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8"/>
  <workbookPr/>
  <mc:AlternateContent xmlns:mc="http://schemas.openxmlformats.org/markup-compatibility/2006">
    <mc:Choice Requires="x15">
      <x15ac:absPath xmlns:x15ac="http://schemas.microsoft.com/office/spreadsheetml/2010/11/ac" url="/Users/Miguel/Library/Mobile Documents/com~apple~CloudDocs/cteno Par/docs/rev/JPG/"/>
    </mc:Choice>
  </mc:AlternateContent>
  <xr:revisionPtr revIDLastSave="0" documentId="13_ncr:1_{4B8EF604-F1AA-8647-ACB4-32DE1EE53CD0}" xr6:coauthVersionLast="45" xr6:coauthVersionMax="45" xr10:uidLastSave="{00000000-0000-0000-0000-000000000000}"/>
  <bookViews>
    <workbookView xWindow="0" yWindow="0" windowWidth="27200" windowHeight="15360" firstSheet="1" activeTab="9" xr2:uid="{00000000-000D-0000-FFFF-FFFF00000000}"/>
  </bookViews>
  <sheets>
    <sheet name="1 cell" sheetId="2" r:id="rId1"/>
    <sheet name="2-cells" sheetId="3" r:id="rId2"/>
    <sheet name="4-cells" sheetId="4" r:id="rId3"/>
    <sheet name="8-cells" sheetId="5" r:id="rId4"/>
    <sheet name="16-cells" sheetId="6" r:id="rId5"/>
    <sheet name="32-cells" sheetId="7" r:id="rId6"/>
    <sheet name="60-cells" sheetId="8" r:id="rId7"/>
    <sheet name="3hpf" sheetId="9" r:id="rId8"/>
    <sheet name="4hpf" sheetId="10" r:id="rId9"/>
    <sheet name="5hpf" sheetId="11" r:id="rId10"/>
    <sheet name="6hpf" sheetId="12" r:id="rId11"/>
    <sheet name="7hpf" sheetId="13" r:id="rId12"/>
    <sheet name="8hpf" sheetId="14" r:id="rId13"/>
    <sheet name="9hpf" sheetId="15" r:id="rId14"/>
    <sheet name="10 hpf" sheetId="16" r:id="rId15"/>
    <sheet name="11hpf" sheetId="1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40" i="17" l="1"/>
  <c r="O40" i="17"/>
  <c r="P39" i="17"/>
  <c r="O39" i="17"/>
  <c r="P38" i="17"/>
  <c r="O38" i="17"/>
  <c r="P37" i="17"/>
  <c r="O37" i="17"/>
  <c r="P36" i="17"/>
  <c r="O36" i="17"/>
  <c r="P35" i="17"/>
  <c r="O35" i="17"/>
  <c r="P34" i="17"/>
  <c r="O34" i="17"/>
  <c r="P33" i="17"/>
  <c r="O33" i="17"/>
  <c r="P32" i="17"/>
  <c r="O32" i="17"/>
  <c r="P31" i="17"/>
  <c r="O31" i="17"/>
  <c r="P30" i="17"/>
  <c r="O30" i="17"/>
  <c r="D30" i="17"/>
  <c r="C30" i="17"/>
  <c r="P29" i="17"/>
  <c r="O29" i="17"/>
  <c r="D29" i="17"/>
  <c r="C29" i="17"/>
  <c r="P28" i="17"/>
  <c r="O28" i="17"/>
  <c r="D28" i="17"/>
  <c r="C28" i="17"/>
  <c r="P27" i="17"/>
  <c r="O27" i="17"/>
  <c r="D27" i="17"/>
  <c r="C27" i="17"/>
  <c r="P26" i="17"/>
  <c r="O26" i="17"/>
  <c r="D26" i="17"/>
  <c r="C26" i="17"/>
  <c r="P25" i="17"/>
  <c r="O25" i="17"/>
  <c r="L25" i="17"/>
  <c r="K25" i="17"/>
  <c r="D25" i="17"/>
  <c r="C25" i="17"/>
  <c r="P24" i="17"/>
  <c r="O24" i="17"/>
  <c r="L24" i="17"/>
  <c r="K24" i="17"/>
  <c r="D24" i="17"/>
  <c r="C24" i="17"/>
  <c r="P23" i="17"/>
  <c r="O23" i="17"/>
  <c r="L23" i="17"/>
  <c r="K23" i="17"/>
  <c r="D23" i="17"/>
  <c r="C23" i="17"/>
  <c r="P22" i="17"/>
  <c r="O22" i="17"/>
  <c r="L22" i="17"/>
  <c r="K22" i="17"/>
  <c r="D22" i="17"/>
  <c r="C22" i="17"/>
  <c r="P21" i="17"/>
  <c r="O21" i="17"/>
  <c r="L21" i="17"/>
  <c r="K21" i="17"/>
  <c r="D21" i="17"/>
  <c r="C21" i="17"/>
  <c r="P20" i="17"/>
  <c r="O20" i="17"/>
  <c r="L20" i="17"/>
  <c r="K20" i="17"/>
  <c r="D20" i="17"/>
  <c r="C20" i="17"/>
  <c r="P19" i="17"/>
  <c r="O19" i="17"/>
  <c r="L19" i="17"/>
  <c r="K19" i="17"/>
  <c r="H19" i="17"/>
  <c r="G19" i="17"/>
  <c r="D19" i="17"/>
  <c r="C19" i="17"/>
  <c r="P18" i="17"/>
  <c r="O18" i="17"/>
  <c r="L18" i="17"/>
  <c r="K18" i="17"/>
  <c r="H18" i="17"/>
  <c r="G18" i="17"/>
  <c r="D18" i="17"/>
  <c r="C18" i="17"/>
  <c r="P17" i="17"/>
  <c r="O17" i="17"/>
  <c r="L17" i="17"/>
  <c r="K17" i="17"/>
  <c r="H17" i="17"/>
  <c r="G17" i="17"/>
  <c r="D17" i="17"/>
  <c r="C17" i="17"/>
  <c r="P16" i="17"/>
  <c r="O16" i="17"/>
  <c r="L16" i="17"/>
  <c r="K16" i="17"/>
  <c r="H16" i="17"/>
  <c r="G16" i="17"/>
  <c r="D16" i="17"/>
  <c r="C16" i="17"/>
  <c r="P15" i="17"/>
  <c r="O15" i="17"/>
  <c r="L15" i="17"/>
  <c r="K15" i="17"/>
  <c r="H15" i="17"/>
  <c r="G15" i="17"/>
  <c r="D15" i="17"/>
  <c r="C15" i="17"/>
  <c r="P14" i="17"/>
  <c r="O14" i="17"/>
  <c r="L14" i="17"/>
  <c r="K14" i="17"/>
  <c r="H14" i="17"/>
  <c r="G14" i="17"/>
  <c r="D14" i="17"/>
  <c r="C14" i="17"/>
  <c r="P13" i="17"/>
  <c r="O13" i="17"/>
  <c r="L13" i="17"/>
  <c r="K13" i="17"/>
  <c r="H13" i="17"/>
  <c r="G13" i="17"/>
  <c r="D13" i="17"/>
  <c r="C13" i="17"/>
  <c r="P12" i="17"/>
  <c r="O12" i="17"/>
  <c r="L12" i="17"/>
  <c r="K12" i="17"/>
  <c r="H12" i="17"/>
  <c r="G12" i="17"/>
  <c r="D12" i="17"/>
  <c r="C12" i="17"/>
  <c r="P11" i="17"/>
  <c r="O11" i="17"/>
  <c r="L11" i="17"/>
  <c r="K11" i="17"/>
  <c r="H11" i="17"/>
  <c r="G11" i="17"/>
  <c r="D11" i="17"/>
  <c r="C11" i="17"/>
  <c r="P10" i="17"/>
  <c r="O10" i="17"/>
  <c r="L10" i="17"/>
  <c r="K10" i="17"/>
  <c r="H10" i="17"/>
  <c r="G10" i="17"/>
  <c r="D10" i="17"/>
  <c r="C10" i="17"/>
  <c r="P9" i="17"/>
  <c r="O9" i="17"/>
  <c r="L9" i="17"/>
  <c r="K9" i="17"/>
  <c r="H9" i="17"/>
  <c r="G9" i="17"/>
  <c r="D9" i="17"/>
  <c r="C9" i="17"/>
  <c r="P8" i="17"/>
  <c r="O8" i="17"/>
  <c r="L8" i="17"/>
  <c r="K8" i="17"/>
  <c r="H8" i="17"/>
  <c r="G8" i="17"/>
  <c r="D8" i="17"/>
  <c r="C8" i="17"/>
  <c r="P7" i="17"/>
  <c r="O7" i="17"/>
  <c r="L7" i="17"/>
  <c r="K7" i="17"/>
  <c r="H7" i="17"/>
  <c r="G7" i="17"/>
  <c r="D7" i="17"/>
  <c r="C7" i="17"/>
  <c r="P6" i="17"/>
  <c r="O6" i="17"/>
  <c r="L6" i="17"/>
  <c r="K6" i="17"/>
  <c r="H6" i="17"/>
  <c r="G6" i="17"/>
  <c r="D6" i="17"/>
  <c r="C6" i="17"/>
  <c r="P5" i="17"/>
  <c r="O5" i="17"/>
  <c r="L5" i="17"/>
  <c r="K5" i="17"/>
  <c r="H5" i="17"/>
  <c r="G5" i="17"/>
  <c r="D5" i="17"/>
  <c r="C5" i="17"/>
  <c r="P4" i="17"/>
  <c r="O4" i="17"/>
  <c r="L4" i="17"/>
  <c r="K4" i="17"/>
  <c r="H4" i="17"/>
  <c r="G4" i="17"/>
  <c r="D4" i="17"/>
  <c r="C4" i="17"/>
  <c r="P3" i="17"/>
  <c r="O3" i="17"/>
  <c r="L3" i="17"/>
  <c r="K3" i="17"/>
  <c r="H3" i="17"/>
  <c r="G3" i="17"/>
  <c r="D3" i="17"/>
  <c r="C3" i="17"/>
  <c r="X72" i="16"/>
  <c r="W72" i="16"/>
  <c r="X71" i="16"/>
  <c r="W71" i="16"/>
  <c r="X70" i="16"/>
  <c r="W70" i="16"/>
  <c r="X69" i="16"/>
  <c r="W69" i="16"/>
  <c r="L69" i="16"/>
  <c r="K69" i="16"/>
  <c r="X68" i="16"/>
  <c r="W68" i="16"/>
  <c r="L68" i="16"/>
  <c r="K68" i="16"/>
  <c r="X67" i="16"/>
  <c r="W67" i="16"/>
  <c r="L67" i="16"/>
  <c r="K67" i="16"/>
  <c r="X66" i="16"/>
  <c r="W66" i="16"/>
  <c r="L66" i="16"/>
  <c r="K66" i="16"/>
  <c r="X65" i="16"/>
  <c r="W65" i="16"/>
  <c r="L65" i="16"/>
  <c r="K65" i="16"/>
  <c r="X64" i="16"/>
  <c r="W64" i="16"/>
  <c r="L64" i="16"/>
  <c r="K64" i="16"/>
  <c r="X63" i="16"/>
  <c r="W63" i="16"/>
  <c r="L63" i="16"/>
  <c r="K63" i="16"/>
  <c r="X62" i="16"/>
  <c r="W62" i="16"/>
  <c r="L62" i="16"/>
  <c r="K62" i="16"/>
  <c r="X61" i="16"/>
  <c r="W61" i="16"/>
  <c r="L61" i="16"/>
  <c r="K61" i="16"/>
  <c r="X60" i="16"/>
  <c r="W60" i="16"/>
  <c r="L60" i="16"/>
  <c r="K60" i="16"/>
  <c r="X59" i="16"/>
  <c r="W59" i="16"/>
  <c r="L59" i="16"/>
  <c r="K59" i="16"/>
  <c r="X58" i="16"/>
  <c r="W58" i="16"/>
  <c r="L58" i="16"/>
  <c r="K58" i="16"/>
  <c r="X57" i="16"/>
  <c r="W57" i="16"/>
  <c r="L57" i="16"/>
  <c r="K57" i="16"/>
  <c r="X56" i="16"/>
  <c r="W56" i="16"/>
  <c r="L56" i="16"/>
  <c r="K56" i="16"/>
  <c r="X55" i="16"/>
  <c r="W55" i="16"/>
  <c r="L55" i="16"/>
  <c r="K55" i="16"/>
  <c r="X54" i="16"/>
  <c r="W54" i="16"/>
  <c r="L54" i="16"/>
  <c r="K54" i="16"/>
  <c r="H54" i="16"/>
  <c r="G54" i="16"/>
  <c r="X53" i="16"/>
  <c r="W53" i="16"/>
  <c r="L53" i="16"/>
  <c r="K53" i="16"/>
  <c r="H53" i="16"/>
  <c r="G53" i="16"/>
  <c r="X52" i="16"/>
  <c r="W52" i="16"/>
  <c r="L52" i="16"/>
  <c r="K52" i="16"/>
  <c r="H52" i="16"/>
  <c r="G52" i="16"/>
  <c r="X51" i="16"/>
  <c r="W51" i="16"/>
  <c r="L51" i="16"/>
  <c r="K51" i="16"/>
  <c r="H51" i="16"/>
  <c r="G51" i="16"/>
  <c r="X50" i="16"/>
  <c r="W50" i="16"/>
  <c r="L50" i="16"/>
  <c r="K50" i="16"/>
  <c r="H50" i="16"/>
  <c r="G50" i="16"/>
  <c r="X49" i="16"/>
  <c r="W49" i="16"/>
  <c r="L49" i="16"/>
  <c r="K49" i="16"/>
  <c r="H49" i="16"/>
  <c r="G49" i="16"/>
  <c r="X48" i="16"/>
  <c r="W48" i="16"/>
  <c r="L48" i="16"/>
  <c r="K48" i="16"/>
  <c r="H48" i="16"/>
  <c r="G48" i="16"/>
  <c r="X47" i="16"/>
  <c r="W47" i="16"/>
  <c r="L47" i="16"/>
  <c r="K47" i="16"/>
  <c r="H47" i="16"/>
  <c r="G47" i="16"/>
  <c r="X46" i="16"/>
  <c r="W46" i="16"/>
  <c r="P46" i="16"/>
  <c r="O46" i="16"/>
  <c r="L46" i="16"/>
  <c r="K46" i="16"/>
  <c r="H46" i="16"/>
  <c r="G46" i="16"/>
  <c r="X45" i="16"/>
  <c r="W45" i="16"/>
  <c r="P45" i="16"/>
  <c r="O45" i="16"/>
  <c r="L45" i="16"/>
  <c r="K45" i="16"/>
  <c r="H45" i="16"/>
  <c r="G45" i="16"/>
  <c r="X44" i="16"/>
  <c r="W44" i="16"/>
  <c r="P44" i="16"/>
  <c r="O44" i="16"/>
  <c r="L44" i="16"/>
  <c r="K44" i="16"/>
  <c r="H44" i="16"/>
  <c r="G44" i="16"/>
  <c r="X43" i="16"/>
  <c r="W43" i="16"/>
  <c r="P43" i="16"/>
  <c r="O43" i="16"/>
  <c r="L43" i="16"/>
  <c r="K43" i="16"/>
  <c r="H43" i="16"/>
  <c r="G43" i="16"/>
  <c r="X42" i="16"/>
  <c r="W42" i="16"/>
  <c r="P42" i="16"/>
  <c r="O42" i="16"/>
  <c r="L42" i="16"/>
  <c r="K42" i="16"/>
  <c r="H42" i="16"/>
  <c r="G42" i="16"/>
  <c r="X41" i="16"/>
  <c r="W41" i="16"/>
  <c r="P41" i="16"/>
  <c r="O41" i="16"/>
  <c r="L41" i="16"/>
  <c r="K41" i="16"/>
  <c r="H41" i="16"/>
  <c r="G41" i="16"/>
  <c r="X40" i="16"/>
  <c r="W40" i="16"/>
  <c r="T40" i="16"/>
  <c r="S40" i="16"/>
  <c r="P40" i="16"/>
  <c r="O40" i="16"/>
  <c r="L40" i="16"/>
  <c r="K40" i="16"/>
  <c r="H40" i="16"/>
  <c r="G40" i="16"/>
  <c r="X39" i="16"/>
  <c r="W39" i="16"/>
  <c r="T39" i="16"/>
  <c r="S39" i="16"/>
  <c r="P39" i="16"/>
  <c r="O39" i="16"/>
  <c r="L39" i="16"/>
  <c r="K39" i="16"/>
  <c r="H39" i="16"/>
  <c r="G39" i="16"/>
  <c r="X38" i="16"/>
  <c r="W38" i="16"/>
  <c r="T38" i="16"/>
  <c r="S38" i="16"/>
  <c r="P38" i="16"/>
  <c r="O38" i="16"/>
  <c r="L38" i="16"/>
  <c r="K38" i="16"/>
  <c r="H38" i="16"/>
  <c r="G38" i="16"/>
  <c r="X37" i="16"/>
  <c r="W37" i="16"/>
  <c r="T37" i="16"/>
  <c r="S37" i="16"/>
  <c r="P37" i="16"/>
  <c r="O37" i="16"/>
  <c r="L37" i="16"/>
  <c r="K37" i="16"/>
  <c r="H37" i="16"/>
  <c r="G37" i="16"/>
  <c r="D37" i="16"/>
  <c r="C37" i="16"/>
  <c r="X36" i="16"/>
  <c r="W36" i="16"/>
  <c r="T36" i="16"/>
  <c r="S36" i="16"/>
  <c r="P36" i="16"/>
  <c r="O36" i="16"/>
  <c r="L36" i="16"/>
  <c r="K36" i="16"/>
  <c r="H36" i="16"/>
  <c r="G36" i="16"/>
  <c r="D36" i="16"/>
  <c r="C36" i="16"/>
  <c r="X35" i="16"/>
  <c r="W35" i="16"/>
  <c r="T35" i="16"/>
  <c r="S35" i="16"/>
  <c r="P35" i="16"/>
  <c r="O35" i="16"/>
  <c r="L35" i="16"/>
  <c r="K35" i="16"/>
  <c r="H35" i="16"/>
  <c r="G35" i="16"/>
  <c r="D35" i="16"/>
  <c r="C35" i="16"/>
  <c r="X34" i="16"/>
  <c r="W34" i="16"/>
  <c r="T34" i="16"/>
  <c r="S34" i="16"/>
  <c r="P34" i="16"/>
  <c r="O34" i="16"/>
  <c r="L34" i="16"/>
  <c r="K34" i="16"/>
  <c r="H34" i="16"/>
  <c r="G34" i="16"/>
  <c r="D34" i="16"/>
  <c r="C34" i="16"/>
  <c r="X33" i="16"/>
  <c r="W33" i="16"/>
  <c r="T33" i="16"/>
  <c r="S33" i="16"/>
  <c r="P33" i="16"/>
  <c r="O33" i="16"/>
  <c r="L33" i="16"/>
  <c r="K33" i="16"/>
  <c r="H33" i="16"/>
  <c r="G33" i="16"/>
  <c r="D33" i="16"/>
  <c r="C33" i="16"/>
  <c r="X32" i="16"/>
  <c r="W32" i="16"/>
  <c r="T32" i="16"/>
  <c r="S32" i="16"/>
  <c r="P32" i="16"/>
  <c r="O32" i="16"/>
  <c r="L32" i="16"/>
  <c r="K32" i="16"/>
  <c r="H32" i="16"/>
  <c r="G32" i="16"/>
  <c r="D32" i="16"/>
  <c r="C32" i="16"/>
  <c r="X31" i="16"/>
  <c r="W31" i="16"/>
  <c r="T31" i="16"/>
  <c r="S31" i="16"/>
  <c r="P31" i="16"/>
  <c r="O31" i="16"/>
  <c r="L31" i="16"/>
  <c r="K31" i="16"/>
  <c r="H31" i="16"/>
  <c r="G31" i="16"/>
  <c r="D31" i="16"/>
  <c r="C31" i="16"/>
  <c r="X30" i="16"/>
  <c r="W30" i="16"/>
  <c r="T30" i="16"/>
  <c r="S30" i="16"/>
  <c r="P30" i="16"/>
  <c r="O30" i="16"/>
  <c r="L30" i="16"/>
  <c r="K30" i="16"/>
  <c r="H30" i="16"/>
  <c r="G30" i="16"/>
  <c r="D30" i="16"/>
  <c r="C30" i="16"/>
  <c r="X29" i="16"/>
  <c r="W29" i="16"/>
  <c r="T29" i="16"/>
  <c r="S29" i="16"/>
  <c r="P29" i="16"/>
  <c r="O29" i="16"/>
  <c r="L29" i="16"/>
  <c r="K29" i="16"/>
  <c r="H29" i="16"/>
  <c r="G29" i="16"/>
  <c r="D29" i="16"/>
  <c r="C29" i="16"/>
  <c r="X28" i="16"/>
  <c r="W28" i="16"/>
  <c r="T28" i="16"/>
  <c r="S28" i="16"/>
  <c r="P28" i="16"/>
  <c r="O28" i="16"/>
  <c r="L28" i="16"/>
  <c r="K28" i="16"/>
  <c r="H28" i="16"/>
  <c r="G28" i="16"/>
  <c r="D28" i="16"/>
  <c r="C28" i="16"/>
  <c r="X27" i="16"/>
  <c r="W27" i="16"/>
  <c r="T27" i="16"/>
  <c r="S27" i="16"/>
  <c r="P27" i="16"/>
  <c r="O27" i="16"/>
  <c r="L27" i="16"/>
  <c r="K27" i="16"/>
  <c r="H27" i="16"/>
  <c r="G27" i="16"/>
  <c r="D27" i="16"/>
  <c r="C27" i="16"/>
  <c r="X26" i="16"/>
  <c r="W26" i="16"/>
  <c r="T26" i="16"/>
  <c r="S26" i="16"/>
  <c r="P26" i="16"/>
  <c r="O26" i="16"/>
  <c r="L26" i="16"/>
  <c r="K26" i="16"/>
  <c r="H26" i="16"/>
  <c r="G26" i="16"/>
  <c r="D26" i="16"/>
  <c r="C26" i="16"/>
  <c r="X25" i="16"/>
  <c r="W25" i="16"/>
  <c r="T25" i="16"/>
  <c r="S25" i="16"/>
  <c r="P25" i="16"/>
  <c r="O25" i="16"/>
  <c r="L25" i="16"/>
  <c r="K25" i="16"/>
  <c r="H25" i="16"/>
  <c r="G25" i="16"/>
  <c r="D25" i="16"/>
  <c r="C25" i="16"/>
  <c r="X24" i="16"/>
  <c r="W24" i="16"/>
  <c r="T24" i="16"/>
  <c r="S24" i="16"/>
  <c r="P24" i="16"/>
  <c r="O24" i="16"/>
  <c r="L24" i="16"/>
  <c r="K24" i="16"/>
  <c r="H24" i="16"/>
  <c r="G24" i="16"/>
  <c r="D24" i="16"/>
  <c r="C24" i="16"/>
  <c r="X23" i="16"/>
  <c r="W23" i="16"/>
  <c r="T23" i="16"/>
  <c r="S23" i="16"/>
  <c r="P23" i="16"/>
  <c r="O23" i="16"/>
  <c r="L23" i="16"/>
  <c r="K23" i="16"/>
  <c r="H23" i="16"/>
  <c r="G23" i="16"/>
  <c r="D23" i="16"/>
  <c r="C23" i="16"/>
  <c r="X22" i="16"/>
  <c r="W22" i="16"/>
  <c r="T22" i="16"/>
  <c r="S22" i="16"/>
  <c r="P22" i="16"/>
  <c r="O22" i="16"/>
  <c r="L22" i="16"/>
  <c r="K22" i="16"/>
  <c r="H22" i="16"/>
  <c r="G22" i="16"/>
  <c r="D22" i="16"/>
  <c r="C22" i="16"/>
  <c r="X21" i="16"/>
  <c r="W21" i="16"/>
  <c r="T21" i="16"/>
  <c r="S21" i="16"/>
  <c r="P21" i="16"/>
  <c r="O21" i="16"/>
  <c r="L21" i="16"/>
  <c r="K21" i="16"/>
  <c r="H21" i="16"/>
  <c r="G21" i="16"/>
  <c r="D21" i="16"/>
  <c r="C21" i="16"/>
  <c r="X20" i="16"/>
  <c r="W20" i="16"/>
  <c r="T20" i="16"/>
  <c r="S20" i="16"/>
  <c r="P20" i="16"/>
  <c r="O20" i="16"/>
  <c r="L20" i="16"/>
  <c r="K20" i="16"/>
  <c r="H20" i="16"/>
  <c r="G20" i="16"/>
  <c r="D20" i="16"/>
  <c r="C20" i="16"/>
  <c r="X19" i="16"/>
  <c r="W19" i="16"/>
  <c r="T19" i="16"/>
  <c r="S19" i="16"/>
  <c r="P19" i="16"/>
  <c r="O19" i="16"/>
  <c r="L19" i="16"/>
  <c r="K19" i="16"/>
  <c r="H19" i="16"/>
  <c r="G19" i="16"/>
  <c r="D19" i="16"/>
  <c r="C19" i="16"/>
  <c r="X18" i="16"/>
  <c r="W18" i="16"/>
  <c r="T18" i="16"/>
  <c r="S18" i="16"/>
  <c r="P18" i="16"/>
  <c r="O18" i="16"/>
  <c r="L18" i="16"/>
  <c r="K18" i="16"/>
  <c r="H18" i="16"/>
  <c r="G18" i="16"/>
  <c r="D18" i="16"/>
  <c r="C18" i="16"/>
  <c r="X17" i="16"/>
  <c r="W17" i="16"/>
  <c r="T17" i="16"/>
  <c r="S17" i="16"/>
  <c r="P17" i="16"/>
  <c r="O17" i="16"/>
  <c r="L17" i="16"/>
  <c r="K17" i="16"/>
  <c r="H17" i="16"/>
  <c r="G17" i="16"/>
  <c r="D17" i="16"/>
  <c r="C17" i="16"/>
  <c r="X16" i="16"/>
  <c r="W16" i="16"/>
  <c r="T16" i="16"/>
  <c r="S16" i="16"/>
  <c r="P16" i="16"/>
  <c r="O16" i="16"/>
  <c r="L16" i="16"/>
  <c r="K16" i="16"/>
  <c r="H16" i="16"/>
  <c r="G16" i="16"/>
  <c r="D16" i="16"/>
  <c r="C16" i="16"/>
  <c r="X15" i="16"/>
  <c r="W15" i="16"/>
  <c r="T15" i="16"/>
  <c r="S15" i="16"/>
  <c r="P15" i="16"/>
  <c r="O15" i="16"/>
  <c r="L15" i="16"/>
  <c r="K15" i="16"/>
  <c r="H15" i="16"/>
  <c r="G15" i="16"/>
  <c r="D15" i="16"/>
  <c r="C15" i="16"/>
  <c r="X14" i="16"/>
  <c r="W14" i="16"/>
  <c r="T14" i="16"/>
  <c r="S14" i="16"/>
  <c r="P14" i="16"/>
  <c r="O14" i="16"/>
  <c r="L14" i="16"/>
  <c r="K14" i="16"/>
  <c r="H14" i="16"/>
  <c r="G14" i="16"/>
  <c r="D14" i="16"/>
  <c r="C14" i="16"/>
  <c r="X13" i="16"/>
  <c r="W13" i="16"/>
  <c r="T13" i="16"/>
  <c r="S13" i="16"/>
  <c r="P13" i="16"/>
  <c r="O13" i="16"/>
  <c r="L13" i="16"/>
  <c r="K13" i="16"/>
  <c r="H13" i="16"/>
  <c r="G13" i="16"/>
  <c r="D13" i="16"/>
  <c r="C13" i="16"/>
  <c r="X12" i="16"/>
  <c r="W12" i="16"/>
  <c r="T12" i="16"/>
  <c r="S12" i="16"/>
  <c r="P12" i="16"/>
  <c r="O12" i="16"/>
  <c r="L12" i="16"/>
  <c r="K12" i="16"/>
  <c r="H12" i="16"/>
  <c r="G12" i="16"/>
  <c r="D12" i="16"/>
  <c r="C12" i="16"/>
  <c r="X11" i="16"/>
  <c r="W11" i="16"/>
  <c r="T11" i="16"/>
  <c r="S11" i="16"/>
  <c r="P11" i="16"/>
  <c r="O11" i="16"/>
  <c r="L11" i="16"/>
  <c r="K11" i="16"/>
  <c r="H11" i="16"/>
  <c r="G11" i="16"/>
  <c r="D11" i="16"/>
  <c r="C11" i="16"/>
  <c r="X10" i="16"/>
  <c r="W10" i="16"/>
  <c r="T10" i="16"/>
  <c r="S10" i="16"/>
  <c r="P10" i="16"/>
  <c r="O10" i="16"/>
  <c r="L10" i="16"/>
  <c r="K10" i="16"/>
  <c r="H10" i="16"/>
  <c r="G10" i="16"/>
  <c r="D10" i="16"/>
  <c r="C10" i="16"/>
  <c r="X9" i="16"/>
  <c r="W9" i="16"/>
  <c r="T9" i="16"/>
  <c r="S9" i="16"/>
  <c r="P9" i="16"/>
  <c r="O9" i="16"/>
  <c r="L9" i="16"/>
  <c r="K9" i="16"/>
  <c r="H9" i="16"/>
  <c r="G9" i="16"/>
  <c r="D9" i="16"/>
  <c r="C9" i="16"/>
  <c r="X8" i="16"/>
  <c r="W8" i="16"/>
  <c r="T8" i="16"/>
  <c r="S8" i="16"/>
  <c r="P8" i="16"/>
  <c r="O8" i="16"/>
  <c r="L8" i="16"/>
  <c r="K8" i="16"/>
  <c r="H8" i="16"/>
  <c r="G8" i="16"/>
  <c r="D8" i="16"/>
  <c r="C8" i="16"/>
  <c r="X7" i="16"/>
  <c r="W7" i="16"/>
  <c r="T7" i="16"/>
  <c r="S7" i="16"/>
  <c r="P7" i="16"/>
  <c r="O7" i="16"/>
  <c r="L7" i="16"/>
  <c r="K7" i="16"/>
  <c r="H7" i="16"/>
  <c r="G7" i="16"/>
  <c r="D7" i="16"/>
  <c r="C7" i="16"/>
  <c r="X6" i="16"/>
  <c r="W6" i="16"/>
  <c r="T6" i="16"/>
  <c r="S6" i="16"/>
  <c r="P6" i="16"/>
  <c r="O6" i="16"/>
  <c r="L6" i="16"/>
  <c r="K6" i="16"/>
  <c r="H6" i="16"/>
  <c r="G6" i="16"/>
  <c r="D6" i="16"/>
  <c r="C6" i="16"/>
  <c r="X5" i="16"/>
  <c r="W5" i="16"/>
  <c r="T5" i="16"/>
  <c r="S5" i="16"/>
  <c r="P5" i="16"/>
  <c r="O5" i="16"/>
  <c r="L5" i="16"/>
  <c r="K5" i="16"/>
  <c r="H5" i="16"/>
  <c r="G5" i="16"/>
  <c r="D5" i="16"/>
  <c r="C5" i="16"/>
  <c r="X4" i="16"/>
  <c r="W4" i="16"/>
  <c r="T4" i="16"/>
  <c r="S4" i="16"/>
  <c r="P4" i="16"/>
  <c r="O4" i="16"/>
  <c r="L4" i="16"/>
  <c r="K4" i="16"/>
  <c r="H4" i="16"/>
  <c r="G4" i="16"/>
  <c r="D4" i="16"/>
  <c r="C4" i="16"/>
  <c r="X3" i="16"/>
  <c r="W3" i="16"/>
  <c r="T3" i="16"/>
  <c r="S3" i="16"/>
  <c r="P3" i="16"/>
  <c r="O3" i="16"/>
  <c r="L3" i="16"/>
  <c r="K3" i="16"/>
  <c r="H3" i="16"/>
  <c r="G3" i="16"/>
  <c r="D3" i="16"/>
  <c r="C3" i="16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X46" i="15"/>
  <c r="W46" i="15"/>
  <c r="D46" i="15"/>
  <c r="C46" i="15"/>
  <c r="X45" i="15"/>
  <c r="W45" i="15"/>
  <c r="D45" i="15"/>
  <c r="C45" i="15"/>
  <c r="X44" i="15"/>
  <c r="W44" i="15"/>
  <c r="H44" i="15"/>
  <c r="G44" i="15"/>
  <c r="D44" i="15"/>
  <c r="C44" i="15"/>
  <c r="X43" i="15"/>
  <c r="W43" i="15"/>
  <c r="P43" i="15"/>
  <c r="O43" i="15"/>
  <c r="H43" i="15"/>
  <c r="G43" i="15"/>
  <c r="D43" i="15"/>
  <c r="C43" i="15"/>
  <c r="X42" i="15"/>
  <c r="W42" i="15"/>
  <c r="P42" i="15"/>
  <c r="O42" i="15"/>
  <c r="H42" i="15"/>
  <c r="G42" i="15"/>
  <c r="D42" i="15"/>
  <c r="C42" i="15"/>
  <c r="X41" i="15"/>
  <c r="W41" i="15"/>
  <c r="P41" i="15"/>
  <c r="O41" i="15"/>
  <c r="H41" i="15"/>
  <c r="G41" i="15"/>
  <c r="D41" i="15"/>
  <c r="C41" i="15"/>
  <c r="X40" i="15"/>
  <c r="W40" i="15"/>
  <c r="P40" i="15"/>
  <c r="O40" i="15"/>
  <c r="H40" i="15"/>
  <c r="G40" i="15"/>
  <c r="D40" i="15"/>
  <c r="C40" i="15"/>
  <c r="X39" i="15"/>
  <c r="W39" i="15"/>
  <c r="P39" i="15"/>
  <c r="O39" i="15"/>
  <c r="L39" i="15"/>
  <c r="K39" i="15"/>
  <c r="H39" i="15"/>
  <c r="G39" i="15"/>
  <c r="D39" i="15"/>
  <c r="C39" i="15"/>
  <c r="X38" i="15"/>
  <c r="W38" i="15"/>
  <c r="P38" i="15"/>
  <c r="O38" i="15"/>
  <c r="L38" i="15"/>
  <c r="K38" i="15"/>
  <c r="H38" i="15"/>
  <c r="G38" i="15"/>
  <c r="D38" i="15"/>
  <c r="C38" i="15"/>
  <c r="X37" i="15"/>
  <c r="W37" i="15"/>
  <c r="P37" i="15"/>
  <c r="O37" i="15"/>
  <c r="L37" i="15"/>
  <c r="K37" i="15"/>
  <c r="H37" i="15"/>
  <c r="G37" i="15"/>
  <c r="D37" i="15"/>
  <c r="C37" i="15"/>
  <c r="X36" i="15"/>
  <c r="W36" i="15"/>
  <c r="P36" i="15"/>
  <c r="O36" i="15"/>
  <c r="L36" i="15"/>
  <c r="K36" i="15"/>
  <c r="H36" i="15"/>
  <c r="G36" i="15"/>
  <c r="D36" i="15"/>
  <c r="C36" i="15"/>
  <c r="X35" i="15"/>
  <c r="W35" i="15"/>
  <c r="P35" i="15"/>
  <c r="O35" i="15"/>
  <c r="L35" i="15"/>
  <c r="K35" i="15"/>
  <c r="H35" i="15"/>
  <c r="G35" i="15"/>
  <c r="D35" i="15"/>
  <c r="C35" i="15"/>
  <c r="X34" i="15"/>
  <c r="W34" i="15"/>
  <c r="P34" i="15"/>
  <c r="O34" i="15"/>
  <c r="L34" i="15"/>
  <c r="K34" i="15"/>
  <c r="H34" i="15"/>
  <c r="G34" i="15"/>
  <c r="D34" i="15"/>
  <c r="C34" i="15"/>
  <c r="X33" i="15"/>
  <c r="W33" i="15"/>
  <c r="P33" i="15"/>
  <c r="O33" i="15"/>
  <c r="L33" i="15"/>
  <c r="K33" i="15"/>
  <c r="H33" i="15"/>
  <c r="G33" i="15"/>
  <c r="D33" i="15"/>
  <c r="C33" i="15"/>
  <c r="X32" i="15"/>
  <c r="W32" i="15"/>
  <c r="P32" i="15"/>
  <c r="O32" i="15"/>
  <c r="L32" i="15"/>
  <c r="K32" i="15"/>
  <c r="H32" i="15"/>
  <c r="G32" i="15"/>
  <c r="D32" i="15"/>
  <c r="C32" i="15"/>
  <c r="X31" i="15"/>
  <c r="W31" i="15"/>
  <c r="P31" i="15"/>
  <c r="O31" i="15"/>
  <c r="L31" i="15"/>
  <c r="K31" i="15"/>
  <c r="H31" i="15"/>
  <c r="G31" i="15"/>
  <c r="D31" i="15"/>
  <c r="C31" i="15"/>
  <c r="X30" i="15"/>
  <c r="W30" i="15"/>
  <c r="P30" i="15"/>
  <c r="O30" i="15"/>
  <c r="L30" i="15"/>
  <c r="K30" i="15"/>
  <c r="H30" i="15"/>
  <c r="G30" i="15"/>
  <c r="D30" i="15"/>
  <c r="C30" i="15"/>
  <c r="X29" i="15"/>
  <c r="W29" i="15"/>
  <c r="P29" i="15"/>
  <c r="O29" i="15"/>
  <c r="L29" i="15"/>
  <c r="K29" i="15"/>
  <c r="H29" i="15"/>
  <c r="G29" i="15"/>
  <c r="D29" i="15"/>
  <c r="C29" i="15"/>
  <c r="X28" i="15"/>
  <c r="W28" i="15"/>
  <c r="P28" i="15"/>
  <c r="O28" i="15"/>
  <c r="L28" i="15"/>
  <c r="K28" i="15"/>
  <c r="H28" i="15"/>
  <c r="G28" i="15"/>
  <c r="D28" i="15"/>
  <c r="C28" i="15"/>
  <c r="X27" i="15"/>
  <c r="W27" i="15"/>
  <c r="P27" i="15"/>
  <c r="O27" i="15"/>
  <c r="L27" i="15"/>
  <c r="K27" i="15"/>
  <c r="H27" i="15"/>
  <c r="G27" i="15"/>
  <c r="D27" i="15"/>
  <c r="C27" i="15"/>
  <c r="X26" i="15"/>
  <c r="W26" i="15"/>
  <c r="P26" i="15"/>
  <c r="O26" i="15"/>
  <c r="L26" i="15"/>
  <c r="K26" i="15"/>
  <c r="H26" i="15"/>
  <c r="G26" i="15"/>
  <c r="D26" i="15"/>
  <c r="C26" i="15"/>
  <c r="X25" i="15"/>
  <c r="W25" i="15"/>
  <c r="P25" i="15"/>
  <c r="O25" i="15"/>
  <c r="L25" i="15"/>
  <c r="K25" i="15"/>
  <c r="H25" i="15"/>
  <c r="G25" i="15"/>
  <c r="D25" i="15"/>
  <c r="C25" i="15"/>
  <c r="X24" i="15"/>
  <c r="W24" i="15"/>
  <c r="P24" i="15"/>
  <c r="O24" i="15"/>
  <c r="L24" i="15"/>
  <c r="K24" i="15"/>
  <c r="H24" i="15"/>
  <c r="G24" i="15"/>
  <c r="D24" i="15"/>
  <c r="C24" i="15"/>
  <c r="X23" i="15"/>
  <c r="W23" i="15"/>
  <c r="P23" i="15"/>
  <c r="O23" i="15"/>
  <c r="L23" i="15"/>
  <c r="K23" i="15"/>
  <c r="H23" i="15"/>
  <c r="G23" i="15"/>
  <c r="D23" i="15"/>
  <c r="C23" i="15"/>
  <c r="X22" i="15"/>
  <c r="W22" i="15"/>
  <c r="T22" i="15"/>
  <c r="S22" i="15"/>
  <c r="P22" i="15"/>
  <c r="O22" i="15"/>
  <c r="L22" i="15"/>
  <c r="K22" i="15"/>
  <c r="H22" i="15"/>
  <c r="G22" i="15"/>
  <c r="D22" i="15"/>
  <c r="C22" i="15"/>
  <c r="AB21" i="15"/>
  <c r="AA21" i="15"/>
  <c r="X21" i="15"/>
  <c r="W21" i="15"/>
  <c r="T21" i="15"/>
  <c r="S21" i="15"/>
  <c r="P21" i="15"/>
  <c r="O21" i="15"/>
  <c r="L21" i="15"/>
  <c r="K21" i="15"/>
  <c r="H21" i="15"/>
  <c r="G21" i="15"/>
  <c r="D21" i="15"/>
  <c r="C21" i="15"/>
  <c r="AB20" i="15"/>
  <c r="AA20" i="15"/>
  <c r="X20" i="15"/>
  <c r="W20" i="15"/>
  <c r="T20" i="15"/>
  <c r="S20" i="15"/>
  <c r="P20" i="15"/>
  <c r="O20" i="15"/>
  <c r="L20" i="15"/>
  <c r="K20" i="15"/>
  <c r="H20" i="15"/>
  <c r="G20" i="15"/>
  <c r="D20" i="15"/>
  <c r="C20" i="15"/>
  <c r="AN19" i="15"/>
  <c r="AM19" i="15"/>
  <c r="AB19" i="15"/>
  <c r="AA19" i="15"/>
  <c r="X19" i="15"/>
  <c r="W19" i="15"/>
  <c r="T19" i="15"/>
  <c r="S19" i="15"/>
  <c r="P19" i="15"/>
  <c r="O19" i="15"/>
  <c r="L19" i="15"/>
  <c r="K19" i="15"/>
  <c r="H19" i="15"/>
  <c r="G19" i="15"/>
  <c r="D19" i="15"/>
  <c r="C19" i="15"/>
  <c r="AR18" i="15"/>
  <c r="AQ18" i="15"/>
  <c r="AN18" i="15"/>
  <c r="AM18" i="15"/>
  <c r="AB18" i="15"/>
  <c r="AA18" i="15"/>
  <c r="X18" i="15"/>
  <c r="W18" i="15"/>
  <c r="T18" i="15"/>
  <c r="S18" i="15"/>
  <c r="P18" i="15"/>
  <c r="O18" i="15"/>
  <c r="L18" i="15"/>
  <c r="K18" i="15"/>
  <c r="H18" i="15"/>
  <c r="G18" i="15"/>
  <c r="D18" i="15"/>
  <c r="C18" i="15"/>
  <c r="AR17" i="15"/>
  <c r="AQ17" i="15"/>
  <c r="AN17" i="15"/>
  <c r="AM17" i="15"/>
  <c r="AB17" i="15"/>
  <c r="AA17" i="15"/>
  <c r="X17" i="15"/>
  <c r="W17" i="15"/>
  <c r="T17" i="15"/>
  <c r="S17" i="15"/>
  <c r="P17" i="15"/>
  <c r="O17" i="15"/>
  <c r="L17" i="15"/>
  <c r="K17" i="15"/>
  <c r="H17" i="15"/>
  <c r="G17" i="15"/>
  <c r="D17" i="15"/>
  <c r="C17" i="15"/>
  <c r="AR16" i="15"/>
  <c r="AQ16" i="15"/>
  <c r="AN16" i="15"/>
  <c r="AM16" i="15"/>
  <c r="AJ16" i="15"/>
  <c r="AI16" i="15"/>
  <c r="AF16" i="15"/>
  <c r="AE16" i="15"/>
  <c r="AB16" i="15"/>
  <c r="AA16" i="15"/>
  <c r="X16" i="15"/>
  <c r="W16" i="15"/>
  <c r="T16" i="15"/>
  <c r="S16" i="15"/>
  <c r="P16" i="15"/>
  <c r="O16" i="15"/>
  <c r="L16" i="15"/>
  <c r="K16" i="15"/>
  <c r="H16" i="15"/>
  <c r="G16" i="15"/>
  <c r="D16" i="15"/>
  <c r="C16" i="15"/>
  <c r="AR15" i="15"/>
  <c r="AQ15" i="15"/>
  <c r="AN15" i="15"/>
  <c r="AM15" i="15"/>
  <c r="AJ15" i="15"/>
  <c r="AI15" i="15"/>
  <c r="AF15" i="15"/>
  <c r="AE15" i="15"/>
  <c r="AB15" i="15"/>
  <c r="AA15" i="15"/>
  <c r="X15" i="15"/>
  <c r="W15" i="15"/>
  <c r="T15" i="15"/>
  <c r="S15" i="15"/>
  <c r="P15" i="15"/>
  <c r="O15" i="15"/>
  <c r="L15" i="15"/>
  <c r="K15" i="15"/>
  <c r="H15" i="15"/>
  <c r="G15" i="15"/>
  <c r="D15" i="15"/>
  <c r="C15" i="15"/>
  <c r="AR14" i="15"/>
  <c r="AQ14" i="15"/>
  <c r="AN14" i="15"/>
  <c r="AM14" i="15"/>
  <c r="AJ14" i="15"/>
  <c r="AI14" i="15"/>
  <c r="AF14" i="15"/>
  <c r="AE14" i="15"/>
  <c r="AB14" i="15"/>
  <c r="AA14" i="15"/>
  <c r="X14" i="15"/>
  <c r="W14" i="15"/>
  <c r="T14" i="15"/>
  <c r="S14" i="15"/>
  <c r="P14" i="15"/>
  <c r="O14" i="15"/>
  <c r="L14" i="15"/>
  <c r="K14" i="15"/>
  <c r="H14" i="15"/>
  <c r="G14" i="15"/>
  <c r="D14" i="15"/>
  <c r="C14" i="15"/>
  <c r="AR13" i="15"/>
  <c r="AQ13" i="15"/>
  <c r="AN13" i="15"/>
  <c r="AM13" i="15"/>
  <c r="AJ13" i="15"/>
  <c r="AI13" i="15"/>
  <c r="AF13" i="15"/>
  <c r="AE13" i="15"/>
  <c r="AB13" i="15"/>
  <c r="AA13" i="15"/>
  <c r="X13" i="15"/>
  <c r="W13" i="15"/>
  <c r="T13" i="15"/>
  <c r="S13" i="15"/>
  <c r="P13" i="15"/>
  <c r="O13" i="15"/>
  <c r="L13" i="15"/>
  <c r="K13" i="15"/>
  <c r="H13" i="15"/>
  <c r="G13" i="15"/>
  <c r="D13" i="15"/>
  <c r="C13" i="15"/>
  <c r="AR12" i="15"/>
  <c r="AQ12" i="15"/>
  <c r="AN12" i="15"/>
  <c r="AM12" i="15"/>
  <c r="AJ12" i="15"/>
  <c r="AI12" i="15"/>
  <c r="AF12" i="15"/>
  <c r="AE12" i="15"/>
  <c r="AB12" i="15"/>
  <c r="AA12" i="15"/>
  <c r="X12" i="15"/>
  <c r="W12" i="15"/>
  <c r="T12" i="15"/>
  <c r="S12" i="15"/>
  <c r="P12" i="15"/>
  <c r="O12" i="15"/>
  <c r="L12" i="15"/>
  <c r="K12" i="15"/>
  <c r="H12" i="15"/>
  <c r="G12" i="15"/>
  <c r="D12" i="15"/>
  <c r="C12" i="15"/>
  <c r="AR11" i="15"/>
  <c r="AQ11" i="15"/>
  <c r="AN11" i="15"/>
  <c r="AM11" i="15"/>
  <c r="AJ11" i="15"/>
  <c r="AI11" i="15"/>
  <c r="AF11" i="15"/>
  <c r="AE11" i="15"/>
  <c r="AB11" i="15"/>
  <c r="AA11" i="15"/>
  <c r="X11" i="15"/>
  <c r="W11" i="15"/>
  <c r="T11" i="15"/>
  <c r="S11" i="15"/>
  <c r="P11" i="15"/>
  <c r="O11" i="15"/>
  <c r="L11" i="15"/>
  <c r="K11" i="15"/>
  <c r="H11" i="15"/>
  <c r="G11" i="15"/>
  <c r="D11" i="15"/>
  <c r="C11" i="15"/>
  <c r="AR10" i="15"/>
  <c r="AQ10" i="15"/>
  <c r="AN10" i="15"/>
  <c r="AM10" i="15"/>
  <c r="AJ10" i="15"/>
  <c r="AI10" i="15"/>
  <c r="AF10" i="15"/>
  <c r="AE10" i="15"/>
  <c r="AB10" i="15"/>
  <c r="AA10" i="15"/>
  <c r="X10" i="15"/>
  <c r="W10" i="15"/>
  <c r="T10" i="15"/>
  <c r="S10" i="15"/>
  <c r="P10" i="15"/>
  <c r="O10" i="15"/>
  <c r="L10" i="15"/>
  <c r="K10" i="15"/>
  <c r="H10" i="15"/>
  <c r="G10" i="15"/>
  <c r="D10" i="15"/>
  <c r="C10" i="15"/>
  <c r="AR9" i="15"/>
  <c r="AQ9" i="15"/>
  <c r="AN9" i="15"/>
  <c r="AM9" i="15"/>
  <c r="AJ9" i="15"/>
  <c r="AI9" i="15"/>
  <c r="AF9" i="15"/>
  <c r="AE9" i="15"/>
  <c r="AB9" i="15"/>
  <c r="AA9" i="15"/>
  <c r="X9" i="15"/>
  <c r="W9" i="15"/>
  <c r="T9" i="15"/>
  <c r="S9" i="15"/>
  <c r="P9" i="15"/>
  <c r="O9" i="15"/>
  <c r="L9" i="15"/>
  <c r="K9" i="15"/>
  <c r="H9" i="15"/>
  <c r="G9" i="15"/>
  <c r="D9" i="15"/>
  <c r="C9" i="15"/>
  <c r="AR8" i="15"/>
  <c r="AQ8" i="15"/>
  <c r="AN8" i="15"/>
  <c r="AM8" i="15"/>
  <c r="AJ8" i="15"/>
  <c r="AI8" i="15"/>
  <c r="AF8" i="15"/>
  <c r="AE8" i="15"/>
  <c r="AB8" i="15"/>
  <c r="AA8" i="15"/>
  <c r="X8" i="15"/>
  <c r="W8" i="15"/>
  <c r="T8" i="15"/>
  <c r="S8" i="15"/>
  <c r="P8" i="15"/>
  <c r="O8" i="15"/>
  <c r="L8" i="15"/>
  <c r="K8" i="15"/>
  <c r="H8" i="15"/>
  <c r="G8" i="15"/>
  <c r="D8" i="15"/>
  <c r="C8" i="15"/>
  <c r="AR7" i="15"/>
  <c r="AQ7" i="15"/>
  <c r="AN7" i="15"/>
  <c r="AM7" i="15"/>
  <c r="AJ7" i="15"/>
  <c r="AI7" i="15"/>
  <c r="AF7" i="15"/>
  <c r="AE7" i="15"/>
  <c r="AB7" i="15"/>
  <c r="AA7" i="15"/>
  <c r="X7" i="15"/>
  <c r="W7" i="15"/>
  <c r="T7" i="15"/>
  <c r="S7" i="15"/>
  <c r="P7" i="15"/>
  <c r="O7" i="15"/>
  <c r="L7" i="15"/>
  <c r="K7" i="15"/>
  <c r="H7" i="15"/>
  <c r="G7" i="15"/>
  <c r="D7" i="15"/>
  <c r="C7" i="15"/>
  <c r="AR6" i="15"/>
  <c r="AQ6" i="15"/>
  <c r="AN6" i="15"/>
  <c r="AM6" i="15"/>
  <c r="AJ6" i="15"/>
  <c r="AI6" i="15"/>
  <c r="AF6" i="15"/>
  <c r="AE6" i="15"/>
  <c r="AB6" i="15"/>
  <c r="AA6" i="15"/>
  <c r="X6" i="15"/>
  <c r="W6" i="15"/>
  <c r="T6" i="15"/>
  <c r="S6" i="15"/>
  <c r="P6" i="15"/>
  <c r="O6" i="15"/>
  <c r="L6" i="15"/>
  <c r="K6" i="15"/>
  <c r="H6" i="15"/>
  <c r="G6" i="15"/>
  <c r="D6" i="15"/>
  <c r="C6" i="15"/>
  <c r="AR5" i="15"/>
  <c r="AQ5" i="15"/>
  <c r="AN5" i="15"/>
  <c r="AM5" i="15"/>
  <c r="AJ5" i="15"/>
  <c r="AI5" i="15"/>
  <c r="AF5" i="15"/>
  <c r="AE5" i="15"/>
  <c r="AB5" i="15"/>
  <c r="AA5" i="15"/>
  <c r="X5" i="15"/>
  <c r="W5" i="15"/>
  <c r="T5" i="15"/>
  <c r="S5" i="15"/>
  <c r="P5" i="15"/>
  <c r="O5" i="15"/>
  <c r="L5" i="15"/>
  <c r="K5" i="15"/>
  <c r="H5" i="15"/>
  <c r="G5" i="15"/>
  <c r="D5" i="15"/>
  <c r="C5" i="15"/>
  <c r="AR4" i="15"/>
  <c r="AQ4" i="15"/>
  <c r="AN4" i="15"/>
  <c r="AM4" i="15"/>
  <c r="AJ4" i="15"/>
  <c r="AI4" i="15"/>
  <c r="AF4" i="15"/>
  <c r="AE4" i="15"/>
  <c r="AB4" i="15"/>
  <c r="AA4" i="15"/>
  <c r="X4" i="15"/>
  <c r="W4" i="15"/>
  <c r="T4" i="15"/>
  <c r="S4" i="15"/>
  <c r="P4" i="15"/>
  <c r="O4" i="15"/>
  <c r="L4" i="15"/>
  <c r="K4" i="15"/>
  <c r="H4" i="15"/>
  <c r="G4" i="15"/>
  <c r="D4" i="15"/>
  <c r="C4" i="15"/>
  <c r="AR3" i="15"/>
  <c r="AQ3" i="15"/>
  <c r="AN3" i="15"/>
  <c r="AM3" i="15"/>
  <c r="AJ3" i="15"/>
  <c r="AI3" i="15"/>
  <c r="AF3" i="15"/>
  <c r="AE3" i="15"/>
  <c r="AB3" i="15"/>
  <c r="AA3" i="15"/>
  <c r="X3" i="15"/>
  <c r="W3" i="15"/>
  <c r="T3" i="15"/>
  <c r="S3" i="15"/>
  <c r="P3" i="15"/>
  <c r="O3" i="15"/>
  <c r="L3" i="15"/>
  <c r="K3" i="15"/>
  <c r="H3" i="15"/>
  <c r="G3" i="15"/>
  <c r="D3" i="15"/>
  <c r="C3" i="15"/>
  <c r="P67" i="14"/>
  <c r="O67" i="14"/>
  <c r="H67" i="14"/>
  <c r="G67" i="14"/>
  <c r="P66" i="14"/>
  <c r="O66" i="14"/>
  <c r="H66" i="14"/>
  <c r="G66" i="14"/>
  <c r="P65" i="14"/>
  <c r="O65" i="14"/>
  <c r="H65" i="14"/>
  <c r="G65" i="14"/>
  <c r="P64" i="14"/>
  <c r="O64" i="14"/>
  <c r="H64" i="14"/>
  <c r="G64" i="14"/>
  <c r="P63" i="14"/>
  <c r="O63" i="14"/>
  <c r="H63" i="14"/>
  <c r="G63" i="14"/>
  <c r="P62" i="14"/>
  <c r="O62" i="14"/>
  <c r="H62" i="14"/>
  <c r="G62" i="14"/>
  <c r="P61" i="14"/>
  <c r="O61" i="14"/>
  <c r="H61" i="14"/>
  <c r="G61" i="14"/>
  <c r="P60" i="14"/>
  <c r="O60" i="14"/>
  <c r="H60" i="14"/>
  <c r="G60" i="14"/>
  <c r="P59" i="14"/>
  <c r="O59" i="14"/>
  <c r="H59" i="14"/>
  <c r="G59" i="14"/>
  <c r="P58" i="14"/>
  <c r="O58" i="14"/>
  <c r="H58" i="14"/>
  <c r="G58" i="14"/>
  <c r="P57" i="14"/>
  <c r="O57" i="14"/>
  <c r="H57" i="14"/>
  <c r="G57" i="14"/>
  <c r="D57" i="14"/>
  <c r="C57" i="14"/>
  <c r="P56" i="14"/>
  <c r="O56" i="14"/>
  <c r="H56" i="14"/>
  <c r="G56" i="14"/>
  <c r="D56" i="14"/>
  <c r="C56" i="14"/>
  <c r="P55" i="14"/>
  <c r="O55" i="14"/>
  <c r="H55" i="14"/>
  <c r="G55" i="14"/>
  <c r="D55" i="14"/>
  <c r="C55" i="14"/>
  <c r="P54" i="14"/>
  <c r="O54" i="14"/>
  <c r="H54" i="14"/>
  <c r="G54" i="14"/>
  <c r="D54" i="14"/>
  <c r="C54" i="14"/>
  <c r="P53" i="14"/>
  <c r="O53" i="14"/>
  <c r="H53" i="14"/>
  <c r="G53" i="14"/>
  <c r="D53" i="14"/>
  <c r="C53" i="14"/>
  <c r="P52" i="14"/>
  <c r="O52" i="14"/>
  <c r="H52" i="14"/>
  <c r="G52" i="14"/>
  <c r="D52" i="14"/>
  <c r="C52" i="14"/>
  <c r="P51" i="14"/>
  <c r="O51" i="14"/>
  <c r="H51" i="14"/>
  <c r="G51" i="14"/>
  <c r="D51" i="14"/>
  <c r="C51" i="14"/>
  <c r="P50" i="14"/>
  <c r="O50" i="14"/>
  <c r="H50" i="14"/>
  <c r="G50" i="14"/>
  <c r="D50" i="14"/>
  <c r="C50" i="14"/>
  <c r="P49" i="14"/>
  <c r="O49" i="14"/>
  <c r="L49" i="14"/>
  <c r="K49" i="14"/>
  <c r="H49" i="14"/>
  <c r="G49" i="14"/>
  <c r="D49" i="14"/>
  <c r="C49" i="14"/>
  <c r="P48" i="14"/>
  <c r="O48" i="14"/>
  <c r="L48" i="14"/>
  <c r="K48" i="14"/>
  <c r="H48" i="14"/>
  <c r="G48" i="14"/>
  <c r="D48" i="14"/>
  <c r="C48" i="14"/>
  <c r="P47" i="14"/>
  <c r="O47" i="14"/>
  <c r="L47" i="14"/>
  <c r="K47" i="14"/>
  <c r="H47" i="14"/>
  <c r="G47" i="14"/>
  <c r="D47" i="14"/>
  <c r="C47" i="14"/>
  <c r="P46" i="14"/>
  <c r="O46" i="14"/>
  <c r="L46" i="14"/>
  <c r="K46" i="14"/>
  <c r="H46" i="14"/>
  <c r="G46" i="14"/>
  <c r="D46" i="14"/>
  <c r="C46" i="14"/>
  <c r="P45" i="14"/>
  <c r="O45" i="14"/>
  <c r="L45" i="14"/>
  <c r="K45" i="14"/>
  <c r="H45" i="14"/>
  <c r="G45" i="14"/>
  <c r="D45" i="14"/>
  <c r="C45" i="14"/>
  <c r="P44" i="14"/>
  <c r="O44" i="14"/>
  <c r="L44" i="14"/>
  <c r="K44" i="14"/>
  <c r="H44" i="14"/>
  <c r="G44" i="14"/>
  <c r="D44" i="14"/>
  <c r="C44" i="14"/>
  <c r="P43" i="14"/>
  <c r="O43" i="14"/>
  <c r="L43" i="14"/>
  <c r="K43" i="14"/>
  <c r="H43" i="14"/>
  <c r="G43" i="14"/>
  <c r="D43" i="14"/>
  <c r="C43" i="14"/>
  <c r="P42" i="14"/>
  <c r="O42" i="14"/>
  <c r="L42" i="14"/>
  <c r="K42" i="14"/>
  <c r="H42" i="14"/>
  <c r="G42" i="14"/>
  <c r="D42" i="14"/>
  <c r="C42" i="14"/>
  <c r="P41" i="14"/>
  <c r="O41" i="14"/>
  <c r="L41" i="14"/>
  <c r="K41" i="14"/>
  <c r="H41" i="14"/>
  <c r="G41" i="14"/>
  <c r="D41" i="14"/>
  <c r="C41" i="14"/>
  <c r="X40" i="14"/>
  <c r="W40" i="14"/>
  <c r="P40" i="14"/>
  <c r="O40" i="14"/>
  <c r="L40" i="14"/>
  <c r="K40" i="14"/>
  <c r="H40" i="14"/>
  <c r="G40" i="14"/>
  <c r="D40" i="14"/>
  <c r="C40" i="14"/>
  <c r="X39" i="14"/>
  <c r="W39" i="14"/>
  <c r="P39" i="14"/>
  <c r="O39" i="14"/>
  <c r="L39" i="14"/>
  <c r="K39" i="14"/>
  <c r="H39" i="14"/>
  <c r="G39" i="14"/>
  <c r="D39" i="14"/>
  <c r="C39" i="14"/>
  <c r="X38" i="14"/>
  <c r="W38" i="14"/>
  <c r="T38" i="14"/>
  <c r="S38" i="14"/>
  <c r="P38" i="14"/>
  <c r="O38" i="14"/>
  <c r="L38" i="14"/>
  <c r="K38" i="14"/>
  <c r="H38" i="14"/>
  <c r="G38" i="14"/>
  <c r="D38" i="14"/>
  <c r="C38" i="14"/>
  <c r="X37" i="14"/>
  <c r="W37" i="14"/>
  <c r="T37" i="14"/>
  <c r="S37" i="14"/>
  <c r="P37" i="14"/>
  <c r="O37" i="14"/>
  <c r="L37" i="14"/>
  <c r="K37" i="14"/>
  <c r="H37" i="14"/>
  <c r="G37" i="14"/>
  <c r="D37" i="14"/>
  <c r="C37" i="14"/>
  <c r="X36" i="14"/>
  <c r="W36" i="14"/>
  <c r="T36" i="14"/>
  <c r="S36" i="14"/>
  <c r="P36" i="14"/>
  <c r="O36" i="14"/>
  <c r="L36" i="14"/>
  <c r="K36" i="14"/>
  <c r="H36" i="14"/>
  <c r="G36" i="14"/>
  <c r="D36" i="14"/>
  <c r="C36" i="14"/>
  <c r="X35" i="14"/>
  <c r="W35" i="14"/>
  <c r="T35" i="14"/>
  <c r="S35" i="14"/>
  <c r="P35" i="14"/>
  <c r="O35" i="14"/>
  <c r="L35" i="14"/>
  <c r="K35" i="14"/>
  <c r="H35" i="14"/>
  <c r="G35" i="14"/>
  <c r="D35" i="14"/>
  <c r="C35" i="14"/>
  <c r="X34" i="14"/>
  <c r="W34" i="14"/>
  <c r="T34" i="14"/>
  <c r="S34" i="14"/>
  <c r="P34" i="14"/>
  <c r="O34" i="14"/>
  <c r="L34" i="14"/>
  <c r="K34" i="14"/>
  <c r="H34" i="14"/>
  <c r="G34" i="14"/>
  <c r="D34" i="14"/>
  <c r="C34" i="14"/>
  <c r="X33" i="14"/>
  <c r="W33" i="14"/>
  <c r="T33" i="14"/>
  <c r="S33" i="14"/>
  <c r="P33" i="14"/>
  <c r="O33" i="14"/>
  <c r="L33" i="14"/>
  <c r="K33" i="14"/>
  <c r="H33" i="14"/>
  <c r="G33" i="14"/>
  <c r="D33" i="14"/>
  <c r="C33" i="14"/>
  <c r="X32" i="14"/>
  <c r="W32" i="14"/>
  <c r="T32" i="14"/>
  <c r="S32" i="14"/>
  <c r="P32" i="14"/>
  <c r="O32" i="14"/>
  <c r="L32" i="14"/>
  <c r="K32" i="14"/>
  <c r="H32" i="14"/>
  <c r="G32" i="14"/>
  <c r="D32" i="14"/>
  <c r="C32" i="14"/>
  <c r="X31" i="14"/>
  <c r="W31" i="14"/>
  <c r="T31" i="14"/>
  <c r="S31" i="14"/>
  <c r="P31" i="14"/>
  <c r="O31" i="14"/>
  <c r="L31" i="14"/>
  <c r="K31" i="14"/>
  <c r="H31" i="14"/>
  <c r="G31" i="14"/>
  <c r="D31" i="14"/>
  <c r="C31" i="14"/>
  <c r="X30" i="14"/>
  <c r="W30" i="14"/>
  <c r="T30" i="14"/>
  <c r="S30" i="14"/>
  <c r="P30" i="14"/>
  <c r="O30" i="14"/>
  <c r="L30" i="14"/>
  <c r="K30" i="14"/>
  <c r="H30" i="14"/>
  <c r="G30" i="14"/>
  <c r="D30" i="14"/>
  <c r="C30" i="14"/>
  <c r="X29" i="14"/>
  <c r="W29" i="14"/>
  <c r="T29" i="14"/>
  <c r="S29" i="14"/>
  <c r="P29" i="14"/>
  <c r="O29" i="14"/>
  <c r="L29" i="14"/>
  <c r="K29" i="14"/>
  <c r="H29" i="14"/>
  <c r="G29" i="14"/>
  <c r="D29" i="14"/>
  <c r="C29" i="14"/>
  <c r="AF28" i="14"/>
  <c r="AE28" i="14"/>
  <c r="X28" i="14"/>
  <c r="W28" i="14"/>
  <c r="T28" i="14"/>
  <c r="S28" i="14"/>
  <c r="P28" i="14"/>
  <c r="O28" i="14"/>
  <c r="L28" i="14"/>
  <c r="K28" i="14"/>
  <c r="H28" i="14"/>
  <c r="G28" i="14"/>
  <c r="D28" i="14"/>
  <c r="C28" i="14"/>
  <c r="AN27" i="14"/>
  <c r="AM27" i="14"/>
  <c r="AF27" i="14"/>
  <c r="AE27" i="14"/>
  <c r="X27" i="14"/>
  <c r="W27" i="14"/>
  <c r="T27" i="14"/>
  <c r="S27" i="14"/>
  <c r="P27" i="14"/>
  <c r="O27" i="14"/>
  <c r="L27" i="14"/>
  <c r="K27" i="14"/>
  <c r="H27" i="14"/>
  <c r="G27" i="14"/>
  <c r="D27" i="14"/>
  <c r="C27" i="14"/>
  <c r="AN26" i="14"/>
  <c r="AM26" i="14"/>
  <c r="AF26" i="14"/>
  <c r="AE26" i="14"/>
  <c r="X26" i="14"/>
  <c r="W26" i="14"/>
  <c r="T26" i="14"/>
  <c r="S26" i="14"/>
  <c r="P26" i="14"/>
  <c r="O26" i="14"/>
  <c r="L26" i="14"/>
  <c r="K26" i="14"/>
  <c r="H26" i="14"/>
  <c r="G26" i="14"/>
  <c r="D26" i="14"/>
  <c r="C26" i="14"/>
  <c r="AN25" i="14"/>
  <c r="AM25" i="14"/>
  <c r="AF25" i="14"/>
  <c r="AE25" i="14"/>
  <c r="X25" i="14"/>
  <c r="W25" i="14"/>
  <c r="T25" i="14"/>
  <c r="S25" i="14"/>
  <c r="P25" i="14"/>
  <c r="O25" i="14"/>
  <c r="L25" i="14"/>
  <c r="K25" i="14"/>
  <c r="H25" i="14"/>
  <c r="G25" i="14"/>
  <c r="D25" i="14"/>
  <c r="C25" i="14"/>
  <c r="AN24" i="14"/>
  <c r="AM24" i="14"/>
  <c r="AF24" i="14"/>
  <c r="AE24" i="14"/>
  <c r="X24" i="14"/>
  <c r="W24" i="14"/>
  <c r="T24" i="14"/>
  <c r="S24" i="14"/>
  <c r="P24" i="14"/>
  <c r="O24" i="14"/>
  <c r="L24" i="14"/>
  <c r="K24" i="14"/>
  <c r="H24" i="14"/>
  <c r="G24" i="14"/>
  <c r="D24" i="14"/>
  <c r="C24" i="14"/>
  <c r="AN23" i="14"/>
  <c r="AM23" i="14"/>
  <c r="AF23" i="14"/>
  <c r="AE23" i="14"/>
  <c r="X23" i="14"/>
  <c r="W23" i="14"/>
  <c r="T23" i="14"/>
  <c r="S23" i="14"/>
  <c r="P23" i="14"/>
  <c r="O23" i="14"/>
  <c r="L23" i="14"/>
  <c r="K23" i="14"/>
  <c r="H23" i="14"/>
  <c r="G23" i="14"/>
  <c r="D23" i="14"/>
  <c r="C23" i="14"/>
  <c r="AN22" i="14"/>
  <c r="AM22" i="14"/>
  <c r="AF22" i="14"/>
  <c r="AE22" i="14"/>
  <c r="X22" i="14"/>
  <c r="W22" i="14"/>
  <c r="T22" i="14"/>
  <c r="S22" i="14"/>
  <c r="P22" i="14"/>
  <c r="O22" i="14"/>
  <c r="L22" i="14"/>
  <c r="K22" i="14"/>
  <c r="H22" i="14"/>
  <c r="G22" i="14"/>
  <c r="D22" i="14"/>
  <c r="C22" i="14"/>
  <c r="AN21" i="14"/>
  <c r="AM21" i="14"/>
  <c r="AF21" i="14"/>
  <c r="AE21" i="14"/>
  <c r="AB21" i="14"/>
  <c r="AA21" i="14"/>
  <c r="X21" i="14"/>
  <c r="W21" i="14"/>
  <c r="T21" i="14"/>
  <c r="S21" i="14"/>
  <c r="P21" i="14"/>
  <c r="O21" i="14"/>
  <c r="L21" i="14"/>
  <c r="K21" i="14"/>
  <c r="H21" i="14"/>
  <c r="G21" i="14"/>
  <c r="D21" i="14"/>
  <c r="C21" i="14"/>
  <c r="AN20" i="14"/>
  <c r="AM20" i="14"/>
  <c r="AF20" i="14"/>
  <c r="AE20" i="14"/>
  <c r="AB20" i="14"/>
  <c r="AA20" i="14"/>
  <c r="X20" i="14"/>
  <c r="W20" i="14"/>
  <c r="T20" i="14"/>
  <c r="S20" i="14"/>
  <c r="P20" i="14"/>
  <c r="O20" i="14"/>
  <c r="L20" i="14"/>
  <c r="K20" i="14"/>
  <c r="H20" i="14"/>
  <c r="G20" i="14"/>
  <c r="D20" i="14"/>
  <c r="C20" i="14"/>
  <c r="AN19" i="14"/>
  <c r="AM19" i="14"/>
  <c r="AF19" i="14"/>
  <c r="AE19" i="14"/>
  <c r="AB19" i="14"/>
  <c r="AA19" i="14"/>
  <c r="X19" i="14"/>
  <c r="W19" i="14"/>
  <c r="T19" i="14"/>
  <c r="S19" i="14"/>
  <c r="P19" i="14"/>
  <c r="O19" i="14"/>
  <c r="L19" i="14"/>
  <c r="K19" i="14"/>
  <c r="H19" i="14"/>
  <c r="G19" i="14"/>
  <c r="D19" i="14"/>
  <c r="C19" i="14"/>
  <c r="AN18" i="14"/>
  <c r="AM18" i="14"/>
  <c r="AJ18" i="14"/>
  <c r="AI18" i="14"/>
  <c r="AF18" i="14"/>
  <c r="AE18" i="14"/>
  <c r="AB18" i="14"/>
  <c r="AA18" i="14"/>
  <c r="X18" i="14"/>
  <c r="W18" i="14"/>
  <c r="T18" i="14"/>
  <c r="S18" i="14"/>
  <c r="P18" i="14"/>
  <c r="O18" i="14"/>
  <c r="L18" i="14"/>
  <c r="K18" i="14"/>
  <c r="H18" i="14"/>
  <c r="G18" i="14"/>
  <c r="D18" i="14"/>
  <c r="C18" i="14"/>
  <c r="AN17" i="14"/>
  <c r="AM17" i="14"/>
  <c r="AJ17" i="14"/>
  <c r="AI17" i="14"/>
  <c r="AF17" i="14"/>
  <c r="AE17" i="14"/>
  <c r="AB17" i="14"/>
  <c r="AA17" i="14"/>
  <c r="X17" i="14"/>
  <c r="W17" i="14"/>
  <c r="T17" i="14"/>
  <c r="S17" i="14"/>
  <c r="P17" i="14"/>
  <c r="O17" i="14"/>
  <c r="L17" i="14"/>
  <c r="K17" i="14"/>
  <c r="H17" i="14"/>
  <c r="G17" i="14"/>
  <c r="D17" i="14"/>
  <c r="C17" i="14"/>
  <c r="AN16" i="14"/>
  <c r="AM16" i="14"/>
  <c r="AJ16" i="14"/>
  <c r="AI16" i="14"/>
  <c r="AF16" i="14"/>
  <c r="AE16" i="14"/>
  <c r="AB16" i="14"/>
  <c r="AA16" i="14"/>
  <c r="X16" i="14"/>
  <c r="W16" i="14"/>
  <c r="T16" i="14"/>
  <c r="S16" i="14"/>
  <c r="P16" i="14"/>
  <c r="O16" i="14"/>
  <c r="L16" i="14"/>
  <c r="K16" i="14"/>
  <c r="H16" i="14"/>
  <c r="G16" i="14"/>
  <c r="D16" i="14"/>
  <c r="C16" i="14"/>
  <c r="AN15" i="14"/>
  <c r="AM15" i="14"/>
  <c r="AJ15" i="14"/>
  <c r="AI15" i="14"/>
  <c r="AF15" i="14"/>
  <c r="AE15" i="14"/>
  <c r="AB15" i="14"/>
  <c r="AA15" i="14"/>
  <c r="X15" i="14"/>
  <c r="W15" i="14"/>
  <c r="T15" i="14"/>
  <c r="S15" i="14"/>
  <c r="P15" i="14"/>
  <c r="O15" i="14"/>
  <c r="L15" i="14"/>
  <c r="K15" i="14"/>
  <c r="H15" i="14"/>
  <c r="G15" i="14"/>
  <c r="D15" i="14"/>
  <c r="C15" i="14"/>
  <c r="AN14" i="14"/>
  <c r="AM14" i="14"/>
  <c r="AJ14" i="14"/>
  <c r="AI14" i="14"/>
  <c r="AF14" i="14"/>
  <c r="AE14" i="14"/>
  <c r="AB14" i="14"/>
  <c r="AA14" i="14"/>
  <c r="X14" i="14"/>
  <c r="W14" i="14"/>
  <c r="T14" i="14"/>
  <c r="S14" i="14"/>
  <c r="P14" i="14"/>
  <c r="O14" i="14"/>
  <c r="L14" i="14"/>
  <c r="K14" i="14"/>
  <c r="H14" i="14"/>
  <c r="G14" i="14"/>
  <c r="D14" i="14"/>
  <c r="C14" i="14"/>
  <c r="AN13" i="14"/>
  <c r="AM13" i="14"/>
  <c r="AJ13" i="14"/>
  <c r="AI13" i="14"/>
  <c r="AF13" i="14"/>
  <c r="AE13" i="14"/>
  <c r="AB13" i="14"/>
  <c r="AA13" i="14"/>
  <c r="X13" i="14"/>
  <c r="W13" i="14"/>
  <c r="T13" i="14"/>
  <c r="S13" i="14"/>
  <c r="P13" i="14"/>
  <c r="O13" i="14"/>
  <c r="L13" i="14"/>
  <c r="K13" i="14"/>
  <c r="H13" i="14"/>
  <c r="G13" i="14"/>
  <c r="D13" i="14"/>
  <c r="C13" i="14"/>
  <c r="AN12" i="14"/>
  <c r="AM12" i="14"/>
  <c r="AJ12" i="14"/>
  <c r="AI12" i="14"/>
  <c r="AF12" i="14"/>
  <c r="AE12" i="14"/>
  <c r="AB12" i="14"/>
  <c r="AA12" i="14"/>
  <c r="X12" i="14"/>
  <c r="W12" i="14"/>
  <c r="T12" i="14"/>
  <c r="S12" i="14"/>
  <c r="P12" i="14"/>
  <c r="O12" i="14"/>
  <c r="L12" i="14"/>
  <c r="K12" i="14"/>
  <c r="H12" i="14"/>
  <c r="G12" i="14"/>
  <c r="D12" i="14"/>
  <c r="C12" i="14"/>
  <c r="AN11" i="14"/>
  <c r="AM11" i="14"/>
  <c r="AJ11" i="14"/>
  <c r="AI11" i="14"/>
  <c r="AF11" i="14"/>
  <c r="AE11" i="14"/>
  <c r="AB11" i="14"/>
  <c r="AA11" i="14"/>
  <c r="X11" i="14"/>
  <c r="W11" i="14"/>
  <c r="T11" i="14"/>
  <c r="S11" i="14"/>
  <c r="P11" i="14"/>
  <c r="O11" i="14"/>
  <c r="L11" i="14"/>
  <c r="K11" i="14"/>
  <c r="H11" i="14"/>
  <c r="G11" i="14"/>
  <c r="D11" i="14"/>
  <c r="C11" i="14"/>
  <c r="AN10" i="14"/>
  <c r="AM10" i="14"/>
  <c r="AJ10" i="14"/>
  <c r="AI10" i="14"/>
  <c r="AF10" i="14"/>
  <c r="AE10" i="14"/>
  <c r="AB10" i="14"/>
  <c r="AA10" i="14"/>
  <c r="X10" i="14"/>
  <c r="W10" i="14"/>
  <c r="T10" i="14"/>
  <c r="S10" i="14"/>
  <c r="P10" i="14"/>
  <c r="O10" i="14"/>
  <c r="L10" i="14"/>
  <c r="K10" i="14"/>
  <c r="H10" i="14"/>
  <c r="G10" i="14"/>
  <c r="D10" i="14"/>
  <c r="C10" i="14"/>
  <c r="AN9" i="14"/>
  <c r="AM9" i="14"/>
  <c r="AJ9" i="14"/>
  <c r="AI9" i="14"/>
  <c r="AF9" i="14"/>
  <c r="AE9" i="14"/>
  <c r="AB9" i="14"/>
  <c r="AA9" i="14"/>
  <c r="X9" i="14"/>
  <c r="W9" i="14"/>
  <c r="T9" i="14"/>
  <c r="S9" i="14"/>
  <c r="P9" i="14"/>
  <c r="O9" i="14"/>
  <c r="L9" i="14"/>
  <c r="K9" i="14"/>
  <c r="H9" i="14"/>
  <c r="G9" i="14"/>
  <c r="D9" i="14"/>
  <c r="C9" i="14"/>
  <c r="AN8" i="14"/>
  <c r="AM8" i="14"/>
  <c r="AJ8" i="14"/>
  <c r="AI8" i="14"/>
  <c r="AF8" i="14"/>
  <c r="AE8" i="14"/>
  <c r="AB8" i="14"/>
  <c r="AA8" i="14"/>
  <c r="X8" i="14"/>
  <c r="W8" i="14"/>
  <c r="T8" i="14"/>
  <c r="S8" i="14"/>
  <c r="P8" i="14"/>
  <c r="O8" i="14"/>
  <c r="L8" i="14"/>
  <c r="K8" i="14"/>
  <c r="H8" i="14"/>
  <c r="G8" i="14"/>
  <c r="D8" i="14"/>
  <c r="C8" i="14"/>
  <c r="AN7" i="14"/>
  <c r="AM7" i="14"/>
  <c r="AJ7" i="14"/>
  <c r="AI7" i="14"/>
  <c r="AF7" i="14"/>
  <c r="AE7" i="14"/>
  <c r="AB7" i="14"/>
  <c r="AA7" i="14"/>
  <c r="X7" i="14"/>
  <c r="W7" i="14"/>
  <c r="T7" i="14"/>
  <c r="S7" i="14"/>
  <c r="P7" i="14"/>
  <c r="O7" i="14"/>
  <c r="L7" i="14"/>
  <c r="K7" i="14"/>
  <c r="H7" i="14"/>
  <c r="G7" i="14"/>
  <c r="D7" i="14"/>
  <c r="C7" i="14"/>
  <c r="AN6" i="14"/>
  <c r="AM6" i="14"/>
  <c r="AJ6" i="14"/>
  <c r="AI6" i="14"/>
  <c r="AF6" i="14"/>
  <c r="AE6" i="14"/>
  <c r="AB6" i="14"/>
  <c r="AA6" i="14"/>
  <c r="X6" i="14"/>
  <c r="W6" i="14"/>
  <c r="T6" i="14"/>
  <c r="S6" i="14"/>
  <c r="P6" i="14"/>
  <c r="O6" i="14"/>
  <c r="L6" i="14"/>
  <c r="K6" i="14"/>
  <c r="H6" i="14"/>
  <c r="G6" i="14"/>
  <c r="D6" i="14"/>
  <c r="C6" i="14"/>
  <c r="AN5" i="14"/>
  <c r="AM5" i="14"/>
  <c r="AJ5" i="14"/>
  <c r="AI5" i="14"/>
  <c r="AF5" i="14"/>
  <c r="AE5" i="14"/>
  <c r="AB5" i="14"/>
  <c r="AA5" i="14"/>
  <c r="X5" i="14"/>
  <c r="W5" i="14"/>
  <c r="T5" i="14"/>
  <c r="S5" i="14"/>
  <c r="P5" i="14"/>
  <c r="O5" i="14"/>
  <c r="L5" i="14"/>
  <c r="K5" i="14"/>
  <c r="H5" i="14"/>
  <c r="G5" i="14"/>
  <c r="D5" i="14"/>
  <c r="C5" i="14"/>
  <c r="AN4" i="14"/>
  <c r="AM4" i="14"/>
  <c r="AJ4" i="14"/>
  <c r="AI4" i="14"/>
  <c r="AF4" i="14"/>
  <c r="AE4" i="14"/>
  <c r="AB4" i="14"/>
  <c r="AA4" i="14"/>
  <c r="X4" i="14"/>
  <c r="W4" i="14"/>
  <c r="T4" i="14"/>
  <c r="S4" i="14"/>
  <c r="P4" i="14"/>
  <c r="O4" i="14"/>
  <c r="L4" i="14"/>
  <c r="K4" i="14"/>
  <c r="H4" i="14"/>
  <c r="G4" i="14"/>
  <c r="D4" i="14"/>
  <c r="C4" i="14"/>
  <c r="AN3" i="14"/>
  <c r="AM3" i="14"/>
  <c r="AJ3" i="14"/>
  <c r="AI3" i="14"/>
  <c r="AF3" i="14"/>
  <c r="AE3" i="14"/>
  <c r="AB3" i="14"/>
  <c r="AA3" i="14"/>
  <c r="X3" i="14"/>
  <c r="W3" i="14"/>
  <c r="T3" i="14"/>
  <c r="S3" i="14"/>
  <c r="P3" i="14"/>
  <c r="O3" i="14"/>
  <c r="L3" i="14"/>
  <c r="K3" i="14"/>
  <c r="H3" i="14"/>
  <c r="G3" i="14"/>
  <c r="D3" i="14"/>
  <c r="C3" i="14"/>
  <c r="AB79" i="13"/>
  <c r="AA79" i="13"/>
  <c r="AB78" i="13"/>
  <c r="AA78" i="13"/>
  <c r="AB77" i="13"/>
  <c r="AA77" i="13"/>
  <c r="AB76" i="13"/>
  <c r="AA76" i="13"/>
  <c r="AB75" i="13"/>
  <c r="AA75" i="13"/>
  <c r="AB74" i="13"/>
  <c r="AA74" i="13"/>
  <c r="AB73" i="13"/>
  <c r="AA73" i="13"/>
  <c r="AB72" i="13"/>
  <c r="AA72" i="13"/>
  <c r="AB71" i="13"/>
  <c r="AA71" i="13"/>
  <c r="AB70" i="13"/>
  <c r="AA70" i="13"/>
  <c r="AB69" i="13"/>
  <c r="AA69" i="13"/>
  <c r="AB68" i="13"/>
  <c r="AA68" i="13"/>
  <c r="AB67" i="13"/>
  <c r="AA67" i="13"/>
  <c r="AB66" i="13"/>
  <c r="AA66" i="13"/>
  <c r="AB65" i="13"/>
  <c r="AA65" i="13"/>
  <c r="AB64" i="13"/>
  <c r="AA64" i="13"/>
  <c r="AB63" i="13"/>
  <c r="AA63" i="13"/>
  <c r="AB62" i="13"/>
  <c r="AA62" i="13"/>
  <c r="AB61" i="13"/>
  <c r="AA61" i="13"/>
  <c r="AJ60" i="13"/>
  <c r="AI60" i="13"/>
  <c r="AB60" i="13"/>
  <c r="AA60" i="13"/>
  <c r="AJ59" i="13"/>
  <c r="AI59" i="13"/>
  <c r="AB59" i="13"/>
  <c r="AA59" i="13"/>
  <c r="X59" i="13"/>
  <c r="W59" i="13"/>
  <c r="AJ58" i="13"/>
  <c r="AI58" i="13"/>
  <c r="AB58" i="13"/>
  <c r="AA58" i="13"/>
  <c r="X58" i="13"/>
  <c r="W58" i="13"/>
  <c r="AJ57" i="13"/>
  <c r="AI57" i="13"/>
  <c r="AB57" i="13"/>
  <c r="AA57" i="13"/>
  <c r="X57" i="13"/>
  <c r="W57" i="13"/>
  <c r="BL56" i="13"/>
  <c r="BK56" i="13"/>
  <c r="AZ56" i="13"/>
  <c r="AY56" i="13"/>
  <c r="AJ56" i="13"/>
  <c r="AI56" i="13"/>
  <c r="AB56" i="13"/>
  <c r="AA56" i="13"/>
  <c r="X56" i="13"/>
  <c r="W56" i="13"/>
  <c r="BL55" i="13"/>
  <c r="BK55" i="13"/>
  <c r="BH55" i="13"/>
  <c r="BG55" i="13"/>
  <c r="AZ55" i="13"/>
  <c r="AY55" i="13"/>
  <c r="AJ55" i="13"/>
  <c r="AI55" i="13"/>
  <c r="AB55" i="13"/>
  <c r="AA55" i="13"/>
  <c r="X55" i="13"/>
  <c r="W55" i="13"/>
  <c r="BL54" i="13"/>
  <c r="BK54" i="13"/>
  <c r="BH54" i="13"/>
  <c r="BG54" i="13"/>
  <c r="AZ54" i="13"/>
  <c r="AY54" i="13"/>
  <c r="AJ54" i="13"/>
  <c r="AI54" i="13"/>
  <c r="AF54" i="13"/>
  <c r="AE54" i="13"/>
  <c r="AB54" i="13"/>
  <c r="AA54" i="13"/>
  <c r="X54" i="13"/>
  <c r="W54" i="13"/>
  <c r="BL53" i="13"/>
  <c r="BK53" i="13"/>
  <c r="BH53" i="13"/>
  <c r="BG53" i="13"/>
  <c r="AZ53" i="13"/>
  <c r="AY53" i="13"/>
  <c r="AJ53" i="13"/>
  <c r="AI53" i="13"/>
  <c r="AF53" i="13"/>
  <c r="AE53" i="13"/>
  <c r="AB53" i="13"/>
  <c r="AA53" i="13"/>
  <c r="X53" i="13"/>
  <c r="W53" i="13"/>
  <c r="BL52" i="13"/>
  <c r="BK52" i="13"/>
  <c r="BH52" i="13"/>
  <c r="BG52" i="13"/>
  <c r="AZ52" i="13"/>
  <c r="AY52" i="13"/>
  <c r="AJ52" i="13"/>
  <c r="AI52" i="13"/>
  <c r="AF52" i="13"/>
  <c r="AE52" i="13"/>
  <c r="AB52" i="13"/>
  <c r="AA52" i="13"/>
  <c r="X52" i="13"/>
  <c r="W52" i="13"/>
  <c r="BL51" i="13"/>
  <c r="BK51" i="13"/>
  <c r="BH51" i="13"/>
  <c r="BG51" i="13"/>
  <c r="AZ51" i="13"/>
  <c r="AY51" i="13"/>
  <c r="AJ51" i="13"/>
  <c r="AI51" i="13"/>
  <c r="AF51" i="13"/>
  <c r="AE51" i="13"/>
  <c r="AB51" i="13"/>
  <c r="AA51" i="13"/>
  <c r="X51" i="13"/>
  <c r="W51" i="13"/>
  <c r="BL50" i="13"/>
  <c r="BK50" i="13"/>
  <c r="BH50" i="13"/>
  <c r="BG50" i="13"/>
  <c r="AZ50" i="13"/>
  <c r="AY50" i="13"/>
  <c r="AJ50" i="13"/>
  <c r="AI50" i="13"/>
  <c r="AF50" i="13"/>
  <c r="AE50" i="13"/>
  <c r="AB50" i="13"/>
  <c r="AA50" i="13"/>
  <c r="X50" i="13"/>
  <c r="W50" i="13"/>
  <c r="H50" i="13"/>
  <c r="G50" i="13"/>
  <c r="BL49" i="13"/>
  <c r="BK49" i="13"/>
  <c r="BH49" i="13"/>
  <c r="BG49" i="13"/>
  <c r="AZ49" i="13"/>
  <c r="AY49" i="13"/>
  <c r="AJ49" i="13"/>
  <c r="AI49" i="13"/>
  <c r="AF49" i="13"/>
  <c r="AE49" i="13"/>
  <c r="AB49" i="13"/>
  <c r="AA49" i="13"/>
  <c r="X49" i="13"/>
  <c r="W49" i="13"/>
  <c r="H49" i="13"/>
  <c r="G49" i="13"/>
  <c r="BL48" i="13"/>
  <c r="BK48" i="13"/>
  <c r="BH48" i="13"/>
  <c r="BG48" i="13"/>
  <c r="AZ48" i="13"/>
  <c r="AY48" i="13"/>
  <c r="AJ48" i="13"/>
  <c r="AI48" i="13"/>
  <c r="AF48" i="13"/>
  <c r="AE48" i="13"/>
  <c r="AB48" i="13"/>
  <c r="AA48" i="13"/>
  <c r="X48" i="13"/>
  <c r="W48" i="13"/>
  <c r="H48" i="13"/>
  <c r="G48" i="13"/>
  <c r="BL47" i="13"/>
  <c r="BK47" i="13"/>
  <c r="BH47" i="13"/>
  <c r="BG47" i="13"/>
  <c r="AZ47" i="13"/>
  <c r="AY47" i="13"/>
  <c r="AJ47" i="13"/>
  <c r="AI47" i="13"/>
  <c r="AF47" i="13"/>
  <c r="AE47" i="13"/>
  <c r="AB47" i="13"/>
  <c r="AA47" i="13"/>
  <c r="X47" i="13"/>
  <c r="W47" i="13"/>
  <c r="H47" i="13"/>
  <c r="G47" i="13"/>
  <c r="BL46" i="13"/>
  <c r="BK46" i="13"/>
  <c r="BH46" i="13"/>
  <c r="BG46" i="13"/>
  <c r="AZ46" i="13"/>
  <c r="AY46" i="13"/>
  <c r="AJ46" i="13"/>
  <c r="AI46" i="13"/>
  <c r="AF46" i="13"/>
  <c r="AE46" i="13"/>
  <c r="AB46" i="13"/>
  <c r="AA46" i="13"/>
  <c r="X46" i="13"/>
  <c r="W46" i="13"/>
  <c r="H46" i="13"/>
  <c r="G46" i="13"/>
  <c r="BP45" i="13"/>
  <c r="BO45" i="13"/>
  <c r="BL45" i="13"/>
  <c r="BK45" i="13"/>
  <c r="BH45" i="13"/>
  <c r="BG45" i="13"/>
  <c r="AZ45" i="13"/>
  <c r="AY45" i="13"/>
  <c r="AJ45" i="13"/>
  <c r="AI45" i="13"/>
  <c r="AF45" i="13"/>
  <c r="AE45" i="13"/>
  <c r="AB45" i="13"/>
  <c r="AA45" i="13"/>
  <c r="X45" i="13"/>
  <c r="W45" i="13"/>
  <c r="P45" i="13"/>
  <c r="O45" i="13"/>
  <c r="H45" i="13"/>
  <c r="G45" i="13"/>
  <c r="BP44" i="13"/>
  <c r="BO44" i="13"/>
  <c r="BL44" i="13"/>
  <c r="BK44" i="13"/>
  <c r="BH44" i="13"/>
  <c r="BG44" i="13"/>
  <c r="AZ44" i="13"/>
  <c r="AY44" i="13"/>
  <c r="AR44" i="13"/>
  <c r="AQ44" i="13"/>
  <c r="AJ44" i="13"/>
  <c r="AI44" i="13"/>
  <c r="AF44" i="13"/>
  <c r="AE44" i="13"/>
  <c r="AB44" i="13"/>
  <c r="AA44" i="13"/>
  <c r="X44" i="13"/>
  <c r="W44" i="13"/>
  <c r="P44" i="13"/>
  <c r="O44" i="13"/>
  <c r="H44" i="13"/>
  <c r="G44" i="13"/>
  <c r="BT43" i="13"/>
  <c r="BS43" i="13"/>
  <c r="BP43" i="13"/>
  <c r="BO43" i="13"/>
  <c r="BL43" i="13"/>
  <c r="BK43" i="13"/>
  <c r="BH43" i="13"/>
  <c r="BG43" i="13"/>
  <c r="AZ43" i="13"/>
  <c r="AY43" i="13"/>
  <c r="AR43" i="13"/>
  <c r="AQ43" i="13"/>
  <c r="AN43" i="13"/>
  <c r="AM43" i="13"/>
  <c r="AJ43" i="13"/>
  <c r="AI43" i="13"/>
  <c r="AF43" i="13"/>
  <c r="AE43" i="13"/>
  <c r="AB43" i="13"/>
  <c r="AA43" i="13"/>
  <c r="X43" i="13"/>
  <c r="W43" i="13"/>
  <c r="P43" i="13"/>
  <c r="O43" i="13"/>
  <c r="H43" i="13"/>
  <c r="G43" i="13"/>
  <c r="BT42" i="13"/>
  <c r="BS42" i="13"/>
  <c r="BP42" i="13"/>
  <c r="BO42" i="13"/>
  <c r="BL42" i="13"/>
  <c r="BK42" i="13"/>
  <c r="BH42" i="13"/>
  <c r="BG42" i="13"/>
  <c r="AZ42" i="13"/>
  <c r="AY42" i="13"/>
  <c r="AR42" i="13"/>
  <c r="AQ42" i="13"/>
  <c r="AN42" i="13"/>
  <c r="AM42" i="13"/>
  <c r="AJ42" i="13"/>
  <c r="AI42" i="13"/>
  <c r="AF42" i="13"/>
  <c r="AE42" i="13"/>
  <c r="AB42" i="13"/>
  <c r="AA42" i="13"/>
  <c r="X42" i="13"/>
  <c r="W42" i="13"/>
  <c r="P42" i="13"/>
  <c r="O42" i="13"/>
  <c r="L42" i="13"/>
  <c r="K42" i="13"/>
  <c r="H42" i="13"/>
  <c r="G42" i="13"/>
  <c r="BT41" i="13"/>
  <c r="BS41" i="13"/>
  <c r="BP41" i="13"/>
  <c r="BO41" i="13"/>
  <c r="BL41" i="13"/>
  <c r="BK41" i="13"/>
  <c r="BH41" i="13"/>
  <c r="BG41" i="13"/>
  <c r="AZ41" i="13"/>
  <c r="AY41" i="13"/>
  <c r="AR41" i="13"/>
  <c r="AQ41" i="13"/>
  <c r="AN41" i="13"/>
  <c r="AM41" i="13"/>
  <c r="AJ41" i="13"/>
  <c r="AI41" i="13"/>
  <c r="AF41" i="13"/>
  <c r="AE41" i="13"/>
  <c r="AB41" i="13"/>
  <c r="AA41" i="13"/>
  <c r="X41" i="13"/>
  <c r="W41" i="13"/>
  <c r="P41" i="13"/>
  <c r="O41" i="13"/>
  <c r="L41" i="13"/>
  <c r="K41" i="13"/>
  <c r="H41" i="13"/>
  <c r="G41" i="13"/>
  <c r="BT40" i="13"/>
  <c r="BS40" i="13"/>
  <c r="BP40" i="13"/>
  <c r="BO40" i="13"/>
  <c r="BL40" i="13"/>
  <c r="BK40" i="13"/>
  <c r="BH40" i="13"/>
  <c r="BG40" i="13"/>
  <c r="BD40" i="13"/>
  <c r="BC40" i="13"/>
  <c r="AZ40" i="13"/>
  <c r="AY40" i="13"/>
  <c r="AR40" i="13"/>
  <c r="AQ40" i="13"/>
  <c r="AN40" i="13"/>
  <c r="AM40" i="13"/>
  <c r="AJ40" i="13"/>
  <c r="AI40" i="13"/>
  <c r="AF40" i="13"/>
  <c r="AE40" i="13"/>
  <c r="AB40" i="13"/>
  <c r="AA40" i="13"/>
  <c r="X40" i="13"/>
  <c r="W40" i="13"/>
  <c r="P40" i="13"/>
  <c r="O40" i="13"/>
  <c r="L40" i="13"/>
  <c r="K40" i="13"/>
  <c r="H40" i="13"/>
  <c r="G40" i="13"/>
  <c r="D40" i="13"/>
  <c r="C40" i="13"/>
  <c r="BT39" i="13"/>
  <c r="BS39" i="13"/>
  <c r="BP39" i="13"/>
  <c r="BO39" i="13"/>
  <c r="BL39" i="13"/>
  <c r="BK39" i="13"/>
  <c r="BH39" i="13"/>
  <c r="BG39" i="13"/>
  <c r="BD39" i="13"/>
  <c r="BC39" i="13"/>
  <c r="AZ39" i="13"/>
  <c r="AY39" i="13"/>
  <c r="AV39" i="13"/>
  <c r="AU39" i="13"/>
  <c r="AR39" i="13"/>
  <c r="AQ39" i="13"/>
  <c r="AN39" i="13"/>
  <c r="AM39" i="13"/>
  <c r="AJ39" i="13"/>
  <c r="AI39" i="13"/>
  <c r="AF39" i="13"/>
  <c r="AE39" i="13"/>
  <c r="AB39" i="13"/>
  <c r="AA39" i="13"/>
  <c r="X39" i="13"/>
  <c r="W39" i="13"/>
  <c r="P39" i="13"/>
  <c r="O39" i="13"/>
  <c r="L39" i="13"/>
  <c r="K39" i="13"/>
  <c r="H39" i="13"/>
  <c r="G39" i="13"/>
  <c r="D39" i="13"/>
  <c r="C39" i="13"/>
  <c r="BT38" i="13"/>
  <c r="BS38" i="13"/>
  <c r="BP38" i="13"/>
  <c r="BO38" i="13"/>
  <c r="BL38" i="13"/>
  <c r="BK38" i="13"/>
  <c r="BH38" i="13"/>
  <c r="BG38" i="13"/>
  <c r="BD38" i="13"/>
  <c r="BC38" i="13"/>
  <c r="AZ38" i="13"/>
  <c r="AY38" i="13"/>
  <c r="AV38" i="13"/>
  <c r="AU38" i="13"/>
  <c r="AR38" i="13"/>
  <c r="AQ38" i="13"/>
  <c r="AN38" i="13"/>
  <c r="AM38" i="13"/>
  <c r="AJ38" i="13"/>
  <c r="AI38" i="13"/>
  <c r="AF38" i="13"/>
  <c r="AE38" i="13"/>
  <c r="AB38" i="13"/>
  <c r="AA38" i="13"/>
  <c r="X38" i="13"/>
  <c r="W38" i="13"/>
  <c r="P38" i="13"/>
  <c r="O38" i="13"/>
  <c r="L38" i="13"/>
  <c r="K38" i="13"/>
  <c r="H38" i="13"/>
  <c r="G38" i="13"/>
  <c r="D38" i="13"/>
  <c r="C38" i="13"/>
  <c r="BT37" i="13"/>
  <c r="BS37" i="13"/>
  <c r="BP37" i="13"/>
  <c r="BO37" i="13"/>
  <c r="BL37" i="13"/>
  <c r="BK37" i="13"/>
  <c r="BH37" i="13"/>
  <c r="BG37" i="13"/>
  <c r="BD37" i="13"/>
  <c r="BC37" i="13"/>
  <c r="AZ37" i="13"/>
  <c r="AY37" i="13"/>
  <c r="AV37" i="13"/>
  <c r="AU37" i="13"/>
  <c r="AR37" i="13"/>
  <c r="AQ37" i="13"/>
  <c r="AN37" i="13"/>
  <c r="AM37" i="13"/>
  <c r="AJ37" i="13"/>
  <c r="AI37" i="13"/>
  <c r="AF37" i="13"/>
  <c r="AE37" i="13"/>
  <c r="AB37" i="13"/>
  <c r="AA37" i="13"/>
  <c r="X37" i="13"/>
  <c r="W37" i="13"/>
  <c r="P37" i="13"/>
  <c r="O37" i="13"/>
  <c r="L37" i="13"/>
  <c r="K37" i="13"/>
  <c r="H37" i="13"/>
  <c r="G37" i="13"/>
  <c r="D37" i="13"/>
  <c r="C37" i="13"/>
  <c r="BT36" i="13"/>
  <c r="BS36" i="13"/>
  <c r="BP36" i="13"/>
  <c r="BO36" i="13"/>
  <c r="BL36" i="13"/>
  <c r="BK36" i="13"/>
  <c r="BH36" i="13"/>
  <c r="BG36" i="13"/>
  <c r="BD36" i="13"/>
  <c r="BC36" i="13"/>
  <c r="AZ36" i="13"/>
  <c r="AY36" i="13"/>
  <c r="AV36" i="13"/>
  <c r="AU36" i="13"/>
  <c r="AR36" i="13"/>
  <c r="AQ36" i="13"/>
  <c r="AN36" i="13"/>
  <c r="AM36" i="13"/>
  <c r="AJ36" i="13"/>
  <c r="AI36" i="13"/>
  <c r="AF36" i="13"/>
  <c r="AE36" i="13"/>
  <c r="AB36" i="13"/>
  <c r="AA36" i="13"/>
  <c r="X36" i="13"/>
  <c r="W36" i="13"/>
  <c r="P36" i="13"/>
  <c r="O36" i="13"/>
  <c r="L36" i="13"/>
  <c r="K36" i="13"/>
  <c r="H36" i="13"/>
  <c r="G36" i="13"/>
  <c r="D36" i="13"/>
  <c r="C36" i="13"/>
  <c r="BT35" i="13"/>
  <c r="BS35" i="13"/>
  <c r="BP35" i="13"/>
  <c r="BO35" i="13"/>
  <c r="BL35" i="13"/>
  <c r="BK35" i="13"/>
  <c r="BH35" i="13"/>
  <c r="BG35" i="13"/>
  <c r="BD35" i="13"/>
  <c r="BC35" i="13"/>
  <c r="AZ35" i="13"/>
  <c r="AY35" i="13"/>
  <c r="AV35" i="13"/>
  <c r="AU35" i="13"/>
  <c r="AR35" i="13"/>
  <c r="AQ35" i="13"/>
  <c r="AN35" i="13"/>
  <c r="AM35" i="13"/>
  <c r="AJ35" i="13"/>
  <c r="AI35" i="13"/>
  <c r="AF35" i="13"/>
  <c r="AE35" i="13"/>
  <c r="AB35" i="13"/>
  <c r="AA35" i="13"/>
  <c r="X35" i="13"/>
  <c r="W35" i="13"/>
  <c r="P35" i="13"/>
  <c r="O35" i="13"/>
  <c r="L35" i="13"/>
  <c r="K35" i="13"/>
  <c r="H35" i="13"/>
  <c r="G35" i="13"/>
  <c r="D35" i="13"/>
  <c r="C35" i="13"/>
  <c r="BT34" i="13"/>
  <c r="BS34" i="13"/>
  <c r="BP34" i="13"/>
  <c r="BO34" i="13"/>
  <c r="BL34" i="13"/>
  <c r="BK34" i="13"/>
  <c r="BH34" i="13"/>
  <c r="BG34" i="13"/>
  <c r="BD34" i="13"/>
  <c r="BC34" i="13"/>
  <c r="AZ34" i="13"/>
  <c r="AY34" i="13"/>
  <c r="AV34" i="13"/>
  <c r="AU34" i="13"/>
  <c r="AR34" i="13"/>
  <c r="AQ34" i="13"/>
  <c r="AN34" i="13"/>
  <c r="AM34" i="13"/>
  <c r="AJ34" i="13"/>
  <c r="AI34" i="13"/>
  <c r="AF34" i="13"/>
  <c r="AE34" i="13"/>
  <c r="AB34" i="13"/>
  <c r="AA34" i="13"/>
  <c r="X34" i="13"/>
  <c r="W34" i="13"/>
  <c r="P34" i="13"/>
  <c r="O34" i="13"/>
  <c r="L34" i="13"/>
  <c r="K34" i="13"/>
  <c r="H34" i="13"/>
  <c r="G34" i="13"/>
  <c r="D34" i="13"/>
  <c r="C34" i="13"/>
  <c r="BT33" i="13"/>
  <c r="BS33" i="13"/>
  <c r="BP33" i="13"/>
  <c r="BO33" i="13"/>
  <c r="BL33" i="13"/>
  <c r="BK33" i="13"/>
  <c r="BH33" i="13"/>
  <c r="BG33" i="13"/>
  <c r="BD33" i="13"/>
  <c r="BC33" i="13"/>
  <c r="AZ33" i="13"/>
  <c r="AY33" i="13"/>
  <c r="AV33" i="13"/>
  <c r="AU33" i="13"/>
  <c r="AR33" i="13"/>
  <c r="AQ33" i="13"/>
  <c r="AN33" i="13"/>
  <c r="AM33" i="13"/>
  <c r="AJ33" i="13"/>
  <c r="AI33" i="13"/>
  <c r="AF33" i="13"/>
  <c r="AE33" i="13"/>
  <c r="AB33" i="13"/>
  <c r="AA33" i="13"/>
  <c r="X33" i="13"/>
  <c r="W33" i="13"/>
  <c r="P33" i="13"/>
  <c r="O33" i="13"/>
  <c r="L33" i="13"/>
  <c r="K33" i="13"/>
  <c r="H33" i="13"/>
  <c r="G33" i="13"/>
  <c r="D33" i="13"/>
  <c r="C33" i="13"/>
  <c r="BT32" i="13"/>
  <c r="BS32" i="13"/>
  <c r="BP32" i="13"/>
  <c r="BO32" i="13"/>
  <c r="BL32" i="13"/>
  <c r="BK32" i="13"/>
  <c r="BH32" i="13"/>
  <c r="BG32" i="13"/>
  <c r="BD32" i="13"/>
  <c r="BC32" i="13"/>
  <c r="AZ32" i="13"/>
  <c r="AY32" i="13"/>
  <c r="AV32" i="13"/>
  <c r="AU32" i="13"/>
  <c r="AR32" i="13"/>
  <c r="AQ32" i="13"/>
  <c r="AN32" i="13"/>
  <c r="AM32" i="13"/>
  <c r="AJ32" i="13"/>
  <c r="AI32" i="13"/>
  <c r="AF32" i="13"/>
  <c r="AE32" i="13"/>
  <c r="AB32" i="13"/>
  <c r="AA32" i="13"/>
  <c r="X32" i="13"/>
  <c r="W32" i="13"/>
  <c r="P32" i="13"/>
  <c r="O32" i="13"/>
  <c r="L32" i="13"/>
  <c r="K32" i="13"/>
  <c r="H32" i="13"/>
  <c r="G32" i="13"/>
  <c r="D32" i="13"/>
  <c r="C32" i="13"/>
  <c r="BT31" i="13"/>
  <c r="BS31" i="13"/>
  <c r="BP31" i="13"/>
  <c r="BO31" i="13"/>
  <c r="BL31" i="13"/>
  <c r="BK31" i="13"/>
  <c r="BH31" i="13"/>
  <c r="BG31" i="13"/>
  <c r="BD31" i="13"/>
  <c r="BC31" i="13"/>
  <c r="AZ31" i="13"/>
  <c r="AY31" i="13"/>
  <c r="AV31" i="13"/>
  <c r="AU31" i="13"/>
  <c r="AR31" i="13"/>
  <c r="AQ31" i="13"/>
  <c r="AN31" i="13"/>
  <c r="AM31" i="13"/>
  <c r="AJ31" i="13"/>
  <c r="AI31" i="13"/>
  <c r="AF31" i="13"/>
  <c r="AE31" i="13"/>
  <c r="AB31" i="13"/>
  <c r="AA31" i="13"/>
  <c r="X31" i="13"/>
  <c r="W31" i="13"/>
  <c r="T31" i="13"/>
  <c r="S31" i="13"/>
  <c r="P31" i="13"/>
  <c r="O31" i="13"/>
  <c r="L31" i="13"/>
  <c r="K31" i="13"/>
  <c r="H31" i="13"/>
  <c r="G31" i="13"/>
  <c r="D31" i="13"/>
  <c r="C31" i="13"/>
  <c r="BT30" i="13"/>
  <c r="BS30" i="13"/>
  <c r="BP30" i="13"/>
  <c r="BO30" i="13"/>
  <c r="BL30" i="13"/>
  <c r="BK30" i="13"/>
  <c r="BH30" i="13"/>
  <c r="BG30" i="13"/>
  <c r="BD30" i="13"/>
  <c r="BC30" i="13"/>
  <c r="AZ30" i="13"/>
  <c r="AY30" i="13"/>
  <c r="AV30" i="13"/>
  <c r="AU30" i="13"/>
  <c r="AR30" i="13"/>
  <c r="AQ30" i="13"/>
  <c r="AN30" i="13"/>
  <c r="AM30" i="13"/>
  <c r="AJ30" i="13"/>
  <c r="AI30" i="13"/>
  <c r="AF30" i="13"/>
  <c r="AE30" i="13"/>
  <c r="AB30" i="13"/>
  <c r="AA30" i="13"/>
  <c r="X30" i="13"/>
  <c r="W30" i="13"/>
  <c r="T30" i="13"/>
  <c r="S30" i="13"/>
  <c r="P30" i="13"/>
  <c r="O30" i="13"/>
  <c r="L30" i="13"/>
  <c r="K30" i="13"/>
  <c r="H30" i="13"/>
  <c r="G30" i="13"/>
  <c r="D30" i="13"/>
  <c r="C30" i="13"/>
  <c r="BT29" i="13"/>
  <c r="BS29" i="13"/>
  <c r="BP29" i="13"/>
  <c r="BO29" i="13"/>
  <c r="BL29" i="13"/>
  <c r="BK29" i="13"/>
  <c r="BH29" i="13"/>
  <c r="BG29" i="13"/>
  <c r="BD29" i="13"/>
  <c r="BC29" i="13"/>
  <c r="AZ29" i="13"/>
  <c r="AY29" i="13"/>
  <c r="AV29" i="13"/>
  <c r="AU29" i="13"/>
  <c r="AR29" i="13"/>
  <c r="AQ29" i="13"/>
  <c r="AN29" i="13"/>
  <c r="AM29" i="13"/>
  <c r="AJ29" i="13"/>
  <c r="AI29" i="13"/>
  <c r="AF29" i="13"/>
  <c r="AE29" i="13"/>
  <c r="AB29" i="13"/>
  <c r="AA29" i="13"/>
  <c r="X29" i="13"/>
  <c r="W29" i="13"/>
  <c r="T29" i="13"/>
  <c r="S29" i="13"/>
  <c r="P29" i="13"/>
  <c r="O29" i="13"/>
  <c r="L29" i="13"/>
  <c r="K29" i="13"/>
  <c r="H29" i="13"/>
  <c r="G29" i="13"/>
  <c r="D29" i="13"/>
  <c r="C29" i="13"/>
  <c r="BT28" i="13"/>
  <c r="BS28" i="13"/>
  <c r="BP28" i="13"/>
  <c r="BO28" i="13"/>
  <c r="BL28" i="13"/>
  <c r="BK28" i="13"/>
  <c r="BH28" i="13"/>
  <c r="BG28" i="13"/>
  <c r="BD28" i="13"/>
  <c r="BC28" i="13"/>
  <c r="AZ28" i="13"/>
  <c r="AY28" i="13"/>
  <c r="AV28" i="13"/>
  <c r="AU28" i="13"/>
  <c r="AR28" i="13"/>
  <c r="AQ28" i="13"/>
  <c r="AN28" i="13"/>
  <c r="AM28" i="13"/>
  <c r="AJ28" i="13"/>
  <c r="AI28" i="13"/>
  <c r="AF28" i="13"/>
  <c r="AE28" i="13"/>
  <c r="AB28" i="13"/>
  <c r="AA28" i="13"/>
  <c r="X28" i="13"/>
  <c r="W28" i="13"/>
  <c r="T28" i="13"/>
  <c r="S28" i="13"/>
  <c r="P28" i="13"/>
  <c r="O28" i="13"/>
  <c r="L28" i="13"/>
  <c r="K28" i="13"/>
  <c r="H28" i="13"/>
  <c r="G28" i="13"/>
  <c r="D28" i="13"/>
  <c r="C28" i="13"/>
  <c r="BT27" i="13"/>
  <c r="BS27" i="13"/>
  <c r="BP27" i="13"/>
  <c r="BO27" i="13"/>
  <c r="BL27" i="13"/>
  <c r="BK27" i="13"/>
  <c r="BH27" i="13"/>
  <c r="BG27" i="13"/>
  <c r="BD27" i="13"/>
  <c r="BC27" i="13"/>
  <c r="AZ27" i="13"/>
  <c r="AY27" i="13"/>
  <c r="AV27" i="13"/>
  <c r="AU27" i="13"/>
  <c r="AR27" i="13"/>
  <c r="AQ27" i="13"/>
  <c r="AN27" i="13"/>
  <c r="AM27" i="13"/>
  <c r="AJ27" i="13"/>
  <c r="AI27" i="13"/>
  <c r="AF27" i="13"/>
  <c r="AE27" i="13"/>
  <c r="AB27" i="13"/>
  <c r="AA27" i="13"/>
  <c r="X27" i="13"/>
  <c r="W27" i="13"/>
  <c r="T27" i="13"/>
  <c r="S27" i="13"/>
  <c r="P27" i="13"/>
  <c r="O27" i="13"/>
  <c r="L27" i="13"/>
  <c r="K27" i="13"/>
  <c r="H27" i="13"/>
  <c r="G27" i="13"/>
  <c r="D27" i="13"/>
  <c r="C27" i="13"/>
  <c r="BT26" i="13"/>
  <c r="BS26" i="13"/>
  <c r="BP26" i="13"/>
  <c r="BO26" i="13"/>
  <c r="BL26" i="13"/>
  <c r="BK26" i="13"/>
  <c r="BH26" i="13"/>
  <c r="BG26" i="13"/>
  <c r="BD26" i="13"/>
  <c r="BC26" i="13"/>
  <c r="AZ26" i="13"/>
  <c r="AY26" i="13"/>
  <c r="AV26" i="13"/>
  <c r="AU26" i="13"/>
  <c r="AR26" i="13"/>
  <c r="AQ26" i="13"/>
  <c r="AN26" i="13"/>
  <c r="AM26" i="13"/>
  <c r="AJ26" i="13"/>
  <c r="AI26" i="13"/>
  <c r="AF26" i="13"/>
  <c r="AE26" i="13"/>
  <c r="AB26" i="13"/>
  <c r="AA26" i="13"/>
  <c r="X26" i="13"/>
  <c r="W26" i="13"/>
  <c r="T26" i="13"/>
  <c r="S26" i="13"/>
  <c r="P26" i="13"/>
  <c r="O26" i="13"/>
  <c r="L26" i="13"/>
  <c r="K26" i="13"/>
  <c r="H26" i="13"/>
  <c r="G26" i="13"/>
  <c r="D26" i="13"/>
  <c r="C26" i="13"/>
  <c r="BT25" i="13"/>
  <c r="BS25" i="13"/>
  <c r="BP25" i="13"/>
  <c r="BO25" i="13"/>
  <c r="BL25" i="13"/>
  <c r="BK25" i="13"/>
  <c r="BH25" i="13"/>
  <c r="BG25" i="13"/>
  <c r="BD25" i="13"/>
  <c r="BC25" i="13"/>
  <c r="AZ25" i="13"/>
  <c r="AY25" i="13"/>
  <c r="AV25" i="13"/>
  <c r="AU25" i="13"/>
  <c r="AR25" i="13"/>
  <c r="AQ25" i="13"/>
  <c r="AN25" i="13"/>
  <c r="AM25" i="13"/>
  <c r="AJ25" i="13"/>
  <c r="AI25" i="13"/>
  <c r="AF25" i="13"/>
  <c r="AE25" i="13"/>
  <c r="AB25" i="13"/>
  <c r="AA25" i="13"/>
  <c r="X25" i="13"/>
  <c r="W25" i="13"/>
  <c r="T25" i="13"/>
  <c r="S25" i="13"/>
  <c r="P25" i="13"/>
  <c r="O25" i="13"/>
  <c r="L25" i="13"/>
  <c r="K25" i="13"/>
  <c r="H25" i="13"/>
  <c r="G25" i="13"/>
  <c r="D25" i="13"/>
  <c r="C25" i="13"/>
  <c r="BT24" i="13"/>
  <c r="BS24" i="13"/>
  <c r="BP24" i="13"/>
  <c r="BO24" i="13"/>
  <c r="BL24" i="13"/>
  <c r="BK24" i="13"/>
  <c r="BH24" i="13"/>
  <c r="BG24" i="13"/>
  <c r="BD24" i="13"/>
  <c r="BC24" i="13"/>
  <c r="AZ24" i="13"/>
  <c r="AY24" i="13"/>
  <c r="AV24" i="13"/>
  <c r="AU24" i="13"/>
  <c r="AR24" i="13"/>
  <c r="AQ24" i="13"/>
  <c r="AN24" i="13"/>
  <c r="AM24" i="13"/>
  <c r="AJ24" i="13"/>
  <c r="AI24" i="13"/>
  <c r="AF24" i="13"/>
  <c r="AE24" i="13"/>
  <c r="AB24" i="13"/>
  <c r="AA24" i="13"/>
  <c r="X24" i="13"/>
  <c r="W24" i="13"/>
  <c r="T24" i="13"/>
  <c r="S24" i="13"/>
  <c r="P24" i="13"/>
  <c r="O24" i="13"/>
  <c r="L24" i="13"/>
  <c r="K24" i="13"/>
  <c r="H24" i="13"/>
  <c r="G24" i="13"/>
  <c r="D24" i="13"/>
  <c r="C24" i="13"/>
  <c r="BT23" i="13"/>
  <c r="BS23" i="13"/>
  <c r="BP23" i="13"/>
  <c r="BO23" i="13"/>
  <c r="BL23" i="13"/>
  <c r="BK23" i="13"/>
  <c r="BH23" i="13"/>
  <c r="BG23" i="13"/>
  <c r="BD23" i="13"/>
  <c r="BC23" i="13"/>
  <c r="AZ23" i="13"/>
  <c r="AY23" i="13"/>
  <c r="AV23" i="13"/>
  <c r="AU23" i="13"/>
  <c r="AR23" i="13"/>
  <c r="AQ23" i="13"/>
  <c r="AN23" i="13"/>
  <c r="AM23" i="13"/>
  <c r="AJ23" i="13"/>
  <c r="AI23" i="13"/>
  <c r="AF23" i="13"/>
  <c r="AE23" i="13"/>
  <c r="AB23" i="13"/>
  <c r="AA23" i="13"/>
  <c r="X23" i="13"/>
  <c r="W23" i="13"/>
  <c r="T23" i="13"/>
  <c r="S23" i="13"/>
  <c r="P23" i="13"/>
  <c r="O23" i="13"/>
  <c r="L23" i="13"/>
  <c r="K23" i="13"/>
  <c r="H23" i="13"/>
  <c r="G23" i="13"/>
  <c r="D23" i="13"/>
  <c r="C23" i="13"/>
  <c r="BT22" i="13"/>
  <c r="BS22" i="13"/>
  <c r="BP22" i="13"/>
  <c r="BO22" i="13"/>
  <c r="BL22" i="13"/>
  <c r="BK22" i="13"/>
  <c r="BH22" i="13"/>
  <c r="BG22" i="13"/>
  <c r="BD22" i="13"/>
  <c r="BC22" i="13"/>
  <c r="AZ22" i="13"/>
  <c r="AY22" i="13"/>
  <c r="AV22" i="13"/>
  <c r="AU22" i="13"/>
  <c r="AR22" i="13"/>
  <c r="AQ22" i="13"/>
  <c r="AN22" i="13"/>
  <c r="AM22" i="13"/>
  <c r="AJ22" i="13"/>
  <c r="AI22" i="13"/>
  <c r="AF22" i="13"/>
  <c r="AE22" i="13"/>
  <c r="AB22" i="13"/>
  <c r="AA22" i="13"/>
  <c r="X22" i="13"/>
  <c r="W22" i="13"/>
  <c r="T22" i="13"/>
  <c r="S22" i="13"/>
  <c r="P22" i="13"/>
  <c r="O22" i="13"/>
  <c r="L22" i="13"/>
  <c r="K22" i="13"/>
  <c r="H22" i="13"/>
  <c r="G22" i="13"/>
  <c r="D22" i="13"/>
  <c r="C22" i="13"/>
  <c r="BT21" i="13"/>
  <c r="BS21" i="13"/>
  <c r="BP21" i="13"/>
  <c r="BO21" i="13"/>
  <c r="BL21" i="13"/>
  <c r="BK21" i="13"/>
  <c r="BH21" i="13"/>
  <c r="BG21" i="13"/>
  <c r="BD21" i="13"/>
  <c r="BC21" i="13"/>
  <c r="AZ21" i="13"/>
  <c r="AY21" i="13"/>
  <c r="AV21" i="13"/>
  <c r="AU21" i="13"/>
  <c r="AR21" i="13"/>
  <c r="AQ21" i="13"/>
  <c r="AN21" i="13"/>
  <c r="AM21" i="13"/>
  <c r="AJ21" i="13"/>
  <c r="AI21" i="13"/>
  <c r="AF21" i="13"/>
  <c r="AE21" i="13"/>
  <c r="AB21" i="13"/>
  <c r="AA21" i="13"/>
  <c r="X21" i="13"/>
  <c r="W21" i="13"/>
  <c r="T21" i="13"/>
  <c r="S21" i="13"/>
  <c r="P21" i="13"/>
  <c r="O21" i="13"/>
  <c r="L21" i="13"/>
  <c r="K21" i="13"/>
  <c r="H21" i="13"/>
  <c r="G21" i="13"/>
  <c r="D21" i="13"/>
  <c r="C21" i="13"/>
  <c r="BT20" i="13"/>
  <c r="BS20" i="13"/>
  <c r="BP20" i="13"/>
  <c r="BO20" i="13"/>
  <c r="BL20" i="13"/>
  <c r="BK20" i="13"/>
  <c r="BH20" i="13"/>
  <c r="BG20" i="13"/>
  <c r="BD20" i="13"/>
  <c r="BC20" i="13"/>
  <c r="AZ20" i="13"/>
  <c r="AY20" i="13"/>
  <c r="AV20" i="13"/>
  <c r="AU20" i="13"/>
  <c r="AR20" i="13"/>
  <c r="AQ20" i="13"/>
  <c r="AN20" i="13"/>
  <c r="AM20" i="13"/>
  <c r="AJ20" i="13"/>
  <c r="AI20" i="13"/>
  <c r="AF20" i="13"/>
  <c r="AE20" i="13"/>
  <c r="AB20" i="13"/>
  <c r="AA20" i="13"/>
  <c r="X20" i="13"/>
  <c r="W20" i="13"/>
  <c r="T20" i="13"/>
  <c r="S20" i="13"/>
  <c r="P20" i="13"/>
  <c r="O20" i="13"/>
  <c r="L20" i="13"/>
  <c r="K20" i="13"/>
  <c r="H20" i="13"/>
  <c r="G20" i="13"/>
  <c r="D20" i="13"/>
  <c r="C20" i="13"/>
  <c r="BT19" i="13"/>
  <c r="BS19" i="13"/>
  <c r="BP19" i="13"/>
  <c r="BO19" i="13"/>
  <c r="BL19" i="13"/>
  <c r="BK19" i="13"/>
  <c r="BH19" i="13"/>
  <c r="BG19" i="13"/>
  <c r="BD19" i="13"/>
  <c r="BC19" i="13"/>
  <c r="AZ19" i="13"/>
  <c r="AY19" i="13"/>
  <c r="AV19" i="13"/>
  <c r="AU19" i="13"/>
  <c r="AR19" i="13"/>
  <c r="AQ19" i="13"/>
  <c r="AN19" i="13"/>
  <c r="AM19" i="13"/>
  <c r="AJ19" i="13"/>
  <c r="AI19" i="13"/>
  <c r="AF19" i="13"/>
  <c r="AE19" i="13"/>
  <c r="AB19" i="13"/>
  <c r="AA19" i="13"/>
  <c r="X19" i="13"/>
  <c r="W19" i="13"/>
  <c r="T19" i="13"/>
  <c r="S19" i="13"/>
  <c r="P19" i="13"/>
  <c r="O19" i="13"/>
  <c r="L19" i="13"/>
  <c r="K19" i="13"/>
  <c r="H19" i="13"/>
  <c r="G19" i="13"/>
  <c r="D19" i="13"/>
  <c r="C19" i="13"/>
  <c r="BT18" i="13"/>
  <c r="BS18" i="13"/>
  <c r="BP18" i="13"/>
  <c r="BO18" i="13"/>
  <c r="BL18" i="13"/>
  <c r="BK18" i="13"/>
  <c r="BH18" i="13"/>
  <c r="BG18" i="13"/>
  <c r="BD18" i="13"/>
  <c r="BC18" i="13"/>
  <c r="AZ18" i="13"/>
  <c r="AY18" i="13"/>
  <c r="AV18" i="13"/>
  <c r="AU18" i="13"/>
  <c r="AR18" i="13"/>
  <c r="AQ18" i="13"/>
  <c r="AN18" i="13"/>
  <c r="AM18" i="13"/>
  <c r="AJ18" i="13"/>
  <c r="AI18" i="13"/>
  <c r="AF18" i="13"/>
  <c r="AE18" i="13"/>
  <c r="AB18" i="13"/>
  <c r="AA18" i="13"/>
  <c r="X18" i="13"/>
  <c r="W18" i="13"/>
  <c r="T18" i="13"/>
  <c r="S18" i="13"/>
  <c r="P18" i="13"/>
  <c r="O18" i="13"/>
  <c r="L18" i="13"/>
  <c r="K18" i="13"/>
  <c r="H18" i="13"/>
  <c r="G18" i="13"/>
  <c r="D18" i="13"/>
  <c r="C18" i="13"/>
  <c r="BT17" i="13"/>
  <c r="BS17" i="13"/>
  <c r="BP17" i="13"/>
  <c r="BO17" i="13"/>
  <c r="BL17" i="13"/>
  <c r="BK17" i="13"/>
  <c r="BH17" i="13"/>
  <c r="BG17" i="13"/>
  <c r="BD17" i="13"/>
  <c r="BC17" i="13"/>
  <c r="AZ17" i="13"/>
  <c r="AY17" i="13"/>
  <c r="AV17" i="13"/>
  <c r="AU17" i="13"/>
  <c r="AR17" i="13"/>
  <c r="AQ17" i="13"/>
  <c r="AN17" i="13"/>
  <c r="AM17" i="13"/>
  <c r="AJ17" i="13"/>
  <c r="AI17" i="13"/>
  <c r="AF17" i="13"/>
  <c r="AE17" i="13"/>
  <c r="AB17" i="13"/>
  <c r="AA17" i="13"/>
  <c r="X17" i="13"/>
  <c r="W17" i="13"/>
  <c r="T17" i="13"/>
  <c r="S17" i="13"/>
  <c r="P17" i="13"/>
  <c r="O17" i="13"/>
  <c r="L17" i="13"/>
  <c r="K17" i="13"/>
  <c r="H17" i="13"/>
  <c r="G17" i="13"/>
  <c r="D17" i="13"/>
  <c r="C17" i="13"/>
  <c r="BT16" i="13"/>
  <c r="BS16" i="13"/>
  <c r="BP16" i="13"/>
  <c r="BO16" i="13"/>
  <c r="BL16" i="13"/>
  <c r="BK16" i="13"/>
  <c r="BH16" i="13"/>
  <c r="BG16" i="13"/>
  <c r="BD16" i="13"/>
  <c r="BC16" i="13"/>
  <c r="AZ16" i="13"/>
  <c r="AY16" i="13"/>
  <c r="AV16" i="13"/>
  <c r="AU16" i="13"/>
  <c r="AR16" i="13"/>
  <c r="AQ16" i="13"/>
  <c r="AN16" i="13"/>
  <c r="AM16" i="13"/>
  <c r="AJ16" i="13"/>
  <c r="AI16" i="13"/>
  <c r="AF16" i="13"/>
  <c r="AE16" i="13"/>
  <c r="AB16" i="13"/>
  <c r="AA16" i="13"/>
  <c r="X16" i="13"/>
  <c r="W16" i="13"/>
  <c r="T16" i="13"/>
  <c r="S16" i="13"/>
  <c r="P16" i="13"/>
  <c r="O16" i="13"/>
  <c r="L16" i="13"/>
  <c r="K16" i="13"/>
  <c r="H16" i="13"/>
  <c r="G16" i="13"/>
  <c r="D16" i="13"/>
  <c r="C16" i="13"/>
  <c r="BT15" i="13"/>
  <c r="BS15" i="13"/>
  <c r="BP15" i="13"/>
  <c r="BO15" i="13"/>
  <c r="BL15" i="13"/>
  <c r="BK15" i="13"/>
  <c r="BH15" i="13"/>
  <c r="BG15" i="13"/>
  <c r="BD15" i="13"/>
  <c r="BC15" i="13"/>
  <c r="AZ15" i="13"/>
  <c r="AY15" i="13"/>
  <c r="AV15" i="13"/>
  <c r="AU15" i="13"/>
  <c r="AR15" i="13"/>
  <c r="AQ15" i="13"/>
  <c r="AN15" i="13"/>
  <c r="AM15" i="13"/>
  <c r="AJ15" i="13"/>
  <c r="AI15" i="13"/>
  <c r="AF15" i="13"/>
  <c r="AE15" i="13"/>
  <c r="AB15" i="13"/>
  <c r="AA15" i="13"/>
  <c r="X15" i="13"/>
  <c r="W15" i="13"/>
  <c r="T15" i="13"/>
  <c r="S15" i="13"/>
  <c r="P15" i="13"/>
  <c r="O15" i="13"/>
  <c r="L15" i="13"/>
  <c r="K15" i="13"/>
  <c r="H15" i="13"/>
  <c r="G15" i="13"/>
  <c r="D15" i="13"/>
  <c r="C15" i="13"/>
  <c r="BT14" i="13"/>
  <c r="BS14" i="13"/>
  <c r="BP14" i="13"/>
  <c r="BO14" i="13"/>
  <c r="BL14" i="13"/>
  <c r="BK14" i="13"/>
  <c r="BH14" i="13"/>
  <c r="BG14" i="13"/>
  <c r="BD14" i="13"/>
  <c r="BC14" i="13"/>
  <c r="AZ14" i="13"/>
  <c r="AY14" i="13"/>
  <c r="AV14" i="13"/>
  <c r="AU14" i="13"/>
  <c r="AR14" i="13"/>
  <c r="AQ14" i="13"/>
  <c r="AN14" i="13"/>
  <c r="AM14" i="13"/>
  <c r="AJ14" i="13"/>
  <c r="AI14" i="13"/>
  <c r="AF14" i="13"/>
  <c r="AE14" i="13"/>
  <c r="AB14" i="13"/>
  <c r="AA14" i="13"/>
  <c r="X14" i="13"/>
  <c r="W14" i="13"/>
  <c r="T14" i="13"/>
  <c r="S14" i="13"/>
  <c r="P14" i="13"/>
  <c r="O14" i="13"/>
  <c r="L14" i="13"/>
  <c r="K14" i="13"/>
  <c r="H14" i="13"/>
  <c r="G14" i="13"/>
  <c r="D14" i="13"/>
  <c r="C14" i="13"/>
  <c r="BT13" i="13"/>
  <c r="BS13" i="13"/>
  <c r="BP13" i="13"/>
  <c r="BO13" i="13"/>
  <c r="BL13" i="13"/>
  <c r="BK13" i="13"/>
  <c r="BH13" i="13"/>
  <c r="BG13" i="13"/>
  <c r="BD13" i="13"/>
  <c r="BC13" i="13"/>
  <c r="AZ13" i="13"/>
  <c r="AY13" i="13"/>
  <c r="AV13" i="13"/>
  <c r="AU13" i="13"/>
  <c r="AR13" i="13"/>
  <c r="AQ13" i="13"/>
  <c r="AN13" i="13"/>
  <c r="AM13" i="13"/>
  <c r="AJ13" i="13"/>
  <c r="AI13" i="13"/>
  <c r="AF13" i="13"/>
  <c r="AE13" i="13"/>
  <c r="AB13" i="13"/>
  <c r="AA13" i="13"/>
  <c r="X13" i="13"/>
  <c r="W13" i="13"/>
  <c r="T13" i="13"/>
  <c r="S13" i="13"/>
  <c r="P13" i="13"/>
  <c r="O13" i="13"/>
  <c r="L13" i="13"/>
  <c r="K13" i="13"/>
  <c r="H13" i="13"/>
  <c r="G13" i="13"/>
  <c r="D13" i="13"/>
  <c r="C13" i="13"/>
  <c r="BT12" i="13"/>
  <c r="BS12" i="13"/>
  <c r="BP12" i="13"/>
  <c r="BO12" i="13"/>
  <c r="BL12" i="13"/>
  <c r="BK12" i="13"/>
  <c r="BH12" i="13"/>
  <c r="BG12" i="13"/>
  <c r="BD12" i="13"/>
  <c r="BC12" i="13"/>
  <c r="AZ12" i="13"/>
  <c r="AY12" i="13"/>
  <c r="AV12" i="13"/>
  <c r="AU12" i="13"/>
  <c r="AR12" i="13"/>
  <c r="AQ12" i="13"/>
  <c r="AN12" i="13"/>
  <c r="AM12" i="13"/>
  <c r="AJ12" i="13"/>
  <c r="AI12" i="13"/>
  <c r="AF12" i="13"/>
  <c r="AE12" i="13"/>
  <c r="AB12" i="13"/>
  <c r="AA12" i="13"/>
  <c r="X12" i="13"/>
  <c r="W12" i="13"/>
  <c r="T12" i="13"/>
  <c r="S12" i="13"/>
  <c r="P12" i="13"/>
  <c r="O12" i="13"/>
  <c r="L12" i="13"/>
  <c r="K12" i="13"/>
  <c r="H12" i="13"/>
  <c r="G12" i="13"/>
  <c r="D12" i="13"/>
  <c r="C12" i="13"/>
  <c r="BT11" i="13"/>
  <c r="BS11" i="13"/>
  <c r="BP11" i="13"/>
  <c r="BO11" i="13"/>
  <c r="BL11" i="13"/>
  <c r="BK11" i="13"/>
  <c r="BH11" i="13"/>
  <c r="BG11" i="13"/>
  <c r="BD11" i="13"/>
  <c r="BC11" i="13"/>
  <c r="AZ11" i="13"/>
  <c r="AY11" i="13"/>
  <c r="AV11" i="13"/>
  <c r="AU11" i="13"/>
  <c r="AR11" i="13"/>
  <c r="AQ11" i="13"/>
  <c r="AN11" i="13"/>
  <c r="AM11" i="13"/>
  <c r="AJ11" i="13"/>
  <c r="AI11" i="13"/>
  <c r="AF11" i="13"/>
  <c r="AE11" i="13"/>
  <c r="AB11" i="13"/>
  <c r="AA11" i="13"/>
  <c r="X11" i="13"/>
  <c r="W11" i="13"/>
  <c r="T11" i="13"/>
  <c r="S11" i="13"/>
  <c r="P11" i="13"/>
  <c r="O11" i="13"/>
  <c r="L11" i="13"/>
  <c r="K11" i="13"/>
  <c r="H11" i="13"/>
  <c r="G11" i="13"/>
  <c r="D11" i="13"/>
  <c r="C11" i="13"/>
  <c r="BT10" i="13"/>
  <c r="BS10" i="13"/>
  <c r="BP10" i="13"/>
  <c r="BO10" i="13"/>
  <c r="BL10" i="13"/>
  <c r="BK10" i="13"/>
  <c r="BH10" i="13"/>
  <c r="BG10" i="13"/>
  <c r="BD10" i="13"/>
  <c r="BC10" i="13"/>
  <c r="AZ10" i="13"/>
  <c r="AY10" i="13"/>
  <c r="AV10" i="13"/>
  <c r="AU10" i="13"/>
  <c r="AR10" i="13"/>
  <c r="AQ10" i="13"/>
  <c r="AN10" i="13"/>
  <c r="AM10" i="13"/>
  <c r="AJ10" i="13"/>
  <c r="AI10" i="13"/>
  <c r="AF10" i="13"/>
  <c r="AE10" i="13"/>
  <c r="AB10" i="13"/>
  <c r="AA10" i="13"/>
  <c r="X10" i="13"/>
  <c r="W10" i="13"/>
  <c r="T10" i="13"/>
  <c r="S10" i="13"/>
  <c r="P10" i="13"/>
  <c r="O10" i="13"/>
  <c r="L10" i="13"/>
  <c r="K10" i="13"/>
  <c r="H10" i="13"/>
  <c r="G10" i="13"/>
  <c r="D10" i="13"/>
  <c r="C10" i="13"/>
  <c r="BT9" i="13"/>
  <c r="BS9" i="13"/>
  <c r="BP9" i="13"/>
  <c r="BO9" i="13"/>
  <c r="BL9" i="13"/>
  <c r="BK9" i="13"/>
  <c r="BH9" i="13"/>
  <c r="BG9" i="13"/>
  <c r="BD9" i="13"/>
  <c r="BC9" i="13"/>
  <c r="AZ9" i="13"/>
  <c r="AY9" i="13"/>
  <c r="AV9" i="13"/>
  <c r="AU9" i="13"/>
  <c r="AR9" i="13"/>
  <c r="AQ9" i="13"/>
  <c r="AN9" i="13"/>
  <c r="AM9" i="13"/>
  <c r="AJ9" i="13"/>
  <c r="AI9" i="13"/>
  <c r="AF9" i="13"/>
  <c r="AE9" i="13"/>
  <c r="AB9" i="13"/>
  <c r="AA9" i="13"/>
  <c r="X9" i="13"/>
  <c r="W9" i="13"/>
  <c r="T9" i="13"/>
  <c r="S9" i="13"/>
  <c r="P9" i="13"/>
  <c r="O9" i="13"/>
  <c r="L9" i="13"/>
  <c r="K9" i="13"/>
  <c r="H9" i="13"/>
  <c r="G9" i="13"/>
  <c r="D9" i="13"/>
  <c r="C9" i="13"/>
  <c r="BT8" i="13"/>
  <c r="BS8" i="13"/>
  <c r="BP8" i="13"/>
  <c r="BO8" i="13"/>
  <c r="BL8" i="13"/>
  <c r="BK8" i="13"/>
  <c r="BH8" i="13"/>
  <c r="BG8" i="13"/>
  <c r="BD8" i="13"/>
  <c r="BC8" i="13"/>
  <c r="AZ8" i="13"/>
  <c r="AY8" i="13"/>
  <c r="AV8" i="13"/>
  <c r="AU8" i="13"/>
  <c r="AR8" i="13"/>
  <c r="AQ8" i="13"/>
  <c r="AN8" i="13"/>
  <c r="AM8" i="13"/>
  <c r="AJ8" i="13"/>
  <c r="AI8" i="13"/>
  <c r="AF8" i="13"/>
  <c r="AE8" i="13"/>
  <c r="AB8" i="13"/>
  <c r="AA8" i="13"/>
  <c r="X8" i="13"/>
  <c r="W8" i="13"/>
  <c r="T8" i="13"/>
  <c r="S8" i="13"/>
  <c r="P8" i="13"/>
  <c r="O8" i="13"/>
  <c r="L8" i="13"/>
  <c r="K8" i="13"/>
  <c r="H8" i="13"/>
  <c r="G8" i="13"/>
  <c r="D8" i="13"/>
  <c r="C8" i="13"/>
  <c r="BT7" i="13"/>
  <c r="BS7" i="13"/>
  <c r="BP7" i="13"/>
  <c r="BO7" i="13"/>
  <c r="BL7" i="13"/>
  <c r="BK7" i="13"/>
  <c r="BH7" i="13"/>
  <c r="BG7" i="13"/>
  <c r="BD7" i="13"/>
  <c r="BC7" i="13"/>
  <c r="AZ7" i="13"/>
  <c r="AY7" i="13"/>
  <c r="AV7" i="13"/>
  <c r="AU7" i="13"/>
  <c r="AR7" i="13"/>
  <c r="AQ7" i="13"/>
  <c r="AN7" i="13"/>
  <c r="AM7" i="13"/>
  <c r="AJ7" i="13"/>
  <c r="AI7" i="13"/>
  <c r="AF7" i="13"/>
  <c r="AE7" i="13"/>
  <c r="AB7" i="13"/>
  <c r="AA7" i="13"/>
  <c r="X7" i="13"/>
  <c r="W7" i="13"/>
  <c r="T7" i="13"/>
  <c r="S7" i="13"/>
  <c r="P7" i="13"/>
  <c r="O7" i="13"/>
  <c r="L7" i="13"/>
  <c r="K7" i="13"/>
  <c r="H7" i="13"/>
  <c r="G7" i="13"/>
  <c r="D7" i="13"/>
  <c r="C7" i="13"/>
  <c r="BT6" i="13"/>
  <c r="BS6" i="13"/>
  <c r="BP6" i="13"/>
  <c r="BO6" i="13"/>
  <c r="BL6" i="13"/>
  <c r="BK6" i="13"/>
  <c r="BH6" i="13"/>
  <c r="BG6" i="13"/>
  <c r="BD6" i="13"/>
  <c r="BC6" i="13"/>
  <c r="AZ6" i="13"/>
  <c r="AY6" i="13"/>
  <c r="AV6" i="13"/>
  <c r="AU6" i="13"/>
  <c r="AR6" i="13"/>
  <c r="AQ6" i="13"/>
  <c r="AN6" i="13"/>
  <c r="AM6" i="13"/>
  <c r="AJ6" i="13"/>
  <c r="AI6" i="13"/>
  <c r="AF6" i="13"/>
  <c r="AE6" i="13"/>
  <c r="AB6" i="13"/>
  <c r="AA6" i="13"/>
  <c r="X6" i="13"/>
  <c r="W6" i="13"/>
  <c r="T6" i="13"/>
  <c r="S6" i="13"/>
  <c r="P6" i="13"/>
  <c r="O6" i="13"/>
  <c r="L6" i="13"/>
  <c r="K6" i="13"/>
  <c r="H6" i="13"/>
  <c r="G6" i="13"/>
  <c r="D6" i="13"/>
  <c r="C6" i="13"/>
  <c r="BT5" i="13"/>
  <c r="BS5" i="13"/>
  <c r="BP5" i="13"/>
  <c r="BO5" i="13"/>
  <c r="BL5" i="13"/>
  <c r="BK5" i="13"/>
  <c r="BH5" i="13"/>
  <c r="BG5" i="13"/>
  <c r="BD5" i="13"/>
  <c r="BC5" i="13"/>
  <c r="AZ5" i="13"/>
  <c r="AY5" i="13"/>
  <c r="AV5" i="13"/>
  <c r="AU5" i="13"/>
  <c r="AR5" i="13"/>
  <c r="AQ5" i="13"/>
  <c r="AN5" i="13"/>
  <c r="AM5" i="13"/>
  <c r="AJ5" i="13"/>
  <c r="AI5" i="13"/>
  <c r="AF5" i="13"/>
  <c r="AE5" i="13"/>
  <c r="AB5" i="13"/>
  <c r="AA5" i="13"/>
  <c r="X5" i="13"/>
  <c r="W5" i="13"/>
  <c r="T5" i="13"/>
  <c r="S5" i="13"/>
  <c r="P5" i="13"/>
  <c r="O5" i="13"/>
  <c r="L5" i="13"/>
  <c r="K5" i="13"/>
  <c r="H5" i="13"/>
  <c r="G5" i="13"/>
  <c r="D5" i="13"/>
  <c r="C5" i="13"/>
  <c r="BT4" i="13"/>
  <c r="BS4" i="13"/>
  <c r="BP4" i="13"/>
  <c r="BO4" i="13"/>
  <c r="BL4" i="13"/>
  <c r="BK4" i="13"/>
  <c r="BH4" i="13"/>
  <c r="BG4" i="13"/>
  <c r="BD4" i="13"/>
  <c r="BC4" i="13"/>
  <c r="AZ4" i="13"/>
  <c r="AY4" i="13"/>
  <c r="AV4" i="13"/>
  <c r="AU4" i="13"/>
  <c r="AR4" i="13"/>
  <c r="AQ4" i="13"/>
  <c r="AN4" i="13"/>
  <c r="AM4" i="13"/>
  <c r="AJ4" i="13"/>
  <c r="AI4" i="13"/>
  <c r="AF4" i="13"/>
  <c r="AE4" i="13"/>
  <c r="AB4" i="13"/>
  <c r="AA4" i="13"/>
  <c r="X4" i="13"/>
  <c r="W4" i="13"/>
  <c r="T4" i="13"/>
  <c r="S4" i="13"/>
  <c r="P4" i="13"/>
  <c r="O4" i="13"/>
  <c r="L4" i="13"/>
  <c r="K4" i="13"/>
  <c r="H4" i="13"/>
  <c r="G4" i="13"/>
  <c r="D4" i="13"/>
  <c r="C4" i="13"/>
  <c r="BT3" i="13"/>
  <c r="BS3" i="13"/>
  <c r="BP3" i="13"/>
  <c r="BO3" i="13"/>
  <c r="BL3" i="13"/>
  <c r="BK3" i="13"/>
  <c r="BH3" i="13"/>
  <c r="BG3" i="13"/>
  <c r="BD3" i="13"/>
  <c r="BC3" i="13"/>
  <c r="AZ3" i="13"/>
  <c r="AY3" i="13"/>
  <c r="AV3" i="13"/>
  <c r="AU3" i="13"/>
  <c r="AR3" i="13"/>
  <c r="AQ3" i="13"/>
  <c r="AN3" i="13"/>
  <c r="AM3" i="13"/>
  <c r="AJ3" i="13"/>
  <c r="AI3" i="13"/>
  <c r="AF3" i="13"/>
  <c r="AE3" i="13"/>
  <c r="AB3" i="13"/>
  <c r="AA3" i="13"/>
  <c r="X3" i="13"/>
  <c r="W3" i="13"/>
  <c r="T3" i="13"/>
  <c r="S3" i="13"/>
  <c r="P3" i="13"/>
  <c r="O3" i="13"/>
  <c r="L3" i="13"/>
  <c r="K3" i="13"/>
  <c r="H3" i="13"/>
  <c r="G3" i="13"/>
  <c r="D3" i="13"/>
  <c r="C3" i="13"/>
  <c r="T68" i="12"/>
  <c r="S68" i="12"/>
  <c r="T67" i="12"/>
  <c r="S67" i="12"/>
  <c r="T66" i="12"/>
  <c r="S66" i="12"/>
  <c r="T65" i="12"/>
  <c r="S65" i="12"/>
  <c r="X64" i="12"/>
  <c r="W64" i="12"/>
  <c r="T64" i="12"/>
  <c r="S64" i="12"/>
  <c r="X63" i="12"/>
  <c r="W63" i="12"/>
  <c r="T63" i="12"/>
  <c r="S63" i="12"/>
  <c r="X62" i="12"/>
  <c r="W62" i="12"/>
  <c r="T62" i="12"/>
  <c r="S62" i="12"/>
  <c r="H62" i="12"/>
  <c r="G62" i="12"/>
  <c r="X61" i="12"/>
  <c r="W61" i="12"/>
  <c r="T61" i="12"/>
  <c r="S61" i="12"/>
  <c r="H61" i="12"/>
  <c r="G61" i="12"/>
  <c r="AN60" i="12"/>
  <c r="AM60" i="12"/>
  <c r="X60" i="12"/>
  <c r="W60" i="12"/>
  <c r="T60" i="12"/>
  <c r="S60" i="12"/>
  <c r="H60" i="12"/>
  <c r="G60" i="12"/>
  <c r="AN59" i="12"/>
  <c r="AM59" i="12"/>
  <c r="X59" i="12"/>
  <c r="W59" i="12"/>
  <c r="T59" i="12"/>
  <c r="S59" i="12"/>
  <c r="H59" i="12"/>
  <c r="G59" i="12"/>
  <c r="AN58" i="12"/>
  <c r="AM58" i="12"/>
  <c r="X58" i="12"/>
  <c r="W58" i="12"/>
  <c r="T58" i="12"/>
  <c r="S58" i="12"/>
  <c r="H58" i="12"/>
  <c r="G58" i="12"/>
  <c r="AN57" i="12"/>
  <c r="AM57" i="12"/>
  <c r="X57" i="12"/>
  <c r="W57" i="12"/>
  <c r="T57" i="12"/>
  <c r="S57" i="12"/>
  <c r="H57" i="12"/>
  <c r="G57" i="12"/>
  <c r="AN56" i="12"/>
  <c r="AM56" i="12"/>
  <c r="AJ56" i="12"/>
  <c r="AI56" i="12"/>
  <c r="AB56" i="12"/>
  <c r="AA56" i="12"/>
  <c r="X56" i="12"/>
  <c r="W56" i="12"/>
  <c r="T56" i="12"/>
  <c r="S56" i="12"/>
  <c r="H56" i="12"/>
  <c r="G56" i="12"/>
  <c r="AN55" i="12"/>
  <c r="AM55" i="12"/>
  <c r="AJ55" i="12"/>
  <c r="AI55" i="12"/>
  <c r="AB55" i="12"/>
  <c r="AA55" i="12"/>
  <c r="X55" i="12"/>
  <c r="W55" i="12"/>
  <c r="T55" i="12"/>
  <c r="S55" i="12"/>
  <c r="H55" i="12"/>
  <c r="G55" i="12"/>
  <c r="AN54" i="12"/>
  <c r="AM54" i="12"/>
  <c r="AJ54" i="12"/>
  <c r="AI54" i="12"/>
  <c r="AB54" i="12"/>
  <c r="AA54" i="12"/>
  <c r="X54" i="12"/>
  <c r="W54" i="12"/>
  <c r="T54" i="12"/>
  <c r="S54" i="12"/>
  <c r="H54" i="12"/>
  <c r="G54" i="12"/>
  <c r="D54" i="12"/>
  <c r="C54" i="12"/>
  <c r="AN53" i="12"/>
  <c r="AM53" i="12"/>
  <c r="AJ53" i="12"/>
  <c r="AI53" i="12"/>
  <c r="AB53" i="12"/>
  <c r="AA53" i="12"/>
  <c r="X53" i="12"/>
  <c r="W53" i="12"/>
  <c r="T53" i="12"/>
  <c r="S53" i="12"/>
  <c r="H53" i="12"/>
  <c r="G53" i="12"/>
  <c r="D53" i="12"/>
  <c r="C53" i="12"/>
  <c r="BL52" i="12"/>
  <c r="BK52" i="12"/>
  <c r="AN52" i="12"/>
  <c r="AM52" i="12"/>
  <c r="AJ52" i="12"/>
  <c r="AI52" i="12"/>
  <c r="AB52" i="12"/>
  <c r="AA52" i="12"/>
  <c r="X52" i="12"/>
  <c r="W52" i="12"/>
  <c r="T52" i="12"/>
  <c r="S52" i="12"/>
  <c r="H52" i="12"/>
  <c r="G52" i="12"/>
  <c r="D52" i="12"/>
  <c r="C52" i="12"/>
  <c r="BL51" i="12"/>
  <c r="BK51" i="12"/>
  <c r="AN51" i="12"/>
  <c r="AM51" i="12"/>
  <c r="AJ51" i="12"/>
  <c r="AI51" i="12"/>
  <c r="AB51" i="12"/>
  <c r="AA51" i="12"/>
  <c r="X51" i="12"/>
  <c r="W51" i="12"/>
  <c r="T51" i="12"/>
  <c r="S51" i="12"/>
  <c r="H51" i="12"/>
  <c r="G51" i="12"/>
  <c r="D51" i="12"/>
  <c r="C51" i="12"/>
  <c r="BL50" i="12"/>
  <c r="BK50" i="12"/>
  <c r="AN50" i="12"/>
  <c r="AM50" i="12"/>
  <c r="AJ50" i="12"/>
  <c r="AI50" i="12"/>
  <c r="AB50" i="12"/>
  <c r="AA50" i="12"/>
  <c r="X50" i="12"/>
  <c r="W50" i="12"/>
  <c r="T50" i="12"/>
  <c r="S50" i="12"/>
  <c r="H50" i="12"/>
  <c r="G50" i="12"/>
  <c r="D50" i="12"/>
  <c r="C50" i="12"/>
  <c r="BL49" i="12"/>
  <c r="BK49" i="12"/>
  <c r="AN49" i="12"/>
  <c r="AM49" i="12"/>
  <c r="AJ49" i="12"/>
  <c r="AI49" i="12"/>
  <c r="AF49" i="12"/>
  <c r="AE49" i="12"/>
  <c r="AB49" i="12"/>
  <c r="AA49" i="12"/>
  <c r="X49" i="12"/>
  <c r="W49" i="12"/>
  <c r="T49" i="12"/>
  <c r="S49" i="12"/>
  <c r="L49" i="12"/>
  <c r="K49" i="12"/>
  <c r="H49" i="12"/>
  <c r="G49" i="12"/>
  <c r="D49" i="12"/>
  <c r="C49" i="12"/>
  <c r="BL48" i="12"/>
  <c r="BK48" i="12"/>
  <c r="AN48" i="12"/>
  <c r="AM48" i="12"/>
  <c r="AJ48" i="12"/>
  <c r="AI48" i="12"/>
  <c r="AF48" i="12"/>
  <c r="AE48" i="12"/>
  <c r="AB48" i="12"/>
  <c r="AA48" i="12"/>
  <c r="X48" i="12"/>
  <c r="W48" i="12"/>
  <c r="T48" i="12"/>
  <c r="S48" i="12"/>
  <c r="L48" i="12"/>
  <c r="K48" i="12"/>
  <c r="H48" i="12"/>
  <c r="G48" i="12"/>
  <c r="D48" i="12"/>
  <c r="C48" i="12"/>
  <c r="BL47" i="12"/>
  <c r="BK47" i="12"/>
  <c r="AN47" i="12"/>
  <c r="AM47" i="12"/>
  <c r="AJ47" i="12"/>
  <c r="AI47" i="12"/>
  <c r="AF47" i="12"/>
  <c r="AE47" i="12"/>
  <c r="AB47" i="12"/>
  <c r="AA47" i="12"/>
  <c r="X47" i="12"/>
  <c r="W47" i="12"/>
  <c r="T47" i="12"/>
  <c r="S47" i="12"/>
  <c r="L47" i="12"/>
  <c r="K47" i="12"/>
  <c r="H47" i="12"/>
  <c r="G47" i="12"/>
  <c r="D47" i="12"/>
  <c r="C47" i="12"/>
  <c r="BL46" i="12"/>
  <c r="BK46" i="12"/>
  <c r="AN46" i="12"/>
  <c r="AM46" i="12"/>
  <c r="AJ46" i="12"/>
  <c r="AI46" i="12"/>
  <c r="AF46" i="12"/>
  <c r="AE46" i="12"/>
  <c r="AB46" i="12"/>
  <c r="AA46" i="12"/>
  <c r="X46" i="12"/>
  <c r="W46" i="12"/>
  <c r="T46" i="12"/>
  <c r="S46" i="12"/>
  <c r="L46" i="12"/>
  <c r="K46" i="12"/>
  <c r="H46" i="12"/>
  <c r="G46" i="12"/>
  <c r="D46" i="12"/>
  <c r="C46" i="12"/>
  <c r="BL45" i="12"/>
  <c r="BK45" i="12"/>
  <c r="BH45" i="12"/>
  <c r="BG45" i="12"/>
  <c r="AN45" i="12"/>
  <c r="AM45" i="12"/>
  <c r="AJ45" i="12"/>
  <c r="AI45" i="12"/>
  <c r="AF45" i="12"/>
  <c r="AE45" i="12"/>
  <c r="AB45" i="12"/>
  <c r="AA45" i="12"/>
  <c r="X45" i="12"/>
  <c r="W45" i="12"/>
  <c r="T45" i="12"/>
  <c r="S45" i="12"/>
  <c r="L45" i="12"/>
  <c r="K45" i="12"/>
  <c r="H45" i="12"/>
  <c r="G45" i="12"/>
  <c r="D45" i="12"/>
  <c r="C45" i="12"/>
  <c r="BL44" i="12"/>
  <c r="BK44" i="12"/>
  <c r="BH44" i="12"/>
  <c r="BG44" i="12"/>
  <c r="AN44" i="12"/>
  <c r="AM44" i="12"/>
  <c r="AJ44" i="12"/>
  <c r="AI44" i="12"/>
  <c r="AF44" i="12"/>
  <c r="AE44" i="12"/>
  <c r="AB44" i="12"/>
  <c r="AA44" i="12"/>
  <c r="X44" i="12"/>
  <c r="W44" i="12"/>
  <c r="T44" i="12"/>
  <c r="S44" i="12"/>
  <c r="L44" i="12"/>
  <c r="K44" i="12"/>
  <c r="H44" i="12"/>
  <c r="G44" i="12"/>
  <c r="D44" i="12"/>
  <c r="C44" i="12"/>
  <c r="BL43" i="12"/>
  <c r="BK43" i="12"/>
  <c r="BH43" i="12"/>
  <c r="BG43" i="12"/>
  <c r="AZ43" i="12"/>
  <c r="AY43" i="12"/>
  <c r="AN43" i="12"/>
  <c r="AM43" i="12"/>
  <c r="AJ43" i="12"/>
  <c r="AI43" i="12"/>
  <c r="AF43" i="12"/>
  <c r="AE43" i="12"/>
  <c r="AB43" i="12"/>
  <c r="AA43" i="12"/>
  <c r="X43" i="12"/>
  <c r="W43" i="12"/>
  <c r="T43" i="12"/>
  <c r="S43" i="12"/>
  <c r="L43" i="12"/>
  <c r="K43" i="12"/>
  <c r="H43" i="12"/>
  <c r="G43" i="12"/>
  <c r="D43" i="12"/>
  <c r="C43" i="12"/>
  <c r="BL42" i="12"/>
  <c r="BK42" i="12"/>
  <c r="BH42" i="12"/>
  <c r="BG42" i="12"/>
  <c r="AZ42" i="12"/>
  <c r="AY42" i="12"/>
  <c r="AR42" i="12"/>
  <c r="AQ42" i="12"/>
  <c r="AN42" i="12"/>
  <c r="AM42" i="12"/>
  <c r="AJ42" i="12"/>
  <c r="AI42" i="12"/>
  <c r="AF42" i="12"/>
  <c r="AE42" i="12"/>
  <c r="AB42" i="12"/>
  <c r="AA42" i="12"/>
  <c r="X42" i="12"/>
  <c r="W42" i="12"/>
  <c r="T42" i="12"/>
  <c r="S42" i="12"/>
  <c r="L42" i="12"/>
  <c r="K42" i="12"/>
  <c r="H42" i="12"/>
  <c r="G42" i="12"/>
  <c r="D42" i="12"/>
  <c r="C42" i="12"/>
  <c r="BL41" i="12"/>
  <c r="BK41" i="12"/>
  <c r="BH41" i="12"/>
  <c r="BG41" i="12"/>
  <c r="AZ41" i="12"/>
  <c r="AY41" i="12"/>
  <c r="AR41" i="12"/>
  <c r="AQ41" i="12"/>
  <c r="AN41" i="12"/>
  <c r="AM41" i="12"/>
  <c r="AJ41" i="12"/>
  <c r="AI41" i="12"/>
  <c r="AF41" i="12"/>
  <c r="AE41" i="12"/>
  <c r="AB41" i="12"/>
  <c r="AA41" i="12"/>
  <c r="X41" i="12"/>
  <c r="W41" i="12"/>
  <c r="T41" i="12"/>
  <c r="S41" i="12"/>
  <c r="P41" i="12"/>
  <c r="O41" i="12"/>
  <c r="L41" i="12"/>
  <c r="K41" i="12"/>
  <c r="H41" i="12"/>
  <c r="G41" i="12"/>
  <c r="D41" i="12"/>
  <c r="C41" i="12"/>
  <c r="BL40" i="12"/>
  <c r="BK40" i="12"/>
  <c r="BH40" i="12"/>
  <c r="BG40" i="12"/>
  <c r="AZ40" i="12"/>
  <c r="AY40" i="12"/>
  <c r="AR40" i="12"/>
  <c r="AQ40" i="12"/>
  <c r="AN40" i="12"/>
  <c r="AM40" i="12"/>
  <c r="AJ40" i="12"/>
  <c r="AI40" i="12"/>
  <c r="AF40" i="12"/>
  <c r="AE40" i="12"/>
  <c r="AB40" i="12"/>
  <c r="AA40" i="12"/>
  <c r="X40" i="12"/>
  <c r="W40" i="12"/>
  <c r="T40" i="12"/>
  <c r="S40" i="12"/>
  <c r="P40" i="12"/>
  <c r="O40" i="12"/>
  <c r="L40" i="12"/>
  <c r="K40" i="12"/>
  <c r="H40" i="12"/>
  <c r="G40" i="12"/>
  <c r="D40" i="12"/>
  <c r="C40" i="12"/>
  <c r="BL39" i="12"/>
  <c r="BK39" i="12"/>
  <c r="BH39" i="12"/>
  <c r="BG39" i="12"/>
  <c r="BD39" i="12"/>
  <c r="BC39" i="12"/>
  <c r="AZ39" i="12"/>
  <c r="AY39" i="12"/>
  <c r="AR39" i="12"/>
  <c r="AQ39" i="12"/>
  <c r="AN39" i="12"/>
  <c r="AM39" i="12"/>
  <c r="AJ39" i="12"/>
  <c r="AI39" i="12"/>
  <c r="AF39" i="12"/>
  <c r="AE39" i="12"/>
  <c r="AB39" i="12"/>
  <c r="AA39" i="12"/>
  <c r="X39" i="12"/>
  <c r="W39" i="12"/>
  <c r="T39" i="12"/>
  <c r="S39" i="12"/>
  <c r="P39" i="12"/>
  <c r="O39" i="12"/>
  <c r="L39" i="12"/>
  <c r="K39" i="12"/>
  <c r="H39" i="12"/>
  <c r="G39" i="12"/>
  <c r="D39" i="12"/>
  <c r="C39" i="12"/>
  <c r="BL38" i="12"/>
  <c r="BK38" i="12"/>
  <c r="BH38" i="12"/>
  <c r="BG38" i="12"/>
  <c r="BD38" i="12"/>
  <c r="BC38" i="12"/>
  <c r="AZ38" i="12"/>
  <c r="AY38" i="12"/>
  <c r="AV38" i="12"/>
  <c r="AU38" i="12"/>
  <c r="AR38" i="12"/>
  <c r="AQ38" i="12"/>
  <c r="AN38" i="12"/>
  <c r="AM38" i="12"/>
  <c r="AJ38" i="12"/>
  <c r="AI38" i="12"/>
  <c r="AF38" i="12"/>
  <c r="AE38" i="12"/>
  <c r="AB38" i="12"/>
  <c r="AA38" i="12"/>
  <c r="X38" i="12"/>
  <c r="W38" i="12"/>
  <c r="T38" i="12"/>
  <c r="S38" i="12"/>
  <c r="P38" i="12"/>
  <c r="O38" i="12"/>
  <c r="L38" i="12"/>
  <c r="K38" i="12"/>
  <c r="H38" i="12"/>
  <c r="G38" i="12"/>
  <c r="D38" i="12"/>
  <c r="C38" i="12"/>
  <c r="BL37" i="12"/>
  <c r="BK37" i="12"/>
  <c r="BH37" i="12"/>
  <c r="BG37" i="12"/>
  <c r="BD37" i="12"/>
  <c r="BC37" i="12"/>
  <c r="AZ37" i="12"/>
  <c r="AY37" i="12"/>
  <c r="AV37" i="12"/>
  <c r="AU37" i="12"/>
  <c r="AR37" i="12"/>
  <c r="AQ37" i="12"/>
  <c r="AN37" i="12"/>
  <c r="AM37" i="12"/>
  <c r="AJ37" i="12"/>
  <c r="AI37" i="12"/>
  <c r="AF37" i="12"/>
  <c r="AE37" i="12"/>
  <c r="AB37" i="12"/>
  <c r="AA37" i="12"/>
  <c r="X37" i="12"/>
  <c r="W37" i="12"/>
  <c r="T37" i="12"/>
  <c r="S37" i="12"/>
  <c r="P37" i="12"/>
  <c r="O37" i="12"/>
  <c r="L37" i="12"/>
  <c r="K37" i="12"/>
  <c r="H37" i="12"/>
  <c r="G37" i="12"/>
  <c r="D37" i="12"/>
  <c r="C37" i="12"/>
  <c r="BL36" i="12"/>
  <c r="BK36" i="12"/>
  <c r="BH36" i="12"/>
  <c r="BG36" i="12"/>
  <c r="BD36" i="12"/>
  <c r="BC36" i="12"/>
  <c r="AZ36" i="12"/>
  <c r="AY36" i="12"/>
  <c r="AV36" i="12"/>
  <c r="AU36" i="12"/>
  <c r="AR36" i="12"/>
  <c r="AQ36" i="12"/>
  <c r="AN36" i="12"/>
  <c r="AM36" i="12"/>
  <c r="AJ36" i="12"/>
  <c r="AI36" i="12"/>
  <c r="AF36" i="12"/>
  <c r="AE36" i="12"/>
  <c r="AB36" i="12"/>
  <c r="AA36" i="12"/>
  <c r="X36" i="12"/>
  <c r="W36" i="12"/>
  <c r="T36" i="12"/>
  <c r="S36" i="12"/>
  <c r="P36" i="12"/>
  <c r="O36" i="12"/>
  <c r="L36" i="12"/>
  <c r="K36" i="12"/>
  <c r="H36" i="12"/>
  <c r="G36" i="12"/>
  <c r="D36" i="12"/>
  <c r="C36" i="12"/>
  <c r="BL35" i="12"/>
  <c r="BK35" i="12"/>
  <c r="BH35" i="12"/>
  <c r="BG35" i="12"/>
  <c r="BD35" i="12"/>
  <c r="BC35" i="12"/>
  <c r="AZ35" i="12"/>
  <c r="AY35" i="12"/>
  <c r="AV35" i="12"/>
  <c r="AU35" i="12"/>
  <c r="AR35" i="12"/>
  <c r="AQ35" i="12"/>
  <c r="AN35" i="12"/>
  <c r="AM35" i="12"/>
  <c r="AJ35" i="12"/>
  <c r="AI35" i="12"/>
  <c r="AF35" i="12"/>
  <c r="AE35" i="12"/>
  <c r="AB35" i="12"/>
  <c r="AA35" i="12"/>
  <c r="X35" i="12"/>
  <c r="W35" i="12"/>
  <c r="T35" i="12"/>
  <c r="S35" i="12"/>
  <c r="P35" i="12"/>
  <c r="O35" i="12"/>
  <c r="L35" i="12"/>
  <c r="K35" i="12"/>
  <c r="H35" i="12"/>
  <c r="G35" i="12"/>
  <c r="D35" i="12"/>
  <c r="C35" i="12"/>
  <c r="BL34" i="12"/>
  <c r="BK34" i="12"/>
  <c r="BH34" i="12"/>
  <c r="BG34" i="12"/>
  <c r="BD34" i="12"/>
  <c r="BC34" i="12"/>
  <c r="AZ34" i="12"/>
  <c r="AY34" i="12"/>
  <c r="AV34" i="12"/>
  <c r="AU34" i="12"/>
  <c r="AR34" i="12"/>
  <c r="AQ34" i="12"/>
  <c r="AN34" i="12"/>
  <c r="AM34" i="12"/>
  <c r="AJ34" i="12"/>
  <c r="AI34" i="12"/>
  <c r="AF34" i="12"/>
  <c r="AE34" i="12"/>
  <c r="AB34" i="12"/>
  <c r="AA34" i="12"/>
  <c r="X34" i="12"/>
  <c r="W34" i="12"/>
  <c r="T34" i="12"/>
  <c r="S34" i="12"/>
  <c r="P34" i="12"/>
  <c r="O34" i="12"/>
  <c r="L34" i="12"/>
  <c r="K34" i="12"/>
  <c r="H34" i="12"/>
  <c r="G34" i="12"/>
  <c r="D34" i="12"/>
  <c r="C34" i="12"/>
  <c r="BL33" i="12"/>
  <c r="BK33" i="12"/>
  <c r="BH33" i="12"/>
  <c r="BG33" i="12"/>
  <c r="BD33" i="12"/>
  <c r="BC33" i="12"/>
  <c r="AZ33" i="12"/>
  <c r="AY33" i="12"/>
  <c r="AV33" i="12"/>
  <c r="AU33" i="12"/>
  <c r="AR33" i="12"/>
  <c r="AQ33" i="12"/>
  <c r="AN33" i="12"/>
  <c r="AM33" i="12"/>
  <c r="AJ33" i="12"/>
  <c r="AI33" i="12"/>
  <c r="AF33" i="12"/>
  <c r="AE33" i="12"/>
  <c r="AB33" i="12"/>
  <c r="AA33" i="12"/>
  <c r="X33" i="12"/>
  <c r="W33" i="12"/>
  <c r="T33" i="12"/>
  <c r="S33" i="12"/>
  <c r="P33" i="12"/>
  <c r="O33" i="12"/>
  <c r="L33" i="12"/>
  <c r="K33" i="12"/>
  <c r="H33" i="12"/>
  <c r="G33" i="12"/>
  <c r="D33" i="12"/>
  <c r="C33" i="12"/>
  <c r="BL32" i="12"/>
  <c r="BK32" i="12"/>
  <c r="BH32" i="12"/>
  <c r="BG32" i="12"/>
  <c r="BD32" i="12"/>
  <c r="BC32" i="12"/>
  <c r="AZ32" i="12"/>
  <c r="AY32" i="12"/>
  <c r="AV32" i="12"/>
  <c r="AU32" i="12"/>
  <c r="AR32" i="12"/>
  <c r="AQ32" i="12"/>
  <c r="AN32" i="12"/>
  <c r="AM32" i="12"/>
  <c r="AJ32" i="12"/>
  <c r="AI32" i="12"/>
  <c r="AF32" i="12"/>
  <c r="AE32" i="12"/>
  <c r="AB32" i="12"/>
  <c r="AA32" i="12"/>
  <c r="X32" i="12"/>
  <c r="W32" i="12"/>
  <c r="T32" i="12"/>
  <c r="S32" i="12"/>
  <c r="P32" i="12"/>
  <c r="O32" i="12"/>
  <c r="L32" i="12"/>
  <c r="K32" i="12"/>
  <c r="H32" i="12"/>
  <c r="G32" i="12"/>
  <c r="D32" i="12"/>
  <c r="C32" i="12"/>
  <c r="BL31" i="12"/>
  <c r="BK31" i="12"/>
  <c r="BH31" i="12"/>
  <c r="BG31" i="12"/>
  <c r="BD31" i="12"/>
  <c r="BC31" i="12"/>
  <c r="AZ31" i="12"/>
  <c r="AY31" i="12"/>
  <c r="AV31" i="12"/>
  <c r="AU31" i="12"/>
  <c r="AR31" i="12"/>
  <c r="AQ31" i="12"/>
  <c r="AN31" i="12"/>
  <c r="AM31" i="12"/>
  <c r="AJ31" i="12"/>
  <c r="AI31" i="12"/>
  <c r="AF31" i="12"/>
  <c r="AE31" i="12"/>
  <c r="AB31" i="12"/>
  <c r="AA31" i="12"/>
  <c r="X31" i="12"/>
  <c r="W31" i="12"/>
  <c r="T31" i="12"/>
  <c r="S31" i="12"/>
  <c r="P31" i="12"/>
  <c r="O31" i="12"/>
  <c r="L31" i="12"/>
  <c r="K31" i="12"/>
  <c r="H31" i="12"/>
  <c r="G31" i="12"/>
  <c r="D31" i="12"/>
  <c r="C31" i="12"/>
  <c r="BL30" i="12"/>
  <c r="BK30" i="12"/>
  <c r="BH30" i="12"/>
  <c r="BG30" i="12"/>
  <c r="BD30" i="12"/>
  <c r="BC30" i="12"/>
  <c r="AZ30" i="12"/>
  <c r="AY30" i="12"/>
  <c r="AV30" i="12"/>
  <c r="AU30" i="12"/>
  <c r="AR30" i="12"/>
  <c r="AQ30" i="12"/>
  <c r="AN30" i="12"/>
  <c r="AM30" i="12"/>
  <c r="AJ30" i="12"/>
  <c r="AI30" i="12"/>
  <c r="AF30" i="12"/>
  <c r="AE30" i="12"/>
  <c r="AB30" i="12"/>
  <c r="AA30" i="12"/>
  <c r="X30" i="12"/>
  <c r="W30" i="12"/>
  <c r="T30" i="12"/>
  <c r="S30" i="12"/>
  <c r="P30" i="12"/>
  <c r="O30" i="12"/>
  <c r="L30" i="12"/>
  <c r="K30" i="12"/>
  <c r="H30" i="12"/>
  <c r="G30" i="12"/>
  <c r="D30" i="12"/>
  <c r="C30" i="12"/>
  <c r="BL29" i="12"/>
  <c r="BK29" i="12"/>
  <c r="BH29" i="12"/>
  <c r="BG29" i="12"/>
  <c r="BD29" i="12"/>
  <c r="BC29" i="12"/>
  <c r="AZ29" i="12"/>
  <c r="AY29" i="12"/>
  <c r="AV29" i="12"/>
  <c r="AU29" i="12"/>
  <c r="AR29" i="12"/>
  <c r="AQ29" i="12"/>
  <c r="AN29" i="12"/>
  <c r="AM29" i="12"/>
  <c r="AJ29" i="12"/>
  <c r="AI29" i="12"/>
  <c r="AF29" i="12"/>
  <c r="AE29" i="12"/>
  <c r="AB29" i="12"/>
  <c r="AA29" i="12"/>
  <c r="X29" i="12"/>
  <c r="W29" i="12"/>
  <c r="T29" i="12"/>
  <c r="S29" i="12"/>
  <c r="P29" i="12"/>
  <c r="O29" i="12"/>
  <c r="L29" i="12"/>
  <c r="K29" i="12"/>
  <c r="H29" i="12"/>
  <c r="G29" i="12"/>
  <c r="D29" i="12"/>
  <c r="C29" i="12"/>
  <c r="BL28" i="12"/>
  <c r="BK28" i="12"/>
  <c r="BH28" i="12"/>
  <c r="BG28" i="12"/>
  <c r="BD28" i="12"/>
  <c r="BC28" i="12"/>
  <c r="AZ28" i="12"/>
  <c r="AY28" i="12"/>
  <c r="AV28" i="12"/>
  <c r="AU28" i="12"/>
  <c r="AR28" i="12"/>
  <c r="AQ28" i="12"/>
  <c r="AN28" i="12"/>
  <c r="AM28" i="12"/>
  <c r="AJ28" i="12"/>
  <c r="AI28" i="12"/>
  <c r="AF28" i="12"/>
  <c r="AE28" i="12"/>
  <c r="AB28" i="12"/>
  <c r="AA28" i="12"/>
  <c r="X28" i="12"/>
  <c r="W28" i="12"/>
  <c r="T28" i="12"/>
  <c r="S28" i="12"/>
  <c r="P28" i="12"/>
  <c r="O28" i="12"/>
  <c r="L28" i="12"/>
  <c r="K28" i="12"/>
  <c r="H28" i="12"/>
  <c r="G28" i="12"/>
  <c r="D28" i="12"/>
  <c r="C28" i="12"/>
  <c r="BL27" i="12"/>
  <c r="BK27" i="12"/>
  <c r="BH27" i="12"/>
  <c r="BG27" i="12"/>
  <c r="BD27" i="12"/>
  <c r="BC27" i="12"/>
  <c r="AZ27" i="12"/>
  <c r="AY27" i="12"/>
  <c r="AV27" i="12"/>
  <c r="AU27" i="12"/>
  <c r="AR27" i="12"/>
  <c r="AQ27" i="12"/>
  <c r="AN27" i="12"/>
  <c r="AM27" i="12"/>
  <c r="AJ27" i="12"/>
  <c r="AI27" i="12"/>
  <c r="AF27" i="12"/>
  <c r="AE27" i="12"/>
  <c r="AB27" i="12"/>
  <c r="AA27" i="12"/>
  <c r="X27" i="12"/>
  <c r="W27" i="12"/>
  <c r="T27" i="12"/>
  <c r="S27" i="12"/>
  <c r="P27" i="12"/>
  <c r="O27" i="12"/>
  <c r="L27" i="12"/>
  <c r="K27" i="12"/>
  <c r="H27" i="12"/>
  <c r="G27" i="12"/>
  <c r="D27" i="12"/>
  <c r="C27" i="12"/>
  <c r="BL26" i="12"/>
  <c r="BK26" i="12"/>
  <c r="BH26" i="12"/>
  <c r="BG26" i="12"/>
  <c r="BD26" i="12"/>
  <c r="BC26" i="12"/>
  <c r="AZ26" i="12"/>
  <c r="AY26" i="12"/>
  <c r="AV26" i="12"/>
  <c r="AU26" i="12"/>
  <c r="AR26" i="12"/>
  <c r="AQ26" i="12"/>
  <c r="AN26" i="12"/>
  <c r="AM26" i="12"/>
  <c r="AJ26" i="12"/>
  <c r="AI26" i="12"/>
  <c r="AF26" i="12"/>
  <c r="AE26" i="12"/>
  <c r="AB26" i="12"/>
  <c r="AA26" i="12"/>
  <c r="X26" i="12"/>
  <c r="W26" i="12"/>
  <c r="T26" i="12"/>
  <c r="S26" i="12"/>
  <c r="P26" i="12"/>
  <c r="O26" i="12"/>
  <c r="L26" i="12"/>
  <c r="K26" i="12"/>
  <c r="H26" i="12"/>
  <c r="G26" i="12"/>
  <c r="D26" i="12"/>
  <c r="C26" i="12"/>
  <c r="BL25" i="12"/>
  <c r="BK25" i="12"/>
  <c r="BH25" i="12"/>
  <c r="BG25" i="12"/>
  <c r="BD25" i="12"/>
  <c r="BC25" i="12"/>
  <c r="AZ25" i="12"/>
  <c r="AY25" i="12"/>
  <c r="AV25" i="12"/>
  <c r="AU25" i="12"/>
  <c r="AR25" i="12"/>
  <c r="AQ25" i="12"/>
  <c r="AN25" i="12"/>
  <c r="AM25" i="12"/>
  <c r="AJ25" i="12"/>
  <c r="AI25" i="12"/>
  <c r="AF25" i="12"/>
  <c r="AE25" i="12"/>
  <c r="AB25" i="12"/>
  <c r="AA25" i="12"/>
  <c r="X25" i="12"/>
  <c r="W25" i="12"/>
  <c r="T25" i="12"/>
  <c r="S25" i="12"/>
  <c r="P25" i="12"/>
  <c r="O25" i="12"/>
  <c r="L25" i="12"/>
  <c r="K25" i="12"/>
  <c r="H25" i="12"/>
  <c r="G25" i="12"/>
  <c r="D25" i="12"/>
  <c r="C25" i="12"/>
  <c r="BL24" i="12"/>
  <c r="BK24" i="12"/>
  <c r="BH24" i="12"/>
  <c r="BG24" i="12"/>
  <c r="BD24" i="12"/>
  <c r="BC24" i="12"/>
  <c r="AZ24" i="12"/>
  <c r="AY24" i="12"/>
  <c r="AV24" i="12"/>
  <c r="AU24" i="12"/>
  <c r="AR24" i="12"/>
  <c r="AQ24" i="12"/>
  <c r="AN24" i="12"/>
  <c r="AM24" i="12"/>
  <c r="AJ24" i="12"/>
  <c r="AI24" i="12"/>
  <c r="AF24" i="12"/>
  <c r="AE24" i="12"/>
  <c r="AB24" i="12"/>
  <c r="AA24" i="12"/>
  <c r="X24" i="12"/>
  <c r="W24" i="12"/>
  <c r="T24" i="12"/>
  <c r="S24" i="12"/>
  <c r="P24" i="12"/>
  <c r="O24" i="12"/>
  <c r="L24" i="12"/>
  <c r="K24" i="12"/>
  <c r="H24" i="12"/>
  <c r="G24" i="12"/>
  <c r="D24" i="12"/>
  <c r="C24" i="12"/>
  <c r="BL23" i="12"/>
  <c r="BK23" i="12"/>
  <c r="BH23" i="12"/>
  <c r="BG23" i="12"/>
  <c r="BD23" i="12"/>
  <c r="BC23" i="12"/>
  <c r="AZ23" i="12"/>
  <c r="AY23" i="12"/>
  <c r="AV23" i="12"/>
  <c r="AU23" i="12"/>
  <c r="AR23" i="12"/>
  <c r="AQ23" i="12"/>
  <c r="AN23" i="12"/>
  <c r="AM23" i="12"/>
  <c r="AJ23" i="12"/>
  <c r="AI23" i="12"/>
  <c r="AF23" i="12"/>
  <c r="AE23" i="12"/>
  <c r="AB23" i="12"/>
  <c r="AA23" i="12"/>
  <c r="X23" i="12"/>
  <c r="W23" i="12"/>
  <c r="T23" i="12"/>
  <c r="S23" i="12"/>
  <c r="P23" i="12"/>
  <c r="O23" i="12"/>
  <c r="L23" i="12"/>
  <c r="K23" i="12"/>
  <c r="H23" i="12"/>
  <c r="G23" i="12"/>
  <c r="D23" i="12"/>
  <c r="C23" i="12"/>
  <c r="BL22" i="12"/>
  <c r="BK22" i="12"/>
  <c r="BH22" i="12"/>
  <c r="BG22" i="12"/>
  <c r="BD22" i="12"/>
  <c r="BC22" i="12"/>
  <c r="AZ22" i="12"/>
  <c r="AY22" i="12"/>
  <c r="AV22" i="12"/>
  <c r="AU22" i="12"/>
  <c r="AR22" i="12"/>
  <c r="AQ22" i="12"/>
  <c r="AN22" i="12"/>
  <c r="AM22" i="12"/>
  <c r="AJ22" i="12"/>
  <c r="AI22" i="12"/>
  <c r="AF22" i="12"/>
  <c r="AE22" i="12"/>
  <c r="AB22" i="12"/>
  <c r="AA22" i="12"/>
  <c r="X22" i="12"/>
  <c r="W22" i="12"/>
  <c r="T22" i="12"/>
  <c r="S22" i="12"/>
  <c r="P22" i="12"/>
  <c r="O22" i="12"/>
  <c r="L22" i="12"/>
  <c r="K22" i="12"/>
  <c r="H22" i="12"/>
  <c r="G22" i="12"/>
  <c r="D22" i="12"/>
  <c r="C22" i="12"/>
  <c r="BL21" i="12"/>
  <c r="BK21" i="12"/>
  <c r="BH21" i="12"/>
  <c r="BG21" i="12"/>
  <c r="BD21" i="12"/>
  <c r="BC21" i="12"/>
  <c r="AZ21" i="12"/>
  <c r="AY21" i="12"/>
  <c r="AV21" i="12"/>
  <c r="AU21" i="12"/>
  <c r="AR21" i="12"/>
  <c r="AQ21" i="12"/>
  <c r="AN21" i="12"/>
  <c r="AM21" i="12"/>
  <c r="AJ21" i="12"/>
  <c r="AI21" i="12"/>
  <c r="AF21" i="12"/>
  <c r="AE21" i="12"/>
  <c r="AB21" i="12"/>
  <c r="AA21" i="12"/>
  <c r="X21" i="12"/>
  <c r="W21" i="12"/>
  <c r="T21" i="12"/>
  <c r="S21" i="12"/>
  <c r="P21" i="12"/>
  <c r="O21" i="12"/>
  <c r="L21" i="12"/>
  <c r="K21" i="12"/>
  <c r="H21" i="12"/>
  <c r="G21" i="12"/>
  <c r="D21" i="12"/>
  <c r="C21" i="12"/>
  <c r="BL20" i="12"/>
  <c r="BK20" i="12"/>
  <c r="BH20" i="12"/>
  <c r="BG20" i="12"/>
  <c r="BD20" i="12"/>
  <c r="BC20" i="12"/>
  <c r="AZ20" i="12"/>
  <c r="AY20" i="12"/>
  <c r="AV20" i="12"/>
  <c r="AU20" i="12"/>
  <c r="AR20" i="12"/>
  <c r="AQ20" i="12"/>
  <c r="AN20" i="12"/>
  <c r="AM20" i="12"/>
  <c r="AJ20" i="12"/>
  <c r="AI20" i="12"/>
  <c r="AF20" i="12"/>
  <c r="AE20" i="12"/>
  <c r="AB20" i="12"/>
  <c r="AA20" i="12"/>
  <c r="X20" i="12"/>
  <c r="W20" i="12"/>
  <c r="T20" i="12"/>
  <c r="S20" i="12"/>
  <c r="P20" i="12"/>
  <c r="O20" i="12"/>
  <c r="L20" i="12"/>
  <c r="K20" i="12"/>
  <c r="H20" i="12"/>
  <c r="G20" i="12"/>
  <c r="D20" i="12"/>
  <c r="C20" i="12"/>
  <c r="BL19" i="12"/>
  <c r="BK19" i="12"/>
  <c r="BH19" i="12"/>
  <c r="BG19" i="12"/>
  <c r="BD19" i="12"/>
  <c r="BC19" i="12"/>
  <c r="AZ19" i="12"/>
  <c r="AY19" i="12"/>
  <c r="AV19" i="12"/>
  <c r="AU19" i="12"/>
  <c r="AR19" i="12"/>
  <c r="AQ19" i="12"/>
  <c r="AN19" i="12"/>
  <c r="AM19" i="12"/>
  <c r="AJ19" i="12"/>
  <c r="AI19" i="12"/>
  <c r="AF19" i="12"/>
  <c r="AE19" i="12"/>
  <c r="AB19" i="12"/>
  <c r="AA19" i="12"/>
  <c r="X19" i="12"/>
  <c r="W19" i="12"/>
  <c r="T19" i="12"/>
  <c r="S19" i="12"/>
  <c r="P19" i="12"/>
  <c r="O19" i="12"/>
  <c r="L19" i="12"/>
  <c r="K19" i="12"/>
  <c r="H19" i="12"/>
  <c r="G19" i="12"/>
  <c r="D19" i="12"/>
  <c r="C19" i="12"/>
  <c r="BL18" i="12"/>
  <c r="BK18" i="12"/>
  <c r="BH18" i="12"/>
  <c r="BG18" i="12"/>
  <c r="BD18" i="12"/>
  <c r="BC18" i="12"/>
  <c r="AZ18" i="12"/>
  <c r="AY18" i="12"/>
  <c r="AV18" i="12"/>
  <c r="AU18" i="12"/>
  <c r="AR18" i="12"/>
  <c r="AQ18" i="12"/>
  <c r="AN18" i="12"/>
  <c r="AM18" i="12"/>
  <c r="AJ18" i="12"/>
  <c r="AI18" i="12"/>
  <c r="AF18" i="12"/>
  <c r="AE18" i="12"/>
  <c r="AB18" i="12"/>
  <c r="AA18" i="12"/>
  <c r="X18" i="12"/>
  <c r="W18" i="12"/>
  <c r="T18" i="12"/>
  <c r="S18" i="12"/>
  <c r="P18" i="12"/>
  <c r="O18" i="12"/>
  <c r="L18" i="12"/>
  <c r="K18" i="12"/>
  <c r="H18" i="12"/>
  <c r="G18" i="12"/>
  <c r="D18" i="12"/>
  <c r="C18" i="12"/>
  <c r="BL17" i="12"/>
  <c r="BK17" i="12"/>
  <c r="BH17" i="12"/>
  <c r="BG17" i="12"/>
  <c r="BD17" i="12"/>
  <c r="BC17" i="12"/>
  <c r="AZ17" i="12"/>
  <c r="AY17" i="12"/>
  <c r="AV17" i="12"/>
  <c r="AU17" i="12"/>
  <c r="AR17" i="12"/>
  <c r="AQ17" i="12"/>
  <c r="AN17" i="12"/>
  <c r="AM17" i="12"/>
  <c r="AJ17" i="12"/>
  <c r="AI17" i="12"/>
  <c r="AF17" i="12"/>
  <c r="AE17" i="12"/>
  <c r="AB17" i="12"/>
  <c r="AA17" i="12"/>
  <c r="X17" i="12"/>
  <c r="W17" i="12"/>
  <c r="T17" i="12"/>
  <c r="S17" i="12"/>
  <c r="P17" i="12"/>
  <c r="O17" i="12"/>
  <c r="L17" i="12"/>
  <c r="K17" i="12"/>
  <c r="H17" i="12"/>
  <c r="G17" i="12"/>
  <c r="D17" i="12"/>
  <c r="C17" i="12"/>
  <c r="BL16" i="12"/>
  <c r="BK16" i="12"/>
  <c r="BH16" i="12"/>
  <c r="BG16" i="12"/>
  <c r="BD16" i="12"/>
  <c r="BC16" i="12"/>
  <c r="AZ16" i="12"/>
  <c r="AY16" i="12"/>
  <c r="AV16" i="12"/>
  <c r="AU16" i="12"/>
  <c r="AR16" i="12"/>
  <c r="AQ16" i="12"/>
  <c r="AN16" i="12"/>
  <c r="AM16" i="12"/>
  <c r="AJ16" i="12"/>
  <c r="AI16" i="12"/>
  <c r="AF16" i="12"/>
  <c r="AE16" i="12"/>
  <c r="AB16" i="12"/>
  <c r="AA16" i="12"/>
  <c r="X16" i="12"/>
  <c r="W16" i="12"/>
  <c r="T16" i="12"/>
  <c r="S16" i="12"/>
  <c r="P16" i="12"/>
  <c r="O16" i="12"/>
  <c r="L16" i="12"/>
  <c r="K16" i="12"/>
  <c r="H16" i="12"/>
  <c r="G16" i="12"/>
  <c r="D16" i="12"/>
  <c r="C16" i="12"/>
  <c r="BL15" i="12"/>
  <c r="BK15" i="12"/>
  <c r="BH15" i="12"/>
  <c r="BG15" i="12"/>
  <c r="BD15" i="12"/>
  <c r="BC15" i="12"/>
  <c r="AZ15" i="12"/>
  <c r="AY15" i="12"/>
  <c r="AV15" i="12"/>
  <c r="AU15" i="12"/>
  <c r="AR15" i="12"/>
  <c r="AQ15" i="12"/>
  <c r="AN15" i="12"/>
  <c r="AM15" i="12"/>
  <c r="AJ15" i="12"/>
  <c r="AI15" i="12"/>
  <c r="AF15" i="12"/>
  <c r="AE15" i="12"/>
  <c r="AB15" i="12"/>
  <c r="AA15" i="12"/>
  <c r="X15" i="12"/>
  <c r="W15" i="12"/>
  <c r="T15" i="12"/>
  <c r="S15" i="12"/>
  <c r="P15" i="12"/>
  <c r="O15" i="12"/>
  <c r="L15" i="12"/>
  <c r="K15" i="12"/>
  <c r="H15" i="12"/>
  <c r="G15" i="12"/>
  <c r="D15" i="12"/>
  <c r="C15" i="12"/>
  <c r="BL14" i="12"/>
  <c r="BK14" i="12"/>
  <c r="BH14" i="12"/>
  <c r="BG14" i="12"/>
  <c r="BD14" i="12"/>
  <c r="BC14" i="12"/>
  <c r="AZ14" i="12"/>
  <c r="AY14" i="12"/>
  <c r="AV14" i="12"/>
  <c r="AU14" i="12"/>
  <c r="AR14" i="12"/>
  <c r="AQ14" i="12"/>
  <c r="AN14" i="12"/>
  <c r="AM14" i="12"/>
  <c r="AJ14" i="12"/>
  <c r="AI14" i="12"/>
  <c r="AF14" i="12"/>
  <c r="AE14" i="12"/>
  <c r="AB14" i="12"/>
  <c r="AA14" i="12"/>
  <c r="X14" i="12"/>
  <c r="W14" i="12"/>
  <c r="T14" i="12"/>
  <c r="S14" i="12"/>
  <c r="P14" i="12"/>
  <c r="O14" i="12"/>
  <c r="L14" i="12"/>
  <c r="K14" i="12"/>
  <c r="H14" i="12"/>
  <c r="G14" i="12"/>
  <c r="D14" i="12"/>
  <c r="C14" i="12"/>
  <c r="BL13" i="12"/>
  <c r="BK13" i="12"/>
  <c r="BH13" i="12"/>
  <c r="BG13" i="12"/>
  <c r="BD13" i="12"/>
  <c r="BC13" i="12"/>
  <c r="AZ13" i="12"/>
  <c r="AY13" i="12"/>
  <c r="AV13" i="12"/>
  <c r="AU13" i="12"/>
  <c r="AR13" i="12"/>
  <c r="AQ13" i="12"/>
  <c r="AN13" i="12"/>
  <c r="AM13" i="12"/>
  <c r="AJ13" i="12"/>
  <c r="AI13" i="12"/>
  <c r="AF13" i="12"/>
  <c r="AE13" i="12"/>
  <c r="AB13" i="12"/>
  <c r="AA13" i="12"/>
  <c r="X13" i="12"/>
  <c r="W13" i="12"/>
  <c r="T13" i="12"/>
  <c r="S13" i="12"/>
  <c r="P13" i="12"/>
  <c r="O13" i="12"/>
  <c r="L13" i="12"/>
  <c r="K13" i="12"/>
  <c r="H13" i="12"/>
  <c r="G13" i="12"/>
  <c r="D13" i="12"/>
  <c r="C13" i="12"/>
  <c r="BL12" i="12"/>
  <c r="BK12" i="12"/>
  <c r="BH12" i="12"/>
  <c r="BG12" i="12"/>
  <c r="BD12" i="12"/>
  <c r="BC12" i="12"/>
  <c r="AZ12" i="12"/>
  <c r="AY12" i="12"/>
  <c r="AV12" i="12"/>
  <c r="AU12" i="12"/>
  <c r="AR12" i="12"/>
  <c r="AQ12" i="12"/>
  <c r="AN12" i="12"/>
  <c r="AM12" i="12"/>
  <c r="AJ12" i="12"/>
  <c r="AI12" i="12"/>
  <c r="AF12" i="12"/>
  <c r="AE12" i="12"/>
  <c r="AB12" i="12"/>
  <c r="AA12" i="12"/>
  <c r="X12" i="12"/>
  <c r="W12" i="12"/>
  <c r="T12" i="12"/>
  <c r="S12" i="12"/>
  <c r="P12" i="12"/>
  <c r="O12" i="12"/>
  <c r="L12" i="12"/>
  <c r="K12" i="12"/>
  <c r="H12" i="12"/>
  <c r="G12" i="12"/>
  <c r="D12" i="12"/>
  <c r="C12" i="12"/>
  <c r="BL11" i="12"/>
  <c r="BK11" i="12"/>
  <c r="BH11" i="12"/>
  <c r="BG11" i="12"/>
  <c r="BD11" i="12"/>
  <c r="BC11" i="12"/>
  <c r="AZ11" i="12"/>
  <c r="AY11" i="12"/>
  <c r="AV11" i="12"/>
  <c r="AU11" i="12"/>
  <c r="AR11" i="12"/>
  <c r="AQ11" i="12"/>
  <c r="AN11" i="12"/>
  <c r="AM11" i="12"/>
  <c r="AJ11" i="12"/>
  <c r="AI11" i="12"/>
  <c r="AF11" i="12"/>
  <c r="AE11" i="12"/>
  <c r="AB11" i="12"/>
  <c r="AA11" i="12"/>
  <c r="X11" i="12"/>
  <c r="W11" i="12"/>
  <c r="T11" i="12"/>
  <c r="S11" i="12"/>
  <c r="P11" i="12"/>
  <c r="O11" i="12"/>
  <c r="L11" i="12"/>
  <c r="K11" i="12"/>
  <c r="H11" i="12"/>
  <c r="G11" i="12"/>
  <c r="D11" i="12"/>
  <c r="C11" i="12"/>
  <c r="BL10" i="12"/>
  <c r="BK10" i="12"/>
  <c r="BH10" i="12"/>
  <c r="BG10" i="12"/>
  <c r="BD10" i="12"/>
  <c r="BC10" i="12"/>
  <c r="AZ10" i="12"/>
  <c r="AY10" i="12"/>
  <c r="AV10" i="12"/>
  <c r="AU10" i="12"/>
  <c r="AR10" i="12"/>
  <c r="AQ10" i="12"/>
  <c r="AN10" i="12"/>
  <c r="AM10" i="12"/>
  <c r="AJ10" i="12"/>
  <c r="AI10" i="12"/>
  <c r="AF10" i="12"/>
  <c r="AE10" i="12"/>
  <c r="AB10" i="12"/>
  <c r="AA10" i="12"/>
  <c r="X10" i="12"/>
  <c r="W10" i="12"/>
  <c r="T10" i="12"/>
  <c r="S10" i="12"/>
  <c r="P10" i="12"/>
  <c r="O10" i="12"/>
  <c r="L10" i="12"/>
  <c r="K10" i="12"/>
  <c r="H10" i="12"/>
  <c r="G10" i="12"/>
  <c r="D10" i="12"/>
  <c r="C10" i="12"/>
  <c r="BL9" i="12"/>
  <c r="BK9" i="12"/>
  <c r="BH9" i="12"/>
  <c r="BG9" i="12"/>
  <c r="BD9" i="12"/>
  <c r="BC9" i="12"/>
  <c r="AZ9" i="12"/>
  <c r="AY9" i="12"/>
  <c r="AV9" i="12"/>
  <c r="AU9" i="12"/>
  <c r="AR9" i="12"/>
  <c r="AQ9" i="12"/>
  <c r="AN9" i="12"/>
  <c r="AM9" i="12"/>
  <c r="AJ9" i="12"/>
  <c r="AI9" i="12"/>
  <c r="AF9" i="12"/>
  <c r="AE9" i="12"/>
  <c r="AB9" i="12"/>
  <c r="AA9" i="12"/>
  <c r="X9" i="12"/>
  <c r="W9" i="12"/>
  <c r="T9" i="12"/>
  <c r="S9" i="12"/>
  <c r="P9" i="12"/>
  <c r="O9" i="12"/>
  <c r="L9" i="12"/>
  <c r="K9" i="12"/>
  <c r="H9" i="12"/>
  <c r="G9" i="12"/>
  <c r="D9" i="12"/>
  <c r="C9" i="12"/>
  <c r="BL8" i="12"/>
  <c r="BK8" i="12"/>
  <c r="BH8" i="12"/>
  <c r="BG8" i="12"/>
  <c r="BD8" i="12"/>
  <c r="BC8" i="12"/>
  <c r="AZ8" i="12"/>
  <c r="AY8" i="12"/>
  <c r="AV8" i="12"/>
  <c r="AU8" i="12"/>
  <c r="AR8" i="12"/>
  <c r="AQ8" i="12"/>
  <c r="AN8" i="12"/>
  <c r="AM8" i="12"/>
  <c r="AJ8" i="12"/>
  <c r="AI8" i="12"/>
  <c r="AF8" i="12"/>
  <c r="AE8" i="12"/>
  <c r="AB8" i="12"/>
  <c r="AA8" i="12"/>
  <c r="X8" i="12"/>
  <c r="W8" i="12"/>
  <c r="T8" i="12"/>
  <c r="S8" i="12"/>
  <c r="P8" i="12"/>
  <c r="O8" i="12"/>
  <c r="L8" i="12"/>
  <c r="K8" i="12"/>
  <c r="H8" i="12"/>
  <c r="G8" i="12"/>
  <c r="D8" i="12"/>
  <c r="C8" i="12"/>
  <c r="BL7" i="12"/>
  <c r="BK7" i="12"/>
  <c r="BH7" i="12"/>
  <c r="BG7" i="12"/>
  <c r="BD7" i="12"/>
  <c r="BC7" i="12"/>
  <c r="AZ7" i="12"/>
  <c r="AY7" i="12"/>
  <c r="AV7" i="12"/>
  <c r="AU7" i="12"/>
  <c r="AR7" i="12"/>
  <c r="AQ7" i="12"/>
  <c r="AN7" i="12"/>
  <c r="AM7" i="12"/>
  <c r="AJ7" i="12"/>
  <c r="AI7" i="12"/>
  <c r="AF7" i="12"/>
  <c r="AE7" i="12"/>
  <c r="AB7" i="12"/>
  <c r="AA7" i="12"/>
  <c r="X7" i="12"/>
  <c r="W7" i="12"/>
  <c r="T7" i="12"/>
  <c r="S7" i="12"/>
  <c r="P7" i="12"/>
  <c r="O7" i="12"/>
  <c r="L7" i="12"/>
  <c r="K7" i="12"/>
  <c r="H7" i="12"/>
  <c r="G7" i="12"/>
  <c r="D7" i="12"/>
  <c r="C7" i="12"/>
  <c r="BL6" i="12"/>
  <c r="BK6" i="12"/>
  <c r="BH6" i="12"/>
  <c r="BG6" i="12"/>
  <c r="BD6" i="12"/>
  <c r="BC6" i="12"/>
  <c r="AZ6" i="12"/>
  <c r="AY6" i="12"/>
  <c r="AV6" i="12"/>
  <c r="AU6" i="12"/>
  <c r="AR6" i="12"/>
  <c r="AQ6" i="12"/>
  <c r="AN6" i="12"/>
  <c r="AM6" i="12"/>
  <c r="AJ6" i="12"/>
  <c r="AI6" i="12"/>
  <c r="AF6" i="12"/>
  <c r="AE6" i="12"/>
  <c r="AB6" i="12"/>
  <c r="AA6" i="12"/>
  <c r="X6" i="12"/>
  <c r="W6" i="12"/>
  <c r="T6" i="12"/>
  <c r="S6" i="12"/>
  <c r="P6" i="12"/>
  <c r="O6" i="12"/>
  <c r="L6" i="12"/>
  <c r="K6" i="12"/>
  <c r="H6" i="12"/>
  <c r="G6" i="12"/>
  <c r="D6" i="12"/>
  <c r="C6" i="12"/>
  <c r="BL5" i="12"/>
  <c r="BK5" i="12"/>
  <c r="BH5" i="12"/>
  <c r="BG5" i="12"/>
  <c r="BD5" i="12"/>
  <c r="BC5" i="12"/>
  <c r="AZ5" i="12"/>
  <c r="AY5" i="12"/>
  <c r="AV5" i="12"/>
  <c r="AU5" i="12"/>
  <c r="AR5" i="12"/>
  <c r="AQ5" i="12"/>
  <c r="AN5" i="12"/>
  <c r="AM5" i="12"/>
  <c r="AJ5" i="12"/>
  <c r="AI5" i="12"/>
  <c r="AF5" i="12"/>
  <c r="AE5" i="12"/>
  <c r="AB5" i="12"/>
  <c r="AA5" i="12"/>
  <c r="X5" i="12"/>
  <c r="W5" i="12"/>
  <c r="T5" i="12"/>
  <c r="S5" i="12"/>
  <c r="P5" i="12"/>
  <c r="O5" i="12"/>
  <c r="L5" i="12"/>
  <c r="K5" i="12"/>
  <c r="H5" i="12"/>
  <c r="G5" i="12"/>
  <c r="D5" i="12"/>
  <c r="C5" i="12"/>
  <c r="BL4" i="12"/>
  <c r="BK4" i="12"/>
  <c r="BH4" i="12"/>
  <c r="BG4" i="12"/>
  <c r="BD4" i="12"/>
  <c r="BC4" i="12"/>
  <c r="AZ4" i="12"/>
  <c r="AY4" i="12"/>
  <c r="AV4" i="12"/>
  <c r="AU4" i="12"/>
  <c r="AR4" i="12"/>
  <c r="AQ4" i="12"/>
  <c r="AN4" i="12"/>
  <c r="AM4" i="12"/>
  <c r="AJ4" i="12"/>
  <c r="AI4" i="12"/>
  <c r="AF4" i="12"/>
  <c r="AE4" i="12"/>
  <c r="AB4" i="12"/>
  <c r="AA4" i="12"/>
  <c r="X4" i="12"/>
  <c r="W4" i="12"/>
  <c r="T4" i="12"/>
  <c r="S4" i="12"/>
  <c r="P4" i="12"/>
  <c r="O4" i="12"/>
  <c r="L4" i="12"/>
  <c r="K4" i="12"/>
  <c r="H4" i="12"/>
  <c r="G4" i="12"/>
  <c r="D4" i="12"/>
  <c r="C4" i="12"/>
  <c r="BL3" i="12"/>
  <c r="BK3" i="12"/>
  <c r="BH3" i="12"/>
  <c r="BG3" i="12"/>
  <c r="BD3" i="12"/>
  <c r="BC3" i="12"/>
  <c r="AZ3" i="12"/>
  <c r="AY3" i="12"/>
  <c r="AV3" i="12"/>
  <c r="AU3" i="12"/>
  <c r="AR3" i="12"/>
  <c r="AQ3" i="12"/>
  <c r="AN3" i="12"/>
  <c r="AM3" i="12"/>
  <c r="AJ3" i="12"/>
  <c r="AI3" i="12"/>
  <c r="AF3" i="12"/>
  <c r="AE3" i="12"/>
  <c r="AB3" i="12"/>
  <c r="AA3" i="12"/>
  <c r="X3" i="12"/>
  <c r="W3" i="12"/>
  <c r="T3" i="12"/>
  <c r="S3" i="12"/>
  <c r="P3" i="12"/>
  <c r="O3" i="12"/>
  <c r="L3" i="12"/>
  <c r="K3" i="12"/>
  <c r="H3" i="12"/>
  <c r="G3" i="12"/>
  <c r="D3" i="12"/>
  <c r="C3" i="12"/>
  <c r="CB76" i="11"/>
  <c r="CA76" i="11"/>
  <c r="CB75" i="11"/>
  <c r="CA75" i="11"/>
  <c r="CB74" i="11"/>
  <c r="CA74" i="11"/>
  <c r="P74" i="11"/>
  <c r="O74" i="11"/>
  <c r="CB73" i="11"/>
  <c r="CA73" i="11"/>
  <c r="P73" i="11"/>
  <c r="O73" i="11"/>
  <c r="D73" i="11"/>
  <c r="C73" i="11"/>
  <c r="CB72" i="11"/>
  <c r="CA72" i="11"/>
  <c r="P72" i="11"/>
  <c r="O72" i="11"/>
  <c r="L72" i="11"/>
  <c r="K72" i="11"/>
  <c r="D72" i="11"/>
  <c r="C72" i="11"/>
  <c r="CB71" i="11"/>
  <c r="CA71" i="11"/>
  <c r="AF71" i="11"/>
  <c r="AE71" i="11"/>
  <c r="P71" i="11"/>
  <c r="O71" i="11"/>
  <c r="L71" i="11"/>
  <c r="K71" i="11"/>
  <c r="D71" i="11"/>
  <c r="C71" i="11"/>
  <c r="CB70" i="11"/>
  <c r="CA70" i="11"/>
  <c r="AF70" i="11"/>
  <c r="AE70" i="11"/>
  <c r="P70" i="11"/>
  <c r="O70" i="11"/>
  <c r="L70" i="11"/>
  <c r="K70" i="11"/>
  <c r="D70" i="11"/>
  <c r="C70" i="11"/>
  <c r="CB69" i="11"/>
  <c r="CA69" i="11"/>
  <c r="BX69" i="11"/>
  <c r="BW69" i="11"/>
  <c r="AF69" i="11"/>
  <c r="AE69" i="11"/>
  <c r="P69" i="11"/>
  <c r="O69" i="11"/>
  <c r="L69" i="11"/>
  <c r="K69" i="11"/>
  <c r="D69" i="11"/>
  <c r="C69" i="11"/>
  <c r="CB68" i="11"/>
  <c r="CA68" i="11"/>
  <c r="BX68" i="11"/>
  <c r="BW68" i="11"/>
  <c r="AF68" i="11"/>
  <c r="AE68" i="11"/>
  <c r="P68" i="11"/>
  <c r="O68" i="11"/>
  <c r="L68" i="11"/>
  <c r="K68" i="11"/>
  <c r="D68" i="11"/>
  <c r="C68" i="11"/>
  <c r="CB67" i="11"/>
  <c r="CA67" i="11"/>
  <c r="BX67" i="11"/>
  <c r="BW67" i="11"/>
  <c r="BL67" i="11"/>
  <c r="BK67" i="11"/>
  <c r="AF67" i="11"/>
  <c r="AE67" i="11"/>
  <c r="P67" i="11"/>
  <c r="O67" i="11"/>
  <c r="L67" i="11"/>
  <c r="K67" i="11"/>
  <c r="D67" i="11"/>
  <c r="C67" i="11"/>
  <c r="CB66" i="11"/>
  <c r="CA66" i="11"/>
  <c r="BX66" i="11"/>
  <c r="BW66" i="11"/>
  <c r="BL66" i="11"/>
  <c r="BK66" i="11"/>
  <c r="AF66" i="11"/>
  <c r="AE66" i="11"/>
  <c r="P66" i="11"/>
  <c r="O66" i="11"/>
  <c r="L66" i="11"/>
  <c r="K66" i="11"/>
  <c r="D66" i="11"/>
  <c r="C66" i="11"/>
  <c r="CB65" i="11"/>
  <c r="CA65" i="11"/>
  <c r="BX65" i="11"/>
  <c r="BW65" i="11"/>
  <c r="BL65" i="11"/>
  <c r="BK65" i="11"/>
  <c r="AF65" i="11"/>
  <c r="AE65" i="11"/>
  <c r="P65" i="11"/>
  <c r="O65" i="11"/>
  <c r="L65" i="11"/>
  <c r="K65" i="11"/>
  <c r="D65" i="11"/>
  <c r="C65" i="11"/>
  <c r="CB64" i="11"/>
  <c r="CA64" i="11"/>
  <c r="BX64" i="11"/>
  <c r="BW64" i="11"/>
  <c r="BL64" i="11"/>
  <c r="BK64" i="11"/>
  <c r="AF64" i="11"/>
  <c r="AE64" i="11"/>
  <c r="P64" i="11"/>
  <c r="O64" i="11"/>
  <c r="L64" i="11"/>
  <c r="K64" i="11"/>
  <c r="D64" i="11"/>
  <c r="C64" i="11"/>
  <c r="CB63" i="11"/>
  <c r="CA63" i="11"/>
  <c r="BX63" i="11"/>
  <c r="BW63" i="11"/>
  <c r="BL63" i="11"/>
  <c r="BK63" i="11"/>
  <c r="AF63" i="11"/>
  <c r="AE63" i="11"/>
  <c r="P63" i="11"/>
  <c r="O63" i="11"/>
  <c r="L63" i="11"/>
  <c r="K63" i="11"/>
  <c r="D63" i="11"/>
  <c r="C63" i="11"/>
  <c r="CB62" i="11"/>
  <c r="CA62" i="11"/>
  <c r="BX62" i="11"/>
  <c r="BW62" i="11"/>
  <c r="BL62" i="11"/>
  <c r="BK62" i="11"/>
  <c r="AF62" i="11"/>
  <c r="AE62" i="11"/>
  <c r="P62" i="11"/>
  <c r="O62" i="11"/>
  <c r="L62" i="11"/>
  <c r="K62" i="11"/>
  <c r="D62" i="11"/>
  <c r="C62" i="11"/>
  <c r="CB61" i="11"/>
  <c r="CA61" i="11"/>
  <c r="BX61" i="11"/>
  <c r="BW61" i="11"/>
  <c r="BL61" i="11"/>
  <c r="BK61" i="11"/>
  <c r="AF61" i="11"/>
  <c r="AE61" i="11"/>
  <c r="P61" i="11"/>
  <c r="O61" i="11"/>
  <c r="L61" i="11"/>
  <c r="K61" i="11"/>
  <c r="D61" i="11"/>
  <c r="C61" i="11"/>
  <c r="CB60" i="11"/>
  <c r="CA60" i="11"/>
  <c r="BX60" i="11"/>
  <c r="BW60" i="11"/>
  <c r="BL60" i="11"/>
  <c r="BK60" i="11"/>
  <c r="AF60" i="11"/>
  <c r="AE60" i="11"/>
  <c r="T60" i="11"/>
  <c r="S60" i="11"/>
  <c r="P60" i="11"/>
  <c r="O60" i="11"/>
  <c r="L60" i="11"/>
  <c r="K60" i="11"/>
  <c r="D60" i="11"/>
  <c r="C60" i="11"/>
  <c r="CB59" i="11"/>
  <c r="CA59" i="11"/>
  <c r="BX59" i="11"/>
  <c r="BW59" i="11"/>
  <c r="BL59" i="11"/>
  <c r="BK59" i="11"/>
  <c r="AF59" i="11"/>
  <c r="AE59" i="11"/>
  <c r="T59" i="11"/>
  <c r="S59" i="11"/>
  <c r="P59" i="11"/>
  <c r="O59" i="11"/>
  <c r="L59" i="11"/>
  <c r="K59" i="11"/>
  <c r="D59" i="11"/>
  <c r="C59" i="11"/>
  <c r="CB58" i="11"/>
  <c r="CA58" i="11"/>
  <c r="BX58" i="11"/>
  <c r="BW58" i="11"/>
  <c r="BL58" i="11"/>
  <c r="BK58" i="11"/>
  <c r="AZ58" i="11"/>
  <c r="AY58" i="11"/>
  <c r="AR58" i="11"/>
  <c r="AQ58" i="11"/>
  <c r="AF58" i="11"/>
  <c r="AE58" i="11"/>
  <c r="T58" i="11"/>
  <c r="S58" i="11"/>
  <c r="P58" i="11"/>
  <c r="O58" i="11"/>
  <c r="L58" i="11"/>
  <c r="K58" i="11"/>
  <c r="D58" i="11"/>
  <c r="C58" i="11"/>
  <c r="CB57" i="11"/>
  <c r="CA57" i="11"/>
  <c r="BX57" i="11"/>
  <c r="BW57" i="11"/>
  <c r="BL57" i="11"/>
  <c r="BK57" i="11"/>
  <c r="AZ57" i="11"/>
  <c r="AY57" i="11"/>
  <c r="AR57" i="11"/>
  <c r="AQ57" i="11"/>
  <c r="AF57" i="11"/>
  <c r="AE57" i="11"/>
  <c r="T57" i="11"/>
  <c r="S57" i="11"/>
  <c r="P57" i="11"/>
  <c r="O57" i="11"/>
  <c r="L57" i="11"/>
  <c r="K57" i="11"/>
  <c r="D57" i="11"/>
  <c r="C57" i="11"/>
  <c r="CB56" i="11"/>
  <c r="CA56" i="11"/>
  <c r="BX56" i="11"/>
  <c r="BW56" i="11"/>
  <c r="BL56" i="11"/>
  <c r="BK56" i="11"/>
  <c r="AZ56" i="11"/>
  <c r="AY56" i="11"/>
  <c r="AR56" i="11"/>
  <c r="AQ56" i="11"/>
  <c r="AF56" i="11"/>
  <c r="AE56" i="11"/>
  <c r="X56" i="11"/>
  <c r="W56" i="11"/>
  <c r="T56" i="11"/>
  <c r="S56" i="11"/>
  <c r="P56" i="11"/>
  <c r="O56" i="11"/>
  <c r="L56" i="11"/>
  <c r="K56" i="11"/>
  <c r="D56" i="11"/>
  <c r="C56" i="11"/>
  <c r="CB55" i="11"/>
  <c r="CA55" i="11"/>
  <c r="BX55" i="11"/>
  <c r="BW55" i="11"/>
  <c r="BL55" i="11"/>
  <c r="BK55" i="11"/>
  <c r="AZ55" i="11"/>
  <c r="AY55" i="11"/>
  <c r="AV55" i="11"/>
  <c r="AU55" i="11"/>
  <c r="AR55" i="11"/>
  <c r="AQ55" i="11"/>
  <c r="AF55" i="11"/>
  <c r="AE55" i="11"/>
  <c r="X55" i="11"/>
  <c r="W55" i="11"/>
  <c r="T55" i="11"/>
  <c r="S55" i="11"/>
  <c r="P55" i="11"/>
  <c r="O55" i="11"/>
  <c r="L55" i="11"/>
  <c r="K55" i="11"/>
  <c r="D55" i="11"/>
  <c r="C55" i="11"/>
  <c r="CB54" i="11"/>
  <c r="CA54" i="11"/>
  <c r="BX54" i="11"/>
  <c r="BW54" i="11"/>
  <c r="BL54" i="11"/>
  <c r="BK54" i="11"/>
  <c r="AZ54" i="11"/>
  <c r="AY54" i="11"/>
  <c r="AV54" i="11"/>
  <c r="AU54" i="11"/>
  <c r="AR54" i="11"/>
  <c r="AQ54" i="11"/>
  <c r="AF54" i="11"/>
  <c r="AE54" i="11"/>
  <c r="X54" i="11"/>
  <c r="W54" i="11"/>
  <c r="T54" i="11"/>
  <c r="S54" i="11"/>
  <c r="P54" i="11"/>
  <c r="O54" i="11"/>
  <c r="L54" i="11"/>
  <c r="K54" i="11"/>
  <c r="D54" i="11"/>
  <c r="C54" i="11"/>
  <c r="CB53" i="11"/>
  <c r="CA53" i="11"/>
  <c r="BX53" i="11"/>
  <c r="BW53" i="11"/>
  <c r="BL53" i="11"/>
  <c r="BK53" i="11"/>
  <c r="AZ53" i="11"/>
  <c r="AY53" i="11"/>
  <c r="AV53" i="11"/>
  <c r="AU53" i="11"/>
  <c r="AR53" i="11"/>
  <c r="AQ53" i="11"/>
  <c r="AF53" i="11"/>
  <c r="AE53" i="11"/>
  <c r="X53" i="11"/>
  <c r="W53" i="11"/>
  <c r="T53" i="11"/>
  <c r="S53" i="11"/>
  <c r="P53" i="11"/>
  <c r="O53" i="11"/>
  <c r="L53" i="11"/>
  <c r="K53" i="11"/>
  <c r="D53" i="11"/>
  <c r="C53" i="11"/>
  <c r="CB52" i="11"/>
  <c r="CA52" i="11"/>
  <c r="BX52" i="11"/>
  <c r="BW52" i="11"/>
  <c r="BL52" i="11"/>
  <c r="BK52" i="11"/>
  <c r="BH52" i="11"/>
  <c r="BG52" i="11"/>
  <c r="AZ52" i="11"/>
  <c r="AY52" i="11"/>
  <c r="AV52" i="11"/>
  <c r="AU52" i="11"/>
  <c r="AR52" i="11"/>
  <c r="AQ52" i="11"/>
  <c r="AJ52" i="11"/>
  <c r="AI52" i="11"/>
  <c r="AF52" i="11"/>
  <c r="AE52" i="11"/>
  <c r="X52" i="11"/>
  <c r="W52" i="11"/>
  <c r="T52" i="11"/>
  <c r="S52" i="11"/>
  <c r="P52" i="11"/>
  <c r="O52" i="11"/>
  <c r="L52" i="11"/>
  <c r="K52" i="11"/>
  <c r="D52" i="11"/>
  <c r="C52" i="11"/>
  <c r="CB51" i="11"/>
  <c r="CA51" i="11"/>
  <c r="BX51" i="11"/>
  <c r="BW51" i="11"/>
  <c r="BT51" i="11"/>
  <c r="BS51" i="11"/>
  <c r="BL51" i="11"/>
  <c r="BK51" i="11"/>
  <c r="BH51" i="11"/>
  <c r="BG51" i="11"/>
  <c r="AZ51" i="11"/>
  <c r="AY51" i="11"/>
  <c r="AV51" i="11"/>
  <c r="AU51" i="11"/>
  <c r="AR51" i="11"/>
  <c r="AQ51" i="11"/>
  <c r="AJ51" i="11"/>
  <c r="AI51" i="11"/>
  <c r="AF51" i="11"/>
  <c r="AE51" i="11"/>
  <c r="X51" i="11"/>
  <c r="W51" i="11"/>
  <c r="T51" i="11"/>
  <c r="S51" i="11"/>
  <c r="P51" i="11"/>
  <c r="O51" i="11"/>
  <c r="L51" i="11"/>
  <c r="K51" i="11"/>
  <c r="D51" i="11"/>
  <c r="C51" i="11"/>
  <c r="CB50" i="11"/>
  <c r="CA50" i="11"/>
  <c r="BX50" i="11"/>
  <c r="BW50" i="11"/>
  <c r="BT50" i="11"/>
  <c r="BS50" i="11"/>
  <c r="BP50" i="11"/>
  <c r="BO50" i="11"/>
  <c r="BL50" i="11"/>
  <c r="BK50" i="11"/>
  <c r="BH50" i="11"/>
  <c r="BG50" i="11"/>
  <c r="AZ50" i="11"/>
  <c r="AY50" i="11"/>
  <c r="AV50" i="11"/>
  <c r="AU50" i="11"/>
  <c r="AR50" i="11"/>
  <c r="AQ50" i="11"/>
  <c r="AJ50" i="11"/>
  <c r="AI50" i="11"/>
  <c r="AF50" i="11"/>
  <c r="AE50" i="11"/>
  <c r="X50" i="11"/>
  <c r="W50" i="11"/>
  <c r="T50" i="11"/>
  <c r="S50" i="11"/>
  <c r="P50" i="11"/>
  <c r="O50" i="11"/>
  <c r="L50" i="11"/>
  <c r="K50" i="11"/>
  <c r="D50" i="11"/>
  <c r="C50" i="11"/>
  <c r="CB49" i="11"/>
  <c r="CA49" i="11"/>
  <c r="BX49" i="11"/>
  <c r="BW49" i="11"/>
  <c r="BT49" i="11"/>
  <c r="BS49" i="11"/>
  <c r="BP49" i="11"/>
  <c r="BO49" i="11"/>
  <c r="BL49" i="11"/>
  <c r="BK49" i="11"/>
  <c r="BH49" i="11"/>
  <c r="BG49" i="11"/>
  <c r="AZ49" i="11"/>
  <c r="AY49" i="11"/>
  <c r="AV49" i="11"/>
  <c r="AU49" i="11"/>
  <c r="AR49" i="11"/>
  <c r="AQ49" i="11"/>
  <c r="AJ49" i="11"/>
  <c r="AI49" i="11"/>
  <c r="AF49" i="11"/>
  <c r="AE49" i="11"/>
  <c r="X49" i="11"/>
  <c r="W49" i="11"/>
  <c r="T49" i="11"/>
  <c r="S49" i="11"/>
  <c r="P49" i="11"/>
  <c r="O49" i="11"/>
  <c r="L49" i="11"/>
  <c r="K49" i="11"/>
  <c r="D49" i="11"/>
  <c r="C49" i="11"/>
  <c r="CB48" i="11"/>
  <c r="CA48" i="11"/>
  <c r="BX48" i="11"/>
  <c r="BW48" i="11"/>
  <c r="BT48" i="11"/>
  <c r="BS48" i="11"/>
  <c r="BP48" i="11"/>
  <c r="BO48" i="11"/>
  <c r="BL48" i="11"/>
  <c r="BK48" i="11"/>
  <c r="BH48" i="11"/>
  <c r="BG48" i="11"/>
  <c r="AZ48" i="11"/>
  <c r="AY48" i="11"/>
  <c r="AV48" i="11"/>
  <c r="AU48" i="11"/>
  <c r="AR48" i="11"/>
  <c r="AQ48" i="11"/>
  <c r="AJ48" i="11"/>
  <c r="AI48" i="11"/>
  <c r="AF48" i="11"/>
  <c r="AE48" i="11"/>
  <c r="X48" i="11"/>
  <c r="W48" i="11"/>
  <c r="T48" i="11"/>
  <c r="S48" i="11"/>
  <c r="P48" i="11"/>
  <c r="O48" i="11"/>
  <c r="L48" i="11"/>
  <c r="K48" i="11"/>
  <c r="D48" i="11"/>
  <c r="C48" i="11"/>
  <c r="CB47" i="11"/>
  <c r="CA47" i="11"/>
  <c r="BX47" i="11"/>
  <c r="BW47" i="11"/>
  <c r="BT47" i="11"/>
  <c r="BS47" i="11"/>
  <c r="BP47" i="11"/>
  <c r="BO47" i="11"/>
  <c r="BL47" i="11"/>
  <c r="BK47" i="11"/>
  <c r="BH47" i="11"/>
  <c r="BG47" i="11"/>
  <c r="AZ47" i="11"/>
  <c r="AY47" i="11"/>
  <c r="AV47" i="11"/>
  <c r="AU47" i="11"/>
  <c r="AR47" i="11"/>
  <c r="AQ47" i="11"/>
  <c r="AJ47" i="11"/>
  <c r="AI47" i="11"/>
  <c r="AF47" i="11"/>
  <c r="AE47" i="11"/>
  <c r="AB47" i="11"/>
  <c r="AA47" i="11"/>
  <c r="X47" i="11"/>
  <c r="W47" i="11"/>
  <c r="T47" i="11"/>
  <c r="S47" i="11"/>
  <c r="P47" i="11"/>
  <c r="O47" i="11"/>
  <c r="L47" i="11"/>
  <c r="K47" i="11"/>
  <c r="D47" i="11"/>
  <c r="C47" i="11"/>
  <c r="CB46" i="11"/>
  <c r="CA46" i="11"/>
  <c r="BX46" i="11"/>
  <c r="BW46" i="11"/>
  <c r="BT46" i="11"/>
  <c r="BS46" i="11"/>
  <c r="BP46" i="11"/>
  <c r="BO46" i="11"/>
  <c r="BL46" i="11"/>
  <c r="BK46" i="11"/>
  <c r="BH46" i="11"/>
  <c r="BG46" i="11"/>
  <c r="AZ46" i="11"/>
  <c r="AY46" i="11"/>
  <c r="AV46" i="11"/>
  <c r="AU46" i="11"/>
  <c r="AR46" i="11"/>
  <c r="AQ46" i="11"/>
  <c r="AJ46" i="11"/>
  <c r="AI46" i="11"/>
  <c r="AF46" i="11"/>
  <c r="AE46" i="11"/>
  <c r="AB46" i="11"/>
  <c r="AA46" i="11"/>
  <c r="X46" i="11"/>
  <c r="W46" i="11"/>
  <c r="T46" i="11"/>
  <c r="S46" i="11"/>
  <c r="P46" i="11"/>
  <c r="O46" i="11"/>
  <c r="L46" i="11"/>
  <c r="K46" i="11"/>
  <c r="D46" i="11"/>
  <c r="C46" i="11"/>
  <c r="CB45" i="11"/>
  <c r="CA45" i="11"/>
  <c r="BX45" i="11"/>
  <c r="BW45" i="11"/>
  <c r="BT45" i="11"/>
  <c r="BS45" i="11"/>
  <c r="BP45" i="11"/>
  <c r="BO45" i="11"/>
  <c r="BL45" i="11"/>
  <c r="BK45" i="11"/>
  <c r="BH45" i="11"/>
  <c r="BG45" i="11"/>
  <c r="AZ45" i="11"/>
  <c r="AY45" i="11"/>
  <c r="AV45" i="11"/>
  <c r="AU45" i="11"/>
  <c r="AR45" i="11"/>
  <c r="AQ45" i="11"/>
  <c r="AJ45" i="11"/>
  <c r="AI45" i="11"/>
  <c r="AF45" i="11"/>
  <c r="AE45" i="11"/>
  <c r="AB45" i="11"/>
  <c r="AA45" i="11"/>
  <c r="X45" i="11"/>
  <c r="W45" i="11"/>
  <c r="T45" i="11"/>
  <c r="S45" i="11"/>
  <c r="P45" i="11"/>
  <c r="O45" i="11"/>
  <c r="L45" i="11"/>
  <c r="K45" i="11"/>
  <c r="D45" i="11"/>
  <c r="C45" i="11"/>
  <c r="CB44" i="11"/>
  <c r="CA44" i="11"/>
  <c r="BX44" i="11"/>
  <c r="BW44" i="11"/>
  <c r="BT44" i="11"/>
  <c r="BS44" i="11"/>
  <c r="BP44" i="11"/>
  <c r="BO44" i="11"/>
  <c r="BL44" i="11"/>
  <c r="BK44" i="11"/>
  <c r="BH44" i="11"/>
  <c r="BG44" i="11"/>
  <c r="AZ44" i="11"/>
  <c r="AY44" i="11"/>
  <c r="AV44" i="11"/>
  <c r="AU44" i="11"/>
  <c r="AR44" i="11"/>
  <c r="AQ44" i="11"/>
  <c r="AJ44" i="11"/>
  <c r="AI44" i="11"/>
  <c r="AF44" i="11"/>
  <c r="AE44" i="11"/>
  <c r="AB44" i="11"/>
  <c r="AA44" i="11"/>
  <c r="X44" i="11"/>
  <c r="W44" i="11"/>
  <c r="T44" i="11"/>
  <c r="S44" i="11"/>
  <c r="P44" i="11"/>
  <c r="O44" i="11"/>
  <c r="L44" i="11"/>
  <c r="K44" i="11"/>
  <c r="D44" i="11"/>
  <c r="C44" i="11"/>
  <c r="CB43" i="11"/>
  <c r="CA43" i="11"/>
  <c r="BX43" i="11"/>
  <c r="BW43" i="11"/>
  <c r="BT43" i="11"/>
  <c r="BS43" i="11"/>
  <c r="BP43" i="11"/>
  <c r="BO43" i="11"/>
  <c r="BL43" i="11"/>
  <c r="BK43" i="11"/>
  <c r="BH43" i="11"/>
  <c r="BG43" i="11"/>
  <c r="AZ43" i="11"/>
  <c r="AY43" i="11"/>
  <c r="AV43" i="11"/>
  <c r="AU43" i="11"/>
  <c r="AR43" i="11"/>
  <c r="AQ43" i="11"/>
  <c r="AJ43" i="11"/>
  <c r="AI43" i="11"/>
  <c r="AF43" i="11"/>
  <c r="AE43" i="11"/>
  <c r="AB43" i="11"/>
  <c r="AA43" i="11"/>
  <c r="X43" i="11"/>
  <c r="W43" i="11"/>
  <c r="T43" i="11"/>
  <c r="S43" i="11"/>
  <c r="P43" i="11"/>
  <c r="O43" i="11"/>
  <c r="L43" i="11"/>
  <c r="K43" i="11"/>
  <c r="D43" i="11"/>
  <c r="C43" i="11"/>
  <c r="CB42" i="11"/>
  <c r="CA42" i="11"/>
  <c r="BX42" i="11"/>
  <c r="BW42" i="11"/>
  <c r="BT42" i="11"/>
  <c r="BS42" i="11"/>
  <c r="BP42" i="11"/>
  <c r="BO42" i="11"/>
  <c r="BL42" i="11"/>
  <c r="BK42" i="11"/>
  <c r="BH42" i="11"/>
  <c r="BG42" i="11"/>
  <c r="BD42" i="11"/>
  <c r="BC42" i="11"/>
  <c r="AZ42" i="11"/>
  <c r="AY42" i="11"/>
  <c r="AV42" i="11"/>
  <c r="AU42" i="11"/>
  <c r="AR42" i="11"/>
  <c r="AQ42" i="11"/>
  <c r="AJ42" i="11"/>
  <c r="AI42" i="11"/>
  <c r="AF42" i="11"/>
  <c r="AE42" i="11"/>
  <c r="AB42" i="11"/>
  <c r="AA42" i="11"/>
  <c r="X42" i="11"/>
  <c r="W42" i="11"/>
  <c r="T42" i="11"/>
  <c r="S42" i="11"/>
  <c r="P42" i="11"/>
  <c r="O42" i="11"/>
  <c r="L42" i="11"/>
  <c r="K42" i="11"/>
  <c r="D42" i="11"/>
  <c r="C42" i="11"/>
  <c r="CB41" i="11"/>
  <c r="CA41" i="11"/>
  <c r="BX41" i="11"/>
  <c r="BW41" i="11"/>
  <c r="BT41" i="11"/>
  <c r="BS41" i="11"/>
  <c r="BP41" i="11"/>
  <c r="BO41" i="11"/>
  <c r="BL41" i="11"/>
  <c r="BK41" i="11"/>
  <c r="BH41" i="11"/>
  <c r="BG41" i="11"/>
  <c r="BD41" i="11"/>
  <c r="BC41" i="11"/>
  <c r="AZ41" i="11"/>
  <c r="AY41" i="11"/>
  <c r="AV41" i="11"/>
  <c r="AU41" i="11"/>
  <c r="AR41" i="11"/>
  <c r="AQ41" i="11"/>
  <c r="AJ41" i="11"/>
  <c r="AI41" i="11"/>
  <c r="AF41" i="11"/>
  <c r="AE41" i="11"/>
  <c r="AB41" i="11"/>
  <c r="AA41" i="11"/>
  <c r="X41" i="11"/>
  <c r="W41" i="11"/>
  <c r="T41" i="11"/>
  <c r="S41" i="11"/>
  <c r="P41" i="11"/>
  <c r="O41" i="11"/>
  <c r="L41" i="11"/>
  <c r="K41" i="11"/>
  <c r="D41" i="11"/>
  <c r="C41" i="11"/>
  <c r="CB40" i="11"/>
  <c r="CA40" i="11"/>
  <c r="BX40" i="11"/>
  <c r="BW40" i="11"/>
  <c r="BT40" i="11"/>
  <c r="BS40" i="11"/>
  <c r="BP40" i="11"/>
  <c r="BO40" i="11"/>
  <c r="BL40" i="11"/>
  <c r="BK40" i="11"/>
  <c r="BH40" i="11"/>
  <c r="BG40" i="11"/>
  <c r="BD40" i="11"/>
  <c r="BC40" i="11"/>
  <c r="AZ40" i="11"/>
  <c r="AY40" i="11"/>
  <c r="AV40" i="11"/>
  <c r="AU40" i="11"/>
  <c r="AR40" i="11"/>
  <c r="AQ40" i="11"/>
  <c r="AJ40" i="11"/>
  <c r="AI40" i="11"/>
  <c r="AF40" i="11"/>
  <c r="AE40" i="11"/>
  <c r="AB40" i="11"/>
  <c r="AA40" i="11"/>
  <c r="X40" i="11"/>
  <c r="W40" i="11"/>
  <c r="T40" i="11"/>
  <c r="S40" i="11"/>
  <c r="P40" i="11"/>
  <c r="O40" i="11"/>
  <c r="L40" i="11"/>
  <c r="K40" i="11"/>
  <c r="D40" i="11"/>
  <c r="C40" i="11"/>
  <c r="CB39" i="11"/>
  <c r="CA39" i="11"/>
  <c r="BX39" i="11"/>
  <c r="BW39" i="11"/>
  <c r="BT39" i="11"/>
  <c r="BS39" i="11"/>
  <c r="BP39" i="11"/>
  <c r="BO39" i="11"/>
  <c r="BL39" i="11"/>
  <c r="BK39" i="11"/>
  <c r="BH39" i="11"/>
  <c r="BG39" i="11"/>
  <c r="BD39" i="11"/>
  <c r="BC39" i="11"/>
  <c r="AZ39" i="11"/>
  <c r="AY39" i="11"/>
  <c r="AV39" i="11"/>
  <c r="AU39" i="11"/>
  <c r="AR39" i="11"/>
  <c r="AQ39" i="11"/>
  <c r="AJ39" i="11"/>
  <c r="AI39" i="11"/>
  <c r="AF39" i="11"/>
  <c r="AE39" i="11"/>
  <c r="AB39" i="11"/>
  <c r="AA39" i="11"/>
  <c r="X39" i="11"/>
  <c r="W39" i="11"/>
  <c r="T39" i="11"/>
  <c r="S39" i="11"/>
  <c r="P39" i="11"/>
  <c r="O39" i="11"/>
  <c r="L39" i="11"/>
  <c r="K39" i="11"/>
  <c r="D39" i="11"/>
  <c r="C39" i="11"/>
  <c r="CB38" i="11"/>
  <c r="CA38" i="11"/>
  <c r="BX38" i="11"/>
  <c r="BW38" i="11"/>
  <c r="BT38" i="11"/>
  <c r="BS38" i="11"/>
  <c r="BP38" i="11"/>
  <c r="BO38" i="11"/>
  <c r="BL38" i="11"/>
  <c r="BK38" i="11"/>
  <c r="BH38" i="11"/>
  <c r="BG38" i="11"/>
  <c r="BD38" i="11"/>
  <c r="BC38" i="11"/>
  <c r="AZ38" i="11"/>
  <c r="AY38" i="11"/>
  <c r="AV38" i="11"/>
  <c r="AU38" i="11"/>
  <c r="AR38" i="11"/>
  <c r="AQ38" i="11"/>
  <c r="AJ38" i="11"/>
  <c r="AI38" i="11"/>
  <c r="AF38" i="11"/>
  <c r="AE38" i="11"/>
  <c r="AB38" i="11"/>
  <c r="AA38" i="11"/>
  <c r="X38" i="11"/>
  <c r="W38" i="11"/>
  <c r="T38" i="11"/>
  <c r="S38" i="11"/>
  <c r="P38" i="11"/>
  <c r="O38" i="11"/>
  <c r="L38" i="11"/>
  <c r="K38" i="11"/>
  <c r="D38" i="11"/>
  <c r="C38" i="11"/>
  <c r="CB37" i="11"/>
  <c r="CA37" i="11"/>
  <c r="BX37" i="11"/>
  <c r="BW37" i="11"/>
  <c r="BT37" i="11"/>
  <c r="BS37" i="11"/>
  <c r="BP37" i="11"/>
  <c r="BO37" i="11"/>
  <c r="BL37" i="11"/>
  <c r="BK37" i="11"/>
  <c r="BH37" i="11"/>
  <c r="BG37" i="11"/>
  <c r="BD37" i="11"/>
  <c r="BC37" i="11"/>
  <c r="AZ37" i="11"/>
  <c r="AY37" i="11"/>
  <c r="AV37" i="11"/>
  <c r="AU37" i="11"/>
  <c r="AR37" i="11"/>
  <c r="AQ37" i="11"/>
  <c r="AJ37" i="11"/>
  <c r="AI37" i="11"/>
  <c r="AF37" i="11"/>
  <c r="AE37" i="11"/>
  <c r="AB37" i="11"/>
  <c r="AA37" i="11"/>
  <c r="X37" i="11"/>
  <c r="W37" i="11"/>
  <c r="T37" i="11"/>
  <c r="S37" i="11"/>
  <c r="P37" i="11"/>
  <c r="O37" i="11"/>
  <c r="L37" i="11"/>
  <c r="K37" i="11"/>
  <c r="D37" i="11"/>
  <c r="C37" i="11"/>
  <c r="CB36" i="11"/>
  <c r="CA36" i="11"/>
  <c r="BX36" i="11"/>
  <c r="BW36" i="11"/>
  <c r="BT36" i="11"/>
  <c r="BS36" i="11"/>
  <c r="BP36" i="11"/>
  <c r="BO36" i="11"/>
  <c r="BL36" i="11"/>
  <c r="BK36" i="11"/>
  <c r="BH36" i="11"/>
  <c r="BG36" i="11"/>
  <c r="BD36" i="11"/>
  <c r="BC36" i="11"/>
  <c r="AZ36" i="11"/>
  <c r="AY36" i="11"/>
  <c r="AV36" i="11"/>
  <c r="AU36" i="11"/>
  <c r="AR36" i="11"/>
  <c r="AQ36" i="11"/>
  <c r="AJ36" i="11"/>
  <c r="AI36" i="11"/>
  <c r="AF36" i="11"/>
  <c r="AE36" i="11"/>
  <c r="AB36" i="11"/>
  <c r="AA36" i="11"/>
  <c r="X36" i="11"/>
  <c r="W36" i="11"/>
  <c r="T36" i="11"/>
  <c r="S36" i="11"/>
  <c r="P36" i="11"/>
  <c r="O36" i="11"/>
  <c r="L36" i="11"/>
  <c r="K36" i="11"/>
  <c r="D36" i="11"/>
  <c r="C36" i="11"/>
  <c r="CB35" i="11"/>
  <c r="CA35" i="11"/>
  <c r="BX35" i="11"/>
  <c r="BW35" i="11"/>
  <c r="BT35" i="11"/>
  <c r="BS35" i="11"/>
  <c r="BP35" i="11"/>
  <c r="BO35" i="11"/>
  <c r="BL35" i="11"/>
  <c r="BK35" i="11"/>
  <c r="BH35" i="11"/>
  <c r="BG35" i="11"/>
  <c r="BD35" i="11"/>
  <c r="BC35" i="11"/>
  <c r="AZ35" i="11"/>
  <c r="AY35" i="11"/>
  <c r="AV35" i="11"/>
  <c r="AU35" i="11"/>
  <c r="AR35" i="11"/>
  <c r="AQ35" i="11"/>
  <c r="AJ35" i="11"/>
  <c r="AI35" i="11"/>
  <c r="AF35" i="11"/>
  <c r="AE35" i="11"/>
  <c r="AB35" i="11"/>
  <c r="AA35" i="11"/>
  <c r="X35" i="11"/>
  <c r="W35" i="11"/>
  <c r="T35" i="11"/>
  <c r="S35" i="11"/>
  <c r="P35" i="11"/>
  <c r="O35" i="11"/>
  <c r="L35" i="11"/>
  <c r="K35" i="11"/>
  <c r="D35" i="11"/>
  <c r="C35" i="11"/>
  <c r="CB34" i="11"/>
  <c r="CA34" i="11"/>
  <c r="BX34" i="11"/>
  <c r="BW34" i="11"/>
  <c r="BT34" i="11"/>
  <c r="BS34" i="11"/>
  <c r="BP34" i="11"/>
  <c r="BO34" i="11"/>
  <c r="BL34" i="11"/>
  <c r="BK34" i="11"/>
  <c r="BH34" i="11"/>
  <c r="BG34" i="11"/>
  <c r="BD34" i="11"/>
  <c r="BC34" i="11"/>
  <c r="AZ34" i="11"/>
  <c r="AY34" i="11"/>
  <c r="AV34" i="11"/>
  <c r="AU34" i="11"/>
  <c r="AR34" i="11"/>
  <c r="AQ34" i="11"/>
  <c r="AJ34" i="11"/>
  <c r="AI34" i="11"/>
  <c r="AF34" i="11"/>
  <c r="AE34" i="11"/>
  <c r="AB34" i="11"/>
  <c r="AA34" i="11"/>
  <c r="X34" i="11"/>
  <c r="W34" i="11"/>
  <c r="T34" i="11"/>
  <c r="S34" i="11"/>
  <c r="P34" i="11"/>
  <c r="O34" i="11"/>
  <c r="L34" i="11"/>
  <c r="K34" i="11"/>
  <c r="H34" i="11"/>
  <c r="G34" i="11"/>
  <c r="D34" i="11"/>
  <c r="C34" i="11"/>
  <c r="CB33" i="11"/>
  <c r="CA33" i="11"/>
  <c r="BX33" i="11"/>
  <c r="BW33" i="11"/>
  <c r="BT33" i="11"/>
  <c r="BS33" i="11"/>
  <c r="BP33" i="11"/>
  <c r="BO33" i="11"/>
  <c r="BL33" i="11"/>
  <c r="BK33" i="11"/>
  <c r="BH33" i="11"/>
  <c r="BG33" i="11"/>
  <c r="BD33" i="11"/>
  <c r="BC33" i="11"/>
  <c r="AZ33" i="11"/>
  <c r="AY33" i="11"/>
  <c r="AV33" i="11"/>
  <c r="AU33" i="11"/>
  <c r="AR33" i="11"/>
  <c r="AQ33" i="11"/>
  <c r="AJ33" i="11"/>
  <c r="AI33" i="11"/>
  <c r="AF33" i="11"/>
  <c r="AE33" i="11"/>
  <c r="AB33" i="11"/>
  <c r="AA33" i="11"/>
  <c r="X33" i="11"/>
  <c r="W33" i="11"/>
  <c r="T33" i="11"/>
  <c r="S33" i="11"/>
  <c r="P33" i="11"/>
  <c r="O33" i="11"/>
  <c r="L33" i="11"/>
  <c r="K33" i="11"/>
  <c r="H33" i="11"/>
  <c r="G33" i="11"/>
  <c r="D33" i="11"/>
  <c r="C33" i="11"/>
  <c r="CB32" i="11"/>
  <c r="CA32" i="11"/>
  <c r="BX32" i="11"/>
  <c r="BW32" i="11"/>
  <c r="BT32" i="11"/>
  <c r="BS32" i="11"/>
  <c r="BP32" i="11"/>
  <c r="BO32" i="11"/>
  <c r="BL32" i="11"/>
  <c r="BK32" i="11"/>
  <c r="BH32" i="11"/>
  <c r="BG32" i="11"/>
  <c r="BD32" i="11"/>
  <c r="BC32" i="11"/>
  <c r="AZ32" i="11"/>
  <c r="AY32" i="11"/>
  <c r="AV32" i="11"/>
  <c r="AU32" i="11"/>
  <c r="AR32" i="11"/>
  <c r="AQ32" i="11"/>
  <c r="AN32" i="11"/>
  <c r="AM32" i="11"/>
  <c r="AJ32" i="11"/>
  <c r="AI32" i="11"/>
  <c r="AF32" i="11"/>
  <c r="AE32" i="11"/>
  <c r="AB32" i="11"/>
  <c r="AA32" i="11"/>
  <c r="X32" i="11"/>
  <c r="W32" i="11"/>
  <c r="T32" i="11"/>
  <c r="S32" i="11"/>
  <c r="P32" i="11"/>
  <c r="O32" i="11"/>
  <c r="L32" i="11"/>
  <c r="K32" i="11"/>
  <c r="H32" i="11"/>
  <c r="G32" i="11"/>
  <c r="D32" i="11"/>
  <c r="C32" i="11"/>
  <c r="CB31" i="11"/>
  <c r="CA31" i="11"/>
  <c r="BX31" i="11"/>
  <c r="BW31" i="11"/>
  <c r="BT31" i="11"/>
  <c r="BS31" i="11"/>
  <c r="BP31" i="11"/>
  <c r="BO31" i="11"/>
  <c r="BL31" i="11"/>
  <c r="BK31" i="11"/>
  <c r="BH31" i="11"/>
  <c r="BG31" i="11"/>
  <c r="BD31" i="11"/>
  <c r="BC31" i="11"/>
  <c r="AZ31" i="11"/>
  <c r="AY31" i="11"/>
  <c r="AV31" i="11"/>
  <c r="AU31" i="11"/>
  <c r="AR31" i="11"/>
  <c r="AQ31" i="11"/>
  <c r="AN31" i="11"/>
  <c r="AM31" i="11"/>
  <c r="AJ31" i="11"/>
  <c r="AI31" i="11"/>
  <c r="AF31" i="11"/>
  <c r="AE31" i="11"/>
  <c r="AB31" i="11"/>
  <c r="AA31" i="11"/>
  <c r="X31" i="11"/>
  <c r="W31" i="11"/>
  <c r="T31" i="11"/>
  <c r="S31" i="11"/>
  <c r="P31" i="11"/>
  <c r="O31" i="11"/>
  <c r="L31" i="11"/>
  <c r="K31" i="11"/>
  <c r="H31" i="11"/>
  <c r="G31" i="11"/>
  <c r="D31" i="11"/>
  <c r="C31" i="11"/>
  <c r="CB30" i="11"/>
  <c r="CA30" i="11"/>
  <c r="BX30" i="11"/>
  <c r="BW30" i="11"/>
  <c r="BT30" i="11"/>
  <c r="BS30" i="11"/>
  <c r="BP30" i="11"/>
  <c r="BO30" i="11"/>
  <c r="BL30" i="11"/>
  <c r="BK30" i="11"/>
  <c r="BH30" i="11"/>
  <c r="BG30" i="11"/>
  <c r="BD30" i="11"/>
  <c r="BC30" i="11"/>
  <c r="AZ30" i="11"/>
  <c r="AY30" i="11"/>
  <c r="AV30" i="11"/>
  <c r="AU30" i="11"/>
  <c r="AR30" i="11"/>
  <c r="AQ30" i="11"/>
  <c r="AN30" i="11"/>
  <c r="AM30" i="11"/>
  <c r="AJ30" i="11"/>
  <c r="AI30" i="11"/>
  <c r="AF30" i="11"/>
  <c r="AE30" i="11"/>
  <c r="AB30" i="11"/>
  <c r="AA30" i="11"/>
  <c r="X30" i="11"/>
  <c r="W30" i="11"/>
  <c r="T30" i="11"/>
  <c r="S30" i="11"/>
  <c r="P30" i="11"/>
  <c r="O30" i="11"/>
  <c r="L30" i="11"/>
  <c r="K30" i="11"/>
  <c r="H30" i="11"/>
  <c r="G30" i="11"/>
  <c r="D30" i="11"/>
  <c r="C30" i="11"/>
  <c r="CB29" i="11"/>
  <c r="CA29" i="11"/>
  <c r="BX29" i="11"/>
  <c r="BW29" i="11"/>
  <c r="BT29" i="11"/>
  <c r="BS29" i="11"/>
  <c r="BP29" i="11"/>
  <c r="BO29" i="11"/>
  <c r="BL29" i="11"/>
  <c r="BK29" i="11"/>
  <c r="BH29" i="11"/>
  <c r="BG29" i="11"/>
  <c r="BD29" i="11"/>
  <c r="BC29" i="11"/>
  <c r="AZ29" i="11"/>
  <c r="AY29" i="11"/>
  <c r="AV29" i="11"/>
  <c r="AU29" i="11"/>
  <c r="AR29" i="11"/>
  <c r="AQ29" i="11"/>
  <c r="AN29" i="11"/>
  <c r="AM29" i="11"/>
  <c r="AJ29" i="11"/>
  <c r="AI29" i="11"/>
  <c r="AF29" i="11"/>
  <c r="AE29" i="11"/>
  <c r="AB29" i="11"/>
  <c r="AA29" i="11"/>
  <c r="X29" i="11"/>
  <c r="W29" i="11"/>
  <c r="T29" i="11"/>
  <c r="S29" i="11"/>
  <c r="P29" i="11"/>
  <c r="O29" i="11"/>
  <c r="L29" i="11"/>
  <c r="K29" i="11"/>
  <c r="H29" i="11"/>
  <c r="G29" i="11"/>
  <c r="D29" i="11"/>
  <c r="C29" i="11"/>
  <c r="CB28" i="11"/>
  <c r="CA28" i="11"/>
  <c r="BX28" i="11"/>
  <c r="BW28" i="11"/>
  <c r="BT28" i="11"/>
  <c r="BS28" i="11"/>
  <c r="BP28" i="11"/>
  <c r="BO28" i="11"/>
  <c r="BL28" i="11"/>
  <c r="BK28" i="11"/>
  <c r="BH28" i="11"/>
  <c r="BG28" i="11"/>
  <c r="BD28" i="11"/>
  <c r="BC28" i="11"/>
  <c r="AZ28" i="11"/>
  <c r="AY28" i="11"/>
  <c r="AV28" i="11"/>
  <c r="AU28" i="11"/>
  <c r="AR28" i="11"/>
  <c r="AQ28" i="11"/>
  <c r="AN28" i="11"/>
  <c r="AM28" i="11"/>
  <c r="AJ28" i="11"/>
  <c r="AI28" i="11"/>
  <c r="AF28" i="11"/>
  <c r="AE28" i="11"/>
  <c r="AB28" i="11"/>
  <c r="AA28" i="11"/>
  <c r="X28" i="11"/>
  <c r="W28" i="11"/>
  <c r="T28" i="11"/>
  <c r="S28" i="11"/>
  <c r="P28" i="11"/>
  <c r="O28" i="11"/>
  <c r="L28" i="11"/>
  <c r="K28" i="11"/>
  <c r="H28" i="11"/>
  <c r="G28" i="11"/>
  <c r="D28" i="11"/>
  <c r="C28" i="11"/>
  <c r="CB27" i="11"/>
  <c r="CA27" i="11"/>
  <c r="BX27" i="11"/>
  <c r="BW27" i="11"/>
  <c r="BT27" i="11"/>
  <c r="BS27" i="11"/>
  <c r="BP27" i="11"/>
  <c r="BO27" i="11"/>
  <c r="BL27" i="11"/>
  <c r="BK27" i="11"/>
  <c r="BH27" i="11"/>
  <c r="BG27" i="11"/>
  <c r="BD27" i="11"/>
  <c r="BC27" i="11"/>
  <c r="AZ27" i="11"/>
  <c r="AY27" i="11"/>
  <c r="AV27" i="11"/>
  <c r="AU27" i="11"/>
  <c r="AR27" i="11"/>
  <c r="AQ27" i="11"/>
  <c r="AN27" i="11"/>
  <c r="AM27" i="11"/>
  <c r="AJ27" i="11"/>
  <c r="AI27" i="11"/>
  <c r="AF27" i="11"/>
  <c r="AE27" i="11"/>
  <c r="AB27" i="11"/>
  <c r="AA27" i="11"/>
  <c r="X27" i="11"/>
  <c r="W27" i="11"/>
  <c r="T27" i="11"/>
  <c r="S27" i="11"/>
  <c r="P27" i="11"/>
  <c r="O27" i="11"/>
  <c r="L27" i="11"/>
  <c r="K27" i="11"/>
  <c r="H27" i="11"/>
  <c r="G27" i="11"/>
  <c r="D27" i="11"/>
  <c r="C27" i="11"/>
  <c r="CB26" i="11"/>
  <c r="CA26" i="11"/>
  <c r="BX26" i="11"/>
  <c r="BW26" i="11"/>
  <c r="BT26" i="11"/>
  <c r="BS26" i="11"/>
  <c r="BP26" i="11"/>
  <c r="BO26" i="11"/>
  <c r="BL26" i="11"/>
  <c r="BK26" i="11"/>
  <c r="BH26" i="11"/>
  <c r="BG26" i="11"/>
  <c r="BD26" i="11"/>
  <c r="BC26" i="11"/>
  <c r="AZ26" i="11"/>
  <c r="AY26" i="11"/>
  <c r="AV26" i="11"/>
  <c r="AU26" i="11"/>
  <c r="AR26" i="11"/>
  <c r="AQ26" i="11"/>
  <c r="AN26" i="11"/>
  <c r="AM26" i="11"/>
  <c r="AJ26" i="11"/>
  <c r="AI26" i="11"/>
  <c r="AF26" i="11"/>
  <c r="AE26" i="11"/>
  <c r="AB26" i="11"/>
  <c r="AA26" i="11"/>
  <c r="X26" i="11"/>
  <c r="W26" i="11"/>
  <c r="T26" i="11"/>
  <c r="S26" i="11"/>
  <c r="P26" i="11"/>
  <c r="O26" i="11"/>
  <c r="L26" i="11"/>
  <c r="K26" i="11"/>
  <c r="H26" i="11"/>
  <c r="G26" i="11"/>
  <c r="D26" i="11"/>
  <c r="C26" i="11"/>
  <c r="CB25" i="11"/>
  <c r="CA25" i="11"/>
  <c r="BX25" i="11"/>
  <c r="BW25" i="11"/>
  <c r="BT25" i="11"/>
  <c r="BS25" i="11"/>
  <c r="BP25" i="11"/>
  <c r="BO25" i="11"/>
  <c r="BL25" i="11"/>
  <c r="BK25" i="11"/>
  <c r="BH25" i="11"/>
  <c r="BG25" i="11"/>
  <c r="BD25" i="11"/>
  <c r="BC25" i="11"/>
  <c r="AZ25" i="11"/>
  <c r="AY25" i="11"/>
  <c r="AV25" i="11"/>
  <c r="AU25" i="11"/>
  <c r="AR25" i="11"/>
  <c r="AQ25" i="11"/>
  <c r="AN25" i="11"/>
  <c r="AM25" i="11"/>
  <c r="AJ25" i="11"/>
  <c r="AI25" i="11"/>
  <c r="AF25" i="11"/>
  <c r="AE25" i="11"/>
  <c r="AB25" i="11"/>
  <c r="AA25" i="11"/>
  <c r="X25" i="11"/>
  <c r="W25" i="11"/>
  <c r="T25" i="11"/>
  <c r="S25" i="11"/>
  <c r="P25" i="11"/>
  <c r="O25" i="11"/>
  <c r="L25" i="11"/>
  <c r="K25" i="11"/>
  <c r="H25" i="11"/>
  <c r="G25" i="11"/>
  <c r="D25" i="11"/>
  <c r="C25" i="11"/>
  <c r="CB24" i="11"/>
  <c r="CA24" i="11"/>
  <c r="BX24" i="11"/>
  <c r="BW24" i="11"/>
  <c r="BT24" i="11"/>
  <c r="BS24" i="11"/>
  <c r="BP24" i="11"/>
  <c r="BO24" i="11"/>
  <c r="BL24" i="11"/>
  <c r="BK24" i="11"/>
  <c r="BH24" i="11"/>
  <c r="BG24" i="11"/>
  <c r="BD24" i="11"/>
  <c r="BC24" i="11"/>
  <c r="AZ24" i="11"/>
  <c r="AY24" i="11"/>
  <c r="AV24" i="11"/>
  <c r="AU24" i="11"/>
  <c r="AR24" i="11"/>
  <c r="AQ24" i="11"/>
  <c r="AN24" i="11"/>
  <c r="AM24" i="11"/>
  <c r="AJ24" i="11"/>
  <c r="AI24" i="11"/>
  <c r="AF24" i="11"/>
  <c r="AE24" i="11"/>
  <c r="AB24" i="11"/>
  <c r="AA24" i="11"/>
  <c r="X24" i="11"/>
  <c r="W24" i="11"/>
  <c r="T24" i="11"/>
  <c r="S24" i="11"/>
  <c r="P24" i="11"/>
  <c r="O24" i="11"/>
  <c r="L24" i="11"/>
  <c r="K24" i="11"/>
  <c r="H24" i="11"/>
  <c r="G24" i="11"/>
  <c r="D24" i="11"/>
  <c r="C24" i="11"/>
  <c r="CB23" i="11"/>
  <c r="CA23" i="11"/>
  <c r="BX23" i="11"/>
  <c r="BW23" i="11"/>
  <c r="BT23" i="11"/>
  <c r="BS23" i="11"/>
  <c r="BP23" i="11"/>
  <c r="BO23" i="11"/>
  <c r="BL23" i="11"/>
  <c r="BK23" i="11"/>
  <c r="BH23" i="11"/>
  <c r="BG23" i="11"/>
  <c r="BD23" i="11"/>
  <c r="BC23" i="11"/>
  <c r="AZ23" i="11"/>
  <c r="AY23" i="11"/>
  <c r="AV23" i="11"/>
  <c r="AU23" i="11"/>
  <c r="AR23" i="11"/>
  <c r="AQ23" i="11"/>
  <c r="AN23" i="11"/>
  <c r="AM23" i="11"/>
  <c r="AJ23" i="11"/>
  <c r="AI23" i="11"/>
  <c r="AF23" i="11"/>
  <c r="AE23" i="11"/>
  <c r="AB23" i="11"/>
  <c r="AA23" i="11"/>
  <c r="X23" i="11"/>
  <c r="W23" i="11"/>
  <c r="T23" i="11"/>
  <c r="S23" i="11"/>
  <c r="P23" i="11"/>
  <c r="O23" i="11"/>
  <c r="L23" i="11"/>
  <c r="K23" i="11"/>
  <c r="H23" i="11"/>
  <c r="G23" i="11"/>
  <c r="D23" i="11"/>
  <c r="C23" i="11"/>
  <c r="CB22" i="11"/>
  <c r="CA22" i="11"/>
  <c r="BX22" i="11"/>
  <c r="BW22" i="11"/>
  <c r="BT22" i="11"/>
  <c r="BS22" i="11"/>
  <c r="BP22" i="11"/>
  <c r="BO22" i="11"/>
  <c r="BL22" i="11"/>
  <c r="BK22" i="11"/>
  <c r="BH22" i="11"/>
  <c r="BG22" i="11"/>
  <c r="BD22" i="11"/>
  <c r="BC22" i="11"/>
  <c r="AZ22" i="11"/>
  <c r="AY22" i="11"/>
  <c r="AV22" i="11"/>
  <c r="AU22" i="11"/>
  <c r="AR22" i="11"/>
  <c r="AQ22" i="11"/>
  <c r="AN22" i="11"/>
  <c r="AM22" i="11"/>
  <c r="AJ22" i="11"/>
  <c r="AI22" i="11"/>
  <c r="AF22" i="11"/>
  <c r="AE22" i="11"/>
  <c r="AB22" i="11"/>
  <c r="AA22" i="11"/>
  <c r="X22" i="11"/>
  <c r="W22" i="11"/>
  <c r="T22" i="11"/>
  <c r="S22" i="11"/>
  <c r="P22" i="11"/>
  <c r="O22" i="11"/>
  <c r="L22" i="11"/>
  <c r="K22" i="11"/>
  <c r="H22" i="11"/>
  <c r="G22" i="11"/>
  <c r="D22" i="11"/>
  <c r="C22" i="11"/>
  <c r="CB21" i="11"/>
  <c r="CA21" i="11"/>
  <c r="BX21" i="11"/>
  <c r="BW21" i="11"/>
  <c r="BT21" i="11"/>
  <c r="BS21" i="11"/>
  <c r="BP21" i="11"/>
  <c r="BO21" i="11"/>
  <c r="BL21" i="11"/>
  <c r="BK21" i="11"/>
  <c r="BH21" i="11"/>
  <c r="BG21" i="11"/>
  <c r="BD21" i="11"/>
  <c r="BC21" i="11"/>
  <c r="AZ21" i="11"/>
  <c r="AY21" i="11"/>
  <c r="AV21" i="11"/>
  <c r="AU21" i="11"/>
  <c r="AR21" i="11"/>
  <c r="AQ21" i="11"/>
  <c r="AN21" i="11"/>
  <c r="AM21" i="11"/>
  <c r="AJ21" i="11"/>
  <c r="AI21" i="11"/>
  <c r="AF21" i="11"/>
  <c r="AE21" i="11"/>
  <c r="AB21" i="11"/>
  <c r="AA21" i="11"/>
  <c r="X21" i="11"/>
  <c r="W21" i="11"/>
  <c r="T21" i="11"/>
  <c r="S21" i="11"/>
  <c r="P21" i="11"/>
  <c r="O21" i="11"/>
  <c r="L21" i="11"/>
  <c r="K21" i="11"/>
  <c r="H21" i="11"/>
  <c r="G21" i="11"/>
  <c r="D21" i="11"/>
  <c r="C21" i="11"/>
  <c r="CB20" i="11"/>
  <c r="CA20" i="11"/>
  <c r="BX20" i="11"/>
  <c r="BW20" i="11"/>
  <c r="BT20" i="11"/>
  <c r="BS20" i="11"/>
  <c r="BP20" i="11"/>
  <c r="BO20" i="11"/>
  <c r="BL20" i="11"/>
  <c r="BK20" i="11"/>
  <c r="BH20" i="11"/>
  <c r="BG20" i="11"/>
  <c r="BD20" i="11"/>
  <c r="BC20" i="11"/>
  <c r="AZ20" i="11"/>
  <c r="AY20" i="11"/>
  <c r="AV20" i="11"/>
  <c r="AU20" i="11"/>
  <c r="AR20" i="11"/>
  <c r="AQ20" i="11"/>
  <c r="AN20" i="11"/>
  <c r="AM20" i="11"/>
  <c r="AJ20" i="11"/>
  <c r="AI20" i="11"/>
  <c r="AF20" i="11"/>
  <c r="AE20" i="11"/>
  <c r="AB20" i="11"/>
  <c r="AA20" i="11"/>
  <c r="X20" i="11"/>
  <c r="W20" i="11"/>
  <c r="T20" i="11"/>
  <c r="S20" i="11"/>
  <c r="P20" i="11"/>
  <c r="O20" i="11"/>
  <c r="L20" i="11"/>
  <c r="K20" i="11"/>
  <c r="H20" i="11"/>
  <c r="G20" i="11"/>
  <c r="D20" i="11"/>
  <c r="C20" i="11"/>
  <c r="CB19" i="11"/>
  <c r="CA19" i="11"/>
  <c r="BX19" i="11"/>
  <c r="BW19" i="11"/>
  <c r="BT19" i="11"/>
  <c r="BS19" i="11"/>
  <c r="BP19" i="11"/>
  <c r="BO19" i="11"/>
  <c r="BL19" i="11"/>
  <c r="BK19" i="11"/>
  <c r="BH19" i="11"/>
  <c r="BG19" i="11"/>
  <c r="BD19" i="11"/>
  <c r="BC19" i="11"/>
  <c r="AZ19" i="11"/>
  <c r="AY19" i="11"/>
  <c r="AV19" i="11"/>
  <c r="AU19" i="11"/>
  <c r="AR19" i="11"/>
  <c r="AQ19" i="11"/>
  <c r="AN19" i="11"/>
  <c r="AM19" i="11"/>
  <c r="AJ19" i="11"/>
  <c r="AI19" i="11"/>
  <c r="AF19" i="11"/>
  <c r="AE19" i="11"/>
  <c r="AB19" i="11"/>
  <c r="AA19" i="11"/>
  <c r="X19" i="11"/>
  <c r="W19" i="11"/>
  <c r="T19" i="11"/>
  <c r="S19" i="11"/>
  <c r="P19" i="11"/>
  <c r="O19" i="11"/>
  <c r="L19" i="11"/>
  <c r="K19" i="11"/>
  <c r="H19" i="11"/>
  <c r="G19" i="11"/>
  <c r="D19" i="11"/>
  <c r="C19" i="11"/>
  <c r="CB18" i="11"/>
  <c r="CA18" i="11"/>
  <c r="BX18" i="11"/>
  <c r="BW18" i="11"/>
  <c r="BT18" i="11"/>
  <c r="BS18" i="11"/>
  <c r="BP18" i="11"/>
  <c r="BO18" i="11"/>
  <c r="BL18" i="11"/>
  <c r="BK18" i="11"/>
  <c r="BH18" i="11"/>
  <c r="BG18" i="11"/>
  <c r="BD18" i="11"/>
  <c r="BC18" i="11"/>
  <c r="AZ18" i="11"/>
  <c r="AY18" i="11"/>
  <c r="AV18" i="11"/>
  <c r="AU18" i="11"/>
  <c r="AR18" i="11"/>
  <c r="AQ18" i="11"/>
  <c r="AN18" i="11"/>
  <c r="AM18" i="11"/>
  <c r="AJ18" i="11"/>
  <c r="AI18" i="11"/>
  <c r="AF18" i="11"/>
  <c r="AE18" i="11"/>
  <c r="AB18" i="11"/>
  <c r="AA18" i="11"/>
  <c r="X18" i="11"/>
  <c r="W18" i="11"/>
  <c r="T18" i="11"/>
  <c r="S18" i="11"/>
  <c r="P18" i="11"/>
  <c r="O18" i="11"/>
  <c r="L18" i="11"/>
  <c r="K18" i="11"/>
  <c r="H18" i="11"/>
  <c r="G18" i="11"/>
  <c r="D18" i="11"/>
  <c r="C18" i="11"/>
  <c r="CB17" i="11"/>
  <c r="CA17" i="11"/>
  <c r="BX17" i="11"/>
  <c r="BW17" i="11"/>
  <c r="BT17" i="11"/>
  <c r="BS17" i="11"/>
  <c r="BP17" i="11"/>
  <c r="BO17" i="11"/>
  <c r="BL17" i="11"/>
  <c r="BK17" i="11"/>
  <c r="BH17" i="11"/>
  <c r="BG17" i="11"/>
  <c r="BD17" i="11"/>
  <c r="BC17" i="11"/>
  <c r="AZ17" i="11"/>
  <c r="AY17" i="11"/>
  <c r="AV17" i="11"/>
  <c r="AU17" i="11"/>
  <c r="AR17" i="11"/>
  <c r="AQ17" i="11"/>
  <c r="AN17" i="11"/>
  <c r="AM17" i="11"/>
  <c r="AJ17" i="11"/>
  <c r="AI17" i="11"/>
  <c r="AF17" i="11"/>
  <c r="AE17" i="11"/>
  <c r="AB17" i="11"/>
  <c r="AA17" i="11"/>
  <c r="X17" i="11"/>
  <c r="W17" i="11"/>
  <c r="T17" i="11"/>
  <c r="S17" i="11"/>
  <c r="P17" i="11"/>
  <c r="O17" i="11"/>
  <c r="L17" i="11"/>
  <c r="K17" i="11"/>
  <c r="H17" i="11"/>
  <c r="G17" i="11"/>
  <c r="D17" i="11"/>
  <c r="C17" i="11"/>
  <c r="CB16" i="11"/>
  <c r="CA16" i="11"/>
  <c r="BX16" i="11"/>
  <c r="BW16" i="11"/>
  <c r="BT16" i="11"/>
  <c r="BS16" i="11"/>
  <c r="BP16" i="11"/>
  <c r="BO16" i="11"/>
  <c r="BL16" i="11"/>
  <c r="BK16" i="11"/>
  <c r="BH16" i="11"/>
  <c r="BG16" i="11"/>
  <c r="BD16" i="11"/>
  <c r="BC16" i="11"/>
  <c r="AZ16" i="11"/>
  <c r="AY16" i="11"/>
  <c r="AV16" i="11"/>
  <c r="AU16" i="11"/>
  <c r="AR16" i="11"/>
  <c r="AQ16" i="11"/>
  <c r="AN16" i="11"/>
  <c r="AM16" i="11"/>
  <c r="AJ16" i="11"/>
  <c r="AI16" i="11"/>
  <c r="AF16" i="11"/>
  <c r="AE16" i="11"/>
  <c r="AB16" i="11"/>
  <c r="AA16" i="11"/>
  <c r="X16" i="11"/>
  <c r="W16" i="11"/>
  <c r="T16" i="11"/>
  <c r="S16" i="11"/>
  <c r="P16" i="11"/>
  <c r="O16" i="11"/>
  <c r="L16" i="11"/>
  <c r="K16" i="11"/>
  <c r="H16" i="11"/>
  <c r="G16" i="11"/>
  <c r="D16" i="11"/>
  <c r="C16" i="11"/>
  <c r="CB15" i="11"/>
  <c r="CA15" i="11"/>
  <c r="BX15" i="11"/>
  <c r="BW15" i="11"/>
  <c r="BT15" i="11"/>
  <c r="BS15" i="11"/>
  <c r="BP15" i="11"/>
  <c r="BO15" i="11"/>
  <c r="BL15" i="11"/>
  <c r="BK15" i="11"/>
  <c r="BH15" i="11"/>
  <c r="BG15" i="11"/>
  <c r="BD15" i="11"/>
  <c r="BC15" i="11"/>
  <c r="AZ15" i="11"/>
  <c r="AY15" i="11"/>
  <c r="AV15" i="11"/>
  <c r="AU15" i="11"/>
  <c r="AR15" i="11"/>
  <c r="AQ15" i="11"/>
  <c r="AN15" i="11"/>
  <c r="AM15" i="11"/>
  <c r="AJ15" i="11"/>
  <c r="AI15" i="11"/>
  <c r="AF15" i="11"/>
  <c r="AE15" i="11"/>
  <c r="AB15" i="11"/>
  <c r="AA15" i="11"/>
  <c r="X15" i="11"/>
  <c r="W15" i="11"/>
  <c r="T15" i="11"/>
  <c r="S15" i="11"/>
  <c r="P15" i="11"/>
  <c r="O15" i="11"/>
  <c r="L15" i="11"/>
  <c r="K15" i="11"/>
  <c r="H15" i="11"/>
  <c r="G15" i="11"/>
  <c r="D15" i="11"/>
  <c r="C15" i="11"/>
  <c r="CB14" i="11"/>
  <c r="CA14" i="11"/>
  <c r="BX14" i="11"/>
  <c r="BW14" i="11"/>
  <c r="BT14" i="11"/>
  <c r="BS14" i="11"/>
  <c r="BP14" i="11"/>
  <c r="BO14" i="11"/>
  <c r="BL14" i="11"/>
  <c r="BK14" i="11"/>
  <c r="BH14" i="11"/>
  <c r="BG14" i="11"/>
  <c r="BD14" i="11"/>
  <c r="BC14" i="11"/>
  <c r="AZ14" i="11"/>
  <c r="AY14" i="11"/>
  <c r="AV14" i="11"/>
  <c r="AU14" i="11"/>
  <c r="AR14" i="11"/>
  <c r="AQ14" i="11"/>
  <c r="AN14" i="11"/>
  <c r="AM14" i="11"/>
  <c r="AJ14" i="11"/>
  <c r="AI14" i="11"/>
  <c r="AF14" i="11"/>
  <c r="AE14" i="11"/>
  <c r="AB14" i="11"/>
  <c r="AA14" i="11"/>
  <c r="X14" i="11"/>
  <c r="W14" i="11"/>
  <c r="T14" i="11"/>
  <c r="S14" i="11"/>
  <c r="P14" i="11"/>
  <c r="O14" i="11"/>
  <c r="L14" i="11"/>
  <c r="K14" i="11"/>
  <c r="H14" i="11"/>
  <c r="G14" i="11"/>
  <c r="D14" i="11"/>
  <c r="C14" i="11"/>
  <c r="CB13" i="11"/>
  <c r="CA13" i="11"/>
  <c r="BX13" i="11"/>
  <c r="BW13" i="11"/>
  <c r="BT13" i="11"/>
  <c r="BS13" i="11"/>
  <c r="BP13" i="11"/>
  <c r="BO13" i="11"/>
  <c r="BL13" i="11"/>
  <c r="BK13" i="11"/>
  <c r="BH13" i="11"/>
  <c r="BG13" i="11"/>
  <c r="BD13" i="11"/>
  <c r="BC13" i="11"/>
  <c r="AZ13" i="11"/>
  <c r="AY13" i="11"/>
  <c r="AV13" i="11"/>
  <c r="AU13" i="11"/>
  <c r="AR13" i="11"/>
  <c r="AQ13" i="11"/>
  <c r="AN13" i="11"/>
  <c r="AM13" i="11"/>
  <c r="AJ13" i="11"/>
  <c r="AI13" i="11"/>
  <c r="AF13" i="11"/>
  <c r="AE13" i="11"/>
  <c r="AB13" i="11"/>
  <c r="AA13" i="11"/>
  <c r="X13" i="11"/>
  <c r="W13" i="11"/>
  <c r="T13" i="11"/>
  <c r="S13" i="11"/>
  <c r="P13" i="11"/>
  <c r="O13" i="11"/>
  <c r="L13" i="11"/>
  <c r="K13" i="11"/>
  <c r="H13" i="11"/>
  <c r="G13" i="11"/>
  <c r="D13" i="11"/>
  <c r="C13" i="11"/>
  <c r="CB12" i="11"/>
  <c r="CA12" i="11"/>
  <c r="BX12" i="11"/>
  <c r="BW12" i="11"/>
  <c r="BT12" i="11"/>
  <c r="BS12" i="11"/>
  <c r="BP12" i="11"/>
  <c r="BO12" i="11"/>
  <c r="BL12" i="11"/>
  <c r="BK12" i="11"/>
  <c r="BH12" i="11"/>
  <c r="BG12" i="11"/>
  <c r="BD12" i="11"/>
  <c r="BC12" i="11"/>
  <c r="AZ12" i="11"/>
  <c r="AY12" i="11"/>
  <c r="AV12" i="11"/>
  <c r="AU12" i="11"/>
  <c r="AR12" i="11"/>
  <c r="AQ12" i="11"/>
  <c r="AN12" i="11"/>
  <c r="AM12" i="11"/>
  <c r="AJ12" i="11"/>
  <c r="AI12" i="11"/>
  <c r="AF12" i="11"/>
  <c r="AE12" i="11"/>
  <c r="AB12" i="11"/>
  <c r="AA12" i="11"/>
  <c r="X12" i="11"/>
  <c r="W12" i="11"/>
  <c r="T12" i="11"/>
  <c r="S12" i="11"/>
  <c r="P12" i="11"/>
  <c r="O12" i="11"/>
  <c r="L12" i="11"/>
  <c r="K12" i="11"/>
  <c r="H12" i="11"/>
  <c r="G12" i="11"/>
  <c r="D12" i="11"/>
  <c r="C12" i="11"/>
  <c r="CB11" i="11"/>
  <c r="CA11" i="11"/>
  <c r="BX11" i="11"/>
  <c r="BW11" i="11"/>
  <c r="BT11" i="11"/>
  <c r="BS11" i="11"/>
  <c r="BP11" i="11"/>
  <c r="BO11" i="11"/>
  <c r="BL11" i="11"/>
  <c r="BK11" i="11"/>
  <c r="BH11" i="11"/>
  <c r="BG11" i="11"/>
  <c r="BD11" i="11"/>
  <c r="BC11" i="11"/>
  <c r="AZ11" i="11"/>
  <c r="AY11" i="11"/>
  <c r="AV11" i="11"/>
  <c r="AU11" i="11"/>
  <c r="AR11" i="11"/>
  <c r="AQ11" i="11"/>
  <c r="AN11" i="11"/>
  <c r="AM11" i="11"/>
  <c r="AJ11" i="11"/>
  <c r="AI11" i="11"/>
  <c r="AF11" i="11"/>
  <c r="AE11" i="11"/>
  <c r="AB11" i="11"/>
  <c r="AA11" i="11"/>
  <c r="X11" i="11"/>
  <c r="W11" i="11"/>
  <c r="T11" i="11"/>
  <c r="S11" i="11"/>
  <c r="P11" i="11"/>
  <c r="O11" i="11"/>
  <c r="L11" i="11"/>
  <c r="K11" i="11"/>
  <c r="H11" i="11"/>
  <c r="G11" i="11"/>
  <c r="D11" i="11"/>
  <c r="C11" i="11"/>
  <c r="CB10" i="11"/>
  <c r="CA10" i="11"/>
  <c r="BX10" i="11"/>
  <c r="BW10" i="11"/>
  <c r="BT10" i="11"/>
  <c r="BS10" i="11"/>
  <c r="BP10" i="11"/>
  <c r="BO10" i="11"/>
  <c r="BL10" i="11"/>
  <c r="BK10" i="11"/>
  <c r="BH10" i="11"/>
  <c r="BG10" i="11"/>
  <c r="BD10" i="11"/>
  <c r="BC10" i="11"/>
  <c r="AZ10" i="11"/>
  <c r="AY10" i="11"/>
  <c r="AV10" i="11"/>
  <c r="AU10" i="11"/>
  <c r="AR10" i="11"/>
  <c r="AQ10" i="11"/>
  <c r="AN10" i="11"/>
  <c r="AM10" i="11"/>
  <c r="AJ10" i="11"/>
  <c r="AI10" i="11"/>
  <c r="AF10" i="11"/>
  <c r="AE10" i="11"/>
  <c r="AB10" i="11"/>
  <c r="AA10" i="11"/>
  <c r="X10" i="11"/>
  <c r="W10" i="11"/>
  <c r="T10" i="11"/>
  <c r="S10" i="11"/>
  <c r="P10" i="11"/>
  <c r="O10" i="11"/>
  <c r="L10" i="11"/>
  <c r="K10" i="11"/>
  <c r="H10" i="11"/>
  <c r="G10" i="11"/>
  <c r="D10" i="11"/>
  <c r="C10" i="11"/>
  <c r="CB9" i="11"/>
  <c r="CA9" i="11"/>
  <c r="BX9" i="11"/>
  <c r="BW9" i="11"/>
  <c r="BT9" i="11"/>
  <c r="BS9" i="11"/>
  <c r="BP9" i="11"/>
  <c r="BO9" i="11"/>
  <c r="BL9" i="11"/>
  <c r="BK9" i="11"/>
  <c r="BH9" i="11"/>
  <c r="BG9" i="11"/>
  <c r="BD9" i="11"/>
  <c r="BC9" i="11"/>
  <c r="AZ9" i="11"/>
  <c r="AY9" i="11"/>
  <c r="AV9" i="11"/>
  <c r="AU9" i="11"/>
  <c r="AR9" i="11"/>
  <c r="AQ9" i="11"/>
  <c r="AN9" i="11"/>
  <c r="AM9" i="11"/>
  <c r="AJ9" i="11"/>
  <c r="AI9" i="11"/>
  <c r="AF9" i="11"/>
  <c r="AE9" i="11"/>
  <c r="AB9" i="11"/>
  <c r="AA9" i="11"/>
  <c r="X9" i="11"/>
  <c r="W9" i="11"/>
  <c r="T9" i="11"/>
  <c r="S9" i="11"/>
  <c r="P9" i="11"/>
  <c r="O9" i="11"/>
  <c r="L9" i="11"/>
  <c r="K9" i="11"/>
  <c r="H9" i="11"/>
  <c r="G9" i="11"/>
  <c r="D9" i="11"/>
  <c r="C9" i="11"/>
  <c r="CB8" i="11"/>
  <c r="CA8" i="11"/>
  <c r="BX8" i="11"/>
  <c r="BW8" i="11"/>
  <c r="BT8" i="11"/>
  <c r="BS8" i="11"/>
  <c r="BP8" i="11"/>
  <c r="BO8" i="11"/>
  <c r="BL8" i="11"/>
  <c r="BK8" i="11"/>
  <c r="BH8" i="11"/>
  <c r="BG8" i="11"/>
  <c r="BD8" i="11"/>
  <c r="BC8" i="11"/>
  <c r="AZ8" i="11"/>
  <c r="AY8" i="11"/>
  <c r="AV8" i="11"/>
  <c r="AU8" i="11"/>
  <c r="AR8" i="11"/>
  <c r="AQ8" i="11"/>
  <c r="AN8" i="11"/>
  <c r="AM8" i="11"/>
  <c r="AJ8" i="11"/>
  <c r="AI8" i="11"/>
  <c r="AF8" i="11"/>
  <c r="AE8" i="11"/>
  <c r="AB8" i="11"/>
  <c r="AA8" i="11"/>
  <c r="X8" i="11"/>
  <c r="W8" i="11"/>
  <c r="T8" i="11"/>
  <c r="S8" i="11"/>
  <c r="P8" i="11"/>
  <c r="O8" i="11"/>
  <c r="L8" i="11"/>
  <c r="K8" i="11"/>
  <c r="H8" i="11"/>
  <c r="G8" i="11"/>
  <c r="D8" i="11"/>
  <c r="C8" i="11"/>
  <c r="CB7" i="11"/>
  <c r="CA7" i="11"/>
  <c r="BX7" i="11"/>
  <c r="BW7" i="11"/>
  <c r="BT7" i="11"/>
  <c r="BS7" i="11"/>
  <c r="BP7" i="11"/>
  <c r="BO7" i="11"/>
  <c r="BL7" i="11"/>
  <c r="BK7" i="11"/>
  <c r="BH7" i="11"/>
  <c r="BG7" i="11"/>
  <c r="BD7" i="11"/>
  <c r="BC7" i="11"/>
  <c r="AZ7" i="11"/>
  <c r="AY7" i="11"/>
  <c r="AV7" i="11"/>
  <c r="AU7" i="11"/>
  <c r="AR7" i="11"/>
  <c r="AQ7" i="11"/>
  <c r="AN7" i="11"/>
  <c r="AM7" i="11"/>
  <c r="AJ7" i="11"/>
  <c r="AI7" i="11"/>
  <c r="AF7" i="11"/>
  <c r="AE7" i="11"/>
  <c r="AB7" i="11"/>
  <c r="AA7" i="11"/>
  <c r="X7" i="11"/>
  <c r="W7" i="11"/>
  <c r="T7" i="11"/>
  <c r="S7" i="11"/>
  <c r="P7" i="11"/>
  <c r="O7" i="11"/>
  <c r="L7" i="11"/>
  <c r="K7" i="11"/>
  <c r="H7" i="11"/>
  <c r="G7" i="11"/>
  <c r="D7" i="11"/>
  <c r="C7" i="11"/>
  <c r="CB6" i="11"/>
  <c r="CA6" i="11"/>
  <c r="BX6" i="11"/>
  <c r="BW6" i="11"/>
  <c r="BT6" i="11"/>
  <c r="BS6" i="11"/>
  <c r="BP6" i="11"/>
  <c r="BO6" i="11"/>
  <c r="BL6" i="11"/>
  <c r="BK6" i="11"/>
  <c r="BH6" i="11"/>
  <c r="BG6" i="11"/>
  <c r="BD6" i="11"/>
  <c r="BC6" i="11"/>
  <c r="AZ6" i="11"/>
  <c r="AY6" i="11"/>
  <c r="AV6" i="11"/>
  <c r="AU6" i="11"/>
  <c r="AR6" i="11"/>
  <c r="AQ6" i="11"/>
  <c r="AN6" i="11"/>
  <c r="AM6" i="11"/>
  <c r="AJ6" i="11"/>
  <c r="AI6" i="11"/>
  <c r="AF6" i="11"/>
  <c r="AE6" i="11"/>
  <c r="AB6" i="11"/>
  <c r="AA6" i="11"/>
  <c r="X6" i="11"/>
  <c r="W6" i="11"/>
  <c r="T6" i="11"/>
  <c r="S6" i="11"/>
  <c r="P6" i="11"/>
  <c r="O6" i="11"/>
  <c r="L6" i="11"/>
  <c r="K6" i="11"/>
  <c r="H6" i="11"/>
  <c r="G6" i="11"/>
  <c r="D6" i="11"/>
  <c r="C6" i="11"/>
  <c r="CB5" i="11"/>
  <c r="CA5" i="11"/>
  <c r="BX5" i="11"/>
  <c r="BW5" i="11"/>
  <c r="BT5" i="11"/>
  <c r="BS5" i="11"/>
  <c r="BP5" i="11"/>
  <c r="BO5" i="11"/>
  <c r="BL5" i="11"/>
  <c r="BK5" i="11"/>
  <c r="BH5" i="11"/>
  <c r="BG5" i="11"/>
  <c r="BD5" i="11"/>
  <c r="BC5" i="11"/>
  <c r="AZ5" i="11"/>
  <c r="AY5" i="11"/>
  <c r="AV5" i="11"/>
  <c r="AU5" i="11"/>
  <c r="AR5" i="11"/>
  <c r="AQ5" i="11"/>
  <c r="AN5" i="11"/>
  <c r="AM5" i="11"/>
  <c r="AJ5" i="11"/>
  <c r="AI5" i="11"/>
  <c r="AF5" i="11"/>
  <c r="AE5" i="11"/>
  <c r="AB5" i="11"/>
  <c r="AA5" i="11"/>
  <c r="X5" i="11"/>
  <c r="W5" i="11"/>
  <c r="T5" i="11"/>
  <c r="S5" i="11"/>
  <c r="P5" i="11"/>
  <c r="O5" i="11"/>
  <c r="L5" i="11"/>
  <c r="K5" i="11"/>
  <c r="H5" i="11"/>
  <c r="G5" i="11"/>
  <c r="D5" i="11"/>
  <c r="C5" i="11"/>
  <c r="CB4" i="11"/>
  <c r="CA4" i="11"/>
  <c r="BX4" i="11"/>
  <c r="BW4" i="11"/>
  <c r="BT4" i="11"/>
  <c r="BS4" i="11"/>
  <c r="BP4" i="11"/>
  <c r="BO4" i="11"/>
  <c r="BL4" i="11"/>
  <c r="BK4" i="11"/>
  <c r="BH4" i="11"/>
  <c r="BG4" i="11"/>
  <c r="BD4" i="11"/>
  <c r="BC4" i="11"/>
  <c r="AZ4" i="11"/>
  <c r="AY4" i="11"/>
  <c r="AV4" i="11"/>
  <c r="AU4" i="11"/>
  <c r="AR4" i="11"/>
  <c r="AQ4" i="11"/>
  <c r="AN4" i="11"/>
  <c r="AM4" i="11"/>
  <c r="AJ4" i="11"/>
  <c r="AI4" i="11"/>
  <c r="AF4" i="11"/>
  <c r="AE4" i="11"/>
  <c r="AB4" i="11"/>
  <c r="AA4" i="11"/>
  <c r="X4" i="11"/>
  <c r="W4" i="11"/>
  <c r="T4" i="11"/>
  <c r="S4" i="11"/>
  <c r="P4" i="11"/>
  <c r="O4" i="11"/>
  <c r="L4" i="11"/>
  <c r="K4" i="11"/>
  <c r="H4" i="11"/>
  <c r="G4" i="11"/>
  <c r="D4" i="11"/>
  <c r="C4" i="11"/>
  <c r="AN104" i="10"/>
  <c r="AM104" i="10"/>
  <c r="AN103" i="10"/>
  <c r="AM103" i="10"/>
  <c r="AN102" i="10"/>
  <c r="AM102" i="10"/>
  <c r="AN101" i="10"/>
  <c r="AM101" i="10"/>
  <c r="AN100" i="10"/>
  <c r="AM100" i="10"/>
  <c r="AN99" i="10"/>
  <c r="AM99" i="10"/>
  <c r="AV98" i="10"/>
  <c r="AU98" i="10"/>
  <c r="AN98" i="10"/>
  <c r="AM98" i="10"/>
  <c r="AV97" i="10"/>
  <c r="AU97" i="10"/>
  <c r="AN97" i="10"/>
  <c r="AM97" i="10"/>
  <c r="AV96" i="10"/>
  <c r="AU96" i="10"/>
  <c r="AN96" i="10"/>
  <c r="AM96" i="10"/>
  <c r="AV95" i="10"/>
  <c r="AU95" i="10"/>
  <c r="AN95" i="10"/>
  <c r="AM95" i="10"/>
  <c r="AV94" i="10"/>
  <c r="AU94" i="10"/>
  <c r="AN94" i="10"/>
  <c r="AM94" i="10"/>
  <c r="AV93" i="10"/>
  <c r="AU93" i="10"/>
  <c r="AN93" i="10"/>
  <c r="AM93" i="10"/>
  <c r="AB93" i="10"/>
  <c r="AA93" i="10"/>
  <c r="T93" i="10"/>
  <c r="S93" i="10"/>
  <c r="AV92" i="10"/>
  <c r="AU92" i="10"/>
  <c r="AN92" i="10"/>
  <c r="AM92" i="10"/>
  <c r="AB92" i="10"/>
  <c r="AA92" i="10"/>
  <c r="T92" i="10"/>
  <c r="S92" i="10"/>
  <c r="AV91" i="10"/>
  <c r="AU91" i="10"/>
  <c r="AN91" i="10"/>
  <c r="AM91" i="10"/>
  <c r="AB91" i="10"/>
  <c r="AA91" i="10"/>
  <c r="T91" i="10"/>
  <c r="S91" i="10"/>
  <c r="AV90" i="10"/>
  <c r="AU90" i="10"/>
  <c r="AN90" i="10"/>
  <c r="AM90" i="10"/>
  <c r="AB90" i="10"/>
  <c r="AA90" i="10"/>
  <c r="T90" i="10"/>
  <c r="S90" i="10"/>
  <c r="AV89" i="10"/>
  <c r="AU89" i="10"/>
  <c r="AN89" i="10"/>
  <c r="AM89" i="10"/>
  <c r="AB89" i="10"/>
  <c r="AA89" i="10"/>
  <c r="T89" i="10"/>
  <c r="S89" i="10"/>
  <c r="AV88" i="10"/>
  <c r="AU88" i="10"/>
  <c r="AN88" i="10"/>
  <c r="AM88" i="10"/>
  <c r="AB88" i="10"/>
  <c r="AA88" i="10"/>
  <c r="T88" i="10"/>
  <c r="S88" i="10"/>
  <c r="AV87" i="10"/>
  <c r="AU87" i="10"/>
  <c r="AN87" i="10"/>
  <c r="AM87" i="10"/>
  <c r="AB87" i="10"/>
  <c r="AA87" i="10"/>
  <c r="T87" i="10"/>
  <c r="S87" i="10"/>
  <c r="AV86" i="10"/>
  <c r="AU86" i="10"/>
  <c r="AN86" i="10"/>
  <c r="AM86" i="10"/>
  <c r="AB86" i="10"/>
  <c r="AA86" i="10"/>
  <c r="T86" i="10"/>
  <c r="S86" i="10"/>
  <c r="AV85" i="10"/>
  <c r="AU85" i="10"/>
  <c r="AN85" i="10"/>
  <c r="AM85" i="10"/>
  <c r="AB85" i="10"/>
  <c r="AA85" i="10"/>
  <c r="T85" i="10"/>
  <c r="S85" i="10"/>
  <c r="AV84" i="10"/>
  <c r="AU84" i="10"/>
  <c r="AN84" i="10"/>
  <c r="AM84" i="10"/>
  <c r="AB84" i="10"/>
  <c r="AA84" i="10"/>
  <c r="T84" i="10"/>
  <c r="S84" i="10"/>
  <c r="H84" i="10"/>
  <c r="G84" i="10"/>
  <c r="AV83" i="10"/>
  <c r="AU83" i="10"/>
  <c r="AN83" i="10"/>
  <c r="AM83" i="10"/>
  <c r="AB83" i="10"/>
  <c r="AA83" i="10"/>
  <c r="T83" i="10"/>
  <c r="S83" i="10"/>
  <c r="H83" i="10"/>
  <c r="G83" i="10"/>
  <c r="AV82" i="10"/>
  <c r="AU82" i="10"/>
  <c r="AN82" i="10"/>
  <c r="AM82" i="10"/>
  <c r="AB82" i="10"/>
  <c r="AA82" i="10"/>
  <c r="T82" i="10"/>
  <c r="S82" i="10"/>
  <c r="H82" i="10"/>
  <c r="G82" i="10"/>
  <c r="AV81" i="10"/>
  <c r="AU81" i="10"/>
  <c r="AN81" i="10"/>
  <c r="AM81" i="10"/>
  <c r="AB81" i="10"/>
  <c r="AA81" i="10"/>
  <c r="T81" i="10"/>
  <c r="S81" i="10"/>
  <c r="H81" i="10"/>
  <c r="G81" i="10"/>
  <c r="AV80" i="10"/>
  <c r="AU80" i="10"/>
  <c r="AN80" i="10"/>
  <c r="AM80" i="10"/>
  <c r="AB80" i="10"/>
  <c r="AA80" i="10"/>
  <c r="T80" i="10"/>
  <c r="S80" i="10"/>
  <c r="H80" i="10"/>
  <c r="G80" i="10"/>
  <c r="AV79" i="10"/>
  <c r="AU79" i="10"/>
  <c r="AN79" i="10"/>
  <c r="AM79" i="10"/>
  <c r="AB79" i="10"/>
  <c r="AA79" i="10"/>
  <c r="T79" i="10"/>
  <c r="S79" i="10"/>
  <c r="H79" i="10"/>
  <c r="G79" i="10"/>
  <c r="AV78" i="10"/>
  <c r="AU78" i="10"/>
  <c r="AN78" i="10"/>
  <c r="AM78" i="10"/>
  <c r="AF78" i="10"/>
  <c r="AE78" i="10"/>
  <c r="AB78" i="10"/>
  <c r="AA78" i="10"/>
  <c r="T78" i="10"/>
  <c r="S78" i="10"/>
  <c r="H78" i="10"/>
  <c r="G78" i="10"/>
  <c r="AV77" i="10"/>
  <c r="AU77" i="10"/>
  <c r="AN77" i="10"/>
  <c r="AM77" i="10"/>
  <c r="AF77" i="10"/>
  <c r="AE77" i="10"/>
  <c r="AB77" i="10"/>
  <c r="AA77" i="10"/>
  <c r="T77" i="10"/>
  <c r="S77" i="10"/>
  <c r="H77" i="10"/>
  <c r="G77" i="10"/>
  <c r="AV76" i="10"/>
  <c r="AU76" i="10"/>
  <c r="AN76" i="10"/>
  <c r="AM76" i="10"/>
  <c r="AF76" i="10"/>
  <c r="AE76" i="10"/>
  <c r="AB76" i="10"/>
  <c r="AA76" i="10"/>
  <c r="T76" i="10"/>
  <c r="S76" i="10"/>
  <c r="H76" i="10"/>
  <c r="G76" i="10"/>
  <c r="AV75" i="10"/>
  <c r="AU75" i="10"/>
  <c r="AN75" i="10"/>
  <c r="AM75" i="10"/>
  <c r="AF75" i="10"/>
  <c r="AE75" i="10"/>
  <c r="AB75" i="10"/>
  <c r="AA75" i="10"/>
  <c r="T75" i="10"/>
  <c r="S75" i="10"/>
  <c r="H75" i="10"/>
  <c r="G75" i="10"/>
  <c r="AV74" i="10"/>
  <c r="AU74" i="10"/>
  <c r="AN74" i="10"/>
  <c r="AM74" i="10"/>
  <c r="AF74" i="10"/>
  <c r="AE74" i="10"/>
  <c r="AB74" i="10"/>
  <c r="AA74" i="10"/>
  <c r="T74" i="10"/>
  <c r="S74" i="10"/>
  <c r="H74" i="10"/>
  <c r="G74" i="10"/>
  <c r="AV73" i="10"/>
  <c r="AU73" i="10"/>
  <c r="AN73" i="10"/>
  <c r="AM73" i="10"/>
  <c r="AF73" i="10"/>
  <c r="AE73" i="10"/>
  <c r="AB73" i="10"/>
  <c r="AA73" i="10"/>
  <c r="T73" i="10"/>
  <c r="S73" i="10"/>
  <c r="L73" i="10"/>
  <c r="K73" i="10"/>
  <c r="H73" i="10"/>
  <c r="G73" i="10"/>
  <c r="AV72" i="10"/>
  <c r="AU72" i="10"/>
  <c r="AN72" i="10"/>
  <c r="AM72" i="10"/>
  <c r="AF72" i="10"/>
  <c r="AE72" i="10"/>
  <c r="AB72" i="10"/>
  <c r="AA72" i="10"/>
  <c r="T72" i="10"/>
  <c r="S72" i="10"/>
  <c r="L72" i="10"/>
  <c r="K72" i="10"/>
  <c r="H72" i="10"/>
  <c r="G72" i="10"/>
  <c r="AV71" i="10"/>
  <c r="AU71" i="10"/>
  <c r="AN71" i="10"/>
  <c r="AM71" i="10"/>
  <c r="AF71" i="10"/>
  <c r="AE71" i="10"/>
  <c r="AB71" i="10"/>
  <c r="AA71" i="10"/>
  <c r="T71" i="10"/>
  <c r="S71" i="10"/>
  <c r="L71" i="10"/>
  <c r="K71" i="10"/>
  <c r="H71" i="10"/>
  <c r="G71" i="10"/>
  <c r="AV70" i="10"/>
  <c r="AU70" i="10"/>
  <c r="AN70" i="10"/>
  <c r="AM70" i="10"/>
  <c r="AJ70" i="10"/>
  <c r="AI70" i="10"/>
  <c r="AF70" i="10"/>
  <c r="AE70" i="10"/>
  <c r="AB70" i="10"/>
  <c r="AA70" i="10"/>
  <c r="T70" i="10"/>
  <c r="S70" i="10"/>
  <c r="L70" i="10"/>
  <c r="K70" i="10"/>
  <c r="H70" i="10"/>
  <c r="G70" i="10"/>
  <c r="AV69" i="10"/>
  <c r="AU69" i="10"/>
  <c r="AN69" i="10"/>
  <c r="AM69" i="10"/>
  <c r="AJ69" i="10"/>
  <c r="AI69" i="10"/>
  <c r="AF69" i="10"/>
  <c r="AE69" i="10"/>
  <c r="AB69" i="10"/>
  <c r="AA69" i="10"/>
  <c r="T69" i="10"/>
  <c r="S69" i="10"/>
  <c r="L69" i="10"/>
  <c r="K69" i="10"/>
  <c r="H69" i="10"/>
  <c r="G69" i="10"/>
  <c r="AV68" i="10"/>
  <c r="AU68" i="10"/>
  <c r="AN68" i="10"/>
  <c r="AM68" i="10"/>
  <c r="AJ68" i="10"/>
  <c r="AI68" i="10"/>
  <c r="AF68" i="10"/>
  <c r="AE68" i="10"/>
  <c r="AB68" i="10"/>
  <c r="AA68" i="10"/>
  <c r="T68" i="10"/>
  <c r="S68" i="10"/>
  <c r="L68" i="10"/>
  <c r="K68" i="10"/>
  <c r="H68" i="10"/>
  <c r="G68" i="10"/>
  <c r="AV67" i="10"/>
  <c r="AU67" i="10"/>
  <c r="AN67" i="10"/>
  <c r="AM67" i="10"/>
  <c r="AJ67" i="10"/>
  <c r="AI67" i="10"/>
  <c r="AF67" i="10"/>
  <c r="AE67" i="10"/>
  <c r="AB67" i="10"/>
  <c r="AA67" i="10"/>
  <c r="T67" i="10"/>
  <c r="S67" i="10"/>
  <c r="L67" i="10"/>
  <c r="K67" i="10"/>
  <c r="H67" i="10"/>
  <c r="G67" i="10"/>
  <c r="AV66" i="10"/>
  <c r="AU66" i="10"/>
  <c r="AN66" i="10"/>
  <c r="AM66" i="10"/>
  <c r="AJ66" i="10"/>
  <c r="AI66" i="10"/>
  <c r="AF66" i="10"/>
  <c r="AE66" i="10"/>
  <c r="AB66" i="10"/>
  <c r="AA66" i="10"/>
  <c r="T66" i="10"/>
  <c r="S66" i="10"/>
  <c r="L66" i="10"/>
  <c r="K66" i="10"/>
  <c r="H66" i="10"/>
  <c r="G66" i="10"/>
  <c r="AV65" i="10"/>
  <c r="AU65" i="10"/>
  <c r="AN65" i="10"/>
  <c r="AM65" i="10"/>
  <c r="AJ65" i="10"/>
  <c r="AI65" i="10"/>
  <c r="AF65" i="10"/>
  <c r="AE65" i="10"/>
  <c r="AB65" i="10"/>
  <c r="AA65" i="10"/>
  <c r="T65" i="10"/>
  <c r="S65" i="10"/>
  <c r="L65" i="10"/>
  <c r="K65" i="10"/>
  <c r="H65" i="10"/>
  <c r="G65" i="10"/>
  <c r="AV64" i="10"/>
  <c r="AU64" i="10"/>
  <c r="AR64" i="10"/>
  <c r="AQ64" i="10"/>
  <c r="AN64" i="10"/>
  <c r="AM64" i="10"/>
  <c r="AJ64" i="10"/>
  <c r="AI64" i="10"/>
  <c r="AF64" i="10"/>
  <c r="AE64" i="10"/>
  <c r="AB64" i="10"/>
  <c r="AA64" i="10"/>
  <c r="T64" i="10"/>
  <c r="S64" i="10"/>
  <c r="L64" i="10"/>
  <c r="K64" i="10"/>
  <c r="H64" i="10"/>
  <c r="G64" i="10"/>
  <c r="AV63" i="10"/>
  <c r="AU63" i="10"/>
  <c r="AR63" i="10"/>
  <c r="AQ63" i="10"/>
  <c r="AN63" i="10"/>
  <c r="AM63" i="10"/>
  <c r="AJ63" i="10"/>
  <c r="AI63" i="10"/>
  <c r="AF63" i="10"/>
  <c r="AE63" i="10"/>
  <c r="AB63" i="10"/>
  <c r="AA63" i="10"/>
  <c r="T63" i="10"/>
  <c r="S63" i="10"/>
  <c r="L63" i="10"/>
  <c r="K63" i="10"/>
  <c r="H63" i="10"/>
  <c r="G63" i="10"/>
  <c r="AV62" i="10"/>
  <c r="AU62" i="10"/>
  <c r="AR62" i="10"/>
  <c r="AQ62" i="10"/>
  <c r="AN62" i="10"/>
  <c r="AM62" i="10"/>
  <c r="AJ62" i="10"/>
  <c r="AI62" i="10"/>
  <c r="AF62" i="10"/>
  <c r="AE62" i="10"/>
  <c r="AB62" i="10"/>
  <c r="AA62" i="10"/>
  <c r="T62" i="10"/>
  <c r="S62" i="10"/>
  <c r="L62" i="10"/>
  <c r="K62" i="10"/>
  <c r="H62" i="10"/>
  <c r="G62" i="10"/>
  <c r="AV61" i="10"/>
  <c r="AU61" i="10"/>
  <c r="AR61" i="10"/>
  <c r="AQ61" i="10"/>
  <c r="AN61" i="10"/>
  <c r="AM61" i="10"/>
  <c r="AJ61" i="10"/>
  <c r="AI61" i="10"/>
  <c r="AF61" i="10"/>
  <c r="AE61" i="10"/>
  <c r="AB61" i="10"/>
  <c r="AA61" i="10"/>
  <c r="T61" i="10"/>
  <c r="S61" i="10"/>
  <c r="L61" i="10"/>
  <c r="K61" i="10"/>
  <c r="H61" i="10"/>
  <c r="G61" i="10"/>
  <c r="AV60" i="10"/>
  <c r="AU60" i="10"/>
  <c r="AR60" i="10"/>
  <c r="AQ60" i="10"/>
  <c r="AN60" i="10"/>
  <c r="AM60" i="10"/>
  <c r="AJ60" i="10"/>
  <c r="AI60" i="10"/>
  <c r="AF60" i="10"/>
  <c r="AE60" i="10"/>
  <c r="AB60" i="10"/>
  <c r="AA60" i="10"/>
  <c r="T60" i="10"/>
  <c r="S60" i="10"/>
  <c r="L60" i="10"/>
  <c r="K60" i="10"/>
  <c r="H60" i="10"/>
  <c r="G60" i="10"/>
  <c r="AV59" i="10"/>
  <c r="AU59" i="10"/>
  <c r="AR59" i="10"/>
  <c r="AQ59" i="10"/>
  <c r="AN59" i="10"/>
  <c r="AM59" i="10"/>
  <c r="AJ59" i="10"/>
  <c r="AI59" i="10"/>
  <c r="AF59" i="10"/>
  <c r="AE59" i="10"/>
  <c r="AB59" i="10"/>
  <c r="AA59" i="10"/>
  <c r="T59" i="10"/>
  <c r="S59" i="10"/>
  <c r="L59" i="10"/>
  <c r="K59" i="10"/>
  <c r="H59" i="10"/>
  <c r="G59" i="10"/>
  <c r="AV58" i="10"/>
  <c r="AU58" i="10"/>
  <c r="AR58" i="10"/>
  <c r="AQ58" i="10"/>
  <c r="AN58" i="10"/>
  <c r="AM58" i="10"/>
  <c r="AJ58" i="10"/>
  <c r="AI58" i="10"/>
  <c r="AF58" i="10"/>
  <c r="AE58" i="10"/>
  <c r="AB58" i="10"/>
  <c r="AA58" i="10"/>
  <c r="T58" i="10"/>
  <c r="S58" i="10"/>
  <c r="L58" i="10"/>
  <c r="K58" i="10"/>
  <c r="H58" i="10"/>
  <c r="G58" i="10"/>
  <c r="D58" i="10"/>
  <c r="C58" i="10"/>
  <c r="AV57" i="10"/>
  <c r="AU57" i="10"/>
  <c r="AR57" i="10"/>
  <c r="AQ57" i="10"/>
  <c r="AN57" i="10"/>
  <c r="AM57" i="10"/>
  <c r="AJ57" i="10"/>
  <c r="AI57" i="10"/>
  <c r="AF57" i="10"/>
  <c r="AE57" i="10"/>
  <c r="AB57" i="10"/>
  <c r="AA57" i="10"/>
  <c r="T57" i="10"/>
  <c r="S57" i="10"/>
  <c r="L57" i="10"/>
  <c r="K57" i="10"/>
  <c r="H57" i="10"/>
  <c r="G57" i="10"/>
  <c r="D57" i="10"/>
  <c r="C57" i="10"/>
  <c r="AV56" i="10"/>
  <c r="AU56" i="10"/>
  <c r="AR56" i="10"/>
  <c r="AQ56" i="10"/>
  <c r="AN56" i="10"/>
  <c r="AM56" i="10"/>
  <c r="AJ56" i="10"/>
  <c r="AI56" i="10"/>
  <c r="AF56" i="10"/>
  <c r="AE56" i="10"/>
  <c r="AB56" i="10"/>
  <c r="AA56" i="10"/>
  <c r="T56" i="10"/>
  <c r="S56" i="10"/>
  <c r="L56" i="10"/>
  <c r="K56" i="10"/>
  <c r="H56" i="10"/>
  <c r="G56" i="10"/>
  <c r="D56" i="10"/>
  <c r="C56" i="10"/>
  <c r="AV55" i="10"/>
  <c r="AU55" i="10"/>
  <c r="AR55" i="10"/>
  <c r="AQ55" i="10"/>
  <c r="AN55" i="10"/>
  <c r="AM55" i="10"/>
  <c r="AJ55" i="10"/>
  <c r="AI55" i="10"/>
  <c r="AF55" i="10"/>
  <c r="AE55" i="10"/>
  <c r="AB55" i="10"/>
  <c r="AA55" i="10"/>
  <c r="T55" i="10"/>
  <c r="S55" i="10"/>
  <c r="L55" i="10"/>
  <c r="K55" i="10"/>
  <c r="H55" i="10"/>
  <c r="G55" i="10"/>
  <c r="D55" i="10"/>
  <c r="C55" i="10"/>
  <c r="BD54" i="10"/>
  <c r="BC54" i="10"/>
  <c r="AV54" i="10"/>
  <c r="AU54" i="10"/>
  <c r="AR54" i="10"/>
  <c r="AQ54" i="10"/>
  <c r="AN54" i="10"/>
  <c r="AM54" i="10"/>
  <c r="AJ54" i="10"/>
  <c r="AI54" i="10"/>
  <c r="AF54" i="10"/>
  <c r="AE54" i="10"/>
  <c r="AB54" i="10"/>
  <c r="AA54" i="10"/>
  <c r="T54" i="10"/>
  <c r="S54" i="10"/>
  <c r="L54" i="10"/>
  <c r="K54" i="10"/>
  <c r="H54" i="10"/>
  <c r="G54" i="10"/>
  <c r="D54" i="10"/>
  <c r="C54" i="10"/>
  <c r="BD53" i="10"/>
  <c r="BC53" i="10"/>
  <c r="AV53" i="10"/>
  <c r="AU53" i="10"/>
  <c r="AR53" i="10"/>
  <c r="AQ53" i="10"/>
  <c r="AN53" i="10"/>
  <c r="AM53" i="10"/>
  <c r="AJ53" i="10"/>
  <c r="AI53" i="10"/>
  <c r="AF53" i="10"/>
  <c r="AE53" i="10"/>
  <c r="AB53" i="10"/>
  <c r="AA53" i="10"/>
  <c r="T53" i="10"/>
  <c r="S53" i="10"/>
  <c r="P53" i="10"/>
  <c r="O53" i="10"/>
  <c r="L53" i="10"/>
  <c r="K53" i="10"/>
  <c r="H53" i="10"/>
  <c r="G53" i="10"/>
  <c r="D53" i="10"/>
  <c r="C53" i="10"/>
  <c r="BD52" i="10"/>
  <c r="BC52" i="10"/>
  <c r="AV52" i="10"/>
  <c r="AU52" i="10"/>
  <c r="AR52" i="10"/>
  <c r="AQ52" i="10"/>
  <c r="AN52" i="10"/>
  <c r="AM52" i="10"/>
  <c r="AJ52" i="10"/>
  <c r="AI52" i="10"/>
  <c r="AF52" i="10"/>
  <c r="AE52" i="10"/>
  <c r="AB52" i="10"/>
  <c r="AA52" i="10"/>
  <c r="T52" i="10"/>
  <c r="S52" i="10"/>
  <c r="P52" i="10"/>
  <c r="O52" i="10"/>
  <c r="L52" i="10"/>
  <c r="K52" i="10"/>
  <c r="H52" i="10"/>
  <c r="G52" i="10"/>
  <c r="D52" i="10"/>
  <c r="C52" i="10"/>
  <c r="BD51" i="10"/>
  <c r="BC51" i="10"/>
  <c r="AV51" i="10"/>
  <c r="AU51" i="10"/>
  <c r="AR51" i="10"/>
  <c r="AQ51" i="10"/>
  <c r="AN51" i="10"/>
  <c r="AM51" i="10"/>
  <c r="AJ51" i="10"/>
  <c r="AI51" i="10"/>
  <c r="AF51" i="10"/>
  <c r="AE51" i="10"/>
  <c r="AB51" i="10"/>
  <c r="AA51" i="10"/>
  <c r="X51" i="10"/>
  <c r="W51" i="10"/>
  <c r="T51" i="10"/>
  <c r="S51" i="10"/>
  <c r="P51" i="10"/>
  <c r="O51" i="10"/>
  <c r="L51" i="10"/>
  <c r="K51" i="10"/>
  <c r="H51" i="10"/>
  <c r="G51" i="10"/>
  <c r="D51" i="10"/>
  <c r="C51" i="10"/>
  <c r="BD50" i="10"/>
  <c r="BC50" i="10"/>
  <c r="AV50" i="10"/>
  <c r="AU50" i="10"/>
  <c r="AR50" i="10"/>
  <c r="AQ50" i="10"/>
  <c r="AN50" i="10"/>
  <c r="AM50" i="10"/>
  <c r="AJ50" i="10"/>
  <c r="AI50" i="10"/>
  <c r="AF50" i="10"/>
  <c r="AE50" i="10"/>
  <c r="AB50" i="10"/>
  <c r="AA50" i="10"/>
  <c r="X50" i="10"/>
  <c r="W50" i="10"/>
  <c r="T50" i="10"/>
  <c r="S50" i="10"/>
  <c r="P50" i="10"/>
  <c r="O50" i="10"/>
  <c r="L50" i="10"/>
  <c r="K50" i="10"/>
  <c r="H50" i="10"/>
  <c r="G50" i="10"/>
  <c r="D50" i="10"/>
  <c r="C50" i="10"/>
  <c r="BD49" i="10"/>
  <c r="BC49" i="10"/>
  <c r="AV49" i="10"/>
  <c r="AU49" i="10"/>
  <c r="AR49" i="10"/>
  <c r="AQ49" i="10"/>
  <c r="AN49" i="10"/>
  <c r="AM49" i="10"/>
  <c r="AJ49" i="10"/>
  <c r="AI49" i="10"/>
  <c r="AF49" i="10"/>
  <c r="AE49" i="10"/>
  <c r="AB49" i="10"/>
  <c r="AA49" i="10"/>
  <c r="X49" i="10"/>
  <c r="W49" i="10"/>
  <c r="T49" i="10"/>
  <c r="S49" i="10"/>
  <c r="P49" i="10"/>
  <c r="O49" i="10"/>
  <c r="L49" i="10"/>
  <c r="K49" i="10"/>
  <c r="H49" i="10"/>
  <c r="G49" i="10"/>
  <c r="D49" i="10"/>
  <c r="C49" i="10"/>
  <c r="BD48" i="10"/>
  <c r="BC48" i="10"/>
  <c r="AV48" i="10"/>
  <c r="AU48" i="10"/>
  <c r="AR48" i="10"/>
  <c r="AQ48" i="10"/>
  <c r="AN48" i="10"/>
  <c r="AM48" i="10"/>
  <c r="AJ48" i="10"/>
  <c r="AI48" i="10"/>
  <c r="AF48" i="10"/>
  <c r="AE48" i="10"/>
  <c r="AB48" i="10"/>
  <c r="AA48" i="10"/>
  <c r="X48" i="10"/>
  <c r="W48" i="10"/>
  <c r="T48" i="10"/>
  <c r="S48" i="10"/>
  <c r="P48" i="10"/>
  <c r="O48" i="10"/>
  <c r="L48" i="10"/>
  <c r="K48" i="10"/>
  <c r="H48" i="10"/>
  <c r="G48" i="10"/>
  <c r="D48" i="10"/>
  <c r="C48" i="10"/>
  <c r="BD47" i="10"/>
  <c r="BC47" i="10"/>
  <c r="AV47" i="10"/>
  <c r="AU47" i="10"/>
  <c r="AR47" i="10"/>
  <c r="AQ47" i="10"/>
  <c r="AN47" i="10"/>
  <c r="AM47" i="10"/>
  <c r="AJ47" i="10"/>
  <c r="AI47" i="10"/>
  <c r="AF47" i="10"/>
  <c r="AE47" i="10"/>
  <c r="AB47" i="10"/>
  <c r="AA47" i="10"/>
  <c r="X47" i="10"/>
  <c r="W47" i="10"/>
  <c r="T47" i="10"/>
  <c r="S47" i="10"/>
  <c r="P47" i="10"/>
  <c r="O47" i="10"/>
  <c r="L47" i="10"/>
  <c r="K47" i="10"/>
  <c r="H47" i="10"/>
  <c r="G47" i="10"/>
  <c r="D47" i="10"/>
  <c r="C47" i="10"/>
  <c r="BD46" i="10"/>
  <c r="BC46" i="10"/>
  <c r="AV46" i="10"/>
  <c r="AU46" i="10"/>
  <c r="AR46" i="10"/>
  <c r="AQ46" i="10"/>
  <c r="AN46" i="10"/>
  <c r="AM46" i="10"/>
  <c r="AJ46" i="10"/>
  <c r="AI46" i="10"/>
  <c r="AF46" i="10"/>
  <c r="AE46" i="10"/>
  <c r="AB46" i="10"/>
  <c r="AA46" i="10"/>
  <c r="X46" i="10"/>
  <c r="W46" i="10"/>
  <c r="T46" i="10"/>
  <c r="S46" i="10"/>
  <c r="P46" i="10"/>
  <c r="O46" i="10"/>
  <c r="L46" i="10"/>
  <c r="K46" i="10"/>
  <c r="H46" i="10"/>
  <c r="G46" i="10"/>
  <c r="D46" i="10"/>
  <c r="C46" i="10"/>
  <c r="BD45" i="10"/>
  <c r="BC45" i="10"/>
  <c r="AZ45" i="10"/>
  <c r="AY45" i="10"/>
  <c r="AV45" i="10"/>
  <c r="AU45" i="10"/>
  <c r="AR45" i="10"/>
  <c r="AQ45" i="10"/>
  <c r="AN45" i="10"/>
  <c r="AM45" i="10"/>
  <c r="AJ45" i="10"/>
  <c r="AI45" i="10"/>
  <c r="AF45" i="10"/>
  <c r="AE45" i="10"/>
  <c r="AB45" i="10"/>
  <c r="AA45" i="10"/>
  <c r="X45" i="10"/>
  <c r="W45" i="10"/>
  <c r="T45" i="10"/>
  <c r="S45" i="10"/>
  <c r="P45" i="10"/>
  <c r="O45" i="10"/>
  <c r="L45" i="10"/>
  <c r="K45" i="10"/>
  <c r="H45" i="10"/>
  <c r="G45" i="10"/>
  <c r="D45" i="10"/>
  <c r="C45" i="10"/>
  <c r="BD44" i="10"/>
  <c r="BC44" i="10"/>
  <c r="AZ44" i="10"/>
  <c r="AY44" i="10"/>
  <c r="AV44" i="10"/>
  <c r="AU44" i="10"/>
  <c r="AR44" i="10"/>
  <c r="AQ44" i="10"/>
  <c r="AN44" i="10"/>
  <c r="AM44" i="10"/>
  <c r="AJ44" i="10"/>
  <c r="AI44" i="10"/>
  <c r="AF44" i="10"/>
  <c r="AE44" i="10"/>
  <c r="AB44" i="10"/>
  <c r="AA44" i="10"/>
  <c r="X44" i="10"/>
  <c r="W44" i="10"/>
  <c r="T44" i="10"/>
  <c r="S44" i="10"/>
  <c r="P44" i="10"/>
  <c r="O44" i="10"/>
  <c r="L44" i="10"/>
  <c r="K44" i="10"/>
  <c r="H44" i="10"/>
  <c r="G44" i="10"/>
  <c r="D44" i="10"/>
  <c r="C44" i="10"/>
  <c r="BD43" i="10"/>
  <c r="BC43" i="10"/>
  <c r="AZ43" i="10"/>
  <c r="AY43" i="10"/>
  <c r="AV43" i="10"/>
  <c r="AU43" i="10"/>
  <c r="AR43" i="10"/>
  <c r="AQ43" i="10"/>
  <c r="AN43" i="10"/>
  <c r="AM43" i="10"/>
  <c r="AJ43" i="10"/>
  <c r="AI43" i="10"/>
  <c r="AF43" i="10"/>
  <c r="AE43" i="10"/>
  <c r="AB43" i="10"/>
  <c r="AA43" i="10"/>
  <c r="X43" i="10"/>
  <c r="W43" i="10"/>
  <c r="T43" i="10"/>
  <c r="S43" i="10"/>
  <c r="P43" i="10"/>
  <c r="O43" i="10"/>
  <c r="L43" i="10"/>
  <c r="K43" i="10"/>
  <c r="H43" i="10"/>
  <c r="G43" i="10"/>
  <c r="D43" i="10"/>
  <c r="C43" i="10"/>
  <c r="BD42" i="10"/>
  <c r="BC42" i="10"/>
  <c r="AZ42" i="10"/>
  <c r="AY42" i="10"/>
  <c r="AV42" i="10"/>
  <c r="AU42" i="10"/>
  <c r="AR42" i="10"/>
  <c r="AQ42" i="10"/>
  <c r="AN42" i="10"/>
  <c r="AM42" i="10"/>
  <c r="AJ42" i="10"/>
  <c r="AI42" i="10"/>
  <c r="AF42" i="10"/>
  <c r="AE42" i="10"/>
  <c r="AB42" i="10"/>
  <c r="AA42" i="10"/>
  <c r="X42" i="10"/>
  <c r="W42" i="10"/>
  <c r="T42" i="10"/>
  <c r="S42" i="10"/>
  <c r="P42" i="10"/>
  <c r="O42" i="10"/>
  <c r="L42" i="10"/>
  <c r="K42" i="10"/>
  <c r="H42" i="10"/>
  <c r="G42" i="10"/>
  <c r="D42" i="10"/>
  <c r="C42" i="10"/>
  <c r="BD41" i="10"/>
  <c r="BC41" i="10"/>
  <c r="AZ41" i="10"/>
  <c r="AY41" i="10"/>
  <c r="AV41" i="10"/>
  <c r="AU41" i="10"/>
  <c r="AR41" i="10"/>
  <c r="AQ41" i="10"/>
  <c r="AN41" i="10"/>
  <c r="AM41" i="10"/>
  <c r="AJ41" i="10"/>
  <c r="AI41" i="10"/>
  <c r="AF41" i="10"/>
  <c r="AE41" i="10"/>
  <c r="AB41" i="10"/>
  <c r="AA41" i="10"/>
  <c r="X41" i="10"/>
  <c r="W41" i="10"/>
  <c r="T41" i="10"/>
  <c r="S41" i="10"/>
  <c r="P41" i="10"/>
  <c r="O41" i="10"/>
  <c r="L41" i="10"/>
  <c r="K41" i="10"/>
  <c r="H41" i="10"/>
  <c r="G41" i="10"/>
  <c r="D41" i="10"/>
  <c r="C41" i="10"/>
  <c r="BD40" i="10"/>
  <c r="BC40" i="10"/>
  <c r="AZ40" i="10"/>
  <c r="AY40" i="10"/>
  <c r="AV40" i="10"/>
  <c r="AU40" i="10"/>
  <c r="AR40" i="10"/>
  <c r="AQ40" i="10"/>
  <c r="AN40" i="10"/>
  <c r="AM40" i="10"/>
  <c r="AJ40" i="10"/>
  <c r="AI40" i="10"/>
  <c r="AF40" i="10"/>
  <c r="AE40" i="10"/>
  <c r="AB40" i="10"/>
  <c r="AA40" i="10"/>
  <c r="X40" i="10"/>
  <c r="W40" i="10"/>
  <c r="T40" i="10"/>
  <c r="S40" i="10"/>
  <c r="P40" i="10"/>
  <c r="O40" i="10"/>
  <c r="L40" i="10"/>
  <c r="K40" i="10"/>
  <c r="H40" i="10"/>
  <c r="G40" i="10"/>
  <c r="D40" i="10"/>
  <c r="C40" i="10"/>
  <c r="BD39" i="10"/>
  <c r="BC39" i="10"/>
  <c r="AZ39" i="10"/>
  <c r="AY39" i="10"/>
  <c r="AV39" i="10"/>
  <c r="AU39" i="10"/>
  <c r="AR39" i="10"/>
  <c r="AQ39" i="10"/>
  <c r="AN39" i="10"/>
  <c r="AM39" i="10"/>
  <c r="AJ39" i="10"/>
  <c r="AI39" i="10"/>
  <c r="AF39" i="10"/>
  <c r="AE39" i="10"/>
  <c r="AB39" i="10"/>
  <c r="AA39" i="10"/>
  <c r="X39" i="10"/>
  <c r="W39" i="10"/>
  <c r="T39" i="10"/>
  <c r="S39" i="10"/>
  <c r="P39" i="10"/>
  <c r="O39" i="10"/>
  <c r="L39" i="10"/>
  <c r="K39" i="10"/>
  <c r="H39" i="10"/>
  <c r="G39" i="10"/>
  <c r="D39" i="10"/>
  <c r="C39" i="10"/>
  <c r="BD38" i="10"/>
  <c r="BC38" i="10"/>
  <c r="AZ38" i="10"/>
  <c r="AY38" i="10"/>
  <c r="AV38" i="10"/>
  <c r="AU38" i="10"/>
  <c r="AR38" i="10"/>
  <c r="AQ38" i="10"/>
  <c r="AN38" i="10"/>
  <c r="AM38" i="10"/>
  <c r="AJ38" i="10"/>
  <c r="AI38" i="10"/>
  <c r="AF38" i="10"/>
  <c r="AE38" i="10"/>
  <c r="AB38" i="10"/>
  <c r="AA38" i="10"/>
  <c r="X38" i="10"/>
  <c r="W38" i="10"/>
  <c r="T38" i="10"/>
  <c r="S38" i="10"/>
  <c r="P38" i="10"/>
  <c r="O38" i="10"/>
  <c r="L38" i="10"/>
  <c r="K38" i="10"/>
  <c r="H38" i="10"/>
  <c r="G38" i="10"/>
  <c r="D38" i="10"/>
  <c r="C38" i="10"/>
  <c r="BD37" i="10"/>
  <c r="BC37" i="10"/>
  <c r="AZ37" i="10"/>
  <c r="AY37" i="10"/>
  <c r="AV37" i="10"/>
  <c r="AU37" i="10"/>
  <c r="AR37" i="10"/>
  <c r="AQ37" i="10"/>
  <c r="AN37" i="10"/>
  <c r="AM37" i="10"/>
  <c r="AJ37" i="10"/>
  <c r="AI37" i="10"/>
  <c r="AF37" i="10"/>
  <c r="AE37" i="10"/>
  <c r="AB37" i="10"/>
  <c r="AA37" i="10"/>
  <c r="X37" i="10"/>
  <c r="W37" i="10"/>
  <c r="T37" i="10"/>
  <c r="S37" i="10"/>
  <c r="P37" i="10"/>
  <c r="O37" i="10"/>
  <c r="L37" i="10"/>
  <c r="K37" i="10"/>
  <c r="H37" i="10"/>
  <c r="G37" i="10"/>
  <c r="D37" i="10"/>
  <c r="C37" i="10"/>
  <c r="BD36" i="10"/>
  <c r="BC36" i="10"/>
  <c r="AZ36" i="10"/>
  <c r="AY36" i="10"/>
  <c r="AV36" i="10"/>
  <c r="AU36" i="10"/>
  <c r="AR36" i="10"/>
  <c r="AQ36" i="10"/>
  <c r="AN36" i="10"/>
  <c r="AM36" i="10"/>
  <c r="AJ36" i="10"/>
  <c r="AI36" i="10"/>
  <c r="AF36" i="10"/>
  <c r="AE36" i="10"/>
  <c r="AB36" i="10"/>
  <c r="AA36" i="10"/>
  <c r="X36" i="10"/>
  <c r="W36" i="10"/>
  <c r="T36" i="10"/>
  <c r="S36" i="10"/>
  <c r="P36" i="10"/>
  <c r="O36" i="10"/>
  <c r="L36" i="10"/>
  <c r="K36" i="10"/>
  <c r="H36" i="10"/>
  <c r="G36" i="10"/>
  <c r="D36" i="10"/>
  <c r="C36" i="10"/>
  <c r="BD35" i="10"/>
  <c r="BC35" i="10"/>
  <c r="AZ35" i="10"/>
  <c r="AY35" i="10"/>
  <c r="AV35" i="10"/>
  <c r="AU35" i="10"/>
  <c r="AR35" i="10"/>
  <c r="AQ35" i="10"/>
  <c r="AN35" i="10"/>
  <c r="AM35" i="10"/>
  <c r="AJ35" i="10"/>
  <c r="AI35" i="10"/>
  <c r="AF35" i="10"/>
  <c r="AE35" i="10"/>
  <c r="AB35" i="10"/>
  <c r="AA35" i="10"/>
  <c r="X35" i="10"/>
  <c r="W35" i="10"/>
  <c r="T35" i="10"/>
  <c r="S35" i="10"/>
  <c r="P35" i="10"/>
  <c r="O35" i="10"/>
  <c r="L35" i="10"/>
  <c r="K35" i="10"/>
  <c r="H35" i="10"/>
  <c r="G35" i="10"/>
  <c r="D35" i="10"/>
  <c r="C35" i="10"/>
  <c r="BD34" i="10"/>
  <c r="BC34" i="10"/>
  <c r="AZ34" i="10"/>
  <c r="AY34" i="10"/>
  <c r="AV34" i="10"/>
  <c r="AU34" i="10"/>
  <c r="AR34" i="10"/>
  <c r="AQ34" i="10"/>
  <c r="AN34" i="10"/>
  <c r="AM34" i="10"/>
  <c r="AJ34" i="10"/>
  <c r="AI34" i="10"/>
  <c r="AF34" i="10"/>
  <c r="AE34" i="10"/>
  <c r="AB34" i="10"/>
  <c r="AA34" i="10"/>
  <c r="X34" i="10"/>
  <c r="W34" i="10"/>
  <c r="T34" i="10"/>
  <c r="S34" i="10"/>
  <c r="P34" i="10"/>
  <c r="O34" i="10"/>
  <c r="L34" i="10"/>
  <c r="K34" i="10"/>
  <c r="H34" i="10"/>
  <c r="G34" i="10"/>
  <c r="D34" i="10"/>
  <c r="C34" i="10"/>
  <c r="BD33" i="10"/>
  <c r="BC33" i="10"/>
  <c r="AZ33" i="10"/>
  <c r="AY33" i="10"/>
  <c r="AV33" i="10"/>
  <c r="AU33" i="10"/>
  <c r="AR33" i="10"/>
  <c r="AQ33" i="10"/>
  <c r="AN33" i="10"/>
  <c r="AM33" i="10"/>
  <c r="AJ33" i="10"/>
  <c r="AI33" i="10"/>
  <c r="AF33" i="10"/>
  <c r="AE33" i="10"/>
  <c r="AB33" i="10"/>
  <c r="AA33" i="10"/>
  <c r="X33" i="10"/>
  <c r="W33" i="10"/>
  <c r="T33" i="10"/>
  <c r="S33" i="10"/>
  <c r="P33" i="10"/>
  <c r="O33" i="10"/>
  <c r="L33" i="10"/>
  <c r="K33" i="10"/>
  <c r="H33" i="10"/>
  <c r="G33" i="10"/>
  <c r="D33" i="10"/>
  <c r="C33" i="10"/>
  <c r="BD32" i="10"/>
  <c r="BC32" i="10"/>
  <c r="AZ32" i="10"/>
  <c r="AY32" i="10"/>
  <c r="AV32" i="10"/>
  <c r="AU32" i="10"/>
  <c r="AR32" i="10"/>
  <c r="AQ32" i="10"/>
  <c r="AN32" i="10"/>
  <c r="AM32" i="10"/>
  <c r="AJ32" i="10"/>
  <c r="AI32" i="10"/>
  <c r="AF32" i="10"/>
  <c r="AE32" i="10"/>
  <c r="AB32" i="10"/>
  <c r="AA32" i="10"/>
  <c r="X32" i="10"/>
  <c r="W32" i="10"/>
  <c r="T32" i="10"/>
  <c r="S32" i="10"/>
  <c r="P32" i="10"/>
  <c r="O32" i="10"/>
  <c r="L32" i="10"/>
  <c r="K32" i="10"/>
  <c r="H32" i="10"/>
  <c r="G32" i="10"/>
  <c r="D32" i="10"/>
  <c r="C32" i="10"/>
  <c r="BD31" i="10"/>
  <c r="BC31" i="10"/>
  <c r="AZ31" i="10"/>
  <c r="AY31" i="10"/>
  <c r="AV31" i="10"/>
  <c r="AU31" i="10"/>
  <c r="AR31" i="10"/>
  <c r="AQ31" i="10"/>
  <c r="AN31" i="10"/>
  <c r="AM31" i="10"/>
  <c r="AJ31" i="10"/>
  <c r="AI31" i="10"/>
  <c r="AF31" i="10"/>
  <c r="AE31" i="10"/>
  <c r="AB31" i="10"/>
  <c r="AA31" i="10"/>
  <c r="X31" i="10"/>
  <c r="W31" i="10"/>
  <c r="T31" i="10"/>
  <c r="S31" i="10"/>
  <c r="P31" i="10"/>
  <c r="O31" i="10"/>
  <c r="L31" i="10"/>
  <c r="K31" i="10"/>
  <c r="H31" i="10"/>
  <c r="G31" i="10"/>
  <c r="D31" i="10"/>
  <c r="C31" i="10"/>
  <c r="BD30" i="10"/>
  <c r="BC30" i="10"/>
  <c r="AZ30" i="10"/>
  <c r="AY30" i="10"/>
  <c r="AV30" i="10"/>
  <c r="AU30" i="10"/>
  <c r="AR30" i="10"/>
  <c r="AQ30" i="10"/>
  <c r="AN30" i="10"/>
  <c r="AM30" i="10"/>
  <c r="AJ30" i="10"/>
  <c r="AI30" i="10"/>
  <c r="AF30" i="10"/>
  <c r="AE30" i="10"/>
  <c r="AB30" i="10"/>
  <c r="AA30" i="10"/>
  <c r="X30" i="10"/>
  <c r="W30" i="10"/>
  <c r="T30" i="10"/>
  <c r="S30" i="10"/>
  <c r="P30" i="10"/>
  <c r="O30" i="10"/>
  <c r="L30" i="10"/>
  <c r="K30" i="10"/>
  <c r="H30" i="10"/>
  <c r="G30" i="10"/>
  <c r="D30" i="10"/>
  <c r="C30" i="10"/>
  <c r="BD29" i="10"/>
  <c r="BC29" i="10"/>
  <c r="AZ29" i="10"/>
  <c r="AY29" i="10"/>
  <c r="AV29" i="10"/>
  <c r="AU29" i="10"/>
  <c r="AR29" i="10"/>
  <c r="AQ29" i="10"/>
  <c r="AN29" i="10"/>
  <c r="AM29" i="10"/>
  <c r="AJ29" i="10"/>
  <c r="AI29" i="10"/>
  <c r="AF29" i="10"/>
  <c r="AE29" i="10"/>
  <c r="AB29" i="10"/>
  <c r="AA29" i="10"/>
  <c r="X29" i="10"/>
  <c r="W29" i="10"/>
  <c r="T29" i="10"/>
  <c r="S29" i="10"/>
  <c r="P29" i="10"/>
  <c r="O29" i="10"/>
  <c r="L29" i="10"/>
  <c r="K29" i="10"/>
  <c r="H29" i="10"/>
  <c r="G29" i="10"/>
  <c r="D29" i="10"/>
  <c r="C29" i="10"/>
  <c r="BD28" i="10"/>
  <c r="BC28" i="10"/>
  <c r="AZ28" i="10"/>
  <c r="AY28" i="10"/>
  <c r="AV28" i="10"/>
  <c r="AU28" i="10"/>
  <c r="AR28" i="10"/>
  <c r="AQ28" i="10"/>
  <c r="AN28" i="10"/>
  <c r="AM28" i="10"/>
  <c r="AJ28" i="10"/>
  <c r="AI28" i="10"/>
  <c r="AF28" i="10"/>
  <c r="AE28" i="10"/>
  <c r="AB28" i="10"/>
  <c r="AA28" i="10"/>
  <c r="X28" i="10"/>
  <c r="W28" i="10"/>
  <c r="T28" i="10"/>
  <c r="S28" i="10"/>
  <c r="P28" i="10"/>
  <c r="O28" i="10"/>
  <c r="L28" i="10"/>
  <c r="K28" i="10"/>
  <c r="H28" i="10"/>
  <c r="G28" i="10"/>
  <c r="D28" i="10"/>
  <c r="C28" i="10"/>
  <c r="BD27" i="10"/>
  <c r="BC27" i="10"/>
  <c r="AZ27" i="10"/>
  <c r="AY27" i="10"/>
  <c r="AV27" i="10"/>
  <c r="AU27" i="10"/>
  <c r="AR27" i="10"/>
  <c r="AQ27" i="10"/>
  <c r="AN27" i="10"/>
  <c r="AM27" i="10"/>
  <c r="AJ27" i="10"/>
  <c r="AI27" i="10"/>
  <c r="AF27" i="10"/>
  <c r="AE27" i="10"/>
  <c r="AB27" i="10"/>
  <c r="AA27" i="10"/>
  <c r="X27" i="10"/>
  <c r="W27" i="10"/>
  <c r="T27" i="10"/>
  <c r="S27" i="10"/>
  <c r="P27" i="10"/>
  <c r="O27" i="10"/>
  <c r="L27" i="10"/>
  <c r="K27" i="10"/>
  <c r="H27" i="10"/>
  <c r="G27" i="10"/>
  <c r="D27" i="10"/>
  <c r="C27" i="10"/>
  <c r="BD26" i="10"/>
  <c r="BC26" i="10"/>
  <c r="AZ26" i="10"/>
  <c r="AY26" i="10"/>
  <c r="AV26" i="10"/>
  <c r="AU26" i="10"/>
  <c r="AR26" i="10"/>
  <c r="AQ26" i="10"/>
  <c r="AN26" i="10"/>
  <c r="AM26" i="10"/>
  <c r="AJ26" i="10"/>
  <c r="AI26" i="10"/>
  <c r="AF26" i="10"/>
  <c r="AE26" i="10"/>
  <c r="AB26" i="10"/>
  <c r="AA26" i="10"/>
  <c r="X26" i="10"/>
  <c r="W26" i="10"/>
  <c r="T26" i="10"/>
  <c r="S26" i="10"/>
  <c r="P26" i="10"/>
  <c r="O26" i="10"/>
  <c r="L26" i="10"/>
  <c r="K26" i="10"/>
  <c r="H26" i="10"/>
  <c r="G26" i="10"/>
  <c r="D26" i="10"/>
  <c r="C26" i="10"/>
  <c r="BD25" i="10"/>
  <c r="BC25" i="10"/>
  <c r="AZ25" i="10"/>
  <c r="AY25" i="10"/>
  <c r="AV25" i="10"/>
  <c r="AU25" i="10"/>
  <c r="AR25" i="10"/>
  <c r="AQ25" i="10"/>
  <c r="AN25" i="10"/>
  <c r="AM25" i="10"/>
  <c r="AJ25" i="10"/>
  <c r="AI25" i="10"/>
  <c r="AF25" i="10"/>
  <c r="AE25" i="10"/>
  <c r="AB25" i="10"/>
  <c r="AA25" i="10"/>
  <c r="X25" i="10"/>
  <c r="W25" i="10"/>
  <c r="T25" i="10"/>
  <c r="S25" i="10"/>
  <c r="P25" i="10"/>
  <c r="O25" i="10"/>
  <c r="L25" i="10"/>
  <c r="K25" i="10"/>
  <c r="H25" i="10"/>
  <c r="G25" i="10"/>
  <c r="D25" i="10"/>
  <c r="C25" i="10"/>
  <c r="BD24" i="10"/>
  <c r="BC24" i="10"/>
  <c r="AZ24" i="10"/>
  <c r="AY24" i="10"/>
  <c r="AV24" i="10"/>
  <c r="AU24" i="10"/>
  <c r="AR24" i="10"/>
  <c r="AQ24" i="10"/>
  <c r="AN24" i="10"/>
  <c r="AM24" i="10"/>
  <c r="AJ24" i="10"/>
  <c r="AI24" i="10"/>
  <c r="AF24" i="10"/>
  <c r="AE24" i="10"/>
  <c r="AB24" i="10"/>
  <c r="AA24" i="10"/>
  <c r="X24" i="10"/>
  <c r="W24" i="10"/>
  <c r="T24" i="10"/>
  <c r="S24" i="10"/>
  <c r="P24" i="10"/>
  <c r="O24" i="10"/>
  <c r="L24" i="10"/>
  <c r="K24" i="10"/>
  <c r="H24" i="10"/>
  <c r="G24" i="10"/>
  <c r="D24" i="10"/>
  <c r="C24" i="10"/>
  <c r="BD23" i="10"/>
  <c r="BC23" i="10"/>
  <c r="AZ23" i="10"/>
  <c r="AY23" i="10"/>
  <c r="AV23" i="10"/>
  <c r="AU23" i="10"/>
  <c r="AR23" i="10"/>
  <c r="AQ23" i="10"/>
  <c r="AN23" i="10"/>
  <c r="AM23" i="10"/>
  <c r="AJ23" i="10"/>
  <c r="AI23" i="10"/>
  <c r="AF23" i="10"/>
  <c r="AE23" i="10"/>
  <c r="AB23" i="10"/>
  <c r="AA23" i="10"/>
  <c r="X23" i="10"/>
  <c r="W23" i="10"/>
  <c r="T23" i="10"/>
  <c r="S23" i="10"/>
  <c r="P23" i="10"/>
  <c r="O23" i="10"/>
  <c r="L23" i="10"/>
  <c r="K23" i="10"/>
  <c r="H23" i="10"/>
  <c r="G23" i="10"/>
  <c r="D23" i="10"/>
  <c r="C23" i="10"/>
  <c r="BD22" i="10"/>
  <c r="BC22" i="10"/>
  <c r="AZ22" i="10"/>
  <c r="AY22" i="10"/>
  <c r="AV22" i="10"/>
  <c r="AU22" i="10"/>
  <c r="AR22" i="10"/>
  <c r="AQ22" i="10"/>
  <c r="AN22" i="10"/>
  <c r="AM22" i="10"/>
  <c r="AJ22" i="10"/>
  <c r="AI22" i="10"/>
  <c r="AF22" i="10"/>
  <c r="AE22" i="10"/>
  <c r="AB22" i="10"/>
  <c r="AA22" i="10"/>
  <c r="X22" i="10"/>
  <c r="W22" i="10"/>
  <c r="T22" i="10"/>
  <c r="S22" i="10"/>
  <c r="P22" i="10"/>
  <c r="O22" i="10"/>
  <c r="L22" i="10"/>
  <c r="K22" i="10"/>
  <c r="H22" i="10"/>
  <c r="G22" i="10"/>
  <c r="D22" i="10"/>
  <c r="C22" i="10"/>
  <c r="BD21" i="10"/>
  <c r="BC21" i="10"/>
  <c r="AZ21" i="10"/>
  <c r="AY21" i="10"/>
  <c r="AV21" i="10"/>
  <c r="AU21" i="10"/>
  <c r="AR21" i="10"/>
  <c r="AQ21" i="10"/>
  <c r="AN21" i="10"/>
  <c r="AM21" i="10"/>
  <c r="AJ21" i="10"/>
  <c r="AI21" i="10"/>
  <c r="AF21" i="10"/>
  <c r="AE21" i="10"/>
  <c r="AB21" i="10"/>
  <c r="AA21" i="10"/>
  <c r="X21" i="10"/>
  <c r="W21" i="10"/>
  <c r="T21" i="10"/>
  <c r="S21" i="10"/>
  <c r="P21" i="10"/>
  <c r="O21" i="10"/>
  <c r="L21" i="10"/>
  <c r="K21" i="10"/>
  <c r="H21" i="10"/>
  <c r="G21" i="10"/>
  <c r="D21" i="10"/>
  <c r="C21" i="10"/>
  <c r="BD20" i="10"/>
  <c r="BC20" i="10"/>
  <c r="AZ20" i="10"/>
  <c r="AY20" i="10"/>
  <c r="AV20" i="10"/>
  <c r="AU20" i="10"/>
  <c r="AR20" i="10"/>
  <c r="AQ20" i="10"/>
  <c r="AN20" i="10"/>
  <c r="AM20" i="10"/>
  <c r="AJ20" i="10"/>
  <c r="AI20" i="10"/>
  <c r="AF20" i="10"/>
  <c r="AE20" i="10"/>
  <c r="AB20" i="10"/>
  <c r="AA20" i="10"/>
  <c r="X20" i="10"/>
  <c r="W20" i="10"/>
  <c r="T20" i="10"/>
  <c r="S20" i="10"/>
  <c r="P20" i="10"/>
  <c r="O20" i="10"/>
  <c r="L20" i="10"/>
  <c r="K20" i="10"/>
  <c r="H20" i="10"/>
  <c r="G20" i="10"/>
  <c r="D20" i="10"/>
  <c r="C20" i="10"/>
  <c r="BD19" i="10"/>
  <c r="BC19" i="10"/>
  <c r="AZ19" i="10"/>
  <c r="AY19" i="10"/>
  <c r="AV19" i="10"/>
  <c r="AU19" i="10"/>
  <c r="AR19" i="10"/>
  <c r="AQ19" i="10"/>
  <c r="AN19" i="10"/>
  <c r="AM19" i="10"/>
  <c r="AJ19" i="10"/>
  <c r="AI19" i="10"/>
  <c r="AF19" i="10"/>
  <c r="AE19" i="10"/>
  <c r="AB19" i="10"/>
  <c r="AA19" i="10"/>
  <c r="X19" i="10"/>
  <c r="W19" i="10"/>
  <c r="T19" i="10"/>
  <c r="S19" i="10"/>
  <c r="P19" i="10"/>
  <c r="O19" i="10"/>
  <c r="L19" i="10"/>
  <c r="K19" i="10"/>
  <c r="H19" i="10"/>
  <c r="G19" i="10"/>
  <c r="D19" i="10"/>
  <c r="C19" i="10"/>
  <c r="BD18" i="10"/>
  <c r="BC18" i="10"/>
  <c r="AZ18" i="10"/>
  <c r="AY18" i="10"/>
  <c r="AV18" i="10"/>
  <c r="AU18" i="10"/>
  <c r="AR18" i="10"/>
  <c r="AQ18" i="10"/>
  <c r="AN18" i="10"/>
  <c r="AM18" i="10"/>
  <c r="AJ18" i="10"/>
  <c r="AI18" i="10"/>
  <c r="AF18" i="10"/>
  <c r="AE18" i="10"/>
  <c r="AB18" i="10"/>
  <c r="AA18" i="10"/>
  <c r="X18" i="10"/>
  <c r="W18" i="10"/>
  <c r="T18" i="10"/>
  <c r="S18" i="10"/>
  <c r="P18" i="10"/>
  <c r="O18" i="10"/>
  <c r="L18" i="10"/>
  <c r="K18" i="10"/>
  <c r="H18" i="10"/>
  <c r="G18" i="10"/>
  <c r="D18" i="10"/>
  <c r="C18" i="10"/>
  <c r="BD17" i="10"/>
  <c r="BC17" i="10"/>
  <c r="AZ17" i="10"/>
  <c r="AY17" i="10"/>
  <c r="AV17" i="10"/>
  <c r="AU17" i="10"/>
  <c r="AR17" i="10"/>
  <c r="AQ17" i="10"/>
  <c r="AN17" i="10"/>
  <c r="AM17" i="10"/>
  <c r="AJ17" i="10"/>
  <c r="AI17" i="10"/>
  <c r="AF17" i="10"/>
  <c r="AE17" i="10"/>
  <c r="AB17" i="10"/>
  <c r="AA17" i="10"/>
  <c r="X17" i="10"/>
  <c r="W17" i="10"/>
  <c r="T17" i="10"/>
  <c r="S17" i="10"/>
  <c r="P17" i="10"/>
  <c r="O17" i="10"/>
  <c r="L17" i="10"/>
  <c r="K17" i="10"/>
  <c r="H17" i="10"/>
  <c r="G17" i="10"/>
  <c r="D17" i="10"/>
  <c r="C17" i="10"/>
  <c r="BD16" i="10"/>
  <c r="BC16" i="10"/>
  <c r="AZ16" i="10"/>
  <c r="AY16" i="10"/>
  <c r="AV16" i="10"/>
  <c r="AU16" i="10"/>
  <c r="AR16" i="10"/>
  <c r="AQ16" i="10"/>
  <c r="AN16" i="10"/>
  <c r="AM16" i="10"/>
  <c r="AJ16" i="10"/>
  <c r="AI16" i="10"/>
  <c r="AF16" i="10"/>
  <c r="AE16" i="10"/>
  <c r="AB16" i="10"/>
  <c r="AA16" i="10"/>
  <c r="X16" i="10"/>
  <c r="W16" i="10"/>
  <c r="T16" i="10"/>
  <c r="S16" i="10"/>
  <c r="P16" i="10"/>
  <c r="O16" i="10"/>
  <c r="L16" i="10"/>
  <c r="K16" i="10"/>
  <c r="H16" i="10"/>
  <c r="G16" i="10"/>
  <c r="D16" i="10"/>
  <c r="C16" i="10"/>
  <c r="BD15" i="10"/>
  <c r="BC15" i="10"/>
  <c r="AZ15" i="10"/>
  <c r="AY15" i="10"/>
  <c r="AV15" i="10"/>
  <c r="AU15" i="10"/>
  <c r="AR15" i="10"/>
  <c r="AQ15" i="10"/>
  <c r="AN15" i="10"/>
  <c r="AM15" i="10"/>
  <c r="AJ15" i="10"/>
  <c r="AI15" i="10"/>
  <c r="AF15" i="10"/>
  <c r="AE15" i="10"/>
  <c r="AB15" i="10"/>
  <c r="AA15" i="10"/>
  <c r="X15" i="10"/>
  <c r="W15" i="10"/>
  <c r="T15" i="10"/>
  <c r="S15" i="10"/>
  <c r="P15" i="10"/>
  <c r="O15" i="10"/>
  <c r="L15" i="10"/>
  <c r="K15" i="10"/>
  <c r="H15" i="10"/>
  <c r="G15" i="10"/>
  <c r="D15" i="10"/>
  <c r="C15" i="10"/>
  <c r="BD14" i="10"/>
  <c r="BC14" i="10"/>
  <c r="AZ14" i="10"/>
  <c r="AY14" i="10"/>
  <c r="AV14" i="10"/>
  <c r="AU14" i="10"/>
  <c r="AR14" i="10"/>
  <c r="AQ14" i="10"/>
  <c r="AN14" i="10"/>
  <c r="AM14" i="10"/>
  <c r="AJ14" i="10"/>
  <c r="AI14" i="10"/>
  <c r="AF14" i="10"/>
  <c r="AE14" i="10"/>
  <c r="AB14" i="10"/>
  <c r="AA14" i="10"/>
  <c r="X14" i="10"/>
  <c r="W14" i="10"/>
  <c r="T14" i="10"/>
  <c r="S14" i="10"/>
  <c r="P14" i="10"/>
  <c r="O14" i="10"/>
  <c r="L14" i="10"/>
  <c r="K14" i="10"/>
  <c r="H14" i="10"/>
  <c r="G14" i="10"/>
  <c r="D14" i="10"/>
  <c r="C14" i="10"/>
  <c r="BD13" i="10"/>
  <c r="BC13" i="10"/>
  <c r="AZ13" i="10"/>
  <c r="AY13" i="10"/>
  <c r="AV13" i="10"/>
  <c r="AU13" i="10"/>
  <c r="AR13" i="10"/>
  <c r="AQ13" i="10"/>
  <c r="AN13" i="10"/>
  <c r="AM13" i="10"/>
  <c r="AJ13" i="10"/>
  <c r="AI13" i="10"/>
  <c r="AF13" i="10"/>
  <c r="AE13" i="10"/>
  <c r="AB13" i="10"/>
  <c r="AA13" i="10"/>
  <c r="X13" i="10"/>
  <c r="W13" i="10"/>
  <c r="T13" i="10"/>
  <c r="S13" i="10"/>
  <c r="P13" i="10"/>
  <c r="O13" i="10"/>
  <c r="L13" i="10"/>
  <c r="K13" i="10"/>
  <c r="H13" i="10"/>
  <c r="G13" i="10"/>
  <c r="D13" i="10"/>
  <c r="C13" i="10"/>
  <c r="BD12" i="10"/>
  <c r="BC12" i="10"/>
  <c r="AZ12" i="10"/>
  <c r="AY12" i="10"/>
  <c r="AV12" i="10"/>
  <c r="AU12" i="10"/>
  <c r="AR12" i="10"/>
  <c r="AQ12" i="10"/>
  <c r="AN12" i="10"/>
  <c r="AM12" i="10"/>
  <c r="AJ12" i="10"/>
  <c r="AI12" i="10"/>
  <c r="AF12" i="10"/>
  <c r="AE12" i="10"/>
  <c r="AB12" i="10"/>
  <c r="AA12" i="10"/>
  <c r="X12" i="10"/>
  <c r="W12" i="10"/>
  <c r="T12" i="10"/>
  <c r="S12" i="10"/>
  <c r="P12" i="10"/>
  <c r="O12" i="10"/>
  <c r="L12" i="10"/>
  <c r="K12" i="10"/>
  <c r="H12" i="10"/>
  <c r="G12" i="10"/>
  <c r="D12" i="10"/>
  <c r="C12" i="10"/>
  <c r="BD11" i="10"/>
  <c r="BC11" i="10"/>
  <c r="AZ11" i="10"/>
  <c r="AY11" i="10"/>
  <c r="AV11" i="10"/>
  <c r="AU11" i="10"/>
  <c r="AR11" i="10"/>
  <c r="AQ11" i="10"/>
  <c r="AN11" i="10"/>
  <c r="AM11" i="10"/>
  <c r="AJ11" i="10"/>
  <c r="AI11" i="10"/>
  <c r="AF11" i="10"/>
  <c r="AE11" i="10"/>
  <c r="AB11" i="10"/>
  <c r="AA11" i="10"/>
  <c r="X11" i="10"/>
  <c r="W11" i="10"/>
  <c r="T11" i="10"/>
  <c r="S11" i="10"/>
  <c r="P11" i="10"/>
  <c r="O11" i="10"/>
  <c r="L11" i="10"/>
  <c r="K11" i="10"/>
  <c r="H11" i="10"/>
  <c r="G11" i="10"/>
  <c r="D11" i="10"/>
  <c r="C11" i="10"/>
  <c r="BD10" i="10"/>
  <c r="BC10" i="10"/>
  <c r="AZ10" i="10"/>
  <c r="AY10" i="10"/>
  <c r="AV10" i="10"/>
  <c r="AU10" i="10"/>
  <c r="AR10" i="10"/>
  <c r="AQ10" i="10"/>
  <c r="AN10" i="10"/>
  <c r="AM10" i="10"/>
  <c r="AJ10" i="10"/>
  <c r="AI10" i="10"/>
  <c r="AF10" i="10"/>
  <c r="AE10" i="10"/>
  <c r="AB10" i="10"/>
  <c r="AA10" i="10"/>
  <c r="X10" i="10"/>
  <c r="W10" i="10"/>
  <c r="T10" i="10"/>
  <c r="S10" i="10"/>
  <c r="P10" i="10"/>
  <c r="O10" i="10"/>
  <c r="L10" i="10"/>
  <c r="K10" i="10"/>
  <c r="H10" i="10"/>
  <c r="G10" i="10"/>
  <c r="D10" i="10"/>
  <c r="C10" i="10"/>
  <c r="BD9" i="10"/>
  <c r="BC9" i="10"/>
  <c r="AZ9" i="10"/>
  <c r="AY9" i="10"/>
  <c r="AV9" i="10"/>
  <c r="AU9" i="10"/>
  <c r="AR9" i="10"/>
  <c r="AQ9" i="10"/>
  <c r="AN9" i="10"/>
  <c r="AM9" i="10"/>
  <c r="AJ9" i="10"/>
  <c r="AI9" i="10"/>
  <c r="AF9" i="10"/>
  <c r="AE9" i="10"/>
  <c r="AB9" i="10"/>
  <c r="AA9" i="10"/>
  <c r="X9" i="10"/>
  <c r="W9" i="10"/>
  <c r="T9" i="10"/>
  <c r="S9" i="10"/>
  <c r="P9" i="10"/>
  <c r="O9" i="10"/>
  <c r="L9" i="10"/>
  <c r="K9" i="10"/>
  <c r="H9" i="10"/>
  <c r="G9" i="10"/>
  <c r="D9" i="10"/>
  <c r="C9" i="10"/>
  <c r="BD8" i="10"/>
  <c r="BC8" i="10"/>
  <c r="AZ8" i="10"/>
  <c r="AY8" i="10"/>
  <c r="AV8" i="10"/>
  <c r="AU8" i="10"/>
  <c r="AR8" i="10"/>
  <c r="AQ8" i="10"/>
  <c r="AN8" i="10"/>
  <c r="AM8" i="10"/>
  <c r="AJ8" i="10"/>
  <c r="AI8" i="10"/>
  <c r="AF8" i="10"/>
  <c r="AE8" i="10"/>
  <c r="AB8" i="10"/>
  <c r="AA8" i="10"/>
  <c r="X8" i="10"/>
  <c r="W8" i="10"/>
  <c r="T8" i="10"/>
  <c r="S8" i="10"/>
  <c r="P8" i="10"/>
  <c r="O8" i="10"/>
  <c r="L8" i="10"/>
  <c r="K8" i="10"/>
  <c r="H8" i="10"/>
  <c r="G8" i="10"/>
  <c r="D8" i="10"/>
  <c r="C8" i="10"/>
  <c r="BD7" i="10"/>
  <c r="BC7" i="10"/>
  <c r="AZ7" i="10"/>
  <c r="AY7" i="10"/>
  <c r="AV7" i="10"/>
  <c r="AU7" i="10"/>
  <c r="AR7" i="10"/>
  <c r="AQ7" i="10"/>
  <c r="AN7" i="10"/>
  <c r="AM7" i="10"/>
  <c r="AJ7" i="10"/>
  <c r="AI7" i="10"/>
  <c r="AF7" i="10"/>
  <c r="AE7" i="10"/>
  <c r="AB7" i="10"/>
  <c r="AA7" i="10"/>
  <c r="X7" i="10"/>
  <c r="W7" i="10"/>
  <c r="T7" i="10"/>
  <c r="S7" i="10"/>
  <c r="P7" i="10"/>
  <c r="O7" i="10"/>
  <c r="L7" i="10"/>
  <c r="K7" i="10"/>
  <c r="H7" i="10"/>
  <c r="G7" i="10"/>
  <c r="D7" i="10"/>
  <c r="C7" i="10"/>
  <c r="BD6" i="10"/>
  <c r="BC6" i="10"/>
  <c r="AZ6" i="10"/>
  <c r="AY6" i="10"/>
  <c r="AV6" i="10"/>
  <c r="AU6" i="10"/>
  <c r="AR6" i="10"/>
  <c r="AQ6" i="10"/>
  <c r="AN6" i="10"/>
  <c r="AM6" i="10"/>
  <c r="AJ6" i="10"/>
  <c r="AI6" i="10"/>
  <c r="AF6" i="10"/>
  <c r="AE6" i="10"/>
  <c r="AB6" i="10"/>
  <c r="AA6" i="10"/>
  <c r="X6" i="10"/>
  <c r="W6" i="10"/>
  <c r="T6" i="10"/>
  <c r="S6" i="10"/>
  <c r="P6" i="10"/>
  <c r="O6" i="10"/>
  <c r="L6" i="10"/>
  <c r="K6" i="10"/>
  <c r="H6" i="10"/>
  <c r="G6" i="10"/>
  <c r="D6" i="10"/>
  <c r="C6" i="10"/>
  <c r="BD5" i="10"/>
  <c r="BC5" i="10"/>
  <c r="AZ5" i="10"/>
  <c r="AY5" i="10"/>
  <c r="AV5" i="10"/>
  <c r="AU5" i="10"/>
  <c r="AR5" i="10"/>
  <c r="AQ5" i="10"/>
  <c r="AN5" i="10"/>
  <c r="AM5" i="10"/>
  <c r="AJ5" i="10"/>
  <c r="AI5" i="10"/>
  <c r="AF5" i="10"/>
  <c r="AE5" i="10"/>
  <c r="AB5" i="10"/>
  <c r="AA5" i="10"/>
  <c r="X5" i="10"/>
  <c r="W5" i="10"/>
  <c r="T5" i="10"/>
  <c r="S5" i="10"/>
  <c r="P5" i="10"/>
  <c r="O5" i="10"/>
  <c r="L5" i="10"/>
  <c r="K5" i="10"/>
  <c r="H5" i="10"/>
  <c r="G5" i="10"/>
  <c r="D5" i="10"/>
  <c r="C5" i="10"/>
  <c r="BD4" i="10"/>
  <c r="BC4" i="10"/>
  <c r="AZ4" i="10"/>
  <c r="AY4" i="10"/>
  <c r="AV4" i="10"/>
  <c r="AU4" i="10"/>
  <c r="AR4" i="10"/>
  <c r="AQ4" i="10"/>
  <c r="AN4" i="10"/>
  <c r="AM4" i="10"/>
  <c r="AJ4" i="10"/>
  <c r="AI4" i="10"/>
  <c r="AF4" i="10"/>
  <c r="AE4" i="10"/>
  <c r="AB4" i="10"/>
  <c r="AA4" i="10"/>
  <c r="X4" i="10"/>
  <c r="W4" i="10"/>
  <c r="T4" i="10"/>
  <c r="S4" i="10"/>
  <c r="P4" i="10"/>
  <c r="O4" i="10"/>
  <c r="L4" i="10"/>
  <c r="K4" i="10"/>
  <c r="H4" i="10"/>
  <c r="G4" i="10"/>
  <c r="D4" i="10"/>
  <c r="C4" i="10"/>
  <c r="BD3" i="10"/>
  <c r="BC3" i="10"/>
  <c r="AZ3" i="10"/>
  <c r="AY3" i="10"/>
  <c r="AV3" i="10"/>
  <c r="AU3" i="10"/>
  <c r="AR3" i="10"/>
  <c r="AQ3" i="10"/>
  <c r="AN3" i="10"/>
  <c r="AM3" i="10"/>
  <c r="AJ3" i="10"/>
  <c r="AI3" i="10"/>
  <c r="AF3" i="10"/>
  <c r="AE3" i="10"/>
  <c r="AB3" i="10"/>
  <c r="AA3" i="10"/>
  <c r="X3" i="10"/>
  <c r="W3" i="10"/>
  <c r="T3" i="10"/>
  <c r="S3" i="10"/>
  <c r="P3" i="10"/>
  <c r="O3" i="10"/>
  <c r="L3" i="10"/>
  <c r="K3" i="10"/>
  <c r="H3" i="10"/>
  <c r="G3" i="10"/>
  <c r="D3" i="10"/>
  <c r="C3" i="10"/>
  <c r="H151" i="9"/>
  <c r="G151" i="9"/>
  <c r="H150" i="9"/>
  <c r="G150" i="9"/>
  <c r="H149" i="9"/>
  <c r="G149" i="9"/>
  <c r="H148" i="9"/>
  <c r="G148" i="9"/>
  <c r="H147" i="9"/>
  <c r="G147" i="9"/>
  <c r="H146" i="9"/>
  <c r="G146" i="9"/>
  <c r="H145" i="9"/>
  <c r="G145" i="9"/>
  <c r="H144" i="9"/>
  <c r="G144" i="9"/>
  <c r="H143" i="9"/>
  <c r="G143" i="9"/>
  <c r="H142" i="9"/>
  <c r="G142" i="9"/>
  <c r="H141" i="9"/>
  <c r="G141" i="9"/>
  <c r="H140" i="9"/>
  <c r="G140" i="9"/>
  <c r="H139" i="9"/>
  <c r="G139" i="9"/>
  <c r="H138" i="9"/>
  <c r="G138" i="9"/>
  <c r="H137" i="9"/>
  <c r="G137" i="9"/>
  <c r="H136" i="9"/>
  <c r="G136" i="9"/>
  <c r="H135" i="9"/>
  <c r="G135" i="9"/>
  <c r="H134" i="9"/>
  <c r="G134" i="9"/>
  <c r="H133" i="9"/>
  <c r="G133" i="9"/>
  <c r="H132" i="9"/>
  <c r="G132" i="9"/>
  <c r="H131" i="9"/>
  <c r="G131" i="9"/>
  <c r="H130" i="9"/>
  <c r="G130" i="9"/>
  <c r="H129" i="9"/>
  <c r="G129" i="9"/>
  <c r="H128" i="9"/>
  <c r="G128" i="9"/>
  <c r="H127" i="9"/>
  <c r="G127" i="9"/>
  <c r="H126" i="9"/>
  <c r="G126" i="9"/>
  <c r="AN125" i="9"/>
  <c r="AM125" i="9"/>
  <c r="H125" i="9"/>
  <c r="G125" i="9"/>
  <c r="AN124" i="9"/>
  <c r="AM124" i="9"/>
  <c r="H124" i="9"/>
  <c r="G124" i="9"/>
  <c r="AN123" i="9"/>
  <c r="AM123" i="9"/>
  <c r="H123" i="9"/>
  <c r="G123" i="9"/>
  <c r="AN122" i="9"/>
  <c r="AM122" i="9"/>
  <c r="H122" i="9"/>
  <c r="G122" i="9"/>
  <c r="AN121" i="9"/>
  <c r="AM121" i="9"/>
  <c r="H121" i="9"/>
  <c r="G121" i="9"/>
  <c r="AN120" i="9"/>
  <c r="AM120" i="9"/>
  <c r="H120" i="9"/>
  <c r="G120" i="9"/>
  <c r="AN119" i="9"/>
  <c r="AM119" i="9"/>
  <c r="H119" i="9"/>
  <c r="G119" i="9"/>
  <c r="D119" i="9"/>
  <c r="C119" i="9"/>
  <c r="AN118" i="9"/>
  <c r="AM118" i="9"/>
  <c r="H118" i="9"/>
  <c r="G118" i="9"/>
  <c r="D118" i="9"/>
  <c r="C118" i="9"/>
  <c r="AN117" i="9"/>
  <c r="AM117" i="9"/>
  <c r="H117" i="9"/>
  <c r="G117" i="9"/>
  <c r="D117" i="9"/>
  <c r="C117" i="9"/>
  <c r="AN116" i="9"/>
  <c r="AM116" i="9"/>
  <c r="H116" i="9"/>
  <c r="G116" i="9"/>
  <c r="D116" i="9"/>
  <c r="C116" i="9"/>
  <c r="AN115" i="9"/>
  <c r="AM115" i="9"/>
  <c r="H115" i="9"/>
  <c r="G115" i="9"/>
  <c r="D115" i="9"/>
  <c r="C115" i="9"/>
  <c r="AN114" i="9"/>
  <c r="AM114" i="9"/>
  <c r="H114" i="9"/>
  <c r="G114" i="9"/>
  <c r="D114" i="9"/>
  <c r="C114" i="9"/>
  <c r="AN113" i="9"/>
  <c r="AM113" i="9"/>
  <c r="H113" i="9"/>
  <c r="G113" i="9"/>
  <c r="D113" i="9"/>
  <c r="C113" i="9"/>
  <c r="AN112" i="9"/>
  <c r="AM112" i="9"/>
  <c r="H112" i="9"/>
  <c r="G112" i="9"/>
  <c r="D112" i="9"/>
  <c r="C112" i="9"/>
  <c r="AN111" i="9"/>
  <c r="AM111" i="9"/>
  <c r="H111" i="9"/>
  <c r="G111" i="9"/>
  <c r="D111" i="9"/>
  <c r="C111" i="9"/>
  <c r="AN110" i="9"/>
  <c r="AM110" i="9"/>
  <c r="H110" i="9"/>
  <c r="G110" i="9"/>
  <c r="D110" i="9"/>
  <c r="C110" i="9"/>
  <c r="AN109" i="9"/>
  <c r="AM109" i="9"/>
  <c r="H109" i="9"/>
  <c r="G109" i="9"/>
  <c r="D109" i="9"/>
  <c r="C109" i="9"/>
  <c r="AN108" i="9"/>
  <c r="AM108" i="9"/>
  <c r="H108" i="9"/>
  <c r="G108" i="9"/>
  <c r="D108" i="9"/>
  <c r="C108" i="9"/>
  <c r="AN107" i="9"/>
  <c r="AM107" i="9"/>
  <c r="H107" i="9"/>
  <c r="G107" i="9"/>
  <c r="D107" i="9"/>
  <c r="C107" i="9"/>
  <c r="AN106" i="9"/>
  <c r="AM106" i="9"/>
  <c r="H106" i="9"/>
  <c r="G106" i="9"/>
  <c r="D106" i="9"/>
  <c r="C106" i="9"/>
  <c r="AN105" i="9"/>
  <c r="AM105" i="9"/>
  <c r="X105" i="9"/>
  <c r="W105" i="9"/>
  <c r="H105" i="9"/>
  <c r="G105" i="9"/>
  <c r="D105" i="9"/>
  <c r="C105" i="9"/>
  <c r="AN104" i="9"/>
  <c r="AM104" i="9"/>
  <c r="X104" i="9"/>
  <c r="W104" i="9"/>
  <c r="H104" i="9"/>
  <c r="G104" i="9"/>
  <c r="D104" i="9"/>
  <c r="C104" i="9"/>
  <c r="AN103" i="9"/>
  <c r="AM103" i="9"/>
  <c r="X103" i="9"/>
  <c r="W103" i="9"/>
  <c r="H103" i="9"/>
  <c r="G103" i="9"/>
  <c r="D103" i="9"/>
  <c r="C103" i="9"/>
  <c r="AN102" i="9"/>
  <c r="AM102" i="9"/>
  <c r="X102" i="9"/>
  <c r="W102" i="9"/>
  <c r="H102" i="9"/>
  <c r="G102" i="9"/>
  <c r="D102" i="9"/>
  <c r="C102" i="9"/>
  <c r="AN101" i="9"/>
  <c r="AM101" i="9"/>
  <c r="AB101" i="9"/>
  <c r="AA101" i="9"/>
  <c r="X101" i="9"/>
  <c r="W101" i="9"/>
  <c r="H101" i="9"/>
  <c r="G101" i="9"/>
  <c r="D101" i="9"/>
  <c r="C101" i="9"/>
  <c r="AN100" i="9"/>
  <c r="AM100" i="9"/>
  <c r="AB100" i="9"/>
  <c r="AA100" i="9"/>
  <c r="X100" i="9"/>
  <c r="W100" i="9"/>
  <c r="H100" i="9"/>
  <c r="G100" i="9"/>
  <c r="D100" i="9"/>
  <c r="C100" i="9"/>
  <c r="AN99" i="9"/>
  <c r="AM99" i="9"/>
  <c r="AB99" i="9"/>
  <c r="AA99" i="9"/>
  <c r="X99" i="9"/>
  <c r="W99" i="9"/>
  <c r="H99" i="9"/>
  <c r="G99" i="9"/>
  <c r="D99" i="9"/>
  <c r="C99" i="9"/>
  <c r="AN98" i="9"/>
  <c r="AM98" i="9"/>
  <c r="AJ98" i="9"/>
  <c r="AI98" i="9"/>
  <c r="AB98" i="9"/>
  <c r="AA98" i="9"/>
  <c r="X98" i="9"/>
  <c r="W98" i="9"/>
  <c r="H98" i="9"/>
  <c r="G98" i="9"/>
  <c r="D98" i="9"/>
  <c r="C98" i="9"/>
  <c r="AN97" i="9"/>
  <c r="AM97" i="9"/>
  <c r="AJ97" i="9"/>
  <c r="AI97" i="9"/>
  <c r="AB97" i="9"/>
  <c r="AA97" i="9"/>
  <c r="X97" i="9"/>
  <c r="W97" i="9"/>
  <c r="H97" i="9"/>
  <c r="G97" i="9"/>
  <c r="D97" i="9"/>
  <c r="C97" i="9"/>
  <c r="AN96" i="9"/>
  <c r="AM96" i="9"/>
  <c r="AJ96" i="9"/>
  <c r="AI96" i="9"/>
  <c r="AF96" i="9"/>
  <c r="AE96" i="9"/>
  <c r="AB96" i="9"/>
  <c r="AA96" i="9"/>
  <c r="X96" i="9"/>
  <c r="W96" i="9"/>
  <c r="H96" i="9"/>
  <c r="G96" i="9"/>
  <c r="D96" i="9"/>
  <c r="C96" i="9"/>
  <c r="AN95" i="9"/>
  <c r="AM95" i="9"/>
  <c r="AJ95" i="9"/>
  <c r="AI95" i="9"/>
  <c r="AF95" i="9"/>
  <c r="AE95" i="9"/>
  <c r="AB95" i="9"/>
  <c r="AA95" i="9"/>
  <c r="X95" i="9"/>
  <c r="W95" i="9"/>
  <c r="H95" i="9"/>
  <c r="G95" i="9"/>
  <c r="D95" i="9"/>
  <c r="C95" i="9"/>
  <c r="AN94" i="9"/>
  <c r="AM94" i="9"/>
  <c r="AJ94" i="9"/>
  <c r="AI94" i="9"/>
  <c r="AF94" i="9"/>
  <c r="AE94" i="9"/>
  <c r="AB94" i="9"/>
  <c r="AA94" i="9"/>
  <c r="X94" i="9"/>
  <c r="W94" i="9"/>
  <c r="H94" i="9"/>
  <c r="G94" i="9"/>
  <c r="D94" i="9"/>
  <c r="C94" i="9"/>
  <c r="AN93" i="9"/>
  <c r="AM93" i="9"/>
  <c r="AJ93" i="9"/>
  <c r="AI93" i="9"/>
  <c r="AF93" i="9"/>
  <c r="AE93" i="9"/>
  <c r="AB93" i="9"/>
  <c r="AA93" i="9"/>
  <c r="X93" i="9"/>
  <c r="W93" i="9"/>
  <c r="H93" i="9"/>
  <c r="G93" i="9"/>
  <c r="D93" i="9"/>
  <c r="C93" i="9"/>
  <c r="AN92" i="9"/>
  <c r="AM92" i="9"/>
  <c r="AJ92" i="9"/>
  <c r="AI92" i="9"/>
  <c r="AF92" i="9"/>
  <c r="AE92" i="9"/>
  <c r="AB92" i="9"/>
  <c r="AA92" i="9"/>
  <c r="X92" i="9"/>
  <c r="W92" i="9"/>
  <c r="H92" i="9"/>
  <c r="G92" i="9"/>
  <c r="D92" i="9"/>
  <c r="C92" i="9"/>
  <c r="AN91" i="9"/>
  <c r="AM91" i="9"/>
  <c r="AJ91" i="9"/>
  <c r="AI91" i="9"/>
  <c r="AF91" i="9"/>
  <c r="AE91" i="9"/>
  <c r="AB91" i="9"/>
  <c r="AA91" i="9"/>
  <c r="X91" i="9"/>
  <c r="W91" i="9"/>
  <c r="H91" i="9"/>
  <c r="G91" i="9"/>
  <c r="D91" i="9"/>
  <c r="C91" i="9"/>
  <c r="AN90" i="9"/>
  <c r="AM90" i="9"/>
  <c r="AJ90" i="9"/>
  <c r="AI90" i="9"/>
  <c r="AF90" i="9"/>
  <c r="AE90" i="9"/>
  <c r="AB90" i="9"/>
  <c r="AA90" i="9"/>
  <c r="X90" i="9"/>
  <c r="W90" i="9"/>
  <c r="H90" i="9"/>
  <c r="G90" i="9"/>
  <c r="D90" i="9"/>
  <c r="C90" i="9"/>
  <c r="AN89" i="9"/>
  <c r="AM89" i="9"/>
  <c r="AJ89" i="9"/>
  <c r="AI89" i="9"/>
  <c r="AF89" i="9"/>
  <c r="AE89" i="9"/>
  <c r="AB89" i="9"/>
  <c r="AA89" i="9"/>
  <c r="X89" i="9"/>
  <c r="W89" i="9"/>
  <c r="H89" i="9"/>
  <c r="G89" i="9"/>
  <c r="D89" i="9"/>
  <c r="C89" i="9"/>
  <c r="AN88" i="9"/>
  <c r="AM88" i="9"/>
  <c r="AJ88" i="9"/>
  <c r="AI88" i="9"/>
  <c r="AF88" i="9"/>
  <c r="AE88" i="9"/>
  <c r="AB88" i="9"/>
  <c r="AA88" i="9"/>
  <c r="X88" i="9"/>
  <c r="W88" i="9"/>
  <c r="H88" i="9"/>
  <c r="G88" i="9"/>
  <c r="D88" i="9"/>
  <c r="C88" i="9"/>
  <c r="AN87" i="9"/>
  <c r="AM87" i="9"/>
  <c r="AJ87" i="9"/>
  <c r="AI87" i="9"/>
  <c r="AF87" i="9"/>
  <c r="AE87" i="9"/>
  <c r="AB87" i="9"/>
  <c r="AA87" i="9"/>
  <c r="X87" i="9"/>
  <c r="W87" i="9"/>
  <c r="H87" i="9"/>
  <c r="G87" i="9"/>
  <c r="D87" i="9"/>
  <c r="C87" i="9"/>
  <c r="AN86" i="9"/>
  <c r="AM86" i="9"/>
  <c r="AJ86" i="9"/>
  <c r="AI86" i="9"/>
  <c r="AF86" i="9"/>
  <c r="AE86" i="9"/>
  <c r="AB86" i="9"/>
  <c r="AA86" i="9"/>
  <c r="X86" i="9"/>
  <c r="W86" i="9"/>
  <c r="H86" i="9"/>
  <c r="G86" i="9"/>
  <c r="D86" i="9"/>
  <c r="C86" i="9"/>
  <c r="AN85" i="9"/>
  <c r="AM85" i="9"/>
  <c r="AJ85" i="9"/>
  <c r="AI85" i="9"/>
  <c r="AF85" i="9"/>
  <c r="AE85" i="9"/>
  <c r="AB85" i="9"/>
  <c r="AA85" i="9"/>
  <c r="X85" i="9"/>
  <c r="W85" i="9"/>
  <c r="H85" i="9"/>
  <c r="G85" i="9"/>
  <c r="D85" i="9"/>
  <c r="C85" i="9"/>
  <c r="AN84" i="9"/>
  <c r="AM84" i="9"/>
  <c r="AJ84" i="9"/>
  <c r="AI84" i="9"/>
  <c r="AF84" i="9"/>
  <c r="AE84" i="9"/>
  <c r="AB84" i="9"/>
  <c r="AA84" i="9"/>
  <c r="X84" i="9"/>
  <c r="W84" i="9"/>
  <c r="H84" i="9"/>
  <c r="G84" i="9"/>
  <c r="D84" i="9"/>
  <c r="C84" i="9"/>
  <c r="AN83" i="9"/>
  <c r="AM83" i="9"/>
  <c r="AJ83" i="9"/>
  <c r="AI83" i="9"/>
  <c r="AF83" i="9"/>
  <c r="AE83" i="9"/>
  <c r="AB83" i="9"/>
  <c r="AA83" i="9"/>
  <c r="X83" i="9"/>
  <c r="W83" i="9"/>
  <c r="T83" i="9"/>
  <c r="S83" i="9"/>
  <c r="H83" i="9"/>
  <c r="G83" i="9"/>
  <c r="D83" i="9"/>
  <c r="C83" i="9"/>
  <c r="AN82" i="9"/>
  <c r="AM82" i="9"/>
  <c r="AJ82" i="9"/>
  <c r="AI82" i="9"/>
  <c r="AF82" i="9"/>
  <c r="AE82" i="9"/>
  <c r="AB82" i="9"/>
  <c r="AA82" i="9"/>
  <c r="X82" i="9"/>
  <c r="W82" i="9"/>
  <c r="T82" i="9"/>
  <c r="S82" i="9"/>
  <c r="H82" i="9"/>
  <c r="G82" i="9"/>
  <c r="D82" i="9"/>
  <c r="C82" i="9"/>
  <c r="AN81" i="9"/>
  <c r="AM81" i="9"/>
  <c r="AJ81" i="9"/>
  <c r="AI81" i="9"/>
  <c r="AF81" i="9"/>
  <c r="AE81" i="9"/>
  <c r="AB81" i="9"/>
  <c r="AA81" i="9"/>
  <c r="X81" i="9"/>
  <c r="W81" i="9"/>
  <c r="T81" i="9"/>
  <c r="S81" i="9"/>
  <c r="H81" i="9"/>
  <c r="G81" i="9"/>
  <c r="D81" i="9"/>
  <c r="C81" i="9"/>
  <c r="AN80" i="9"/>
  <c r="AM80" i="9"/>
  <c r="AJ80" i="9"/>
  <c r="AI80" i="9"/>
  <c r="AF80" i="9"/>
  <c r="AE80" i="9"/>
  <c r="AB80" i="9"/>
  <c r="AA80" i="9"/>
  <c r="X80" i="9"/>
  <c r="W80" i="9"/>
  <c r="T80" i="9"/>
  <c r="S80" i="9"/>
  <c r="H80" i="9"/>
  <c r="G80" i="9"/>
  <c r="D80" i="9"/>
  <c r="C80" i="9"/>
  <c r="AN79" i="9"/>
  <c r="AM79" i="9"/>
  <c r="AJ79" i="9"/>
  <c r="AI79" i="9"/>
  <c r="AF79" i="9"/>
  <c r="AE79" i="9"/>
  <c r="AB79" i="9"/>
  <c r="AA79" i="9"/>
  <c r="X79" i="9"/>
  <c r="W79" i="9"/>
  <c r="T79" i="9"/>
  <c r="S79" i="9"/>
  <c r="L79" i="9"/>
  <c r="K79" i="9"/>
  <c r="H79" i="9"/>
  <c r="G79" i="9"/>
  <c r="D79" i="9"/>
  <c r="C79" i="9"/>
  <c r="AN78" i="9"/>
  <c r="AM78" i="9"/>
  <c r="AJ78" i="9"/>
  <c r="AI78" i="9"/>
  <c r="AF78" i="9"/>
  <c r="AE78" i="9"/>
  <c r="AB78" i="9"/>
  <c r="AA78" i="9"/>
  <c r="X78" i="9"/>
  <c r="W78" i="9"/>
  <c r="T78" i="9"/>
  <c r="S78" i="9"/>
  <c r="L78" i="9"/>
  <c r="K78" i="9"/>
  <c r="H78" i="9"/>
  <c r="G78" i="9"/>
  <c r="D78" i="9"/>
  <c r="C78" i="9"/>
  <c r="AN77" i="9"/>
  <c r="AM77" i="9"/>
  <c r="AJ77" i="9"/>
  <c r="AI77" i="9"/>
  <c r="AF77" i="9"/>
  <c r="AE77" i="9"/>
  <c r="AB77" i="9"/>
  <c r="AA77" i="9"/>
  <c r="X77" i="9"/>
  <c r="W77" i="9"/>
  <c r="T77" i="9"/>
  <c r="S77" i="9"/>
  <c r="L77" i="9"/>
  <c r="K77" i="9"/>
  <c r="H77" i="9"/>
  <c r="G77" i="9"/>
  <c r="D77" i="9"/>
  <c r="C77" i="9"/>
  <c r="AN76" i="9"/>
  <c r="AM76" i="9"/>
  <c r="AJ76" i="9"/>
  <c r="AI76" i="9"/>
  <c r="AF76" i="9"/>
  <c r="AE76" i="9"/>
  <c r="AB76" i="9"/>
  <c r="AA76" i="9"/>
  <c r="X76" i="9"/>
  <c r="W76" i="9"/>
  <c r="T76" i="9"/>
  <c r="S76" i="9"/>
  <c r="L76" i="9"/>
  <c r="K76" i="9"/>
  <c r="H76" i="9"/>
  <c r="G76" i="9"/>
  <c r="D76" i="9"/>
  <c r="C76" i="9"/>
  <c r="AN75" i="9"/>
  <c r="AM75" i="9"/>
  <c r="AJ75" i="9"/>
  <c r="AI75" i="9"/>
  <c r="AF75" i="9"/>
  <c r="AE75" i="9"/>
  <c r="AB75" i="9"/>
  <c r="AA75" i="9"/>
  <c r="X75" i="9"/>
  <c r="W75" i="9"/>
  <c r="T75" i="9"/>
  <c r="S75" i="9"/>
  <c r="L75" i="9"/>
  <c r="K75" i="9"/>
  <c r="H75" i="9"/>
  <c r="G75" i="9"/>
  <c r="D75" i="9"/>
  <c r="C75" i="9"/>
  <c r="AN74" i="9"/>
  <c r="AM74" i="9"/>
  <c r="AJ74" i="9"/>
  <c r="AI74" i="9"/>
  <c r="AF74" i="9"/>
  <c r="AE74" i="9"/>
  <c r="AB74" i="9"/>
  <c r="AA74" i="9"/>
  <c r="X74" i="9"/>
  <c r="W74" i="9"/>
  <c r="T74" i="9"/>
  <c r="S74" i="9"/>
  <c r="L74" i="9"/>
  <c r="K74" i="9"/>
  <c r="H74" i="9"/>
  <c r="G74" i="9"/>
  <c r="D74" i="9"/>
  <c r="C74" i="9"/>
  <c r="AN73" i="9"/>
  <c r="AM73" i="9"/>
  <c r="AJ73" i="9"/>
  <c r="AI73" i="9"/>
  <c r="AF73" i="9"/>
  <c r="AE73" i="9"/>
  <c r="AB73" i="9"/>
  <c r="AA73" i="9"/>
  <c r="X73" i="9"/>
  <c r="W73" i="9"/>
  <c r="T73" i="9"/>
  <c r="S73" i="9"/>
  <c r="L73" i="9"/>
  <c r="K73" i="9"/>
  <c r="H73" i="9"/>
  <c r="G73" i="9"/>
  <c r="D73" i="9"/>
  <c r="C73" i="9"/>
  <c r="AN72" i="9"/>
  <c r="AM72" i="9"/>
  <c r="AJ72" i="9"/>
  <c r="AI72" i="9"/>
  <c r="AF72" i="9"/>
  <c r="AE72" i="9"/>
  <c r="AB72" i="9"/>
  <c r="AA72" i="9"/>
  <c r="X72" i="9"/>
  <c r="W72" i="9"/>
  <c r="T72" i="9"/>
  <c r="S72" i="9"/>
  <c r="L72" i="9"/>
  <c r="K72" i="9"/>
  <c r="H72" i="9"/>
  <c r="G72" i="9"/>
  <c r="D72" i="9"/>
  <c r="C72" i="9"/>
  <c r="AN71" i="9"/>
  <c r="AM71" i="9"/>
  <c r="AJ71" i="9"/>
  <c r="AI71" i="9"/>
  <c r="AF71" i="9"/>
  <c r="AE71" i="9"/>
  <c r="AB71" i="9"/>
  <c r="AA71" i="9"/>
  <c r="X71" i="9"/>
  <c r="W71" i="9"/>
  <c r="T71" i="9"/>
  <c r="S71" i="9"/>
  <c r="P71" i="9"/>
  <c r="O71" i="9"/>
  <c r="L71" i="9"/>
  <c r="K71" i="9"/>
  <c r="H71" i="9"/>
  <c r="G71" i="9"/>
  <c r="D71" i="9"/>
  <c r="C71" i="9"/>
  <c r="AN70" i="9"/>
  <c r="AM70" i="9"/>
  <c r="AJ70" i="9"/>
  <c r="AI70" i="9"/>
  <c r="AF70" i="9"/>
  <c r="AE70" i="9"/>
  <c r="AB70" i="9"/>
  <c r="AA70" i="9"/>
  <c r="X70" i="9"/>
  <c r="W70" i="9"/>
  <c r="T70" i="9"/>
  <c r="S70" i="9"/>
  <c r="P70" i="9"/>
  <c r="O70" i="9"/>
  <c r="L70" i="9"/>
  <c r="K70" i="9"/>
  <c r="H70" i="9"/>
  <c r="G70" i="9"/>
  <c r="D70" i="9"/>
  <c r="C70" i="9"/>
  <c r="AN69" i="9"/>
  <c r="AM69" i="9"/>
  <c r="AJ69" i="9"/>
  <c r="AI69" i="9"/>
  <c r="AF69" i="9"/>
  <c r="AE69" i="9"/>
  <c r="AB69" i="9"/>
  <c r="AA69" i="9"/>
  <c r="X69" i="9"/>
  <c r="W69" i="9"/>
  <c r="T69" i="9"/>
  <c r="S69" i="9"/>
  <c r="P69" i="9"/>
  <c r="O69" i="9"/>
  <c r="L69" i="9"/>
  <c r="K69" i="9"/>
  <c r="H69" i="9"/>
  <c r="G69" i="9"/>
  <c r="D69" i="9"/>
  <c r="C69" i="9"/>
  <c r="AN68" i="9"/>
  <c r="AM68" i="9"/>
  <c r="AJ68" i="9"/>
  <c r="AI68" i="9"/>
  <c r="AF68" i="9"/>
  <c r="AE68" i="9"/>
  <c r="AB68" i="9"/>
  <c r="AA68" i="9"/>
  <c r="X68" i="9"/>
  <c r="W68" i="9"/>
  <c r="T68" i="9"/>
  <c r="S68" i="9"/>
  <c r="P68" i="9"/>
  <c r="O68" i="9"/>
  <c r="L68" i="9"/>
  <c r="K68" i="9"/>
  <c r="H68" i="9"/>
  <c r="G68" i="9"/>
  <c r="D68" i="9"/>
  <c r="C68" i="9"/>
  <c r="AN67" i="9"/>
  <c r="AM67" i="9"/>
  <c r="AJ67" i="9"/>
  <c r="AI67" i="9"/>
  <c r="AF67" i="9"/>
  <c r="AE67" i="9"/>
  <c r="AB67" i="9"/>
  <c r="AA67" i="9"/>
  <c r="X67" i="9"/>
  <c r="W67" i="9"/>
  <c r="T67" i="9"/>
  <c r="S67" i="9"/>
  <c r="P67" i="9"/>
  <c r="O67" i="9"/>
  <c r="L67" i="9"/>
  <c r="K67" i="9"/>
  <c r="H67" i="9"/>
  <c r="G67" i="9"/>
  <c r="D67" i="9"/>
  <c r="C67" i="9"/>
  <c r="AN66" i="9"/>
  <c r="AM66" i="9"/>
  <c r="AJ66" i="9"/>
  <c r="AI66" i="9"/>
  <c r="AF66" i="9"/>
  <c r="AE66" i="9"/>
  <c r="AB66" i="9"/>
  <c r="AA66" i="9"/>
  <c r="X66" i="9"/>
  <c r="W66" i="9"/>
  <c r="T66" i="9"/>
  <c r="S66" i="9"/>
  <c r="P66" i="9"/>
  <c r="O66" i="9"/>
  <c r="L66" i="9"/>
  <c r="K66" i="9"/>
  <c r="H66" i="9"/>
  <c r="G66" i="9"/>
  <c r="D66" i="9"/>
  <c r="C66" i="9"/>
  <c r="AN65" i="9"/>
  <c r="AM65" i="9"/>
  <c r="AJ65" i="9"/>
  <c r="AI65" i="9"/>
  <c r="AF65" i="9"/>
  <c r="AE65" i="9"/>
  <c r="AB65" i="9"/>
  <c r="AA65" i="9"/>
  <c r="X65" i="9"/>
  <c r="W65" i="9"/>
  <c r="T65" i="9"/>
  <c r="S65" i="9"/>
  <c r="P65" i="9"/>
  <c r="O65" i="9"/>
  <c r="L65" i="9"/>
  <c r="K65" i="9"/>
  <c r="H65" i="9"/>
  <c r="G65" i="9"/>
  <c r="D65" i="9"/>
  <c r="C65" i="9"/>
  <c r="AN64" i="9"/>
  <c r="AM64" i="9"/>
  <c r="AJ64" i="9"/>
  <c r="AI64" i="9"/>
  <c r="AF64" i="9"/>
  <c r="AE64" i="9"/>
  <c r="AB64" i="9"/>
  <c r="AA64" i="9"/>
  <c r="X64" i="9"/>
  <c r="W64" i="9"/>
  <c r="T64" i="9"/>
  <c r="S64" i="9"/>
  <c r="P64" i="9"/>
  <c r="O64" i="9"/>
  <c r="L64" i="9"/>
  <c r="K64" i="9"/>
  <c r="H64" i="9"/>
  <c r="G64" i="9"/>
  <c r="D64" i="9"/>
  <c r="C64" i="9"/>
  <c r="AN63" i="9"/>
  <c r="AM63" i="9"/>
  <c r="AJ63" i="9"/>
  <c r="AI63" i="9"/>
  <c r="AF63" i="9"/>
  <c r="AE63" i="9"/>
  <c r="AB63" i="9"/>
  <c r="AA63" i="9"/>
  <c r="X63" i="9"/>
  <c r="W63" i="9"/>
  <c r="T63" i="9"/>
  <c r="S63" i="9"/>
  <c r="P63" i="9"/>
  <c r="O63" i="9"/>
  <c r="L63" i="9"/>
  <c r="K63" i="9"/>
  <c r="H63" i="9"/>
  <c r="G63" i="9"/>
  <c r="D63" i="9"/>
  <c r="C63" i="9"/>
  <c r="AN62" i="9"/>
  <c r="AM62" i="9"/>
  <c r="AJ62" i="9"/>
  <c r="AI62" i="9"/>
  <c r="AF62" i="9"/>
  <c r="AE62" i="9"/>
  <c r="AB62" i="9"/>
  <c r="AA62" i="9"/>
  <c r="X62" i="9"/>
  <c r="W62" i="9"/>
  <c r="T62" i="9"/>
  <c r="S62" i="9"/>
  <c r="P62" i="9"/>
  <c r="O62" i="9"/>
  <c r="L62" i="9"/>
  <c r="K62" i="9"/>
  <c r="H62" i="9"/>
  <c r="G62" i="9"/>
  <c r="D62" i="9"/>
  <c r="C62" i="9"/>
  <c r="AN61" i="9"/>
  <c r="AM61" i="9"/>
  <c r="AJ61" i="9"/>
  <c r="AI61" i="9"/>
  <c r="AF61" i="9"/>
  <c r="AE61" i="9"/>
  <c r="AB61" i="9"/>
  <c r="AA61" i="9"/>
  <c r="X61" i="9"/>
  <c r="W61" i="9"/>
  <c r="T61" i="9"/>
  <c r="S61" i="9"/>
  <c r="P61" i="9"/>
  <c r="O61" i="9"/>
  <c r="L61" i="9"/>
  <c r="K61" i="9"/>
  <c r="H61" i="9"/>
  <c r="G61" i="9"/>
  <c r="D61" i="9"/>
  <c r="C61" i="9"/>
  <c r="AN60" i="9"/>
  <c r="AM60" i="9"/>
  <c r="AJ60" i="9"/>
  <c r="AI60" i="9"/>
  <c r="AF60" i="9"/>
  <c r="AE60" i="9"/>
  <c r="AB60" i="9"/>
  <c r="AA60" i="9"/>
  <c r="X60" i="9"/>
  <c r="W60" i="9"/>
  <c r="T60" i="9"/>
  <c r="S60" i="9"/>
  <c r="P60" i="9"/>
  <c r="O60" i="9"/>
  <c r="L60" i="9"/>
  <c r="K60" i="9"/>
  <c r="H60" i="9"/>
  <c r="G60" i="9"/>
  <c r="D60" i="9"/>
  <c r="C60" i="9"/>
  <c r="AN59" i="9"/>
  <c r="AM59" i="9"/>
  <c r="AJ59" i="9"/>
  <c r="AI59" i="9"/>
  <c r="AF59" i="9"/>
  <c r="AE59" i="9"/>
  <c r="AB59" i="9"/>
  <c r="AA59" i="9"/>
  <c r="X59" i="9"/>
  <c r="W59" i="9"/>
  <c r="T59" i="9"/>
  <c r="S59" i="9"/>
  <c r="P59" i="9"/>
  <c r="O59" i="9"/>
  <c r="L59" i="9"/>
  <c r="K59" i="9"/>
  <c r="H59" i="9"/>
  <c r="G59" i="9"/>
  <c r="D59" i="9"/>
  <c r="C59" i="9"/>
  <c r="AN58" i="9"/>
  <c r="AM58" i="9"/>
  <c r="AJ58" i="9"/>
  <c r="AI58" i="9"/>
  <c r="AF58" i="9"/>
  <c r="AE58" i="9"/>
  <c r="AB58" i="9"/>
  <c r="AA58" i="9"/>
  <c r="X58" i="9"/>
  <c r="W58" i="9"/>
  <c r="T58" i="9"/>
  <c r="S58" i="9"/>
  <c r="P58" i="9"/>
  <c r="O58" i="9"/>
  <c r="L58" i="9"/>
  <c r="K58" i="9"/>
  <c r="H58" i="9"/>
  <c r="G58" i="9"/>
  <c r="D58" i="9"/>
  <c r="C58" i="9"/>
  <c r="AN57" i="9"/>
  <c r="AM57" i="9"/>
  <c r="AJ57" i="9"/>
  <c r="AI57" i="9"/>
  <c r="AF57" i="9"/>
  <c r="AE57" i="9"/>
  <c r="AB57" i="9"/>
  <c r="AA57" i="9"/>
  <c r="X57" i="9"/>
  <c r="W57" i="9"/>
  <c r="T57" i="9"/>
  <c r="S57" i="9"/>
  <c r="P57" i="9"/>
  <c r="O57" i="9"/>
  <c r="L57" i="9"/>
  <c r="K57" i="9"/>
  <c r="H57" i="9"/>
  <c r="G57" i="9"/>
  <c r="D57" i="9"/>
  <c r="C57" i="9"/>
  <c r="AN56" i="9"/>
  <c r="AM56" i="9"/>
  <c r="AJ56" i="9"/>
  <c r="AI56" i="9"/>
  <c r="AF56" i="9"/>
  <c r="AE56" i="9"/>
  <c r="AB56" i="9"/>
  <c r="AA56" i="9"/>
  <c r="X56" i="9"/>
  <c r="W56" i="9"/>
  <c r="T56" i="9"/>
  <c r="S56" i="9"/>
  <c r="P56" i="9"/>
  <c r="O56" i="9"/>
  <c r="L56" i="9"/>
  <c r="K56" i="9"/>
  <c r="H56" i="9"/>
  <c r="G56" i="9"/>
  <c r="D56" i="9"/>
  <c r="C56" i="9"/>
  <c r="AN55" i="9"/>
  <c r="AM55" i="9"/>
  <c r="AJ55" i="9"/>
  <c r="AI55" i="9"/>
  <c r="AF55" i="9"/>
  <c r="AE55" i="9"/>
  <c r="AB55" i="9"/>
  <c r="AA55" i="9"/>
  <c r="X55" i="9"/>
  <c r="W55" i="9"/>
  <c r="T55" i="9"/>
  <c r="S55" i="9"/>
  <c r="P55" i="9"/>
  <c r="O55" i="9"/>
  <c r="L55" i="9"/>
  <c r="K55" i="9"/>
  <c r="H55" i="9"/>
  <c r="G55" i="9"/>
  <c r="D55" i="9"/>
  <c r="C55" i="9"/>
  <c r="AN54" i="9"/>
  <c r="AM54" i="9"/>
  <c r="AJ54" i="9"/>
  <c r="AI54" i="9"/>
  <c r="AF54" i="9"/>
  <c r="AE54" i="9"/>
  <c r="AB54" i="9"/>
  <c r="AA54" i="9"/>
  <c r="X54" i="9"/>
  <c r="W54" i="9"/>
  <c r="T54" i="9"/>
  <c r="S54" i="9"/>
  <c r="P54" i="9"/>
  <c r="O54" i="9"/>
  <c r="L54" i="9"/>
  <c r="K54" i="9"/>
  <c r="H54" i="9"/>
  <c r="G54" i="9"/>
  <c r="D54" i="9"/>
  <c r="C54" i="9"/>
  <c r="AN53" i="9"/>
  <c r="AM53" i="9"/>
  <c r="AJ53" i="9"/>
  <c r="AI53" i="9"/>
  <c r="AF53" i="9"/>
  <c r="AE53" i="9"/>
  <c r="AB53" i="9"/>
  <c r="AA53" i="9"/>
  <c r="X53" i="9"/>
  <c r="W53" i="9"/>
  <c r="T53" i="9"/>
  <c r="S53" i="9"/>
  <c r="P53" i="9"/>
  <c r="O53" i="9"/>
  <c r="L53" i="9"/>
  <c r="K53" i="9"/>
  <c r="H53" i="9"/>
  <c r="G53" i="9"/>
  <c r="D53" i="9"/>
  <c r="C53" i="9"/>
  <c r="AN52" i="9"/>
  <c r="AM52" i="9"/>
  <c r="AJ52" i="9"/>
  <c r="AI52" i="9"/>
  <c r="AF52" i="9"/>
  <c r="AE52" i="9"/>
  <c r="AB52" i="9"/>
  <c r="AA52" i="9"/>
  <c r="X52" i="9"/>
  <c r="W52" i="9"/>
  <c r="T52" i="9"/>
  <c r="S52" i="9"/>
  <c r="P52" i="9"/>
  <c r="O52" i="9"/>
  <c r="L52" i="9"/>
  <c r="K52" i="9"/>
  <c r="H52" i="9"/>
  <c r="G52" i="9"/>
  <c r="D52" i="9"/>
  <c r="C52" i="9"/>
  <c r="AN51" i="9"/>
  <c r="AM51" i="9"/>
  <c r="AJ51" i="9"/>
  <c r="AI51" i="9"/>
  <c r="AF51" i="9"/>
  <c r="AE51" i="9"/>
  <c r="AB51" i="9"/>
  <c r="AA51" i="9"/>
  <c r="X51" i="9"/>
  <c r="W51" i="9"/>
  <c r="T51" i="9"/>
  <c r="S51" i="9"/>
  <c r="P51" i="9"/>
  <c r="O51" i="9"/>
  <c r="L51" i="9"/>
  <c r="K51" i="9"/>
  <c r="H51" i="9"/>
  <c r="G51" i="9"/>
  <c r="D51" i="9"/>
  <c r="C51" i="9"/>
  <c r="AN50" i="9"/>
  <c r="AM50" i="9"/>
  <c r="AJ50" i="9"/>
  <c r="AI50" i="9"/>
  <c r="AF50" i="9"/>
  <c r="AE50" i="9"/>
  <c r="AB50" i="9"/>
  <c r="AA50" i="9"/>
  <c r="X50" i="9"/>
  <c r="W50" i="9"/>
  <c r="T50" i="9"/>
  <c r="S50" i="9"/>
  <c r="P50" i="9"/>
  <c r="O50" i="9"/>
  <c r="L50" i="9"/>
  <c r="K50" i="9"/>
  <c r="H50" i="9"/>
  <c r="G50" i="9"/>
  <c r="D50" i="9"/>
  <c r="C50" i="9"/>
  <c r="AN49" i="9"/>
  <c r="AM49" i="9"/>
  <c r="AJ49" i="9"/>
  <c r="AI49" i="9"/>
  <c r="AF49" i="9"/>
  <c r="AE49" i="9"/>
  <c r="AB49" i="9"/>
  <c r="AA49" i="9"/>
  <c r="X49" i="9"/>
  <c r="W49" i="9"/>
  <c r="T49" i="9"/>
  <c r="S49" i="9"/>
  <c r="P49" i="9"/>
  <c r="O49" i="9"/>
  <c r="L49" i="9"/>
  <c r="K49" i="9"/>
  <c r="H49" i="9"/>
  <c r="G49" i="9"/>
  <c r="D49" i="9"/>
  <c r="C49" i="9"/>
  <c r="AN48" i="9"/>
  <c r="AM48" i="9"/>
  <c r="AJ48" i="9"/>
  <c r="AI48" i="9"/>
  <c r="AF48" i="9"/>
  <c r="AE48" i="9"/>
  <c r="AB48" i="9"/>
  <c r="AA48" i="9"/>
  <c r="X48" i="9"/>
  <c r="W48" i="9"/>
  <c r="T48" i="9"/>
  <c r="S48" i="9"/>
  <c r="P48" i="9"/>
  <c r="O48" i="9"/>
  <c r="L48" i="9"/>
  <c r="K48" i="9"/>
  <c r="H48" i="9"/>
  <c r="G48" i="9"/>
  <c r="D48" i="9"/>
  <c r="C48" i="9"/>
  <c r="AN47" i="9"/>
  <c r="AM47" i="9"/>
  <c r="AJ47" i="9"/>
  <c r="AI47" i="9"/>
  <c r="AF47" i="9"/>
  <c r="AE47" i="9"/>
  <c r="AB47" i="9"/>
  <c r="AA47" i="9"/>
  <c r="X47" i="9"/>
  <c r="W47" i="9"/>
  <c r="T47" i="9"/>
  <c r="S47" i="9"/>
  <c r="P47" i="9"/>
  <c r="O47" i="9"/>
  <c r="L47" i="9"/>
  <c r="K47" i="9"/>
  <c r="H47" i="9"/>
  <c r="G47" i="9"/>
  <c r="D47" i="9"/>
  <c r="C47" i="9"/>
  <c r="AN46" i="9"/>
  <c r="AM46" i="9"/>
  <c r="AJ46" i="9"/>
  <c r="AI46" i="9"/>
  <c r="AF46" i="9"/>
  <c r="AE46" i="9"/>
  <c r="AB46" i="9"/>
  <c r="AA46" i="9"/>
  <c r="X46" i="9"/>
  <c r="W46" i="9"/>
  <c r="T46" i="9"/>
  <c r="S46" i="9"/>
  <c r="P46" i="9"/>
  <c r="O46" i="9"/>
  <c r="L46" i="9"/>
  <c r="K46" i="9"/>
  <c r="H46" i="9"/>
  <c r="G46" i="9"/>
  <c r="D46" i="9"/>
  <c r="C46" i="9"/>
  <c r="AN45" i="9"/>
  <c r="AM45" i="9"/>
  <c r="AJ45" i="9"/>
  <c r="AI45" i="9"/>
  <c r="AF45" i="9"/>
  <c r="AE45" i="9"/>
  <c r="AB45" i="9"/>
  <c r="AA45" i="9"/>
  <c r="X45" i="9"/>
  <c r="W45" i="9"/>
  <c r="T45" i="9"/>
  <c r="S45" i="9"/>
  <c r="P45" i="9"/>
  <c r="O45" i="9"/>
  <c r="L45" i="9"/>
  <c r="K45" i="9"/>
  <c r="H45" i="9"/>
  <c r="G45" i="9"/>
  <c r="D45" i="9"/>
  <c r="C45" i="9"/>
  <c r="AN44" i="9"/>
  <c r="AM44" i="9"/>
  <c r="AJ44" i="9"/>
  <c r="AI44" i="9"/>
  <c r="AF44" i="9"/>
  <c r="AE44" i="9"/>
  <c r="AB44" i="9"/>
  <c r="AA44" i="9"/>
  <c r="X44" i="9"/>
  <c r="W44" i="9"/>
  <c r="T44" i="9"/>
  <c r="S44" i="9"/>
  <c r="P44" i="9"/>
  <c r="O44" i="9"/>
  <c r="L44" i="9"/>
  <c r="K44" i="9"/>
  <c r="H44" i="9"/>
  <c r="G44" i="9"/>
  <c r="D44" i="9"/>
  <c r="C44" i="9"/>
  <c r="AN43" i="9"/>
  <c r="AM43" i="9"/>
  <c r="AJ43" i="9"/>
  <c r="AI43" i="9"/>
  <c r="AF43" i="9"/>
  <c r="AE43" i="9"/>
  <c r="AB43" i="9"/>
  <c r="AA43" i="9"/>
  <c r="X43" i="9"/>
  <c r="W43" i="9"/>
  <c r="T43" i="9"/>
  <c r="S43" i="9"/>
  <c r="P43" i="9"/>
  <c r="O43" i="9"/>
  <c r="L43" i="9"/>
  <c r="K43" i="9"/>
  <c r="H43" i="9"/>
  <c r="G43" i="9"/>
  <c r="D43" i="9"/>
  <c r="C43" i="9"/>
  <c r="AN42" i="9"/>
  <c r="AM42" i="9"/>
  <c r="AJ42" i="9"/>
  <c r="AI42" i="9"/>
  <c r="AF42" i="9"/>
  <c r="AE42" i="9"/>
  <c r="AB42" i="9"/>
  <c r="AA42" i="9"/>
  <c r="X42" i="9"/>
  <c r="W42" i="9"/>
  <c r="T42" i="9"/>
  <c r="S42" i="9"/>
  <c r="P42" i="9"/>
  <c r="O42" i="9"/>
  <c r="L42" i="9"/>
  <c r="K42" i="9"/>
  <c r="H42" i="9"/>
  <c r="G42" i="9"/>
  <c r="D42" i="9"/>
  <c r="C42" i="9"/>
  <c r="AN41" i="9"/>
  <c r="AM41" i="9"/>
  <c r="AJ41" i="9"/>
  <c r="AI41" i="9"/>
  <c r="AF41" i="9"/>
  <c r="AE41" i="9"/>
  <c r="AB41" i="9"/>
  <c r="AA41" i="9"/>
  <c r="X41" i="9"/>
  <c r="W41" i="9"/>
  <c r="T41" i="9"/>
  <c r="S41" i="9"/>
  <c r="P41" i="9"/>
  <c r="O41" i="9"/>
  <c r="L41" i="9"/>
  <c r="K41" i="9"/>
  <c r="H41" i="9"/>
  <c r="G41" i="9"/>
  <c r="D41" i="9"/>
  <c r="C41" i="9"/>
  <c r="AN40" i="9"/>
  <c r="AM40" i="9"/>
  <c r="AJ40" i="9"/>
  <c r="AI40" i="9"/>
  <c r="AF40" i="9"/>
  <c r="AE40" i="9"/>
  <c r="AB40" i="9"/>
  <c r="AA40" i="9"/>
  <c r="X40" i="9"/>
  <c r="W40" i="9"/>
  <c r="T40" i="9"/>
  <c r="S40" i="9"/>
  <c r="P40" i="9"/>
  <c r="O40" i="9"/>
  <c r="L40" i="9"/>
  <c r="K40" i="9"/>
  <c r="H40" i="9"/>
  <c r="G40" i="9"/>
  <c r="D40" i="9"/>
  <c r="C40" i="9"/>
  <c r="AN39" i="9"/>
  <c r="AM39" i="9"/>
  <c r="AJ39" i="9"/>
  <c r="AI39" i="9"/>
  <c r="AF39" i="9"/>
  <c r="AE39" i="9"/>
  <c r="AB39" i="9"/>
  <c r="AA39" i="9"/>
  <c r="X39" i="9"/>
  <c r="W39" i="9"/>
  <c r="T39" i="9"/>
  <c r="S39" i="9"/>
  <c r="P39" i="9"/>
  <c r="O39" i="9"/>
  <c r="L39" i="9"/>
  <c r="K39" i="9"/>
  <c r="H39" i="9"/>
  <c r="G39" i="9"/>
  <c r="D39" i="9"/>
  <c r="C39" i="9"/>
  <c r="AN38" i="9"/>
  <c r="AM38" i="9"/>
  <c r="AJ38" i="9"/>
  <c r="AI38" i="9"/>
  <c r="AF38" i="9"/>
  <c r="AE38" i="9"/>
  <c r="AB38" i="9"/>
  <c r="AA38" i="9"/>
  <c r="X38" i="9"/>
  <c r="W38" i="9"/>
  <c r="T38" i="9"/>
  <c r="S38" i="9"/>
  <c r="P38" i="9"/>
  <c r="O38" i="9"/>
  <c r="L38" i="9"/>
  <c r="K38" i="9"/>
  <c r="H38" i="9"/>
  <c r="G38" i="9"/>
  <c r="D38" i="9"/>
  <c r="C38" i="9"/>
  <c r="AN37" i="9"/>
  <c r="AM37" i="9"/>
  <c r="AJ37" i="9"/>
  <c r="AI37" i="9"/>
  <c r="AF37" i="9"/>
  <c r="AE37" i="9"/>
  <c r="AB37" i="9"/>
  <c r="AA37" i="9"/>
  <c r="X37" i="9"/>
  <c r="W37" i="9"/>
  <c r="T37" i="9"/>
  <c r="S37" i="9"/>
  <c r="P37" i="9"/>
  <c r="O37" i="9"/>
  <c r="L37" i="9"/>
  <c r="K37" i="9"/>
  <c r="H37" i="9"/>
  <c r="G37" i="9"/>
  <c r="D37" i="9"/>
  <c r="C37" i="9"/>
  <c r="AN36" i="9"/>
  <c r="AM36" i="9"/>
  <c r="AJ36" i="9"/>
  <c r="AI36" i="9"/>
  <c r="AF36" i="9"/>
  <c r="AE36" i="9"/>
  <c r="AB36" i="9"/>
  <c r="AA36" i="9"/>
  <c r="X36" i="9"/>
  <c r="W36" i="9"/>
  <c r="T36" i="9"/>
  <c r="S36" i="9"/>
  <c r="P36" i="9"/>
  <c r="O36" i="9"/>
  <c r="L36" i="9"/>
  <c r="K36" i="9"/>
  <c r="H36" i="9"/>
  <c r="G36" i="9"/>
  <c r="D36" i="9"/>
  <c r="C36" i="9"/>
  <c r="AN35" i="9"/>
  <c r="AM35" i="9"/>
  <c r="AJ35" i="9"/>
  <c r="AI35" i="9"/>
  <c r="AF35" i="9"/>
  <c r="AE35" i="9"/>
  <c r="AB35" i="9"/>
  <c r="AA35" i="9"/>
  <c r="X35" i="9"/>
  <c r="W35" i="9"/>
  <c r="T35" i="9"/>
  <c r="S35" i="9"/>
  <c r="P35" i="9"/>
  <c r="O35" i="9"/>
  <c r="L35" i="9"/>
  <c r="K35" i="9"/>
  <c r="H35" i="9"/>
  <c r="G35" i="9"/>
  <c r="D35" i="9"/>
  <c r="C35" i="9"/>
  <c r="AN34" i="9"/>
  <c r="AM34" i="9"/>
  <c r="AJ34" i="9"/>
  <c r="AI34" i="9"/>
  <c r="AF34" i="9"/>
  <c r="AE34" i="9"/>
  <c r="AB34" i="9"/>
  <c r="AA34" i="9"/>
  <c r="X34" i="9"/>
  <c r="W34" i="9"/>
  <c r="T34" i="9"/>
  <c r="S34" i="9"/>
  <c r="P34" i="9"/>
  <c r="O34" i="9"/>
  <c r="L34" i="9"/>
  <c r="K34" i="9"/>
  <c r="H34" i="9"/>
  <c r="G34" i="9"/>
  <c r="D34" i="9"/>
  <c r="C34" i="9"/>
  <c r="AN33" i="9"/>
  <c r="AM33" i="9"/>
  <c r="AJ33" i="9"/>
  <c r="AI33" i="9"/>
  <c r="AF33" i="9"/>
  <c r="AE33" i="9"/>
  <c r="AB33" i="9"/>
  <c r="AA33" i="9"/>
  <c r="X33" i="9"/>
  <c r="W33" i="9"/>
  <c r="T33" i="9"/>
  <c r="S33" i="9"/>
  <c r="P33" i="9"/>
  <c r="O33" i="9"/>
  <c r="L33" i="9"/>
  <c r="K33" i="9"/>
  <c r="H33" i="9"/>
  <c r="G33" i="9"/>
  <c r="D33" i="9"/>
  <c r="C33" i="9"/>
  <c r="AN32" i="9"/>
  <c r="AM32" i="9"/>
  <c r="AJ32" i="9"/>
  <c r="AI32" i="9"/>
  <c r="AF32" i="9"/>
  <c r="AE32" i="9"/>
  <c r="AB32" i="9"/>
  <c r="AA32" i="9"/>
  <c r="X32" i="9"/>
  <c r="W32" i="9"/>
  <c r="T32" i="9"/>
  <c r="S32" i="9"/>
  <c r="P32" i="9"/>
  <c r="O32" i="9"/>
  <c r="L32" i="9"/>
  <c r="K32" i="9"/>
  <c r="H32" i="9"/>
  <c r="G32" i="9"/>
  <c r="D32" i="9"/>
  <c r="C32" i="9"/>
  <c r="AN31" i="9"/>
  <c r="AM31" i="9"/>
  <c r="AJ31" i="9"/>
  <c r="AI31" i="9"/>
  <c r="AF31" i="9"/>
  <c r="AE31" i="9"/>
  <c r="AB31" i="9"/>
  <c r="AA31" i="9"/>
  <c r="X31" i="9"/>
  <c r="W31" i="9"/>
  <c r="T31" i="9"/>
  <c r="S31" i="9"/>
  <c r="P31" i="9"/>
  <c r="O31" i="9"/>
  <c r="L31" i="9"/>
  <c r="K31" i="9"/>
  <c r="H31" i="9"/>
  <c r="G31" i="9"/>
  <c r="D31" i="9"/>
  <c r="C31" i="9"/>
  <c r="AN30" i="9"/>
  <c r="AM30" i="9"/>
  <c r="AJ30" i="9"/>
  <c r="AI30" i="9"/>
  <c r="AF30" i="9"/>
  <c r="AE30" i="9"/>
  <c r="AB30" i="9"/>
  <c r="AA30" i="9"/>
  <c r="X30" i="9"/>
  <c r="W30" i="9"/>
  <c r="T30" i="9"/>
  <c r="S30" i="9"/>
  <c r="P30" i="9"/>
  <c r="O30" i="9"/>
  <c r="L30" i="9"/>
  <c r="K30" i="9"/>
  <c r="H30" i="9"/>
  <c r="G30" i="9"/>
  <c r="D30" i="9"/>
  <c r="C30" i="9"/>
  <c r="AN29" i="9"/>
  <c r="AM29" i="9"/>
  <c r="AJ29" i="9"/>
  <c r="AI29" i="9"/>
  <c r="AF29" i="9"/>
  <c r="AE29" i="9"/>
  <c r="AB29" i="9"/>
  <c r="AA29" i="9"/>
  <c r="X29" i="9"/>
  <c r="W29" i="9"/>
  <c r="T29" i="9"/>
  <c r="S29" i="9"/>
  <c r="P29" i="9"/>
  <c r="O29" i="9"/>
  <c r="L29" i="9"/>
  <c r="K29" i="9"/>
  <c r="H29" i="9"/>
  <c r="G29" i="9"/>
  <c r="D29" i="9"/>
  <c r="C29" i="9"/>
  <c r="AN28" i="9"/>
  <c r="AM28" i="9"/>
  <c r="AJ28" i="9"/>
  <c r="AI28" i="9"/>
  <c r="AF28" i="9"/>
  <c r="AE28" i="9"/>
  <c r="AB28" i="9"/>
  <c r="AA28" i="9"/>
  <c r="X28" i="9"/>
  <c r="W28" i="9"/>
  <c r="T28" i="9"/>
  <c r="S28" i="9"/>
  <c r="P28" i="9"/>
  <c r="O28" i="9"/>
  <c r="L28" i="9"/>
  <c r="K28" i="9"/>
  <c r="H28" i="9"/>
  <c r="G28" i="9"/>
  <c r="D28" i="9"/>
  <c r="C28" i="9"/>
  <c r="AN27" i="9"/>
  <c r="AM27" i="9"/>
  <c r="AJ27" i="9"/>
  <c r="AI27" i="9"/>
  <c r="AF27" i="9"/>
  <c r="AE27" i="9"/>
  <c r="AB27" i="9"/>
  <c r="AA27" i="9"/>
  <c r="X27" i="9"/>
  <c r="W27" i="9"/>
  <c r="T27" i="9"/>
  <c r="S27" i="9"/>
  <c r="P27" i="9"/>
  <c r="O27" i="9"/>
  <c r="L27" i="9"/>
  <c r="K27" i="9"/>
  <c r="H27" i="9"/>
  <c r="G27" i="9"/>
  <c r="D27" i="9"/>
  <c r="C27" i="9"/>
  <c r="AN26" i="9"/>
  <c r="AM26" i="9"/>
  <c r="AJ26" i="9"/>
  <c r="AI26" i="9"/>
  <c r="AF26" i="9"/>
  <c r="AE26" i="9"/>
  <c r="AB26" i="9"/>
  <c r="AA26" i="9"/>
  <c r="X26" i="9"/>
  <c r="W26" i="9"/>
  <c r="T26" i="9"/>
  <c r="S26" i="9"/>
  <c r="P26" i="9"/>
  <c r="O26" i="9"/>
  <c r="L26" i="9"/>
  <c r="K26" i="9"/>
  <c r="H26" i="9"/>
  <c r="G26" i="9"/>
  <c r="D26" i="9"/>
  <c r="C26" i="9"/>
  <c r="AN25" i="9"/>
  <c r="AM25" i="9"/>
  <c r="AJ25" i="9"/>
  <c r="AI25" i="9"/>
  <c r="AF25" i="9"/>
  <c r="AE25" i="9"/>
  <c r="AB25" i="9"/>
  <c r="AA25" i="9"/>
  <c r="X25" i="9"/>
  <c r="W25" i="9"/>
  <c r="T25" i="9"/>
  <c r="S25" i="9"/>
  <c r="P25" i="9"/>
  <c r="O25" i="9"/>
  <c r="L25" i="9"/>
  <c r="K25" i="9"/>
  <c r="H25" i="9"/>
  <c r="G25" i="9"/>
  <c r="D25" i="9"/>
  <c r="C25" i="9"/>
  <c r="AN24" i="9"/>
  <c r="AM24" i="9"/>
  <c r="AJ24" i="9"/>
  <c r="AI24" i="9"/>
  <c r="AF24" i="9"/>
  <c r="AE24" i="9"/>
  <c r="AB24" i="9"/>
  <c r="AA24" i="9"/>
  <c r="X24" i="9"/>
  <c r="W24" i="9"/>
  <c r="T24" i="9"/>
  <c r="S24" i="9"/>
  <c r="P24" i="9"/>
  <c r="O24" i="9"/>
  <c r="L24" i="9"/>
  <c r="K24" i="9"/>
  <c r="H24" i="9"/>
  <c r="G24" i="9"/>
  <c r="D24" i="9"/>
  <c r="C24" i="9"/>
  <c r="AN23" i="9"/>
  <c r="AM23" i="9"/>
  <c r="AJ23" i="9"/>
  <c r="AI23" i="9"/>
  <c r="AF23" i="9"/>
  <c r="AE23" i="9"/>
  <c r="AB23" i="9"/>
  <c r="AA23" i="9"/>
  <c r="X23" i="9"/>
  <c r="W23" i="9"/>
  <c r="T23" i="9"/>
  <c r="S23" i="9"/>
  <c r="P23" i="9"/>
  <c r="O23" i="9"/>
  <c r="L23" i="9"/>
  <c r="K23" i="9"/>
  <c r="H23" i="9"/>
  <c r="G23" i="9"/>
  <c r="D23" i="9"/>
  <c r="C23" i="9"/>
  <c r="AN22" i="9"/>
  <c r="AM22" i="9"/>
  <c r="AJ22" i="9"/>
  <c r="AI22" i="9"/>
  <c r="AF22" i="9"/>
  <c r="AE22" i="9"/>
  <c r="AB22" i="9"/>
  <c r="AA22" i="9"/>
  <c r="X22" i="9"/>
  <c r="W22" i="9"/>
  <c r="T22" i="9"/>
  <c r="S22" i="9"/>
  <c r="P22" i="9"/>
  <c r="O22" i="9"/>
  <c r="L22" i="9"/>
  <c r="K22" i="9"/>
  <c r="H22" i="9"/>
  <c r="G22" i="9"/>
  <c r="D22" i="9"/>
  <c r="C22" i="9"/>
  <c r="AN21" i="9"/>
  <c r="AM21" i="9"/>
  <c r="AJ21" i="9"/>
  <c r="AI21" i="9"/>
  <c r="AF21" i="9"/>
  <c r="AE21" i="9"/>
  <c r="AB21" i="9"/>
  <c r="AA21" i="9"/>
  <c r="X21" i="9"/>
  <c r="W21" i="9"/>
  <c r="T21" i="9"/>
  <c r="S21" i="9"/>
  <c r="P21" i="9"/>
  <c r="O21" i="9"/>
  <c r="L21" i="9"/>
  <c r="K21" i="9"/>
  <c r="H21" i="9"/>
  <c r="G21" i="9"/>
  <c r="D21" i="9"/>
  <c r="C21" i="9"/>
  <c r="AN20" i="9"/>
  <c r="AM20" i="9"/>
  <c r="AJ20" i="9"/>
  <c r="AI20" i="9"/>
  <c r="AF20" i="9"/>
  <c r="AE20" i="9"/>
  <c r="AB20" i="9"/>
  <c r="AA20" i="9"/>
  <c r="X20" i="9"/>
  <c r="W20" i="9"/>
  <c r="T20" i="9"/>
  <c r="S20" i="9"/>
  <c r="P20" i="9"/>
  <c r="O20" i="9"/>
  <c r="L20" i="9"/>
  <c r="K20" i="9"/>
  <c r="H20" i="9"/>
  <c r="G20" i="9"/>
  <c r="D20" i="9"/>
  <c r="C20" i="9"/>
  <c r="AN19" i="9"/>
  <c r="AM19" i="9"/>
  <c r="AJ19" i="9"/>
  <c r="AI19" i="9"/>
  <c r="AF19" i="9"/>
  <c r="AE19" i="9"/>
  <c r="AB19" i="9"/>
  <c r="AA19" i="9"/>
  <c r="X19" i="9"/>
  <c r="W19" i="9"/>
  <c r="T19" i="9"/>
  <c r="S19" i="9"/>
  <c r="P19" i="9"/>
  <c r="O19" i="9"/>
  <c r="L19" i="9"/>
  <c r="K19" i="9"/>
  <c r="H19" i="9"/>
  <c r="G19" i="9"/>
  <c r="D19" i="9"/>
  <c r="C19" i="9"/>
  <c r="AN18" i="9"/>
  <c r="AM18" i="9"/>
  <c r="AJ18" i="9"/>
  <c r="AI18" i="9"/>
  <c r="AF18" i="9"/>
  <c r="AE18" i="9"/>
  <c r="AB18" i="9"/>
  <c r="AA18" i="9"/>
  <c r="X18" i="9"/>
  <c r="W18" i="9"/>
  <c r="T18" i="9"/>
  <c r="S18" i="9"/>
  <c r="P18" i="9"/>
  <c r="O18" i="9"/>
  <c r="L18" i="9"/>
  <c r="K18" i="9"/>
  <c r="H18" i="9"/>
  <c r="G18" i="9"/>
  <c r="D18" i="9"/>
  <c r="C18" i="9"/>
  <c r="AN17" i="9"/>
  <c r="AM17" i="9"/>
  <c r="AJ17" i="9"/>
  <c r="AI17" i="9"/>
  <c r="AF17" i="9"/>
  <c r="AE17" i="9"/>
  <c r="AB17" i="9"/>
  <c r="AA17" i="9"/>
  <c r="X17" i="9"/>
  <c r="W17" i="9"/>
  <c r="T17" i="9"/>
  <c r="S17" i="9"/>
  <c r="P17" i="9"/>
  <c r="O17" i="9"/>
  <c r="L17" i="9"/>
  <c r="K17" i="9"/>
  <c r="H17" i="9"/>
  <c r="G17" i="9"/>
  <c r="D17" i="9"/>
  <c r="C17" i="9"/>
  <c r="AN16" i="9"/>
  <c r="AM16" i="9"/>
  <c r="AJ16" i="9"/>
  <c r="AI16" i="9"/>
  <c r="AF16" i="9"/>
  <c r="AE16" i="9"/>
  <c r="AB16" i="9"/>
  <c r="AA16" i="9"/>
  <c r="X16" i="9"/>
  <c r="W16" i="9"/>
  <c r="T16" i="9"/>
  <c r="S16" i="9"/>
  <c r="P16" i="9"/>
  <c r="O16" i="9"/>
  <c r="L16" i="9"/>
  <c r="K16" i="9"/>
  <c r="H16" i="9"/>
  <c r="G16" i="9"/>
  <c r="D16" i="9"/>
  <c r="C16" i="9"/>
  <c r="AN15" i="9"/>
  <c r="AM15" i="9"/>
  <c r="AJ15" i="9"/>
  <c r="AI15" i="9"/>
  <c r="AF15" i="9"/>
  <c r="AE15" i="9"/>
  <c r="AB15" i="9"/>
  <c r="AA15" i="9"/>
  <c r="X15" i="9"/>
  <c r="W15" i="9"/>
  <c r="T15" i="9"/>
  <c r="S15" i="9"/>
  <c r="P15" i="9"/>
  <c r="O15" i="9"/>
  <c r="L15" i="9"/>
  <c r="K15" i="9"/>
  <c r="H15" i="9"/>
  <c r="G15" i="9"/>
  <c r="D15" i="9"/>
  <c r="C15" i="9"/>
  <c r="AN14" i="9"/>
  <c r="AM14" i="9"/>
  <c r="AJ14" i="9"/>
  <c r="AI14" i="9"/>
  <c r="AF14" i="9"/>
  <c r="AE14" i="9"/>
  <c r="AB14" i="9"/>
  <c r="AA14" i="9"/>
  <c r="X14" i="9"/>
  <c r="W14" i="9"/>
  <c r="T14" i="9"/>
  <c r="S14" i="9"/>
  <c r="P14" i="9"/>
  <c r="O14" i="9"/>
  <c r="L14" i="9"/>
  <c r="K14" i="9"/>
  <c r="H14" i="9"/>
  <c r="G14" i="9"/>
  <c r="D14" i="9"/>
  <c r="C14" i="9"/>
  <c r="AN13" i="9"/>
  <c r="AM13" i="9"/>
  <c r="AJ13" i="9"/>
  <c r="AI13" i="9"/>
  <c r="AF13" i="9"/>
  <c r="AE13" i="9"/>
  <c r="AB13" i="9"/>
  <c r="AA13" i="9"/>
  <c r="X13" i="9"/>
  <c r="W13" i="9"/>
  <c r="T13" i="9"/>
  <c r="S13" i="9"/>
  <c r="P13" i="9"/>
  <c r="O13" i="9"/>
  <c r="L13" i="9"/>
  <c r="K13" i="9"/>
  <c r="H13" i="9"/>
  <c r="G13" i="9"/>
  <c r="D13" i="9"/>
  <c r="C13" i="9"/>
  <c r="AN12" i="9"/>
  <c r="AM12" i="9"/>
  <c r="AJ12" i="9"/>
  <c r="AI12" i="9"/>
  <c r="AF12" i="9"/>
  <c r="AE12" i="9"/>
  <c r="AB12" i="9"/>
  <c r="AA12" i="9"/>
  <c r="X12" i="9"/>
  <c r="W12" i="9"/>
  <c r="T12" i="9"/>
  <c r="S12" i="9"/>
  <c r="P12" i="9"/>
  <c r="O12" i="9"/>
  <c r="L12" i="9"/>
  <c r="K12" i="9"/>
  <c r="H12" i="9"/>
  <c r="G12" i="9"/>
  <c r="D12" i="9"/>
  <c r="C12" i="9"/>
  <c r="AN11" i="9"/>
  <c r="AM11" i="9"/>
  <c r="AJ11" i="9"/>
  <c r="AI11" i="9"/>
  <c r="AF11" i="9"/>
  <c r="AE11" i="9"/>
  <c r="AB11" i="9"/>
  <c r="AA11" i="9"/>
  <c r="X11" i="9"/>
  <c r="W11" i="9"/>
  <c r="T11" i="9"/>
  <c r="S11" i="9"/>
  <c r="P11" i="9"/>
  <c r="O11" i="9"/>
  <c r="L11" i="9"/>
  <c r="K11" i="9"/>
  <c r="H11" i="9"/>
  <c r="G11" i="9"/>
  <c r="D11" i="9"/>
  <c r="C11" i="9"/>
  <c r="AN10" i="9"/>
  <c r="AM10" i="9"/>
  <c r="AJ10" i="9"/>
  <c r="AI10" i="9"/>
  <c r="AF10" i="9"/>
  <c r="AE10" i="9"/>
  <c r="AB10" i="9"/>
  <c r="AA10" i="9"/>
  <c r="X10" i="9"/>
  <c r="W10" i="9"/>
  <c r="T10" i="9"/>
  <c r="S10" i="9"/>
  <c r="P10" i="9"/>
  <c r="O10" i="9"/>
  <c r="L10" i="9"/>
  <c r="K10" i="9"/>
  <c r="H10" i="9"/>
  <c r="G10" i="9"/>
  <c r="D10" i="9"/>
  <c r="C10" i="9"/>
  <c r="AN9" i="9"/>
  <c r="AM9" i="9"/>
  <c r="AJ9" i="9"/>
  <c r="AI9" i="9"/>
  <c r="AF9" i="9"/>
  <c r="AE9" i="9"/>
  <c r="AB9" i="9"/>
  <c r="AA9" i="9"/>
  <c r="X9" i="9"/>
  <c r="W9" i="9"/>
  <c r="T9" i="9"/>
  <c r="S9" i="9"/>
  <c r="P9" i="9"/>
  <c r="O9" i="9"/>
  <c r="L9" i="9"/>
  <c r="K9" i="9"/>
  <c r="H9" i="9"/>
  <c r="G9" i="9"/>
  <c r="D9" i="9"/>
  <c r="C9" i="9"/>
  <c r="AN8" i="9"/>
  <c r="AM8" i="9"/>
  <c r="AJ8" i="9"/>
  <c r="AI8" i="9"/>
  <c r="AF8" i="9"/>
  <c r="AE8" i="9"/>
  <c r="AB8" i="9"/>
  <c r="AA8" i="9"/>
  <c r="X8" i="9"/>
  <c r="W8" i="9"/>
  <c r="T8" i="9"/>
  <c r="S8" i="9"/>
  <c r="P8" i="9"/>
  <c r="O8" i="9"/>
  <c r="L8" i="9"/>
  <c r="K8" i="9"/>
  <c r="H8" i="9"/>
  <c r="G8" i="9"/>
  <c r="D8" i="9"/>
  <c r="C8" i="9"/>
  <c r="AN7" i="9"/>
  <c r="AM7" i="9"/>
  <c r="AJ7" i="9"/>
  <c r="AI7" i="9"/>
  <c r="AF7" i="9"/>
  <c r="AE7" i="9"/>
  <c r="AB7" i="9"/>
  <c r="AA7" i="9"/>
  <c r="X7" i="9"/>
  <c r="W7" i="9"/>
  <c r="T7" i="9"/>
  <c r="S7" i="9"/>
  <c r="P7" i="9"/>
  <c r="O7" i="9"/>
  <c r="L7" i="9"/>
  <c r="K7" i="9"/>
  <c r="H7" i="9"/>
  <c r="G7" i="9"/>
  <c r="D7" i="9"/>
  <c r="C7" i="9"/>
  <c r="AN6" i="9"/>
  <c r="AM6" i="9"/>
  <c r="AJ6" i="9"/>
  <c r="AI6" i="9"/>
  <c r="AF6" i="9"/>
  <c r="AE6" i="9"/>
  <c r="AB6" i="9"/>
  <c r="AA6" i="9"/>
  <c r="X6" i="9"/>
  <c r="W6" i="9"/>
  <c r="T6" i="9"/>
  <c r="S6" i="9"/>
  <c r="P6" i="9"/>
  <c r="O6" i="9"/>
  <c r="L6" i="9"/>
  <c r="K6" i="9"/>
  <c r="H6" i="9"/>
  <c r="G6" i="9"/>
  <c r="D6" i="9"/>
  <c r="C6" i="9"/>
  <c r="AN5" i="9"/>
  <c r="AM5" i="9"/>
  <c r="AJ5" i="9"/>
  <c r="AI5" i="9"/>
  <c r="AF5" i="9"/>
  <c r="AE5" i="9"/>
  <c r="AB5" i="9"/>
  <c r="AA5" i="9"/>
  <c r="X5" i="9"/>
  <c r="W5" i="9"/>
  <c r="T5" i="9"/>
  <c r="S5" i="9"/>
  <c r="P5" i="9"/>
  <c r="O5" i="9"/>
  <c r="L5" i="9"/>
  <c r="K5" i="9"/>
  <c r="H5" i="9"/>
  <c r="G5" i="9"/>
  <c r="D5" i="9"/>
  <c r="C5" i="9"/>
  <c r="AN4" i="9"/>
  <c r="AM4" i="9"/>
  <c r="AJ4" i="9"/>
  <c r="AI4" i="9"/>
  <c r="AF4" i="9"/>
  <c r="AE4" i="9"/>
  <c r="AB4" i="9"/>
  <c r="AA4" i="9"/>
  <c r="X4" i="9"/>
  <c r="W4" i="9"/>
  <c r="T4" i="9"/>
  <c r="S4" i="9"/>
  <c r="P4" i="9"/>
  <c r="O4" i="9"/>
  <c r="L4" i="9"/>
  <c r="K4" i="9"/>
  <c r="H4" i="9"/>
  <c r="G4" i="9"/>
  <c r="D4" i="9"/>
  <c r="C4" i="9"/>
  <c r="AN3" i="9"/>
  <c r="AM3" i="9"/>
  <c r="AJ3" i="9"/>
  <c r="AI3" i="9"/>
  <c r="AF3" i="9"/>
  <c r="AE3" i="9"/>
  <c r="AB3" i="9"/>
  <c r="AA3" i="9"/>
  <c r="X3" i="9"/>
  <c r="W3" i="9"/>
  <c r="T3" i="9"/>
  <c r="S3" i="9"/>
  <c r="P3" i="9"/>
  <c r="O3" i="9"/>
  <c r="L3" i="9"/>
  <c r="K3" i="9"/>
  <c r="H3" i="9"/>
  <c r="G3" i="9"/>
  <c r="D3" i="9"/>
  <c r="C3" i="9"/>
  <c r="L202" i="8"/>
  <c r="K202" i="8"/>
  <c r="L201" i="8"/>
  <c r="K201" i="8"/>
  <c r="L200" i="8"/>
  <c r="K200" i="8"/>
  <c r="L199" i="8"/>
  <c r="K199" i="8"/>
  <c r="L198" i="8"/>
  <c r="K198" i="8"/>
  <c r="L197" i="8"/>
  <c r="K197" i="8"/>
  <c r="L196" i="8"/>
  <c r="K196" i="8"/>
  <c r="L195" i="8"/>
  <c r="K195" i="8"/>
  <c r="H195" i="8"/>
  <c r="G195" i="8"/>
  <c r="L194" i="8"/>
  <c r="K194" i="8"/>
  <c r="H194" i="8"/>
  <c r="G194" i="8"/>
  <c r="L193" i="8"/>
  <c r="K193" i="8"/>
  <c r="H193" i="8"/>
  <c r="G193" i="8"/>
  <c r="L192" i="8"/>
  <c r="K192" i="8"/>
  <c r="H192" i="8"/>
  <c r="G192" i="8"/>
  <c r="L191" i="8"/>
  <c r="K191" i="8"/>
  <c r="H191" i="8"/>
  <c r="G191" i="8"/>
  <c r="X190" i="8"/>
  <c r="W190" i="8"/>
  <c r="P190" i="8"/>
  <c r="O190" i="8"/>
  <c r="L190" i="8"/>
  <c r="K190" i="8"/>
  <c r="H190" i="8"/>
  <c r="G190" i="8"/>
  <c r="X189" i="8"/>
  <c r="W189" i="8"/>
  <c r="P189" i="8"/>
  <c r="O189" i="8"/>
  <c r="L189" i="8"/>
  <c r="K189" i="8"/>
  <c r="H189" i="8"/>
  <c r="G189" i="8"/>
  <c r="X188" i="8"/>
  <c r="W188" i="8"/>
  <c r="P188" i="8"/>
  <c r="O188" i="8"/>
  <c r="L188" i="8"/>
  <c r="K188" i="8"/>
  <c r="H188" i="8"/>
  <c r="G188" i="8"/>
  <c r="X187" i="8"/>
  <c r="W187" i="8"/>
  <c r="P187" i="8"/>
  <c r="O187" i="8"/>
  <c r="L187" i="8"/>
  <c r="K187" i="8"/>
  <c r="H187" i="8"/>
  <c r="G187" i="8"/>
  <c r="X186" i="8"/>
  <c r="W186" i="8"/>
  <c r="P186" i="8"/>
  <c r="O186" i="8"/>
  <c r="L186" i="8"/>
  <c r="K186" i="8"/>
  <c r="H186" i="8"/>
  <c r="G186" i="8"/>
  <c r="X185" i="8"/>
  <c r="W185" i="8"/>
  <c r="P185" i="8"/>
  <c r="O185" i="8"/>
  <c r="L185" i="8"/>
  <c r="K185" i="8"/>
  <c r="H185" i="8"/>
  <c r="G185" i="8"/>
  <c r="X184" i="8"/>
  <c r="W184" i="8"/>
  <c r="P184" i="8"/>
  <c r="O184" i="8"/>
  <c r="L184" i="8"/>
  <c r="K184" i="8"/>
  <c r="H184" i="8"/>
  <c r="G184" i="8"/>
  <c r="X183" i="8"/>
  <c r="W183" i="8"/>
  <c r="P183" i="8"/>
  <c r="O183" i="8"/>
  <c r="L183" i="8"/>
  <c r="K183" i="8"/>
  <c r="H183" i="8"/>
  <c r="G183" i="8"/>
  <c r="X182" i="8"/>
  <c r="W182" i="8"/>
  <c r="P182" i="8"/>
  <c r="O182" i="8"/>
  <c r="L182" i="8"/>
  <c r="K182" i="8"/>
  <c r="H182" i="8"/>
  <c r="G182" i="8"/>
  <c r="X181" i="8"/>
  <c r="W181" i="8"/>
  <c r="P181" i="8"/>
  <c r="O181" i="8"/>
  <c r="L181" i="8"/>
  <c r="K181" i="8"/>
  <c r="H181" i="8"/>
  <c r="G181" i="8"/>
  <c r="X180" i="8"/>
  <c r="W180" i="8"/>
  <c r="P180" i="8"/>
  <c r="O180" i="8"/>
  <c r="L180" i="8"/>
  <c r="K180" i="8"/>
  <c r="H180" i="8"/>
  <c r="G180" i="8"/>
  <c r="X179" i="8"/>
  <c r="W179" i="8"/>
  <c r="P179" i="8"/>
  <c r="O179" i="8"/>
  <c r="L179" i="8"/>
  <c r="K179" i="8"/>
  <c r="H179" i="8"/>
  <c r="G179" i="8"/>
  <c r="X178" i="8"/>
  <c r="W178" i="8"/>
  <c r="P178" i="8"/>
  <c r="O178" i="8"/>
  <c r="L178" i="8"/>
  <c r="K178" i="8"/>
  <c r="H178" i="8"/>
  <c r="G178" i="8"/>
  <c r="X177" i="8"/>
  <c r="W177" i="8"/>
  <c r="P177" i="8"/>
  <c r="O177" i="8"/>
  <c r="L177" i="8"/>
  <c r="K177" i="8"/>
  <c r="H177" i="8"/>
  <c r="G177" i="8"/>
  <c r="X176" i="8"/>
  <c r="W176" i="8"/>
  <c r="P176" i="8"/>
  <c r="O176" i="8"/>
  <c r="L176" i="8"/>
  <c r="K176" i="8"/>
  <c r="H176" i="8"/>
  <c r="G176" i="8"/>
  <c r="X175" i="8"/>
  <c r="W175" i="8"/>
  <c r="P175" i="8"/>
  <c r="O175" i="8"/>
  <c r="L175" i="8"/>
  <c r="K175" i="8"/>
  <c r="H175" i="8"/>
  <c r="G175" i="8"/>
  <c r="X174" i="8"/>
  <c r="W174" i="8"/>
  <c r="P174" i="8"/>
  <c r="O174" i="8"/>
  <c r="L174" i="8"/>
  <c r="K174" i="8"/>
  <c r="H174" i="8"/>
  <c r="G174" i="8"/>
  <c r="X173" i="8"/>
  <c r="W173" i="8"/>
  <c r="P173" i="8"/>
  <c r="O173" i="8"/>
  <c r="L173" i="8"/>
  <c r="K173" i="8"/>
  <c r="H173" i="8"/>
  <c r="G173" i="8"/>
  <c r="X172" i="8"/>
  <c r="W172" i="8"/>
  <c r="P172" i="8"/>
  <c r="O172" i="8"/>
  <c r="L172" i="8"/>
  <c r="K172" i="8"/>
  <c r="H172" i="8"/>
  <c r="G172" i="8"/>
  <c r="X171" i="8"/>
  <c r="W171" i="8"/>
  <c r="P171" i="8"/>
  <c r="O171" i="8"/>
  <c r="L171" i="8"/>
  <c r="K171" i="8"/>
  <c r="H171" i="8"/>
  <c r="G171" i="8"/>
  <c r="X170" i="8"/>
  <c r="W170" i="8"/>
  <c r="P170" i="8"/>
  <c r="O170" i="8"/>
  <c r="L170" i="8"/>
  <c r="K170" i="8"/>
  <c r="H170" i="8"/>
  <c r="G170" i="8"/>
  <c r="X169" i="8"/>
  <c r="W169" i="8"/>
  <c r="P169" i="8"/>
  <c r="O169" i="8"/>
  <c r="L169" i="8"/>
  <c r="K169" i="8"/>
  <c r="H169" i="8"/>
  <c r="G169" i="8"/>
  <c r="X168" i="8"/>
  <c r="W168" i="8"/>
  <c r="P168" i="8"/>
  <c r="O168" i="8"/>
  <c r="L168" i="8"/>
  <c r="K168" i="8"/>
  <c r="H168" i="8"/>
  <c r="G168" i="8"/>
  <c r="X167" i="8"/>
  <c r="W167" i="8"/>
  <c r="T167" i="8"/>
  <c r="S167" i="8"/>
  <c r="P167" i="8"/>
  <c r="O167" i="8"/>
  <c r="L167" i="8"/>
  <c r="K167" i="8"/>
  <c r="H167" i="8"/>
  <c r="G167" i="8"/>
  <c r="X166" i="8"/>
  <c r="W166" i="8"/>
  <c r="T166" i="8"/>
  <c r="S166" i="8"/>
  <c r="P166" i="8"/>
  <c r="O166" i="8"/>
  <c r="L166" i="8"/>
  <c r="K166" i="8"/>
  <c r="H166" i="8"/>
  <c r="G166" i="8"/>
  <c r="X165" i="8"/>
  <c r="W165" i="8"/>
  <c r="T165" i="8"/>
  <c r="S165" i="8"/>
  <c r="P165" i="8"/>
  <c r="O165" i="8"/>
  <c r="L165" i="8"/>
  <c r="K165" i="8"/>
  <c r="H165" i="8"/>
  <c r="G165" i="8"/>
  <c r="AV164" i="8"/>
  <c r="AU164" i="8"/>
  <c r="X164" i="8"/>
  <c r="W164" i="8"/>
  <c r="T164" i="8"/>
  <c r="S164" i="8"/>
  <c r="P164" i="8"/>
  <c r="O164" i="8"/>
  <c r="L164" i="8"/>
  <c r="K164" i="8"/>
  <c r="H164" i="8"/>
  <c r="G164" i="8"/>
  <c r="AV163" i="8"/>
  <c r="AU163" i="8"/>
  <c r="X163" i="8"/>
  <c r="W163" i="8"/>
  <c r="T163" i="8"/>
  <c r="S163" i="8"/>
  <c r="P163" i="8"/>
  <c r="O163" i="8"/>
  <c r="L163" i="8"/>
  <c r="K163" i="8"/>
  <c r="H163" i="8"/>
  <c r="G163" i="8"/>
  <c r="AV162" i="8"/>
  <c r="AU162" i="8"/>
  <c r="X162" i="8"/>
  <c r="W162" i="8"/>
  <c r="T162" i="8"/>
  <c r="S162" i="8"/>
  <c r="P162" i="8"/>
  <c r="O162" i="8"/>
  <c r="L162" i="8"/>
  <c r="K162" i="8"/>
  <c r="H162" i="8"/>
  <c r="G162" i="8"/>
  <c r="AV161" i="8"/>
  <c r="AU161" i="8"/>
  <c r="AB161" i="8"/>
  <c r="AA161" i="8"/>
  <c r="X161" i="8"/>
  <c r="W161" i="8"/>
  <c r="T161" i="8"/>
  <c r="S161" i="8"/>
  <c r="P161" i="8"/>
  <c r="O161" i="8"/>
  <c r="L161" i="8"/>
  <c r="K161" i="8"/>
  <c r="H161" i="8"/>
  <c r="G161" i="8"/>
  <c r="AV160" i="8"/>
  <c r="AU160" i="8"/>
  <c r="AB160" i="8"/>
  <c r="AA160" i="8"/>
  <c r="X160" i="8"/>
  <c r="W160" i="8"/>
  <c r="T160" i="8"/>
  <c r="S160" i="8"/>
  <c r="P160" i="8"/>
  <c r="O160" i="8"/>
  <c r="L160" i="8"/>
  <c r="K160" i="8"/>
  <c r="H160" i="8"/>
  <c r="G160" i="8"/>
  <c r="AV159" i="8"/>
  <c r="AU159" i="8"/>
  <c r="AF159" i="8"/>
  <c r="AE159" i="8"/>
  <c r="AB159" i="8"/>
  <c r="AA159" i="8"/>
  <c r="X159" i="8"/>
  <c r="W159" i="8"/>
  <c r="T159" i="8"/>
  <c r="S159" i="8"/>
  <c r="P159" i="8"/>
  <c r="O159" i="8"/>
  <c r="L159" i="8"/>
  <c r="K159" i="8"/>
  <c r="H159" i="8"/>
  <c r="G159" i="8"/>
  <c r="AV158" i="8"/>
  <c r="AU158" i="8"/>
  <c r="AF158" i="8"/>
  <c r="AE158" i="8"/>
  <c r="AB158" i="8"/>
  <c r="AA158" i="8"/>
  <c r="X158" i="8"/>
  <c r="W158" i="8"/>
  <c r="T158" i="8"/>
  <c r="S158" i="8"/>
  <c r="P158" i="8"/>
  <c r="O158" i="8"/>
  <c r="L158" i="8"/>
  <c r="K158" i="8"/>
  <c r="H158" i="8"/>
  <c r="G158" i="8"/>
  <c r="AV157" i="8"/>
  <c r="AU157" i="8"/>
  <c r="AF157" i="8"/>
  <c r="AE157" i="8"/>
  <c r="AB157" i="8"/>
  <c r="AA157" i="8"/>
  <c r="X157" i="8"/>
  <c r="W157" i="8"/>
  <c r="T157" i="8"/>
  <c r="S157" i="8"/>
  <c r="P157" i="8"/>
  <c r="O157" i="8"/>
  <c r="L157" i="8"/>
  <c r="K157" i="8"/>
  <c r="H157" i="8"/>
  <c r="G157" i="8"/>
  <c r="AV156" i="8"/>
  <c r="AU156" i="8"/>
  <c r="AF156" i="8"/>
  <c r="AE156" i="8"/>
  <c r="AB156" i="8"/>
  <c r="AA156" i="8"/>
  <c r="X156" i="8"/>
  <c r="W156" i="8"/>
  <c r="T156" i="8"/>
  <c r="S156" i="8"/>
  <c r="P156" i="8"/>
  <c r="O156" i="8"/>
  <c r="L156" i="8"/>
  <c r="K156" i="8"/>
  <c r="H156" i="8"/>
  <c r="G156" i="8"/>
  <c r="D156" i="8"/>
  <c r="C156" i="8"/>
  <c r="AV155" i="8"/>
  <c r="AU155" i="8"/>
  <c r="AJ155" i="8"/>
  <c r="AI155" i="8"/>
  <c r="AF155" i="8"/>
  <c r="AE155" i="8"/>
  <c r="AB155" i="8"/>
  <c r="AA155" i="8"/>
  <c r="X155" i="8"/>
  <c r="W155" i="8"/>
  <c r="T155" i="8"/>
  <c r="S155" i="8"/>
  <c r="P155" i="8"/>
  <c r="O155" i="8"/>
  <c r="L155" i="8"/>
  <c r="K155" i="8"/>
  <c r="H155" i="8"/>
  <c r="G155" i="8"/>
  <c r="D155" i="8"/>
  <c r="C155" i="8"/>
  <c r="AV154" i="8"/>
  <c r="AU154" i="8"/>
  <c r="AJ154" i="8"/>
  <c r="AI154" i="8"/>
  <c r="AF154" i="8"/>
  <c r="AE154" i="8"/>
  <c r="AB154" i="8"/>
  <c r="AA154" i="8"/>
  <c r="X154" i="8"/>
  <c r="W154" i="8"/>
  <c r="T154" i="8"/>
  <c r="S154" i="8"/>
  <c r="P154" i="8"/>
  <c r="O154" i="8"/>
  <c r="L154" i="8"/>
  <c r="K154" i="8"/>
  <c r="H154" i="8"/>
  <c r="G154" i="8"/>
  <c r="D154" i="8"/>
  <c r="C154" i="8"/>
  <c r="AV153" i="8"/>
  <c r="AU153" i="8"/>
  <c r="AJ153" i="8"/>
  <c r="AI153" i="8"/>
  <c r="AF153" i="8"/>
  <c r="AE153" i="8"/>
  <c r="AB153" i="8"/>
  <c r="AA153" i="8"/>
  <c r="X153" i="8"/>
  <c r="W153" i="8"/>
  <c r="T153" i="8"/>
  <c r="S153" i="8"/>
  <c r="P153" i="8"/>
  <c r="O153" i="8"/>
  <c r="L153" i="8"/>
  <c r="K153" i="8"/>
  <c r="H153" i="8"/>
  <c r="G153" i="8"/>
  <c r="D153" i="8"/>
  <c r="C153" i="8"/>
  <c r="AV152" i="8"/>
  <c r="AU152" i="8"/>
  <c r="AJ152" i="8"/>
  <c r="AI152" i="8"/>
  <c r="AF152" i="8"/>
  <c r="AE152" i="8"/>
  <c r="AB152" i="8"/>
  <c r="AA152" i="8"/>
  <c r="X152" i="8"/>
  <c r="W152" i="8"/>
  <c r="T152" i="8"/>
  <c r="S152" i="8"/>
  <c r="P152" i="8"/>
  <c r="O152" i="8"/>
  <c r="L152" i="8"/>
  <c r="K152" i="8"/>
  <c r="H152" i="8"/>
  <c r="G152" i="8"/>
  <c r="D152" i="8"/>
  <c r="C152" i="8"/>
  <c r="AV151" i="8"/>
  <c r="AU151" i="8"/>
  <c r="AJ151" i="8"/>
  <c r="AI151" i="8"/>
  <c r="AF151" i="8"/>
  <c r="AE151" i="8"/>
  <c r="AB151" i="8"/>
  <c r="AA151" i="8"/>
  <c r="X151" i="8"/>
  <c r="W151" i="8"/>
  <c r="T151" i="8"/>
  <c r="S151" i="8"/>
  <c r="P151" i="8"/>
  <c r="O151" i="8"/>
  <c r="L151" i="8"/>
  <c r="K151" i="8"/>
  <c r="H151" i="8"/>
  <c r="G151" i="8"/>
  <c r="D151" i="8"/>
  <c r="C151" i="8"/>
  <c r="AV150" i="8"/>
  <c r="AU150" i="8"/>
  <c r="AJ150" i="8"/>
  <c r="AI150" i="8"/>
  <c r="AF150" i="8"/>
  <c r="AE150" i="8"/>
  <c r="AB150" i="8"/>
  <c r="AA150" i="8"/>
  <c r="X150" i="8"/>
  <c r="W150" i="8"/>
  <c r="T150" i="8"/>
  <c r="S150" i="8"/>
  <c r="P150" i="8"/>
  <c r="O150" i="8"/>
  <c r="L150" i="8"/>
  <c r="K150" i="8"/>
  <c r="H150" i="8"/>
  <c r="G150" i="8"/>
  <c r="D150" i="8"/>
  <c r="C150" i="8"/>
  <c r="AV149" i="8"/>
  <c r="AU149" i="8"/>
  <c r="AJ149" i="8"/>
  <c r="AI149" i="8"/>
  <c r="AF149" i="8"/>
  <c r="AE149" i="8"/>
  <c r="AB149" i="8"/>
  <c r="AA149" i="8"/>
  <c r="X149" i="8"/>
  <c r="W149" i="8"/>
  <c r="T149" i="8"/>
  <c r="S149" i="8"/>
  <c r="P149" i="8"/>
  <c r="O149" i="8"/>
  <c r="L149" i="8"/>
  <c r="K149" i="8"/>
  <c r="H149" i="8"/>
  <c r="G149" i="8"/>
  <c r="D149" i="8"/>
  <c r="C149" i="8"/>
  <c r="AV148" i="8"/>
  <c r="AU148" i="8"/>
  <c r="AJ148" i="8"/>
  <c r="AI148" i="8"/>
  <c r="AF148" i="8"/>
  <c r="AE148" i="8"/>
  <c r="AB148" i="8"/>
  <c r="AA148" i="8"/>
  <c r="X148" i="8"/>
  <c r="W148" i="8"/>
  <c r="T148" i="8"/>
  <c r="S148" i="8"/>
  <c r="P148" i="8"/>
  <c r="O148" i="8"/>
  <c r="L148" i="8"/>
  <c r="K148" i="8"/>
  <c r="H148" i="8"/>
  <c r="G148" i="8"/>
  <c r="D148" i="8"/>
  <c r="C148" i="8"/>
  <c r="AV147" i="8"/>
  <c r="AU147" i="8"/>
  <c r="AJ147" i="8"/>
  <c r="AI147" i="8"/>
  <c r="AF147" i="8"/>
  <c r="AE147" i="8"/>
  <c r="AB147" i="8"/>
  <c r="AA147" i="8"/>
  <c r="X147" i="8"/>
  <c r="W147" i="8"/>
  <c r="T147" i="8"/>
  <c r="S147" i="8"/>
  <c r="P147" i="8"/>
  <c r="O147" i="8"/>
  <c r="L147" i="8"/>
  <c r="K147" i="8"/>
  <c r="H147" i="8"/>
  <c r="G147" i="8"/>
  <c r="D147" i="8"/>
  <c r="C147" i="8"/>
  <c r="AV146" i="8"/>
  <c r="AU146" i="8"/>
  <c r="AJ146" i="8"/>
  <c r="AI146" i="8"/>
  <c r="AF146" i="8"/>
  <c r="AE146" i="8"/>
  <c r="AB146" i="8"/>
  <c r="AA146" i="8"/>
  <c r="X146" i="8"/>
  <c r="W146" i="8"/>
  <c r="T146" i="8"/>
  <c r="S146" i="8"/>
  <c r="P146" i="8"/>
  <c r="O146" i="8"/>
  <c r="L146" i="8"/>
  <c r="K146" i="8"/>
  <c r="H146" i="8"/>
  <c r="G146" i="8"/>
  <c r="D146" i="8"/>
  <c r="C146" i="8"/>
  <c r="AV145" i="8"/>
  <c r="AU145" i="8"/>
  <c r="AJ145" i="8"/>
  <c r="AI145" i="8"/>
  <c r="AF145" i="8"/>
  <c r="AE145" i="8"/>
  <c r="AB145" i="8"/>
  <c r="AA145" i="8"/>
  <c r="X145" i="8"/>
  <c r="W145" i="8"/>
  <c r="T145" i="8"/>
  <c r="S145" i="8"/>
  <c r="P145" i="8"/>
  <c r="O145" i="8"/>
  <c r="L145" i="8"/>
  <c r="K145" i="8"/>
  <c r="H145" i="8"/>
  <c r="G145" i="8"/>
  <c r="D145" i="8"/>
  <c r="C145" i="8"/>
  <c r="AV144" i="8"/>
  <c r="AU144" i="8"/>
  <c r="AJ144" i="8"/>
  <c r="AI144" i="8"/>
  <c r="AF144" i="8"/>
  <c r="AE144" i="8"/>
  <c r="AB144" i="8"/>
  <c r="AA144" i="8"/>
  <c r="X144" i="8"/>
  <c r="W144" i="8"/>
  <c r="T144" i="8"/>
  <c r="S144" i="8"/>
  <c r="P144" i="8"/>
  <c r="O144" i="8"/>
  <c r="L144" i="8"/>
  <c r="K144" i="8"/>
  <c r="H144" i="8"/>
  <c r="G144" i="8"/>
  <c r="D144" i="8"/>
  <c r="C144" i="8"/>
  <c r="AV143" i="8"/>
  <c r="AU143" i="8"/>
  <c r="AJ143" i="8"/>
  <c r="AI143" i="8"/>
  <c r="AF143" i="8"/>
  <c r="AE143" i="8"/>
  <c r="AB143" i="8"/>
  <c r="AA143" i="8"/>
  <c r="X143" i="8"/>
  <c r="W143" i="8"/>
  <c r="T143" i="8"/>
  <c r="S143" i="8"/>
  <c r="P143" i="8"/>
  <c r="O143" i="8"/>
  <c r="L143" i="8"/>
  <c r="K143" i="8"/>
  <c r="H143" i="8"/>
  <c r="G143" i="8"/>
  <c r="D143" i="8"/>
  <c r="C143" i="8"/>
  <c r="AV142" i="8"/>
  <c r="AU142" i="8"/>
  <c r="AJ142" i="8"/>
  <c r="AI142" i="8"/>
  <c r="AF142" i="8"/>
  <c r="AE142" i="8"/>
  <c r="AB142" i="8"/>
  <c r="AA142" i="8"/>
  <c r="X142" i="8"/>
  <c r="W142" i="8"/>
  <c r="T142" i="8"/>
  <c r="S142" i="8"/>
  <c r="P142" i="8"/>
  <c r="O142" i="8"/>
  <c r="L142" i="8"/>
  <c r="K142" i="8"/>
  <c r="H142" i="8"/>
  <c r="G142" i="8"/>
  <c r="D142" i="8"/>
  <c r="C142" i="8"/>
  <c r="AV141" i="8"/>
  <c r="AU141" i="8"/>
  <c r="AJ141" i="8"/>
  <c r="AI141" i="8"/>
  <c r="AF141" i="8"/>
  <c r="AE141" i="8"/>
  <c r="AB141" i="8"/>
  <c r="AA141" i="8"/>
  <c r="X141" i="8"/>
  <c r="W141" i="8"/>
  <c r="T141" i="8"/>
  <c r="S141" i="8"/>
  <c r="P141" i="8"/>
  <c r="O141" i="8"/>
  <c r="L141" i="8"/>
  <c r="K141" i="8"/>
  <c r="H141" i="8"/>
  <c r="G141" i="8"/>
  <c r="D141" i="8"/>
  <c r="C141" i="8"/>
  <c r="AV140" i="8"/>
  <c r="AU140" i="8"/>
  <c r="AJ140" i="8"/>
  <c r="AI140" i="8"/>
  <c r="AF140" i="8"/>
  <c r="AE140" i="8"/>
  <c r="AB140" i="8"/>
  <c r="AA140" i="8"/>
  <c r="X140" i="8"/>
  <c r="W140" i="8"/>
  <c r="T140" i="8"/>
  <c r="S140" i="8"/>
  <c r="P140" i="8"/>
  <c r="O140" i="8"/>
  <c r="L140" i="8"/>
  <c r="K140" i="8"/>
  <c r="H140" i="8"/>
  <c r="G140" i="8"/>
  <c r="D140" i="8"/>
  <c r="C140" i="8"/>
  <c r="AV139" i="8"/>
  <c r="AU139" i="8"/>
  <c r="AJ139" i="8"/>
  <c r="AI139" i="8"/>
  <c r="AF139" i="8"/>
  <c r="AE139" i="8"/>
  <c r="AB139" i="8"/>
  <c r="AA139" i="8"/>
  <c r="X139" i="8"/>
  <c r="W139" i="8"/>
  <c r="T139" i="8"/>
  <c r="S139" i="8"/>
  <c r="P139" i="8"/>
  <c r="O139" i="8"/>
  <c r="L139" i="8"/>
  <c r="K139" i="8"/>
  <c r="H139" i="8"/>
  <c r="G139" i="8"/>
  <c r="D139" i="8"/>
  <c r="C139" i="8"/>
  <c r="AV138" i="8"/>
  <c r="AU138" i="8"/>
  <c r="AJ138" i="8"/>
  <c r="AI138" i="8"/>
  <c r="AF138" i="8"/>
  <c r="AE138" i="8"/>
  <c r="AB138" i="8"/>
  <c r="AA138" i="8"/>
  <c r="X138" i="8"/>
  <c r="W138" i="8"/>
  <c r="T138" i="8"/>
  <c r="S138" i="8"/>
  <c r="P138" i="8"/>
  <c r="O138" i="8"/>
  <c r="L138" i="8"/>
  <c r="K138" i="8"/>
  <c r="H138" i="8"/>
  <c r="G138" i="8"/>
  <c r="D138" i="8"/>
  <c r="C138" i="8"/>
  <c r="AV137" i="8"/>
  <c r="AU137" i="8"/>
  <c r="AJ137" i="8"/>
  <c r="AI137" i="8"/>
  <c r="AF137" i="8"/>
  <c r="AE137" i="8"/>
  <c r="AB137" i="8"/>
  <c r="AA137" i="8"/>
  <c r="X137" i="8"/>
  <c r="W137" i="8"/>
  <c r="T137" i="8"/>
  <c r="S137" i="8"/>
  <c r="P137" i="8"/>
  <c r="O137" i="8"/>
  <c r="L137" i="8"/>
  <c r="K137" i="8"/>
  <c r="H137" i="8"/>
  <c r="G137" i="8"/>
  <c r="D137" i="8"/>
  <c r="C137" i="8"/>
  <c r="AV136" i="8"/>
  <c r="AU136" i="8"/>
  <c r="AJ136" i="8"/>
  <c r="AI136" i="8"/>
  <c r="AF136" i="8"/>
  <c r="AE136" i="8"/>
  <c r="AB136" i="8"/>
  <c r="AA136" i="8"/>
  <c r="X136" i="8"/>
  <c r="W136" i="8"/>
  <c r="T136" i="8"/>
  <c r="S136" i="8"/>
  <c r="P136" i="8"/>
  <c r="O136" i="8"/>
  <c r="L136" i="8"/>
  <c r="K136" i="8"/>
  <c r="H136" i="8"/>
  <c r="G136" i="8"/>
  <c r="D136" i="8"/>
  <c r="C136" i="8"/>
  <c r="AV135" i="8"/>
  <c r="AU135" i="8"/>
  <c r="AJ135" i="8"/>
  <c r="AI135" i="8"/>
  <c r="AF135" i="8"/>
  <c r="AE135" i="8"/>
  <c r="AB135" i="8"/>
  <c r="AA135" i="8"/>
  <c r="X135" i="8"/>
  <c r="W135" i="8"/>
  <c r="T135" i="8"/>
  <c r="S135" i="8"/>
  <c r="P135" i="8"/>
  <c r="O135" i="8"/>
  <c r="L135" i="8"/>
  <c r="K135" i="8"/>
  <c r="H135" i="8"/>
  <c r="G135" i="8"/>
  <c r="D135" i="8"/>
  <c r="C135" i="8"/>
  <c r="AV134" i="8"/>
  <c r="AU134" i="8"/>
  <c r="AJ134" i="8"/>
  <c r="AI134" i="8"/>
  <c r="AF134" i="8"/>
  <c r="AE134" i="8"/>
  <c r="AB134" i="8"/>
  <c r="AA134" i="8"/>
  <c r="X134" i="8"/>
  <c r="W134" i="8"/>
  <c r="T134" i="8"/>
  <c r="S134" i="8"/>
  <c r="P134" i="8"/>
  <c r="O134" i="8"/>
  <c r="L134" i="8"/>
  <c r="K134" i="8"/>
  <c r="H134" i="8"/>
  <c r="G134" i="8"/>
  <c r="D134" i="8"/>
  <c r="C134" i="8"/>
  <c r="AV133" i="8"/>
  <c r="AU133" i="8"/>
  <c r="AJ133" i="8"/>
  <c r="AI133" i="8"/>
  <c r="AF133" i="8"/>
  <c r="AE133" i="8"/>
  <c r="AB133" i="8"/>
  <c r="AA133" i="8"/>
  <c r="X133" i="8"/>
  <c r="W133" i="8"/>
  <c r="T133" i="8"/>
  <c r="S133" i="8"/>
  <c r="P133" i="8"/>
  <c r="O133" i="8"/>
  <c r="L133" i="8"/>
  <c r="K133" i="8"/>
  <c r="H133" i="8"/>
  <c r="G133" i="8"/>
  <c r="D133" i="8"/>
  <c r="C133" i="8"/>
  <c r="AV132" i="8"/>
  <c r="AU132" i="8"/>
  <c r="AJ132" i="8"/>
  <c r="AI132" i="8"/>
  <c r="AF132" i="8"/>
  <c r="AE132" i="8"/>
  <c r="AB132" i="8"/>
  <c r="AA132" i="8"/>
  <c r="X132" i="8"/>
  <c r="W132" i="8"/>
  <c r="T132" i="8"/>
  <c r="S132" i="8"/>
  <c r="P132" i="8"/>
  <c r="O132" i="8"/>
  <c r="L132" i="8"/>
  <c r="K132" i="8"/>
  <c r="H132" i="8"/>
  <c r="G132" i="8"/>
  <c r="D132" i="8"/>
  <c r="C132" i="8"/>
  <c r="AV131" i="8"/>
  <c r="AU131" i="8"/>
  <c r="AJ131" i="8"/>
  <c r="AI131" i="8"/>
  <c r="AF131" i="8"/>
  <c r="AE131" i="8"/>
  <c r="AB131" i="8"/>
  <c r="AA131" i="8"/>
  <c r="X131" i="8"/>
  <c r="W131" i="8"/>
  <c r="T131" i="8"/>
  <c r="S131" i="8"/>
  <c r="P131" i="8"/>
  <c r="O131" i="8"/>
  <c r="L131" i="8"/>
  <c r="K131" i="8"/>
  <c r="H131" i="8"/>
  <c r="G131" i="8"/>
  <c r="D131" i="8"/>
  <c r="C131" i="8"/>
  <c r="AV130" i="8"/>
  <c r="AU130" i="8"/>
  <c r="AJ130" i="8"/>
  <c r="AI130" i="8"/>
  <c r="AF130" i="8"/>
  <c r="AE130" i="8"/>
  <c r="AB130" i="8"/>
  <c r="AA130" i="8"/>
  <c r="X130" i="8"/>
  <c r="W130" i="8"/>
  <c r="T130" i="8"/>
  <c r="S130" i="8"/>
  <c r="P130" i="8"/>
  <c r="O130" i="8"/>
  <c r="L130" i="8"/>
  <c r="K130" i="8"/>
  <c r="H130" i="8"/>
  <c r="G130" i="8"/>
  <c r="D130" i="8"/>
  <c r="C130" i="8"/>
  <c r="AV129" i="8"/>
  <c r="AU129" i="8"/>
  <c r="AJ129" i="8"/>
  <c r="AI129" i="8"/>
  <c r="AF129" i="8"/>
  <c r="AE129" i="8"/>
  <c r="AB129" i="8"/>
  <c r="AA129" i="8"/>
  <c r="X129" i="8"/>
  <c r="W129" i="8"/>
  <c r="T129" i="8"/>
  <c r="S129" i="8"/>
  <c r="P129" i="8"/>
  <c r="O129" i="8"/>
  <c r="L129" i="8"/>
  <c r="K129" i="8"/>
  <c r="H129" i="8"/>
  <c r="G129" i="8"/>
  <c r="D129" i="8"/>
  <c r="C129" i="8"/>
  <c r="AV128" i="8"/>
  <c r="AU128" i="8"/>
  <c r="AJ128" i="8"/>
  <c r="AI128" i="8"/>
  <c r="AF128" i="8"/>
  <c r="AE128" i="8"/>
  <c r="AB128" i="8"/>
  <c r="AA128" i="8"/>
  <c r="X128" i="8"/>
  <c r="W128" i="8"/>
  <c r="T128" i="8"/>
  <c r="S128" i="8"/>
  <c r="P128" i="8"/>
  <c r="O128" i="8"/>
  <c r="L128" i="8"/>
  <c r="K128" i="8"/>
  <c r="H128" i="8"/>
  <c r="G128" i="8"/>
  <c r="D128" i="8"/>
  <c r="C128" i="8"/>
  <c r="AZ127" i="8"/>
  <c r="AY127" i="8"/>
  <c r="AV127" i="8"/>
  <c r="AU127" i="8"/>
  <c r="AJ127" i="8"/>
  <c r="AI127" i="8"/>
  <c r="AF127" i="8"/>
  <c r="AE127" i="8"/>
  <c r="AB127" i="8"/>
  <c r="AA127" i="8"/>
  <c r="X127" i="8"/>
  <c r="W127" i="8"/>
  <c r="T127" i="8"/>
  <c r="S127" i="8"/>
  <c r="P127" i="8"/>
  <c r="O127" i="8"/>
  <c r="L127" i="8"/>
  <c r="K127" i="8"/>
  <c r="H127" i="8"/>
  <c r="G127" i="8"/>
  <c r="D127" i="8"/>
  <c r="C127" i="8"/>
  <c r="AZ126" i="8"/>
  <c r="AY126" i="8"/>
  <c r="AV126" i="8"/>
  <c r="AU126" i="8"/>
  <c r="AJ126" i="8"/>
  <c r="AI126" i="8"/>
  <c r="AF126" i="8"/>
  <c r="AE126" i="8"/>
  <c r="AB126" i="8"/>
  <c r="AA126" i="8"/>
  <c r="X126" i="8"/>
  <c r="W126" i="8"/>
  <c r="T126" i="8"/>
  <c r="S126" i="8"/>
  <c r="P126" i="8"/>
  <c r="O126" i="8"/>
  <c r="L126" i="8"/>
  <c r="K126" i="8"/>
  <c r="H126" i="8"/>
  <c r="G126" i="8"/>
  <c r="D126" i="8"/>
  <c r="C126" i="8"/>
  <c r="AZ125" i="8"/>
  <c r="AY125" i="8"/>
  <c r="AV125" i="8"/>
  <c r="AU125" i="8"/>
  <c r="AJ125" i="8"/>
  <c r="AI125" i="8"/>
  <c r="AF125" i="8"/>
  <c r="AE125" i="8"/>
  <c r="AB125" i="8"/>
  <c r="AA125" i="8"/>
  <c r="X125" i="8"/>
  <c r="W125" i="8"/>
  <c r="T125" i="8"/>
  <c r="S125" i="8"/>
  <c r="P125" i="8"/>
  <c r="O125" i="8"/>
  <c r="L125" i="8"/>
  <c r="K125" i="8"/>
  <c r="H125" i="8"/>
  <c r="G125" i="8"/>
  <c r="D125" i="8"/>
  <c r="C125" i="8"/>
  <c r="AZ124" i="8"/>
  <c r="AY124" i="8"/>
  <c r="AV124" i="8"/>
  <c r="AU124" i="8"/>
  <c r="AR124" i="8"/>
  <c r="AQ124" i="8"/>
  <c r="AJ124" i="8"/>
  <c r="AI124" i="8"/>
  <c r="AF124" i="8"/>
  <c r="AE124" i="8"/>
  <c r="AB124" i="8"/>
  <c r="AA124" i="8"/>
  <c r="X124" i="8"/>
  <c r="W124" i="8"/>
  <c r="T124" i="8"/>
  <c r="S124" i="8"/>
  <c r="P124" i="8"/>
  <c r="O124" i="8"/>
  <c r="L124" i="8"/>
  <c r="K124" i="8"/>
  <c r="H124" i="8"/>
  <c r="G124" i="8"/>
  <c r="D124" i="8"/>
  <c r="C124" i="8"/>
  <c r="AZ123" i="8"/>
  <c r="AY123" i="8"/>
  <c r="AV123" i="8"/>
  <c r="AU123" i="8"/>
  <c r="AR123" i="8"/>
  <c r="AQ123" i="8"/>
  <c r="AJ123" i="8"/>
  <c r="AI123" i="8"/>
  <c r="AF123" i="8"/>
  <c r="AE123" i="8"/>
  <c r="AB123" i="8"/>
  <c r="AA123" i="8"/>
  <c r="X123" i="8"/>
  <c r="W123" i="8"/>
  <c r="T123" i="8"/>
  <c r="S123" i="8"/>
  <c r="P123" i="8"/>
  <c r="O123" i="8"/>
  <c r="L123" i="8"/>
  <c r="K123" i="8"/>
  <c r="H123" i="8"/>
  <c r="G123" i="8"/>
  <c r="D123" i="8"/>
  <c r="C123" i="8"/>
  <c r="AZ122" i="8"/>
  <c r="AY122" i="8"/>
  <c r="AV122" i="8"/>
  <c r="AU122" i="8"/>
  <c r="AR122" i="8"/>
  <c r="AQ122" i="8"/>
  <c r="AJ122" i="8"/>
  <c r="AI122" i="8"/>
  <c r="AF122" i="8"/>
  <c r="AE122" i="8"/>
  <c r="AB122" i="8"/>
  <c r="AA122" i="8"/>
  <c r="X122" i="8"/>
  <c r="W122" i="8"/>
  <c r="T122" i="8"/>
  <c r="S122" i="8"/>
  <c r="P122" i="8"/>
  <c r="O122" i="8"/>
  <c r="L122" i="8"/>
  <c r="K122" i="8"/>
  <c r="H122" i="8"/>
  <c r="G122" i="8"/>
  <c r="D122" i="8"/>
  <c r="C122" i="8"/>
  <c r="AZ121" i="8"/>
  <c r="AY121" i="8"/>
  <c r="AV121" i="8"/>
  <c r="AU121" i="8"/>
  <c r="AR121" i="8"/>
  <c r="AQ121" i="8"/>
  <c r="AJ121" i="8"/>
  <c r="AI121" i="8"/>
  <c r="AF121" i="8"/>
  <c r="AE121" i="8"/>
  <c r="AB121" i="8"/>
  <c r="AA121" i="8"/>
  <c r="X121" i="8"/>
  <c r="W121" i="8"/>
  <c r="T121" i="8"/>
  <c r="S121" i="8"/>
  <c r="P121" i="8"/>
  <c r="O121" i="8"/>
  <c r="L121" i="8"/>
  <c r="K121" i="8"/>
  <c r="H121" i="8"/>
  <c r="G121" i="8"/>
  <c r="D121" i="8"/>
  <c r="C121" i="8"/>
  <c r="AZ120" i="8"/>
  <c r="AY120" i="8"/>
  <c r="AV120" i="8"/>
  <c r="AU120" i="8"/>
  <c r="AR120" i="8"/>
  <c r="AQ120" i="8"/>
  <c r="AJ120" i="8"/>
  <c r="AI120" i="8"/>
  <c r="AF120" i="8"/>
  <c r="AE120" i="8"/>
  <c r="AB120" i="8"/>
  <c r="AA120" i="8"/>
  <c r="X120" i="8"/>
  <c r="W120" i="8"/>
  <c r="T120" i="8"/>
  <c r="S120" i="8"/>
  <c r="P120" i="8"/>
  <c r="O120" i="8"/>
  <c r="L120" i="8"/>
  <c r="K120" i="8"/>
  <c r="H120" i="8"/>
  <c r="G120" i="8"/>
  <c r="D120" i="8"/>
  <c r="C120" i="8"/>
  <c r="AZ119" i="8"/>
  <c r="AY119" i="8"/>
  <c r="AV119" i="8"/>
  <c r="AU119" i="8"/>
  <c r="AR119" i="8"/>
  <c r="AQ119" i="8"/>
  <c r="AN119" i="8"/>
  <c r="AM119" i="8"/>
  <c r="AJ119" i="8"/>
  <c r="AI119" i="8"/>
  <c r="AF119" i="8"/>
  <c r="AE119" i="8"/>
  <c r="AB119" i="8"/>
  <c r="AA119" i="8"/>
  <c r="X119" i="8"/>
  <c r="W119" i="8"/>
  <c r="T119" i="8"/>
  <c r="S119" i="8"/>
  <c r="P119" i="8"/>
  <c r="O119" i="8"/>
  <c r="L119" i="8"/>
  <c r="K119" i="8"/>
  <c r="H119" i="8"/>
  <c r="G119" i="8"/>
  <c r="D119" i="8"/>
  <c r="C119" i="8"/>
  <c r="AZ118" i="8"/>
  <c r="AY118" i="8"/>
  <c r="AV118" i="8"/>
  <c r="AU118" i="8"/>
  <c r="AR118" i="8"/>
  <c r="AQ118" i="8"/>
  <c r="AN118" i="8"/>
  <c r="AM118" i="8"/>
  <c r="AJ118" i="8"/>
  <c r="AI118" i="8"/>
  <c r="AF118" i="8"/>
  <c r="AE118" i="8"/>
  <c r="AB118" i="8"/>
  <c r="AA118" i="8"/>
  <c r="X118" i="8"/>
  <c r="W118" i="8"/>
  <c r="T118" i="8"/>
  <c r="S118" i="8"/>
  <c r="P118" i="8"/>
  <c r="O118" i="8"/>
  <c r="L118" i="8"/>
  <c r="K118" i="8"/>
  <c r="H118" i="8"/>
  <c r="G118" i="8"/>
  <c r="D118" i="8"/>
  <c r="C118" i="8"/>
  <c r="AZ117" i="8"/>
  <c r="AY117" i="8"/>
  <c r="AV117" i="8"/>
  <c r="AU117" i="8"/>
  <c r="AR117" i="8"/>
  <c r="AQ117" i="8"/>
  <c r="AN117" i="8"/>
  <c r="AM117" i="8"/>
  <c r="AJ117" i="8"/>
  <c r="AI117" i="8"/>
  <c r="AF117" i="8"/>
  <c r="AE117" i="8"/>
  <c r="AB117" i="8"/>
  <c r="AA117" i="8"/>
  <c r="X117" i="8"/>
  <c r="W117" i="8"/>
  <c r="T117" i="8"/>
  <c r="S117" i="8"/>
  <c r="P117" i="8"/>
  <c r="O117" i="8"/>
  <c r="L117" i="8"/>
  <c r="K117" i="8"/>
  <c r="H117" i="8"/>
  <c r="G117" i="8"/>
  <c r="D117" i="8"/>
  <c r="C117" i="8"/>
  <c r="AZ116" i="8"/>
  <c r="AY116" i="8"/>
  <c r="AV116" i="8"/>
  <c r="AU116" i="8"/>
  <c r="AR116" i="8"/>
  <c r="AQ116" i="8"/>
  <c r="AN116" i="8"/>
  <c r="AM116" i="8"/>
  <c r="AJ116" i="8"/>
  <c r="AI116" i="8"/>
  <c r="AF116" i="8"/>
  <c r="AE116" i="8"/>
  <c r="AB116" i="8"/>
  <c r="AA116" i="8"/>
  <c r="X116" i="8"/>
  <c r="W116" i="8"/>
  <c r="T116" i="8"/>
  <c r="S116" i="8"/>
  <c r="P116" i="8"/>
  <c r="O116" i="8"/>
  <c r="L116" i="8"/>
  <c r="K116" i="8"/>
  <c r="H116" i="8"/>
  <c r="G116" i="8"/>
  <c r="D116" i="8"/>
  <c r="C116" i="8"/>
  <c r="AZ115" i="8"/>
  <c r="AY115" i="8"/>
  <c r="AV115" i="8"/>
  <c r="AU115" i="8"/>
  <c r="AR115" i="8"/>
  <c r="AQ115" i="8"/>
  <c r="AN115" i="8"/>
  <c r="AM115" i="8"/>
  <c r="AJ115" i="8"/>
  <c r="AI115" i="8"/>
  <c r="AF115" i="8"/>
  <c r="AE115" i="8"/>
  <c r="AB115" i="8"/>
  <c r="AA115" i="8"/>
  <c r="X115" i="8"/>
  <c r="W115" i="8"/>
  <c r="T115" i="8"/>
  <c r="S115" i="8"/>
  <c r="P115" i="8"/>
  <c r="O115" i="8"/>
  <c r="L115" i="8"/>
  <c r="K115" i="8"/>
  <c r="H115" i="8"/>
  <c r="G115" i="8"/>
  <c r="D115" i="8"/>
  <c r="C115" i="8"/>
  <c r="AZ114" i="8"/>
  <c r="AY114" i="8"/>
  <c r="AV114" i="8"/>
  <c r="AU114" i="8"/>
  <c r="AR114" i="8"/>
  <c r="AQ114" i="8"/>
  <c r="AN114" i="8"/>
  <c r="AM114" i="8"/>
  <c r="AJ114" i="8"/>
  <c r="AI114" i="8"/>
  <c r="AF114" i="8"/>
  <c r="AE114" i="8"/>
  <c r="AB114" i="8"/>
  <c r="AA114" i="8"/>
  <c r="X114" i="8"/>
  <c r="W114" i="8"/>
  <c r="T114" i="8"/>
  <c r="S114" i="8"/>
  <c r="P114" i="8"/>
  <c r="O114" i="8"/>
  <c r="L114" i="8"/>
  <c r="K114" i="8"/>
  <c r="H114" i="8"/>
  <c r="G114" i="8"/>
  <c r="D114" i="8"/>
  <c r="C114" i="8"/>
  <c r="AZ113" i="8"/>
  <c r="AY113" i="8"/>
  <c r="AV113" i="8"/>
  <c r="AU113" i="8"/>
  <c r="AR113" i="8"/>
  <c r="AQ113" i="8"/>
  <c r="AN113" i="8"/>
  <c r="AM113" i="8"/>
  <c r="AJ113" i="8"/>
  <c r="AI113" i="8"/>
  <c r="AF113" i="8"/>
  <c r="AE113" i="8"/>
  <c r="AB113" i="8"/>
  <c r="AA113" i="8"/>
  <c r="X113" i="8"/>
  <c r="W113" i="8"/>
  <c r="T113" i="8"/>
  <c r="S113" i="8"/>
  <c r="P113" i="8"/>
  <c r="O113" i="8"/>
  <c r="L113" i="8"/>
  <c r="K113" i="8"/>
  <c r="H113" i="8"/>
  <c r="G113" i="8"/>
  <c r="D113" i="8"/>
  <c r="C113" i="8"/>
  <c r="AZ112" i="8"/>
  <c r="AY112" i="8"/>
  <c r="AV112" i="8"/>
  <c r="AU112" i="8"/>
  <c r="AR112" i="8"/>
  <c r="AQ112" i="8"/>
  <c r="AN112" i="8"/>
  <c r="AM112" i="8"/>
  <c r="AJ112" i="8"/>
  <c r="AI112" i="8"/>
  <c r="AF112" i="8"/>
  <c r="AE112" i="8"/>
  <c r="AB112" i="8"/>
  <c r="AA112" i="8"/>
  <c r="X112" i="8"/>
  <c r="W112" i="8"/>
  <c r="T112" i="8"/>
  <c r="S112" i="8"/>
  <c r="P112" i="8"/>
  <c r="O112" i="8"/>
  <c r="L112" i="8"/>
  <c r="K112" i="8"/>
  <c r="H112" i="8"/>
  <c r="G112" i="8"/>
  <c r="D112" i="8"/>
  <c r="C112" i="8"/>
  <c r="AZ111" i="8"/>
  <c r="AY111" i="8"/>
  <c r="AV111" i="8"/>
  <c r="AU111" i="8"/>
  <c r="AR111" i="8"/>
  <c r="AQ111" i="8"/>
  <c r="AN111" i="8"/>
  <c r="AM111" i="8"/>
  <c r="AJ111" i="8"/>
  <c r="AI111" i="8"/>
  <c r="AF111" i="8"/>
  <c r="AE111" i="8"/>
  <c r="AB111" i="8"/>
  <c r="AA111" i="8"/>
  <c r="X111" i="8"/>
  <c r="W111" i="8"/>
  <c r="T111" i="8"/>
  <c r="S111" i="8"/>
  <c r="P111" i="8"/>
  <c r="O111" i="8"/>
  <c r="L111" i="8"/>
  <c r="K111" i="8"/>
  <c r="H111" i="8"/>
  <c r="G111" i="8"/>
  <c r="D111" i="8"/>
  <c r="C111" i="8"/>
  <c r="AZ110" i="8"/>
  <c r="AY110" i="8"/>
  <c r="AV110" i="8"/>
  <c r="AU110" i="8"/>
  <c r="AR110" i="8"/>
  <c r="AQ110" i="8"/>
  <c r="AN110" i="8"/>
  <c r="AM110" i="8"/>
  <c r="AJ110" i="8"/>
  <c r="AI110" i="8"/>
  <c r="AF110" i="8"/>
  <c r="AE110" i="8"/>
  <c r="AB110" i="8"/>
  <c r="AA110" i="8"/>
  <c r="X110" i="8"/>
  <c r="W110" i="8"/>
  <c r="T110" i="8"/>
  <c r="S110" i="8"/>
  <c r="P110" i="8"/>
  <c r="O110" i="8"/>
  <c r="L110" i="8"/>
  <c r="K110" i="8"/>
  <c r="H110" i="8"/>
  <c r="G110" i="8"/>
  <c r="D110" i="8"/>
  <c r="C110" i="8"/>
  <c r="AZ109" i="8"/>
  <c r="AY109" i="8"/>
  <c r="AV109" i="8"/>
  <c r="AU109" i="8"/>
  <c r="AR109" i="8"/>
  <c r="AQ109" i="8"/>
  <c r="AN109" i="8"/>
  <c r="AM109" i="8"/>
  <c r="AJ109" i="8"/>
  <c r="AI109" i="8"/>
  <c r="AF109" i="8"/>
  <c r="AE109" i="8"/>
  <c r="AB109" i="8"/>
  <c r="AA109" i="8"/>
  <c r="X109" i="8"/>
  <c r="W109" i="8"/>
  <c r="T109" i="8"/>
  <c r="S109" i="8"/>
  <c r="P109" i="8"/>
  <c r="O109" i="8"/>
  <c r="L109" i="8"/>
  <c r="K109" i="8"/>
  <c r="H109" i="8"/>
  <c r="G109" i="8"/>
  <c r="D109" i="8"/>
  <c r="C109" i="8"/>
  <c r="AZ108" i="8"/>
  <c r="AY108" i="8"/>
  <c r="AV108" i="8"/>
  <c r="AU108" i="8"/>
  <c r="AR108" i="8"/>
  <c r="AQ108" i="8"/>
  <c r="AN108" i="8"/>
  <c r="AM108" i="8"/>
  <c r="AJ108" i="8"/>
  <c r="AI108" i="8"/>
  <c r="AF108" i="8"/>
  <c r="AE108" i="8"/>
  <c r="AB108" i="8"/>
  <c r="AA108" i="8"/>
  <c r="X108" i="8"/>
  <c r="W108" i="8"/>
  <c r="T108" i="8"/>
  <c r="S108" i="8"/>
  <c r="P108" i="8"/>
  <c r="O108" i="8"/>
  <c r="L108" i="8"/>
  <c r="K108" i="8"/>
  <c r="H108" i="8"/>
  <c r="G108" i="8"/>
  <c r="D108" i="8"/>
  <c r="C108" i="8"/>
  <c r="AZ107" i="8"/>
  <c r="AY107" i="8"/>
  <c r="AV107" i="8"/>
  <c r="AU107" i="8"/>
  <c r="AR107" i="8"/>
  <c r="AQ107" i="8"/>
  <c r="AN107" i="8"/>
  <c r="AM107" i="8"/>
  <c r="AJ107" i="8"/>
  <c r="AI107" i="8"/>
  <c r="AF107" i="8"/>
  <c r="AE107" i="8"/>
  <c r="AB107" i="8"/>
  <c r="AA107" i="8"/>
  <c r="X107" i="8"/>
  <c r="W107" i="8"/>
  <c r="T107" i="8"/>
  <c r="S107" i="8"/>
  <c r="P107" i="8"/>
  <c r="O107" i="8"/>
  <c r="L107" i="8"/>
  <c r="K107" i="8"/>
  <c r="H107" i="8"/>
  <c r="G107" i="8"/>
  <c r="D107" i="8"/>
  <c r="C107" i="8"/>
  <c r="AZ106" i="8"/>
  <c r="AY106" i="8"/>
  <c r="AV106" i="8"/>
  <c r="AU106" i="8"/>
  <c r="AR106" i="8"/>
  <c r="AQ106" i="8"/>
  <c r="AN106" i="8"/>
  <c r="AM106" i="8"/>
  <c r="AJ106" i="8"/>
  <c r="AI106" i="8"/>
  <c r="AF106" i="8"/>
  <c r="AE106" i="8"/>
  <c r="AB106" i="8"/>
  <c r="AA106" i="8"/>
  <c r="X106" i="8"/>
  <c r="W106" i="8"/>
  <c r="T106" i="8"/>
  <c r="S106" i="8"/>
  <c r="P106" i="8"/>
  <c r="O106" i="8"/>
  <c r="L106" i="8"/>
  <c r="K106" i="8"/>
  <c r="H106" i="8"/>
  <c r="G106" i="8"/>
  <c r="D106" i="8"/>
  <c r="C106" i="8"/>
  <c r="AZ105" i="8"/>
  <c r="AY105" i="8"/>
  <c r="AV105" i="8"/>
  <c r="AU105" i="8"/>
  <c r="AR105" i="8"/>
  <c r="AQ105" i="8"/>
  <c r="AN105" i="8"/>
  <c r="AM105" i="8"/>
  <c r="AJ105" i="8"/>
  <c r="AI105" i="8"/>
  <c r="AF105" i="8"/>
  <c r="AE105" i="8"/>
  <c r="AB105" i="8"/>
  <c r="AA105" i="8"/>
  <c r="X105" i="8"/>
  <c r="W105" i="8"/>
  <c r="T105" i="8"/>
  <c r="S105" i="8"/>
  <c r="P105" i="8"/>
  <c r="O105" i="8"/>
  <c r="L105" i="8"/>
  <c r="K105" i="8"/>
  <c r="H105" i="8"/>
  <c r="G105" i="8"/>
  <c r="D105" i="8"/>
  <c r="C105" i="8"/>
  <c r="AZ104" i="8"/>
  <c r="AY104" i="8"/>
  <c r="AV104" i="8"/>
  <c r="AU104" i="8"/>
  <c r="AR104" i="8"/>
  <c r="AQ104" i="8"/>
  <c r="AN104" i="8"/>
  <c r="AM104" i="8"/>
  <c r="AJ104" i="8"/>
  <c r="AI104" i="8"/>
  <c r="AF104" i="8"/>
  <c r="AE104" i="8"/>
  <c r="AB104" i="8"/>
  <c r="AA104" i="8"/>
  <c r="X104" i="8"/>
  <c r="W104" i="8"/>
  <c r="T104" i="8"/>
  <c r="S104" i="8"/>
  <c r="P104" i="8"/>
  <c r="O104" i="8"/>
  <c r="L104" i="8"/>
  <c r="K104" i="8"/>
  <c r="H104" i="8"/>
  <c r="G104" i="8"/>
  <c r="D104" i="8"/>
  <c r="C104" i="8"/>
  <c r="AZ103" i="8"/>
  <c r="AY103" i="8"/>
  <c r="AV103" i="8"/>
  <c r="AU103" i="8"/>
  <c r="AR103" i="8"/>
  <c r="AQ103" i="8"/>
  <c r="AN103" i="8"/>
  <c r="AM103" i="8"/>
  <c r="AJ103" i="8"/>
  <c r="AI103" i="8"/>
  <c r="AF103" i="8"/>
  <c r="AE103" i="8"/>
  <c r="AB103" i="8"/>
  <c r="AA103" i="8"/>
  <c r="X103" i="8"/>
  <c r="W103" i="8"/>
  <c r="T103" i="8"/>
  <c r="S103" i="8"/>
  <c r="P103" i="8"/>
  <c r="O103" i="8"/>
  <c r="L103" i="8"/>
  <c r="K103" i="8"/>
  <c r="H103" i="8"/>
  <c r="G103" i="8"/>
  <c r="D103" i="8"/>
  <c r="C103" i="8"/>
  <c r="AZ102" i="8"/>
  <c r="AY102" i="8"/>
  <c r="AV102" i="8"/>
  <c r="AU102" i="8"/>
  <c r="AR102" i="8"/>
  <c r="AQ102" i="8"/>
  <c r="AN102" i="8"/>
  <c r="AM102" i="8"/>
  <c r="AJ102" i="8"/>
  <c r="AI102" i="8"/>
  <c r="AF102" i="8"/>
  <c r="AE102" i="8"/>
  <c r="AB102" i="8"/>
  <c r="AA102" i="8"/>
  <c r="X102" i="8"/>
  <c r="W102" i="8"/>
  <c r="T102" i="8"/>
  <c r="S102" i="8"/>
  <c r="P102" i="8"/>
  <c r="O102" i="8"/>
  <c r="L102" i="8"/>
  <c r="K102" i="8"/>
  <c r="H102" i="8"/>
  <c r="G102" i="8"/>
  <c r="D102" i="8"/>
  <c r="C102" i="8"/>
  <c r="AZ101" i="8"/>
  <c r="AY101" i="8"/>
  <c r="AV101" i="8"/>
  <c r="AU101" i="8"/>
  <c r="AR101" i="8"/>
  <c r="AQ101" i="8"/>
  <c r="AN101" i="8"/>
  <c r="AM101" i="8"/>
  <c r="AJ101" i="8"/>
  <c r="AI101" i="8"/>
  <c r="AF101" i="8"/>
  <c r="AE101" i="8"/>
  <c r="AB101" i="8"/>
  <c r="AA101" i="8"/>
  <c r="X101" i="8"/>
  <c r="W101" i="8"/>
  <c r="T101" i="8"/>
  <c r="S101" i="8"/>
  <c r="P101" i="8"/>
  <c r="O101" i="8"/>
  <c r="L101" i="8"/>
  <c r="K101" i="8"/>
  <c r="H101" i="8"/>
  <c r="G101" i="8"/>
  <c r="D101" i="8"/>
  <c r="C101" i="8"/>
  <c r="AZ100" i="8"/>
  <c r="AY100" i="8"/>
  <c r="AV100" i="8"/>
  <c r="AU100" i="8"/>
  <c r="AR100" i="8"/>
  <c r="AQ100" i="8"/>
  <c r="AN100" i="8"/>
  <c r="AM100" i="8"/>
  <c r="AJ100" i="8"/>
  <c r="AI100" i="8"/>
  <c r="AF100" i="8"/>
  <c r="AE100" i="8"/>
  <c r="AB100" i="8"/>
  <c r="AA100" i="8"/>
  <c r="X100" i="8"/>
  <c r="W100" i="8"/>
  <c r="T100" i="8"/>
  <c r="S100" i="8"/>
  <c r="P100" i="8"/>
  <c r="O100" i="8"/>
  <c r="L100" i="8"/>
  <c r="K100" i="8"/>
  <c r="H100" i="8"/>
  <c r="G100" i="8"/>
  <c r="D100" i="8"/>
  <c r="C100" i="8"/>
  <c r="AZ99" i="8"/>
  <c r="AY99" i="8"/>
  <c r="AV99" i="8"/>
  <c r="AU99" i="8"/>
  <c r="AR99" i="8"/>
  <c r="AQ99" i="8"/>
  <c r="AN99" i="8"/>
  <c r="AM99" i="8"/>
  <c r="AJ99" i="8"/>
  <c r="AI99" i="8"/>
  <c r="AF99" i="8"/>
  <c r="AE99" i="8"/>
  <c r="AB99" i="8"/>
  <c r="AA99" i="8"/>
  <c r="X99" i="8"/>
  <c r="W99" i="8"/>
  <c r="T99" i="8"/>
  <c r="S99" i="8"/>
  <c r="P99" i="8"/>
  <c r="O99" i="8"/>
  <c r="L99" i="8"/>
  <c r="K99" i="8"/>
  <c r="H99" i="8"/>
  <c r="G99" i="8"/>
  <c r="D99" i="8"/>
  <c r="C99" i="8"/>
  <c r="AZ98" i="8"/>
  <c r="AY98" i="8"/>
  <c r="AV98" i="8"/>
  <c r="AU98" i="8"/>
  <c r="AR98" i="8"/>
  <c r="AQ98" i="8"/>
  <c r="AN98" i="8"/>
  <c r="AM98" i="8"/>
  <c r="AJ98" i="8"/>
  <c r="AI98" i="8"/>
  <c r="AF98" i="8"/>
  <c r="AE98" i="8"/>
  <c r="AB98" i="8"/>
  <c r="AA98" i="8"/>
  <c r="X98" i="8"/>
  <c r="W98" i="8"/>
  <c r="T98" i="8"/>
  <c r="S98" i="8"/>
  <c r="P98" i="8"/>
  <c r="O98" i="8"/>
  <c r="L98" i="8"/>
  <c r="K98" i="8"/>
  <c r="H98" i="8"/>
  <c r="G98" i="8"/>
  <c r="D98" i="8"/>
  <c r="C98" i="8"/>
  <c r="AZ97" i="8"/>
  <c r="AY97" i="8"/>
  <c r="AV97" i="8"/>
  <c r="AU97" i="8"/>
  <c r="AR97" i="8"/>
  <c r="AQ97" i="8"/>
  <c r="AN97" i="8"/>
  <c r="AM97" i="8"/>
  <c r="AJ97" i="8"/>
  <c r="AI97" i="8"/>
  <c r="AF97" i="8"/>
  <c r="AE97" i="8"/>
  <c r="AB97" i="8"/>
  <c r="AA97" i="8"/>
  <c r="X97" i="8"/>
  <c r="W97" i="8"/>
  <c r="T97" i="8"/>
  <c r="S97" i="8"/>
  <c r="P97" i="8"/>
  <c r="O97" i="8"/>
  <c r="L97" i="8"/>
  <c r="K97" i="8"/>
  <c r="H97" i="8"/>
  <c r="G97" i="8"/>
  <c r="D97" i="8"/>
  <c r="C97" i="8"/>
  <c r="AZ96" i="8"/>
  <c r="AY96" i="8"/>
  <c r="AV96" i="8"/>
  <c r="AU96" i="8"/>
  <c r="AR96" i="8"/>
  <c r="AQ96" i="8"/>
  <c r="AN96" i="8"/>
  <c r="AM96" i="8"/>
  <c r="AJ96" i="8"/>
  <c r="AI96" i="8"/>
  <c r="AF96" i="8"/>
  <c r="AE96" i="8"/>
  <c r="AB96" i="8"/>
  <c r="AA96" i="8"/>
  <c r="X96" i="8"/>
  <c r="W96" i="8"/>
  <c r="T96" i="8"/>
  <c r="S96" i="8"/>
  <c r="P96" i="8"/>
  <c r="O96" i="8"/>
  <c r="L96" i="8"/>
  <c r="K96" i="8"/>
  <c r="H96" i="8"/>
  <c r="G96" i="8"/>
  <c r="D96" i="8"/>
  <c r="C96" i="8"/>
  <c r="AZ95" i="8"/>
  <c r="AY95" i="8"/>
  <c r="AV95" i="8"/>
  <c r="AU95" i="8"/>
  <c r="AR95" i="8"/>
  <c r="AQ95" i="8"/>
  <c r="AN95" i="8"/>
  <c r="AM95" i="8"/>
  <c r="AJ95" i="8"/>
  <c r="AI95" i="8"/>
  <c r="AF95" i="8"/>
  <c r="AE95" i="8"/>
  <c r="AB95" i="8"/>
  <c r="AA95" i="8"/>
  <c r="X95" i="8"/>
  <c r="W95" i="8"/>
  <c r="T95" i="8"/>
  <c r="S95" i="8"/>
  <c r="P95" i="8"/>
  <c r="O95" i="8"/>
  <c r="L95" i="8"/>
  <c r="K95" i="8"/>
  <c r="H95" i="8"/>
  <c r="G95" i="8"/>
  <c r="D95" i="8"/>
  <c r="C95" i="8"/>
  <c r="AZ94" i="8"/>
  <c r="AY94" i="8"/>
  <c r="AV94" i="8"/>
  <c r="AU94" i="8"/>
  <c r="AR94" i="8"/>
  <c r="AQ94" i="8"/>
  <c r="AN94" i="8"/>
  <c r="AM94" i="8"/>
  <c r="AJ94" i="8"/>
  <c r="AI94" i="8"/>
  <c r="AF94" i="8"/>
  <c r="AE94" i="8"/>
  <c r="AB94" i="8"/>
  <c r="AA94" i="8"/>
  <c r="X94" i="8"/>
  <c r="W94" i="8"/>
  <c r="T94" i="8"/>
  <c r="S94" i="8"/>
  <c r="P94" i="8"/>
  <c r="O94" i="8"/>
  <c r="L94" i="8"/>
  <c r="K94" i="8"/>
  <c r="H94" i="8"/>
  <c r="G94" i="8"/>
  <c r="D94" i="8"/>
  <c r="C94" i="8"/>
  <c r="AZ93" i="8"/>
  <c r="AY93" i="8"/>
  <c r="AV93" i="8"/>
  <c r="AU93" i="8"/>
  <c r="AR93" i="8"/>
  <c r="AQ93" i="8"/>
  <c r="AN93" i="8"/>
  <c r="AM93" i="8"/>
  <c r="AJ93" i="8"/>
  <c r="AI93" i="8"/>
  <c r="AF93" i="8"/>
  <c r="AE93" i="8"/>
  <c r="AB93" i="8"/>
  <c r="AA93" i="8"/>
  <c r="X93" i="8"/>
  <c r="W93" i="8"/>
  <c r="T93" i="8"/>
  <c r="S93" i="8"/>
  <c r="P93" i="8"/>
  <c r="O93" i="8"/>
  <c r="L93" i="8"/>
  <c r="K93" i="8"/>
  <c r="H93" i="8"/>
  <c r="G93" i="8"/>
  <c r="D93" i="8"/>
  <c r="C93" i="8"/>
  <c r="AZ92" i="8"/>
  <c r="AY92" i="8"/>
  <c r="AV92" i="8"/>
  <c r="AU92" i="8"/>
  <c r="AR92" i="8"/>
  <c r="AQ92" i="8"/>
  <c r="AN92" i="8"/>
  <c r="AM92" i="8"/>
  <c r="AJ92" i="8"/>
  <c r="AI92" i="8"/>
  <c r="AF92" i="8"/>
  <c r="AE92" i="8"/>
  <c r="AB92" i="8"/>
  <c r="AA92" i="8"/>
  <c r="X92" i="8"/>
  <c r="W92" i="8"/>
  <c r="T92" i="8"/>
  <c r="S92" i="8"/>
  <c r="P92" i="8"/>
  <c r="O92" i="8"/>
  <c r="L92" i="8"/>
  <c r="K92" i="8"/>
  <c r="H92" i="8"/>
  <c r="G92" i="8"/>
  <c r="D92" i="8"/>
  <c r="C92" i="8"/>
  <c r="AZ91" i="8"/>
  <c r="AY91" i="8"/>
  <c r="AV91" i="8"/>
  <c r="AU91" i="8"/>
  <c r="AR91" i="8"/>
  <c r="AQ91" i="8"/>
  <c r="AN91" i="8"/>
  <c r="AM91" i="8"/>
  <c r="AJ91" i="8"/>
  <c r="AI91" i="8"/>
  <c r="AF91" i="8"/>
  <c r="AE91" i="8"/>
  <c r="AB91" i="8"/>
  <c r="AA91" i="8"/>
  <c r="X91" i="8"/>
  <c r="W91" i="8"/>
  <c r="T91" i="8"/>
  <c r="S91" i="8"/>
  <c r="P91" i="8"/>
  <c r="O91" i="8"/>
  <c r="L91" i="8"/>
  <c r="K91" i="8"/>
  <c r="H91" i="8"/>
  <c r="G91" i="8"/>
  <c r="D91" i="8"/>
  <c r="C91" i="8"/>
  <c r="AZ90" i="8"/>
  <c r="AY90" i="8"/>
  <c r="AV90" i="8"/>
  <c r="AU90" i="8"/>
  <c r="AR90" i="8"/>
  <c r="AQ90" i="8"/>
  <c r="AN90" i="8"/>
  <c r="AM90" i="8"/>
  <c r="AJ90" i="8"/>
  <c r="AI90" i="8"/>
  <c r="AF90" i="8"/>
  <c r="AE90" i="8"/>
  <c r="AB90" i="8"/>
  <c r="AA90" i="8"/>
  <c r="X90" i="8"/>
  <c r="W90" i="8"/>
  <c r="T90" i="8"/>
  <c r="S90" i="8"/>
  <c r="P90" i="8"/>
  <c r="O90" i="8"/>
  <c r="L90" i="8"/>
  <c r="K90" i="8"/>
  <c r="H90" i="8"/>
  <c r="G90" i="8"/>
  <c r="D90" i="8"/>
  <c r="C90" i="8"/>
  <c r="AZ89" i="8"/>
  <c r="AY89" i="8"/>
  <c r="AV89" i="8"/>
  <c r="AU89" i="8"/>
  <c r="AR89" i="8"/>
  <c r="AQ89" i="8"/>
  <c r="AN89" i="8"/>
  <c r="AM89" i="8"/>
  <c r="AJ89" i="8"/>
  <c r="AI89" i="8"/>
  <c r="AF89" i="8"/>
  <c r="AE89" i="8"/>
  <c r="AB89" i="8"/>
  <c r="AA89" i="8"/>
  <c r="X89" i="8"/>
  <c r="W89" i="8"/>
  <c r="T89" i="8"/>
  <c r="S89" i="8"/>
  <c r="P89" i="8"/>
  <c r="O89" i="8"/>
  <c r="L89" i="8"/>
  <c r="K89" i="8"/>
  <c r="H89" i="8"/>
  <c r="G89" i="8"/>
  <c r="D89" i="8"/>
  <c r="C89" i="8"/>
  <c r="AZ88" i="8"/>
  <c r="AY88" i="8"/>
  <c r="AV88" i="8"/>
  <c r="AU88" i="8"/>
  <c r="AR88" i="8"/>
  <c r="AQ88" i="8"/>
  <c r="AN88" i="8"/>
  <c r="AM88" i="8"/>
  <c r="AJ88" i="8"/>
  <c r="AI88" i="8"/>
  <c r="AF88" i="8"/>
  <c r="AE88" i="8"/>
  <c r="AB88" i="8"/>
  <c r="AA88" i="8"/>
  <c r="X88" i="8"/>
  <c r="W88" i="8"/>
  <c r="T88" i="8"/>
  <c r="S88" i="8"/>
  <c r="P88" i="8"/>
  <c r="O88" i="8"/>
  <c r="L88" i="8"/>
  <c r="K88" i="8"/>
  <c r="H88" i="8"/>
  <c r="G88" i="8"/>
  <c r="D88" i="8"/>
  <c r="C88" i="8"/>
  <c r="AZ87" i="8"/>
  <c r="AY87" i="8"/>
  <c r="AV87" i="8"/>
  <c r="AU87" i="8"/>
  <c r="AR87" i="8"/>
  <c r="AQ87" i="8"/>
  <c r="AN87" i="8"/>
  <c r="AM87" i="8"/>
  <c r="AJ87" i="8"/>
  <c r="AI87" i="8"/>
  <c r="AF87" i="8"/>
  <c r="AE87" i="8"/>
  <c r="AB87" i="8"/>
  <c r="AA87" i="8"/>
  <c r="X87" i="8"/>
  <c r="W87" i="8"/>
  <c r="T87" i="8"/>
  <c r="S87" i="8"/>
  <c r="P87" i="8"/>
  <c r="O87" i="8"/>
  <c r="L87" i="8"/>
  <c r="K87" i="8"/>
  <c r="H87" i="8"/>
  <c r="G87" i="8"/>
  <c r="D87" i="8"/>
  <c r="C87" i="8"/>
  <c r="AZ86" i="8"/>
  <c r="AY86" i="8"/>
  <c r="AV86" i="8"/>
  <c r="AU86" i="8"/>
  <c r="AR86" i="8"/>
  <c r="AQ86" i="8"/>
  <c r="AN86" i="8"/>
  <c r="AM86" i="8"/>
  <c r="AJ86" i="8"/>
  <c r="AI86" i="8"/>
  <c r="AF86" i="8"/>
  <c r="AE86" i="8"/>
  <c r="AB86" i="8"/>
  <c r="AA86" i="8"/>
  <c r="X86" i="8"/>
  <c r="W86" i="8"/>
  <c r="T86" i="8"/>
  <c r="S86" i="8"/>
  <c r="P86" i="8"/>
  <c r="O86" i="8"/>
  <c r="L86" i="8"/>
  <c r="K86" i="8"/>
  <c r="H86" i="8"/>
  <c r="G86" i="8"/>
  <c r="D86" i="8"/>
  <c r="C86" i="8"/>
  <c r="AZ85" i="8"/>
  <c r="AY85" i="8"/>
  <c r="AV85" i="8"/>
  <c r="AU85" i="8"/>
  <c r="AR85" i="8"/>
  <c r="AQ85" i="8"/>
  <c r="AN85" i="8"/>
  <c r="AM85" i="8"/>
  <c r="AJ85" i="8"/>
  <c r="AI85" i="8"/>
  <c r="AF85" i="8"/>
  <c r="AE85" i="8"/>
  <c r="AB85" i="8"/>
  <c r="AA85" i="8"/>
  <c r="X85" i="8"/>
  <c r="W85" i="8"/>
  <c r="T85" i="8"/>
  <c r="S85" i="8"/>
  <c r="P85" i="8"/>
  <c r="O85" i="8"/>
  <c r="L85" i="8"/>
  <c r="K85" i="8"/>
  <c r="H85" i="8"/>
  <c r="G85" i="8"/>
  <c r="D85" i="8"/>
  <c r="C85" i="8"/>
  <c r="AZ84" i="8"/>
  <c r="AY84" i="8"/>
  <c r="AV84" i="8"/>
  <c r="AU84" i="8"/>
  <c r="AR84" i="8"/>
  <c r="AQ84" i="8"/>
  <c r="AN84" i="8"/>
  <c r="AM84" i="8"/>
  <c r="AJ84" i="8"/>
  <c r="AI84" i="8"/>
  <c r="AF84" i="8"/>
  <c r="AE84" i="8"/>
  <c r="AB84" i="8"/>
  <c r="AA84" i="8"/>
  <c r="X84" i="8"/>
  <c r="W84" i="8"/>
  <c r="T84" i="8"/>
  <c r="S84" i="8"/>
  <c r="P84" i="8"/>
  <c r="O84" i="8"/>
  <c r="L84" i="8"/>
  <c r="K84" i="8"/>
  <c r="H84" i="8"/>
  <c r="G84" i="8"/>
  <c r="D84" i="8"/>
  <c r="C84" i="8"/>
  <c r="AZ83" i="8"/>
  <c r="AY83" i="8"/>
  <c r="AV83" i="8"/>
  <c r="AU83" i="8"/>
  <c r="AR83" i="8"/>
  <c r="AQ83" i="8"/>
  <c r="AN83" i="8"/>
  <c r="AM83" i="8"/>
  <c r="AJ83" i="8"/>
  <c r="AI83" i="8"/>
  <c r="AF83" i="8"/>
  <c r="AE83" i="8"/>
  <c r="AB83" i="8"/>
  <c r="AA83" i="8"/>
  <c r="X83" i="8"/>
  <c r="W83" i="8"/>
  <c r="T83" i="8"/>
  <c r="S83" i="8"/>
  <c r="P83" i="8"/>
  <c r="O83" i="8"/>
  <c r="L83" i="8"/>
  <c r="K83" i="8"/>
  <c r="H83" i="8"/>
  <c r="G83" i="8"/>
  <c r="D83" i="8"/>
  <c r="C83" i="8"/>
  <c r="AZ82" i="8"/>
  <c r="AY82" i="8"/>
  <c r="AV82" i="8"/>
  <c r="AU82" i="8"/>
  <c r="AR82" i="8"/>
  <c r="AQ82" i="8"/>
  <c r="AN82" i="8"/>
  <c r="AM82" i="8"/>
  <c r="AJ82" i="8"/>
  <c r="AI82" i="8"/>
  <c r="AF82" i="8"/>
  <c r="AE82" i="8"/>
  <c r="AB82" i="8"/>
  <c r="AA82" i="8"/>
  <c r="X82" i="8"/>
  <c r="W82" i="8"/>
  <c r="T82" i="8"/>
  <c r="S82" i="8"/>
  <c r="P82" i="8"/>
  <c r="O82" i="8"/>
  <c r="L82" i="8"/>
  <c r="K82" i="8"/>
  <c r="H82" i="8"/>
  <c r="G82" i="8"/>
  <c r="D82" i="8"/>
  <c r="C82" i="8"/>
  <c r="AZ81" i="8"/>
  <c r="AY81" i="8"/>
  <c r="AV81" i="8"/>
  <c r="AU81" i="8"/>
  <c r="AR81" i="8"/>
  <c r="AQ81" i="8"/>
  <c r="AN81" i="8"/>
  <c r="AM81" i="8"/>
  <c r="AJ81" i="8"/>
  <c r="AI81" i="8"/>
  <c r="AF81" i="8"/>
  <c r="AE81" i="8"/>
  <c r="AB81" i="8"/>
  <c r="AA81" i="8"/>
  <c r="X81" i="8"/>
  <c r="W81" i="8"/>
  <c r="T81" i="8"/>
  <c r="S81" i="8"/>
  <c r="P81" i="8"/>
  <c r="O81" i="8"/>
  <c r="L81" i="8"/>
  <c r="K81" i="8"/>
  <c r="H81" i="8"/>
  <c r="G81" i="8"/>
  <c r="D81" i="8"/>
  <c r="C81" i="8"/>
  <c r="AZ80" i="8"/>
  <c r="AY80" i="8"/>
  <c r="AV80" i="8"/>
  <c r="AU80" i="8"/>
  <c r="AR80" i="8"/>
  <c r="AQ80" i="8"/>
  <c r="AN80" i="8"/>
  <c r="AM80" i="8"/>
  <c r="AJ80" i="8"/>
  <c r="AI80" i="8"/>
  <c r="AF80" i="8"/>
  <c r="AE80" i="8"/>
  <c r="AB80" i="8"/>
  <c r="AA80" i="8"/>
  <c r="X80" i="8"/>
  <c r="W80" i="8"/>
  <c r="T80" i="8"/>
  <c r="S80" i="8"/>
  <c r="P80" i="8"/>
  <c r="O80" i="8"/>
  <c r="L80" i="8"/>
  <c r="K80" i="8"/>
  <c r="H80" i="8"/>
  <c r="G80" i="8"/>
  <c r="D80" i="8"/>
  <c r="C80" i="8"/>
  <c r="AZ79" i="8"/>
  <c r="AY79" i="8"/>
  <c r="AV79" i="8"/>
  <c r="AU79" i="8"/>
  <c r="AR79" i="8"/>
  <c r="AQ79" i="8"/>
  <c r="AN79" i="8"/>
  <c r="AM79" i="8"/>
  <c r="AJ79" i="8"/>
  <c r="AI79" i="8"/>
  <c r="AF79" i="8"/>
  <c r="AE79" i="8"/>
  <c r="AB79" i="8"/>
  <c r="AA79" i="8"/>
  <c r="X79" i="8"/>
  <c r="W79" i="8"/>
  <c r="T79" i="8"/>
  <c r="S79" i="8"/>
  <c r="P79" i="8"/>
  <c r="O79" i="8"/>
  <c r="L79" i="8"/>
  <c r="K79" i="8"/>
  <c r="H79" i="8"/>
  <c r="G79" i="8"/>
  <c r="D79" i="8"/>
  <c r="C79" i="8"/>
  <c r="AZ78" i="8"/>
  <c r="AY78" i="8"/>
  <c r="AV78" i="8"/>
  <c r="AU78" i="8"/>
  <c r="AR78" i="8"/>
  <c r="AQ78" i="8"/>
  <c r="AN78" i="8"/>
  <c r="AM78" i="8"/>
  <c r="AJ78" i="8"/>
  <c r="AI78" i="8"/>
  <c r="AF78" i="8"/>
  <c r="AE78" i="8"/>
  <c r="AB78" i="8"/>
  <c r="AA78" i="8"/>
  <c r="X78" i="8"/>
  <c r="W78" i="8"/>
  <c r="T78" i="8"/>
  <c r="S78" i="8"/>
  <c r="P78" i="8"/>
  <c r="O78" i="8"/>
  <c r="L78" i="8"/>
  <c r="K78" i="8"/>
  <c r="H78" i="8"/>
  <c r="G78" i="8"/>
  <c r="D78" i="8"/>
  <c r="C78" i="8"/>
  <c r="AZ77" i="8"/>
  <c r="AY77" i="8"/>
  <c r="AV77" i="8"/>
  <c r="AU77" i="8"/>
  <c r="AR77" i="8"/>
  <c r="AQ77" i="8"/>
  <c r="AN77" i="8"/>
  <c r="AM77" i="8"/>
  <c r="AJ77" i="8"/>
  <c r="AI77" i="8"/>
  <c r="AF77" i="8"/>
  <c r="AE77" i="8"/>
  <c r="AB77" i="8"/>
  <c r="AA77" i="8"/>
  <c r="X77" i="8"/>
  <c r="W77" i="8"/>
  <c r="T77" i="8"/>
  <c r="S77" i="8"/>
  <c r="P77" i="8"/>
  <c r="O77" i="8"/>
  <c r="L77" i="8"/>
  <c r="K77" i="8"/>
  <c r="H77" i="8"/>
  <c r="G77" i="8"/>
  <c r="D77" i="8"/>
  <c r="C77" i="8"/>
  <c r="AZ76" i="8"/>
  <c r="AY76" i="8"/>
  <c r="AV76" i="8"/>
  <c r="AU76" i="8"/>
  <c r="AR76" i="8"/>
  <c r="AQ76" i="8"/>
  <c r="AN76" i="8"/>
  <c r="AM76" i="8"/>
  <c r="AJ76" i="8"/>
  <c r="AI76" i="8"/>
  <c r="AF76" i="8"/>
  <c r="AE76" i="8"/>
  <c r="AB76" i="8"/>
  <c r="AA76" i="8"/>
  <c r="X76" i="8"/>
  <c r="W76" i="8"/>
  <c r="T76" i="8"/>
  <c r="S76" i="8"/>
  <c r="P76" i="8"/>
  <c r="O76" i="8"/>
  <c r="L76" i="8"/>
  <c r="K76" i="8"/>
  <c r="H76" i="8"/>
  <c r="G76" i="8"/>
  <c r="D76" i="8"/>
  <c r="C76" i="8"/>
  <c r="AZ75" i="8"/>
  <c r="AY75" i="8"/>
  <c r="AV75" i="8"/>
  <c r="AU75" i="8"/>
  <c r="AR75" i="8"/>
  <c r="AQ75" i="8"/>
  <c r="AN75" i="8"/>
  <c r="AM75" i="8"/>
  <c r="AJ75" i="8"/>
  <c r="AI75" i="8"/>
  <c r="AF75" i="8"/>
  <c r="AE75" i="8"/>
  <c r="AB75" i="8"/>
  <c r="AA75" i="8"/>
  <c r="X75" i="8"/>
  <c r="W75" i="8"/>
  <c r="T75" i="8"/>
  <c r="S75" i="8"/>
  <c r="P75" i="8"/>
  <c r="O75" i="8"/>
  <c r="L75" i="8"/>
  <c r="K75" i="8"/>
  <c r="H75" i="8"/>
  <c r="G75" i="8"/>
  <c r="D75" i="8"/>
  <c r="C75" i="8"/>
  <c r="AZ74" i="8"/>
  <c r="AY74" i="8"/>
  <c r="AV74" i="8"/>
  <c r="AU74" i="8"/>
  <c r="AR74" i="8"/>
  <c r="AQ74" i="8"/>
  <c r="AN74" i="8"/>
  <c r="AM74" i="8"/>
  <c r="AJ74" i="8"/>
  <c r="AI74" i="8"/>
  <c r="AF74" i="8"/>
  <c r="AE74" i="8"/>
  <c r="AB74" i="8"/>
  <c r="AA74" i="8"/>
  <c r="X74" i="8"/>
  <c r="W74" i="8"/>
  <c r="T74" i="8"/>
  <c r="S74" i="8"/>
  <c r="P74" i="8"/>
  <c r="O74" i="8"/>
  <c r="L74" i="8"/>
  <c r="K74" i="8"/>
  <c r="H74" i="8"/>
  <c r="G74" i="8"/>
  <c r="D74" i="8"/>
  <c r="C74" i="8"/>
  <c r="AZ73" i="8"/>
  <c r="AY73" i="8"/>
  <c r="AV73" i="8"/>
  <c r="AU73" i="8"/>
  <c r="AR73" i="8"/>
  <c r="AQ73" i="8"/>
  <c r="AN73" i="8"/>
  <c r="AM73" i="8"/>
  <c r="AJ73" i="8"/>
  <c r="AI73" i="8"/>
  <c r="AF73" i="8"/>
  <c r="AE73" i="8"/>
  <c r="AB73" i="8"/>
  <c r="AA73" i="8"/>
  <c r="X73" i="8"/>
  <c r="W73" i="8"/>
  <c r="T73" i="8"/>
  <c r="S73" i="8"/>
  <c r="P73" i="8"/>
  <c r="O73" i="8"/>
  <c r="L73" i="8"/>
  <c r="K73" i="8"/>
  <c r="H73" i="8"/>
  <c r="G73" i="8"/>
  <c r="D73" i="8"/>
  <c r="C73" i="8"/>
  <c r="AZ72" i="8"/>
  <c r="AY72" i="8"/>
  <c r="AV72" i="8"/>
  <c r="AU72" i="8"/>
  <c r="AR72" i="8"/>
  <c r="AQ72" i="8"/>
  <c r="AN72" i="8"/>
  <c r="AM72" i="8"/>
  <c r="AJ72" i="8"/>
  <c r="AI72" i="8"/>
  <c r="AF72" i="8"/>
  <c r="AE72" i="8"/>
  <c r="AB72" i="8"/>
  <c r="AA72" i="8"/>
  <c r="X72" i="8"/>
  <c r="W72" i="8"/>
  <c r="T72" i="8"/>
  <c r="S72" i="8"/>
  <c r="P72" i="8"/>
  <c r="O72" i="8"/>
  <c r="L72" i="8"/>
  <c r="K72" i="8"/>
  <c r="H72" i="8"/>
  <c r="G72" i="8"/>
  <c r="D72" i="8"/>
  <c r="C72" i="8"/>
  <c r="AZ71" i="8"/>
  <c r="AY71" i="8"/>
  <c r="AV71" i="8"/>
  <c r="AU71" i="8"/>
  <c r="AR71" i="8"/>
  <c r="AQ71" i="8"/>
  <c r="AN71" i="8"/>
  <c r="AM71" i="8"/>
  <c r="AJ71" i="8"/>
  <c r="AI71" i="8"/>
  <c r="AF71" i="8"/>
  <c r="AE71" i="8"/>
  <c r="AB71" i="8"/>
  <c r="AA71" i="8"/>
  <c r="X71" i="8"/>
  <c r="W71" i="8"/>
  <c r="T71" i="8"/>
  <c r="S71" i="8"/>
  <c r="P71" i="8"/>
  <c r="O71" i="8"/>
  <c r="L71" i="8"/>
  <c r="K71" i="8"/>
  <c r="H71" i="8"/>
  <c r="G71" i="8"/>
  <c r="D71" i="8"/>
  <c r="C71" i="8"/>
  <c r="AZ70" i="8"/>
  <c r="AY70" i="8"/>
  <c r="AV70" i="8"/>
  <c r="AU70" i="8"/>
  <c r="AR70" i="8"/>
  <c r="AQ70" i="8"/>
  <c r="AN70" i="8"/>
  <c r="AM70" i="8"/>
  <c r="AJ70" i="8"/>
  <c r="AI70" i="8"/>
  <c r="AF70" i="8"/>
  <c r="AE70" i="8"/>
  <c r="AB70" i="8"/>
  <c r="AA70" i="8"/>
  <c r="X70" i="8"/>
  <c r="W70" i="8"/>
  <c r="T70" i="8"/>
  <c r="S70" i="8"/>
  <c r="P70" i="8"/>
  <c r="O70" i="8"/>
  <c r="L70" i="8"/>
  <c r="K70" i="8"/>
  <c r="H70" i="8"/>
  <c r="G70" i="8"/>
  <c r="D70" i="8"/>
  <c r="C70" i="8"/>
  <c r="AZ69" i="8"/>
  <c r="AY69" i="8"/>
  <c r="AV69" i="8"/>
  <c r="AU69" i="8"/>
  <c r="AR69" i="8"/>
  <c r="AQ69" i="8"/>
  <c r="AN69" i="8"/>
  <c r="AM69" i="8"/>
  <c r="AJ69" i="8"/>
  <c r="AI69" i="8"/>
  <c r="AF69" i="8"/>
  <c r="AE69" i="8"/>
  <c r="AB69" i="8"/>
  <c r="AA69" i="8"/>
  <c r="X69" i="8"/>
  <c r="W69" i="8"/>
  <c r="T69" i="8"/>
  <c r="S69" i="8"/>
  <c r="P69" i="8"/>
  <c r="O69" i="8"/>
  <c r="L69" i="8"/>
  <c r="K69" i="8"/>
  <c r="H69" i="8"/>
  <c r="G69" i="8"/>
  <c r="D69" i="8"/>
  <c r="C69" i="8"/>
  <c r="AZ68" i="8"/>
  <c r="AY68" i="8"/>
  <c r="AV68" i="8"/>
  <c r="AU68" i="8"/>
  <c r="AR68" i="8"/>
  <c r="AQ68" i="8"/>
  <c r="AN68" i="8"/>
  <c r="AM68" i="8"/>
  <c r="AJ68" i="8"/>
  <c r="AI68" i="8"/>
  <c r="AF68" i="8"/>
  <c r="AE68" i="8"/>
  <c r="AB68" i="8"/>
  <c r="AA68" i="8"/>
  <c r="X68" i="8"/>
  <c r="W68" i="8"/>
  <c r="T68" i="8"/>
  <c r="S68" i="8"/>
  <c r="P68" i="8"/>
  <c r="O68" i="8"/>
  <c r="L68" i="8"/>
  <c r="K68" i="8"/>
  <c r="H68" i="8"/>
  <c r="G68" i="8"/>
  <c r="D68" i="8"/>
  <c r="C68" i="8"/>
  <c r="AZ67" i="8"/>
  <c r="AY67" i="8"/>
  <c r="AV67" i="8"/>
  <c r="AU67" i="8"/>
  <c r="AR67" i="8"/>
  <c r="AQ67" i="8"/>
  <c r="AN67" i="8"/>
  <c r="AM67" i="8"/>
  <c r="AJ67" i="8"/>
  <c r="AI67" i="8"/>
  <c r="AF67" i="8"/>
  <c r="AE67" i="8"/>
  <c r="AB67" i="8"/>
  <c r="AA67" i="8"/>
  <c r="X67" i="8"/>
  <c r="W67" i="8"/>
  <c r="T67" i="8"/>
  <c r="S67" i="8"/>
  <c r="P67" i="8"/>
  <c r="O67" i="8"/>
  <c r="L67" i="8"/>
  <c r="K67" i="8"/>
  <c r="H67" i="8"/>
  <c r="G67" i="8"/>
  <c r="D67" i="8"/>
  <c r="C67" i="8"/>
  <c r="AZ66" i="8"/>
  <c r="AY66" i="8"/>
  <c r="AV66" i="8"/>
  <c r="AU66" i="8"/>
  <c r="AR66" i="8"/>
  <c r="AQ66" i="8"/>
  <c r="AN66" i="8"/>
  <c r="AM66" i="8"/>
  <c r="AJ66" i="8"/>
  <c r="AI66" i="8"/>
  <c r="AF66" i="8"/>
  <c r="AE66" i="8"/>
  <c r="AB66" i="8"/>
  <c r="AA66" i="8"/>
  <c r="X66" i="8"/>
  <c r="W66" i="8"/>
  <c r="T66" i="8"/>
  <c r="S66" i="8"/>
  <c r="P66" i="8"/>
  <c r="O66" i="8"/>
  <c r="L66" i="8"/>
  <c r="K66" i="8"/>
  <c r="H66" i="8"/>
  <c r="G66" i="8"/>
  <c r="D66" i="8"/>
  <c r="C66" i="8"/>
  <c r="AZ65" i="8"/>
  <c r="AY65" i="8"/>
  <c r="AV65" i="8"/>
  <c r="AU65" i="8"/>
  <c r="AR65" i="8"/>
  <c r="AQ65" i="8"/>
  <c r="AN65" i="8"/>
  <c r="AM65" i="8"/>
  <c r="AJ65" i="8"/>
  <c r="AI65" i="8"/>
  <c r="AF65" i="8"/>
  <c r="AE65" i="8"/>
  <c r="AB65" i="8"/>
  <c r="AA65" i="8"/>
  <c r="X65" i="8"/>
  <c r="W65" i="8"/>
  <c r="T65" i="8"/>
  <c r="S65" i="8"/>
  <c r="P65" i="8"/>
  <c r="O65" i="8"/>
  <c r="L65" i="8"/>
  <c r="K65" i="8"/>
  <c r="H65" i="8"/>
  <c r="G65" i="8"/>
  <c r="D65" i="8"/>
  <c r="C65" i="8"/>
  <c r="AZ64" i="8"/>
  <c r="AY64" i="8"/>
  <c r="AV64" i="8"/>
  <c r="AU64" i="8"/>
  <c r="AR64" i="8"/>
  <c r="AQ64" i="8"/>
  <c r="AN64" i="8"/>
  <c r="AM64" i="8"/>
  <c r="AJ64" i="8"/>
  <c r="AI64" i="8"/>
  <c r="AF64" i="8"/>
  <c r="AE64" i="8"/>
  <c r="AB64" i="8"/>
  <c r="AA64" i="8"/>
  <c r="X64" i="8"/>
  <c r="W64" i="8"/>
  <c r="T64" i="8"/>
  <c r="S64" i="8"/>
  <c r="P64" i="8"/>
  <c r="O64" i="8"/>
  <c r="L64" i="8"/>
  <c r="K64" i="8"/>
  <c r="H64" i="8"/>
  <c r="G64" i="8"/>
  <c r="D64" i="8"/>
  <c r="C64" i="8"/>
  <c r="AZ63" i="8"/>
  <c r="AY63" i="8"/>
  <c r="AV63" i="8"/>
  <c r="AU63" i="8"/>
  <c r="AR63" i="8"/>
  <c r="AQ63" i="8"/>
  <c r="AN63" i="8"/>
  <c r="AM63" i="8"/>
  <c r="AJ63" i="8"/>
  <c r="AI63" i="8"/>
  <c r="AF63" i="8"/>
  <c r="AE63" i="8"/>
  <c r="AB63" i="8"/>
  <c r="AA63" i="8"/>
  <c r="X63" i="8"/>
  <c r="W63" i="8"/>
  <c r="T63" i="8"/>
  <c r="S63" i="8"/>
  <c r="P63" i="8"/>
  <c r="O63" i="8"/>
  <c r="L63" i="8"/>
  <c r="K63" i="8"/>
  <c r="H63" i="8"/>
  <c r="G63" i="8"/>
  <c r="D63" i="8"/>
  <c r="C63" i="8"/>
  <c r="AZ62" i="8"/>
  <c r="AY62" i="8"/>
  <c r="AV62" i="8"/>
  <c r="AU62" i="8"/>
  <c r="AR62" i="8"/>
  <c r="AQ62" i="8"/>
  <c r="AN62" i="8"/>
  <c r="AM62" i="8"/>
  <c r="AJ62" i="8"/>
  <c r="AI62" i="8"/>
  <c r="AF62" i="8"/>
  <c r="AE62" i="8"/>
  <c r="AB62" i="8"/>
  <c r="AA62" i="8"/>
  <c r="X62" i="8"/>
  <c r="W62" i="8"/>
  <c r="T62" i="8"/>
  <c r="S62" i="8"/>
  <c r="P62" i="8"/>
  <c r="O62" i="8"/>
  <c r="L62" i="8"/>
  <c r="K62" i="8"/>
  <c r="H62" i="8"/>
  <c r="G62" i="8"/>
  <c r="D62" i="8"/>
  <c r="C62" i="8"/>
  <c r="AZ61" i="8"/>
  <c r="AY61" i="8"/>
  <c r="AV61" i="8"/>
  <c r="AU61" i="8"/>
  <c r="AR61" i="8"/>
  <c r="AQ61" i="8"/>
  <c r="AN61" i="8"/>
  <c r="AM61" i="8"/>
  <c r="AJ61" i="8"/>
  <c r="AI61" i="8"/>
  <c r="AF61" i="8"/>
  <c r="AE61" i="8"/>
  <c r="AB61" i="8"/>
  <c r="AA61" i="8"/>
  <c r="X61" i="8"/>
  <c r="W61" i="8"/>
  <c r="T61" i="8"/>
  <c r="S61" i="8"/>
  <c r="P61" i="8"/>
  <c r="O61" i="8"/>
  <c r="L61" i="8"/>
  <c r="K61" i="8"/>
  <c r="H61" i="8"/>
  <c r="G61" i="8"/>
  <c r="D61" i="8"/>
  <c r="C61" i="8"/>
  <c r="AZ60" i="8"/>
  <c r="AY60" i="8"/>
  <c r="AV60" i="8"/>
  <c r="AU60" i="8"/>
  <c r="AR60" i="8"/>
  <c r="AQ60" i="8"/>
  <c r="AN60" i="8"/>
  <c r="AM60" i="8"/>
  <c r="AJ60" i="8"/>
  <c r="AI60" i="8"/>
  <c r="AF60" i="8"/>
  <c r="AE60" i="8"/>
  <c r="AB60" i="8"/>
  <c r="AA60" i="8"/>
  <c r="X60" i="8"/>
  <c r="W60" i="8"/>
  <c r="T60" i="8"/>
  <c r="S60" i="8"/>
  <c r="P60" i="8"/>
  <c r="O60" i="8"/>
  <c r="L60" i="8"/>
  <c r="K60" i="8"/>
  <c r="H60" i="8"/>
  <c r="G60" i="8"/>
  <c r="D60" i="8"/>
  <c r="C60" i="8"/>
  <c r="AZ59" i="8"/>
  <c r="AY59" i="8"/>
  <c r="AV59" i="8"/>
  <c r="AU59" i="8"/>
  <c r="AR59" i="8"/>
  <c r="AQ59" i="8"/>
  <c r="AN59" i="8"/>
  <c r="AM59" i="8"/>
  <c r="AJ59" i="8"/>
  <c r="AI59" i="8"/>
  <c r="AF59" i="8"/>
  <c r="AE59" i="8"/>
  <c r="AB59" i="8"/>
  <c r="AA59" i="8"/>
  <c r="X59" i="8"/>
  <c r="W59" i="8"/>
  <c r="T59" i="8"/>
  <c r="S59" i="8"/>
  <c r="P59" i="8"/>
  <c r="O59" i="8"/>
  <c r="L59" i="8"/>
  <c r="K59" i="8"/>
  <c r="H59" i="8"/>
  <c r="G59" i="8"/>
  <c r="D59" i="8"/>
  <c r="C59" i="8"/>
  <c r="AZ58" i="8"/>
  <c r="AY58" i="8"/>
  <c r="AV58" i="8"/>
  <c r="AU58" i="8"/>
  <c r="AR58" i="8"/>
  <c r="AQ58" i="8"/>
  <c r="AN58" i="8"/>
  <c r="AM58" i="8"/>
  <c r="AJ58" i="8"/>
  <c r="AI58" i="8"/>
  <c r="AF58" i="8"/>
  <c r="AE58" i="8"/>
  <c r="AB58" i="8"/>
  <c r="AA58" i="8"/>
  <c r="X58" i="8"/>
  <c r="W58" i="8"/>
  <c r="T58" i="8"/>
  <c r="S58" i="8"/>
  <c r="P58" i="8"/>
  <c r="O58" i="8"/>
  <c r="L58" i="8"/>
  <c r="K58" i="8"/>
  <c r="H58" i="8"/>
  <c r="G58" i="8"/>
  <c r="D58" i="8"/>
  <c r="C58" i="8"/>
  <c r="AZ57" i="8"/>
  <c r="AY57" i="8"/>
  <c r="AV57" i="8"/>
  <c r="AU57" i="8"/>
  <c r="AR57" i="8"/>
  <c r="AQ57" i="8"/>
  <c r="AN57" i="8"/>
  <c r="AM57" i="8"/>
  <c r="AJ57" i="8"/>
  <c r="AI57" i="8"/>
  <c r="AF57" i="8"/>
  <c r="AE57" i="8"/>
  <c r="AB57" i="8"/>
  <c r="AA57" i="8"/>
  <c r="X57" i="8"/>
  <c r="W57" i="8"/>
  <c r="T57" i="8"/>
  <c r="S57" i="8"/>
  <c r="P57" i="8"/>
  <c r="O57" i="8"/>
  <c r="L57" i="8"/>
  <c r="K57" i="8"/>
  <c r="H57" i="8"/>
  <c r="G57" i="8"/>
  <c r="D57" i="8"/>
  <c r="C57" i="8"/>
  <c r="AZ56" i="8"/>
  <c r="AY56" i="8"/>
  <c r="AV56" i="8"/>
  <c r="AU56" i="8"/>
  <c r="AR56" i="8"/>
  <c r="AQ56" i="8"/>
  <c r="AN56" i="8"/>
  <c r="AM56" i="8"/>
  <c r="AJ56" i="8"/>
  <c r="AI56" i="8"/>
  <c r="AF56" i="8"/>
  <c r="AE56" i="8"/>
  <c r="AB56" i="8"/>
  <c r="AA56" i="8"/>
  <c r="X56" i="8"/>
  <c r="W56" i="8"/>
  <c r="T56" i="8"/>
  <c r="S56" i="8"/>
  <c r="P56" i="8"/>
  <c r="O56" i="8"/>
  <c r="L56" i="8"/>
  <c r="K56" i="8"/>
  <c r="H56" i="8"/>
  <c r="G56" i="8"/>
  <c r="D56" i="8"/>
  <c r="C56" i="8"/>
  <c r="AZ55" i="8"/>
  <c r="AY55" i="8"/>
  <c r="AV55" i="8"/>
  <c r="AU55" i="8"/>
  <c r="AR55" i="8"/>
  <c r="AQ55" i="8"/>
  <c r="AN55" i="8"/>
  <c r="AM55" i="8"/>
  <c r="AJ55" i="8"/>
  <c r="AI55" i="8"/>
  <c r="AF55" i="8"/>
  <c r="AE55" i="8"/>
  <c r="AB55" i="8"/>
  <c r="AA55" i="8"/>
  <c r="X55" i="8"/>
  <c r="W55" i="8"/>
  <c r="T55" i="8"/>
  <c r="S55" i="8"/>
  <c r="P55" i="8"/>
  <c r="O55" i="8"/>
  <c r="L55" i="8"/>
  <c r="K55" i="8"/>
  <c r="H55" i="8"/>
  <c r="G55" i="8"/>
  <c r="D55" i="8"/>
  <c r="C55" i="8"/>
  <c r="AZ54" i="8"/>
  <c r="AY54" i="8"/>
  <c r="AV54" i="8"/>
  <c r="AU54" i="8"/>
  <c r="AR54" i="8"/>
  <c r="AQ54" i="8"/>
  <c r="AN54" i="8"/>
  <c r="AM54" i="8"/>
  <c r="AJ54" i="8"/>
  <c r="AI54" i="8"/>
  <c r="AF54" i="8"/>
  <c r="AE54" i="8"/>
  <c r="AB54" i="8"/>
  <c r="AA54" i="8"/>
  <c r="X54" i="8"/>
  <c r="W54" i="8"/>
  <c r="T54" i="8"/>
  <c r="S54" i="8"/>
  <c r="P54" i="8"/>
  <c r="O54" i="8"/>
  <c r="L54" i="8"/>
  <c r="K54" i="8"/>
  <c r="H54" i="8"/>
  <c r="G54" i="8"/>
  <c r="D54" i="8"/>
  <c r="C54" i="8"/>
  <c r="AZ53" i="8"/>
  <c r="AY53" i="8"/>
  <c r="AV53" i="8"/>
  <c r="AU53" i="8"/>
  <c r="AR53" i="8"/>
  <c r="AQ53" i="8"/>
  <c r="AN53" i="8"/>
  <c r="AM53" i="8"/>
  <c r="AJ53" i="8"/>
  <c r="AI53" i="8"/>
  <c r="AF53" i="8"/>
  <c r="AE53" i="8"/>
  <c r="AB53" i="8"/>
  <c r="AA53" i="8"/>
  <c r="X53" i="8"/>
  <c r="W53" i="8"/>
  <c r="T53" i="8"/>
  <c r="S53" i="8"/>
  <c r="P53" i="8"/>
  <c r="O53" i="8"/>
  <c r="L53" i="8"/>
  <c r="K53" i="8"/>
  <c r="H53" i="8"/>
  <c r="G53" i="8"/>
  <c r="D53" i="8"/>
  <c r="C53" i="8"/>
  <c r="AZ52" i="8"/>
  <c r="AY52" i="8"/>
  <c r="AV52" i="8"/>
  <c r="AU52" i="8"/>
  <c r="AR52" i="8"/>
  <c r="AQ52" i="8"/>
  <c r="AN52" i="8"/>
  <c r="AM52" i="8"/>
  <c r="AJ52" i="8"/>
  <c r="AI52" i="8"/>
  <c r="AF52" i="8"/>
  <c r="AE52" i="8"/>
  <c r="AB52" i="8"/>
  <c r="AA52" i="8"/>
  <c r="X52" i="8"/>
  <c r="W52" i="8"/>
  <c r="T52" i="8"/>
  <c r="S52" i="8"/>
  <c r="P52" i="8"/>
  <c r="O52" i="8"/>
  <c r="L52" i="8"/>
  <c r="K52" i="8"/>
  <c r="H52" i="8"/>
  <c r="G52" i="8"/>
  <c r="D52" i="8"/>
  <c r="C52" i="8"/>
  <c r="AZ51" i="8"/>
  <c r="AY51" i="8"/>
  <c r="AV51" i="8"/>
  <c r="AU51" i="8"/>
  <c r="AR51" i="8"/>
  <c r="AQ51" i="8"/>
  <c r="AN51" i="8"/>
  <c r="AM51" i="8"/>
  <c r="AJ51" i="8"/>
  <c r="AI51" i="8"/>
  <c r="AF51" i="8"/>
  <c r="AE51" i="8"/>
  <c r="AB51" i="8"/>
  <c r="AA51" i="8"/>
  <c r="X51" i="8"/>
  <c r="W51" i="8"/>
  <c r="T51" i="8"/>
  <c r="S51" i="8"/>
  <c r="P51" i="8"/>
  <c r="O51" i="8"/>
  <c r="L51" i="8"/>
  <c r="K51" i="8"/>
  <c r="H51" i="8"/>
  <c r="G51" i="8"/>
  <c r="D51" i="8"/>
  <c r="C51" i="8"/>
  <c r="AZ50" i="8"/>
  <c r="AY50" i="8"/>
  <c r="AV50" i="8"/>
  <c r="AU50" i="8"/>
  <c r="AR50" i="8"/>
  <c r="AQ50" i="8"/>
  <c r="AN50" i="8"/>
  <c r="AM50" i="8"/>
  <c r="AJ50" i="8"/>
  <c r="AI50" i="8"/>
  <c r="AF50" i="8"/>
  <c r="AE50" i="8"/>
  <c r="AB50" i="8"/>
  <c r="AA50" i="8"/>
  <c r="X50" i="8"/>
  <c r="W50" i="8"/>
  <c r="T50" i="8"/>
  <c r="S50" i="8"/>
  <c r="P50" i="8"/>
  <c r="O50" i="8"/>
  <c r="L50" i="8"/>
  <c r="K50" i="8"/>
  <c r="H50" i="8"/>
  <c r="G50" i="8"/>
  <c r="D50" i="8"/>
  <c r="C50" i="8"/>
  <c r="AZ49" i="8"/>
  <c r="AY49" i="8"/>
  <c r="AV49" i="8"/>
  <c r="AU49" i="8"/>
  <c r="AR49" i="8"/>
  <c r="AQ49" i="8"/>
  <c r="AN49" i="8"/>
  <c r="AM49" i="8"/>
  <c r="AJ49" i="8"/>
  <c r="AI49" i="8"/>
  <c r="AF49" i="8"/>
  <c r="AE49" i="8"/>
  <c r="AB49" i="8"/>
  <c r="AA49" i="8"/>
  <c r="X49" i="8"/>
  <c r="W49" i="8"/>
  <c r="T49" i="8"/>
  <c r="S49" i="8"/>
  <c r="P49" i="8"/>
  <c r="O49" i="8"/>
  <c r="L49" i="8"/>
  <c r="K49" i="8"/>
  <c r="H49" i="8"/>
  <c r="G49" i="8"/>
  <c r="D49" i="8"/>
  <c r="C49" i="8"/>
  <c r="AZ48" i="8"/>
  <c r="AY48" i="8"/>
  <c r="AV48" i="8"/>
  <c r="AU48" i="8"/>
  <c r="AR48" i="8"/>
  <c r="AQ48" i="8"/>
  <c r="AN48" i="8"/>
  <c r="AM48" i="8"/>
  <c r="AJ48" i="8"/>
  <c r="AI48" i="8"/>
  <c r="AF48" i="8"/>
  <c r="AE48" i="8"/>
  <c r="AB48" i="8"/>
  <c r="AA48" i="8"/>
  <c r="X48" i="8"/>
  <c r="W48" i="8"/>
  <c r="T48" i="8"/>
  <c r="S48" i="8"/>
  <c r="P48" i="8"/>
  <c r="O48" i="8"/>
  <c r="L48" i="8"/>
  <c r="K48" i="8"/>
  <c r="H48" i="8"/>
  <c r="G48" i="8"/>
  <c r="D48" i="8"/>
  <c r="C48" i="8"/>
  <c r="AZ47" i="8"/>
  <c r="AY47" i="8"/>
  <c r="AV47" i="8"/>
  <c r="AU47" i="8"/>
  <c r="AR47" i="8"/>
  <c r="AQ47" i="8"/>
  <c r="AN47" i="8"/>
  <c r="AM47" i="8"/>
  <c r="AJ47" i="8"/>
  <c r="AI47" i="8"/>
  <c r="AF47" i="8"/>
  <c r="AE47" i="8"/>
  <c r="AB47" i="8"/>
  <c r="AA47" i="8"/>
  <c r="X47" i="8"/>
  <c r="W47" i="8"/>
  <c r="T47" i="8"/>
  <c r="S47" i="8"/>
  <c r="P47" i="8"/>
  <c r="O47" i="8"/>
  <c r="L47" i="8"/>
  <c r="K47" i="8"/>
  <c r="H47" i="8"/>
  <c r="G47" i="8"/>
  <c r="D47" i="8"/>
  <c r="C47" i="8"/>
  <c r="AZ46" i="8"/>
  <c r="AY46" i="8"/>
  <c r="AV46" i="8"/>
  <c r="AU46" i="8"/>
  <c r="AR46" i="8"/>
  <c r="AQ46" i="8"/>
  <c r="AN46" i="8"/>
  <c r="AM46" i="8"/>
  <c r="AJ46" i="8"/>
  <c r="AI46" i="8"/>
  <c r="AF46" i="8"/>
  <c r="AE46" i="8"/>
  <c r="AB46" i="8"/>
  <c r="AA46" i="8"/>
  <c r="X46" i="8"/>
  <c r="W46" i="8"/>
  <c r="T46" i="8"/>
  <c r="S46" i="8"/>
  <c r="P46" i="8"/>
  <c r="O46" i="8"/>
  <c r="L46" i="8"/>
  <c r="K46" i="8"/>
  <c r="H46" i="8"/>
  <c r="G46" i="8"/>
  <c r="D46" i="8"/>
  <c r="C46" i="8"/>
  <c r="AZ45" i="8"/>
  <c r="AY45" i="8"/>
  <c r="AV45" i="8"/>
  <c r="AU45" i="8"/>
  <c r="AR45" i="8"/>
  <c r="AQ45" i="8"/>
  <c r="AN45" i="8"/>
  <c r="AM45" i="8"/>
  <c r="AJ45" i="8"/>
  <c r="AI45" i="8"/>
  <c r="AF45" i="8"/>
  <c r="AE45" i="8"/>
  <c r="AB45" i="8"/>
  <c r="AA45" i="8"/>
  <c r="X45" i="8"/>
  <c r="W45" i="8"/>
  <c r="T45" i="8"/>
  <c r="S45" i="8"/>
  <c r="P45" i="8"/>
  <c r="O45" i="8"/>
  <c r="L45" i="8"/>
  <c r="K45" i="8"/>
  <c r="H45" i="8"/>
  <c r="G45" i="8"/>
  <c r="D45" i="8"/>
  <c r="C45" i="8"/>
  <c r="AZ44" i="8"/>
  <c r="AY44" i="8"/>
  <c r="AV44" i="8"/>
  <c r="AU44" i="8"/>
  <c r="AR44" i="8"/>
  <c r="AQ44" i="8"/>
  <c r="AN44" i="8"/>
  <c r="AM44" i="8"/>
  <c r="AJ44" i="8"/>
  <c r="AI44" i="8"/>
  <c r="AF44" i="8"/>
  <c r="AE44" i="8"/>
  <c r="AB44" i="8"/>
  <c r="AA44" i="8"/>
  <c r="X44" i="8"/>
  <c r="W44" i="8"/>
  <c r="T44" i="8"/>
  <c r="S44" i="8"/>
  <c r="P44" i="8"/>
  <c r="O44" i="8"/>
  <c r="L44" i="8"/>
  <c r="K44" i="8"/>
  <c r="H44" i="8"/>
  <c r="G44" i="8"/>
  <c r="D44" i="8"/>
  <c r="C44" i="8"/>
  <c r="AZ43" i="8"/>
  <c r="AY43" i="8"/>
  <c r="AV43" i="8"/>
  <c r="AU43" i="8"/>
  <c r="AR43" i="8"/>
  <c r="AQ43" i="8"/>
  <c r="AN43" i="8"/>
  <c r="AM43" i="8"/>
  <c r="AJ43" i="8"/>
  <c r="AI43" i="8"/>
  <c r="AF43" i="8"/>
  <c r="AE43" i="8"/>
  <c r="AB43" i="8"/>
  <c r="AA43" i="8"/>
  <c r="X43" i="8"/>
  <c r="W43" i="8"/>
  <c r="T43" i="8"/>
  <c r="S43" i="8"/>
  <c r="P43" i="8"/>
  <c r="O43" i="8"/>
  <c r="L43" i="8"/>
  <c r="K43" i="8"/>
  <c r="H43" i="8"/>
  <c r="G43" i="8"/>
  <c r="D43" i="8"/>
  <c r="C43" i="8"/>
  <c r="AZ42" i="8"/>
  <c r="AY42" i="8"/>
  <c r="AV42" i="8"/>
  <c r="AU42" i="8"/>
  <c r="AR42" i="8"/>
  <c r="AQ42" i="8"/>
  <c r="AN42" i="8"/>
  <c r="AM42" i="8"/>
  <c r="AJ42" i="8"/>
  <c r="AI42" i="8"/>
  <c r="AF42" i="8"/>
  <c r="AE42" i="8"/>
  <c r="AB42" i="8"/>
  <c r="AA42" i="8"/>
  <c r="X42" i="8"/>
  <c r="W42" i="8"/>
  <c r="T42" i="8"/>
  <c r="S42" i="8"/>
  <c r="P42" i="8"/>
  <c r="O42" i="8"/>
  <c r="L42" i="8"/>
  <c r="K42" i="8"/>
  <c r="H42" i="8"/>
  <c r="G42" i="8"/>
  <c r="D42" i="8"/>
  <c r="C42" i="8"/>
  <c r="AZ41" i="8"/>
  <c r="AY41" i="8"/>
  <c r="AV41" i="8"/>
  <c r="AU41" i="8"/>
  <c r="AR41" i="8"/>
  <c r="AQ41" i="8"/>
  <c r="AN41" i="8"/>
  <c r="AM41" i="8"/>
  <c r="AJ41" i="8"/>
  <c r="AI41" i="8"/>
  <c r="AF41" i="8"/>
  <c r="AE41" i="8"/>
  <c r="AB41" i="8"/>
  <c r="AA41" i="8"/>
  <c r="X41" i="8"/>
  <c r="W41" i="8"/>
  <c r="T41" i="8"/>
  <c r="S41" i="8"/>
  <c r="P41" i="8"/>
  <c r="O41" i="8"/>
  <c r="L41" i="8"/>
  <c r="K41" i="8"/>
  <c r="H41" i="8"/>
  <c r="G41" i="8"/>
  <c r="D41" i="8"/>
  <c r="C41" i="8"/>
  <c r="AZ40" i="8"/>
  <c r="AY40" i="8"/>
  <c r="AV40" i="8"/>
  <c r="AU40" i="8"/>
  <c r="AR40" i="8"/>
  <c r="AQ40" i="8"/>
  <c r="AN40" i="8"/>
  <c r="AM40" i="8"/>
  <c r="AJ40" i="8"/>
  <c r="AI40" i="8"/>
  <c r="AF40" i="8"/>
  <c r="AE40" i="8"/>
  <c r="AB40" i="8"/>
  <c r="AA40" i="8"/>
  <c r="X40" i="8"/>
  <c r="W40" i="8"/>
  <c r="T40" i="8"/>
  <c r="S40" i="8"/>
  <c r="P40" i="8"/>
  <c r="O40" i="8"/>
  <c r="L40" i="8"/>
  <c r="K40" i="8"/>
  <c r="H40" i="8"/>
  <c r="G40" i="8"/>
  <c r="D40" i="8"/>
  <c r="C40" i="8"/>
  <c r="AZ39" i="8"/>
  <c r="AY39" i="8"/>
  <c r="AV39" i="8"/>
  <c r="AU39" i="8"/>
  <c r="AR39" i="8"/>
  <c r="AQ39" i="8"/>
  <c r="AN39" i="8"/>
  <c r="AM39" i="8"/>
  <c r="AJ39" i="8"/>
  <c r="AI39" i="8"/>
  <c r="AF39" i="8"/>
  <c r="AE39" i="8"/>
  <c r="AB39" i="8"/>
  <c r="AA39" i="8"/>
  <c r="X39" i="8"/>
  <c r="W39" i="8"/>
  <c r="T39" i="8"/>
  <c r="S39" i="8"/>
  <c r="P39" i="8"/>
  <c r="O39" i="8"/>
  <c r="L39" i="8"/>
  <c r="K39" i="8"/>
  <c r="H39" i="8"/>
  <c r="G39" i="8"/>
  <c r="D39" i="8"/>
  <c r="C39" i="8"/>
  <c r="AZ38" i="8"/>
  <c r="AY38" i="8"/>
  <c r="AV38" i="8"/>
  <c r="AU38" i="8"/>
  <c r="AR38" i="8"/>
  <c r="AQ38" i="8"/>
  <c r="AN38" i="8"/>
  <c r="AM38" i="8"/>
  <c r="AJ38" i="8"/>
  <c r="AI38" i="8"/>
  <c r="AF38" i="8"/>
  <c r="AE38" i="8"/>
  <c r="AB38" i="8"/>
  <c r="AA38" i="8"/>
  <c r="X38" i="8"/>
  <c r="W38" i="8"/>
  <c r="T38" i="8"/>
  <c r="S38" i="8"/>
  <c r="P38" i="8"/>
  <c r="O38" i="8"/>
  <c r="L38" i="8"/>
  <c r="K38" i="8"/>
  <c r="H38" i="8"/>
  <c r="G38" i="8"/>
  <c r="D38" i="8"/>
  <c r="C38" i="8"/>
  <c r="AZ37" i="8"/>
  <c r="AY37" i="8"/>
  <c r="AV37" i="8"/>
  <c r="AU37" i="8"/>
  <c r="AR37" i="8"/>
  <c r="AQ37" i="8"/>
  <c r="AN37" i="8"/>
  <c r="AM37" i="8"/>
  <c r="AJ37" i="8"/>
  <c r="AI37" i="8"/>
  <c r="AF37" i="8"/>
  <c r="AE37" i="8"/>
  <c r="AB37" i="8"/>
  <c r="AA37" i="8"/>
  <c r="X37" i="8"/>
  <c r="W37" i="8"/>
  <c r="T37" i="8"/>
  <c r="S37" i="8"/>
  <c r="P37" i="8"/>
  <c r="O37" i="8"/>
  <c r="L37" i="8"/>
  <c r="K37" i="8"/>
  <c r="H37" i="8"/>
  <c r="G37" i="8"/>
  <c r="D37" i="8"/>
  <c r="C37" i="8"/>
  <c r="AZ36" i="8"/>
  <c r="AY36" i="8"/>
  <c r="AV36" i="8"/>
  <c r="AU36" i="8"/>
  <c r="AR36" i="8"/>
  <c r="AQ36" i="8"/>
  <c r="AN36" i="8"/>
  <c r="AM36" i="8"/>
  <c r="AJ36" i="8"/>
  <c r="AI36" i="8"/>
  <c r="AF36" i="8"/>
  <c r="AE36" i="8"/>
  <c r="AB36" i="8"/>
  <c r="AA36" i="8"/>
  <c r="X36" i="8"/>
  <c r="W36" i="8"/>
  <c r="T36" i="8"/>
  <c r="S36" i="8"/>
  <c r="P36" i="8"/>
  <c r="O36" i="8"/>
  <c r="L36" i="8"/>
  <c r="K36" i="8"/>
  <c r="H36" i="8"/>
  <c r="G36" i="8"/>
  <c r="D36" i="8"/>
  <c r="C36" i="8"/>
  <c r="AZ35" i="8"/>
  <c r="AY35" i="8"/>
  <c r="AV35" i="8"/>
  <c r="AU35" i="8"/>
  <c r="AR35" i="8"/>
  <c r="AQ35" i="8"/>
  <c r="AN35" i="8"/>
  <c r="AM35" i="8"/>
  <c r="AJ35" i="8"/>
  <c r="AI35" i="8"/>
  <c r="AF35" i="8"/>
  <c r="AE35" i="8"/>
  <c r="AB35" i="8"/>
  <c r="AA35" i="8"/>
  <c r="X35" i="8"/>
  <c r="W35" i="8"/>
  <c r="T35" i="8"/>
  <c r="S35" i="8"/>
  <c r="P35" i="8"/>
  <c r="O35" i="8"/>
  <c r="L35" i="8"/>
  <c r="K35" i="8"/>
  <c r="H35" i="8"/>
  <c r="G35" i="8"/>
  <c r="D35" i="8"/>
  <c r="C35" i="8"/>
  <c r="AZ34" i="8"/>
  <c r="AY34" i="8"/>
  <c r="AV34" i="8"/>
  <c r="AU34" i="8"/>
  <c r="AR34" i="8"/>
  <c r="AQ34" i="8"/>
  <c r="AN34" i="8"/>
  <c r="AM34" i="8"/>
  <c r="AJ34" i="8"/>
  <c r="AI34" i="8"/>
  <c r="AF34" i="8"/>
  <c r="AE34" i="8"/>
  <c r="AB34" i="8"/>
  <c r="AA34" i="8"/>
  <c r="X34" i="8"/>
  <c r="W34" i="8"/>
  <c r="T34" i="8"/>
  <c r="S34" i="8"/>
  <c r="P34" i="8"/>
  <c r="O34" i="8"/>
  <c r="L34" i="8"/>
  <c r="K34" i="8"/>
  <c r="H34" i="8"/>
  <c r="G34" i="8"/>
  <c r="D34" i="8"/>
  <c r="C34" i="8"/>
  <c r="AZ33" i="8"/>
  <c r="AY33" i="8"/>
  <c r="AV33" i="8"/>
  <c r="AU33" i="8"/>
  <c r="AR33" i="8"/>
  <c r="AQ33" i="8"/>
  <c r="AN33" i="8"/>
  <c r="AM33" i="8"/>
  <c r="AJ33" i="8"/>
  <c r="AI33" i="8"/>
  <c r="AF33" i="8"/>
  <c r="AE33" i="8"/>
  <c r="AB33" i="8"/>
  <c r="AA33" i="8"/>
  <c r="X33" i="8"/>
  <c r="W33" i="8"/>
  <c r="T33" i="8"/>
  <c r="S33" i="8"/>
  <c r="P33" i="8"/>
  <c r="O33" i="8"/>
  <c r="L33" i="8"/>
  <c r="K33" i="8"/>
  <c r="H33" i="8"/>
  <c r="G33" i="8"/>
  <c r="D33" i="8"/>
  <c r="C33" i="8"/>
  <c r="AZ32" i="8"/>
  <c r="AY32" i="8"/>
  <c r="AV32" i="8"/>
  <c r="AU32" i="8"/>
  <c r="AR32" i="8"/>
  <c r="AQ32" i="8"/>
  <c r="AN32" i="8"/>
  <c r="AM32" i="8"/>
  <c r="AJ32" i="8"/>
  <c r="AI32" i="8"/>
  <c r="AF32" i="8"/>
  <c r="AE32" i="8"/>
  <c r="AB32" i="8"/>
  <c r="AA32" i="8"/>
  <c r="X32" i="8"/>
  <c r="W32" i="8"/>
  <c r="T32" i="8"/>
  <c r="S32" i="8"/>
  <c r="P32" i="8"/>
  <c r="O32" i="8"/>
  <c r="L32" i="8"/>
  <c r="K32" i="8"/>
  <c r="H32" i="8"/>
  <c r="G32" i="8"/>
  <c r="D32" i="8"/>
  <c r="C32" i="8"/>
  <c r="AZ31" i="8"/>
  <c r="AY31" i="8"/>
  <c r="AV31" i="8"/>
  <c r="AU31" i="8"/>
  <c r="AR31" i="8"/>
  <c r="AQ31" i="8"/>
  <c r="AN31" i="8"/>
  <c r="AM31" i="8"/>
  <c r="AJ31" i="8"/>
  <c r="AI31" i="8"/>
  <c r="AF31" i="8"/>
  <c r="AE31" i="8"/>
  <c r="AB31" i="8"/>
  <c r="AA31" i="8"/>
  <c r="X31" i="8"/>
  <c r="W31" i="8"/>
  <c r="T31" i="8"/>
  <c r="S31" i="8"/>
  <c r="P31" i="8"/>
  <c r="O31" i="8"/>
  <c r="L31" i="8"/>
  <c r="K31" i="8"/>
  <c r="H31" i="8"/>
  <c r="G31" i="8"/>
  <c r="D31" i="8"/>
  <c r="C31" i="8"/>
  <c r="AZ30" i="8"/>
  <c r="AY30" i="8"/>
  <c r="AV30" i="8"/>
  <c r="AU30" i="8"/>
  <c r="AR30" i="8"/>
  <c r="AQ30" i="8"/>
  <c r="AN30" i="8"/>
  <c r="AM30" i="8"/>
  <c r="AJ30" i="8"/>
  <c r="AI30" i="8"/>
  <c r="AF30" i="8"/>
  <c r="AE30" i="8"/>
  <c r="AB30" i="8"/>
  <c r="AA30" i="8"/>
  <c r="X30" i="8"/>
  <c r="W30" i="8"/>
  <c r="T30" i="8"/>
  <c r="S30" i="8"/>
  <c r="P30" i="8"/>
  <c r="O30" i="8"/>
  <c r="L30" i="8"/>
  <c r="K30" i="8"/>
  <c r="H30" i="8"/>
  <c r="G30" i="8"/>
  <c r="D30" i="8"/>
  <c r="C30" i="8"/>
  <c r="AZ29" i="8"/>
  <c r="AY29" i="8"/>
  <c r="AV29" i="8"/>
  <c r="AU29" i="8"/>
  <c r="AR29" i="8"/>
  <c r="AQ29" i="8"/>
  <c r="AN29" i="8"/>
  <c r="AM29" i="8"/>
  <c r="AJ29" i="8"/>
  <c r="AI29" i="8"/>
  <c r="AF29" i="8"/>
  <c r="AE29" i="8"/>
  <c r="AB29" i="8"/>
  <c r="AA29" i="8"/>
  <c r="X29" i="8"/>
  <c r="W29" i="8"/>
  <c r="T29" i="8"/>
  <c r="S29" i="8"/>
  <c r="P29" i="8"/>
  <c r="O29" i="8"/>
  <c r="L29" i="8"/>
  <c r="K29" i="8"/>
  <c r="H29" i="8"/>
  <c r="G29" i="8"/>
  <c r="D29" i="8"/>
  <c r="C29" i="8"/>
  <c r="AZ28" i="8"/>
  <c r="AY28" i="8"/>
  <c r="AV28" i="8"/>
  <c r="AU28" i="8"/>
  <c r="AR28" i="8"/>
  <c r="AQ28" i="8"/>
  <c r="AN28" i="8"/>
  <c r="AM28" i="8"/>
  <c r="AJ28" i="8"/>
  <c r="AI28" i="8"/>
  <c r="AF28" i="8"/>
  <c r="AE28" i="8"/>
  <c r="AB28" i="8"/>
  <c r="AA28" i="8"/>
  <c r="X28" i="8"/>
  <c r="W28" i="8"/>
  <c r="T28" i="8"/>
  <c r="S28" i="8"/>
  <c r="P28" i="8"/>
  <c r="O28" i="8"/>
  <c r="L28" i="8"/>
  <c r="K28" i="8"/>
  <c r="H28" i="8"/>
  <c r="G28" i="8"/>
  <c r="D28" i="8"/>
  <c r="C28" i="8"/>
  <c r="AZ27" i="8"/>
  <c r="AY27" i="8"/>
  <c r="AV27" i="8"/>
  <c r="AU27" i="8"/>
  <c r="AR27" i="8"/>
  <c r="AQ27" i="8"/>
  <c r="AN27" i="8"/>
  <c r="AM27" i="8"/>
  <c r="AJ27" i="8"/>
  <c r="AI27" i="8"/>
  <c r="AF27" i="8"/>
  <c r="AE27" i="8"/>
  <c r="AB27" i="8"/>
  <c r="AA27" i="8"/>
  <c r="X27" i="8"/>
  <c r="W27" i="8"/>
  <c r="T27" i="8"/>
  <c r="S27" i="8"/>
  <c r="P27" i="8"/>
  <c r="O27" i="8"/>
  <c r="L27" i="8"/>
  <c r="K27" i="8"/>
  <c r="H27" i="8"/>
  <c r="G27" i="8"/>
  <c r="D27" i="8"/>
  <c r="C27" i="8"/>
  <c r="AZ26" i="8"/>
  <c r="AY26" i="8"/>
  <c r="AV26" i="8"/>
  <c r="AU26" i="8"/>
  <c r="AR26" i="8"/>
  <c r="AQ26" i="8"/>
  <c r="AN26" i="8"/>
  <c r="AM26" i="8"/>
  <c r="AJ26" i="8"/>
  <c r="AI26" i="8"/>
  <c r="AF26" i="8"/>
  <c r="AE26" i="8"/>
  <c r="AB26" i="8"/>
  <c r="AA26" i="8"/>
  <c r="X26" i="8"/>
  <c r="W26" i="8"/>
  <c r="T26" i="8"/>
  <c r="S26" i="8"/>
  <c r="P26" i="8"/>
  <c r="O26" i="8"/>
  <c r="L26" i="8"/>
  <c r="K26" i="8"/>
  <c r="H26" i="8"/>
  <c r="G26" i="8"/>
  <c r="D26" i="8"/>
  <c r="C26" i="8"/>
  <c r="AZ25" i="8"/>
  <c r="AY25" i="8"/>
  <c r="AV25" i="8"/>
  <c r="AU25" i="8"/>
  <c r="AR25" i="8"/>
  <c r="AQ25" i="8"/>
  <c r="AN25" i="8"/>
  <c r="AM25" i="8"/>
  <c r="AJ25" i="8"/>
  <c r="AI25" i="8"/>
  <c r="AF25" i="8"/>
  <c r="AE25" i="8"/>
  <c r="AB25" i="8"/>
  <c r="AA25" i="8"/>
  <c r="X25" i="8"/>
  <c r="W25" i="8"/>
  <c r="T25" i="8"/>
  <c r="S25" i="8"/>
  <c r="P25" i="8"/>
  <c r="O25" i="8"/>
  <c r="L25" i="8"/>
  <c r="K25" i="8"/>
  <c r="H25" i="8"/>
  <c r="G25" i="8"/>
  <c r="D25" i="8"/>
  <c r="C25" i="8"/>
  <c r="AZ24" i="8"/>
  <c r="AY24" i="8"/>
  <c r="AV24" i="8"/>
  <c r="AU24" i="8"/>
  <c r="AR24" i="8"/>
  <c r="AQ24" i="8"/>
  <c r="AN24" i="8"/>
  <c r="AM24" i="8"/>
  <c r="AJ24" i="8"/>
  <c r="AI24" i="8"/>
  <c r="AF24" i="8"/>
  <c r="AE24" i="8"/>
  <c r="AB24" i="8"/>
  <c r="AA24" i="8"/>
  <c r="X24" i="8"/>
  <c r="W24" i="8"/>
  <c r="T24" i="8"/>
  <c r="S24" i="8"/>
  <c r="P24" i="8"/>
  <c r="O24" i="8"/>
  <c r="L24" i="8"/>
  <c r="K24" i="8"/>
  <c r="H24" i="8"/>
  <c r="G24" i="8"/>
  <c r="D24" i="8"/>
  <c r="C24" i="8"/>
  <c r="AZ23" i="8"/>
  <c r="AY23" i="8"/>
  <c r="AV23" i="8"/>
  <c r="AU23" i="8"/>
  <c r="AR23" i="8"/>
  <c r="AQ23" i="8"/>
  <c r="AN23" i="8"/>
  <c r="AM23" i="8"/>
  <c r="AJ23" i="8"/>
  <c r="AI23" i="8"/>
  <c r="AF23" i="8"/>
  <c r="AE23" i="8"/>
  <c r="AB23" i="8"/>
  <c r="AA23" i="8"/>
  <c r="X23" i="8"/>
  <c r="W23" i="8"/>
  <c r="T23" i="8"/>
  <c r="S23" i="8"/>
  <c r="P23" i="8"/>
  <c r="O23" i="8"/>
  <c r="L23" i="8"/>
  <c r="K23" i="8"/>
  <c r="H23" i="8"/>
  <c r="G23" i="8"/>
  <c r="D23" i="8"/>
  <c r="C23" i="8"/>
  <c r="AZ22" i="8"/>
  <c r="AY22" i="8"/>
  <c r="AV22" i="8"/>
  <c r="AU22" i="8"/>
  <c r="AR22" i="8"/>
  <c r="AQ22" i="8"/>
  <c r="AN22" i="8"/>
  <c r="AM22" i="8"/>
  <c r="AJ22" i="8"/>
  <c r="AI22" i="8"/>
  <c r="AF22" i="8"/>
  <c r="AE22" i="8"/>
  <c r="AB22" i="8"/>
  <c r="AA22" i="8"/>
  <c r="X22" i="8"/>
  <c r="W22" i="8"/>
  <c r="T22" i="8"/>
  <c r="S22" i="8"/>
  <c r="P22" i="8"/>
  <c r="O22" i="8"/>
  <c r="L22" i="8"/>
  <c r="K22" i="8"/>
  <c r="H22" i="8"/>
  <c r="G22" i="8"/>
  <c r="D22" i="8"/>
  <c r="C22" i="8"/>
  <c r="AZ21" i="8"/>
  <c r="AY21" i="8"/>
  <c r="AV21" i="8"/>
  <c r="AU21" i="8"/>
  <c r="AR21" i="8"/>
  <c r="AQ21" i="8"/>
  <c r="AN21" i="8"/>
  <c r="AM21" i="8"/>
  <c r="AJ21" i="8"/>
  <c r="AI21" i="8"/>
  <c r="AF21" i="8"/>
  <c r="AE21" i="8"/>
  <c r="AB21" i="8"/>
  <c r="AA21" i="8"/>
  <c r="X21" i="8"/>
  <c r="W21" i="8"/>
  <c r="T21" i="8"/>
  <c r="S21" i="8"/>
  <c r="P21" i="8"/>
  <c r="O21" i="8"/>
  <c r="L21" i="8"/>
  <c r="K21" i="8"/>
  <c r="H21" i="8"/>
  <c r="G21" i="8"/>
  <c r="D21" i="8"/>
  <c r="C21" i="8"/>
  <c r="AZ20" i="8"/>
  <c r="AY20" i="8"/>
  <c r="AV20" i="8"/>
  <c r="AU20" i="8"/>
  <c r="AR20" i="8"/>
  <c r="AQ20" i="8"/>
  <c r="AN20" i="8"/>
  <c r="AM20" i="8"/>
  <c r="AJ20" i="8"/>
  <c r="AI20" i="8"/>
  <c r="AF20" i="8"/>
  <c r="AE20" i="8"/>
  <c r="AB20" i="8"/>
  <c r="AA20" i="8"/>
  <c r="X20" i="8"/>
  <c r="W20" i="8"/>
  <c r="T20" i="8"/>
  <c r="S20" i="8"/>
  <c r="P20" i="8"/>
  <c r="O20" i="8"/>
  <c r="L20" i="8"/>
  <c r="K20" i="8"/>
  <c r="H20" i="8"/>
  <c r="G20" i="8"/>
  <c r="D20" i="8"/>
  <c r="C20" i="8"/>
  <c r="AZ19" i="8"/>
  <c r="AY19" i="8"/>
  <c r="AV19" i="8"/>
  <c r="AU19" i="8"/>
  <c r="AR19" i="8"/>
  <c r="AQ19" i="8"/>
  <c r="AN19" i="8"/>
  <c r="AM19" i="8"/>
  <c r="AJ19" i="8"/>
  <c r="AI19" i="8"/>
  <c r="AF19" i="8"/>
  <c r="AE19" i="8"/>
  <c r="AB19" i="8"/>
  <c r="AA19" i="8"/>
  <c r="X19" i="8"/>
  <c r="W19" i="8"/>
  <c r="T19" i="8"/>
  <c r="S19" i="8"/>
  <c r="P19" i="8"/>
  <c r="O19" i="8"/>
  <c r="L19" i="8"/>
  <c r="K19" i="8"/>
  <c r="H19" i="8"/>
  <c r="G19" i="8"/>
  <c r="D19" i="8"/>
  <c r="C19" i="8"/>
  <c r="AZ18" i="8"/>
  <c r="AY18" i="8"/>
  <c r="AV18" i="8"/>
  <c r="AU18" i="8"/>
  <c r="AR18" i="8"/>
  <c r="AQ18" i="8"/>
  <c r="AN18" i="8"/>
  <c r="AM18" i="8"/>
  <c r="AJ18" i="8"/>
  <c r="AI18" i="8"/>
  <c r="AF18" i="8"/>
  <c r="AE18" i="8"/>
  <c r="AB18" i="8"/>
  <c r="AA18" i="8"/>
  <c r="X18" i="8"/>
  <c r="W18" i="8"/>
  <c r="T18" i="8"/>
  <c r="S18" i="8"/>
  <c r="P18" i="8"/>
  <c r="O18" i="8"/>
  <c r="L18" i="8"/>
  <c r="K18" i="8"/>
  <c r="H18" i="8"/>
  <c r="G18" i="8"/>
  <c r="D18" i="8"/>
  <c r="C18" i="8"/>
  <c r="AZ17" i="8"/>
  <c r="AY17" i="8"/>
  <c r="AV17" i="8"/>
  <c r="AU17" i="8"/>
  <c r="AR17" i="8"/>
  <c r="AQ17" i="8"/>
  <c r="AN17" i="8"/>
  <c r="AM17" i="8"/>
  <c r="AJ17" i="8"/>
  <c r="AI17" i="8"/>
  <c r="AF17" i="8"/>
  <c r="AE17" i="8"/>
  <c r="AB17" i="8"/>
  <c r="AA17" i="8"/>
  <c r="X17" i="8"/>
  <c r="W17" i="8"/>
  <c r="T17" i="8"/>
  <c r="S17" i="8"/>
  <c r="P17" i="8"/>
  <c r="O17" i="8"/>
  <c r="L17" i="8"/>
  <c r="K17" i="8"/>
  <c r="H17" i="8"/>
  <c r="G17" i="8"/>
  <c r="D17" i="8"/>
  <c r="C17" i="8"/>
  <c r="AZ16" i="8"/>
  <c r="AY16" i="8"/>
  <c r="AV16" i="8"/>
  <c r="AU16" i="8"/>
  <c r="AR16" i="8"/>
  <c r="AQ16" i="8"/>
  <c r="AN16" i="8"/>
  <c r="AM16" i="8"/>
  <c r="AJ16" i="8"/>
  <c r="AI16" i="8"/>
  <c r="AF16" i="8"/>
  <c r="AE16" i="8"/>
  <c r="AB16" i="8"/>
  <c r="AA16" i="8"/>
  <c r="X16" i="8"/>
  <c r="W16" i="8"/>
  <c r="T16" i="8"/>
  <c r="S16" i="8"/>
  <c r="P16" i="8"/>
  <c r="O16" i="8"/>
  <c r="L16" i="8"/>
  <c r="K16" i="8"/>
  <c r="H16" i="8"/>
  <c r="G16" i="8"/>
  <c r="D16" i="8"/>
  <c r="C16" i="8"/>
  <c r="AZ15" i="8"/>
  <c r="AY15" i="8"/>
  <c r="AV15" i="8"/>
  <c r="AU15" i="8"/>
  <c r="AR15" i="8"/>
  <c r="AQ15" i="8"/>
  <c r="AN15" i="8"/>
  <c r="AM15" i="8"/>
  <c r="AJ15" i="8"/>
  <c r="AI15" i="8"/>
  <c r="AF15" i="8"/>
  <c r="AE15" i="8"/>
  <c r="AB15" i="8"/>
  <c r="AA15" i="8"/>
  <c r="X15" i="8"/>
  <c r="W15" i="8"/>
  <c r="T15" i="8"/>
  <c r="S15" i="8"/>
  <c r="P15" i="8"/>
  <c r="O15" i="8"/>
  <c r="L15" i="8"/>
  <c r="K15" i="8"/>
  <c r="H15" i="8"/>
  <c r="G15" i="8"/>
  <c r="D15" i="8"/>
  <c r="C15" i="8"/>
  <c r="AZ14" i="8"/>
  <c r="AY14" i="8"/>
  <c r="AV14" i="8"/>
  <c r="AU14" i="8"/>
  <c r="AR14" i="8"/>
  <c r="AQ14" i="8"/>
  <c r="AN14" i="8"/>
  <c r="AM14" i="8"/>
  <c r="AJ14" i="8"/>
  <c r="AI14" i="8"/>
  <c r="AF14" i="8"/>
  <c r="AE14" i="8"/>
  <c r="AB14" i="8"/>
  <c r="AA14" i="8"/>
  <c r="X14" i="8"/>
  <c r="W14" i="8"/>
  <c r="T14" i="8"/>
  <c r="S14" i="8"/>
  <c r="P14" i="8"/>
  <c r="O14" i="8"/>
  <c r="L14" i="8"/>
  <c r="K14" i="8"/>
  <c r="H14" i="8"/>
  <c r="G14" i="8"/>
  <c r="D14" i="8"/>
  <c r="C14" i="8"/>
  <c r="AZ13" i="8"/>
  <c r="AY13" i="8"/>
  <c r="AV13" i="8"/>
  <c r="AU13" i="8"/>
  <c r="AR13" i="8"/>
  <c r="AQ13" i="8"/>
  <c r="AN13" i="8"/>
  <c r="AM13" i="8"/>
  <c r="AJ13" i="8"/>
  <c r="AI13" i="8"/>
  <c r="AF13" i="8"/>
  <c r="AE13" i="8"/>
  <c r="AB13" i="8"/>
  <c r="AA13" i="8"/>
  <c r="X13" i="8"/>
  <c r="W13" i="8"/>
  <c r="T13" i="8"/>
  <c r="S13" i="8"/>
  <c r="P13" i="8"/>
  <c r="O13" i="8"/>
  <c r="L13" i="8"/>
  <c r="K13" i="8"/>
  <c r="H13" i="8"/>
  <c r="G13" i="8"/>
  <c r="D13" i="8"/>
  <c r="C13" i="8"/>
  <c r="AZ12" i="8"/>
  <c r="AY12" i="8"/>
  <c r="AV12" i="8"/>
  <c r="AU12" i="8"/>
  <c r="AR12" i="8"/>
  <c r="AQ12" i="8"/>
  <c r="AN12" i="8"/>
  <c r="AM12" i="8"/>
  <c r="AJ12" i="8"/>
  <c r="AI12" i="8"/>
  <c r="AF12" i="8"/>
  <c r="AE12" i="8"/>
  <c r="AB12" i="8"/>
  <c r="AA12" i="8"/>
  <c r="X12" i="8"/>
  <c r="W12" i="8"/>
  <c r="T12" i="8"/>
  <c r="S12" i="8"/>
  <c r="P12" i="8"/>
  <c r="O12" i="8"/>
  <c r="L12" i="8"/>
  <c r="K12" i="8"/>
  <c r="H12" i="8"/>
  <c r="G12" i="8"/>
  <c r="D12" i="8"/>
  <c r="C12" i="8"/>
  <c r="AZ11" i="8"/>
  <c r="AY11" i="8"/>
  <c r="AV11" i="8"/>
  <c r="AU11" i="8"/>
  <c r="AR11" i="8"/>
  <c r="AQ11" i="8"/>
  <c r="AN11" i="8"/>
  <c r="AM11" i="8"/>
  <c r="AJ11" i="8"/>
  <c r="AI11" i="8"/>
  <c r="AF11" i="8"/>
  <c r="AE11" i="8"/>
  <c r="AB11" i="8"/>
  <c r="AA11" i="8"/>
  <c r="X11" i="8"/>
  <c r="W11" i="8"/>
  <c r="T11" i="8"/>
  <c r="S11" i="8"/>
  <c r="P11" i="8"/>
  <c r="O11" i="8"/>
  <c r="L11" i="8"/>
  <c r="K11" i="8"/>
  <c r="H11" i="8"/>
  <c r="G11" i="8"/>
  <c r="D11" i="8"/>
  <c r="C11" i="8"/>
  <c r="AZ10" i="8"/>
  <c r="AY10" i="8"/>
  <c r="AV10" i="8"/>
  <c r="AU10" i="8"/>
  <c r="AR10" i="8"/>
  <c r="AQ10" i="8"/>
  <c r="AN10" i="8"/>
  <c r="AM10" i="8"/>
  <c r="AJ10" i="8"/>
  <c r="AI10" i="8"/>
  <c r="AF10" i="8"/>
  <c r="AE10" i="8"/>
  <c r="AB10" i="8"/>
  <c r="AA10" i="8"/>
  <c r="X10" i="8"/>
  <c r="W10" i="8"/>
  <c r="T10" i="8"/>
  <c r="S10" i="8"/>
  <c r="P10" i="8"/>
  <c r="O10" i="8"/>
  <c r="L10" i="8"/>
  <c r="K10" i="8"/>
  <c r="H10" i="8"/>
  <c r="G10" i="8"/>
  <c r="D10" i="8"/>
  <c r="C10" i="8"/>
  <c r="AZ9" i="8"/>
  <c r="AY9" i="8"/>
  <c r="AV9" i="8"/>
  <c r="AU9" i="8"/>
  <c r="AR9" i="8"/>
  <c r="AQ9" i="8"/>
  <c r="AN9" i="8"/>
  <c r="AM9" i="8"/>
  <c r="AJ9" i="8"/>
  <c r="AI9" i="8"/>
  <c r="AF9" i="8"/>
  <c r="AE9" i="8"/>
  <c r="AB9" i="8"/>
  <c r="AA9" i="8"/>
  <c r="X9" i="8"/>
  <c r="W9" i="8"/>
  <c r="T9" i="8"/>
  <c r="S9" i="8"/>
  <c r="P9" i="8"/>
  <c r="O9" i="8"/>
  <c r="L9" i="8"/>
  <c r="K9" i="8"/>
  <c r="H9" i="8"/>
  <c r="G9" i="8"/>
  <c r="D9" i="8"/>
  <c r="C9" i="8"/>
  <c r="AZ8" i="8"/>
  <c r="AY8" i="8"/>
  <c r="AV8" i="8"/>
  <c r="AU8" i="8"/>
  <c r="AR8" i="8"/>
  <c r="AQ8" i="8"/>
  <c r="AN8" i="8"/>
  <c r="AM8" i="8"/>
  <c r="AJ8" i="8"/>
  <c r="AI8" i="8"/>
  <c r="AF8" i="8"/>
  <c r="AE8" i="8"/>
  <c r="AB8" i="8"/>
  <c r="AA8" i="8"/>
  <c r="X8" i="8"/>
  <c r="W8" i="8"/>
  <c r="T8" i="8"/>
  <c r="S8" i="8"/>
  <c r="P8" i="8"/>
  <c r="O8" i="8"/>
  <c r="L8" i="8"/>
  <c r="K8" i="8"/>
  <c r="H8" i="8"/>
  <c r="G8" i="8"/>
  <c r="D8" i="8"/>
  <c r="C8" i="8"/>
  <c r="AZ7" i="8"/>
  <c r="AY7" i="8"/>
  <c r="AV7" i="8"/>
  <c r="AU7" i="8"/>
  <c r="AR7" i="8"/>
  <c r="AQ7" i="8"/>
  <c r="AN7" i="8"/>
  <c r="AM7" i="8"/>
  <c r="AJ7" i="8"/>
  <c r="AI7" i="8"/>
  <c r="AF7" i="8"/>
  <c r="AE7" i="8"/>
  <c r="AB7" i="8"/>
  <c r="AA7" i="8"/>
  <c r="X7" i="8"/>
  <c r="W7" i="8"/>
  <c r="T7" i="8"/>
  <c r="S7" i="8"/>
  <c r="P7" i="8"/>
  <c r="O7" i="8"/>
  <c r="L7" i="8"/>
  <c r="K7" i="8"/>
  <c r="H7" i="8"/>
  <c r="G7" i="8"/>
  <c r="D7" i="8"/>
  <c r="C7" i="8"/>
  <c r="AZ6" i="8"/>
  <c r="AY6" i="8"/>
  <c r="AV6" i="8"/>
  <c r="AU6" i="8"/>
  <c r="AR6" i="8"/>
  <c r="AQ6" i="8"/>
  <c r="AN6" i="8"/>
  <c r="AM6" i="8"/>
  <c r="AJ6" i="8"/>
  <c r="AI6" i="8"/>
  <c r="AF6" i="8"/>
  <c r="AE6" i="8"/>
  <c r="AB6" i="8"/>
  <c r="AA6" i="8"/>
  <c r="X6" i="8"/>
  <c r="W6" i="8"/>
  <c r="T6" i="8"/>
  <c r="S6" i="8"/>
  <c r="P6" i="8"/>
  <c r="O6" i="8"/>
  <c r="L6" i="8"/>
  <c r="K6" i="8"/>
  <c r="H6" i="8"/>
  <c r="G6" i="8"/>
  <c r="D6" i="8"/>
  <c r="C6" i="8"/>
  <c r="AZ5" i="8"/>
  <c r="AY5" i="8"/>
  <c r="AV5" i="8"/>
  <c r="AU5" i="8"/>
  <c r="AR5" i="8"/>
  <c r="AQ5" i="8"/>
  <c r="AN5" i="8"/>
  <c r="AM5" i="8"/>
  <c r="AJ5" i="8"/>
  <c r="AI5" i="8"/>
  <c r="AF5" i="8"/>
  <c r="AE5" i="8"/>
  <c r="AB5" i="8"/>
  <c r="AA5" i="8"/>
  <c r="X5" i="8"/>
  <c r="W5" i="8"/>
  <c r="T5" i="8"/>
  <c r="S5" i="8"/>
  <c r="P5" i="8"/>
  <c r="O5" i="8"/>
  <c r="L5" i="8"/>
  <c r="K5" i="8"/>
  <c r="H5" i="8"/>
  <c r="G5" i="8"/>
  <c r="D5" i="8"/>
  <c r="C5" i="8"/>
  <c r="AZ4" i="8"/>
  <c r="AY4" i="8"/>
  <c r="AV4" i="8"/>
  <c r="AU4" i="8"/>
  <c r="AR4" i="8"/>
  <c r="AQ4" i="8"/>
  <c r="AN4" i="8"/>
  <c r="AM4" i="8"/>
  <c r="AJ4" i="8"/>
  <c r="AI4" i="8"/>
  <c r="AF4" i="8"/>
  <c r="AE4" i="8"/>
  <c r="AB4" i="8"/>
  <c r="AA4" i="8"/>
  <c r="X4" i="8"/>
  <c r="W4" i="8"/>
  <c r="T4" i="8"/>
  <c r="S4" i="8"/>
  <c r="P4" i="8"/>
  <c r="O4" i="8"/>
  <c r="L4" i="8"/>
  <c r="K4" i="8"/>
  <c r="H4" i="8"/>
  <c r="G4" i="8"/>
  <c r="D4" i="8"/>
  <c r="C4" i="8"/>
  <c r="AZ3" i="8"/>
  <c r="AY3" i="8"/>
  <c r="AV3" i="8"/>
  <c r="AU3" i="8"/>
  <c r="AR3" i="8"/>
  <c r="AQ3" i="8"/>
  <c r="AN3" i="8"/>
  <c r="AM3" i="8"/>
  <c r="AJ3" i="8"/>
  <c r="AI3" i="8"/>
  <c r="AF3" i="8"/>
  <c r="AE3" i="8"/>
  <c r="AB3" i="8"/>
  <c r="AA3" i="8"/>
  <c r="X3" i="8"/>
  <c r="W3" i="8"/>
  <c r="T3" i="8"/>
  <c r="S3" i="8"/>
  <c r="P3" i="8"/>
  <c r="O3" i="8"/>
  <c r="L3" i="8"/>
  <c r="K3" i="8"/>
  <c r="H3" i="8"/>
  <c r="G3" i="8"/>
  <c r="D3" i="8"/>
  <c r="C3" i="8"/>
  <c r="P280" i="7"/>
  <c r="O280" i="7"/>
  <c r="H280" i="7"/>
  <c r="G280" i="7"/>
  <c r="P279" i="7"/>
  <c r="O279" i="7"/>
  <c r="H279" i="7"/>
  <c r="G279" i="7"/>
  <c r="P278" i="7"/>
  <c r="O278" i="7"/>
  <c r="H278" i="7"/>
  <c r="G278" i="7"/>
  <c r="P277" i="7"/>
  <c r="O277" i="7"/>
  <c r="H277" i="7"/>
  <c r="G277" i="7"/>
  <c r="P276" i="7"/>
  <c r="O276" i="7"/>
  <c r="H276" i="7"/>
  <c r="G276" i="7"/>
  <c r="P275" i="7"/>
  <c r="O275" i="7"/>
  <c r="H275" i="7"/>
  <c r="G275" i="7"/>
  <c r="P274" i="7"/>
  <c r="O274" i="7"/>
  <c r="H274" i="7"/>
  <c r="G274" i="7"/>
  <c r="P273" i="7"/>
  <c r="O273" i="7"/>
  <c r="H273" i="7"/>
  <c r="G273" i="7"/>
  <c r="P272" i="7"/>
  <c r="O272" i="7"/>
  <c r="H272" i="7"/>
  <c r="G272" i="7"/>
  <c r="P271" i="7"/>
  <c r="O271" i="7"/>
  <c r="H271" i="7"/>
  <c r="G271" i="7"/>
  <c r="P270" i="7"/>
  <c r="O270" i="7"/>
  <c r="H270" i="7"/>
  <c r="G270" i="7"/>
  <c r="P269" i="7"/>
  <c r="O269" i="7"/>
  <c r="H269" i="7"/>
  <c r="G269" i="7"/>
  <c r="P268" i="7"/>
  <c r="O268" i="7"/>
  <c r="H268" i="7"/>
  <c r="G268" i="7"/>
  <c r="P267" i="7"/>
  <c r="O267" i="7"/>
  <c r="H267" i="7"/>
  <c r="G267" i="7"/>
  <c r="P266" i="7"/>
  <c r="O266" i="7"/>
  <c r="H266" i="7"/>
  <c r="G266" i="7"/>
  <c r="P265" i="7"/>
  <c r="O265" i="7"/>
  <c r="H265" i="7"/>
  <c r="G265" i="7"/>
  <c r="P264" i="7"/>
  <c r="O264" i="7"/>
  <c r="H264" i="7"/>
  <c r="G264" i="7"/>
  <c r="P263" i="7"/>
  <c r="O263" i="7"/>
  <c r="H263" i="7"/>
  <c r="G263" i="7"/>
  <c r="P262" i="7"/>
  <c r="O262" i="7"/>
  <c r="H262" i="7"/>
  <c r="G262" i="7"/>
  <c r="P261" i="7"/>
  <c r="O261" i="7"/>
  <c r="H261" i="7"/>
  <c r="G261" i="7"/>
  <c r="P260" i="7"/>
  <c r="O260" i="7"/>
  <c r="H260" i="7"/>
  <c r="G260" i="7"/>
  <c r="P259" i="7"/>
  <c r="O259" i="7"/>
  <c r="H259" i="7"/>
  <c r="G259" i="7"/>
  <c r="P258" i="7"/>
  <c r="O258" i="7"/>
  <c r="H258" i="7"/>
  <c r="G258" i="7"/>
  <c r="P257" i="7"/>
  <c r="O257" i="7"/>
  <c r="H257" i="7"/>
  <c r="G257" i="7"/>
  <c r="P256" i="7"/>
  <c r="O256" i="7"/>
  <c r="H256" i="7"/>
  <c r="G256" i="7"/>
  <c r="P255" i="7"/>
  <c r="O255" i="7"/>
  <c r="H255" i="7"/>
  <c r="G255" i="7"/>
  <c r="P254" i="7"/>
  <c r="O254" i="7"/>
  <c r="H254" i="7"/>
  <c r="G254" i="7"/>
  <c r="P253" i="7"/>
  <c r="O253" i="7"/>
  <c r="H253" i="7"/>
  <c r="G253" i="7"/>
  <c r="P252" i="7"/>
  <c r="O252" i="7"/>
  <c r="H252" i="7"/>
  <c r="G252" i="7"/>
  <c r="P251" i="7"/>
  <c r="O251" i="7"/>
  <c r="H251" i="7"/>
  <c r="G251" i="7"/>
  <c r="P250" i="7"/>
  <c r="O250" i="7"/>
  <c r="H250" i="7"/>
  <c r="G250" i="7"/>
  <c r="P249" i="7"/>
  <c r="O249" i="7"/>
  <c r="H249" i="7"/>
  <c r="G249" i="7"/>
  <c r="P248" i="7"/>
  <c r="O248" i="7"/>
  <c r="H248" i="7"/>
  <c r="G248" i="7"/>
  <c r="P247" i="7"/>
  <c r="O247" i="7"/>
  <c r="H247" i="7"/>
  <c r="G247" i="7"/>
  <c r="P246" i="7"/>
  <c r="O246" i="7"/>
  <c r="H246" i="7"/>
  <c r="G246" i="7"/>
  <c r="P245" i="7"/>
  <c r="O245" i="7"/>
  <c r="H245" i="7"/>
  <c r="G245" i="7"/>
  <c r="P244" i="7"/>
  <c r="O244" i="7"/>
  <c r="H244" i="7"/>
  <c r="G244" i="7"/>
  <c r="P243" i="7"/>
  <c r="O243" i="7"/>
  <c r="H243" i="7"/>
  <c r="G243" i="7"/>
  <c r="P242" i="7"/>
  <c r="O242" i="7"/>
  <c r="H242" i="7"/>
  <c r="G242" i="7"/>
  <c r="P241" i="7"/>
  <c r="O241" i="7"/>
  <c r="H241" i="7"/>
  <c r="G241" i="7"/>
  <c r="P240" i="7"/>
  <c r="O240" i="7"/>
  <c r="H240" i="7"/>
  <c r="G240" i="7"/>
  <c r="P239" i="7"/>
  <c r="O239" i="7"/>
  <c r="H239" i="7"/>
  <c r="G239" i="7"/>
  <c r="P238" i="7"/>
  <c r="O238" i="7"/>
  <c r="H238" i="7"/>
  <c r="G238" i="7"/>
  <c r="P237" i="7"/>
  <c r="O237" i="7"/>
  <c r="H237" i="7"/>
  <c r="G237" i="7"/>
  <c r="P236" i="7"/>
  <c r="O236" i="7"/>
  <c r="H236" i="7"/>
  <c r="G236" i="7"/>
  <c r="P235" i="7"/>
  <c r="O235" i="7"/>
  <c r="H235" i="7"/>
  <c r="G235" i="7"/>
  <c r="P234" i="7"/>
  <c r="O234" i="7"/>
  <c r="H234" i="7"/>
  <c r="G234" i="7"/>
  <c r="P233" i="7"/>
  <c r="O233" i="7"/>
  <c r="H233" i="7"/>
  <c r="G233" i="7"/>
  <c r="P232" i="7"/>
  <c r="O232" i="7"/>
  <c r="H232" i="7"/>
  <c r="G232" i="7"/>
  <c r="P231" i="7"/>
  <c r="O231" i="7"/>
  <c r="H231" i="7"/>
  <c r="G231" i="7"/>
  <c r="P230" i="7"/>
  <c r="O230" i="7"/>
  <c r="H230" i="7"/>
  <c r="G230" i="7"/>
  <c r="P229" i="7"/>
  <c r="O229" i="7"/>
  <c r="H229" i="7"/>
  <c r="G229" i="7"/>
  <c r="P228" i="7"/>
  <c r="O228" i="7"/>
  <c r="H228" i="7"/>
  <c r="G228" i="7"/>
  <c r="P227" i="7"/>
  <c r="O227" i="7"/>
  <c r="H227" i="7"/>
  <c r="G227" i="7"/>
  <c r="P226" i="7"/>
  <c r="O226" i="7"/>
  <c r="H226" i="7"/>
  <c r="G226" i="7"/>
  <c r="P225" i="7"/>
  <c r="O225" i="7"/>
  <c r="H225" i="7"/>
  <c r="G225" i="7"/>
  <c r="P224" i="7"/>
  <c r="O224" i="7"/>
  <c r="H224" i="7"/>
  <c r="G224" i="7"/>
  <c r="P223" i="7"/>
  <c r="O223" i="7"/>
  <c r="H223" i="7"/>
  <c r="G223" i="7"/>
  <c r="P222" i="7"/>
  <c r="O222" i="7"/>
  <c r="H222" i="7"/>
  <c r="G222" i="7"/>
  <c r="P221" i="7"/>
  <c r="O221" i="7"/>
  <c r="H221" i="7"/>
  <c r="G221" i="7"/>
  <c r="P220" i="7"/>
  <c r="O220" i="7"/>
  <c r="H220" i="7"/>
  <c r="G220" i="7"/>
  <c r="P219" i="7"/>
  <c r="O219" i="7"/>
  <c r="H219" i="7"/>
  <c r="G219" i="7"/>
  <c r="P218" i="7"/>
  <c r="O218" i="7"/>
  <c r="H218" i="7"/>
  <c r="G218" i="7"/>
  <c r="T217" i="7"/>
  <c r="S217" i="7"/>
  <c r="P217" i="7"/>
  <c r="O217" i="7"/>
  <c r="H217" i="7"/>
  <c r="G217" i="7"/>
  <c r="T216" i="7"/>
  <c r="S216" i="7"/>
  <c r="P216" i="7"/>
  <c r="O216" i="7"/>
  <c r="H216" i="7"/>
  <c r="G216" i="7"/>
  <c r="T215" i="7"/>
  <c r="S215" i="7"/>
  <c r="P215" i="7"/>
  <c r="O215" i="7"/>
  <c r="H215" i="7"/>
  <c r="G215" i="7"/>
  <c r="T214" i="7"/>
  <c r="S214" i="7"/>
  <c r="P214" i="7"/>
  <c r="O214" i="7"/>
  <c r="H214" i="7"/>
  <c r="G214" i="7"/>
  <c r="T213" i="7"/>
  <c r="S213" i="7"/>
  <c r="P213" i="7"/>
  <c r="O213" i="7"/>
  <c r="H213" i="7"/>
  <c r="G213" i="7"/>
  <c r="T212" i="7"/>
  <c r="S212" i="7"/>
  <c r="P212" i="7"/>
  <c r="O212" i="7"/>
  <c r="H212" i="7"/>
  <c r="G212" i="7"/>
  <c r="T211" i="7"/>
  <c r="S211" i="7"/>
  <c r="P211" i="7"/>
  <c r="O211" i="7"/>
  <c r="H211" i="7"/>
  <c r="G211" i="7"/>
  <c r="T210" i="7"/>
  <c r="S210" i="7"/>
  <c r="P210" i="7"/>
  <c r="O210" i="7"/>
  <c r="H210" i="7"/>
  <c r="G210" i="7"/>
  <c r="T209" i="7"/>
  <c r="S209" i="7"/>
  <c r="P209" i="7"/>
  <c r="O209" i="7"/>
  <c r="H209" i="7"/>
  <c r="G209" i="7"/>
  <c r="T208" i="7"/>
  <c r="S208" i="7"/>
  <c r="P208" i="7"/>
  <c r="O208" i="7"/>
  <c r="H208" i="7"/>
  <c r="G208" i="7"/>
  <c r="T207" i="7"/>
  <c r="S207" i="7"/>
  <c r="P207" i="7"/>
  <c r="O207" i="7"/>
  <c r="H207" i="7"/>
  <c r="G207" i="7"/>
  <c r="T206" i="7"/>
  <c r="S206" i="7"/>
  <c r="P206" i="7"/>
  <c r="O206" i="7"/>
  <c r="H206" i="7"/>
  <c r="G206" i="7"/>
  <c r="T205" i="7"/>
  <c r="S205" i="7"/>
  <c r="P205" i="7"/>
  <c r="O205" i="7"/>
  <c r="H205" i="7"/>
  <c r="G205" i="7"/>
  <c r="T204" i="7"/>
  <c r="S204" i="7"/>
  <c r="P204" i="7"/>
  <c r="O204" i="7"/>
  <c r="H204" i="7"/>
  <c r="G204" i="7"/>
  <c r="T203" i="7"/>
  <c r="S203" i="7"/>
  <c r="P203" i="7"/>
  <c r="O203" i="7"/>
  <c r="H203" i="7"/>
  <c r="G203" i="7"/>
  <c r="T202" i="7"/>
  <c r="S202" i="7"/>
  <c r="P202" i="7"/>
  <c r="O202" i="7"/>
  <c r="H202" i="7"/>
  <c r="G202" i="7"/>
  <c r="T201" i="7"/>
  <c r="S201" i="7"/>
  <c r="P201" i="7"/>
  <c r="O201" i="7"/>
  <c r="H201" i="7"/>
  <c r="G201" i="7"/>
  <c r="T200" i="7"/>
  <c r="S200" i="7"/>
  <c r="P200" i="7"/>
  <c r="O200" i="7"/>
  <c r="H200" i="7"/>
  <c r="G200" i="7"/>
  <c r="T199" i="7"/>
  <c r="S199" i="7"/>
  <c r="P199" i="7"/>
  <c r="O199" i="7"/>
  <c r="H199" i="7"/>
  <c r="G199" i="7"/>
  <c r="T198" i="7"/>
  <c r="S198" i="7"/>
  <c r="P198" i="7"/>
  <c r="O198" i="7"/>
  <c r="H198" i="7"/>
  <c r="G198" i="7"/>
  <c r="T197" i="7"/>
  <c r="S197" i="7"/>
  <c r="P197" i="7"/>
  <c r="O197" i="7"/>
  <c r="H197" i="7"/>
  <c r="G197" i="7"/>
  <c r="T196" i="7"/>
  <c r="S196" i="7"/>
  <c r="P196" i="7"/>
  <c r="O196" i="7"/>
  <c r="H196" i="7"/>
  <c r="G196" i="7"/>
  <c r="T195" i="7"/>
  <c r="S195" i="7"/>
  <c r="P195" i="7"/>
  <c r="O195" i="7"/>
  <c r="H195" i="7"/>
  <c r="G195" i="7"/>
  <c r="T194" i="7"/>
  <c r="S194" i="7"/>
  <c r="P194" i="7"/>
  <c r="O194" i="7"/>
  <c r="H194" i="7"/>
  <c r="G194" i="7"/>
  <c r="T193" i="7"/>
  <c r="S193" i="7"/>
  <c r="P193" i="7"/>
  <c r="O193" i="7"/>
  <c r="H193" i="7"/>
  <c r="G193" i="7"/>
  <c r="T192" i="7"/>
  <c r="S192" i="7"/>
  <c r="P192" i="7"/>
  <c r="O192" i="7"/>
  <c r="H192" i="7"/>
  <c r="G192" i="7"/>
  <c r="T191" i="7"/>
  <c r="S191" i="7"/>
  <c r="P191" i="7"/>
  <c r="O191" i="7"/>
  <c r="H191" i="7"/>
  <c r="G191" i="7"/>
  <c r="T190" i="7"/>
  <c r="S190" i="7"/>
  <c r="P190" i="7"/>
  <c r="O190" i="7"/>
  <c r="H190" i="7"/>
  <c r="G190" i="7"/>
  <c r="T189" i="7"/>
  <c r="S189" i="7"/>
  <c r="P189" i="7"/>
  <c r="O189" i="7"/>
  <c r="H189" i="7"/>
  <c r="G189" i="7"/>
  <c r="T188" i="7"/>
  <c r="S188" i="7"/>
  <c r="P188" i="7"/>
  <c r="O188" i="7"/>
  <c r="H188" i="7"/>
  <c r="G188" i="7"/>
  <c r="T187" i="7"/>
  <c r="S187" i="7"/>
  <c r="P187" i="7"/>
  <c r="O187" i="7"/>
  <c r="L187" i="7"/>
  <c r="K187" i="7"/>
  <c r="H187" i="7"/>
  <c r="G187" i="7"/>
  <c r="T186" i="7"/>
  <c r="S186" i="7"/>
  <c r="P186" i="7"/>
  <c r="O186" i="7"/>
  <c r="L186" i="7"/>
  <c r="K186" i="7"/>
  <c r="H186" i="7"/>
  <c r="G186" i="7"/>
  <c r="T185" i="7"/>
  <c r="S185" i="7"/>
  <c r="P185" i="7"/>
  <c r="O185" i="7"/>
  <c r="L185" i="7"/>
  <c r="K185" i="7"/>
  <c r="H185" i="7"/>
  <c r="G185" i="7"/>
  <c r="T184" i="7"/>
  <c r="S184" i="7"/>
  <c r="P184" i="7"/>
  <c r="O184" i="7"/>
  <c r="L184" i="7"/>
  <c r="K184" i="7"/>
  <c r="H184" i="7"/>
  <c r="G184" i="7"/>
  <c r="T183" i="7"/>
  <c r="S183" i="7"/>
  <c r="P183" i="7"/>
  <c r="O183" i="7"/>
  <c r="L183" i="7"/>
  <c r="K183" i="7"/>
  <c r="H183" i="7"/>
  <c r="G183" i="7"/>
  <c r="T182" i="7"/>
  <c r="S182" i="7"/>
  <c r="P182" i="7"/>
  <c r="O182" i="7"/>
  <c r="L182" i="7"/>
  <c r="K182" i="7"/>
  <c r="H182" i="7"/>
  <c r="G182" i="7"/>
  <c r="T181" i="7"/>
  <c r="S181" i="7"/>
  <c r="P181" i="7"/>
  <c r="O181" i="7"/>
  <c r="L181" i="7"/>
  <c r="K181" i="7"/>
  <c r="H181" i="7"/>
  <c r="G181" i="7"/>
  <c r="T180" i="7"/>
  <c r="S180" i="7"/>
  <c r="P180" i="7"/>
  <c r="O180" i="7"/>
  <c r="L180" i="7"/>
  <c r="K180" i="7"/>
  <c r="H180" i="7"/>
  <c r="G180" i="7"/>
  <c r="T179" i="7"/>
  <c r="S179" i="7"/>
  <c r="P179" i="7"/>
  <c r="O179" i="7"/>
  <c r="L179" i="7"/>
  <c r="K179" i="7"/>
  <c r="H179" i="7"/>
  <c r="G179" i="7"/>
  <c r="D179" i="7"/>
  <c r="C179" i="7"/>
  <c r="T178" i="7"/>
  <c r="S178" i="7"/>
  <c r="P178" i="7"/>
  <c r="O178" i="7"/>
  <c r="L178" i="7"/>
  <c r="K178" i="7"/>
  <c r="H178" i="7"/>
  <c r="G178" i="7"/>
  <c r="D178" i="7"/>
  <c r="C178" i="7"/>
  <c r="T177" i="7"/>
  <c r="S177" i="7"/>
  <c r="P177" i="7"/>
  <c r="O177" i="7"/>
  <c r="L177" i="7"/>
  <c r="K177" i="7"/>
  <c r="H177" i="7"/>
  <c r="G177" i="7"/>
  <c r="D177" i="7"/>
  <c r="C177" i="7"/>
  <c r="T176" i="7"/>
  <c r="S176" i="7"/>
  <c r="P176" i="7"/>
  <c r="O176" i="7"/>
  <c r="L176" i="7"/>
  <c r="K176" i="7"/>
  <c r="H176" i="7"/>
  <c r="G176" i="7"/>
  <c r="D176" i="7"/>
  <c r="C176" i="7"/>
  <c r="T175" i="7"/>
  <c r="S175" i="7"/>
  <c r="P175" i="7"/>
  <c r="O175" i="7"/>
  <c r="L175" i="7"/>
  <c r="K175" i="7"/>
  <c r="H175" i="7"/>
  <c r="G175" i="7"/>
  <c r="D175" i="7"/>
  <c r="C175" i="7"/>
  <c r="T174" i="7"/>
  <c r="S174" i="7"/>
  <c r="P174" i="7"/>
  <c r="O174" i="7"/>
  <c r="L174" i="7"/>
  <c r="K174" i="7"/>
  <c r="H174" i="7"/>
  <c r="G174" i="7"/>
  <c r="D174" i="7"/>
  <c r="C174" i="7"/>
  <c r="T173" i="7"/>
  <c r="S173" i="7"/>
  <c r="P173" i="7"/>
  <c r="O173" i="7"/>
  <c r="L173" i="7"/>
  <c r="K173" i="7"/>
  <c r="H173" i="7"/>
  <c r="G173" i="7"/>
  <c r="D173" i="7"/>
  <c r="C173" i="7"/>
  <c r="T172" i="7"/>
  <c r="S172" i="7"/>
  <c r="P172" i="7"/>
  <c r="O172" i="7"/>
  <c r="L172" i="7"/>
  <c r="K172" i="7"/>
  <c r="H172" i="7"/>
  <c r="G172" i="7"/>
  <c r="D172" i="7"/>
  <c r="C172" i="7"/>
  <c r="T171" i="7"/>
  <c r="S171" i="7"/>
  <c r="P171" i="7"/>
  <c r="O171" i="7"/>
  <c r="L171" i="7"/>
  <c r="K171" i="7"/>
  <c r="H171" i="7"/>
  <c r="G171" i="7"/>
  <c r="D171" i="7"/>
  <c r="C171" i="7"/>
  <c r="T170" i="7"/>
  <c r="S170" i="7"/>
  <c r="P170" i="7"/>
  <c r="O170" i="7"/>
  <c r="L170" i="7"/>
  <c r="K170" i="7"/>
  <c r="H170" i="7"/>
  <c r="G170" i="7"/>
  <c r="D170" i="7"/>
  <c r="C170" i="7"/>
  <c r="T169" i="7"/>
  <c r="S169" i="7"/>
  <c r="P169" i="7"/>
  <c r="O169" i="7"/>
  <c r="L169" i="7"/>
  <c r="K169" i="7"/>
  <c r="H169" i="7"/>
  <c r="G169" i="7"/>
  <c r="D169" i="7"/>
  <c r="C169" i="7"/>
  <c r="X168" i="7"/>
  <c r="W168" i="7"/>
  <c r="T168" i="7"/>
  <c r="S168" i="7"/>
  <c r="P168" i="7"/>
  <c r="O168" i="7"/>
  <c r="L168" i="7"/>
  <c r="K168" i="7"/>
  <c r="H168" i="7"/>
  <c r="G168" i="7"/>
  <c r="D168" i="7"/>
  <c r="C168" i="7"/>
  <c r="X167" i="7"/>
  <c r="W167" i="7"/>
  <c r="T167" i="7"/>
  <c r="S167" i="7"/>
  <c r="P167" i="7"/>
  <c r="O167" i="7"/>
  <c r="L167" i="7"/>
  <c r="K167" i="7"/>
  <c r="H167" i="7"/>
  <c r="G167" i="7"/>
  <c r="D167" i="7"/>
  <c r="C167" i="7"/>
  <c r="X166" i="7"/>
  <c r="W166" i="7"/>
  <c r="T166" i="7"/>
  <c r="S166" i="7"/>
  <c r="P166" i="7"/>
  <c r="O166" i="7"/>
  <c r="L166" i="7"/>
  <c r="K166" i="7"/>
  <c r="H166" i="7"/>
  <c r="G166" i="7"/>
  <c r="D166" i="7"/>
  <c r="C166" i="7"/>
  <c r="AJ165" i="7"/>
  <c r="AI165" i="7"/>
  <c r="X165" i="7"/>
  <c r="W165" i="7"/>
  <c r="T165" i="7"/>
  <c r="S165" i="7"/>
  <c r="P165" i="7"/>
  <c r="O165" i="7"/>
  <c r="L165" i="7"/>
  <c r="K165" i="7"/>
  <c r="H165" i="7"/>
  <c r="G165" i="7"/>
  <c r="D165" i="7"/>
  <c r="C165" i="7"/>
  <c r="AJ164" i="7"/>
  <c r="AI164" i="7"/>
  <c r="X164" i="7"/>
  <c r="W164" i="7"/>
  <c r="T164" i="7"/>
  <c r="S164" i="7"/>
  <c r="P164" i="7"/>
  <c r="O164" i="7"/>
  <c r="L164" i="7"/>
  <c r="K164" i="7"/>
  <c r="H164" i="7"/>
  <c r="G164" i="7"/>
  <c r="D164" i="7"/>
  <c r="C164" i="7"/>
  <c r="AN163" i="7"/>
  <c r="AM163" i="7"/>
  <c r="AJ163" i="7"/>
  <c r="AI163" i="7"/>
  <c r="X163" i="7"/>
  <c r="W163" i="7"/>
  <c r="T163" i="7"/>
  <c r="S163" i="7"/>
  <c r="P163" i="7"/>
  <c r="O163" i="7"/>
  <c r="L163" i="7"/>
  <c r="K163" i="7"/>
  <c r="H163" i="7"/>
  <c r="G163" i="7"/>
  <c r="D163" i="7"/>
  <c r="C163" i="7"/>
  <c r="AN162" i="7"/>
  <c r="AM162" i="7"/>
  <c r="AJ162" i="7"/>
  <c r="AI162" i="7"/>
  <c r="AB162" i="7"/>
  <c r="AA162" i="7"/>
  <c r="X162" i="7"/>
  <c r="W162" i="7"/>
  <c r="T162" i="7"/>
  <c r="S162" i="7"/>
  <c r="P162" i="7"/>
  <c r="O162" i="7"/>
  <c r="L162" i="7"/>
  <c r="K162" i="7"/>
  <c r="H162" i="7"/>
  <c r="G162" i="7"/>
  <c r="D162" i="7"/>
  <c r="C162" i="7"/>
  <c r="AN161" i="7"/>
  <c r="AM161" i="7"/>
  <c r="AJ161" i="7"/>
  <c r="AI161" i="7"/>
  <c r="AB161" i="7"/>
  <c r="AA161" i="7"/>
  <c r="X161" i="7"/>
  <c r="W161" i="7"/>
  <c r="T161" i="7"/>
  <c r="S161" i="7"/>
  <c r="P161" i="7"/>
  <c r="O161" i="7"/>
  <c r="L161" i="7"/>
  <c r="K161" i="7"/>
  <c r="H161" i="7"/>
  <c r="G161" i="7"/>
  <c r="D161" i="7"/>
  <c r="C161" i="7"/>
  <c r="AN160" i="7"/>
  <c r="AM160" i="7"/>
  <c r="AJ160" i="7"/>
  <c r="AI160" i="7"/>
  <c r="AB160" i="7"/>
  <c r="AA160" i="7"/>
  <c r="X160" i="7"/>
  <c r="W160" i="7"/>
  <c r="T160" i="7"/>
  <c r="S160" i="7"/>
  <c r="P160" i="7"/>
  <c r="O160" i="7"/>
  <c r="L160" i="7"/>
  <c r="K160" i="7"/>
  <c r="H160" i="7"/>
  <c r="G160" i="7"/>
  <c r="D160" i="7"/>
  <c r="C160" i="7"/>
  <c r="AN159" i="7"/>
  <c r="AM159" i="7"/>
  <c r="AJ159" i="7"/>
  <c r="AI159" i="7"/>
  <c r="AB159" i="7"/>
  <c r="AA159" i="7"/>
  <c r="X159" i="7"/>
  <c r="W159" i="7"/>
  <c r="T159" i="7"/>
  <c r="S159" i="7"/>
  <c r="P159" i="7"/>
  <c r="O159" i="7"/>
  <c r="L159" i="7"/>
  <c r="K159" i="7"/>
  <c r="H159" i="7"/>
  <c r="G159" i="7"/>
  <c r="D159" i="7"/>
  <c r="C159" i="7"/>
  <c r="AN158" i="7"/>
  <c r="AM158" i="7"/>
  <c r="AJ158" i="7"/>
  <c r="AI158" i="7"/>
  <c r="AB158" i="7"/>
  <c r="AA158" i="7"/>
  <c r="X158" i="7"/>
  <c r="W158" i="7"/>
  <c r="T158" i="7"/>
  <c r="S158" i="7"/>
  <c r="P158" i="7"/>
  <c r="O158" i="7"/>
  <c r="L158" i="7"/>
  <c r="K158" i="7"/>
  <c r="H158" i="7"/>
  <c r="G158" i="7"/>
  <c r="D158" i="7"/>
  <c r="C158" i="7"/>
  <c r="AN157" i="7"/>
  <c r="AM157" i="7"/>
  <c r="AJ157" i="7"/>
  <c r="AI157" i="7"/>
  <c r="AB157" i="7"/>
  <c r="AA157" i="7"/>
  <c r="X157" i="7"/>
  <c r="W157" i="7"/>
  <c r="T157" i="7"/>
  <c r="S157" i="7"/>
  <c r="P157" i="7"/>
  <c r="O157" i="7"/>
  <c r="L157" i="7"/>
  <c r="K157" i="7"/>
  <c r="H157" i="7"/>
  <c r="G157" i="7"/>
  <c r="D157" i="7"/>
  <c r="C157" i="7"/>
  <c r="AN156" i="7"/>
  <c r="AM156" i="7"/>
  <c r="AJ156" i="7"/>
  <c r="AI156" i="7"/>
  <c r="AB156" i="7"/>
  <c r="AA156" i="7"/>
  <c r="X156" i="7"/>
  <c r="W156" i="7"/>
  <c r="T156" i="7"/>
  <c r="S156" i="7"/>
  <c r="P156" i="7"/>
  <c r="O156" i="7"/>
  <c r="L156" i="7"/>
  <c r="K156" i="7"/>
  <c r="H156" i="7"/>
  <c r="G156" i="7"/>
  <c r="D156" i="7"/>
  <c r="C156" i="7"/>
  <c r="AN155" i="7"/>
  <c r="AM155" i="7"/>
  <c r="AJ155" i="7"/>
  <c r="AI155" i="7"/>
  <c r="AB155" i="7"/>
  <c r="AA155" i="7"/>
  <c r="X155" i="7"/>
  <c r="W155" i="7"/>
  <c r="T155" i="7"/>
  <c r="S155" i="7"/>
  <c r="P155" i="7"/>
  <c r="O155" i="7"/>
  <c r="L155" i="7"/>
  <c r="K155" i="7"/>
  <c r="H155" i="7"/>
  <c r="G155" i="7"/>
  <c r="D155" i="7"/>
  <c r="C155" i="7"/>
  <c r="AN154" i="7"/>
  <c r="AM154" i="7"/>
  <c r="AJ154" i="7"/>
  <c r="AI154" i="7"/>
  <c r="AB154" i="7"/>
  <c r="AA154" i="7"/>
  <c r="X154" i="7"/>
  <c r="W154" i="7"/>
  <c r="T154" i="7"/>
  <c r="S154" i="7"/>
  <c r="P154" i="7"/>
  <c r="O154" i="7"/>
  <c r="L154" i="7"/>
  <c r="K154" i="7"/>
  <c r="H154" i="7"/>
  <c r="G154" i="7"/>
  <c r="D154" i="7"/>
  <c r="C154" i="7"/>
  <c r="AN153" i="7"/>
  <c r="AM153" i="7"/>
  <c r="AJ153" i="7"/>
  <c r="AI153" i="7"/>
  <c r="AB153" i="7"/>
  <c r="AA153" i="7"/>
  <c r="X153" i="7"/>
  <c r="W153" i="7"/>
  <c r="T153" i="7"/>
  <c r="S153" i="7"/>
  <c r="P153" i="7"/>
  <c r="O153" i="7"/>
  <c r="L153" i="7"/>
  <c r="K153" i="7"/>
  <c r="H153" i="7"/>
  <c r="G153" i="7"/>
  <c r="D153" i="7"/>
  <c r="C153" i="7"/>
  <c r="AN152" i="7"/>
  <c r="AM152" i="7"/>
  <c r="AJ152" i="7"/>
  <c r="AI152" i="7"/>
  <c r="AB152" i="7"/>
  <c r="AA152" i="7"/>
  <c r="X152" i="7"/>
  <c r="W152" i="7"/>
  <c r="T152" i="7"/>
  <c r="S152" i="7"/>
  <c r="P152" i="7"/>
  <c r="O152" i="7"/>
  <c r="L152" i="7"/>
  <c r="K152" i="7"/>
  <c r="H152" i="7"/>
  <c r="G152" i="7"/>
  <c r="D152" i="7"/>
  <c r="C152" i="7"/>
  <c r="AN151" i="7"/>
  <c r="AM151" i="7"/>
  <c r="AJ151" i="7"/>
  <c r="AI151" i="7"/>
  <c r="AB151" i="7"/>
  <c r="AA151" i="7"/>
  <c r="X151" i="7"/>
  <c r="W151" i="7"/>
  <c r="T151" i="7"/>
  <c r="S151" i="7"/>
  <c r="P151" i="7"/>
  <c r="O151" i="7"/>
  <c r="L151" i="7"/>
  <c r="K151" i="7"/>
  <c r="H151" i="7"/>
  <c r="G151" i="7"/>
  <c r="D151" i="7"/>
  <c r="C151" i="7"/>
  <c r="AN150" i="7"/>
  <c r="AM150" i="7"/>
  <c r="AJ150" i="7"/>
  <c r="AI150" i="7"/>
  <c r="AB150" i="7"/>
  <c r="AA150" i="7"/>
  <c r="X150" i="7"/>
  <c r="W150" i="7"/>
  <c r="T150" i="7"/>
  <c r="S150" i="7"/>
  <c r="P150" i="7"/>
  <c r="O150" i="7"/>
  <c r="L150" i="7"/>
  <c r="K150" i="7"/>
  <c r="H150" i="7"/>
  <c r="G150" i="7"/>
  <c r="D150" i="7"/>
  <c r="C150" i="7"/>
  <c r="AN149" i="7"/>
  <c r="AM149" i="7"/>
  <c r="AJ149" i="7"/>
  <c r="AI149" i="7"/>
  <c r="AB149" i="7"/>
  <c r="AA149" i="7"/>
  <c r="X149" i="7"/>
  <c r="W149" i="7"/>
  <c r="T149" i="7"/>
  <c r="S149" i="7"/>
  <c r="P149" i="7"/>
  <c r="O149" i="7"/>
  <c r="L149" i="7"/>
  <c r="K149" i="7"/>
  <c r="H149" i="7"/>
  <c r="G149" i="7"/>
  <c r="D149" i="7"/>
  <c r="C149" i="7"/>
  <c r="AN148" i="7"/>
  <c r="AM148" i="7"/>
  <c r="AJ148" i="7"/>
  <c r="AI148" i="7"/>
  <c r="AB148" i="7"/>
  <c r="AA148" i="7"/>
  <c r="X148" i="7"/>
  <c r="W148" i="7"/>
  <c r="T148" i="7"/>
  <c r="S148" i="7"/>
  <c r="P148" i="7"/>
  <c r="O148" i="7"/>
  <c r="L148" i="7"/>
  <c r="K148" i="7"/>
  <c r="H148" i="7"/>
  <c r="G148" i="7"/>
  <c r="D148" i="7"/>
  <c r="C148" i="7"/>
  <c r="AN147" i="7"/>
  <c r="AM147" i="7"/>
  <c r="AJ147" i="7"/>
  <c r="AI147" i="7"/>
  <c r="AB147" i="7"/>
  <c r="AA147" i="7"/>
  <c r="X147" i="7"/>
  <c r="W147" i="7"/>
  <c r="T147" i="7"/>
  <c r="S147" i="7"/>
  <c r="P147" i="7"/>
  <c r="O147" i="7"/>
  <c r="L147" i="7"/>
  <c r="K147" i="7"/>
  <c r="H147" i="7"/>
  <c r="G147" i="7"/>
  <c r="D147" i="7"/>
  <c r="C147" i="7"/>
  <c r="AN146" i="7"/>
  <c r="AM146" i="7"/>
  <c r="AJ146" i="7"/>
  <c r="AI146" i="7"/>
  <c r="AF146" i="7"/>
  <c r="AE146" i="7"/>
  <c r="AB146" i="7"/>
  <c r="AA146" i="7"/>
  <c r="X146" i="7"/>
  <c r="W146" i="7"/>
  <c r="T146" i="7"/>
  <c r="S146" i="7"/>
  <c r="P146" i="7"/>
  <c r="O146" i="7"/>
  <c r="L146" i="7"/>
  <c r="K146" i="7"/>
  <c r="H146" i="7"/>
  <c r="G146" i="7"/>
  <c r="D146" i="7"/>
  <c r="C146" i="7"/>
  <c r="AN145" i="7"/>
  <c r="AM145" i="7"/>
  <c r="AJ145" i="7"/>
  <c r="AI145" i="7"/>
  <c r="AF145" i="7"/>
  <c r="AE145" i="7"/>
  <c r="AB145" i="7"/>
  <c r="AA145" i="7"/>
  <c r="X145" i="7"/>
  <c r="W145" i="7"/>
  <c r="T145" i="7"/>
  <c r="S145" i="7"/>
  <c r="P145" i="7"/>
  <c r="O145" i="7"/>
  <c r="L145" i="7"/>
  <c r="K145" i="7"/>
  <c r="H145" i="7"/>
  <c r="G145" i="7"/>
  <c r="D145" i="7"/>
  <c r="C145" i="7"/>
  <c r="AR144" i="7"/>
  <c r="AQ144" i="7"/>
  <c r="AN144" i="7"/>
  <c r="AM144" i="7"/>
  <c r="AJ144" i="7"/>
  <c r="AI144" i="7"/>
  <c r="AF144" i="7"/>
  <c r="AE144" i="7"/>
  <c r="AB144" i="7"/>
  <c r="AA144" i="7"/>
  <c r="X144" i="7"/>
  <c r="W144" i="7"/>
  <c r="T144" i="7"/>
  <c r="S144" i="7"/>
  <c r="P144" i="7"/>
  <c r="O144" i="7"/>
  <c r="L144" i="7"/>
  <c r="K144" i="7"/>
  <c r="H144" i="7"/>
  <c r="G144" i="7"/>
  <c r="D144" i="7"/>
  <c r="C144" i="7"/>
  <c r="AR143" i="7"/>
  <c r="AQ143" i="7"/>
  <c r="AN143" i="7"/>
  <c r="AM143" i="7"/>
  <c r="AJ143" i="7"/>
  <c r="AI143" i="7"/>
  <c r="AF143" i="7"/>
  <c r="AE143" i="7"/>
  <c r="AB143" i="7"/>
  <c r="AA143" i="7"/>
  <c r="X143" i="7"/>
  <c r="W143" i="7"/>
  <c r="T143" i="7"/>
  <c r="S143" i="7"/>
  <c r="P143" i="7"/>
  <c r="O143" i="7"/>
  <c r="L143" i="7"/>
  <c r="K143" i="7"/>
  <c r="H143" i="7"/>
  <c r="G143" i="7"/>
  <c r="D143" i="7"/>
  <c r="C143" i="7"/>
  <c r="AR142" i="7"/>
  <c r="AQ142" i="7"/>
  <c r="AN142" i="7"/>
  <c r="AM142" i="7"/>
  <c r="AJ142" i="7"/>
  <c r="AI142" i="7"/>
  <c r="AF142" i="7"/>
  <c r="AE142" i="7"/>
  <c r="AB142" i="7"/>
  <c r="AA142" i="7"/>
  <c r="X142" i="7"/>
  <c r="W142" i="7"/>
  <c r="T142" i="7"/>
  <c r="S142" i="7"/>
  <c r="P142" i="7"/>
  <c r="O142" i="7"/>
  <c r="L142" i="7"/>
  <c r="K142" i="7"/>
  <c r="H142" i="7"/>
  <c r="G142" i="7"/>
  <c r="D142" i="7"/>
  <c r="C142" i="7"/>
  <c r="AR141" i="7"/>
  <c r="AQ141" i="7"/>
  <c r="AN141" i="7"/>
  <c r="AM141" i="7"/>
  <c r="AJ141" i="7"/>
  <c r="AI141" i="7"/>
  <c r="AF141" i="7"/>
  <c r="AE141" i="7"/>
  <c r="AB141" i="7"/>
  <c r="AA141" i="7"/>
  <c r="X141" i="7"/>
  <c r="W141" i="7"/>
  <c r="T141" i="7"/>
  <c r="S141" i="7"/>
  <c r="P141" i="7"/>
  <c r="O141" i="7"/>
  <c r="L141" i="7"/>
  <c r="K141" i="7"/>
  <c r="H141" i="7"/>
  <c r="G141" i="7"/>
  <c r="D141" i="7"/>
  <c r="C141" i="7"/>
  <c r="AR140" i="7"/>
  <c r="AQ140" i="7"/>
  <c r="AN140" i="7"/>
  <c r="AM140" i="7"/>
  <c r="AJ140" i="7"/>
  <c r="AI140" i="7"/>
  <c r="AF140" i="7"/>
  <c r="AE140" i="7"/>
  <c r="AB140" i="7"/>
  <c r="AA140" i="7"/>
  <c r="X140" i="7"/>
  <c r="W140" i="7"/>
  <c r="T140" i="7"/>
  <c r="S140" i="7"/>
  <c r="P140" i="7"/>
  <c r="O140" i="7"/>
  <c r="L140" i="7"/>
  <c r="K140" i="7"/>
  <c r="H140" i="7"/>
  <c r="G140" i="7"/>
  <c r="D140" i="7"/>
  <c r="C140" i="7"/>
  <c r="AR139" i="7"/>
  <c r="AQ139" i="7"/>
  <c r="AN139" i="7"/>
  <c r="AM139" i="7"/>
  <c r="AJ139" i="7"/>
  <c r="AI139" i="7"/>
  <c r="AF139" i="7"/>
  <c r="AE139" i="7"/>
  <c r="AB139" i="7"/>
  <c r="AA139" i="7"/>
  <c r="X139" i="7"/>
  <c r="W139" i="7"/>
  <c r="T139" i="7"/>
  <c r="S139" i="7"/>
  <c r="P139" i="7"/>
  <c r="O139" i="7"/>
  <c r="L139" i="7"/>
  <c r="K139" i="7"/>
  <c r="H139" i="7"/>
  <c r="G139" i="7"/>
  <c r="D139" i="7"/>
  <c r="C139" i="7"/>
  <c r="AR138" i="7"/>
  <c r="AQ138" i="7"/>
  <c r="AN138" i="7"/>
  <c r="AM138" i="7"/>
  <c r="AJ138" i="7"/>
  <c r="AI138" i="7"/>
  <c r="AF138" i="7"/>
  <c r="AE138" i="7"/>
  <c r="AB138" i="7"/>
  <c r="AA138" i="7"/>
  <c r="X138" i="7"/>
  <c r="W138" i="7"/>
  <c r="T138" i="7"/>
  <c r="S138" i="7"/>
  <c r="P138" i="7"/>
  <c r="O138" i="7"/>
  <c r="L138" i="7"/>
  <c r="K138" i="7"/>
  <c r="H138" i="7"/>
  <c r="G138" i="7"/>
  <c r="D138" i="7"/>
  <c r="C138" i="7"/>
  <c r="AR137" i="7"/>
  <c r="AQ137" i="7"/>
  <c r="AN137" i="7"/>
  <c r="AM137" i="7"/>
  <c r="AJ137" i="7"/>
  <c r="AI137" i="7"/>
  <c r="AF137" i="7"/>
  <c r="AE137" i="7"/>
  <c r="AB137" i="7"/>
  <c r="AA137" i="7"/>
  <c r="X137" i="7"/>
  <c r="W137" i="7"/>
  <c r="T137" i="7"/>
  <c r="S137" i="7"/>
  <c r="P137" i="7"/>
  <c r="O137" i="7"/>
  <c r="L137" i="7"/>
  <c r="K137" i="7"/>
  <c r="H137" i="7"/>
  <c r="G137" i="7"/>
  <c r="D137" i="7"/>
  <c r="C137" i="7"/>
  <c r="AR136" i="7"/>
  <c r="AQ136" i="7"/>
  <c r="AN136" i="7"/>
  <c r="AM136" i="7"/>
  <c r="AJ136" i="7"/>
  <c r="AI136" i="7"/>
  <c r="AF136" i="7"/>
  <c r="AE136" i="7"/>
  <c r="AB136" i="7"/>
  <c r="AA136" i="7"/>
  <c r="X136" i="7"/>
  <c r="W136" i="7"/>
  <c r="T136" i="7"/>
  <c r="S136" i="7"/>
  <c r="P136" i="7"/>
  <c r="O136" i="7"/>
  <c r="L136" i="7"/>
  <c r="K136" i="7"/>
  <c r="H136" i="7"/>
  <c r="G136" i="7"/>
  <c r="D136" i="7"/>
  <c r="C136" i="7"/>
  <c r="AR135" i="7"/>
  <c r="AQ135" i="7"/>
  <c r="AN135" i="7"/>
  <c r="AM135" i="7"/>
  <c r="AJ135" i="7"/>
  <c r="AI135" i="7"/>
  <c r="AF135" i="7"/>
  <c r="AE135" i="7"/>
  <c r="AB135" i="7"/>
  <c r="AA135" i="7"/>
  <c r="X135" i="7"/>
  <c r="W135" i="7"/>
  <c r="T135" i="7"/>
  <c r="S135" i="7"/>
  <c r="P135" i="7"/>
  <c r="O135" i="7"/>
  <c r="L135" i="7"/>
  <c r="K135" i="7"/>
  <c r="H135" i="7"/>
  <c r="G135" i="7"/>
  <c r="D135" i="7"/>
  <c r="C135" i="7"/>
  <c r="AR134" i="7"/>
  <c r="AQ134" i="7"/>
  <c r="AN134" i="7"/>
  <c r="AM134" i="7"/>
  <c r="AJ134" i="7"/>
  <c r="AI134" i="7"/>
  <c r="AF134" i="7"/>
  <c r="AE134" i="7"/>
  <c r="AB134" i="7"/>
  <c r="AA134" i="7"/>
  <c r="X134" i="7"/>
  <c r="W134" i="7"/>
  <c r="T134" i="7"/>
  <c r="S134" i="7"/>
  <c r="P134" i="7"/>
  <c r="O134" i="7"/>
  <c r="L134" i="7"/>
  <c r="K134" i="7"/>
  <c r="H134" i="7"/>
  <c r="G134" i="7"/>
  <c r="D134" i="7"/>
  <c r="C134" i="7"/>
  <c r="AR133" i="7"/>
  <c r="AQ133" i="7"/>
  <c r="AN133" i="7"/>
  <c r="AM133" i="7"/>
  <c r="AJ133" i="7"/>
  <c r="AI133" i="7"/>
  <c r="AF133" i="7"/>
  <c r="AE133" i="7"/>
  <c r="AB133" i="7"/>
  <c r="AA133" i="7"/>
  <c r="X133" i="7"/>
  <c r="W133" i="7"/>
  <c r="T133" i="7"/>
  <c r="S133" i="7"/>
  <c r="P133" i="7"/>
  <c r="O133" i="7"/>
  <c r="L133" i="7"/>
  <c r="K133" i="7"/>
  <c r="H133" i="7"/>
  <c r="G133" i="7"/>
  <c r="D133" i="7"/>
  <c r="C133" i="7"/>
  <c r="AR132" i="7"/>
  <c r="AQ132" i="7"/>
  <c r="AN132" i="7"/>
  <c r="AM132" i="7"/>
  <c r="AJ132" i="7"/>
  <c r="AI132" i="7"/>
  <c r="AF132" i="7"/>
  <c r="AE132" i="7"/>
  <c r="AB132" i="7"/>
  <c r="AA132" i="7"/>
  <c r="X132" i="7"/>
  <c r="W132" i="7"/>
  <c r="T132" i="7"/>
  <c r="S132" i="7"/>
  <c r="P132" i="7"/>
  <c r="O132" i="7"/>
  <c r="L132" i="7"/>
  <c r="K132" i="7"/>
  <c r="H132" i="7"/>
  <c r="G132" i="7"/>
  <c r="D132" i="7"/>
  <c r="C132" i="7"/>
  <c r="AR131" i="7"/>
  <c r="AQ131" i="7"/>
  <c r="AN131" i="7"/>
  <c r="AM131" i="7"/>
  <c r="AJ131" i="7"/>
  <c r="AI131" i="7"/>
  <c r="AF131" i="7"/>
  <c r="AE131" i="7"/>
  <c r="AB131" i="7"/>
  <c r="AA131" i="7"/>
  <c r="X131" i="7"/>
  <c r="W131" i="7"/>
  <c r="T131" i="7"/>
  <c r="S131" i="7"/>
  <c r="P131" i="7"/>
  <c r="O131" i="7"/>
  <c r="L131" i="7"/>
  <c r="K131" i="7"/>
  <c r="H131" i="7"/>
  <c r="G131" i="7"/>
  <c r="D131" i="7"/>
  <c r="C131" i="7"/>
  <c r="AR130" i="7"/>
  <c r="AQ130" i="7"/>
  <c r="AN130" i="7"/>
  <c r="AM130" i="7"/>
  <c r="AJ130" i="7"/>
  <c r="AI130" i="7"/>
  <c r="AF130" i="7"/>
  <c r="AE130" i="7"/>
  <c r="AB130" i="7"/>
  <c r="AA130" i="7"/>
  <c r="X130" i="7"/>
  <c r="W130" i="7"/>
  <c r="T130" i="7"/>
  <c r="S130" i="7"/>
  <c r="P130" i="7"/>
  <c r="O130" i="7"/>
  <c r="L130" i="7"/>
  <c r="K130" i="7"/>
  <c r="H130" i="7"/>
  <c r="G130" i="7"/>
  <c r="D130" i="7"/>
  <c r="C130" i="7"/>
  <c r="AR129" i="7"/>
  <c r="AQ129" i="7"/>
  <c r="AN129" i="7"/>
  <c r="AM129" i="7"/>
  <c r="AJ129" i="7"/>
  <c r="AI129" i="7"/>
  <c r="AF129" i="7"/>
  <c r="AE129" i="7"/>
  <c r="AB129" i="7"/>
  <c r="AA129" i="7"/>
  <c r="X129" i="7"/>
  <c r="W129" i="7"/>
  <c r="T129" i="7"/>
  <c r="S129" i="7"/>
  <c r="P129" i="7"/>
  <c r="O129" i="7"/>
  <c r="L129" i="7"/>
  <c r="K129" i="7"/>
  <c r="H129" i="7"/>
  <c r="G129" i="7"/>
  <c r="D129" i="7"/>
  <c r="C129" i="7"/>
  <c r="AR128" i="7"/>
  <c r="AQ128" i="7"/>
  <c r="AN128" i="7"/>
  <c r="AM128" i="7"/>
  <c r="AJ128" i="7"/>
  <c r="AI128" i="7"/>
  <c r="AF128" i="7"/>
  <c r="AE128" i="7"/>
  <c r="AB128" i="7"/>
  <c r="AA128" i="7"/>
  <c r="X128" i="7"/>
  <c r="W128" i="7"/>
  <c r="T128" i="7"/>
  <c r="S128" i="7"/>
  <c r="P128" i="7"/>
  <c r="O128" i="7"/>
  <c r="L128" i="7"/>
  <c r="K128" i="7"/>
  <c r="H128" i="7"/>
  <c r="G128" i="7"/>
  <c r="D128" i="7"/>
  <c r="C128" i="7"/>
  <c r="AR127" i="7"/>
  <c r="AQ127" i="7"/>
  <c r="AN127" i="7"/>
  <c r="AM127" i="7"/>
  <c r="AJ127" i="7"/>
  <c r="AI127" i="7"/>
  <c r="AF127" i="7"/>
  <c r="AE127" i="7"/>
  <c r="AB127" i="7"/>
  <c r="AA127" i="7"/>
  <c r="X127" i="7"/>
  <c r="W127" i="7"/>
  <c r="T127" i="7"/>
  <c r="S127" i="7"/>
  <c r="P127" i="7"/>
  <c r="O127" i="7"/>
  <c r="L127" i="7"/>
  <c r="K127" i="7"/>
  <c r="H127" i="7"/>
  <c r="G127" i="7"/>
  <c r="D127" i="7"/>
  <c r="C127" i="7"/>
  <c r="AR126" i="7"/>
  <c r="AQ126" i="7"/>
  <c r="AN126" i="7"/>
  <c r="AM126" i="7"/>
  <c r="AJ126" i="7"/>
  <c r="AI126" i="7"/>
  <c r="AF126" i="7"/>
  <c r="AE126" i="7"/>
  <c r="AB126" i="7"/>
  <c r="AA126" i="7"/>
  <c r="X126" i="7"/>
  <c r="W126" i="7"/>
  <c r="T126" i="7"/>
  <c r="S126" i="7"/>
  <c r="P126" i="7"/>
  <c r="O126" i="7"/>
  <c r="L126" i="7"/>
  <c r="K126" i="7"/>
  <c r="H126" i="7"/>
  <c r="G126" i="7"/>
  <c r="D126" i="7"/>
  <c r="C126" i="7"/>
  <c r="AR125" i="7"/>
  <c r="AQ125" i="7"/>
  <c r="AN125" i="7"/>
  <c r="AM125" i="7"/>
  <c r="AJ125" i="7"/>
  <c r="AI125" i="7"/>
  <c r="AF125" i="7"/>
  <c r="AE125" i="7"/>
  <c r="AB125" i="7"/>
  <c r="AA125" i="7"/>
  <c r="X125" i="7"/>
  <c r="W125" i="7"/>
  <c r="T125" i="7"/>
  <c r="S125" i="7"/>
  <c r="P125" i="7"/>
  <c r="O125" i="7"/>
  <c r="L125" i="7"/>
  <c r="K125" i="7"/>
  <c r="H125" i="7"/>
  <c r="G125" i="7"/>
  <c r="D125" i="7"/>
  <c r="C125" i="7"/>
  <c r="AR124" i="7"/>
  <c r="AQ124" i="7"/>
  <c r="AN124" i="7"/>
  <c r="AM124" i="7"/>
  <c r="AJ124" i="7"/>
  <c r="AI124" i="7"/>
  <c r="AF124" i="7"/>
  <c r="AE124" i="7"/>
  <c r="AB124" i="7"/>
  <c r="AA124" i="7"/>
  <c r="X124" i="7"/>
  <c r="W124" i="7"/>
  <c r="T124" i="7"/>
  <c r="S124" i="7"/>
  <c r="P124" i="7"/>
  <c r="O124" i="7"/>
  <c r="L124" i="7"/>
  <c r="K124" i="7"/>
  <c r="H124" i="7"/>
  <c r="G124" i="7"/>
  <c r="D124" i="7"/>
  <c r="C124" i="7"/>
  <c r="AR123" i="7"/>
  <c r="AQ123" i="7"/>
  <c r="AN123" i="7"/>
  <c r="AM123" i="7"/>
  <c r="AJ123" i="7"/>
  <c r="AI123" i="7"/>
  <c r="AF123" i="7"/>
  <c r="AE123" i="7"/>
  <c r="AB123" i="7"/>
  <c r="AA123" i="7"/>
  <c r="X123" i="7"/>
  <c r="W123" i="7"/>
  <c r="T123" i="7"/>
  <c r="S123" i="7"/>
  <c r="P123" i="7"/>
  <c r="O123" i="7"/>
  <c r="L123" i="7"/>
  <c r="K123" i="7"/>
  <c r="H123" i="7"/>
  <c r="G123" i="7"/>
  <c r="D123" i="7"/>
  <c r="C123" i="7"/>
  <c r="AR122" i="7"/>
  <c r="AQ122" i="7"/>
  <c r="AN122" i="7"/>
  <c r="AM122" i="7"/>
  <c r="AJ122" i="7"/>
  <c r="AI122" i="7"/>
  <c r="AF122" i="7"/>
  <c r="AE122" i="7"/>
  <c r="AB122" i="7"/>
  <c r="AA122" i="7"/>
  <c r="X122" i="7"/>
  <c r="W122" i="7"/>
  <c r="T122" i="7"/>
  <c r="S122" i="7"/>
  <c r="P122" i="7"/>
  <c r="O122" i="7"/>
  <c r="L122" i="7"/>
  <c r="K122" i="7"/>
  <c r="H122" i="7"/>
  <c r="G122" i="7"/>
  <c r="D122" i="7"/>
  <c r="C122" i="7"/>
  <c r="AR121" i="7"/>
  <c r="AQ121" i="7"/>
  <c r="AN121" i="7"/>
  <c r="AM121" i="7"/>
  <c r="AJ121" i="7"/>
  <c r="AI121" i="7"/>
  <c r="AF121" i="7"/>
  <c r="AE121" i="7"/>
  <c r="AB121" i="7"/>
  <c r="AA121" i="7"/>
  <c r="X121" i="7"/>
  <c r="W121" i="7"/>
  <c r="T121" i="7"/>
  <c r="S121" i="7"/>
  <c r="P121" i="7"/>
  <c r="O121" i="7"/>
  <c r="L121" i="7"/>
  <c r="K121" i="7"/>
  <c r="H121" i="7"/>
  <c r="G121" i="7"/>
  <c r="D121" i="7"/>
  <c r="C121" i="7"/>
  <c r="AR120" i="7"/>
  <c r="AQ120" i="7"/>
  <c r="AN120" i="7"/>
  <c r="AM120" i="7"/>
  <c r="AJ120" i="7"/>
  <c r="AI120" i="7"/>
  <c r="AF120" i="7"/>
  <c r="AE120" i="7"/>
  <c r="AB120" i="7"/>
  <c r="AA120" i="7"/>
  <c r="X120" i="7"/>
  <c r="W120" i="7"/>
  <c r="T120" i="7"/>
  <c r="S120" i="7"/>
  <c r="P120" i="7"/>
  <c r="O120" i="7"/>
  <c r="L120" i="7"/>
  <c r="K120" i="7"/>
  <c r="H120" i="7"/>
  <c r="G120" i="7"/>
  <c r="D120" i="7"/>
  <c r="C120" i="7"/>
  <c r="AR119" i="7"/>
  <c r="AQ119" i="7"/>
  <c r="AN119" i="7"/>
  <c r="AM119" i="7"/>
  <c r="AJ119" i="7"/>
  <c r="AI119" i="7"/>
  <c r="AF119" i="7"/>
  <c r="AE119" i="7"/>
  <c r="AB119" i="7"/>
  <c r="AA119" i="7"/>
  <c r="X119" i="7"/>
  <c r="W119" i="7"/>
  <c r="T119" i="7"/>
  <c r="S119" i="7"/>
  <c r="P119" i="7"/>
  <c r="O119" i="7"/>
  <c r="L119" i="7"/>
  <c r="K119" i="7"/>
  <c r="H119" i="7"/>
  <c r="G119" i="7"/>
  <c r="D119" i="7"/>
  <c r="C119" i="7"/>
  <c r="AR118" i="7"/>
  <c r="AQ118" i="7"/>
  <c r="AN118" i="7"/>
  <c r="AM118" i="7"/>
  <c r="AJ118" i="7"/>
  <c r="AI118" i="7"/>
  <c r="AF118" i="7"/>
  <c r="AE118" i="7"/>
  <c r="AB118" i="7"/>
  <c r="AA118" i="7"/>
  <c r="X118" i="7"/>
  <c r="W118" i="7"/>
  <c r="T118" i="7"/>
  <c r="S118" i="7"/>
  <c r="P118" i="7"/>
  <c r="O118" i="7"/>
  <c r="L118" i="7"/>
  <c r="K118" i="7"/>
  <c r="H118" i="7"/>
  <c r="G118" i="7"/>
  <c r="D118" i="7"/>
  <c r="C118" i="7"/>
  <c r="AR117" i="7"/>
  <c r="AQ117" i="7"/>
  <c r="AN117" i="7"/>
  <c r="AM117" i="7"/>
  <c r="AJ117" i="7"/>
  <c r="AI117" i="7"/>
  <c r="AF117" i="7"/>
  <c r="AE117" i="7"/>
  <c r="AB117" i="7"/>
  <c r="AA117" i="7"/>
  <c r="X117" i="7"/>
  <c r="W117" i="7"/>
  <c r="T117" i="7"/>
  <c r="S117" i="7"/>
  <c r="P117" i="7"/>
  <c r="O117" i="7"/>
  <c r="L117" i="7"/>
  <c r="K117" i="7"/>
  <c r="H117" i="7"/>
  <c r="G117" i="7"/>
  <c r="D117" i="7"/>
  <c r="C117" i="7"/>
  <c r="AR116" i="7"/>
  <c r="AQ116" i="7"/>
  <c r="AN116" i="7"/>
  <c r="AM116" i="7"/>
  <c r="AJ116" i="7"/>
  <c r="AI116" i="7"/>
  <c r="AF116" i="7"/>
  <c r="AE116" i="7"/>
  <c r="AB116" i="7"/>
  <c r="AA116" i="7"/>
  <c r="X116" i="7"/>
  <c r="W116" i="7"/>
  <c r="T116" i="7"/>
  <c r="S116" i="7"/>
  <c r="P116" i="7"/>
  <c r="O116" i="7"/>
  <c r="L116" i="7"/>
  <c r="K116" i="7"/>
  <c r="H116" i="7"/>
  <c r="G116" i="7"/>
  <c r="D116" i="7"/>
  <c r="C116" i="7"/>
  <c r="AR115" i="7"/>
  <c r="AQ115" i="7"/>
  <c r="AN115" i="7"/>
  <c r="AM115" i="7"/>
  <c r="AJ115" i="7"/>
  <c r="AI115" i="7"/>
  <c r="AF115" i="7"/>
  <c r="AE115" i="7"/>
  <c r="AB115" i="7"/>
  <c r="AA115" i="7"/>
  <c r="X115" i="7"/>
  <c r="W115" i="7"/>
  <c r="T115" i="7"/>
  <c r="S115" i="7"/>
  <c r="P115" i="7"/>
  <c r="O115" i="7"/>
  <c r="L115" i="7"/>
  <c r="K115" i="7"/>
  <c r="H115" i="7"/>
  <c r="G115" i="7"/>
  <c r="D115" i="7"/>
  <c r="C115" i="7"/>
  <c r="AR114" i="7"/>
  <c r="AQ114" i="7"/>
  <c r="AN114" i="7"/>
  <c r="AM114" i="7"/>
  <c r="AJ114" i="7"/>
  <c r="AI114" i="7"/>
  <c r="AF114" i="7"/>
  <c r="AE114" i="7"/>
  <c r="AB114" i="7"/>
  <c r="AA114" i="7"/>
  <c r="X114" i="7"/>
  <c r="W114" i="7"/>
  <c r="T114" i="7"/>
  <c r="S114" i="7"/>
  <c r="P114" i="7"/>
  <c r="O114" i="7"/>
  <c r="L114" i="7"/>
  <c r="K114" i="7"/>
  <c r="H114" i="7"/>
  <c r="G114" i="7"/>
  <c r="D114" i="7"/>
  <c r="C114" i="7"/>
  <c r="AR113" i="7"/>
  <c r="AQ113" i="7"/>
  <c r="AN113" i="7"/>
  <c r="AM113" i="7"/>
  <c r="AJ113" i="7"/>
  <c r="AI113" i="7"/>
  <c r="AF113" i="7"/>
  <c r="AE113" i="7"/>
  <c r="AB113" i="7"/>
  <c r="AA113" i="7"/>
  <c r="X113" i="7"/>
  <c r="W113" i="7"/>
  <c r="T113" i="7"/>
  <c r="S113" i="7"/>
  <c r="P113" i="7"/>
  <c r="O113" i="7"/>
  <c r="L113" i="7"/>
  <c r="K113" i="7"/>
  <c r="H113" i="7"/>
  <c r="G113" i="7"/>
  <c r="D113" i="7"/>
  <c r="C113" i="7"/>
  <c r="AR112" i="7"/>
  <c r="AQ112" i="7"/>
  <c r="AN112" i="7"/>
  <c r="AM112" i="7"/>
  <c r="AJ112" i="7"/>
  <c r="AI112" i="7"/>
  <c r="AF112" i="7"/>
  <c r="AE112" i="7"/>
  <c r="AB112" i="7"/>
  <c r="AA112" i="7"/>
  <c r="X112" i="7"/>
  <c r="W112" i="7"/>
  <c r="T112" i="7"/>
  <c r="S112" i="7"/>
  <c r="P112" i="7"/>
  <c r="O112" i="7"/>
  <c r="L112" i="7"/>
  <c r="K112" i="7"/>
  <c r="H112" i="7"/>
  <c r="G112" i="7"/>
  <c r="D112" i="7"/>
  <c r="C112" i="7"/>
  <c r="AR111" i="7"/>
  <c r="AQ111" i="7"/>
  <c r="AN111" i="7"/>
  <c r="AM111" i="7"/>
  <c r="AJ111" i="7"/>
  <c r="AI111" i="7"/>
  <c r="AF111" i="7"/>
  <c r="AE111" i="7"/>
  <c r="AB111" i="7"/>
  <c r="AA111" i="7"/>
  <c r="X111" i="7"/>
  <c r="W111" i="7"/>
  <c r="T111" i="7"/>
  <c r="S111" i="7"/>
  <c r="P111" i="7"/>
  <c r="O111" i="7"/>
  <c r="L111" i="7"/>
  <c r="K111" i="7"/>
  <c r="H111" i="7"/>
  <c r="G111" i="7"/>
  <c r="D111" i="7"/>
  <c r="C111" i="7"/>
  <c r="AR110" i="7"/>
  <c r="AQ110" i="7"/>
  <c r="AN110" i="7"/>
  <c r="AM110" i="7"/>
  <c r="AJ110" i="7"/>
  <c r="AI110" i="7"/>
  <c r="AF110" i="7"/>
  <c r="AE110" i="7"/>
  <c r="AB110" i="7"/>
  <c r="AA110" i="7"/>
  <c r="X110" i="7"/>
  <c r="W110" i="7"/>
  <c r="T110" i="7"/>
  <c r="S110" i="7"/>
  <c r="P110" i="7"/>
  <c r="O110" i="7"/>
  <c r="L110" i="7"/>
  <c r="K110" i="7"/>
  <c r="H110" i="7"/>
  <c r="G110" i="7"/>
  <c r="D110" i="7"/>
  <c r="C110" i="7"/>
  <c r="AR109" i="7"/>
  <c r="AQ109" i="7"/>
  <c r="AN109" i="7"/>
  <c r="AM109" i="7"/>
  <c r="AJ109" i="7"/>
  <c r="AI109" i="7"/>
  <c r="AF109" i="7"/>
  <c r="AE109" i="7"/>
  <c r="AB109" i="7"/>
  <c r="AA109" i="7"/>
  <c r="X109" i="7"/>
  <c r="W109" i="7"/>
  <c r="T109" i="7"/>
  <c r="S109" i="7"/>
  <c r="P109" i="7"/>
  <c r="O109" i="7"/>
  <c r="L109" i="7"/>
  <c r="K109" i="7"/>
  <c r="H109" i="7"/>
  <c r="G109" i="7"/>
  <c r="D109" i="7"/>
  <c r="C109" i="7"/>
  <c r="AR108" i="7"/>
  <c r="AQ108" i="7"/>
  <c r="AN108" i="7"/>
  <c r="AM108" i="7"/>
  <c r="AJ108" i="7"/>
  <c r="AI108" i="7"/>
  <c r="AF108" i="7"/>
  <c r="AE108" i="7"/>
  <c r="AB108" i="7"/>
  <c r="AA108" i="7"/>
  <c r="X108" i="7"/>
  <c r="W108" i="7"/>
  <c r="T108" i="7"/>
  <c r="S108" i="7"/>
  <c r="P108" i="7"/>
  <c r="O108" i="7"/>
  <c r="L108" i="7"/>
  <c r="K108" i="7"/>
  <c r="H108" i="7"/>
  <c r="G108" i="7"/>
  <c r="D108" i="7"/>
  <c r="C108" i="7"/>
  <c r="AR107" i="7"/>
  <c r="AQ107" i="7"/>
  <c r="AN107" i="7"/>
  <c r="AM107" i="7"/>
  <c r="AJ107" i="7"/>
  <c r="AI107" i="7"/>
  <c r="AF107" i="7"/>
  <c r="AE107" i="7"/>
  <c r="AB107" i="7"/>
  <c r="AA107" i="7"/>
  <c r="X107" i="7"/>
  <c r="W107" i="7"/>
  <c r="T107" i="7"/>
  <c r="S107" i="7"/>
  <c r="P107" i="7"/>
  <c r="O107" i="7"/>
  <c r="L107" i="7"/>
  <c r="K107" i="7"/>
  <c r="H107" i="7"/>
  <c r="G107" i="7"/>
  <c r="D107" i="7"/>
  <c r="C107" i="7"/>
  <c r="AR106" i="7"/>
  <c r="AQ106" i="7"/>
  <c r="AN106" i="7"/>
  <c r="AM106" i="7"/>
  <c r="AJ106" i="7"/>
  <c r="AI106" i="7"/>
  <c r="AF106" i="7"/>
  <c r="AE106" i="7"/>
  <c r="AB106" i="7"/>
  <c r="AA106" i="7"/>
  <c r="X106" i="7"/>
  <c r="W106" i="7"/>
  <c r="T106" i="7"/>
  <c r="S106" i="7"/>
  <c r="P106" i="7"/>
  <c r="O106" i="7"/>
  <c r="L106" i="7"/>
  <c r="K106" i="7"/>
  <c r="H106" i="7"/>
  <c r="G106" i="7"/>
  <c r="D106" i="7"/>
  <c r="C106" i="7"/>
  <c r="AR105" i="7"/>
  <c r="AQ105" i="7"/>
  <c r="AN105" i="7"/>
  <c r="AM105" i="7"/>
  <c r="AJ105" i="7"/>
  <c r="AI105" i="7"/>
  <c r="AF105" i="7"/>
  <c r="AE105" i="7"/>
  <c r="AB105" i="7"/>
  <c r="AA105" i="7"/>
  <c r="X105" i="7"/>
  <c r="W105" i="7"/>
  <c r="T105" i="7"/>
  <c r="S105" i="7"/>
  <c r="P105" i="7"/>
  <c r="O105" i="7"/>
  <c r="L105" i="7"/>
  <c r="K105" i="7"/>
  <c r="H105" i="7"/>
  <c r="G105" i="7"/>
  <c r="D105" i="7"/>
  <c r="C105" i="7"/>
  <c r="AR104" i="7"/>
  <c r="AQ104" i="7"/>
  <c r="AN104" i="7"/>
  <c r="AM104" i="7"/>
  <c r="AJ104" i="7"/>
  <c r="AI104" i="7"/>
  <c r="AF104" i="7"/>
  <c r="AE104" i="7"/>
  <c r="AB104" i="7"/>
  <c r="AA104" i="7"/>
  <c r="X104" i="7"/>
  <c r="W104" i="7"/>
  <c r="T104" i="7"/>
  <c r="S104" i="7"/>
  <c r="P104" i="7"/>
  <c r="O104" i="7"/>
  <c r="L104" i="7"/>
  <c r="K104" i="7"/>
  <c r="H104" i="7"/>
  <c r="G104" i="7"/>
  <c r="D104" i="7"/>
  <c r="C104" i="7"/>
  <c r="AR103" i="7"/>
  <c r="AQ103" i="7"/>
  <c r="AN103" i="7"/>
  <c r="AM103" i="7"/>
  <c r="AJ103" i="7"/>
  <c r="AI103" i="7"/>
  <c r="AF103" i="7"/>
  <c r="AE103" i="7"/>
  <c r="AB103" i="7"/>
  <c r="AA103" i="7"/>
  <c r="X103" i="7"/>
  <c r="W103" i="7"/>
  <c r="T103" i="7"/>
  <c r="S103" i="7"/>
  <c r="P103" i="7"/>
  <c r="O103" i="7"/>
  <c r="L103" i="7"/>
  <c r="K103" i="7"/>
  <c r="H103" i="7"/>
  <c r="G103" i="7"/>
  <c r="D103" i="7"/>
  <c r="C103" i="7"/>
  <c r="AR102" i="7"/>
  <c r="AQ102" i="7"/>
  <c r="AN102" i="7"/>
  <c r="AM102" i="7"/>
  <c r="AJ102" i="7"/>
  <c r="AI102" i="7"/>
  <c r="AF102" i="7"/>
  <c r="AE102" i="7"/>
  <c r="AB102" i="7"/>
  <c r="AA102" i="7"/>
  <c r="X102" i="7"/>
  <c r="W102" i="7"/>
  <c r="T102" i="7"/>
  <c r="S102" i="7"/>
  <c r="P102" i="7"/>
  <c r="O102" i="7"/>
  <c r="L102" i="7"/>
  <c r="K102" i="7"/>
  <c r="H102" i="7"/>
  <c r="G102" i="7"/>
  <c r="D102" i="7"/>
  <c r="C102" i="7"/>
  <c r="AR101" i="7"/>
  <c r="AQ101" i="7"/>
  <c r="AN101" i="7"/>
  <c r="AM101" i="7"/>
  <c r="AJ101" i="7"/>
  <c r="AI101" i="7"/>
  <c r="AF101" i="7"/>
  <c r="AE101" i="7"/>
  <c r="AB101" i="7"/>
  <c r="AA101" i="7"/>
  <c r="X101" i="7"/>
  <c r="W101" i="7"/>
  <c r="T101" i="7"/>
  <c r="S101" i="7"/>
  <c r="P101" i="7"/>
  <c r="O101" i="7"/>
  <c r="L101" i="7"/>
  <c r="K101" i="7"/>
  <c r="H101" i="7"/>
  <c r="G101" i="7"/>
  <c r="D101" i="7"/>
  <c r="C101" i="7"/>
  <c r="AR100" i="7"/>
  <c r="AQ100" i="7"/>
  <c r="AN100" i="7"/>
  <c r="AM100" i="7"/>
  <c r="AJ100" i="7"/>
  <c r="AI100" i="7"/>
  <c r="AF100" i="7"/>
  <c r="AE100" i="7"/>
  <c r="AB100" i="7"/>
  <c r="AA100" i="7"/>
  <c r="X100" i="7"/>
  <c r="W100" i="7"/>
  <c r="T100" i="7"/>
  <c r="S100" i="7"/>
  <c r="P100" i="7"/>
  <c r="O100" i="7"/>
  <c r="L100" i="7"/>
  <c r="K100" i="7"/>
  <c r="H100" i="7"/>
  <c r="G100" i="7"/>
  <c r="D100" i="7"/>
  <c r="C100" i="7"/>
  <c r="AR99" i="7"/>
  <c r="AQ99" i="7"/>
  <c r="AN99" i="7"/>
  <c r="AM99" i="7"/>
  <c r="AJ99" i="7"/>
  <c r="AI99" i="7"/>
  <c r="AF99" i="7"/>
  <c r="AE99" i="7"/>
  <c r="AB99" i="7"/>
  <c r="AA99" i="7"/>
  <c r="X99" i="7"/>
  <c r="W99" i="7"/>
  <c r="T99" i="7"/>
  <c r="S99" i="7"/>
  <c r="P99" i="7"/>
  <c r="O99" i="7"/>
  <c r="L99" i="7"/>
  <c r="K99" i="7"/>
  <c r="H99" i="7"/>
  <c r="G99" i="7"/>
  <c r="D99" i="7"/>
  <c r="C99" i="7"/>
  <c r="AR98" i="7"/>
  <c r="AQ98" i="7"/>
  <c r="AN98" i="7"/>
  <c r="AM98" i="7"/>
  <c r="AJ98" i="7"/>
  <c r="AI98" i="7"/>
  <c r="AF98" i="7"/>
  <c r="AE98" i="7"/>
  <c r="AB98" i="7"/>
  <c r="AA98" i="7"/>
  <c r="X98" i="7"/>
  <c r="W98" i="7"/>
  <c r="T98" i="7"/>
  <c r="S98" i="7"/>
  <c r="P98" i="7"/>
  <c r="O98" i="7"/>
  <c r="L98" i="7"/>
  <c r="K98" i="7"/>
  <c r="H98" i="7"/>
  <c r="G98" i="7"/>
  <c r="D98" i="7"/>
  <c r="C98" i="7"/>
  <c r="AR97" i="7"/>
  <c r="AQ97" i="7"/>
  <c r="AN97" i="7"/>
  <c r="AM97" i="7"/>
  <c r="AJ97" i="7"/>
  <c r="AI97" i="7"/>
  <c r="AF97" i="7"/>
  <c r="AE97" i="7"/>
  <c r="AB97" i="7"/>
  <c r="AA97" i="7"/>
  <c r="X97" i="7"/>
  <c r="W97" i="7"/>
  <c r="T97" i="7"/>
  <c r="S97" i="7"/>
  <c r="P97" i="7"/>
  <c r="O97" i="7"/>
  <c r="L97" i="7"/>
  <c r="K97" i="7"/>
  <c r="H97" i="7"/>
  <c r="G97" i="7"/>
  <c r="D97" i="7"/>
  <c r="C97" i="7"/>
  <c r="AR96" i="7"/>
  <c r="AQ96" i="7"/>
  <c r="AN96" i="7"/>
  <c r="AM96" i="7"/>
  <c r="AJ96" i="7"/>
  <c r="AI96" i="7"/>
  <c r="AF96" i="7"/>
  <c r="AE96" i="7"/>
  <c r="AB96" i="7"/>
  <c r="AA96" i="7"/>
  <c r="X96" i="7"/>
  <c r="W96" i="7"/>
  <c r="T96" i="7"/>
  <c r="S96" i="7"/>
  <c r="P96" i="7"/>
  <c r="O96" i="7"/>
  <c r="L96" i="7"/>
  <c r="K96" i="7"/>
  <c r="H96" i="7"/>
  <c r="G96" i="7"/>
  <c r="D96" i="7"/>
  <c r="C96" i="7"/>
  <c r="AR95" i="7"/>
  <c r="AQ95" i="7"/>
  <c r="AN95" i="7"/>
  <c r="AM95" i="7"/>
  <c r="AJ95" i="7"/>
  <c r="AI95" i="7"/>
  <c r="AF95" i="7"/>
  <c r="AE95" i="7"/>
  <c r="AB95" i="7"/>
  <c r="AA95" i="7"/>
  <c r="X95" i="7"/>
  <c r="W95" i="7"/>
  <c r="T95" i="7"/>
  <c r="S95" i="7"/>
  <c r="P95" i="7"/>
  <c r="O95" i="7"/>
  <c r="L95" i="7"/>
  <c r="K95" i="7"/>
  <c r="H95" i="7"/>
  <c r="G95" i="7"/>
  <c r="D95" i="7"/>
  <c r="C95" i="7"/>
  <c r="AR94" i="7"/>
  <c r="AQ94" i="7"/>
  <c r="AN94" i="7"/>
  <c r="AM94" i="7"/>
  <c r="AJ94" i="7"/>
  <c r="AI94" i="7"/>
  <c r="AF94" i="7"/>
  <c r="AE94" i="7"/>
  <c r="AB94" i="7"/>
  <c r="AA94" i="7"/>
  <c r="X94" i="7"/>
  <c r="W94" i="7"/>
  <c r="T94" i="7"/>
  <c r="S94" i="7"/>
  <c r="P94" i="7"/>
  <c r="O94" i="7"/>
  <c r="L94" i="7"/>
  <c r="K94" i="7"/>
  <c r="H94" i="7"/>
  <c r="G94" i="7"/>
  <c r="D94" i="7"/>
  <c r="C94" i="7"/>
  <c r="AR93" i="7"/>
  <c r="AQ93" i="7"/>
  <c r="AN93" i="7"/>
  <c r="AM93" i="7"/>
  <c r="AJ93" i="7"/>
  <c r="AI93" i="7"/>
  <c r="AF93" i="7"/>
  <c r="AE93" i="7"/>
  <c r="AB93" i="7"/>
  <c r="AA93" i="7"/>
  <c r="X93" i="7"/>
  <c r="W93" i="7"/>
  <c r="T93" i="7"/>
  <c r="S93" i="7"/>
  <c r="P93" i="7"/>
  <c r="O93" i="7"/>
  <c r="L93" i="7"/>
  <c r="K93" i="7"/>
  <c r="H93" i="7"/>
  <c r="G93" i="7"/>
  <c r="D93" i="7"/>
  <c r="C93" i="7"/>
  <c r="AR92" i="7"/>
  <c r="AQ92" i="7"/>
  <c r="AN92" i="7"/>
  <c r="AM92" i="7"/>
  <c r="AJ92" i="7"/>
  <c r="AI92" i="7"/>
  <c r="AF92" i="7"/>
  <c r="AE92" i="7"/>
  <c r="AB92" i="7"/>
  <c r="AA92" i="7"/>
  <c r="X92" i="7"/>
  <c r="W92" i="7"/>
  <c r="T92" i="7"/>
  <c r="S92" i="7"/>
  <c r="P92" i="7"/>
  <c r="O92" i="7"/>
  <c r="L92" i="7"/>
  <c r="K92" i="7"/>
  <c r="H92" i="7"/>
  <c r="G92" i="7"/>
  <c r="D92" i="7"/>
  <c r="C92" i="7"/>
  <c r="AR91" i="7"/>
  <c r="AQ91" i="7"/>
  <c r="AN91" i="7"/>
  <c r="AM91" i="7"/>
  <c r="AJ91" i="7"/>
  <c r="AI91" i="7"/>
  <c r="AF91" i="7"/>
  <c r="AE91" i="7"/>
  <c r="AB91" i="7"/>
  <c r="AA91" i="7"/>
  <c r="X91" i="7"/>
  <c r="W91" i="7"/>
  <c r="T91" i="7"/>
  <c r="S91" i="7"/>
  <c r="P91" i="7"/>
  <c r="O91" i="7"/>
  <c r="L91" i="7"/>
  <c r="K91" i="7"/>
  <c r="H91" i="7"/>
  <c r="G91" i="7"/>
  <c r="D91" i="7"/>
  <c r="C91" i="7"/>
  <c r="AR90" i="7"/>
  <c r="AQ90" i="7"/>
  <c r="AN90" i="7"/>
  <c r="AM90" i="7"/>
  <c r="AJ90" i="7"/>
  <c r="AI90" i="7"/>
  <c r="AF90" i="7"/>
  <c r="AE90" i="7"/>
  <c r="AB90" i="7"/>
  <c r="AA90" i="7"/>
  <c r="X90" i="7"/>
  <c r="W90" i="7"/>
  <c r="T90" i="7"/>
  <c r="S90" i="7"/>
  <c r="P90" i="7"/>
  <c r="O90" i="7"/>
  <c r="L90" i="7"/>
  <c r="K90" i="7"/>
  <c r="H90" i="7"/>
  <c r="G90" i="7"/>
  <c r="D90" i="7"/>
  <c r="C90" i="7"/>
  <c r="AR89" i="7"/>
  <c r="AQ89" i="7"/>
  <c r="AN89" i="7"/>
  <c r="AM89" i="7"/>
  <c r="AJ89" i="7"/>
  <c r="AI89" i="7"/>
  <c r="AF89" i="7"/>
  <c r="AE89" i="7"/>
  <c r="AB89" i="7"/>
  <c r="AA89" i="7"/>
  <c r="X89" i="7"/>
  <c r="W89" i="7"/>
  <c r="T89" i="7"/>
  <c r="S89" i="7"/>
  <c r="P89" i="7"/>
  <c r="O89" i="7"/>
  <c r="L89" i="7"/>
  <c r="K89" i="7"/>
  <c r="H89" i="7"/>
  <c r="G89" i="7"/>
  <c r="D89" i="7"/>
  <c r="C89" i="7"/>
  <c r="AR88" i="7"/>
  <c r="AQ88" i="7"/>
  <c r="AN88" i="7"/>
  <c r="AM88" i="7"/>
  <c r="AJ88" i="7"/>
  <c r="AI88" i="7"/>
  <c r="AF88" i="7"/>
  <c r="AE88" i="7"/>
  <c r="AB88" i="7"/>
  <c r="AA88" i="7"/>
  <c r="X88" i="7"/>
  <c r="W88" i="7"/>
  <c r="T88" i="7"/>
  <c r="S88" i="7"/>
  <c r="P88" i="7"/>
  <c r="O88" i="7"/>
  <c r="L88" i="7"/>
  <c r="K88" i="7"/>
  <c r="H88" i="7"/>
  <c r="G88" i="7"/>
  <c r="D88" i="7"/>
  <c r="C88" i="7"/>
  <c r="AR87" i="7"/>
  <c r="AQ87" i="7"/>
  <c r="AN87" i="7"/>
  <c r="AM87" i="7"/>
  <c r="AJ87" i="7"/>
  <c r="AI87" i="7"/>
  <c r="AF87" i="7"/>
  <c r="AE87" i="7"/>
  <c r="AB87" i="7"/>
  <c r="AA87" i="7"/>
  <c r="X87" i="7"/>
  <c r="W87" i="7"/>
  <c r="T87" i="7"/>
  <c r="S87" i="7"/>
  <c r="P87" i="7"/>
  <c r="O87" i="7"/>
  <c r="L87" i="7"/>
  <c r="K87" i="7"/>
  <c r="H87" i="7"/>
  <c r="G87" i="7"/>
  <c r="D87" i="7"/>
  <c r="C87" i="7"/>
  <c r="AR86" i="7"/>
  <c r="AQ86" i="7"/>
  <c r="AN86" i="7"/>
  <c r="AM86" i="7"/>
  <c r="AJ86" i="7"/>
  <c r="AI86" i="7"/>
  <c r="AF86" i="7"/>
  <c r="AE86" i="7"/>
  <c r="AB86" i="7"/>
  <c r="AA86" i="7"/>
  <c r="X86" i="7"/>
  <c r="W86" i="7"/>
  <c r="T86" i="7"/>
  <c r="S86" i="7"/>
  <c r="P86" i="7"/>
  <c r="O86" i="7"/>
  <c r="L86" i="7"/>
  <c r="K86" i="7"/>
  <c r="H86" i="7"/>
  <c r="G86" i="7"/>
  <c r="D86" i="7"/>
  <c r="C86" i="7"/>
  <c r="AR85" i="7"/>
  <c r="AQ85" i="7"/>
  <c r="AN85" i="7"/>
  <c r="AM85" i="7"/>
  <c r="AJ85" i="7"/>
  <c r="AI85" i="7"/>
  <c r="AF85" i="7"/>
  <c r="AE85" i="7"/>
  <c r="AB85" i="7"/>
  <c r="AA85" i="7"/>
  <c r="X85" i="7"/>
  <c r="W85" i="7"/>
  <c r="T85" i="7"/>
  <c r="S85" i="7"/>
  <c r="P85" i="7"/>
  <c r="O85" i="7"/>
  <c r="L85" i="7"/>
  <c r="K85" i="7"/>
  <c r="H85" i="7"/>
  <c r="G85" i="7"/>
  <c r="D85" i="7"/>
  <c r="C85" i="7"/>
  <c r="AR84" i="7"/>
  <c r="AQ84" i="7"/>
  <c r="AN84" i="7"/>
  <c r="AM84" i="7"/>
  <c r="AJ84" i="7"/>
  <c r="AI84" i="7"/>
  <c r="AF84" i="7"/>
  <c r="AE84" i="7"/>
  <c r="AB84" i="7"/>
  <c r="AA84" i="7"/>
  <c r="X84" i="7"/>
  <c r="W84" i="7"/>
  <c r="T84" i="7"/>
  <c r="S84" i="7"/>
  <c r="P84" i="7"/>
  <c r="O84" i="7"/>
  <c r="L84" i="7"/>
  <c r="K84" i="7"/>
  <c r="H84" i="7"/>
  <c r="G84" i="7"/>
  <c r="D84" i="7"/>
  <c r="C84" i="7"/>
  <c r="AR83" i="7"/>
  <c r="AQ83" i="7"/>
  <c r="AN83" i="7"/>
  <c r="AM83" i="7"/>
  <c r="AJ83" i="7"/>
  <c r="AI83" i="7"/>
  <c r="AF83" i="7"/>
  <c r="AE83" i="7"/>
  <c r="AB83" i="7"/>
  <c r="AA83" i="7"/>
  <c r="X83" i="7"/>
  <c r="W83" i="7"/>
  <c r="T83" i="7"/>
  <c r="S83" i="7"/>
  <c r="P83" i="7"/>
  <c r="O83" i="7"/>
  <c r="L83" i="7"/>
  <c r="K83" i="7"/>
  <c r="H83" i="7"/>
  <c r="G83" i="7"/>
  <c r="D83" i="7"/>
  <c r="C83" i="7"/>
  <c r="AR82" i="7"/>
  <c r="AQ82" i="7"/>
  <c r="AN82" i="7"/>
  <c r="AM82" i="7"/>
  <c r="AJ82" i="7"/>
  <c r="AI82" i="7"/>
  <c r="AF82" i="7"/>
  <c r="AE82" i="7"/>
  <c r="AB82" i="7"/>
  <c r="AA82" i="7"/>
  <c r="X82" i="7"/>
  <c r="W82" i="7"/>
  <c r="T82" i="7"/>
  <c r="S82" i="7"/>
  <c r="P82" i="7"/>
  <c r="O82" i="7"/>
  <c r="L82" i="7"/>
  <c r="K82" i="7"/>
  <c r="H82" i="7"/>
  <c r="G82" i="7"/>
  <c r="D82" i="7"/>
  <c r="C82" i="7"/>
  <c r="AR81" i="7"/>
  <c r="AQ81" i="7"/>
  <c r="AN81" i="7"/>
  <c r="AM81" i="7"/>
  <c r="AJ81" i="7"/>
  <c r="AI81" i="7"/>
  <c r="AF81" i="7"/>
  <c r="AE81" i="7"/>
  <c r="AB81" i="7"/>
  <c r="AA81" i="7"/>
  <c r="X81" i="7"/>
  <c r="W81" i="7"/>
  <c r="T81" i="7"/>
  <c r="S81" i="7"/>
  <c r="P81" i="7"/>
  <c r="O81" i="7"/>
  <c r="L81" i="7"/>
  <c r="K81" i="7"/>
  <c r="H81" i="7"/>
  <c r="G81" i="7"/>
  <c r="D81" i="7"/>
  <c r="C81" i="7"/>
  <c r="AR80" i="7"/>
  <c r="AQ80" i="7"/>
  <c r="AN80" i="7"/>
  <c r="AM80" i="7"/>
  <c r="AJ80" i="7"/>
  <c r="AI80" i="7"/>
  <c r="AF80" i="7"/>
  <c r="AE80" i="7"/>
  <c r="AB80" i="7"/>
  <c r="AA80" i="7"/>
  <c r="X80" i="7"/>
  <c r="W80" i="7"/>
  <c r="T80" i="7"/>
  <c r="S80" i="7"/>
  <c r="P80" i="7"/>
  <c r="O80" i="7"/>
  <c r="L80" i="7"/>
  <c r="K80" i="7"/>
  <c r="H80" i="7"/>
  <c r="G80" i="7"/>
  <c r="D80" i="7"/>
  <c r="C80" i="7"/>
  <c r="AR79" i="7"/>
  <c r="AQ79" i="7"/>
  <c r="AN79" i="7"/>
  <c r="AM79" i="7"/>
  <c r="AJ79" i="7"/>
  <c r="AI79" i="7"/>
  <c r="AF79" i="7"/>
  <c r="AE79" i="7"/>
  <c r="AB79" i="7"/>
  <c r="AA79" i="7"/>
  <c r="X79" i="7"/>
  <c r="W79" i="7"/>
  <c r="T79" i="7"/>
  <c r="S79" i="7"/>
  <c r="P79" i="7"/>
  <c r="O79" i="7"/>
  <c r="L79" i="7"/>
  <c r="K79" i="7"/>
  <c r="H79" i="7"/>
  <c r="G79" i="7"/>
  <c r="D79" i="7"/>
  <c r="C79" i="7"/>
  <c r="AR78" i="7"/>
  <c r="AQ78" i="7"/>
  <c r="AN78" i="7"/>
  <c r="AM78" i="7"/>
  <c r="AJ78" i="7"/>
  <c r="AI78" i="7"/>
  <c r="AF78" i="7"/>
  <c r="AE78" i="7"/>
  <c r="AB78" i="7"/>
  <c r="AA78" i="7"/>
  <c r="X78" i="7"/>
  <c r="W78" i="7"/>
  <c r="T78" i="7"/>
  <c r="S78" i="7"/>
  <c r="P78" i="7"/>
  <c r="O78" i="7"/>
  <c r="L78" i="7"/>
  <c r="K78" i="7"/>
  <c r="H78" i="7"/>
  <c r="G78" i="7"/>
  <c r="D78" i="7"/>
  <c r="C78" i="7"/>
  <c r="AR77" i="7"/>
  <c r="AQ77" i="7"/>
  <c r="AN77" i="7"/>
  <c r="AM77" i="7"/>
  <c r="AJ77" i="7"/>
  <c r="AI77" i="7"/>
  <c r="AF77" i="7"/>
  <c r="AE77" i="7"/>
  <c r="AB77" i="7"/>
  <c r="AA77" i="7"/>
  <c r="X77" i="7"/>
  <c r="W77" i="7"/>
  <c r="T77" i="7"/>
  <c r="S77" i="7"/>
  <c r="P77" i="7"/>
  <c r="O77" i="7"/>
  <c r="L77" i="7"/>
  <c r="K77" i="7"/>
  <c r="H77" i="7"/>
  <c r="G77" i="7"/>
  <c r="D77" i="7"/>
  <c r="C77" i="7"/>
  <c r="AR76" i="7"/>
  <c r="AQ76" i="7"/>
  <c r="AN76" i="7"/>
  <c r="AM76" i="7"/>
  <c r="AJ76" i="7"/>
  <c r="AI76" i="7"/>
  <c r="AF76" i="7"/>
  <c r="AE76" i="7"/>
  <c r="AB76" i="7"/>
  <c r="AA76" i="7"/>
  <c r="X76" i="7"/>
  <c r="W76" i="7"/>
  <c r="T76" i="7"/>
  <c r="S76" i="7"/>
  <c r="P76" i="7"/>
  <c r="O76" i="7"/>
  <c r="L76" i="7"/>
  <c r="K76" i="7"/>
  <c r="H76" i="7"/>
  <c r="G76" i="7"/>
  <c r="D76" i="7"/>
  <c r="C76" i="7"/>
  <c r="AR75" i="7"/>
  <c r="AQ75" i="7"/>
  <c r="AN75" i="7"/>
  <c r="AM75" i="7"/>
  <c r="AJ75" i="7"/>
  <c r="AI75" i="7"/>
  <c r="AF75" i="7"/>
  <c r="AE75" i="7"/>
  <c r="AB75" i="7"/>
  <c r="AA75" i="7"/>
  <c r="X75" i="7"/>
  <c r="W75" i="7"/>
  <c r="T75" i="7"/>
  <c r="S75" i="7"/>
  <c r="P75" i="7"/>
  <c r="O75" i="7"/>
  <c r="L75" i="7"/>
  <c r="K75" i="7"/>
  <c r="H75" i="7"/>
  <c r="G75" i="7"/>
  <c r="D75" i="7"/>
  <c r="C75" i="7"/>
  <c r="AR74" i="7"/>
  <c r="AQ74" i="7"/>
  <c r="AN74" i="7"/>
  <c r="AM74" i="7"/>
  <c r="AJ74" i="7"/>
  <c r="AI74" i="7"/>
  <c r="AF74" i="7"/>
  <c r="AE74" i="7"/>
  <c r="AB74" i="7"/>
  <c r="AA74" i="7"/>
  <c r="X74" i="7"/>
  <c r="W74" i="7"/>
  <c r="T74" i="7"/>
  <c r="S74" i="7"/>
  <c r="P74" i="7"/>
  <c r="O74" i="7"/>
  <c r="L74" i="7"/>
  <c r="K74" i="7"/>
  <c r="H74" i="7"/>
  <c r="G74" i="7"/>
  <c r="D74" i="7"/>
  <c r="C74" i="7"/>
  <c r="AR73" i="7"/>
  <c r="AQ73" i="7"/>
  <c r="AN73" i="7"/>
  <c r="AM73" i="7"/>
  <c r="AJ73" i="7"/>
  <c r="AI73" i="7"/>
  <c r="AF73" i="7"/>
  <c r="AE73" i="7"/>
  <c r="AB73" i="7"/>
  <c r="AA73" i="7"/>
  <c r="X73" i="7"/>
  <c r="W73" i="7"/>
  <c r="T73" i="7"/>
  <c r="S73" i="7"/>
  <c r="P73" i="7"/>
  <c r="O73" i="7"/>
  <c r="L73" i="7"/>
  <c r="K73" i="7"/>
  <c r="H73" i="7"/>
  <c r="G73" i="7"/>
  <c r="D73" i="7"/>
  <c r="C73" i="7"/>
  <c r="AR72" i="7"/>
  <c r="AQ72" i="7"/>
  <c r="AN72" i="7"/>
  <c r="AM72" i="7"/>
  <c r="AJ72" i="7"/>
  <c r="AI72" i="7"/>
  <c r="AF72" i="7"/>
  <c r="AE72" i="7"/>
  <c r="AB72" i="7"/>
  <c r="AA72" i="7"/>
  <c r="X72" i="7"/>
  <c r="W72" i="7"/>
  <c r="T72" i="7"/>
  <c r="S72" i="7"/>
  <c r="P72" i="7"/>
  <c r="O72" i="7"/>
  <c r="L72" i="7"/>
  <c r="K72" i="7"/>
  <c r="H72" i="7"/>
  <c r="G72" i="7"/>
  <c r="D72" i="7"/>
  <c r="C72" i="7"/>
  <c r="AR71" i="7"/>
  <c r="AQ71" i="7"/>
  <c r="AN71" i="7"/>
  <c r="AM71" i="7"/>
  <c r="AJ71" i="7"/>
  <c r="AI71" i="7"/>
  <c r="AF71" i="7"/>
  <c r="AE71" i="7"/>
  <c r="AB71" i="7"/>
  <c r="AA71" i="7"/>
  <c r="X71" i="7"/>
  <c r="W71" i="7"/>
  <c r="T71" i="7"/>
  <c r="S71" i="7"/>
  <c r="P71" i="7"/>
  <c r="O71" i="7"/>
  <c r="L71" i="7"/>
  <c r="K71" i="7"/>
  <c r="H71" i="7"/>
  <c r="G71" i="7"/>
  <c r="D71" i="7"/>
  <c r="C71" i="7"/>
  <c r="AR70" i="7"/>
  <c r="AQ70" i="7"/>
  <c r="AN70" i="7"/>
  <c r="AM70" i="7"/>
  <c r="AJ70" i="7"/>
  <c r="AI70" i="7"/>
  <c r="AF70" i="7"/>
  <c r="AE70" i="7"/>
  <c r="AB70" i="7"/>
  <c r="AA70" i="7"/>
  <c r="X70" i="7"/>
  <c r="W70" i="7"/>
  <c r="T70" i="7"/>
  <c r="S70" i="7"/>
  <c r="P70" i="7"/>
  <c r="O70" i="7"/>
  <c r="L70" i="7"/>
  <c r="K70" i="7"/>
  <c r="H70" i="7"/>
  <c r="G70" i="7"/>
  <c r="D70" i="7"/>
  <c r="C70" i="7"/>
  <c r="AR69" i="7"/>
  <c r="AQ69" i="7"/>
  <c r="AN69" i="7"/>
  <c r="AM69" i="7"/>
  <c r="AJ69" i="7"/>
  <c r="AI69" i="7"/>
  <c r="AF69" i="7"/>
  <c r="AE69" i="7"/>
  <c r="AB69" i="7"/>
  <c r="AA69" i="7"/>
  <c r="X69" i="7"/>
  <c r="W69" i="7"/>
  <c r="T69" i="7"/>
  <c r="S69" i="7"/>
  <c r="P69" i="7"/>
  <c r="O69" i="7"/>
  <c r="L69" i="7"/>
  <c r="K69" i="7"/>
  <c r="H69" i="7"/>
  <c r="G69" i="7"/>
  <c r="D69" i="7"/>
  <c r="C69" i="7"/>
  <c r="AR68" i="7"/>
  <c r="AQ68" i="7"/>
  <c r="AN68" i="7"/>
  <c r="AM68" i="7"/>
  <c r="AJ68" i="7"/>
  <c r="AI68" i="7"/>
  <c r="AF68" i="7"/>
  <c r="AE68" i="7"/>
  <c r="AB68" i="7"/>
  <c r="AA68" i="7"/>
  <c r="X68" i="7"/>
  <c r="W68" i="7"/>
  <c r="T68" i="7"/>
  <c r="S68" i="7"/>
  <c r="P68" i="7"/>
  <c r="O68" i="7"/>
  <c r="L68" i="7"/>
  <c r="K68" i="7"/>
  <c r="H68" i="7"/>
  <c r="G68" i="7"/>
  <c r="D68" i="7"/>
  <c r="C68" i="7"/>
  <c r="AR67" i="7"/>
  <c r="AQ67" i="7"/>
  <c r="AN67" i="7"/>
  <c r="AM67" i="7"/>
  <c r="AJ67" i="7"/>
  <c r="AI67" i="7"/>
  <c r="AF67" i="7"/>
  <c r="AE67" i="7"/>
  <c r="AB67" i="7"/>
  <c r="AA67" i="7"/>
  <c r="X67" i="7"/>
  <c r="W67" i="7"/>
  <c r="T67" i="7"/>
  <c r="S67" i="7"/>
  <c r="P67" i="7"/>
  <c r="O67" i="7"/>
  <c r="L67" i="7"/>
  <c r="K67" i="7"/>
  <c r="H67" i="7"/>
  <c r="G67" i="7"/>
  <c r="D67" i="7"/>
  <c r="C67" i="7"/>
  <c r="AR66" i="7"/>
  <c r="AQ66" i="7"/>
  <c r="AN66" i="7"/>
  <c r="AM66" i="7"/>
  <c r="AJ66" i="7"/>
  <c r="AI66" i="7"/>
  <c r="AF66" i="7"/>
  <c r="AE66" i="7"/>
  <c r="AB66" i="7"/>
  <c r="AA66" i="7"/>
  <c r="X66" i="7"/>
  <c r="W66" i="7"/>
  <c r="T66" i="7"/>
  <c r="S66" i="7"/>
  <c r="P66" i="7"/>
  <c r="O66" i="7"/>
  <c r="L66" i="7"/>
  <c r="K66" i="7"/>
  <c r="H66" i="7"/>
  <c r="G66" i="7"/>
  <c r="D66" i="7"/>
  <c r="C66" i="7"/>
  <c r="AR65" i="7"/>
  <c r="AQ65" i="7"/>
  <c r="AN65" i="7"/>
  <c r="AM65" i="7"/>
  <c r="AJ65" i="7"/>
  <c r="AI65" i="7"/>
  <c r="AF65" i="7"/>
  <c r="AE65" i="7"/>
  <c r="AB65" i="7"/>
  <c r="AA65" i="7"/>
  <c r="X65" i="7"/>
  <c r="W65" i="7"/>
  <c r="T65" i="7"/>
  <c r="S65" i="7"/>
  <c r="P65" i="7"/>
  <c r="O65" i="7"/>
  <c r="L65" i="7"/>
  <c r="K65" i="7"/>
  <c r="H65" i="7"/>
  <c r="G65" i="7"/>
  <c r="D65" i="7"/>
  <c r="C65" i="7"/>
  <c r="AR64" i="7"/>
  <c r="AQ64" i="7"/>
  <c r="AN64" i="7"/>
  <c r="AM64" i="7"/>
  <c r="AJ64" i="7"/>
  <c r="AI64" i="7"/>
  <c r="AF64" i="7"/>
  <c r="AE64" i="7"/>
  <c r="AB64" i="7"/>
  <c r="AA64" i="7"/>
  <c r="X64" i="7"/>
  <c r="W64" i="7"/>
  <c r="T64" i="7"/>
  <c r="S64" i="7"/>
  <c r="P64" i="7"/>
  <c r="O64" i="7"/>
  <c r="L64" i="7"/>
  <c r="K64" i="7"/>
  <c r="H64" i="7"/>
  <c r="G64" i="7"/>
  <c r="D64" i="7"/>
  <c r="C64" i="7"/>
  <c r="AR63" i="7"/>
  <c r="AQ63" i="7"/>
  <c r="AN63" i="7"/>
  <c r="AM63" i="7"/>
  <c r="AJ63" i="7"/>
  <c r="AI63" i="7"/>
  <c r="AF63" i="7"/>
  <c r="AE63" i="7"/>
  <c r="AB63" i="7"/>
  <c r="AA63" i="7"/>
  <c r="X63" i="7"/>
  <c r="W63" i="7"/>
  <c r="T63" i="7"/>
  <c r="S63" i="7"/>
  <c r="P63" i="7"/>
  <c r="O63" i="7"/>
  <c r="L63" i="7"/>
  <c r="K63" i="7"/>
  <c r="H63" i="7"/>
  <c r="G63" i="7"/>
  <c r="D63" i="7"/>
  <c r="C63" i="7"/>
  <c r="AR62" i="7"/>
  <c r="AQ62" i="7"/>
  <c r="AN62" i="7"/>
  <c r="AM62" i="7"/>
  <c r="AJ62" i="7"/>
  <c r="AI62" i="7"/>
  <c r="AF62" i="7"/>
  <c r="AE62" i="7"/>
  <c r="AB62" i="7"/>
  <c r="AA62" i="7"/>
  <c r="X62" i="7"/>
  <c r="W62" i="7"/>
  <c r="T62" i="7"/>
  <c r="S62" i="7"/>
  <c r="P62" i="7"/>
  <c r="O62" i="7"/>
  <c r="L62" i="7"/>
  <c r="K62" i="7"/>
  <c r="H62" i="7"/>
  <c r="G62" i="7"/>
  <c r="D62" i="7"/>
  <c r="C62" i="7"/>
  <c r="AR61" i="7"/>
  <c r="AQ61" i="7"/>
  <c r="AN61" i="7"/>
  <c r="AM61" i="7"/>
  <c r="AJ61" i="7"/>
  <c r="AI61" i="7"/>
  <c r="AF61" i="7"/>
  <c r="AE61" i="7"/>
  <c r="AB61" i="7"/>
  <c r="AA61" i="7"/>
  <c r="X61" i="7"/>
  <c r="W61" i="7"/>
  <c r="T61" i="7"/>
  <c r="S61" i="7"/>
  <c r="P61" i="7"/>
  <c r="O61" i="7"/>
  <c r="L61" i="7"/>
  <c r="K61" i="7"/>
  <c r="H61" i="7"/>
  <c r="G61" i="7"/>
  <c r="D61" i="7"/>
  <c r="C61" i="7"/>
  <c r="AR60" i="7"/>
  <c r="AQ60" i="7"/>
  <c r="AN60" i="7"/>
  <c r="AM60" i="7"/>
  <c r="AJ60" i="7"/>
  <c r="AI60" i="7"/>
  <c r="AF60" i="7"/>
  <c r="AE60" i="7"/>
  <c r="AB60" i="7"/>
  <c r="AA60" i="7"/>
  <c r="X60" i="7"/>
  <c r="W60" i="7"/>
  <c r="T60" i="7"/>
  <c r="S60" i="7"/>
  <c r="P60" i="7"/>
  <c r="O60" i="7"/>
  <c r="L60" i="7"/>
  <c r="K60" i="7"/>
  <c r="H60" i="7"/>
  <c r="G60" i="7"/>
  <c r="D60" i="7"/>
  <c r="C60" i="7"/>
  <c r="AR59" i="7"/>
  <c r="AQ59" i="7"/>
  <c r="AN59" i="7"/>
  <c r="AM59" i="7"/>
  <c r="AJ59" i="7"/>
  <c r="AI59" i="7"/>
  <c r="AF59" i="7"/>
  <c r="AE59" i="7"/>
  <c r="AB59" i="7"/>
  <c r="AA59" i="7"/>
  <c r="X59" i="7"/>
  <c r="W59" i="7"/>
  <c r="T59" i="7"/>
  <c r="S59" i="7"/>
  <c r="P59" i="7"/>
  <c r="O59" i="7"/>
  <c r="L59" i="7"/>
  <c r="K59" i="7"/>
  <c r="H59" i="7"/>
  <c r="G59" i="7"/>
  <c r="D59" i="7"/>
  <c r="C59" i="7"/>
  <c r="AR58" i="7"/>
  <c r="AQ58" i="7"/>
  <c r="AN58" i="7"/>
  <c r="AM58" i="7"/>
  <c r="AJ58" i="7"/>
  <c r="AI58" i="7"/>
  <c r="AF58" i="7"/>
  <c r="AE58" i="7"/>
  <c r="AB58" i="7"/>
  <c r="AA58" i="7"/>
  <c r="X58" i="7"/>
  <c r="W58" i="7"/>
  <c r="T58" i="7"/>
  <c r="S58" i="7"/>
  <c r="P58" i="7"/>
  <c r="O58" i="7"/>
  <c r="L58" i="7"/>
  <c r="K58" i="7"/>
  <c r="H58" i="7"/>
  <c r="G58" i="7"/>
  <c r="D58" i="7"/>
  <c r="C58" i="7"/>
  <c r="AR57" i="7"/>
  <c r="AQ57" i="7"/>
  <c r="AN57" i="7"/>
  <c r="AM57" i="7"/>
  <c r="AJ57" i="7"/>
  <c r="AI57" i="7"/>
  <c r="AF57" i="7"/>
  <c r="AE57" i="7"/>
  <c r="AB57" i="7"/>
  <c r="AA57" i="7"/>
  <c r="X57" i="7"/>
  <c r="W57" i="7"/>
  <c r="T57" i="7"/>
  <c r="S57" i="7"/>
  <c r="P57" i="7"/>
  <c r="O57" i="7"/>
  <c r="L57" i="7"/>
  <c r="K57" i="7"/>
  <c r="H57" i="7"/>
  <c r="G57" i="7"/>
  <c r="D57" i="7"/>
  <c r="C57" i="7"/>
  <c r="AR56" i="7"/>
  <c r="AQ56" i="7"/>
  <c r="AN56" i="7"/>
  <c r="AM56" i="7"/>
  <c r="AJ56" i="7"/>
  <c r="AI56" i="7"/>
  <c r="AF56" i="7"/>
  <c r="AE56" i="7"/>
  <c r="AB56" i="7"/>
  <c r="AA56" i="7"/>
  <c r="X56" i="7"/>
  <c r="W56" i="7"/>
  <c r="T56" i="7"/>
  <c r="S56" i="7"/>
  <c r="P56" i="7"/>
  <c r="O56" i="7"/>
  <c r="L56" i="7"/>
  <c r="K56" i="7"/>
  <c r="H56" i="7"/>
  <c r="G56" i="7"/>
  <c r="D56" i="7"/>
  <c r="C56" i="7"/>
  <c r="AR55" i="7"/>
  <c r="AQ55" i="7"/>
  <c r="AN55" i="7"/>
  <c r="AM55" i="7"/>
  <c r="AJ55" i="7"/>
  <c r="AI55" i="7"/>
  <c r="AF55" i="7"/>
  <c r="AE55" i="7"/>
  <c r="AB55" i="7"/>
  <c r="AA55" i="7"/>
  <c r="X55" i="7"/>
  <c r="W55" i="7"/>
  <c r="T55" i="7"/>
  <c r="S55" i="7"/>
  <c r="P55" i="7"/>
  <c r="O55" i="7"/>
  <c r="L55" i="7"/>
  <c r="K55" i="7"/>
  <c r="H55" i="7"/>
  <c r="G55" i="7"/>
  <c r="D55" i="7"/>
  <c r="C55" i="7"/>
  <c r="AR54" i="7"/>
  <c r="AQ54" i="7"/>
  <c r="AN54" i="7"/>
  <c r="AM54" i="7"/>
  <c r="AJ54" i="7"/>
  <c r="AI54" i="7"/>
  <c r="AF54" i="7"/>
  <c r="AE54" i="7"/>
  <c r="AB54" i="7"/>
  <c r="AA54" i="7"/>
  <c r="X54" i="7"/>
  <c r="W54" i="7"/>
  <c r="T54" i="7"/>
  <c r="S54" i="7"/>
  <c r="P54" i="7"/>
  <c r="O54" i="7"/>
  <c r="L54" i="7"/>
  <c r="K54" i="7"/>
  <c r="H54" i="7"/>
  <c r="G54" i="7"/>
  <c r="D54" i="7"/>
  <c r="C54" i="7"/>
  <c r="AR53" i="7"/>
  <c r="AQ53" i="7"/>
  <c r="AN53" i="7"/>
  <c r="AM53" i="7"/>
  <c r="AJ53" i="7"/>
  <c r="AI53" i="7"/>
  <c r="AF53" i="7"/>
  <c r="AE53" i="7"/>
  <c r="AB53" i="7"/>
  <c r="AA53" i="7"/>
  <c r="X53" i="7"/>
  <c r="W53" i="7"/>
  <c r="T53" i="7"/>
  <c r="S53" i="7"/>
  <c r="P53" i="7"/>
  <c r="O53" i="7"/>
  <c r="L53" i="7"/>
  <c r="K53" i="7"/>
  <c r="H53" i="7"/>
  <c r="G53" i="7"/>
  <c r="D53" i="7"/>
  <c r="C53" i="7"/>
  <c r="AR52" i="7"/>
  <c r="AQ52" i="7"/>
  <c r="AN52" i="7"/>
  <c r="AM52" i="7"/>
  <c r="AJ52" i="7"/>
  <c r="AI52" i="7"/>
  <c r="AF52" i="7"/>
  <c r="AE52" i="7"/>
  <c r="AB52" i="7"/>
  <c r="AA52" i="7"/>
  <c r="X52" i="7"/>
  <c r="W52" i="7"/>
  <c r="T52" i="7"/>
  <c r="S52" i="7"/>
  <c r="P52" i="7"/>
  <c r="O52" i="7"/>
  <c r="L52" i="7"/>
  <c r="K52" i="7"/>
  <c r="H52" i="7"/>
  <c r="G52" i="7"/>
  <c r="D52" i="7"/>
  <c r="C52" i="7"/>
  <c r="AR51" i="7"/>
  <c r="AQ51" i="7"/>
  <c r="AN51" i="7"/>
  <c r="AM51" i="7"/>
  <c r="AJ51" i="7"/>
  <c r="AI51" i="7"/>
  <c r="AF51" i="7"/>
  <c r="AE51" i="7"/>
  <c r="AB51" i="7"/>
  <c r="AA51" i="7"/>
  <c r="X51" i="7"/>
  <c r="W51" i="7"/>
  <c r="T51" i="7"/>
  <c r="S51" i="7"/>
  <c r="P51" i="7"/>
  <c r="O51" i="7"/>
  <c r="L51" i="7"/>
  <c r="K51" i="7"/>
  <c r="H51" i="7"/>
  <c r="G51" i="7"/>
  <c r="D51" i="7"/>
  <c r="C51" i="7"/>
  <c r="AR50" i="7"/>
  <c r="AQ50" i="7"/>
  <c r="AN50" i="7"/>
  <c r="AM50" i="7"/>
  <c r="AJ50" i="7"/>
  <c r="AI50" i="7"/>
  <c r="AF50" i="7"/>
  <c r="AE50" i="7"/>
  <c r="AB50" i="7"/>
  <c r="AA50" i="7"/>
  <c r="X50" i="7"/>
  <c r="W50" i="7"/>
  <c r="T50" i="7"/>
  <c r="S50" i="7"/>
  <c r="P50" i="7"/>
  <c r="O50" i="7"/>
  <c r="L50" i="7"/>
  <c r="K50" i="7"/>
  <c r="H50" i="7"/>
  <c r="G50" i="7"/>
  <c r="D50" i="7"/>
  <c r="C50" i="7"/>
  <c r="AR49" i="7"/>
  <c r="AQ49" i="7"/>
  <c r="AN49" i="7"/>
  <c r="AM49" i="7"/>
  <c r="AJ49" i="7"/>
  <c r="AI49" i="7"/>
  <c r="AF49" i="7"/>
  <c r="AE49" i="7"/>
  <c r="AB49" i="7"/>
  <c r="AA49" i="7"/>
  <c r="X49" i="7"/>
  <c r="W49" i="7"/>
  <c r="T49" i="7"/>
  <c r="S49" i="7"/>
  <c r="P49" i="7"/>
  <c r="O49" i="7"/>
  <c r="L49" i="7"/>
  <c r="K49" i="7"/>
  <c r="H49" i="7"/>
  <c r="G49" i="7"/>
  <c r="D49" i="7"/>
  <c r="C49" i="7"/>
  <c r="AR48" i="7"/>
  <c r="AQ48" i="7"/>
  <c r="AN48" i="7"/>
  <c r="AM48" i="7"/>
  <c r="AJ48" i="7"/>
  <c r="AI48" i="7"/>
  <c r="AF48" i="7"/>
  <c r="AE48" i="7"/>
  <c r="AB48" i="7"/>
  <c r="AA48" i="7"/>
  <c r="X48" i="7"/>
  <c r="W48" i="7"/>
  <c r="T48" i="7"/>
  <c r="S48" i="7"/>
  <c r="P48" i="7"/>
  <c r="O48" i="7"/>
  <c r="L48" i="7"/>
  <c r="K48" i="7"/>
  <c r="H48" i="7"/>
  <c r="G48" i="7"/>
  <c r="D48" i="7"/>
  <c r="C48" i="7"/>
  <c r="AR47" i="7"/>
  <c r="AQ47" i="7"/>
  <c r="AN47" i="7"/>
  <c r="AM47" i="7"/>
  <c r="AJ47" i="7"/>
  <c r="AI47" i="7"/>
  <c r="AF47" i="7"/>
  <c r="AE47" i="7"/>
  <c r="AB47" i="7"/>
  <c r="AA47" i="7"/>
  <c r="X47" i="7"/>
  <c r="W47" i="7"/>
  <c r="T47" i="7"/>
  <c r="S47" i="7"/>
  <c r="P47" i="7"/>
  <c r="O47" i="7"/>
  <c r="L47" i="7"/>
  <c r="K47" i="7"/>
  <c r="H47" i="7"/>
  <c r="G47" i="7"/>
  <c r="D47" i="7"/>
  <c r="C47" i="7"/>
  <c r="AR46" i="7"/>
  <c r="AQ46" i="7"/>
  <c r="AN46" i="7"/>
  <c r="AM46" i="7"/>
  <c r="AJ46" i="7"/>
  <c r="AI46" i="7"/>
  <c r="AF46" i="7"/>
  <c r="AE46" i="7"/>
  <c r="AB46" i="7"/>
  <c r="AA46" i="7"/>
  <c r="X46" i="7"/>
  <c r="W46" i="7"/>
  <c r="T46" i="7"/>
  <c r="S46" i="7"/>
  <c r="P46" i="7"/>
  <c r="O46" i="7"/>
  <c r="L46" i="7"/>
  <c r="K46" i="7"/>
  <c r="H46" i="7"/>
  <c r="G46" i="7"/>
  <c r="D46" i="7"/>
  <c r="C46" i="7"/>
  <c r="AR45" i="7"/>
  <c r="AQ45" i="7"/>
  <c r="AN45" i="7"/>
  <c r="AM45" i="7"/>
  <c r="AJ45" i="7"/>
  <c r="AI45" i="7"/>
  <c r="AF45" i="7"/>
  <c r="AE45" i="7"/>
  <c r="AB45" i="7"/>
  <c r="AA45" i="7"/>
  <c r="X45" i="7"/>
  <c r="W45" i="7"/>
  <c r="T45" i="7"/>
  <c r="S45" i="7"/>
  <c r="P45" i="7"/>
  <c r="O45" i="7"/>
  <c r="L45" i="7"/>
  <c r="K45" i="7"/>
  <c r="H45" i="7"/>
  <c r="G45" i="7"/>
  <c r="D45" i="7"/>
  <c r="C45" i="7"/>
  <c r="AR44" i="7"/>
  <c r="AQ44" i="7"/>
  <c r="AN44" i="7"/>
  <c r="AM44" i="7"/>
  <c r="AJ44" i="7"/>
  <c r="AI44" i="7"/>
  <c r="AF44" i="7"/>
  <c r="AE44" i="7"/>
  <c r="AB44" i="7"/>
  <c r="AA44" i="7"/>
  <c r="X44" i="7"/>
  <c r="W44" i="7"/>
  <c r="T44" i="7"/>
  <c r="S44" i="7"/>
  <c r="P44" i="7"/>
  <c r="O44" i="7"/>
  <c r="L44" i="7"/>
  <c r="K44" i="7"/>
  <c r="H44" i="7"/>
  <c r="G44" i="7"/>
  <c r="D44" i="7"/>
  <c r="C44" i="7"/>
  <c r="AR43" i="7"/>
  <c r="AQ43" i="7"/>
  <c r="AN43" i="7"/>
  <c r="AM43" i="7"/>
  <c r="AJ43" i="7"/>
  <c r="AI43" i="7"/>
  <c r="AF43" i="7"/>
  <c r="AE43" i="7"/>
  <c r="AB43" i="7"/>
  <c r="AA43" i="7"/>
  <c r="X43" i="7"/>
  <c r="W43" i="7"/>
  <c r="T43" i="7"/>
  <c r="S43" i="7"/>
  <c r="P43" i="7"/>
  <c r="O43" i="7"/>
  <c r="L43" i="7"/>
  <c r="K43" i="7"/>
  <c r="H43" i="7"/>
  <c r="G43" i="7"/>
  <c r="D43" i="7"/>
  <c r="C43" i="7"/>
  <c r="AR42" i="7"/>
  <c r="AQ42" i="7"/>
  <c r="AN42" i="7"/>
  <c r="AM42" i="7"/>
  <c r="AJ42" i="7"/>
  <c r="AI42" i="7"/>
  <c r="AF42" i="7"/>
  <c r="AE42" i="7"/>
  <c r="AB42" i="7"/>
  <c r="AA42" i="7"/>
  <c r="X42" i="7"/>
  <c r="W42" i="7"/>
  <c r="T42" i="7"/>
  <c r="S42" i="7"/>
  <c r="P42" i="7"/>
  <c r="O42" i="7"/>
  <c r="L42" i="7"/>
  <c r="K42" i="7"/>
  <c r="H42" i="7"/>
  <c r="G42" i="7"/>
  <c r="D42" i="7"/>
  <c r="C42" i="7"/>
  <c r="AR41" i="7"/>
  <c r="AQ41" i="7"/>
  <c r="AN41" i="7"/>
  <c r="AM41" i="7"/>
  <c r="AJ41" i="7"/>
  <c r="AI41" i="7"/>
  <c r="AF41" i="7"/>
  <c r="AE41" i="7"/>
  <c r="AB41" i="7"/>
  <c r="AA41" i="7"/>
  <c r="X41" i="7"/>
  <c r="W41" i="7"/>
  <c r="T41" i="7"/>
  <c r="S41" i="7"/>
  <c r="P41" i="7"/>
  <c r="O41" i="7"/>
  <c r="L41" i="7"/>
  <c r="K41" i="7"/>
  <c r="H41" i="7"/>
  <c r="G41" i="7"/>
  <c r="D41" i="7"/>
  <c r="C41" i="7"/>
  <c r="AR40" i="7"/>
  <c r="AQ40" i="7"/>
  <c r="AN40" i="7"/>
  <c r="AM40" i="7"/>
  <c r="AJ40" i="7"/>
  <c r="AI40" i="7"/>
  <c r="AF40" i="7"/>
  <c r="AE40" i="7"/>
  <c r="AB40" i="7"/>
  <c r="AA40" i="7"/>
  <c r="X40" i="7"/>
  <c r="W40" i="7"/>
  <c r="T40" i="7"/>
  <c r="S40" i="7"/>
  <c r="P40" i="7"/>
  <c r="O40" i="7"/>
  <c r="L40" i="7"/>
  <c r="K40" i="7"/>
  <c r="H40" i="7"/>
  <c r="G40" i="7"/>
  <c r="D40" i="7"/>
  <c r="C40" i="7"/>
  <c r="AR39" i="7"/>
  <c r="AQ39" i="7"/>
  <c r="AN39" i="7"/>
  <c r="AM39" i="7"/>
  <c r="AJ39" i="7"/>
  <c r="AI39" i="7"/>
  <c r="AF39" i="7"/>
  <c r="AE39" i="7"/>
  <c r="AB39" i="7"/>
  <c r="AA39" i="7"/>
  <c r="X39" i="7"/>
  <c r="W39" i="7"/>
  <c r="T39" i="7"/>
  <c r="S39" i="7"/>
  <c r="P39" i="7"/>
  <c r="O39" i="7"/>
  <c r="L39" i="7"/>
  <c r="K39" i="7"/>
  <c r="H39" i="7"/>
  <c r="G39" i="7"/>
  <c r="D39" i="7"/>
  <c r="C39" i="7"/>
  <c r="AR38" i="7"/>
  <c r="AQ38" i="7"/>
  <c r="AN38" i="7"/>
  <c r="AM38" i="7"/>
  <c r="AJ38" i="7"/>
  <c r="AI38" i="7"/>
  <c r="AF38" i="7"/>
  <c r="AE38" i="7"/>
  <c r="AB38" i="7"/>
  <c r="AA38" i="7"/>
  <c r="X38" i="7"/>
  <c r="W38" i="7"/>
  <c r="T38" i="7"/>
  <c r="S38" i="7"/>
  <c r="P38" i="7"/>
  <c r="O38" i="7"/>
  <c r="L38" i="7"/>
  <c r="K38" i="7"/>
  <c r="H38" i="7"/>
  <c r="G38" i="7"/>
  <c r="D38" i="7"/>
  <c r="C38" i="7"/>
  <c r="AR37" i="7"/>
  <c r="AQ37" i="7"/>
  <c r="AN37" i="7"/>
  <c r="AM37" i="7"/>
  <c r="AJ37" i="7"/>
  <c r="AI37" i="7"/>
  <c r="AF37" i="7"/>
  <c r="AE37" i="7"/>
  <c r="AB37" i="7"/>
  <c r="AA37" i="7"/>
  <c r="X37" i="7"/>
  <c r="W37" i="7"/>
  <c r="T37" i="7"/>
  <c r="S37" i="7"/>
  <c r="P37" i="7"/>
  <c r="O37" i="7"/>
  <c r="L37" i="7"/>
  <c r="K37" i="7"/>
  <c r="H37" i="7"/>
  <c r="G37" i="7"/>
  <c r="D37" i="7"/>
  <c r="C37" i="7"/>
  <c r="AR36" i="7"/>
  <c r="AQ36" i="7"/>
  <c r="AN36" i="7"/>
  <c r="AM36" i="7"/>
  <c r="AJ36" i="7"/>
  <c r="AI36" i="7"/>
  <c r="AF36" i="7"/>
  <c r="AE36" i="7"/>
  <c r="AB36" i="7"/>
  <c r="AA36" i="7"/>
  <c r="X36" i="7"/>
  <c r="W36" i="7"/>
  <c r="T36" i="7"/>
  <c r="S36" i="7"/>
  <c r="P36" i="7"/>
  <c r="O36" i="7"/>
  <c r="L36" i="7"/>
  <c r="K36" i="7"/>
  <c r="H36" i="7"/>
  <c r="G36" i="7"/>
  <c r="D36" i="7"/>
  <c r="C36" i="7"/>
  <c r="AR35" i="7"/>
  <c r="AQ35" i="7"/>
  <c r="AN35" i="7"/>
  <c r="AM35" i="7"/>
  <c r="AJ35" i="7"/>
  <c r="AI35" i="7"/>
  <c r="AF35" i="7"/>
  <c r="AE35" i="7"/>
  <c r="AB35" i="7"/>
  <c r="AA35" i="7"/>
  <c r="X35" i="7"/>
  <c r="W35" i="7"/>
  <c r="T35" i="7"/>
  <c r="S35" i="7"/>
  <c r="P35" i="7"/>
  <c r="O35" i="7"/>
  <c r="L35" i="7"/>
  <c r="K35" i="7"/>
  <c r="H35" i="7"/>
  <c r="G35" i="7"/>
  <c r="D35" i="7"/>
  <c r="C35" i="7"/>
  <c r="AR34" i="7"/>
  <c r="AQ34" i="7"/>
  <c r="AN34" i="7"/>
  <c r="AM34" i="7"/>
  <c r="AJ34" i="7"/>
  <c r="AI34" i="7"/>
  <c r="AF34" i="7"/>
  <c r="AE34" i="7"/>
  <c r="AB34" i="7"/>
  <c r="AA34" i="7"/>
  <c r="X34" i="7"/>
  <c r="W34" i="7"/>
  <c r="T34" i="7"/>
  <c r="S34" i="7"/>
  <c r="P34" i="7"/>
  <c r="O34" i="7"/>
  <c r="L34" i="7"/>
  <c r="K34" i="7"/>
  <c r="H34" i="7"/>
  <c r="G34" i="7"/>
  <c r="D34" i="7"/>
  <c r="C34" i="7"/>
  <c r="AR33" i="7"/>
  <c r="AQ33" i="7"/>
  <c r="AN33" i="7"/>
  <c r="AM33" i="7"/>
  <c r="AJ33" i="7"/>
  <c r="AI33" i="7"/>
  <c r="AF33" i="7"/>
  <c r="AE33" i="7"/>
  <c r="AB33" i="7"/>
  <c r="AA33" i="7"/>
  <c r="X33" i="7"/>
  <c r="W33" i="7"/>
  <c r="T33" i="7"/>
  <c r="S33" i="7"/>
  <c r="P33" i="7"/>
  <c r="O33" i="7"/>
  <c r="L33" i="7"/>
  <c r="K33" i="7"/>
  <c r="H33" i="7"/>
  <c r="G33" i="7"/>
  <c r="D33" i="7"/>
  <c r="C33" i="7"/>
  <c r="AR32" i="7"/>
  <c r="AQ32" i="7"/>
  <c r="AN32" i="7"/>
  <c r="AM32" i="7"/>
  <c r="AJ32" i="7"/>
  <c r="AI32" i="7"/>
  <c r="AF32" i="7"/>
  <c r="AE32" i="7"/>
  <c r="AB32" i="7"/>
  <c r="AA32" i="7"/>
  <c r="X32" i="7"/>
  <c r="W32" i="7"/>
  <c r="T32" i="7"/>
  <c r="S32" i="7"/>
  <c r="P32" i="7"/>
  <c r="O32" i="7"/>
  <c r="L32" i="7"/>
  <c r="K32" i="7"/>
  <c r="H32" i="7"/>
  <c r="G32" i="7"/>
  <c r="D32" i="7"/>
  <c r="C32" i="7"/>
  <c r="AR31" i="7"/>
  <c r="AQ31" i="7"/>
  <c r="AN31" i="7"/>
  <c r="AM31" i="7"/>
  <c r="AJ31" i="7"/>
  <c r="AI31" i="7"/>
  <c r="AF31" i="7"/>
  <c r="AE31" i="7"/>
  <c r="AB31" i="7"/>
  <c r="AA31" i="7"/>
  <c r="X31" i="7"/>
  <c r="W31" i="7"/>
  <c r="T31" i="7"/>
  <c r="S31" i="7"/>
  <c r="P31" i="7"/>
  <c r="O31" i="7"/>
  <c r="L31" i="7"/>
  <c r="K31" i="7"/>
  <c r="H31" i="7"/>
  <c r="G31" i="7"/>
  <c r="D31" i="7"/>
  <c r="C31" i="7"/>
  <c r="AR30" i="7"/>
  <c r="AQ30" i="7"/>
  <c r="AN30" i="7"/>
  <c r="AM30" i="7"/>
  <c r="AJ30" i="7"/>
  <c r="AI30" i="7"/>
  <c r="AF30" i="7"/>
  <c r="AE30" i="7"/>
  <c r="AB30" i="7"/>
  <c r="AA30" i="7"/>
  <c r="X30" i="7"/>
  <c r="W30" i="7"/>
  <c r="T30" i="7"/>
  <c r="S30" i="7"/>
  <c r="P30" i="7"/>
  <c r="O30" i="7"/>
  <c r="L30" i="7"/>
  <c r="K30" i="7"/>
  <c r="H30" i="7"/>
  <c r="G30" i="7"/>
  <c r="D30" i="7"/>
  <c r="C30" i="7"/>
  <c r="AR29" i="7"/>
  <c r="AQ29" i="7"/>
  <c r="AN29" i="7"/>
  <c r="AM29" i="7"/>
  <c r="AJ29" i="7"/>
  <c r="AI29" i="7"/>
  <c r="AF29" i="7"/>
  <c r="AE29" i="7"/>
  <c r="AB29" i="7"/>
  <c r="AA29" i="7"/>
  <c r="X29" i="7"/>
  <c r="W29" i="7"/>
  <c r="T29" i="7"/>
  <c r="S29" i="7"/>
  <c r="P29" i="7"/>
  <c r="O29" i="7"/>
  <c r="L29" i="7"/>
  <c r="K29" i="7"/>
  <c r="H29" i="7"/>
  <c r="G29" i="7"/>
  <c r="D29" i="7"/>
  <c r="C29" i="7"/>
  <c r="AR28" i="7"/>
  <c r="AQ28" i="7"/>
  <c r="AN28" i="7"/>
  <c r="AM28" i="7"/>
  <c r="AJ28" i="7"/>
  <c r="AI28" i="7"/>
  <c r="AF28" i="7"/>
  <c r="AE28" i="7"/>
  <c r="AB28" i="7"/>
  <c r="AA28" i="7"/>
  <c r="X28" i="7"/>
  <c r="W28" i="7"/>
  <c r="T28" i="7"/>
  <c r="S28" i="7"/>
  <c r="P28" i="7"/>
  <c r="O28" i="7"/>
  <c r="L28" i="7"/>
  <c r="K28" i="7"/>
  <c r="H28" i="7"/>
  <c r="G28" i="7"/>
  <c r="D28" i="7"/>
  <c r="C28" i="7"/>
  <c r="AR27" i="7"/>
  <c r="AQ27" i="7"/>
  <c r="AN27" i="7"/>
  <c r="AM27" i="7"/>
  <c r="AJ27" i="7"/>
  <c r="AI27" i="7"/>
  <c r="AF27" i="7"/>
  <c r="AE27" i="7"/>
  <c r="AB27" i="7"/>
  <c r="AA27" i="7"/>
  <c r="X27" i="7"/>
  <c r="W27" i="7"/>
  <c r="T27" i="7"/>
  <c r="S27" i="7"/>
  <c r="P27" i="7"/>
  <c r="O27" i="7"/>
  <c r="L27" i="7"/>
  <c r="K27" i="7"/>
  <c r="H27" i="7"/>
  <c r="G27" i="7"/>
  <c r="D27" i="7"/>
  <c r="C27" i="7"/>
  <c r="AR26" i="7"/>
  <c r="AQ26" i="7"/>
  <c r="AN26" i="7"/>
  <c r="AM26" i="7"/>
  <c r="AJ26" i="7"/>
  <c r="AI26" i="7"/>
  <c r="AF26" i="7"/>
  <c r="AE26" i="7"/>
  <c r="AB26" i="7"/>
  <c r="AA26" i="7"/>
  <c r="X26" i="7"/>
  <c r="W26" i="7"/>
  <c r="T26" i="7"/>
  <c r="S26" i="7"/>
  <c r="P26" i="7"/>
  <c r="O26" i="7"/>
  <c r="L26" i="7"/>
  <c r="K26" i="7"/>
  <c r="H26" i="7"/>
  <c r="G26" i="7"/>
  <c r="D26" i="7"/>
  <c r="C26" i="7"/>
  <c r="AR25" i="7"/>
  <c r="AQ25" i="7"/>
  <c r="AN25" i="7"/>
  <c r="AM25" i="7"/>
  <c r="AJ25" i="7"/>
  <c r="AI25" i="7"/>
  <c r="AF25" i="7"/>
  <c r="AE25" i="7"/>
  <c r="AB25" i="7"/>
  <c r="AA25" i="7"/>
  <c r="X25" i="7"/>
  <c r="W25" i="7"/>
  <c r="T25" i="7"/>
  <c r="S25" i="7"/>
  <c r="P25" i="7"/>
  <c r="O25" i="7"/>
  <c r="L25" i="7"/>
  <c r="K25" i="7"/>
  <c r="H25" i="7"/>
  <c r="G25" i="7"/>
  <c r="D25" i="7"/>
  <c r="C25" i="7"/>
  <c r="AR24" i="7"/>
  <c r="AQ24" i="7"/>
  <c r="AN24" i="7"/>
  <c r="AM24" i="7"/>
  <c r="AJ24" i="7"/>
  <c r="AI24" i="7"/>
  <c r="AF24" i="7"/>
  <c r="AE24" i="7"/>
  <c r="AB24" i="7"/>
  <c r="AA24" i="7"/>
  <c r="X24" i="7"/>
  <c r="W24" i="7"/>
  <c r="T24" i="7"/>
  <c r="S24" i="7"/>
  <c r="P24" i="7"/>
  <c r="O24" i="7"/>
  <c r="L24" i="7"/>
  <c r="K24" i="7"/>
  <c r="H24" i="7"/>
  <c r="G24" i="7"/>
  <c r="D24" i="7"/>
  <c r="C24" i="7"/>
  <c r="AR23" i="7"/>
  <c r="AQ23" i="7"/>
  <c r="AN23" i="7"/>
  <c r="AM23" i="7"/>
  <c r="AJ23" i="7"/>
  <c r="AI23" i="7"/>
  <c r="AF23" i="7"/>
  <c r="AE23" i="7"/>
  <c r="AB23" i="7"/>
  <c r="AA23" i="7"/>
  <c r="X23" i="7"/>
  <c r="W23" i="7"/>
  <c r="T23" i="7"/>
  <c r="S23" i="7"/>
  <c r="P23" i="7"/>
  <c r="O23" i="7"/>
  <c r="L23" i="7"/>
  <c r="K23" i="7"/>
  <c r="H23" i="7"/>
  <c r="G23" i="7"/>
  <c r="D23" i="7"/>
  <c r="C23" i="7"/>
  <c r="AR22" i="7"/>
  <c r="AQ22" i="7"/>
  <c r="AN22" i="7"/>
  <c r="AM22" i="7"/>
  <c r="AJ22" i="7"/>
  <c r="AI22" i="7"/>
  <c r="AF22" i="7"/>
  <c r="AE22" i="7"/>
  <c r="AB22" i="7"/>
  <c r="AA22" i="7"/>
  <c r="X22" i="7"/>
  <c r="W22" i="7"/>
  <c r="T22" i="7"/>
  <c r="S22" i="7"/>
  <c r="P22" i="7"/>
  <c r="O22" i="7"/>
  <c r="L22" i="7"/>
  <c r="K22" i="7"/>
  <c r="H22" i="7"/>
  <c r="G22" i="7"/>
  <c r="D22" i="7"/>
  <c r="C22" i="7"/>
  <c r="AR21" i="7"/>
  <c r="AQ21" i="7"/>
  <c r="AN21" i="7"/>
  <c r="AM21" i="7"/>
  <c r="AJ21" i="7"/>
  <c r="AI21" i="7"/>
  <c r="AF21" i="7"/>
  <c r="AE21" i="7"/>
  <c r="AB21" i="7"/>
  <c r="AA21" i="7"/>
  <c r="X21" i="7"/>
  <c r="W21" i="7"/>
  <c r="T21" i="7"/>
  <c r="S21" i="7"/>
  <c r="P21" i="7"/>
  <c r="O21" i="7"/>
  <c r="L21" i="7"/>
  <c r="K21" i="7"/>
  <c r="H21" i="7"/>
  <c r="G21" i="7"/>
  <c r="D21" i="7"/>
  <c r="C21" i="7"/>
  <c r="AR20" i="7"/>
  <c r="AQ20" i="7"/>
  <c r="AN20" i="7"/>
  <c r="AM20" i="7"/>
  <c r="AJ20" i="7"/>
  <c r="AI20" i="7"/>
  <c r="AF20" i="7"/>
  <c r="AE20" i="7"/>
  <c r="AB20" i="7"/>
  <c r="AA20" i="7"/>
  <c r="X20" i="7"/>
  <c r="W20" i="7"/>
  <c r="T20" i="7"/>
  <c r="S20" i="7"/>
  <c r="P20" i="7"/>
  <c r="O20" i="7"/>
  <c r="L20" i="7"/>
  <c r="K20" i="7"/>
  <c r="H20" i="7"/>
  <c r="G20" i="7"/>
  <c r="D20" i="7"/>
  <c r="C20" i="7"/>
  <c r="AR19" i="7"/>
  <c r="AQ19" i="7"/>
  <c r="AN19" i="7"/>
  <c r="AM19" i="7"/>
  <c r="AJ19" i="7"/>
  <c r="AI19" i="7"/>
  <c r="AF19" i="7"/>
  <c r="AE19" i="7"/>
  <c r="AB19" i="7"/>
  <c r="AA19" i="7"/>
  <c r="X19" i="7"/>
  <c r="W19" i="7"/>
  <c r="T19" i="7"/>
  <c r="S19" i="7"/>
  <c r="P19" i="7"/>
  <c r="O19" i="7"/>
  <c r="L19" i="7"/>
  <c r="K19" i="7"/>
  <c r="H19" i="7"/>
  <c r="G19" i="7"/>
  <c r="D19" i="7"/>
  <c r="C19" i="7"/>
  <c r="AR18" i="7"/>
  <c r="AQ18" i="7"/>
  <c r="AN18" i="7"/>
  <c r="AM18" i="7"/>
  <c r="AJ18" i="7"/>
  <c r="AI18" i="7"/>
  <c r="AF18" i="7"/>
  <c r="AE18" i="7"/>
  <c r="AB18" i="7"/>
  <c r="AA18" i="7"/>
  <c r="X18" i="7"/>
  <c r="W18" i="7"/>
  <c r="T18" i="7"/>
  <c r="S18" i="7"/>
  <c r="P18" i="7"/>
  <c r="O18" i="7"/>
  <c r="L18" i="7"/>
  <c r="K18" i="7"/>
  <c r="H18" i="7"/>
  <c r="G18" i="7"/>
  <c r="D18" i="7"/>
  <c r="C18" i="7"/>
  <c r="AR17" i="7"/>
  <c r="AQ17" i="7"/>
  <c r="AN17" i="7"/>
  <c r="AM17" i="7"/>
  <c r="AJ17" i="7"/>
  <c r="AI17" i="7"/>
  <c r="AF17" i="7"/>
  <c r="AE17" i="7"/>
  <c r="AB17" i="7"/>
  <c r="AA17" i="7"/>
  <c r="X17" i="7"/>
  <c r="W17" i="7"/>
  <c r="T17" i="7"/>
  <c r="S17" i="7"/>
  <c r="P17" i="7"/>
  <c r="O17" i="7"/>
  <c r="L17" i="7"/>
  <c r="K17" i="7"/>
  <c r="H17" i="7"/>
  <c r="G17" i="7"/>
  <c r="D17" i="7"/>
  <c r="C17" i="7"/>
  <c r="AR16" i="7"/>
  <c r="AQ16" i="7"/>
  <c r="AN16" i="7"/>
  <c r="AM16" i="7"/>
  <c r="AJ16" i="7"/>
  <c r="AI16" i="7"/>
  <c r="AF16" i="7"/>
  <c r="AE16" i="7"/>
  <c r="AB16" i="7"/>
  <c r="AA16" i="7"/>
  <c r="X16" i="7"/>
  <c r="W16" i="7"/>
  <c r="T16" i="7"/>
  <c r="S16" i="7"/>
  <c r="P16" i="7"/>
  <c r="O16" i="7"/>
  <c r="L16" i="7"/>
  <c r="K16" i="7"/>
  <c r="H16" i="7"/>
  <c r="G16" i="7"/>
  <c r="D16" i="7"/>
  <c r="C16" i="7"/>
  <c r="AR15" i="7"/>
  <c r="AQ15" i="7"/>
  <c r="AN15" i="7"/>
  <c r="AM15" i="7"/>
  <c r="AJ15" i="7"/>
  <c r="AI15" i="7"/>
  <c r="AF15" i="7"/>
  <c r="AE15" i="7"/>
  <c r="AB15" i="7"/>
  <c r="AA15" i="7"/>
  <c r="X15" i="7"/>
  <c r="W15" i="7"/>
  <c r="T15" i="7"/>
  <c r="S15" i="7"/>
  <c r="P15" i="7"/>
  <c r="O15" i="7"/>
  <c r="L15" i="7"/>
  <c r="K15" i="7"/>
  <c r="H15" i="7"/>
  <c r="G15" i="7"/>
  <c r="D15" i="7"/>
  <c r="C15" i="7"/>
  <c r="AR14" i="7"/>
  <c r="AQ14" i="7"/>
  <c r="AN14" i="7"/>
  <c r="AM14" i="7"/>
  <c r="AJ14" i="7"/>
  <c r="AI14" i="7"/>
  <c r="AF14" i="7"/>
  <c r="AE14" i="7"/>
  <c r="AB14" i="7"/>
  <c r="AA14" i="7"/>
  <c r="X14" i="7"/>
  <c r="W14" i="7"/>
  <c r="T14" i="7"/>
  <c r="S14" i="7"/>
  <c r="P14" i="7"/>
  <c r="O14" i="7"/>
  <c r="L14" i="7"/>
  <c r="K14" i="7"/>
  <c r="H14" i="7"/>
  <c r="G14" i="7"/>
  <c r="D14" i="7"/>
  <c r="C14" i="7"/>
  <c r="AR13" i="7"/>
  <c r="AQ13" i="7"/>
  <c r="AN13" i="7"/>
  <c r="AM13" i="7"/>
  <c r="AJ13" i="7"/>
  <c r="AI13" i="7"/>
  <c r="AF13" i="7"/>
  <c r="AE13" i="7"/>
  <c r="AB13" i="7"/>
  <c r="AA13" i="7"/>
  <c r="X13" i="7"/>
  <c r="W13" i="7"/>
  <c r="T13" i="7"/>
  <c r="S13" i="7"/>
  <c r="P13" i="7"/>
  <c r="O13" i="7"/>
  <c r="L13" i="7"/>
  <c r="K13" i="7"/>
  <c r="H13" i="7"/>
  <c r="G13" i="7"/>
  <c r="D13" i="7"/>
  <c r="C13" i="7"/>
  <c r="AR12" i="7"/>
  <c r="AQ12" i="7"/>
  <c r="AN12" i="7"/>
  <c r="AM12" i="7"/>
  <c r="AJ12" i="7"/>
  <c r="AI12" i="7"/>
  <c r="AF12" i="7"/>
  <c r="AE12" i="7"/>
  <c r="AB12" i="7"/>
  <c r="AA12" i="7"/>
  <c r="X12" i="7"/>
  <c r="W12" i="7"/>
  <c r="T12" i="7"/>
  <c r="S12" i="7"/>
  <c r="P12" i="7"/>
  <c r="O12" i="7"/>
  <c r="L12" i="7"/>
  <c r="K12" i="7"/>
  <c r="H12" i="7"/>
  <c r="G12" i="7"/>
  <c r="D12" i="7"/>
  <c r="C12" i="7"/>
  <c r="AR11" i="7"/>
  <c r="AQ11" i="7"/>
  <c r="AN11" i="7"/>
  <c r="AM11" i="7"/>
  <c r="AJ11" i="7"/>
  <c r="AI11" i="7"/>
  <c r="AF11" i="7"/>
  <c r="AE11" i="7"/>
  <c r="AB11" i="7"/>
  <c r="AA11" i="7"/>
  <c r="X11" i="7"/>
  <c r="W11" i="7"/>
  <c r="T11" i="7"/>
  <c r="S11" i="7"/>
  <c r="P11" i="7"/>
  <c r="O11" i="7"/>
  <c r="L11" i="7"/>
  <c r="K11" i="7"/>
  <c r="H11" i="7"/>
  <c r="G11" i="7"/>
  <c r="D11" i="7"/>
  <c r="C11" i="7"/>
  <c r="AR10" i="7"/>
  <c r="AQ10" i="7"/>
  <c r="AN10" i="7"/>
  <c r="AM10" i="7"/>
  <c r="AJ10" i="7"/>
  <c r="AI10" i="7"/>
  <c r="AF10" i="7"/>
  <c r="AE10" i="7"/>
  <c r="AB10" i="7"/>
  <c r="AA10" i="7"/>
  <c r="X10" i="7"/>
  <c r="W10" i="7"/>
  <c r="T10" i="7"/>
  <c r="S10" i="7"/>
  <c r="P10" i="7"/>
  <c r="O10" i="7"/>
  <c r="L10" i="7"/>
  <c r="K10" i="7"/>
  <c r="H10" i="7"/>
  <c r="G10" i="7"/>
  <c r="D10" i="7"/>
  <c r="C10" i="7"/>
  <c r="AR9" i="7"/>
  <c r="AQ9" i="7"/>
  <c r="AN9" i="7"/>
  <c r="AM9" i="7"/>
  <c r="AJ9" i="7"/>
  <c r="AI9" i="7"/>
  <c r="AF9" i="7"/>
  <c r="AE9" i="7"/>
  <c r="AB9" i="7"/>
  <c r="AA9" i="7"/>
  <c r="X9" i="7"/>
  <c r="W9" i="7"/>
  <c r="T9" i="7"/>
  <c r="S9" i="7"/>
  <c r="P9" i="7"/>
  <c r="O9" i="7"/>
  <c r="L9" i="7"/>
  <c r="K9" i="7"/>
  <c r="H9" i="7"/>
  <c r="G9" i="7"/>
  <c r="D9" i="7"/>
  <c r="C9" i="7"/>
  <c r="AR8" i="7"/>
  <c r="AQ8" i="7"/>
  <c r="AN8" i="7"/>
  <c r="AM8" i="7"/>
  <c r="AJ8" i="7"/>
  <c r="AI8" i="7"/>
  <c r="AF8" i="7"/>
  <c r="AE8" i="7"/>
  <c r="AB8" i="7"/>
  <c r="AA8" i="7"/>
  <c r="X8" i="7"/>
  <c r="W8" i="7"/>
  <c r="T8" i="7"/>
  <c r="S8" i="7"/>
  <c r="P8" i="7"/>
  <c r="O8" i="7"/>
  <c r="L8" i="7"/>
  <c r="K8" i="7"/>
  <c r="H8" i="7"/>
  <c r="G8" i="7"/>
  <c r="D8" i="7"/>
  <c r="C8" i="7"/>
  <c r="AR7" i="7"/>
  <c r="AQ7" i="7"/>
  <c r="AN7" i="7"/>
  <c r="AM7" i="7"/>
  <c r="AJ7" i="7"/>
  <c r="AI7" i="7"/>
  <c r="AF7" i="7"/>
  <c r="AE7" i="7"/>
  <c r="AB7" i="7"/>
  <c r="AA7" i="7"/>
  <c r="X7" i="7"/>
  <c r="W7" i="7"/>
  <c r="T7" i="7"/>
  <c r="S7" i="7"/>
  <c r="P7" i="7"/>
  <c r="O7" i="7"/>
  <c r="L7" i="7"/>
  <c r="K7" i="7"/>
  <c r="H7" i="7"/>
  <c r="G7" i="7"/>
  <c r="D7" i="7"/>
  <c r="C7" i="7"/>
  <c r="AR6" i="7"/>
  <c r="AQ6" i="7"/>
  <c r="AN6" i="7"/>
  <c r="AM6" i="7"/>
  <c r="AJ6" i="7"/>
  <c r="AI6" i="7"/>
  <c r="AF6" i="7"/>
  <c r="AE6" i="7"/>
  <c r="AB6" i="7"/>
  <c r="AA6" i="7"/>
  <c r="X6" i="7"/>
  <c r="W6" i="7"/>
  <c r="T6" i="7"/>
  <c r="S6" i="7"/>
  <c r="P6" i="7"/>
  <c r="O6" i="7"/>
  <c r="L6" i="7"/>
  <c r="K6" i="7"/>
  <c r="H6" i="7"/>
  <c r="G6" i="7"/>
  <c r="D6" i="7"/>
  <c r="C6" i="7"/>
  <c r="AR5" i="7"/>
  <c r="AQ5" i="7"/>
  <c r="AN5" i="7"/>
  <c r="AM5" i="7"/>
  <c r="AJ5" i="7"/>
  <c r="AI5" i="7"/>
  <c r="AF5" i="7"/>
  <c r="AE5" i="7"/>
  <c r="AB5" i="7"/>
  <c r="AA5" i="7"/>
  <c r="X5" i="7"/>
  <c r="W5" i="7"/>
  <c r="T5" i="7"/>
  <c r="S5" i="7"/>
  <c r="P5" i="7"/>
  <c r="O5" i="7"/>
  <c r="L5" i="7"/>
  <c r="K5" i="7"/>
  <c r="H5" i="7"/>
  <c r="G5" i="7"/>
  <c r="D5" i="7"/>
  <c r="C5" i="7"/>
  <c r="AR4" i="7"/>
  <c r="AQ4" i="7"/>
  <c r="AN4" i="7"/>
  <c r="AM4" i="7"/>
  <c r="AJ4" i="7"/>
  <c r="AI4" i="7"/>
  <c r="AF4" i="7"/>
  <c r="AE4" i="7"/>
  <c r="AB4" i="7"/>
  <c r="AA4" i="7"/>
  <c r="X4" i="7"/>
  <c r="W4" i="7"/>
  <c r="T4" i="7"/>
  <c r="S4" i="7"/>
  <c r="P4" i="7"/>
  <c r="O4" i="7"/>
  <c r="L4" i="7"/>
  <c r="K4" i="7"/>
  <c r="H4" i="7"/>
  <c r="G4" i="7"/>
  <c r="D4" i="7"/>
  <c r="C4" i="7"/>
  <c r="AR3" i="7"/>
  <c r="AQ3" i="7"/>
  <c r="AN3" i="7"/>
  <c r="AM3" i="7"/>
  <c r="AJ3" i="7"/>
  <c r="AI3" i="7"/>
  <c r="AF3" i="7"/>
  <c r="AE3" i="7"/>
  <c r="AB3" i="7"/>
  <c r="AA3" i="7"/>
  <c r="X3" i="7"/>
  <c r="W3" i="7"/>
  <c r="T3" i="7"/>
  <c r="S3" i="7"/>
  <c r="P3" i="7"/>
  <c r="O3" i="7"/>
  <c r="L3" i="7"/>
  <c r="K3" i="7"/>
  <c r="H3" i="7"/>
  <c r="G3" i="7"/>
  <c r="D3" i="7"/>
  <c r="C3" i="7"/>
  <c r="P327" i="6"/>
  <c r="O327" i="6"/>
  <c r="P326" i="6"/>
  <c r="O326" i="6"/>
  <c r="P325" i="6"/>
  <c r="O325" i="6"/>
  <c r="P324" i="6"/>
  <c r="O324" i="6"/>
  <c r="P323" i="6"/>
  <c r="O323" i="6"/>
  <c r="P322" i="6"/>
  <c r="O322" i="6"/>
  <c r="P321" i="6"/>
  <c r="O321" i="6"/>
  <c r="P320" i="6"/>
  <c r="O320" i="6"/>
  <c r="P319" i="6"/>
  <c r="O319" i="6"/>
  <c r="P318" i="6"/>
  <c r="O318" i="6"/>
  <c r="P317" i="6"/>
  <c r="O317" i="6"/>
  <c r="P316" i="6"/>
  <c r="O316" i="6"/>
  <c r="P315" i="6"/>
  <c r="O315" i="6"/>
  <c r="P314" i="6"/>
  <c r="O314" i="6"/>
  <c r="P313" i="6"/>
  <c r="O313" i="6"/>
  <c r="P312" i="6"/>
  <c r="O312" i="6"/>
  <c r="P311" i="6"/>
  <c r="O311" i="6"/>
  <c r="P310" i="6"/>
  <c r="O310" i="6"/>
  <c r="P309" i="6"/>
  <c r="O309" i="6"/>
  <c r="P308" i="6"/>
  <c r="O308" i="6"/>
  <c r="P307" i="6"/>
  <c r="O307" i="6"/>
  <c r="P306" i="6"/>
  <c r="O306" i="6"/>
  <c r="P305" i="6"/>
  <c r="O305" i="6"/>
  <c r="P304" i="6"/>
  <c r="O304" i="6"/>
  <c r="P303" i="6"/>
  <c r="O303" i="6"/>
  <c r="P302" i="6"/>
  <c r="O302" i="6"/>
  <c r="P301" i="6"/>
  <c r="O301" i="6"/>
  <c r="P300" i="6"/>
  <c r="O300" i="6"/>
  <c r="P299" i="6"/>
  <c r="O299" i="6"/>
  <c r="P298" i="6"/>
  <c r="O298" i="6"/>
  <c r="P297" i="6"/>
  <c r="O297" i="6"/>
  <c r="P296" i="6"/>
  <c r="O296" i="6"/>
  <c r="P295" i="6"/>
  <c r="O295" i="6"/>
  <c r="P294" i="6"/>
  <c r="O294" i="6"/>
  <c r="P293" i="6"/>
  <c r="O293" i="6"/>
  <c r="P292" i="6"/>
  <c r="O292" i="6"/>
  <c r="P291" i="6"/>
  <c r="O291" i="6"/>
  <c r="P290" i="6"/>
  <c r="O290" i="6"/>
  <c r="P289" i="6"/>
  <c r="O289" i="6"/>
  <c r="P288" i="6"/>
  <c r="O288" i="6"/>
  <c r="P287" i="6"/>
  <c r="O287" i="6"/>
  <c r="P286" i="6"/>
  <c r="O286" i="6"/>
  <c r="L286" i="6"/>
  <c r="K286" i="6"/>
  <c r="P285" i="6"/>
  <c r="O285" i="6"/>
  <c r="L285" i="6"/>
  <c r="K285" i="6"/>
  <c r="P284" i="6"/>
  <c r="O284" i="6"/>
  <c r="L284" i="6"/>
  <c r="K284" i="6"/>
  <c r="P283" i="6"/>
  <c r="O283" i="6"/>
  <c r="L283" i="6"/>
  <c r="K283" i="6"/>
  <c r="P282" i="6"/>
  <c r="O282" i="6"/>
  <c r="L282" i="6"/>
  <c r="K282" i="6"/>
  <c r="P281" i="6"/>
  <c r="O281" i="6"/>
  <c r="L281" i="6"/>
  <c r="K281" i="6"/>
  <c r="P280" i="6"/>
  <c r="O280" i="6"/>
  <c r="L280" i="6"/>
  <c r="K280" i="6"/>
  <c r="P279" i="6"/>
  <c r="O279" i="6"/>
  <c r="L279" i="6"/>
  <c r="K279" i="6"/>
  <c r="P278" i="6"/>
  <c r="O278" i="6"/>
  <c r="L278" i="6"/>
  <c r="K278" i="6"/>
  <c r="P277" i="6"/>
  <c r="O277" i="6"/>
  <c r="L277" i="6"/>
  <c r="K277" i="6"/>
  <c r="P276" i="6"/>
  <c r="O276" i="6"/>
  <c r="L276" i="6"/>
  <c r="K276" i="6"/>
  <c r="P275" i="6"/>
  <c r="O275" i="6"/>
  <c r="L275" i="6"/>
  <c r="K275" i="6"/>
  <c r="P274" i="6"/>
  <c r="O274" i="6"/>
  <c r="L274" i="6"/>
  <c r="K274" i="6"/>
  <c r="P273" i="6"/>
  <c r="O273" i="6"/>
  <c r="L273" i="6"/>
  <c r="K273" i="6"/>
  <c r="P272" i="6"/>
  <c r="O272" i="6"/>
  <c r="L272" i="6"/>
  <c r="K272" i="6"/>
  <c r="P271" i="6"/>
  <c r="O271" i="6"/>
  <c r="L271" i="6"/>
  <c r="K271" i="6"/>
  <c r="P270" i="6"/>
  <c r="O270" i="6"/>
  <c r="L270" i="6"/>
  <c r="K270" i="6"/>
  <c r="P269" i="6"/>
  <c r="O269" i="6"/>
  <c r="L269" i="6"/>
  <c r="K269" i="6"/>
  <c r="P268" i="6"/>
  <c r="O268" i="6"/>
  <c r="L268" i="6"/>
  <c r="K268" i="6"/>
  <c r="P267" i="6"/>
  <c r="O267" i="6"/>
  <c r="L267" i="6"/>
  <c r="K267" i="6"/>
  <c r="P266" i="6"/>
  <c r="O266" i="6"/>
  <c r="L266" i="6"/>
  <c r="K266" i="6"/>
  <c r="P265" i="6"/>
  <c r="O265" i="6"/>
  <c r="L265" i="6"/>
  <c r="K265" i="6"/>
  <c r="P264" i="6"/>
  <c r="O264" i="6"/>
  <c r="L264" i="6"/>
  <c r="K264" i="6"/>
  <c r="P263" i="6"/>
  <c r="O263" i="6"/>
  <c r="L263" i="6"/>
  <c r="K263" i="6"/>
  <c r="P262" i="6"/>
  <c r="O262" i="6"/>
  <c r="L262" i="6"/>
  <c r="K262" i="6"/>
  <c r="P261" i="6"/>
  <c r="O261" i="6"/>
  <c r="L261" i="6"/>
  <c r="K261" i="6"/>
  <c r="P260" i="6"/>
  <c r="O260" i="6"/>
  <c r="L260" i="6"/>
  <c r="K260" i="6"/>
  <c r="P259" i="6"/>
  <c r="O259" i="6"/>
  <c r="L259" i="6"/>
  <c r="K259" i="6"/>
  <c r="P258" i="6"/>
  <c r="O258" i="6"/>
  <c r="L258" i="6"/>
  <c r="K258" i="6"/>
  <c r="P257" i="6"/>
  <c r="O257" i="6"/>
  <c r="L257" i="6"/>
  <c r="K257" i="6"/>
  <c r="D257" i="6"/>
  <c r="C257" i="6"/>
  <c r="P256" i="6"/>
  <c r="O256" i="6"/>
  <c r="L256" i="6"/>
  <c r="K256" i="6"/>
  <c r="D256" i="6"/>
  <c r="C256" i="6"/>
  <c r="P255" i="6"/>
  <c r="O255" i="6"/>
  <c r="L255" i="6"/>
  <c r="K255" i="6"/>
  <c r="D255" i="6"/>
  <c r="C255" i="6"/>
  <c r="P254" i="6"/>
  <c r="O254" i="6"/>
  <c r="L254" i="6"/>
  <c r="K254" i="6"/>
  <c r="D254" i="6"/>
  <c r="C254" i="6"/>
  <c r="P253" i="6"/>
  <c r="O253" i="6"/>
  <c r="L253" i="6"/>
  <c r="K253" i="6"/>
  <c r="D253" i="6"/>
  <c r="C253" i="6"/>
  <c r="P252" i="6"/>
  <c r="O252" i="6"/>
  <c r="L252" i="6"/>
  <c r="K252" i="6"/>
  <c r="D252" i="6"/>
  <c r="C252" i="6"/>
  <c r="P251" i="6"/>
  <c r="O251" i="6"/>
  <c r="L251" i="6"/>
  <c r="K251" i="6"/>
  <c r="D251" i="6"/>
  <c r="C251" i="6"/>
  <c r="P250" i="6"/>
  <c r="O250" i="6"/>
  <c r="L250" i="6"/>
  <c r="K250" i="6"/>
  <c r="D250" i="6"/>
  <c r="C250" i="6"/>
  <c r="P249" i="6"/>
  <c r="O249" i="6"/>
  <c r="L249" i="6"/>
  <c r="K249" i="6"/>
  <c r="D249" i="6"/>
  <c r="C249" i="6"/>
  <c r="P248" i="6"/>
  <c r="O248" i="6"/>
  <c r="L248" i="6"/>
  <c r="K248" i="6"/>
  <c r="D248" i="6"/>
  <c r="C248" i="6"/>
  <c r="P247" i="6"/>
  <c r="O247" i="6"/>
  <c r="L247" i="6"/>
  <c r="K247" i="6"/>
  <c r="D247" i="6"/>
  <c r="C247" i="6"/>
  <c r="P246" i="6"/>
  <c r="O246" i="6"/>
  <c r="L246" i="6"/>
  <c r="K246" i="6"/>
  <c r="D246" i="6"/>
  <c r="C246" i="6"/>
  <c r="P245" i="6"/>
  <c r="O245" i="6"/>
  <c r="L245" i="6"/>
  <c r="K245" i="6"/>
  <c r="D245" i="6"/>
  <c r="C245" i="6"/>
  <c r="P244" i="6"/>
  <c r="O244" i="6"/>
  <c r="L244" i="6"/>
  <c r="K244" i="6"/>
  <c r="D244" i="6"/>
  <c r="C244" i="6"/>
  <c r="P243" i="6"/>
  <c r="O243" i="6"/>
  <c r="L243" i="6"/>
  <c r="K243" i="6"/>
  <c r="D243" i="6"/>
  <c r="C243" i="6"/>
  <c r="P242" i="6"/>
  <c r="O242" i="6"/>
  <c r="L242" i="6"/>
  <c r="K242" i="6"/>
  <c r="D242" i="6"/>
  <c r="C242" i="6"/>
  <c r="P241" i="6"/>
  <c r="O241" i="6"/>
  <c r="L241" i="6"/>
  <c r="K241" i="6"/>
  <c r="D241" i="6"/>
  <c r="C241" i="6"/>
  <c r="P240" i="6"/>
  <c r="O240" i="6"/>
  <c r="L240" i="6"/>
  <c r="K240" i="6"/>
  <c r="D240" i="6"/>
  <c r="C240" i="6"/>
  <c r="P239" i="6"/>
  <c r="O239" i="6"/>
  <c r="L239" i="6"/>
  <c r="K239" i="6"/>
  <c r="D239" i="6"/>
  <c r="C239" i="6"/>
  <c r="P238" i="6"/>
  <c r="O238" i="6"/>
  <c r="L238" i="6"/>
  <c r="K238" i="6"/>
  <c r="D238" i="6"/>
  <c r="C238" i="6"/>
  <c r="P237" i="6"/>
  <c r="O237" i="6"/>
  <c r="L237" i="6"/>
  <c r="K237" i="6"/>
  <c r="D237" i="6"/>
  <c r="C237" i="6"/>
  <c r="P236" i="6"/>
  <c r="O236" i="6"/>
  <c r="L236" i="6"/>
  <c r="K236" i="6"/>
  <c r="D236" i="6"/>
  <c r="C236" i="6"/>
  <c r="P235" i="6"/>
  <c r="O235" i="6"/>
  <c r="L235" i="6"/>
  <c r="K235" i="6"/>
  <c r="D235" i="6"/>
  <c r="C235" i="6"/>
  <c r="P234" i="6"/>
  <c r="O234" i="6"/>
  <c r="L234" i="6"/>
  <c r="K234" i="6"/>
  <c r="D234" i="6"/>
  <c r="C234" i="6"/>
  <c r="P233" i="6"/>
  <c r="O233" i="6"/>
  <c r="L233" i="6"/>
  <c r="K233" i="6"/>
  <c r="D233" i="6"/>
  <c r="C233" i="6"/>
  <c r="P232" i="6"/>
  <c r="O232" i="6"/>
  <c r="L232" i="6"/>
  <c r="K232" i="6"/>
  <c r="D232" i="6"/>
  <c r="C232" i="6"/>
  <c r="P231" i="6"/>
  <c r="O231" i="6"/>
  <c r="L231" i="6"/>
  <c r="K231" i="6"/>
  <c r="D231" i="6"/>
  <c r="C231" i="6"/>
  <c r="P230" i="6"/>
  <c r="O230" i="6"/>
  <c r="L230" i="6"/>
  <c r="K230" i="6"/>
  <c r="D230" i="6"/>
  <c r="C230" i="6"/>
  <c r="P229" i="6"/>
  <c r="O229" i="6"/>
  <c r="L229" i="6"/>
  <c r="K229" i="6"/>
  <c r="D229" i="6"/>
  <c r="C229" i="6"/>
  <c r="P228" i="6"/>
  <c r="O228" i="6"/>
  <c r="L228" i="6"/>
  <c r="K228" i="6"/>
  <c r="D228" i="6"/>
  <c r="C228" i="6"/>
  <c r="P227" i="6"/>
  <c r="O227" i="6"/>
  <c r="L227" i="6"/>
  <c r="K227" i="6"/>
  <c r="D227" i="6"/>
  <c r="C227" i="6"/>
  <c r="P226" i="6"/>
  <c r="O226" i="6"/>
  <c r="L226" i="6"/>
  <c r="K226" i="6"/>
  <c r="D226" i="6"/>
  <c r="C226" i="6"/>
  <c r="P225" i="6"/>
  <c r="O225" i="6"/>
  <c r="L225" i="6"/>
  <c r="K225" i="6"/>
  <c r="D225" i="6"/>
  <c r="C225" i="6"/>
  <c r="P224" i="6"/>
  <c r="O224" i="6"/>
  <c r="L224" i="6"/>
  <c r="K224" i="6"/>
  <c r="D224" i="6"/>
  <c r="C224" i="6"/>
  <c r="P223" i="6"/>
  <c r="O223" i="6"/>
  <c r="L223" i="6"/>
  <c r="K223" i="6"/>
  <c r="D223" i="6"/>
  <c r="C223" i="6"/>
  <c r="P222" i="6"/>
  <c r="O222" i="6"/>
  <c r="L222" i="6"/>
  <c r="K222" i="6"/>
  <c r="D222" i="6"/>
  <c r="C222" i="6"/>
  <c r="P221" i="6"/>
  <c r="O221" i="6"/>
  <c r="L221" i="6"/>
  <c r="K221" i="6"/>
  <c r="D221" i="6"/>
  <c r="C221" i="6"/>
  <c r="P220" i="6"/>
  <c r="O220" i="6"/>
  <c r="L220" i="6"/>
  <c r="K220" i="6"/>
  <c r="D220" i="6"/>
  <c r="C220" i="6"/>
  <c r="P219" i="6"/>
  <c r="O219" i="6"/>
  <c r="L219" i="6"/>
  <c r="K219" i="6"/>
  <c r="D219" i="6"/>
  <c r="C219" i="6"/>
  <c r="P218" i="6"/>
  <c r="O218" i="6"/>
  <c r="L218" i="6"/>
  <c r="K218" i="6"/>
  <c r="D218" i="6"/>
  <c r="C218" i="6"/>
  <c r="P217" i="6"/>
  <c r="O217" i="6"/>
  <c r="L217" i="6"/>
  <c r="K217" i="6"/>
  <c r="D217" i="6"/>
  <c r="C217" i="6"/>
  <c r="P216" i="6"/>
  <c r="O216" i="6"/>
  <c r="L216" i="6"/>
  <c r="K216" i="6"/>
  <c r="D216" i="6"/>
  <c r="C216" i="6"/>
  <c r="P215" i="6"/>
  <c r="O215" i="6"/>
  <c r="L215" i="6"/>
  <c r="K215" i="6"/>
  <c r="D215" i="6"/>
  <c r="C215" i="6"/>
  <c r="P214" i="6"/>
  <c r="O214" i="6"/>
  <c r="L214" i="6"/>
  <c r="K214" i="6"/>
  <c r="D214" i="6"/>
  <c r="C214" i="6"/>
  <c r="P213" i="6"/>
  <c r="O213" i="6"/>
  <c r="L213" i="6"/>
  <c r="K213" i="6"/>
  <c r="D213" i="6"/>
  <c r="C213" i="6"/>
  <c r="P212" i="6"/>
  <c r="O212" i="6"/>
  <c r="L212" i="6"/>
  <c r="K212" i="6"/>
  <c r="D212" i="6"/>
  <c r="C212" i="6"/>
  <c r="P211" i="6"/>
  <c r="O211" i="6"/>
  <c r="L211" i="6"/>
  <c r="K211" i="6"/>
  <c r="D211" i="6"/>
  <c r="C211" i="6"/>
  <c r="P210" i="6"/>
  <c r="O210" i="6"/>
  <c r="L210" i="6"/>
  <c r="K210" i="6"/>
  <c r="D210" i="6"/>
  <c r="C210" i="6"/>
  <c r="P209" i="6"/>
  <c r="O209" i="6"/>
  <c r="L209" i="6"/>
  <c r="K209" i="6"/>
  <c r="H209" i="6"/>
  <c r="G209" i="6"/>
  <c r="D209" i="6"/>
  <c r="C209" i="6"/>
  <c r="P208" i="6"/>
  <c r="O208" i="6"/>
  <c r="L208" i="6"/>
  <c r="K208" i="6"/>
  <c r="H208" i="6"/>
  <c r="G208" i="6"/>
  <c r="D208" i="6"/>
  <c r="C208" i="6"/>
  <c r="P207" i="6"/>
  <c r="O207" i="6"/>
  <c r="L207" i="6"/>
  <c r="K207" i="6"/>
  <c r="H207" i="6"/>
  <c r="G207" i="6"/>
  <c r="D207" i="6"/>
  <c r="C207" i="6"/>
  <c r="P206" i="6"/>
  <c r="O206" i="6"/>
  <c r="L206" i="6"/>
  <c r="K206" i="6"/>
  <c r="H206" i="6"/>
  <c r="G206" i="6"/>
  <c r="D206" i="6"/>
  <c r="C206" i="6"/>
  <c r="P205" i="6"/>
  <c r="O205" i="6"/>
  <c r="L205" i="6"/>
  <c r="K205" i="6"/>
  <c r="H205" i="6"/>
  <c r="G205" i="6"/>
  <c r="D205" i="6"/>
  <c r="C205" i="6"/>
  <c r="P204" i="6"/>
  <c r="O204" i="6"/>
  <c r="L204" i="6"/>
  <c r="K204" i="6"/>
  <c r="H204" i="6"/>
  <c r="G204" i="6"/>
  <c r="D204" i="6"/>
  <c r="C204" i="6"/>
  <c r="P203" i="6"/>
  <c r="O203" i="6"/>
  <c r="L203" i="6"/>
  <c r="K203" i="6"/>
  <c r="H203" i="6"/>
  <c r="G203" i="6"/>
  <c r="D203" i="6"/>
  <c r="C203" i="6"/>
  <c r="P202" i="6"/>
  <c r="O202" i="6"/>
  <c r="L202" i="6"/>
  <c r="K202" i="6"/>
  <c r="H202" i="6"/>
  <c r="G202" i="6"/>
  <c r="D202" i="6"/>
  <c r="C202" i="6"/>
  <c r="P201" i="6"/>
  <c r="O201" i="6"/>
  <c r="L201" i="6"/>
  <c r="K201" i="6"/>
  <c r="H201" i="6"/>
  <c r="G201" i="6"/>
  <c r="D201" i="6"/>
  <c r="C201" i="6"/>
  <c r="P200" i="6"/>
  <c r="O200" i="6"/>
  <c r="L200" i="6"/>
  <c r="K200" i="6"/>
  <c r="H200" i="6"/>
  <c r="G200" i="6"/>
  <c r="D200" i="6"/>
  <c r="C200" i="6"/>
  <c r="P199" i="6"/>
  <c r="O199" i="6"/>
  <c r="L199" i="6"/>
  <c r="K199" i="6"/>
  <c r="H199" i="6"/>
  <c r="G199" i="6"/>
  <c r="D199" i="6"/>
  <c r="C199" i="6"/>
  <c r="AB198" i="6"/>
  <c r="AA198" i="6"/>
  <c r="P198" i="6"/>
  <c r="O198" i="6"/>
  <c r="L198" i="6"/>
  <c r="K198" i="6"/>
  <c r="H198" i="6"/>
  <c r="G198" i="6"/>
  <c r="D198" i="6"/>
  <c r="C198" i="6"/>
  <c r="AB197" i="6"/>
  <c r="AA197" i="6"/>
  <c r="X197" i="6"/>
  <c r="W197" i="6"/>
  <c r="P197" i="6"/>
  <c r="O197" i="6"/>
  <c r="L197" i="6"/>
  <c r="K197" i="6"/>
  <c r="H197" i="6"/>
  <c r="G197" i="6"/>
  <c r="D197" i="6"/>
  <c r="C197" i="6"/>
  <c r="AB196" i="6"/>
  <c r="AA196" i="6"/>
  <c r="X196" i="6"/>
  <c r="W196" i="6"/>
  <c r="P196" i="6"/>
  <c r="O196" i="6"/>
  <c r="L196" i="6"/>
  <c r="K196" i="6"/>
  <c r="H196" i="6"/>
  <c r="G196" i="6"/>
  <c r="D196" i="6"/>
  <c r="C196" i="6"/>
  <c r="AB195" i="6"/>
  <c r="AA195" i="6"/>
  <c r="X195" i="6"/>
  <c r="W195" i="6"/>
  <c r="P195" i="6"/>
  <c r="O195" i="6"/>
  <c r="L195" i="6"/>
  <c r="K195" i="6"/>
  <c r="H195" i="6"/>
  <c r="G195" i="6"/>
  <c r="D195" i="6"/>
  <c r="C195" i="6"/>
  <c r="AB194" i="6"/>
  <c r="AA194" i="6"/>
  <c r="X194" i="6"/>
  <c r="W194" i="6"/>
  <c r="P194" i="6"/>
  <c r="O194" i="6"/>
  <c r="L194" i="6"/>
  <c r="K194" i="6"/>
  <c r="H194" i="6"/>
  <c r="G194" i="6"/>
  <c r="D194" i="6"/>
  <c r="C194" i="6"/>
  <c r="AB193" i="6"/>
  <c r="AA193" i="6"/>
  <c r="X193" i="6"/>
  <c r="W193" i="6"/>
  <c r="P193" i="6"/>
  <c r="O193" i="6"/>
  <c r="L193" i="6"/>
  <c r="K193" i="6"/>
  <c r="H193" i="6"/>
  <c r="G193" i="6"/>
  <c r="D193" i="6"/>
  <c r="C193" i="6"/>
  <c r="AB192" i="6"/>
  <c r="AA192" i="6"/>
  <c r="X192" i="6"/>
  <c r="W192" i="6"/>
  <c r="P192" i="6"/>
  <c r="O192" i="6"/>
  <c r="L192" i="6"/>
  <c r="K192" i="6"/>
  <c r="H192" i="6"/>
  <c r="G192" i="6"/>
  <c r="D192" i="6"/>
  <c r="C192" i="6"/>
  <c r="AB191" i="6"/>
  <c r="AA191" i="6"/>
  <c r="X191" i="6"/>
  <c r="W191" i="6"/>
  <c r="P191" i="6"/>
  <c r="O191" i="6"/>
  <c r="L191" i="6"/>
  <c r="K191" i="6"/>
  <c r="H191" i="6"/>
  <c r="G191" i="6"/>
  <c r="D191" i="6"/>
  <c r="C191" i="6"/>
  <c r="AB190" i="6"/>
  <c r="AA190" i="6"/>
  <c r="X190" i="6"/>
  <c r="W190" i="6"/>
  <c r="P190" i="6"/>
  <c r="O190" i="6"/>
  <c r="L190" i="6"/>
  <c r="K190" i="6"/>
  <c r="H190" i="6"/>
  <c r="G190" i="6"/>
  <c r="D190" i="6"/>
  <c r="C190" i="6"/>
  <c r="AB189" i="6"/>
  <c r="AA189" i="6"/>
  <c r="X189" i="6"/>
  <c r="W189" i="6"/>
  <c r="P189" i="6"/>
  <c r="O189" i="6"/>
  <c r="L189" i="6"/>
  <c r="K189" i="6"/>
  <c r="H189" i="6"/>
  <c r="G189" i="6"/>
  <c r="D189" i="6"/>
  <c r="C189" i="6"/>
  <c r="AB188" i="6"/>
  <c r="AA188" i="6"/>
  <c r="X188" i="6"/>
  <c r="W188" i="6"/>
  <c r="P188" i="6"/>
  <c r="O188" i="6"/>
  <c r="L188" i="6"/>
  <c r="K188" i="6"/>
  <c r="H188" i="6"/>
  <c r="G188" i="6"/>
  <c r="D188" i="6"/>
  <c r="C188" i="6"/>
  <c r="AB187" i="6"/>
  <c r="AA187" i="6"/>
  <c r="X187" i="6"/>
  <c r="W187" i="6"/>
  <c r="P187" i="6"/>
  <c r="O187" i="6"/>
  <c r="L187" i="6"/>
  <c r="K187" i="6"/>
  <c r="H187" i="6"/>
  <c r="G187" i="6"/>
  <c r="D187" i="6"/>
  <c r="C187" i="6"/>
  <c r="AB186" i="6"/>
  <c r="AA186" i="6"/>
  <c r="X186" i="6"/>
  <c r="W186" i="6"/>
  <c r="P186" i="6"/>
  <c r="O186" i="6"/>
  <c r="L186" i="6"/>
  <c r="K186" i="6"/>
  <c r="H186" i="6"/>
  <c r="G186" i="6"/>
  <c r="D186" i="6"/>
  <c r="C186" i="6"/>
  <c r="AB185" i="6"/>
  <c r="AA185" i="6"/>
  <c r="X185" i="6"/>
  <c r="W185" i="6"/>
  <c r="P185" i="6"/>
  <c r="O185" i="6"/>
  <c r="L185" i="6"/>
  <c r="K185" i="6"/>
  <c r="H185" i="6"/>
  <c r="G185" i="6"/>
  <c r="D185" i="6"/>
  <c r="C185" i="6"/>
  <c r="AB184" i="6"/>
  <c r="AA184" i="6"/>
  <c r="X184" i="6"/>
  <c r="W184" i="6"/>
  <c r="P184" i="6"/>
  <c r="O184" i="6"/>
  <c r="L184" i="6"/>
  <c r="K184" i="6"/>
  <c r="H184" i="6"/>
  <c r="G184" i="6"/>
  <c r="D184" i="6"/>
  <c r="C184" i="6"/>
  <c r="AB183" i="6"/>
  <c r="AA183" i="6"/>
  <c r="X183" i="6"/>
  <c r="W183" i="6"/>
  <c r="P183" i="6"/>
  <c r="O183" i="6"/>
  <c r="L183" i="6"/>
  <c r="K183" i="6"/>
  <c r="H183" i="6"/>
  <c r="G183" i="6"/>
  <c r="D183" i="6"/>
  <c r="C183" i="6"/>
  <c r="AB182" i="6"/>
  <c r="AA182" i="6"/>
  <c r="X182" i="6"/>
  <c r="W182" i="6"/>
  <c r="P182" i="6"/>
  <c r="O182" i="6"/>
  <c r="L182" i="6"/>
  <c r="K182" i="6"/>
  <c r="H182" i="6"/>
  <c r="G182" i="6"/>
  <c r="D182" i="6"/>
  <c r="C182" i="6"/>
  <c r="AB181" i="6"/>
  <c r="AA181" i="6"/>
  <c r="X181" i="6"/>
  <c r="W181" i="6"/>
  <c r="P181" i="6"/>
  <c r="O181" i="6"/>
  <c r="L181" i="6"/>
  <c r="K181" i="6"/>
  <c r="H181" i="6"/>
  <c r="G181" i="6"/>
  <c r="D181" i="6"/>
  <c r="C181" i="6"/>
  <c r="AB180" i="6"/>
  <c r="AA180" i="6"/>
  <c r="X180" i="6"/>
  <c r="W180" i="6"/>
  <c r="P180" i="6"/>
  <c r="O180" i="6"/>
  <c r="L180" i="6"/>
  <c r="K180" i="6"/>
  <c r="H180" i="6"/>
  <c r="G180" i="6"/>
  <c r="D180" i="6"/>
  <c r="C180" i="6"/>
  <c r="AB179" i="6"/>
  <c r="AA179" i="6"/>
  <c r="X179" i="6"/>
  <c r="W179" i="6"/>
  <c r="P179" i="6"/>
  <c r="O179" i="6"/>
  <c r="L179" i="6"/>
  <c r="K179" i="6"/>
  <c r="H179" i="6"/>
  <c r="G179" i="6"/>
  <c r="D179" i="6"/>
  <c r="C179" i="6"/>
  <c r="AB178" i="6"/>
  <c r="AA178" i="6"/>
  <c r="X178" i="6"/>
  <c r="W178" i="6"/>
  <c r="P178" i="6"/>
  <c r="O178" i="6"/>
  <c r="L178" i="6"/>
  <c r="K178" i="6"/>
  <c r="H178" i="6"/>
  <c r="G178" i="6"/>
  <c r="D178" i="6"/>
  <c r="C178" i="6"/>
  <c r="AF177" i="6"/>
  <c r="AE177" i="6"/>
  <c r="AB177" i="6"/>
  <c r="AA177" i="6"/>
  <c r="X177" i="6"/>
  <c r="W177" i="6"/>
  <c r="P177" i="6"/>
  <c r="O177" i="6"/>
  <c r="L177" i="6"/>
  <c r="K177" i="6"/>
  <c r="H177" i="6"/>
  <c r="G177" i="6"/>
  <c r="D177" i="6"/>
  <c r="C177" i="6"/>
  <c r="AF176" i="6"/>
  <c r="AE176" i="6"/>
  <c r="AB176" i="6"/>
  <c r="AA176" i="6"/>
  <c r="X176" i="6"/>
  <c r="W176" i="6"/>
  <c r="P176" i="6"/>
  <c r="O176" i="6"/>
  <c r="L176" i="6"/>
  <c r="K176" i="6"/>
  <c r="H176" i="6"/>
  <c r="G176" i="6"/>
  <c r="D176" i="6"/>
  <c r="C176" i="6"/>
  <c r="AF175" i="6"/>
  <c r="AE175" i="6"/>
  <c r="AB175" i="6"/>
  <c r="AA175" i="6"/>
  <c r="X175" i="6"/>
  <c r="W175" i="6"/>
  <c r="P175" i="6"/>
  <c r="O175" i="6"/>
  <c r="L175" i="6"/>
  <c r="K175" i="6"/>
  <c r="H175" i="6"/>
  <c r="G175" i="6"/>
  <c r="D175" i="6"/>
  <c r="C175" i="6"/>
  <c r="AF174" i="6"/>
  <c r="AE174" i="6"/>
  <c r="AB174" i="6"/>
  <c r="AA174" i="6"/>
  <c r="X174" i="6"/>
  <c r="W174" i="6"/>
  <c r="T174" i="6"/>
  <c r="S174" i="6"/>
  <c r="P174" i="6"/>
  <c r="O174" i="6"/>
  <c r="L174" i="6"/>
  <c r="K174" i="6"/>
  <c r="H174" i="6"/>
  <c r="G174" i="6"/>
  <c r="D174" i="6"/>
  <c r="C174" i="6"/>
  <c r="AF173" i="6"/>
  <c r="AE173" i="6"/>
  <c r="AB173" i="6"/>
  <c r="AA173" i="6"/>
  <c r="X173" i="6"/>
  <c r="W173" i="6"/>
  <c r="T173" i="6"/>
  <c r="S173" i="6"/>
  <c r="P173" i="6"/>
  <c r="O173" i="6"/>
  <c r="L173" i="6"/>
  <c r="K173" i="6"/>
  <c r="H173" i="6"/>
  <c r="G173" i="6"/>
  <c r="D173" i="6"/>
  <c r="C173" i="6"/>
  <c r="AF172" i="6"/>
  <c r="AE172" i="6"/>
  <c r="AB172" i="6"/>
  <c r="AA172" i="6"/>
  <c r="X172" i="6"/>
  <c r="W172" i="6"/>
  <c r="T172" i="6"/>
  <c r="S172" i="6"/>
  <c r="P172" i="6"/>
  <c r="O172" i="6"/>
  <c r="L172" i="6"/>
  <c r="K172" i="6"/>
  <c r="H172" i="6"/>
  <c r="G172" i="6"/>
  <c r="D172" i="6"/>
  <c r="C172" i="6"/>
  <c r="AF171" i="6"/>
  <c r="AE171" i="6"/>
  <c r="AB171" i="6"/>
  <c r="AA171" i="6"/>
  <c r="X171" i="6"/>
  <c r="W171" i="6"/>
  <c r="T171" i="6"/>
  <c r="S171" i="6"/>
  <c r="P171" i="6"/>
  <c r="O171" i="6"/>
  <c r="L171" i="6"/>
  <c r="K171" i="6"/>
  <c r="H171" i="6"/>
  <c r="G171" i="6"/>
  <c r="D171" i="6"/>
  <c r="C171" i="6"/>
  <c r="AF170" i="6"/>
  <c r="AE170" i="6"/>
  <c r="AB170" i="6"/>
  <c r="AA170" i="6"/>
  <c r="X170" i="6"/>
  <c r="W170" i="6"/>
  <c r="T170" i="6"/>
  <c r="S170" i="6"/>
  <c r="P170" i="6"/>
  <c r="O170" i="6"/>
  <c r="L170" i="6"/>
  <c r="K170" i="6"/>
  <c r="H170" i="6"/>
  <c r="G170" i="6"/>
  <c r="D170" i="6"/>
  <c r="C170" i="6"/>
  <c r="AF169" i="6"/>
  <c r="AE169" i="6"/>
  <c r="AB169" i="6"/>
  <c r="AA169" i="6"/>
  <c r="X169" i="6"/>
  <c r="W169" i="6"/>
  <c r="T169" i="6"/>
  <c r="S169" i="6"/>
  <c r="P169" i="6"/>
  <c r="O169" i="6"/>
  <c r="L169" i="6"/>
  <c r="K169" i="6"/>
  <c r="H169" i="6"/>
  <c r="G169" i="6"/>
  <c r="D169" i="6"/>
  <c r="C169" i="6"/>
  <c r="AF168" i="6"/>
  <c r="AE168" i="6"/>
  <c r="AB168" i="6"/>
  <c r="AA168" i="6"/>
  <c r="X168" i="6"/>
  <c r="W168" i="6"/>
  <c r="T168" i="6"/>
  <c r="S168" i="6"/>
  <c r="P168" i="6"/>
  <c r="O168" i="6"/>
  <c r="L168" i="6"/>
  <c r="K168" i="6"/>
  <c r="H168" i="6"/>
  <c r="G168" i="6"/>
  <c r="D168" i="6"/>
  <c r="C168" i="6"/>
  <c r="AF167" i="6"/>
  <c r="AE167" i="6"/>
  <c r="AB167" i="6"/>
  <c r="AA167" i="6"/>
  <c r="X167" i="6"/>
  <c r="W167" i="6"/>
  <c r="T167" i="6"/>
  <c r="S167" i="6"/>
  <c r="P167" i="6"/>
  <c r="O167" i="6"/>
  <c r="L167" i="6"/>
  <c r="K167" i="6"/>
  <c r="H167" i="6"/>
  <c r="G167" i="6"/>
  <c r="D167" i="6"/>
  <c r="C167" i="6"/>
  <c r="AF166" i="6"/>
  <c r="AE166" i="6"/>
  <c r="AB166" i="6"/>
  <c r="AA166" i="6"/>
  <c r="X166" i="6"/>
  <c r="W166" i="6"/>
  <c r="T166" i="6"/>
  <c r="S166" i="6"/>
  <c r="P166" i="6"/>
  <c r="O166" i="6"/>
  <c r="L166" i="6"/>
  <c r="K166" i="6"/>
  <c r="H166" i="6"/>
  <c r="G166" i="6"/>
  <c r="D166" i="6"/>
  <c r="C166" i="6"/>
  <c r="AF165" i="6"/>
  <c r="AE165" i="6"/>
  <c r="AB165" i="6"/>
  <c r="AA165" i="6"/>
  <c r="X165" i="6"/>
  <c r="W165" i="6"/>
  <c r="T165" i="6"/>
  <c r="S165" i="6"/>
  <c r="P165" i="6"/>
  <c r="O165" i="6"/>
  <c r="L165" i="6"/>
  <c r="K165" i="6"/>
  <c r="H165" i="6"/>
  <c r="G165" i="6"/>
  <c r="D165" i="6"/>
  <c r="C165" i="6"/>
  <c r="AF164" i="6"/>
  <c r="AE164" i="6"/>
  <c r="AB164" i="6"/>
  <c r="AA164" i="6"/>
  <c r="X164" i="6"/>
  <c r="W164" i="6"/>
  <c r="T164" i="6"/>
  <c r="S164" i="6"/>
  <c r="P164" i="6"/>
  <c r="O164" i="6"/>
  <c r="L164" i="6"/>
  <c r="K164" i="6"/>
  <c r="H164" i="6"/>
  <c r="G164" i="6"/>
  <c r="D164" i="6"/>
  <c r="C164" i="6"/>
  <c r="AF163" i="6"/>
  <c r="AE163" i="6"/>
  <c r="AB163" i="6"/>
  <c r="AA163" i="6"/>
  <c r="X163" i="6"/>
  <c r="W163" i="6"/>
  <c r="T163" i="6"/>
  <c r="S163" i="6"/>
  <c r="P163" i="6"/>
  <c r="O163" i="6"/>
  <c r="L163" i="6"/>
  <c r="K163" i="6"/>
  <c r="H163" i="6"/>
  <c r="G163" i="6"/>
  <c r="D163" i="6"/>
  <c r="C163" i="6"/>
  <c r="AF162" i="6"/>
  <c r="AE162" i="6"/>
  <c r="AB162" i="6"/>
  <c r="AA162" i="6"/>
  <c r="X162" i="6"/>
  <c r="W162" i="6"/>
  <c r="T162" i="6"/>
  <c r="S162" i="6"/>
  <c r="P162" i="6"/>
  <c r="O162" i="6"/>
  <c r="L162" i="6"/>
  <c r="K162" i="6"/>
  <c r="H162" i="6"/>
  <c r="G162" i="6"/>
  <c r="D162" i="6"/>
  <c r="C162" i="6"/>
  <c r="AF161" i="6"/>
  <c r="AE161" i="6"/>
  <c r="AB161" i="6"/>
  <c r="AA161" i="6"/>
  <c r="X161" i="6"/>
  <c r="W161" i="6"/>
  <c r="T161" i="6"/>
  <c r="S161" i="6"/>
  <c r="P161" i="6"/>
  <c r="O161" i="6"/>
  <c r="L161" i="6"/>
  <c r="K161" i="6"/>
  <c r="H161" i="6"/>
  <c r="G161" i="6"/>
  <c r="D161" i="6"/>
  <c r="C161" i="6"/>
  <c r="AF160" i="6"/>
  <c r="AE160" i="6"/>
  <c r="AB160" i="6"/>
  <c r="AA160" i="6"/>
  <c r="X160" i="6"/>
  <c r="W160" i="6"/>
  <c r="T160" i="6"/>
  <c r="S160" i="6"/>
  <c r="P160" i="6"/>
  <c r="O160" i="6"/>
  <c r="L160" i="6"/>
  <c r="K160" i="6"/>
  <c r="H160" i="6"/>
  <c r="G160" i="6"/>
  <c r="D160" i="6"/>
  <c r="C160" i="6"/>
  <c r="AF159" i="6"/>
  <c r="AE159" i="6"/>
  <c r="AB159" i="6"/>
  <c r="AA159" i="6"/>
  <c r="X159" i="6"/>
  <c r="W159" i="6"/>
  <c r="T159" i="6"/>
  <c r="S159" i="6"/>
  <c r="P159" i="6"/>
  <c r="O159" i="6"/>
  <c r="L159" i="6"/>
  <c r="K159" i="6"/>
  <c r="H159" i="6"/>
  <c r="G159" i="6"/>
  <c r="D159" i="6"/>
  <c r="C159" i="6"/>
  <c r="AF158" i="6"/>
  <c r="AE158" i="6"/>
  <c r="AB158" i="6"/>
  <c r="AA158" i="6"/>
  <c r="X158" i="6"/>
  <c r="W158" i="6"/>
  <c r="T158" i="6"/>
  <c r="S158" i="6"/>
  <c r="P158" i="6"/>
  <c r="O158" i="6"/>
  <c r="L158" i="6"/>
  <c r="K158" i="6"/>
  <c r="H158" i="6"/>
  <c r="G158" i="6"/>
  <c r="D158" i="6"/>
  <c r="C158" i="6"/>
  <c r="AF157" i="6"/>
  <c r="AE157" i="6"/>
  <c r="AB157" i="6"/>
  <c r="AA157" i="6"/>
  <c r="X157" i="6"/>
  <c r="W157" i="6"/>
  <c r="T157" i="6"/>
  <c r="S157" i="6"/>
  <c r="P157" i="6"/>
  <c r="O157" i="6"/>
  <c r="L157" i="6"/>
  <c r="K157" i="6"/>
  <c r="H157" i="6"/>
  <c r="G157" i="6"/>
  <c r="D157" i="6"/>
  <c r="C157" i="6"/>
  <c r="AF156" i="6"/>
  <c r="AE156" i="6"/>
  <c r="AB156" i="6"/>
  <c r="AA156" i="6"/>
  <c r="X156" i="6"/>
  <c r="W156" i="6"/>
  <c r="T156" i="6"/>
  <c r="S156" i="6"/>
  <c r="P156" i="6"/>
  <c r="O156" i="6"/>
  <c r="L156" i="6"/>
  <c r="K156" i="6"/>
  <c r="H156" i="6"/>
  <c r="G156" i="6"/>
  <c r="D156" i="6"/>
  <c r="C156" i="6"/>
  <c r="AF155" i="6"/>
  <c r="AE155" i="6"/>
  <c r="AB155" i="6"/>
  <c r="AA155" i="6"/>
  <c r="X155" i="6"/>
  <c r="W155" i="6"/>
  <c r="T155" i="6"/>
  <c r="S155" i="6"/>
  <c r="P155" i="6"/>
  <c r="O155" i="6"/>
  <c r="L155" i="6"/>
  <c r="K155" i="6"/>
  <c r="H155" i="6"/>
  <c r="G155" i="6"/>
  <c r="D155" i="6"/>
  <c r="C155" i="6"/>
  <c r="AF154" i="6"/>
  <c r="AE154" i="6"/>
  <c r="AB154" i="6"/>
  <c r="AA154" i="6"/>
  <c r="X154" i="6"/>
  <c r="W154" i="6"/>
  <c r="T154" i="6"/>
  <c r="S154" i="6"/>
  <c r="P154" i="6"/>
  <c r="O154" i="6"/>
  <c r="L154" i="6"/>
  <c r="K154" i="6"/>
  <c r="H154" i="6"/>
  <c r="G154" i="6"/>
  <c r="D154" i="6"/>
  <c r="C154" i="6"/>
  <c r="AF153" i="6"/>
  <c r="AE153" i="6"/>
  <c r="AB153" i="6"/>
  <c r="AA153" i="6"/>
  <c r="X153" i="6"/>
  <c r="W153" i="6"/>
  <c r="T153" i="6"/>
  <c r="S153" i="6"/>
  <c r="P153" i="6"/>
  <c r="O153" i="6"/>
  <c r="L153" i="6"/>
  <c r="K153" i="6"/>
  <c r="H153" i="6"/>
  <c r="G153" i="6"/>
  <c r="D153" i="6"/>
  <c r="C153" i="6"/>
  <c r="AF152" i="6"/>
  <c r="AE152" i="6"/>
  <c r="AB152" i="6"/>
  <c r="AA152" i="6"/>
  <c r="X152" i="6"/>
  <c r="W152" i="6"/>
  <c r="T152" i="6"/>
  <c r="S152" i="6"/>
  <c r="P152" i="6"/>
  <c r="O152" i="6"/>
  <c r="L152" i="6"/>
  <c r="K152" i="6"/>
  <c r="H152" i="6"/>
  <c r="G152" i="6"/>
  <c r="D152" i="6"/>
  <c r="C152" i="6"/>
  <c r="AF151" i="6"/>
  <c r="AE151" i="6"/>
  <c r="AB151" i="6"/>
  <c r="AA151" i="6"/>
  <c r="X151" i="6"/>
  <c r="W151" i="6"/>
  <c r="T151" i="6"/>
  <c r="S151" i="6"/>
  <c r="P151" i="6"/>
  <c r="O151" i="6"/>
  <c r="L151" i="6"/>
  <c r="K151" i="6"/>
  <c r="H151" i="6"/>
  <c r="G151" i="6"/>
  <c r="D151" i="6"/>
  <c r="C151" i="6"/>
  <c r="AF150" i="6"/>
  <c r="AE150" i="6"/>
  <c r="AB150" i="6"/>
  <c r="AA150" i="6"/>
  <c r="X150" i="6"/>
  <c r="W150" i="6"/>
  <c r="T150" i="6"/>
  <c r="S150" i="6"/>
  <c r="P150" i="6"/>
  <c r="O150" i="6"/>
  <c r="L150" i="6"/>
  <c r="K150" i="6"/>
  <c r="H150" i="6"/>
  <c r="G150" i="6"/>
  <c r="D150" i="6"/>
  <c r="C150" i="6"/>
  <c r="AF149" i="6"/>
  <c r="AE149" i="6"/>
  <c r="AB149" i="6"/>
  <c r="AA149" i="6"/>
  <c r="X149" i="6"/>
  <c r="W149" i="6"/>
  <c r="T149" i="6"/>
  <c r="S149" i="6"/>
  <c r="P149" i="6"/>
  <c r="O149" i="6"/>
  <c r="L149" i="6"/>
  <c r="K149" i="6"/>
  <c r="H149" i="6"/>
  <c r="G149" i="6"/>
  <c r="D149" i="6"/>
  <c r="C149" i="6"/>
  <c r="AF148" i="6"/>
  <c r="AE148" i="6"/>
  <c r="AB148" i="6"/>
  <c r="AA148" i="6"/>
  <c r="X148" i="6"/>
  <c r="W148" i="6"/>
  <c r="T148" i="6"/>
  <c r="S148" i="6"/>
  <c r="P148" i="6"/>
  <c r="O148" i="6"/>
  <c r="L148" i="6"/>
  <c r="K148" i="6"/>
  <c r="H148" i="6"/>
  <c r="G148" i="6"/>
  <c r="D148" i="6"/>
  <c r="C148" i="6"/>
  <c r="AF147" i="6"/>
  <c r="AE147" i="6"/>
  <c r="AB147" i="6"/>
  <c r="AA147" i="6"/>
  <c r="X147" i="6"/>
  <c r="W147" i="6"/>
  <c r="T147" i="6"/>
  <c r="S147" i="6"/>
  <c r="P147" i="6"/>
  <c r="O147" i="6"/>
  <c r="L147" i="6"/>
  <c r="K147" i="6"/>
  <c r="H147" i="6"/>
  <c r="G147" i="6"/>
  <c r="D147" i="6"/>
  <c r="C147" i="6"/>
  <c r="AF146" i="6"/>
  <c r="AE146" i="6"/>
  <c r="AB146" i="6"/>
  <c r="AA146" i="6"/>
  <c r="X146" i="6"/>
  <c r="W146" i="6"/>
  <c r="T146" i="6"/>
  <c r="S146" i="6"/>
  <c r="P146" i="6"/>
  <c r="O146" i="6"/>
  <c r="L146" i="6"/>
  <c r="K146" i="6"/>
  <c r="H146" i="6"/>
  <c r="G146" i="6"/>
  <c r="D146" i="6"/>
  <c r="C146" i="6"/>
  <c r="AF145" i="6"/>
  <c r="AE145" i="6"/>
  <c r="AB145" i="6"/>
  <c r="AA145" i="6"/>
  <c r="X145" i="6"/>
  <c r="W145" i="6"/>
  <c r="T145" i="6"/>
  <c r="S145" i="6"/>
  <c r="P145" i="6"/>
  <c r="O145" i="6"/>
  <c r="L145" i="6"/>
  <c r="K145" i="6"/>
  <c r="H145" i="6"/>
  <c r="G145" i="6"/>
  <c r="D145" i="6"/>
  <c r="C145" i="6"/>
  <c r="AF144" i="6"/>
  <c r="AE144" i="6"/>
  <c r="AB144" i="6"/>
  <c r="AA144" i="6"/>
  <c r="X144" i="6"/>
  <c r="W144" i="6"/>
  <c r="T144" i="6"/>
  <c r="S144" i="6"/>
  <c r="P144" i="6"/>
  <c r="O144" i="6"/>
  <c r="L144" i="6"/>
  <c r="K144" i="6"/>
  <c r="H144" i="6"/>
  <c r="G144" i="6"/>
  <c r="D144" i="6"/>
  <c r="C144" i="6"/>
  <c r="AF143" i="6"/>
  <c r="AE143" i="6"/>
  <c r="AB143" i="6"/>
  <c r="AA143" i="6"/>
  <c r="X143" i="6"/>
  <c r="W143" i="6"/>
  <c r="T143" i="6"/>
  <c r="S143" i="6"/>
  <c r="P143" i="6"/>
  <c r="O143" i="6"/>
  <c r="L143" i="6"/>
  <c r="K143" i="6"/>
  <c r="H143" i="6"/>
  <c r="G143" i="6"/>
  <c r="D143" i="6"/>
  <c r="C143" i="6"/>
  <c r="AF142" i="6"/>
  <c r="AE142" i="6"/>
  <c r="AB142" i="6"/>
  <c r="AA142" i="6"/>
  <c r="X142" i="6"/>
  <c r="W142" i="6"/>
  <c r="T142" i="6"/>
  <c r="S142" i="6"/>
  <c r="P142" i="6"/>
  <c r="O142" i="6"/>
  <c r="L142" i="6"/>
  <c r="K142" i="6"/>
  <c r="H142" i="6"/>
  <c r="G142" i="6"/>
  <c r="D142" i="6"/>
  <c r="C142" i="6"/>
  <c r="AF141" i="6"/>
  <c r="AE141" i="6"/>
  <c r="AB141" i="6"/>
  <c r="AA141" i="6"/>
  <c r="X141" i="6"/>
  <c r="W141" i="6"/>
  <c r="T141" i="6"/>
  <c r="S141" i="6"/>
  <c r="P141" i="6"/>
  <c r="O141" i="6"/>
  <c r="L141" i="6"/>
  <c r="K141" i="6"/>
  <c r="H141" i="6"/>
  <c r="G141" i="6"/>
  <c r="D141" i="6"/>
  <c r="C141" i="6"/>
  <c r="AF140" i="6"/>
  <c r="AE140" i="6"/>
  <c r="AB140" i="6"/>
  <c r="AA140" i="6"/>
  <c r="X140" i="6"/>
  <c r="W140" i="6"/>
  <c r="T140" i="6"/>
  <c r="S140" i="6"/>
  <c r="P140" i="6"/>
  <c r="O140" i="6"/>
  <c r="L140" i="6"/>
  <c r="K140" i="6"/>
  <c r="H140" i="6"/>
  <c r="G140" i="6"/>
  <c r="D140" i="6"/>
  <c r="C140" i="6"/>
  <c r="AF139" i="6"/>
  <c r="AE139" i="6"/>
  <c r="AB139" i="6"/>
  <c r="AA139" i="6"/>
  <c r="X139" i="6"/>
  <c r="W139" i="6"/>
  <c r="T139" i="6"/>
  <c r="S139" i="6"/>
  <c r="P139" i="6"/>
  <c r="O139" i="6"/>
  <c r="L139" i="6"/>
  <c r="K139" i="6"/>
  <c r="H139" i="6"/>
  <c r="G139" i="6"/>
  <c r="D139" i="6"/>
  <c r="C139" i="6"/>
  <c r="AF138" i="6"/>
  <c r="AE138" i="6"/>
  <c r="AB138" i="6"/>
  <c r="AA138" i="6"/>
  <c r="X138" i="6"/>
  <c r="W138" i="6"/>
  <c r="T138" i="6"/>
  <c r="S138" i="6"/>
  <c r="P138" i="6"/>
  <c r="O138" i="6"/>
  <c r="L138" i="6"/>
  <c r="K138" i="6"/>
  <c r="H138" i="6"/>
  <c r="G138" i="6"/>
  <c r="D138" i="6"/>
  <c r="C138" i="6"/>
  <c r="AF137" i="6"/>
  <c r="AE137" i="6"/>
  <c r="AB137" i="6"/>
  <c r="AA137" i="6"/>
  <c r="X137" i="6"/>
  <c r="W137" i="6"/>
  <c r="T137" i="6"/>
  <c r="S137" i="6"/>
  <c r="P137" i="6"/>
  <c r="O137" i="6"/>
  <c r="L137" i="6"/>
  <c r="K137" i="6"/>
  <c r="H137" i="6"/>
  <c r="G137" i="6"/>
  <c r="D137" i="6"/>
  <c r="C137" i="6"/>
  <c r="AF136" i="6"/>
  <c r="AE136" i="6"/>
  <c r="AB136" i="6"/>
  <c r="AA136" i="6"/>
  <c r="X136" i="6"/>
  <c r="W136" i="6"/>
  <c r="T136" i="6"/>
  <c r="S136" i="6"/>
  <c r="P136" i="6"/>
  <c r="O136" i="6"/>
  <c r="L136" i="6"/>
  <c r="K136" i="6"/>
  <c r="H136" i="6"/>
  <c r="G136" i="6"/>
  <c r="D136" i="6"/>
  <c r="C136" i="6"/>
  <c r="AF135" i="6"/>
  <c r="AE135" i="6"/>
  <c r="AB135" i="6"/>
  <c r="AA135" i="6"/>
  <c r="X135" i="6"/>
  <c r="W135" i="6"/>
  <c r="T135" i="6"/>
  <c r="S135" i="6"/>
  <c r="P135" i="6"/>
  <c r="O135" i="6"/>
  <c r="L135" i="6"/>
  <c r="K135" i="6"/>
  <c r="H135" i="6"/>
  <c r="G135" i="6"/>
  <c r="D135" i="6"/>
  <c r="C135" i="6"/>
  <c r="AF134" i="6"/>
  <c r="AE134" i="6"/>
  <c r="AB134" i="6"/>
  <c r="AA134" i="6"/>
  <c r="X134" i="6"/>
  <c r="W134" i="6"/>
  <c r="T134" i="6"/>
  <c r="S134" i="6"/>
  <c r="P134" i="6"/>
  <c r="O134" i="6"/>
  <c r="L134" i="6"/>
  <c r="K134" i="6"/>
  <c r="H134" i="6"/>
  <c r="G134" i="6"/>
  <c r="D134" i="6"/>
  <c r="C134" i="6"/>
  <c r="AF133" i="6"/>
  <c r="AE133" i="6"/>
  <c r="AB133" i="6"/>
  <c r="AA133" i="6"/>
  <c r="X133" i="6"/>
  <c r="W133" i="6"/>
  <c r="T133" i="6"/>
  <c r="S133" i="6"/>
  <c r="P133" i="6"/>
  <c r="O133" i="6"/>
  <c r="L133" i="6"/>
  <c r="K133" i="6"/>
  <c r="H133" i="6"/>
  <c r="G133" i="6"/>
  <c r="D133" i="6"/>
  <c r="C133" i="6"/>
  <c r="AF132" i="6"/>
  <c r="AE132" i="6"/>
  <c r="AB132" i="6"/>
  <c r="AA132" i="6"/>
  <c r="X132" i="6"/>
  <c r="W132" i="6"/>
  <c r="T132" i="6"/>
  <c r="S132" i="6"/>
  <c r="P132" i="6"/>
  <c r="O132" i="6"/>
  <c r="L132" i="6"/>
  <c r="K132" i="6"/>
  <c r="H132" i="6"/>
  <c r="G132" i="6"/>
  <c r="D132" i="6"/>
  <c r="C132" i="6"/>
  <c r="AF131" i="6"/>
  <c r="AE131" i="6"/>
  <c r="AB131" i="6"/>
  <c r="AA131" i="6"/>
  <c r="X131" i="6"/>
  <c r="W131" i="6"/>
  <c r="T131" i="6"/>
  <c r="S131" i="6"/>
  <c r="P131" i="6"/>
  <c r="O131" i="6"/>
  <c r="L131" i="6"/>
  <c r="K131" i="6"/>
  <c r="H131" i="6"/>
  <c r="G131" i="6"/>
  <c r="D131" i="6"/>
  <c r="C131" i="6"/>
  <c r="AF130" i="6"/>
  <c r="AE130" i="6"/>
  <c r="AB130" i="6"/>
  <c r="AA130" i="6"/>
  <c r="X130" i="6"/>
  <c r="W130" i="6"/>
  <c r="T130" i="6"/>
  <c r="S130" i="6"/>
  <c r="P130" i="6"/>
  <c r="O130" i="6"/>
  <c r="L130" i="6"/>
  <c r="K130" i="6"/>
  <c r="H130" i="6"/>
  <c r="G130" i="6"/>
  <c r="D130" i="6"/>
  <c r="C130" i="6"/>
  <c r="AF129" i="6"/>
  <c r="AE129" i="6"/>
  <c r="AB129" i="6"/>
  <c r="AA129" i="6"/>
  <c r="X129" i="6"/>
  <c r="W129" i="6"/>
  <c r="T129" i="6"/>
  <c r="S129" i="6"/>
  <c r="P129" i="6"/>
  <c r="O129" i="6"/>
  <c r="L129" i="6"/>
  <c r="K129" i="6"/>
  <c r="H129" i="6"/>
  <c r="G129" i="6"/>
  <c r="D129" i="6"/>
  <c r="C129" i="6"/>
  <c r="AF128" i="6"/>
  <c r="AE128" i="6"/>
  <c r="AB128" i="6"/>
  <c r="AA128" i="6"/>
  <c r="X128" i="6"/>
  <c r="W128" i="6"/>
  <c r="T128" i="6"/>
  <c r="S128" i="6"/>
  <c r="P128" i="6"/>
  <c r="O128" i="6"/>
  <c r="L128" i="6"/>
  <c r="K128" i="6"/>
  <c r="H128" i="6"/>
  <c r="G128" i="6"/>
  <c r="D128" i="6"/>
  <c r="C128" i="6"/>
  <c r="AF127" i="6"/>
  <c r="AE127" i="6"/>
  <c r="AB127" i="6"/>
  <c r="AA127" i="6"/>
  <c r="X127" i="6"/>
  <c r="W127" i="6"/>
  <c r="T127" i="6"/>
  <c r="S127" i="6"/>
  <c r="P127" i="6"/>
  <c r="O127" i="6"/>
  <c r="L127" i="6"/>
  <c r="K127" i="6"/>
  <c r="H127" i="6"/>
  <c r="G127" i="6"/>
  <c r="D127" i="6"/>
  <c r="C127" i="6"/>
  <c r="AF126" i="6"/>
  <c r="AE126" i="6"/>
  <c r="AB126" i="6"/>
  <c r="AA126" i="6"/>
  <c r="X126" i="6"/>
  <c r="W126" i="6"/>
  <c r="T126" i="6"/>
  <c r="S126" i="6"/>
  <c r="P126" i="6"/>
  <c r="O126" i="6"/>
  <c r="L126" i="6"/>
  <c r="K126" i="6"/>
  <c r="H126" i="6"/>
  <c r="G126" i="6"/>
  <c r="D126" i="6"/>
  <c r="C126" i="6"/>
  <c r="AF125" i="6"/>
  <c r="AE125" i="6"/>
  <c r="AB125" i="6"/>
  <c r="AA125" i="6"/>
  <c r="X125" i="6"/>
  <c r="W125" i="6"/>
  <c r="T125" i="6"/>
  <c r="S125" i="6"/>
  <c r="P125" i="6"/>
  <c r="O125" i="6"/>
  <c r="L125" i="6"/>
  <c r="K125" i="6"/>
  <c r="H125" i="6"/>
  <c r="G125" i="6"/>
  <c r="D125" i="6"/>
  <c r="C125" i="6"/>
  <c r="AF124" i="6"/>
  <c r="AE124" i="6"/>
  <c r="AB124" i="6"/>
  <c r="AA124" i="6"/>
  <c r="X124" i="6"/>
  <c r="W124" i="6"/>
  <c r="T124" i="6"/>
  <c r="S124" i="6"/>
  <c r="P124" i="6"/>
  <c r="O124" i="6"/>
  <c r="L124" i="6"/>
  <c r="K124" i="6"/>
  <c r="H124" i="6"/>
  <c r="G124" i="6"/>
  <c r="D124" i="6"/>
  <c r="C124" i="6"/>
  <c r="AF123" i="6"/>
  <c r="AE123" i="6"/>
  <c r="AB123" i="6"/>
  <c r="AA123" i="6"/>
  <c r="X123" i="6"/>
  <c r="W123" i="6"/>
  <c r="T123" i="6"/>
  <c r="S123" i="6"/>
  <c r="P123" i="6"/>
  <c r="O123" i="6"/>
  <c r="L123" i="6"/>
  <c r="K123" i="6"/>
  <c r="H123" i="6"/>
  <c r="G123" i="6"/>
  <c r="D123" i="6"/>
  <c r="C123" i="6"/>
  <c r="AF122" i="6"/>
  <c r="AE122" i="6"/>
  <c r="AB122" i="6"/>
  <c r="AA122" i="6"/>
  <c r="X122" i="6"/>
  <c r="W122" i="6"/>
  <c r="T122" i="6"/>
  <c r="S122" i="6"/>
  <c r="P122" i="6"/>
  <c r="O122" i="6"/>
  <c r="L122" i="6"/>
  <c r="K122" i="6"/>
  <c r="H122" i="6"/>
  <c r="G122" i="6"/>
  <c r="D122" i="6"/>
  <c r="C122" i="6"/>
  <c r="AF121" i="6"/>
  <c r="AE121" i="6"/>
  <c r="AB121" i="6"/>
  <c r="AA121" i="6"/>
  <c r="X121" i="6"/>
  <c r="W121" i="6"/>
  <c r="T121" i="6"/>
  <c r="S121" i="6"/>
  <c r="P121" i="6"/>
  <c r="O121" i="6"/>
  <c r="L121" i="6"/>
  <c r="K121" i="6"/>
  <c r="H121" i="6"/>
  <c r="G121" i="6"/>
  <c r="D121" i="6"/>
  <c r="C121" i="6"/>
  <c r="AF120" i="6"/>
  <c r="AE120" i="6"/>
  <c r="AB120" i="6"/>
  <c r="AA120" i="6"/>
  <c r="X120" i="6"/>
  <c r="W120" i="6"/>
  <c r="T120" i="6"/>
  <c r="S120" i="6"/>
  <c r="P120" i="6"/>
  <c r="O120" i="6"/>
  <c r="L120" i="6"/>
  <c r="K120" i="6"/>
  <c r="H120" i="6"/>
  <c r="G120" i="6"/>
  <c r="D120" i="6"/>
  <c r="C120" i="6"/>
  <c r="AF119" i="6"/>
  <c r="AE119" i="6"/>
  <c r="AB119" i="6"/>
  <c r="AA119" i="6"/>
  <c r="X119" i="6"/>
  <c r="W119" i="6"/>
  <c r="T119" i="6"/>
  <c r="S119" i="6"/>
  <c r="P119" i="6"/>
  <c r="O119" i="6"/>
  <c r="L119" i="6"/>
  <c r="K119" i="6"/>
  <c r="H119" i="6"/>
  <c r="G119" i="6"/>
  <c r="D119" i="6"/>
  <c r="C119" i="6"/>
  <c r="AF118" i="6"/>
  <c r="AE118" i="6"/>
  <c r="AB118" i="6"/>
  <c r="AA118" i="6"/>
  <c r="X118" i="6"/>
  <c r="W118" i="6"/>
  <c r="T118" i="6"/>
  <c r="S118" i="6"/>
  <c r="P118" i="6"/>
  <c r="O118" i="6"/>
  <c r="L118" i="6"/>
  <c r="K118" i="6"/>
  <c r="H118" i="6"/>
  <c r="G118" i="6"/>
  <c r="D118" i="6"/>
  <c r="C118" i="6"/>
  <c r="AF117" i="6"/>
  <c r="AE117" i="6"/>
  <c r="AB117" i="6"/>
  <c r="AA117" i="6"/>
  <c r="X117" i="6"/>
  <c r="W117" i="6"/>
  <c r="T117" i="6"/>
  <c r="S117" i="6"/>
  <c r="P117" i="6"/>
  <c r="O117" i="6"/>
  <c r="L117" i="6"/>
  <c r="K117" i="6"/>
  <c r="H117" i="6"/>
  <c r="G117" i="6"/>
  <c r="D117" i="6"/>
  <c r="C117" i="6"/>
  <c r="AF116" i="6"/>
  <c r="AE116" i="6"/>
  <c r="AB116" i="6"/>
  <c r="AA116" i="6"/>
  <c r="X116" i="6"/>
  <c r="W116" i="6"/>
  <c r="T116" i="6"/>
  <c r="S116" i="6"/>
  <c r="P116" i="6"/>
  <c r="O116" i="6"/>
  <c r="L116" i="6"/>
  <c r="K116" i="6"/>
  <c r="H116" i="6"/>
  <c r="G116" i="6"/>
  <c r="D116" i="6"/>
  <c r="C116" i="6"/>
  <c r="AF115" i="6"/>
  <c r="AE115" i="6"/>
  <c r="AB115" i="6"/>
  <c r="AA115" i="6"/>
  <c r="X115" i="6"/>
  <c r="W115" i="6"/>
  <c r="T115" i="6"/>
  <c r="S115" i="6"/>
  <c r="P115" i="6"/>
  <c r="O115" i="6"/>
  <c r="L115" i="6"/>
  <c r="K115" i="6"/>
  <c r="H115" i="6"/>
  <c r="G115" i="6"/>
  <c r="D115" i="6"/>
  <c r="C115" i="6"/>
  <c r="AF114" i="6"/>
  <c r="AE114" i="6"/>
  <c r="AB114" i="6"/>
  <c r="AA114" i="6"/>
  <c r="X114" i="6"/>
  <c r="W114" i="6"/>
  <c r="T114" i="6"/>
  <c r="S114" i="6"/>
  <c r="P114" i="6"/>
  <c r="O114" i="6"/>
  <c r="L114" i="6"/>
  <c r="K114" i="6"/>
  <c r="H114" i="6"/>
  <c r="G114" i="6"/>
  <c r="D114" i="6"/>
  <c r="C114" i="6"/>
  <c r="AF113" i="6"/>
  <c r="AE113" i="6"/>
  <c r="AB113" i="6"/>
  <c r="AA113" i="6"/>
  <c r="X113" i="6"/>
  <c r="W113" i="6"/>
  <c r="T113" i="6"/>
  <c r="S113" i="6"/>
  <c r="P113" i="6"/>
  <c r="O113" i="6"/>
  <c r="L113" i="6"/>
  <c r="K113" i="6"/>
  <c r="H113" i="6"/>
  <c r="G113" i="6"/>
  <c r="D113" i="6"/>
  <c r="C113" i="6"/>
  <c r="AF112" i="6"/>
  <c r="AE112" i="6"/>
  <c r="AB112" i="6"/>
  <c r="AA112" i="6"/>
  <c r="X112" i="6"/>
  <c r="W112" i="6"/>
  <c r="T112" i="6"/>
  <c r="S112" i="6"/>
  <c r="P112" i="6"/>
  <c r="O112" i="6"/>
  <c r="L112" i="6"/>
  <c r="K112" i="6"/>
  <c r="H112" i="6"/>
  <c r="G112" i="6"/>
  <c r="D112" i="6"/>
  <c r="C112" i="6"/>
  <c r="AF111" i="6"/>
  <c r="AE111" i="6"/>
  <c r="AB111" i="6"/>
  <c r="AA111" i="6"/>
  <c r="X111" i="6"/>
  <c r="W111" i="6"/>
  <c r="T111" i="6"/>
  <c r="S111" i="6"/>
  <c r="P111" i="6"/>
  <c r="O111" i="6"/>
  <c r="L111" i="6"/>
  <c r="K111" i="6"/>
  <c r="H111" i="6"/>
  <c r="G111" i="6"/>
  <c r="D111" i="6"/>
  <c r="C111" i="6"/>
  <c r="AF110" i="6"/>
  <c r="AE110" i="6"/>
  <c r="AB110" i="6"/>
  <c r="AA110" i="6"/>
  <c r="X110" i="6"/>
  <c r="W110" i="6"/>
  <c r="T110" i="6"/>
  <c r="S110" i="6"/>
  <c r="P110" i="6"/>
  <c r="O110" i="6"/>
  <c r="L110" i="6"/>
  <c r="K110" i="6"/>
  <c r="H110" i="6"/>
  <c r="G110" i="6"/>
  <c r="D110" i="6"/>
  <c r="C110" i="6"/>
  <c r="AF109" i="6"/>
  <c r="AE109" i="6"/>
  <c r="AB109" i="6"/>
  <c r="AA109" i="6"/>
  <c r="X109" i="6"/>
  <c r="W109" i="6"/>
  <c r="T109" i="6"/>
  <c r="S109" i="6"/>
  <c r="P109" i="6"/>
  <c r="O109" i="6"/>
  <c r="L109" i="6"/>
  <c r="K109" i="6"/>
  <c r="H109" i="6"/>
  <c r="G109" i="6"/>
  <c r="D109" i="6"/>
  <c r="C109" i="6"/>
  <c r="AF108" i="6"/>
  <c r="AE108" i="6"/>
  <c r="AB108" i="6"/>
  <c r="AA108" i="6"/>
  <c r="X108" i="6"/>
  <c r="W108" i="6"/>
  <c r="T108" i="6"/>
  <c r="S108" i="6"/>
  <c r="P108" i="6"/>
  <c r="O108" i="6"/>
  <c r="L108" i="6"/>
  <c r="K108" i="6"/>
  <c r="H108" i="6"/>
  <c r="G108" i="6"/>
  <c r="D108" i="6"/>
  <c r="C108" i="6"/>
  <c r="AF107" i="6"/>
  <c r="AE107" i="6"/>
  <c r="AB107" i="6"/>
  <c r="AA107" i="6"/>
  <c r="X107" i="6"/>
  <c r="W107" i="6"/>
  <c r="T107" i="6"/>
  <c r="S107" i="6"/>
  <c r="P107" i="6"/>
  <c r="O107" i="6"/>
  <c r="L107" i="6"/>
  <c r="K107" i="6"/>
  <c r="H107" i="6"/>
  <c r="G107" i="6"/>
  <c r="D107" i="6"/>
  <c r="C107" i="6"/>
  <c r="AF106" i="6"/>
  <c r="AE106" i="6"/>
  <c r="AB106" i="6"/>
  <c r="AA106" i="6"/>
  <c r="X106" i="6"/>
  <c r="W106" i="6"/>
  <c r="T106" i="6"/>
  <c r="S106" i="6"/>
  <c r="P106" i="6"/>
  <c r="O106" i="6"/>
  <c r="L106" i="6"/>
  <c r="K106" i="6"/>
  <c r="H106" i="6"/>
  <c r="G106" i="6"/>
  <c r="D106" i="6"/>
  <c r="C106" i="6"/>
  <c r="AF105" i="6"/>
  <c r="AE105" i="6"/>
  <c r="AB105" i="6"/>
  <c r="AA105" i="6"/>
  <c r="X105" i="6"/>
  <c r="W105" i="6"/>
  <c r="T105" i="6"/>
  <c r="S105" i="6"/>
  <c r="P105" i="6"/>
  <c r="O105" i="6"/>
  <c r="L105" i="6"/>
  <c r="K105" i="6"/>
  <c r="H105" i="6"/>
  <c r="G105" i="6"/>
  <c r="D105" i="6"/>
  <c r="C105" i="6"/>
  <c r="AF104" i="6"/>
  <c r="AE104" i="6"/>
  <c r="AB104" i="6"/>
  <c r="AA104" i="6"/>
  <c r="X104" i="6"/>
  <c r="W104" i="6"/>
  <c r="T104" i="6"/>
  <c r="S104" i="6"/>
  <c r="P104" i="6"/>
  <c r="O104" i="6"/>
  <c r="L104" i="6"/>
  <c r="K104" i="6"/>
  <c r="H104" i="6"/>
  <c r="G104" i="6"/>
  <c r="D104" i="6"/>
  <c r="C104" i="6"/>
  <c r="AF103" i="6"/>
  <c r="AE103" i="6"/>
  <c r="AB103" i="6"/>
  <c r="AA103" i="6"/>
  <c r="X103" i="6"/>
  <c r="W103" i="6"/>
  <c r="T103" i="6"/>
  <c r="S103" i="6"/>
  <c r="P103" i="6"/>
  <c r="O103" i="6"/>
  <c r="L103" i="6"/>
  <c r="K103" i="6"/>
  <c r="H103" i="6"/>
  <c r="G103" i="6"/>
  <c r="D103" i="6"/>
  <c r="C103" i="6"/>
  <c r="AF102" i="6"/>
  <c r="AE102" i="6"/>
  <c r="AB102" i="6"/>
  <c r="AA102" i="6"/>
  <c r="X102" i="6"/>
  <c r="W102" i="6"/>
  <c r="T102" i="6"/>
  <c r="S102" i="6"/>
  <c r="P102" i="6"/>
  <c r="O102" i="6"/>
  <c r="L102" i="6"/>
  <c r="K102" i="6"/>
  <c r="H102" i="6"/>
  <c r="G102" i="6"/>
  <c r="D102" i="6"/>
  <c r="C102" i="6"/>
  <c r="AF101" i="6"/>
  <c r="AE101" i="6"/>
  <c r="AB101" i="6"/>
  <c r="AA101" i="6"/>
  <c r="X101" i="6"/>
  <c r="W101" i="6"/>
  <c r="T101" i="6"/>
  <c r="S101" i="6"/>
  <c r="P101" i="6"/>
  <c r="O101" i="6"/>
  <c r="L101" i="6"/>
  <c r="K101" i="6"/>
  <c r="H101" i="6"/>
  <c r="G101" i="6"/>
  <c r="D101" i="6"/>
  <c r="C101" i="6"/>
  <c r="AF100" i="6"/>
  <c r="AE100" i="6"/>
  <c r="AB100" i="6"/>
  <c r="AA100" i="6"/>
  <c r="X100" i="6"/>
  <c r="W100" i="6"/>
  <c r="T100" i="6"/>
  <c r="S100" i="6"/>
  <c r="P100" i="6"/>
  <c r="O100" i="6"/>
  <c r="L100" i="6"/>
  <c r="K100" i="6"/>
  <c r="H100" i="6"/>
  <c r="G100" i="6"/>
  <c r="D100" i="6"/>
  <c r="C100" i="6"/>
  <c r="AF99" i="6"/>
  <c r="AE99" i="6"/>
  <c r="AB99" i="6"/>
  <c r="AA99" i="6"/>
  <c r="X99" i="6"/>
  <c r="W99" i="6"/>
  <c r="T99" i="6"/>
  <c r="S99" i="6"/>
  <c r="P99" i="6"/>
  <c r="O99" i="6"/>
  <c r="L99" i="6"/>
  <c r="K99" i="6"/>
  <c r="H99" i="6"/>
  <c r="G99" i="6"/>
  <c r="D99" i="6"/>
  <c r="C99" i="6"/>
  <c r="AF98" i="6"/>
  <c r="AE98" i="6"/>
  <c r="AB98" i="6"/>
  <c r="AA98" i="6"/>
  <c r="X98" i="6"/>
  <c r="W98" i="6"/>
  <c r="T98" i="6"/>
  <c r="S98" i="6"/>
  <c r="P98" i="6"/>
  <c r="O98" i="6"/>
  <c r="L98" i="6"/>
  <c r="K98" i="6"/>
  <c r="H98" i="6"/>
  <c r="G98" i="6"/>
  <c r="D98" i="6"/>
  <c r="C98" i="6"/>
  <c r="AF97" i="6"/>
  <c r="AE97" i="6"/>
  <c r="AB97" i="6"/>
  <c r="AA97" i="6"/>
  <c r="X97" i="6"/>
  <c r="W97" i="6"/>
  <c r="T97" i="6"/>
  <c r="S97" i="6"/>
  <c r="P97" i="6"/>
  <c r="O97" i="6"/>
  <c r="L97" i="6"/>
  <c r="K97" i="6"/>
  <c r="H97" i="6"/>
  <c r="G97" i="6"/>
  <c r="D97" i="6"/>
  <c r="C97" i="6"/>
  <c r="AF96" i="6"/>
  <c r="AE96" i="6"/>
  <c r="AB96" i="6"/>
  <c r="AA96" i="6"/>
  <c r="X96" i="6"/>
  <c r="W96" i="6"/>
  <c r="T96" i="6"/>
  <c r="S96" i="6"/>
  <c r="P96" i="6"/>
  <c r="O96" i="6"/>
  <c r="L96" i="6"/>
  <c r="K96" i="6"/>
  <c r="H96" i="6"/>
  <c r="G96" i="6"/>
  <c r="D96" i="6"/>
  <c r="C96" i="6"/>
  <c r="AF95" i="6"/>
  <c r="AE95" i="6"/>
  <c r="AB95" i="6"/>
  <c r="AA95" i="6"/>
  <c r="X95" i="6"/>
  <c r="W95" i="6"/>
  <c r="T95" i="6"/>
  <c r="S95" i="6"/>
  <c r="P95" i="6"/>
  <c r="O95" i="6"/>
  <c r="L95" i="6"/>
  <c r="K95" i="6"/>
  <c r="H95" i="6"/>
  <c r="G95" i="6"/>
  <c r="D95" i="6"/>
  <c r="C95" i="6"/>
  <c r="AF94" i="6"/>
  <c r="AE94" i="6"/>
  <c r="AB94" i="6"/>
  <c r="AA94" i="6"/>
  <c r="X94" i="6"/>
  <c r="W94" i="6"/>
  <c r="T94" i="6"/>
  <c r="S94" i="6"/>
  <c r="P94" i="6"/>
  <c r="O94" i="6"/>
  <c r="L94" i="6"/>
  <c r="K94" i="6"/>
  <c r="H94" i="6"/>
  <c r="G94" i="6"/>
  <c r="D94" i="6"/>
  <c r="C94" i="6"/>
  <c r="AF93" i="6"/>
  <c r="AE93" i="6"/>
  <c r="AB93" i="6"/>
  <c r="AA93" i="6"/>
  <c r="X93" i="6"/>
  <c r="W93" i="6"/>
  <c r="T93" i="6"/>
  <c r="S93" i="6"/>
  <c r="P93" i="6"/>
  <c r="O93" i="6"/>
  <c r="L93" i="6"/>
  <c r="K93" i="6"/>
  <c r="H93" i="6"/>
  <c r="G93" i="6"/>
  <c r="D93" i="6"/>
  <c r="C93" i="6"/>
  <c r="AF92" i="6"/>
  <c r="AE92" i="6"/>
  <c r="AB92" i="6"/>
  <c r="AA92" i="6"/>
  <c r="X92" i="6"/>
  <c r="W92" i="6"/>
  <c r="T92" i="6"/>
  <c r="S92" i="6"/>
  <c r="P92" i="6"/>
  <c r="O92" i="6"/>
  <c r="L92" i="6"/>
  <c r="K92" i="6"/>
  <c r="H92" i="6"/>
  <c r="G92" i="6"/>
  <c r="D92" i="6"/>
  <c r="C92" i="6"/>
  <c r="AF91" i="6"/>
  <c r="AE91" i="6"/>
  <c r="AB91" i="6"/>
  <c r="AA91" i="6"/>
  <c r="X91" i="6"/>
  <c r="W91" i="6"/>
  <c r="T91" i="6"/>
  <c r="S91" i="6"/>
  <c r="P91" i="6"/>
  <c r="O91" i="6"/>
  <c r="L91" i="6"/>
  <c r="K91" i="6"/>
  <c r="H91" i="6"/>
  <c r="G91" i="6"/>
  <c r="D91" i="6"/>
  <c r="C91" i="6"/>
  <c r="AF90" i="6"/>
  <c r="AE90" i="6"/>
  <c r="AB90" i="6"/>
  <c r="AA90" i="6"/>
  <c r="X90" i="6"/>
  <c r="W90" i="6"/>
  <c r="T90" i="6"/>
  <c r="S90" i="6"/>
  <c r="P90" i="6"/>
  <c r="O90" i="6"/>
  <c r="L90" i="6"/>
  <c r="K90" i="6"/>
  <c r="H90" i="6"/>
  <c r="G90" i="6"/>
  <c r="D90" i="6"/>
  <c r="C90" i="6"/>
  <c r="AF89" i="6"/>
  <c r="AE89" i="6"/>
  <c r="AB89" i="6"/>
  <c r="AA89" i="6"/>
  <c r="X89" i="6"/>
  <c r="W89" i="6"/>
  <c r="T89" i="6"/>
  <c r="S89" i="6"/>
  <c r="P89" i="6"/>
  <c r="O89" i="6"/>
  <c r="L89" i="6"/>
  <c r="K89" i="6"/>
  <c r="H89" i="6"/>
  <c r="G89" i="6"/>
  <c r="D89" i="6"/>
  <c r="C89" i="6"/>
  <c r="AF88" i="6"/>
  <c r="AE88" i="6"/>
  <c r="AB88" i="6"/>
  <c r="AA88" i="6"/>
  <c r="X88" i="6"/>
  <c r="W88" i="6"/>
  <c r="T88" i="6"/>
  <c r="S88" i="6"/>
  <c r="P88" i="6"/>
  <c r="O88" i="6"/>
  <c r="L88" i="6"/>
  <c r="K88" i="6"/>
  <c r="H88" i="6"/>
  <c r="G88" i="6"/>
  <c r="D88" i="6"/>
  <c r="C88" i="6"/>
  <c r="AF87" i="6"/>
  <c r="AE87" i="6"/>
  <c r="AB87" i="6"/>
  <c r="AA87" i="6"/>
  <c r="X87" i="6"/>
  <c r="W87" i="6"/>
  <c r="T87" i="6"/>
  <c r="S87" i="6"/>
  <c r="P87" i="6"/>
  <c r="O87" i="6"/>
  <c r="L87" i="6"/>
  <c r="K87" i="6"/>
  <c r="H87" i="6"/>
  <c r="G87" i="6"/>
  <c r="D87" i="6"/>
  <c r="C87" i="6"/>
  <c r="AF86" i="6"/>
  <c r="AE86" i="6"/>
  <c r="AB86" i="6"/>
  <c r="AA86" i="6"/>
  <c r="X86" i="6"/>
  <c r="W86" i="6"/>
  <c r="T86" i="6"/>
  <c r="S86" i="6"/>
  <c r="P86" i="6"/>
  <c r="O86" i="6"/>
  <c r="L86" i="6"/>
  <c r="K86" i="6"/>
  <c r="H86" i="6"/>
  <c r="G86" i="6"/>
  <c r="D86" i="6"/>
  <c r="C86" i="6"/>
  <c r="AF85" i="6"/>
  <c r="AE85" i="6"/>
  <c r="AB85" i="6"/>
  <c r="AA85" i="6"/>
  <c r="X85" i="6"/>
  <c r="W85" i="6"/>
  <c r="T85" i="6"/>
  <c r="S85" i="6"/>
  <c r="P85" i="6"/>
  <c r="O85" i="6"/>
  <c r="L85" i="6"/>
  <c r="K85" i="6"/>
  <c r="H85" i="6"/>
  <c r="G85" i="6"/>
  <c r="D85" i="6"/>
  <c r="C85" i="6"/>
  <c r="AF84" i="6"/>
  <c r="AE84" i="6"/>
  <c r="AB84" i="6"/>
  <c r="AA84" i="6"/>
  <c r="X84" i="6"/>
  <c r="W84" i="6"/>
  <c r="T84" i="6"/>
  <c r="S84" i="6"/>
  <c r="P84" i="6"/>
  <c r="O84" i="6"/>
  <c r="L84" i="6"/>
  <c r="K84" i="6"/>
  <c r="H84" i="6"/>
  <c r="G84" i="6"/>
  <c r="D84" i="6"/>
  <c r="C84" i="6"/>
  <c r="AF83" i="6"/>
  <c r="AE83" i="6"/>
  <c r="AB83" i="6"/>
  <c r="AA83" i="6"/>
  <c r="X83" i="6"/>
  <c r="W83" i="6"/>
  <c r="T83" i="6"/>
  <c r="S83" i="6"/>
  <c r="P83" i="6"/>
  <c r="O83" i="6"/>
  <c r="L83" i="6"/>
  <c r="K83" i="6"/>
  <c r="H83" i="6"/>
  <c r="G83" i="6"/>
  <c r="D83" i="6"/>
  <c r="C83" i="6"/>
  <c r="AF82" i="6"/>
  <c r="AE82" i="6"/>
  <c r="AB82" i="6"/>
  <c r="AA82" i="6"/>
  <c r="X82" i="6"/>
  <c r="W82" i="6"/>
  <c r="T82" i="6"/>
  <c r="S82" i="6"/>
  <c r="P82" i="6"/>
  <c r="O82" i="6"/>
  <c r="L82" i="6"/>
  <c r="K82" i="6"/>
  <c r="H82" i="6"/>
  <c r="G82" i="6"/>
  <c r="D82" i="6"/>
  <c r="C82" i="6"/>
  <c r="AF81" i="6"/>
  <c r="AE81" i="6"/>
  <c r="AB81" i="6"/>
  <c r="AA81" i="6"/>
  <c r="X81" i="6"/>
  <c r="W81" i="6"/>
  <c r="T81" i="6"/>
  <c r="S81" i="6"/>
  <c r="P81" i="6"/>
  <c r="O81" i="6"/>
  <c r="L81" i="6"/>
  <c r="K81" i="6"/>
  <c r="H81" i="6"/>
  <c r="G81" i="6"/>
  <c r="D81" i="6"/>
  <c r="C81" i="6"/>
  <c r="AF80" i="6"/>
  <c r="AE80" i="6"/>
  <c r="AB80" i="6"/>
  <c r="AA80" i="6"/>
  <c r="X80" i="6"/>
  <c r="W80" i="6"/>
  <c r="T80" i="6"/>
  <c r="S80" i="6"/>
  <c r="P80" i="6"/>
  <c r="O80" i="6"/>
  <c r="L80" i="6"/>
  <c r="K80" i="6"/>
  <c r="H80" i="6"/>
  <c r="G80" i="6"/>
  <c r="D80" i="6"/>
  <c r="C80" i="6"/>
  <c r="AF79" i="6"/>
  <c r="AE79" i="6"/>
  <c r="AB79" i="6"/>
  <c r="AA79" i="6"/>
  <c r="X79" i="6"/>
  <c r="W79" i="6"/>
  <c r="T79" i="6"/>
  <c r="S79" i="6"/>
  <c r="P79" i="6"/>
  <c r="O79" i="6"/>
  <c r="L79" i="6"/>
  <c r="K79" i="6"/>
  <c r="H79" i="6"/>
  <c r="G79" i="6"/>
  <c r="D79" i="6"/>
  <c r="C79" i="6"/>
  <c r="AF78" i="6"/>
  <c r="AE78" i="6"/>
  <c r="AB78" i="6"/>
  <c r="AA78" i="6"/>
  <c r="X78" i="6"/>
  <c r="W78" i="6"/>
  <c r="T78" i="6"/>
  <c r="S78" i="6"/>
  <c r="P78" i="6"/>
  <c r="O78" i="6"/>
  <c r="L78" i="6"/>
  <c r="K78" i="6"/>
  <c r="H78" i="6"/>
  <c r="G78" i="6"/>
  <c r="D78" i="6"/>
  <c r="C78" i="6"/>
  <c r="AF77" i="6"/>
  <c r="AE77" i="6"/>
  <c r="AB77" i="6"/>
  <c r="AA77" i="6"/>
  <c r="X77" i="6"/>
  <c r="W77" i="6"/>
  <c r="T77" i="6"/>
  <c r="S77" i="6"/>
  <c r="P77" i="6"/>
  <c r="O77" i="6"/>
  <c r="L77" i="6"/>
  <c r="K77" i="6"/>
  <c r="H77" i="6"/>
  <c r="G77" i="6"/>
  <c r="D77" i="6"/>
  <c r="C77" i="6"/>
  <c r="AF76" i="6"/>
  <c r="AE76" i="6"/>
  <c r="AB76" i="6"/>
  <c r="AA76" i="6"/>
  <c r="X76" i="6"/>
  <c r="W76" i="6"/>
  <c r="T76" i="6"/>
  <c r="S76" i="6"/>
  <c r="P76" i="6"/>
  <c r="O76" i="6"/>
  <c r="L76" i="6"/>
  <c r="K76" i="6"/>
  <c r="H76" i="6"/>
  <c r="G76" i="6"/>
  <c r="D76" i="6"/>
  <c r="C76" i="6"/>
  <c r="AF75" i="6"/>
  <c r="AE75" i="6"/>
  <c r="AB75" i="6"/>
  <c r="AA75" i="6"/>
  <c r="X75" i="6"/>
  <c r="W75" i="6"/>
  <c r="T75" i="6"/>
  <c r="S75" i="6"/>
  <c r="P75" i="6"/>
  <c r="O75" i="6"/>
  <c r="L75" i="6"/>
  <c r="K75" i="6"/>
  <c r="H75" i="6"/>
  <c r="G75" i="6"/>
  <c r="D75" i="6"/>
  <c r="C75" i="6"/>
  <c r="AF74" i="6"/>
  <c r="AE74" i="6"/>
  <c r="AB74" i="6"/>
  <c r="AA74" i="6"/>
  <c r="X74" i="6"/>
  <c r="W74" i="6"/>
  <c r="T74" i="6"/>
  <c r="S74" i="6"/>
  <c r="P74" i="6"/>
  <c r="O74" i="6"/>
  <c r="L74" i="6"/>
  <c r="K74" i="6"/>
  <c r="H74" i="6"/>
  <c r="G74" i="6"/>
  <c r="D74" i="6"/>
  <c r="C74" i="6"/>
  <c r="AF73" i="6"/>
  <c r="AE73" i="6"/>
  <c r="AB73" i="6"/>
  <c r="AA73" i="6"/>
  <c r="X73" i="6"/>
  <c r="W73" i="6"/>
  <c r="T73" i="6"/>
  <c r="S73" i="6"/>
  <c r="P73" i="6"/>
  <c r="O73" i="6"/>
  <c r="L73" i="6"/>
  <c r="K73" i="6"/>
  <c r="H73" i="6"/>
  <c r="G73" i="6"/>
  <c r="D73" i="6"/>
  <c r="C73" i="6"/>
  <c r="AF72" i="6"/>
  <c r="AE72" i="6"/>
  <c r="AB72" i="6"/>
  <c r="AA72" i="6"/>
  <c r="X72" i="6"/>
  <c r="W72" i="6"/>
  <c r="T72" i="6"/>
  <c r="S72" i="6"/>
  <c r="P72" i="6"/>
  <c r="O72" i="6"/>
  <c r="L72" i="6"/>
  <c r="K72" i="6"/>
  <c r="H72" i="6"/>
  <c r="G72" i="6"/>
  <c r="D72" i="6"/>
  <c r="C72" i="6"/>
  <c r="AF71" i="6"/>
  <c r="AE71" i="6"/>
  <c r="AB71" i="6"/>
  <c r="AA71" i="6"/>
  <c r="X71" i="6"/>
  <c r="W71" i="6"/>
  <c r="T71" i="6"/>
  <c r="S71" i="6"/>
  <c r="P71" i="6"/>
  <c r="O71" i="6"/>
  <c r="L71" i="6"/>
  <c r="K71" i="6"/>
  <c r="H71" i="6"/>
  <c r="G71" i="6"/>
  <c r="D71" i="6"/>
  <c r="C71" i="6"/>
  <c r="AF70" i="6"/>
  <c r="AE70" i="6"/>
  <c r="AB70" i="6"/>
  <c r="AA70" i="6"/>
  <c r="X70" i="6"/>
  <c r="W70" i="6"/>
  <c r="T70" i="6"/>
  <c r="S70" i="6"/>
  <c r="P70" i="6"/>
  <c r="O70" i="6"/>
  <c r="L70" i="6"/>
  <c r="K70" i="6"/>
  <c r="H70" i="6"/>
  <c r="G70" i="6"/>
  <c r="D70" i="6"/>
  <c r="C70" i="6"/>
  <c r="AF69" i="6"/>
  <c r="AE69" i="6"/>
  <c r="AB69" i="6"/>
  <c r="AA69" i="6"/>
  <c r="X69" i="6"/>
  <c r="W69" i="6"/>
  <c r="T69" i="6"/>
  <c r="S69" i="6"/>
  <c r="P69" i="6"/>
  <c r="O69" i="6"/>
  <c r="L69" i="6"/>
  <c r="K69" i="6"/>
  <c r="H69" i="6"/>
  <c r="G69" i="6"/>
  <c r="D69" i="6"/>
  <c r="C69" i="6"/>
  <c r="AF68" i="6"/>
  <c r="AE68" i="6"/>
  <c r="AB68" i="6"/>
  <c r="AA68" i="6"/>
  <c r="X68" i="6"/>
  <c r="W68" i="6"/>
  <c r="T68" i="6"/>
  <c r="S68" i="6"/>
  <c r="P68" i="6"/>
  <c r="O68" i="6"/>
  <c r="L68" i="6"/>
  <c r="K68" i="6"/>
  <c r="H68" i="6"/>
  <c r="G68" i="6"/>
  <c r="D68" i="6"/>
  <c r="C68" i="6"/>
  <c r="AF67" i="6"/>
  <c r="AE67" i="6"/>
  <c r="AB67" i="6"/>
  <c r="AA67" i="6"/>
  <c r="X67" i="6"/>
  <c r="W67" i="6"/>
  <c r="T67" i="6"/>
  <c r="S67" i="6"/>
  <c r="P67" i="6"/>
  <c r="O67" i="6"/>
  <c r="L67" i="6"/>
  <c r="K67" i="6"/>
  <c r="H67" i="6"/>
  <c r="G67" i="6"/>
  <c r="D67" i="6"/>
  <c r="C67" i="6"/>
  <c r="AF66" i="6"/>
  <c r="AE66" i="6"/>
  <c r="AB66" i="6"/>
  <c r="AA66" i="6"/>
  <c r="X66" i="6"/>
  <c r="W66" i="6"/>
  <c r="T66" i="6"/>
  <c r="S66" i="6"/>
  <c r="P66" i="6"/>
  <c r="O66" i="6"/>
  <c r="L66" i="6"/>
  <c r="K66" i="6"/>
  <c r="H66" i="6"/>
  <c r="G66" i="6"/>
  <c r="D66" i="6"/>
  <c r="C66" i="6"/>
  <c r="AF65" i="6"/>
  <c r="AE65" i="6"/>
  <c r="AB65" i="6"/>
  <c r="AA65" i="6"/>
  <c r="X65" i="6"/>
  <c r="W65" i="6"/>
  <c r="T65" i="6"/>
  <c r="S65" i="6"/>
  <c r="P65" i="6"/>
  <c r="O65" i="6"/>
  <c r="L65" i="6"/>
  <c r="K65" i="6"/>
  <c r="H65" i="6"/>
  <c r="G65" i="6"/>
  <c r="D65" i="6"/>
  <c r="C65" i="6"/>
  <c r="AF64" i="6"/>
  <c r="AE64" i="6"/>
  <c r="AB64" i="6"/>
  <c r="AA64" i="6"/>
  <c r="X64" i="6"/>
  <c r="W64" i="6"/>
  <c r="T64" i="6"/>
  <c r="S64" i="6"/>
  <c r="P64" i="6"/>
  <c r="O64" i="6"/>
  <c r="L64" i="6"/>
  <c r="K64" i="6"/>
  <c r="H64" i="6"/>
  <c r="G64" i="6"/>
  <c r="D64" i="6"/>
  <c r="C64" i="6"/>
  <c r="AF63" i="6"/>
  <c r="AE63" i="6"/>
  <c r="AB63" i="6"/>
  <c r="AA63" i="6"/>
  <c r="X63" i="6"/>
  <c r="W63" i="6"/>
  <c r="T63" i="6"/>
  <c r="S63" i="6"/>
  <c r="P63" i="6"/>
  <c r="O63" i="6"/>
  <c r="L63" i="6"/>
  <c r="K63" i="6"/>
  <c r="H63" i="6"/>
  <c r="G63" i="6"/>
  <c r="D63" i="6"/>
  <c r="C63" i="6"/>
  <c r="AF62" i="6"/>
  <c r="AE62" i="6"/>
  <c r="AB62" i="6"/>
  <c r="AA62" i="6"/>
  <c r="X62" i="6"/>
  <c r="W62" i="6"/>
  <c r="T62" i="6"/>
  <c r="S62" i="6"/>
  <c r="P62" i="6"/>
  <c r="O62" i="6"/>
  <c r="L62" i="6"/>
  <c r="K62" i="6"/>
  <c r="H62" i="6"/>
  <c r="G62" i="6"/>
  <c r="D62" i="6"/>
  <c r="C62" i="6"/>
  <c r="AF61" i="6"/>
  <c r="AE61" i="6"/>
  <c r="AB61" i="6"/>
  <c r="AA61" i="6"/>
  <c r="X61" i="6"/>
  <c r="W61" i="6"/>
  <c r="T61" i="6"/>
  <c r="S61" i="6"/>
  <c r="P61" i="6"/>
  <c r="O61" i="6"/>
  <c r="L61" i="6"/>
  <c r="K61" i="6"/>
  <c r="H61" i="6"/>
  <c r="G61" i="6"/>
  <c r="D61" i="6"/>
  <c r="C61" i="6"/>
  <c r="AF60" i="6"/>
  <c r="AE60" i="6"/>
  <c r="AB60" i="6"/>
  <c r="AA60" i="6"/>
  <c r="X60" i="6"/>
  <c r="W60" i="6"/>
  <c r="T60" i="6"/>
  <c r="S60" i="6"/>
  <c r="P60" i="6"/>
  <c r="O60" i="6"/>
  <c r="L60" i="6"/>
  <c r="K60" i="6"/>
  <c r="H60" i="6"/>
  <c r="G60" i="6"/>
  <c r="D60" i="6"/>
  <c r="C60" i="6"/>
  <c r="AF59" i="6"/>
  <c r="AE59" i="6"/>
  <c r="AB59" i="6"/>
  <c r="AA59" i="6"/>
  <c r="X59" i="6"/>
  <c r="W59" i="6"/>
  <c r="T59" i="6"/>
  <c r="S59" i="6"/>
  <c r="P59" i="6"/>
  <c r="O59" i="6"/>
  <c r="L59" i="6"/>
  <c r="K59" i="6"/>
  <c r="H59" i="6"/>
  <c r="G59" i="6"/>
  <c r="D59" i="6"/>
  <c r="C59" i="6"/>
  <c r="AF58" i="6"/>
  <c r="AE58" i="6"/>
  <c r="AB58" i="6"/>
  <c r="AA58" i="6"/>
  <c r="X58" i="6"/>
  <c r="W58" i="6"/>
  <c r="T58" i="6"/>
  <c r="S58" i="6"/>
  <c r="P58" i="6"/>
  <c r="O58" i="6"/>
  <c r="L58" i="6"/>
  <c r="K58" i="6"/>
  <c r="H58" i="6"/>
  <c r="G58" i="6"/>
  <c r="D58" i="6"/>
  <c r="C58" i="6"/>
  <c r="AF57" i="6"/>
  <c r="AE57" i="6"/>
  <c r="AB57" i="6"/>
  <c r="AA57" i="6"/>
  <c r="X57" i="6"/>
  <c r="W57" i="6"/>
  <c r="T57" i="6"/>
  <c r="S57" i="6"/>
  <c r="P57" i="6"/>
  <c r="O57" i="6"/>
  <c r="L57" i="6"/>
  <c r="K57" i="6"/>
  <c r="H57" i="6"/>
  <c r="G57" i="6"/>
  <c r="D57" i="6"/>
  <c r="C57" i="6"/>
  <c r="AF56" i="6"/>
  <c r="AE56" i="6"/>
  <c r="AB56" i="6"/>
  <c r="AA56" i="6"/>
  <c r="X56" i="6"/>
  <c r="W56" i="6"/>
  <c r="T56" i="6"/>
  <c r="S56" i="6"/>
  <c r="P56" i="6"/>
  <c r="O56" i="6"/>
  <c r="L56" i="6"/>
  <c r="K56" i="6"/>
  <c r="H56" i="6"/>
  <c r="G56" i="6"/>
  <c r="D56" i="6"/>
  <c r="C56" i="6"/>
  <c r="AF55" i="6"/>
  <c r="AE55" i="6"/>
  <c r="AB55" i="6"/>
  <c r="AA55" i="6"/>
  <c r="X55" i="6"/>
  <c r="W55" i="6"/>
  <c r="T55" i="6"/>
  <c r="S55" i="6"/>
  <c r="P55" i="6"/>
  <c r="O55" i="6"/>
  <c r="L55" i="6"/>
  <c r="K55" i="6"/>
  <c r="H55" i="6"/>
  <c r="G55" i="6"/>
  <c r="D55" i="6"/>
  <c r="C55" i="6"/>
  <c r="AF54" i="6"/>
  <c r="AE54" i="6"/>
  <c r="AB54" i="6"/>
  <c r="AA54" i="6"/>
  <c r="X54" i="6"/>
  <c r="W54" i="6"/>
  <c r="T54" i="6"/>
  <c r="S54" i="6"/>
  <c r="P54" i="6"/>
  <c r="O54" i="6"/>
  <c r="L54" i="6"/>
  <c r="K54" i="6"/>
  <c r="H54" i="6"/>
  <c r="G54" i="6"/>
  <c r="D54" i="6"/>
  <c r="C54" i="6"/>
  <c r="AF53" i="6"/>
  <c r="AE53" i="6"/>
  <c r="AB53" i="6"/>
  <c r="AA53" i="6"/>
  <c r="X53" i="6"/>
  <c r="W53" i="6"/>
  <c r="T53" i="6"/>
  <c r="S53" i="6"/>
  <c r="P53" i="6"/>
  <c r="O53" i="6"/>
  <c r="L53" i="6"/>
  <c r="K53" i="6"/>
  <c r="H53" i="6"/>
  <c r="G53" i="6"/>
  <c r="D53" i="6"/>
  <c r="C53" i="6"/>
  <c r="AF52" i="6"/>
  <c r="AE52" i="6"/>
  <c r="AB52" i="6"/>
  <c r="AA52" i="6"/>
  <c r="X52" i="6"/>
  <c r="W52" i="6"/>
  <c r="T52" i="6"/>
  <c r="S52" i="6"/>
  <c r="P52" i="6"/>
  <c r="O52" i="6"/>
  <c r="L52" i="6"/>
  <c r="K52" i="6"/>
  <c r="H52" i="6"/>
  <c r="G52" i="6"/>
  <c r="D52" i="6"/>
  <c r="C52" i="6"/>
  <c r="AF51" i="6"/>
  <c r="AE51" i="6"/>
  <c r="AB51" i="6"/>
  <c r="AA51" i="6"/>
  <c r="X51" i="6"/>
  <c r="W51" i="6"/>
  <c r="T51" i="6"/>
  <c r="S51" i="6"/>
  <c r="P51" i="6"/>
  <c r="O51" i="6"/>
  <c r="L51" i="6"/>
  <c r="K51" i="6"/>
  <c r="H51" i="6"/>
  <c r="G51" i="6"/>
  <c r="D51" i="6"/>
  <c r="C51" i="6"/>
  <c r="AF50" i="6"/>
  <c r="AE50" i="6"/>
  <c r="AB50" i="6"/>
  <c r="AA50" i="6"/>
  <c r="X50" i="6"/>
  <c r="W50" i="6"/>
  <c r="T50" i="6"/>
  <c r="S50" i="6"/>
  <c r="P50" i="6"/>
  <c r="O50" i="6"/>
  <c r="L50" i="6"/>
  <c r="K50" i="6"/>
  <c r="H50" i="6"/>
  <c r="G50" i="6"/>
  <c r="D50" i="6"/>
  <c r="C50" i="6"/>
  <c r="AF49" i="6"/>
  <c r="AE49" i="6"/>
  <c r="AB49" i="6"/>
  <c r="AA49" i="6"/>
  <c r="X49" i="6"/>
  <c r="W49" i="6"/>
  <c r="T49" i="6"/>
  <c r="S49" i="6"/>
  <c r="P49" i="6"/>
  <c r="O49" i="6"/>
  <c r="L49" i="6"/>
  <c r="K49" i="6"/>
  <c r="H49" i="6"/>
  <c r="G49" i="6"/>
  <c r="D49" i="6"/>
  <c r="C49" i="6"/>
  <c r="AF48" i="6"/>
  <c r="AE48" i="6"/>
  <c r="AB48" i="6"/>
  <c r="AA48" i="6"/>
  <c r="X48" i="6"/>
  <c r="W48" i="6"/>
  <c r="T48" i="6"/>
  <c r="S48" i="6"/>
  <c r="P48" i="6"/>
  <c r="O48" i="6"/>
  <c r="L48" i="6"/>
  <c r="K48" i="6"/>
  <c r="H48" i="6"/>
  <c r="G48" i="6"/>
  <c r="D48" i="6"/>
  <c r="C48" i="6"/>
  <c r="AF47" i="6"/>
  <c r="AE47" i="6"/>
  <c r="AB47" i="6"/>
  <c r="AA47" i="6"/>
  <c r="X47" i="6"/>
  <c r="W47" i="6"/>
  <c r="T47" i="6"/>
  <c r="S47" i="6"/>
  <c r="P47" i="6"/>
  <c r="O47" i="6"/>
  <c r="L47" i="6"/>
  <c r="K47" i="6"/>
  <c r="H47" i="6"/>
  <c r="G47" i="6"/>
  <c r="D47" i="6"/>
  <c r="C47" i="6"/>
  <c r="AF46" i="6"/>
  <c r="AE46" i="6"/>
  <c r="AB46" i="6"/>
  <c r="AA46" i="6"/>
  <c r="X46" i="6"/>
  <c r="W46" i="6"/>
  <c r="T46" i="6"/>
  <c r="S46" i="6"/>
  <c r="P46" i="6"/>
  <c r="O46" i="6"/>
  <c r="L46" i="6"/>
  <c r="K46" i="6"/>
  <c r="H46" i="6"/>
  <c r="G46" i="6"/>
  <c r="D46" i="6"/>
  <c r="C46" i="6"/>
  <c r="AF45" i="6"/>
  <c r="AE45" i="6"/>
  <c r="AB45" i="6"/>
  <c r="AA45" i="6"/>
  <c r="X45" i="6"/>
  <c r="W45" i="6"/>
  <c r="T45" i="6"/>
  <c r="S45" i="6"/>
  <c r="P45" i="6"/>
  <c r="O45" i="6"/>
  <c r="L45" i="6"/>
  <c r="K45" i="6"/>
  <c r="H45" i="6"/>
  <c r="G45" i="6"/>
  <c r="D45" i="6"/>
  <c r="C45" i="6"/>
  <c r="AF44" i="6"/>
  <c r="AE44" i="6"/>
  <c r="AB44" i="6"/>
  <c r="AA44" i="6"/>
  <c r="X44" i="6"/>
  <c r="W44" i="6"/>
  <c r="T44" i="6"/>
  <c r="S44" i="6"/>
  <c r="P44" i="6"/>
  <c r="O44" i="6"/>
  <c r="L44" i="6"/>
  <c r="K44" i="6"/>
  <c r="H44" i="6"/>
  <c r="G44" i="6"/>
  <c r="D44" i="6"/>
  <c r="C44" i="6"/>
  <c r="AF43" i="6"/>
  <c r="AE43" i="6"/>
  <c r="AB43" i="6"/>
  <c r="AA43" i="6"/>
  <c r="X43" i="6"/>
  <c r="W43" i="6"/>
  <c r="T43" i="6"/>
  <c r="S43" i="6"/>
  <c r="P43" i="6"/>
  <c r="O43" i="6"/>
  <c r="L43" i="6"/>
  <c r="K43" i="6"/>
  <c r="H43" i="6"/>
  <c r="G43" i="6"/>
  <c r="D43" i="6"/>
  <c r="C43" i="6"/>
  <c r="AF42" i="6"/>
  <c r="AE42" i="6"/>
  <c r="AB42" i="6"/>
  <c r="AA42" i="6"/>
  <c r="X42" i="6"/>
  <c r="W42" i="6"/>
  <c r="T42" i="6"/>
  <c r="S42" i="6"/>
  <c r="P42" i="6"/>
  <c r="O42" i="6"/>
  <c r="L42" i="6"/>
  <c r="K42" i="6"/>
  <c r="H42" i="6"/>
  <c r="G42" i="6"/>
  <c r="D42" i="6"/>
  <c r="C42" i="6"/>
  <c r="AF41" i="6"/>
  <c r="AE41" i="6"/>
  <c r="AB41" i="6"/>
  <c r="AA41" i="6"/>
  <c r="X41" i="6"/>
  <c r="W41" i="6"/>
  <c r="T41" i="6"/>
  <c r="S41" i="6"/>
  <c r="P41" i="6"/>
  <c r="O41" i="6"/>
  <c r="L41" i="6"/>
  <c r="K41" i="6"/>
  <c r="H41" i="6"/>
  <c r="G41" i="6"/>
  <c r="D41" i="6"/>
  <c r="C41" i="6"/>
  <c r="AF40" i="6"/>
  <c r="AE40" i="6"/>
  <c r="AB40" i="6"/>
  <c r="AA40" i="6"/>
  <c r="X40" i="6"/>
  <c r="W40" i="6"/>
  <c r="T40" i="6"/>
  <c r="S40" i="6"/>
  <c r="P40" i="6"/>
  <c r="O40" i="6"/>
  <c r="L40" i="6"/>
  <c r="K40" i="6"/>
  <c r="H40" i="6"/>
  <c r="G40" i="6"/>
  <c r="D40" i="6"/>
  <c r="C40" i="6"/>
  <c r="AF39" i="6"/>
  <c r="AE39" i="6"/>
  <c r="AB39" i="6"/>
  <c r="AA39" i="6"/>
  <c r="X39" i="6"/>
  <c r="W39" i="6"/>
  <c r="T39" i="6"/>
  <c r="S39" i="6"/>
  <c r="P39" i="6"/>
  <c r="O39" i="6"/>
  <c r="L39" i="6"/>
  <c r="K39" i="6"/>
  <c r="H39" i="6"/>
  <c r="G39" i="6"/>
  <c r="D39" i="6"/>
  <c r="C39" i="6"/>
  <c r="AF38" i="6"/>
  <c r="AE38" i="6"/>
  <c r="AB38" i="6"/>
  <c r="AA38" i="6"/>
  <c r="X38" i="6"/>
  <c r="W38" i="6"/>
  <c r="T38" i="6"/>
  <c r="S38" i="6"/>
  <c r="P38" i="6"/>
  <c r="O38" i="6"/>
  <c r="L38" i="6"/>
  <c r="K38" i="6"/>
  <c r="H38" i="6"/>
  <c r="G38" i="6"/>
  <c r="D38" i="6"/>
  <c r="C38" i="6"/>
  <c r="AF37" i="6"/>
  <c r="AE37" i="6"/>
  <c r="AB37" i="6"/>
  <c r="AA37" i="6"/>
  <c r="X37" i="6"/>
  <c r="W37" i="6"/>
  <c r="T37" i="6"/>
  <c r="S37" i="6"/>
  <c r="P37" i="6"/>
  <c r="O37" i="6"/>
  <c r="L37" i="6"/>
  <c r="K37" i="6"/>
  <c r="H37" i="6"/>
  <c r="G37" i="6"/>
  <c r="D37" i="6"/>
  <c r="C37" i="6"/>
  <c r="AF36" i="6"/>
  <c r="AE36" i="6"/>
  <c r="AB36" i="6"/>
  <c r="AA36" i="6"/>
  <c r="X36" i="6"/>
  <c r="W36" i="6"/>
  <c r="T36" i="6"/>
  <c r="S36" i="6"/>
  <c r="P36" i="6"/>
  <c r="O36" i="6"/>
  <c r="L36" i="6"/>
  <c r="K36" i="6"/>
  <c r="H36" i="6"/>
  <c r="G36" i="6"/>
  <c r="D36" i="6"/>
  <c r="C36" i="6"/>
  <c r="AF35" i="6"/>
  <c r="AE35" i="6"/>
  <c r="AB35" i="6"/>
  <c r="AA35" i="6"/>
  <c r="X35" i="6"/>
  <c r="W35" i="6"/>
  <c r="T35" i="6"/>
  <c r="S35" i="6"/>
  <c r="P35" i="6"/>
  <c r="O35" i="6"/>
  <c r="L35" i="6"/>
  <c r="K35" i="6"/>
  <c r="H35" i="6"/>
  <c r="G35" i="6"/>
  <c r="D35" i="6"/>
  <c r="C35" i="6"/>
  <c r="AF34" i="6"/>
  <c r="AE34" i="6"/>
  <c r="AB34" i="6"/>
  <c r="AA34" i="6"/>
  <c r="X34" i="6"/>
  <c r="W34" i="6"/>
  <c r="T34" i="6"/>
  <c r="S34" i="6"/>
  <c r="P34" i="6"/>
  <c r="O34" i="6"/>
  <c r="L34" i="6"/>
  <c r="K34" i="6"/>
  <c r="H34" i="6"/>
  <c r="G34" i="6"/>
  <c r="D34" i="6"/>
  <c r="C34" i="6"/>
  <c r="AF33" i="6"/>
  <c r="AE33" i="6"/>
  <c r="AB33" i="6"/>
  <c r="AA33" i="6"/>
  <c r="X33" i="6"/>
  <c r="W33" i="6"/>
  <c r="T33" i="6"/>
  <c r="S33" i="6"/>
  <c r="P33" i="6"/>
  <c r="O33" i="6"/>
  <c r="L33" i="6"/>
  <c r="K33" i="6"/>
  <c r="H33" i="6"/>
  <c r="G33" i="6"/>
  <c r="D33" i="6"/>
  <c r="C33" i="6"/>
  <c r="AF32" i="6"/>
  <c r="AE32" i="6"/>
  <c r="AB32" i="6"/>
  <c r="AA32" i="6"/>
  <c r="X32" i="6"/>
  <c r="W32" i="6"/>
  <c r="T32" i="6"/>
  <c r="S32" i="6"/>
  <c r="P32" i="6"/>
  <c r="O32" i="6"/>
  <c r="L32" i="6"/>
  <c r="K32" i="6"/>
  <c r="H32" i="6"/>
  <c r="G32" i="6"/>
  <c r="D32" i="6"/>
  <c r="C32" i="6"/>
  <c r="AF31" i="6"/>
  <c r="AE31" i="6"/>
  <c r="AB31" i="6"/>
  <c r="AA31" i="6"/>
  <c r="X31" i="6"/>
  <c r="W31" i="6"/>
  <c r="T31" i="6"/>
  <c r="S31" i="6"/>
  <c r="P31" i="6"/>
  <c r="O31" i="6"/>
  <c r="L31" i="6"/>
  <c r="K31" i="6"/>
  <c r="H31" i="6"/>
  <c r="G31" i="6"/>
  <c r="D31" i="6"/>
  <c r="C31" i="6"/>
  <c r="AF30" i="6"/>
  <c r="AE30" i="6"/>
  <c r="AB30" i="6"/>
  <c r="AA30" i="6"/>
  <c r="X30" i="6"/>
  <c r="W30" i="6"/>
  <c r="T30" i="6"/>
  <c r="S30" i="6"/>
  <c r="P30" i="6"/>
  <c r="O30" i="6"/>
  <c r="L30" i="6"/>
  <c r="K30" i="6"/>
  <c r="H30" i="6"/>
  <c r="G30" i="6"/>
  <c r="D30" i="6"/>
  <c r="C30" i="6"/>
  <c r="AF29" i="6"/>
  <c r="AE29" i="6"/>
  <c r="AB29" i="6"/>
  <c r="AA29" i="6"/>
  <c r="X29" i="6"/>
  <c r="W29" i="6"/>
  <c r="T29" i="6"/>
  <c r="S29" i="6"/>
  <c r="P29" i="6"/>
  <c r="O29" i="6"/>
  <c r="L29" i="6"/>
  <c r="K29" i="6"/>
  <c r="H29" i="6"/>
  <c r="G29" i="6"/>
  <c r="D29" i="6"/>
  <c r="C29" i="6"/>
  <c r="AF28" i="6"/>
  <c r="AE28" i="6"/>
  <c r="AB28" i="6"/>
  <c r="AA28" i="6"/>
  <c r="X28" i="6"/>
  <c r="W28" i="6"/>
  <c r="T28" i="6"/>
  <c r="S28" i="6"/>
  <c r="P28" i="6"/>
  <c r="O28" i="6"/>
  <c r="L28" i="6"/>
  <c r="K28" i="6"/>
  <c r="H28" i="6"/>
  <c r="G28" i="6"/>
  <c r="D28" i="6"/>
  <c r="C28" i="6"/>
  <c r="AF27" i="6"/>
  <c r="AE27" i="6"/>
  <c r="AB27" i="6"/>
  <c r="AA27" i="6"/>
  <c r="X27" i="6"/>
  <c r="W27" i="6"/>
  <c r="T27" i="6"/>
  <c r="S27" i="6"/>
  <c r="P27" i="6"/>
  <c r="O27" i="6"/>
  <c r="L27" i="6"/>
  <c r="K27" i="6"/>
  <c r="H27" i="6"/>
  <c r="G27" i="6"/>
  <c r="D27" i="6"/>
  <c r="C27" i="6"/>
  <c r="AF26" i="6"/>
  <c r="AE26" i="6"/>
  <c r="AB26" i="6"/>
  <c r="AA26" i="6"/>
  <c r="X26" i="6"/>
  <c r="W26" i="6"/>
  <c r="T26" i="6"/>
  <c r="S26" i="6"/>
  <c r="P26" i="6"/>
  <c r="O26" i="6"/>
  <c r="L26" i="6"/>
  <c r="K26" i="6"/>
  <c r="H26" i="6"/>
  <c r="G26" i="6"/>
  <c r="D26" i="6"/>
  <c r="C26" i="6"/>
  <c r="AF25" i="6"/>
  <c r="AE25" i="6"/>
  <c r="AB25" i="6"/>
  <c r="AA25" i="6"/>
  <c r="X25" i="6"/>
  <c r="W25" i="6"/>
  <c r="T25" i="6"/>
  <c r="S25" i="6"/>
  <c r="P25" i="6"/>
  <c r="O25" i="6"/>
  <c r="L25" i="6"/>
  <c r="K25" i="6"/>
  <c r="H25" i="6"/>
  <c r="G25" i="6"/>
  <c r="D25" i="6"/>
  <c r="C25" i="6"/>
  <c r="AF24" i="6"/>
  <c r="AE24" i="6"/>
  <c r="AB24" i="6"/>
  <c r="AA24" i="6"/>
  <c r="X24" i="6"/>
  <c r="W24" i="6"/>
  <c r="T24" i="6"/>
  <c r="S24" i="6"/>
  <c r="P24" i="6"/>
  <c r="O24" i="6"/>
  <c r="L24" i="6"/>
  <c r="K24" i="6"/>
  <c r="H24" i="6"/>
  <c r="G24" i="6"/>
  <c r="D24" i="6"/>
  <c r="C24" i="6"/>
  <c r="AF23" i="6"/>
  <c r="AE23" i="6"/>
  <c r="AB23" i="6"/>
  <c r="AA23" i="6"/>
  <c r="X23" i="6"/>
  <c r="W23" i="6"/>
  <c r="T23" i="6"/>
  <c r="S23" i="6"/>
  <c r="P23" i="6"/>
  <c r="O23" i="6"/>
  <c r="L23" i="6"/>
  <c r="K23" i="6"/>
  <c r="H23" i="6"/>
  <c r="G23" i="6"/>
  <c r="D23" i="6"/>
  <c r="C23" i="6"/>
  <c r="AF22" i="6"/>
  <c r="AE22" i="6"/>
  <c r="AB22" i="6"/>
  <c r="AA22" i="6"/>
  <c r="X22" i="6"/>
  <c r="W22" i="6"/>
  <c r="T22" i="6"/>
  <c r="S22" i="6"/>
  <c r="P22" i="6"/>
  <c r="O22" i="6"/>
  <c r="L22" i="6"/>
  <c r="K22" i="6"/>
  <c r="H22" i="6"/>
  <c r="G22" i="6"/>
  <c r="D22" i="6"/>
  <c r="C22" i="6"/>
  <c r="AF21" i="6"/>
  <c r="AE21" i="6"/>
  <c r="AB21" i="6"/>
  <c r="AA21" i="6"/>
  <c r="X21" i="6"/>
  <c r="W21" i="6"/>
  <c r="T21" i="6"/>
  <c r="S21" i="6"/>
  <c r="P21" i="6"/>
  <c r="O21" i="6"/>
  <c r="L21" i="6"/>
  <c r="K21" i="6"/>
  <c r="H21" i="6"/>
  <c r="G21" i="6"/>
  <c r="D21" i="6"/>
  <c r="C21" i="6"/>
  <c r="AF20" i="6"/>
  <c r="AE20" i="6"/>
  <c r="AB20" i="6"/>
  <c r="AA20" i="6"/>
  <c r="X20" i="6"/>
  <c r="W20" i="6"/>
  <c r="T20" i="6"/>
  <c r="S20" i="6"/>
  <c r="P20" i="6"/>
  <c r="O20" i="6"/>
  <c r="L20" i="6"/>
  <c r="K20" i="6"/>
  <c r="H20" i="6"/>
  <c r="G20" i="6"/>
  <c r="D20" i="6"/>
  <c r="C20" i="6"/>
  <c r="AF19" i="6"/>
  <c r="AE19" i="6"/>
  <c r="AB19" i="6"/>
  <c r="AA19" i="6"/>
  <c r="X19" i="6"/>
  <c r="W19" i="6"/>
  <c r="T19" i="6"/>
  <c r="S19" i="6"/>
  <c r="P19" i="6"/>
  <c r="O19" i="6"/>
  <c r="L19" i="6"/>
  <c r="K19" i="6"/>
  <c r="H19" i="6"/>
  <c r="G19" i="6"/>
  <c r="D19" i="6"/>
  <c r="C19" i="6"/>
  <c r="AF18" i="6"/>
  <c r="AE18" i="6"/>
  <c r="AB18" i="6"/>
  <c r="AA18" i="6"/>
  <c r="X18" i="6"/>
  <c r="W18" i="6"/>
  <c r="T18" i="6"/>
  <c r="S18" i="6"/>
  <c r="P18" i="6"/>
  <c r="O18" i="6"/>
  <c r="L18" i="6"/>
  <c r="K18" i="6"/>
  <c r="H18" i="6"/>
  <c r="G18" i="6"/>
  <c r="D18" i="6"/>
  <c r="C18" i="6"/>
  <c r="AF17" i="6"/>
  <c r="AE17" i="6"/>
  <c r="AB17" i="6"/>
  <c r="AA17" i="6"/>
  <c r="X17" i="6"/>
  <c r="W17" i="6"/>
  <c r="T17" i="6"/>
  <c r="S17" i="6"/>
  <c r="P17" i="6"/>
  <c r="O17" i="6"/>
  <c r="L17" i="6"/>
  <c r="K17" i="6"/>
  <c r="H17" i="6"/>
  <c r="G17" i="6"/>
  <c r="D17" i="6"/>
  <c r="C17" i="6"/>
  <c r="AF16" i="6"/>
  <c r="AE16" i="6"/>
  <c r="AB16" i="6"/>
  <c r="AA16" i="6"/>
  <c r="X16" i="6"/>
  <c r="W16" i="6"/>
  <c r="T16" i="6"/>
  <c r="S16" i="6"/>
  <c r="P16" i="6"/>
  <c r="O16" i="6"/>
  <c r="L16" i="6"/>
  <c r="K16" i="6"/>
  <c r="H16" i="6"/>
  <c r="G16" i="6"/>
  <c r="D16" i="6"/>
  <c r="C16" i="6"/>
  <c r="AF15" i="6"/>
  <c r="AE15" i="6"/>
  <c r="AB15" i="6"/>
  <c r="AA15" i="6"/>
  <c r="X15" i="6"/>
  <c r="W15" i="6"/>
  <c r="T15" i="6"/>
  <c r="S15" i="6"/>
  <c r="P15" i="6"/>
  <c r="O15" i="6"/>
  <c r="L15" i="6"/>
  <c r="K15" i="6"/>
  <c r="H15" i="6"/>
  <c r="G15" i="6"/>
  <c r="D15" i="6"/>
  <c r="C15" i="6"/>
  <c r="AF14" i="6"/>
  <c r="AE14" i="6"/>
  <c r="AB14" i="6"/>
  <c r="AA14" i="6"/>
  <c r="X14" i="6"/>
  <c r="W14" i="6"/>
  <c r="T14" i="6"/>
  <c r="S14" i="6"/>
  <c r="P14" i="6"/>
  <c r="O14" i="6"/>
  <c r="L14" i="6"/>
  <c r="K14" i="6"/>
  <c r="H14" i="6"/>
  <c r="G14" i="6"/>
  <c r="D14" i="6"/>
  <c r="C14" i="6"/>
  <c r="AF13" i="6"/>
  <c r="AE13" i="6"/>
  <c r="AB13" i="6"/>
  <c r="AA13" i="6"/>
  <c r="X13" i="6"/>
  <c r="W13" i="6"/>
  <c r="T13" i="6"/>
  <c r="S13" i="6"/>
  <c r="P13" i="6"/>
  <c r="O13" i="6"/>
  <c r="L13" i="6"/>
  <c r="K13" i="6"/>
  <c r="H13" i="6"/>
  <c r="G13" i="6"/>
  <c r="D13" i="6"/>
  <c r="C13" i="6"/>
  <c r="AF12" i="6"/>
  <c r="AE12" i="6"/>
  <c r="AB12" i="6"/>
  <c r="AA12" i="6"/>
  <c r="X12" i="6"/>
  <c r="W12" i="6"/>
  <c r="T12" i="6"/>
  <c r="S12" i="6"/>
  <c r="P12" i="6"/>
  <c r="O12" i="6"/>
  <c r="L12" i="6"/>
  <c r="K12" i="6"/>
  <c r="H12" i="6"/>
  <c r="G12" i="6"/>
  <c r="D12" i="6"/>
  <c r="C12" i="6"/>
  <c r="AF11" i="6"/>
  <c r="AE11" i="6"/>
  <c r="AB11" i="6"/>
  <c r="AA11" i="6"/>
  <c r="X11" i="6"/>
  <c r="W11" i="6"/>
  <c r="T11" i="6"/>
  <c r="S11" i="6"/>
  <c r="P11" i="6"/>
  <c r="O11" i="6"/>
  <c r="L11" i="6"/>
  <c r="K11" i="6"/>
  <c r="H11" i="6"/>
  <c r="G11" i="6"/>
  <c r="D11" i="6"/>
  <c r="C11" i="6"/>
  <c r="AF10" i="6"/>
  <c r="AE10" i="6"/>
  <c r="AB10" i="6"/>
  <c r="AA10" i="6"/>
  <c r="X10" i="6"/>
  <c r="W10" i="6"/>
  <c r="T10" i="6"/>
  <c r="S10" i="6"/>
  <c r="P10" i="6"/>
  <c r="O10" i="6"/>
  <c r="L10" i="6"/>
  <c r="K10" i="6"/>
  <c r="H10" i="6"/>
  <c r="G10" i="6"/>
  <c r="D10" i="6"/>
  <c r="C10" i="6"/>
  <c r="AF9" i="6"/>
  <c r="AE9" i="6"/>
  <c r="AB9" i="6"/>
  <c r="AA9" i="6"/>
  <c r="X9" i="6"/>
  <c r="W9" i="6"/>
  <c r="T9" i="6"/>
  <c r="S9" i="6"/>
  <c r="P9" i="6"/>
  <c r="O9" i="6"/>
  <c r="L9" i="6"/>
  <c r="K9" i="6"/>
  <c r="H9" i="6"/>
  <c r="G9" i="6"/>
  <c r="D9" i="6"/>
  <c r="C9" i="6"/>
  <c r="AF8" i="6"/>
  <c r="AE8" i="6"/>
  <c r="AB8" i="6"/>
  <c r="AA8" i="6"/>
  <c r="X8" i="6"/>
  <c r="W8" i="6"/>
  <c r="T8" i="6"/>
  <c r="S8" i="6"/>
  <c r="P8" i="6"/>
  <c r="O8" i="6"/>
  <c r="L8" i="6"/>
  <c r="K8" i="6"/>
  <c r="H8" i="6"/>
  <c r="G8" i="6"/>
  <c r="D8" i="6"/>
  <c r="C8" i="6"/>
  <c r="AF7" i="6"/>
  <c r="AE7" i="6"/>
  <c r="AB7" i="6"/>
  <c r="AA7" i="6"/>
  <c r="X7" i="6"/>
  <c r="W7" i="6"/>
  <c r="T7" i="6"/>
  <c r="S7" i="6"/>
  <c r="P7" i="6"/>
  <c r="O7" i="6"/>
  <c r="L7" i="6"/>
  <c r="K7" i="6"/>
  <c r="H7" i="6"/>
  <c r="G7" i="6"/>
  <c r="D7" i="6"/>
  <c r="C7" i="6"/>
  <c r="AF6" i="6"/>
  <c r="AE6" i="6"/>
  <c r="AB6" i="6"/>
  <c r="AA6" i="6"/>
  <c r="X6" i="6"/>
  <c r="W6" i="6"/>
  <c r="T6" i="6"/>
  <c r="S6" i="6"/>
  <c r="P6" i="6"/>
  <c r="O6" i="6"/>
  <c r="L6" i="6"/>
  <c r="K6" i="6"/>
  <c r="H6" i="6"/>
  <c r="G6" i="6"/>
  <c r="D6" i="6"/>
  <c r="C6" i="6"/>
  <c r="AF5" i="6"/>
  <c r="AE5" i="6"/>
  <c r="AB5" i="6"/>
  <c r="AA5" i="6"/>
  <c r="X5" i="6"/>
  <c r="W5" i="6"/>
  <c r="T5" i="6"/>
  <c r="S5" i="6"/>
  <c r="P5" i="6"/>
  <c r="O5" i="6"/>
  <c r="L5" i="6"/>
  <c r="K5" i="6"/>
  <c r="H5" i="6"/>
  <c r="G5" i="6"/>
  <c r="D5" i="6"/>
  <c r="C5" i="6"/>
  <c r="AF4" i="6"/>
  <c r="AE4" i="6"/>
  <c r="AB4" i="6"/>
  <c r="AA4" i="6"/>
  <c r="X4" i="6"/>
  <c r="W4" i="6"/>
  <c r="T4" i="6"/>
  <c r="S4" i="6"/>
  <c r="P4" i="6"/>
  <c r="O4" i="6"/>
  <c r="L4" i="6"/>
  <c r="K4" i="6"/>
  <c r="H4" i="6"/>
  <c r="G4" i="6"/>
  <c r="D4" i="6"/>
  <c r="C4" i="6"/>
  <c r="AF3" i="6"/>
  <c r="AE3" i="6"/>
  <c r="AB3" i="6"/>
  <c r="AA3" i="6"/>
  <c r="X3" i="6"/>
  <c r="W3" i="6"/>
  <c r="T3" i="6"/>
  <c r="S3" i="6"/>
  <c r="P3" i="6"/>
  <c r="O3" i="6"/>
  <c r="L3" i="6"/>
  <c r="K3" i="6"/>
  <c r="H3" i="6"/>
  <c r="G3" i="6"/>
  <c r="D3" i="6"/>
  <c r="C3" i="6"/>
  <c r="P388" i="5"/>
  <c r="O388" i="5"/>
  <c r="P387" i="5"/>
  <c r="O387" i="5"/>
  <c r="P386" i="5"/>
  <c r="O386" i="5"/>
  <c r="P385" i="5"/>
  <c r="O385" i="5"/>
  <c r="P384" i="5"/>
  <c r="O384" i="5"/>
  <c r="P383" i="5"/>
  <c r="O383" i="5"/>
  <c r="X382" i="5"/>
  <c r="W382" i="5"/>
  <c r="P382" i="5"/>
  <c r="O382" i="5"/>
  <c r="X381" i="5"/>
  <c r="W381" i="5"/>
  <c r="P381" i="5"/>
  <c r="O381" i="5"/>
  <c r="X380" i="5"/>
  <c r="W380" i="5"/>
  <c r="P380" i="5"/>
  <c r="O380" i="5"/>
  <c r="X379" i="5"/>
  <c r="W379" i="5"/>
  <c r="P379" i="5"/>
  <c r="O379" i="5"/>
  <c r="X378" i="5"/>
  <c r="W378" i="5"/>
  <c r="P378" i="5"/>
  <c r="O378" i="5"/>
  <c r="X377" i="5"/>
  <c r="W377" i="5"/>
  <c r="P377" i="5"/>
  <c r="O377" i="5"/>
  <c r="X376" i="5"/>
  <c r="W376" i="5"/>
  <c r="P376" i="5"/>
  <c r="O376" i="5"/>
  <c r="X375" i="5"/>
  <c r="W375" i="5"/>
  <c r="P375" i="5"/>
  <c r="O375" i="5"/>
  <c r="X374" i="5"/>
  <c r="W374" i="5"/>
  <c r="P374" i="5"/>
  <c r="O374" i="5"/>
  <c r="X373" i="5"/>
  <c r="W373" i="5"/>
  <c r="P373" i="5"/>
  <c r="O373" i="5"/>
  <c r="X372" i="5"/>
  <c r="W372" i="5"/>
  <c r="P372" i="5"/>
  <c r="O372" i="5"/>
  <c r="X371" i="5"/>
  <c r="W371" i="5"/>
  <c r="P371" i="5"/>
  <c r="O371" i="5"/>
  <c r="X370" i="5"/>
  <c r="W370" i="5"/>
  <c r="P370" i="5"/>
  <c r="O370" i="5"/>
  <c r="X369" i="5"/>
  <c r="W369" i="5"/>
  <c r="P369" i="5"/>
  <c r="O369" i="5"/>
  <c r="X368" i="5"/>
  <c r="W368" i="5"/>
  <c r="P368" i="5"/>
  <c r="O368" i="5"/>
  <c r="X367" i="5"/>
  <c r="W367" i="5"/>
  <c r="P367" i="5"/>
  <c r="O367" i="5"/>
  <c r="X366" i="5"/>
  <c r="W366" i="5"/>
  <c r="P366" i="5"/>
  <c r="O366" i="5"/>
  <c r="X365" i="5"/>
  <c r="W365" i="5"/>
  <c r="P365" i="5"/>
  <c r="O365" i="5"/>
  <c r="X364" i="5"/>
  <c r="W364" i="5"/>
  <c r="P364" i="5"/>
  <c r="O364" i="5"/>
  <c r="AV363" i="5"/>
  <c r="AU363" i="5"/>
  <c r="X363" i="5"/>
  <c r="W363" i="5"/>
  <c r="P363" i="5"/>
  <c r="O363" i="5"/>
  <c r="AV362" i="5"/>
  <c r="AU362" i="5"/>
  <c r="X362" i="5"/>
  <c r="W362" i="5"/>
  <c r="P362" i="5"/>
  <c r="O362" i="5"/>
  <c r="AV361" i="5"/>
  <c r="AU361" i="5"/>
  <c r="X361" i="5"/>
  <c r="W361" i="5"/>
  <c r="P361" i="5"/>
  <c r="O361" i="5"/>
  <c r="AV360" i="5"/>
  <c r="AU360" i="5"/>
  <c r="X360" i="5"/>
  <c r="W360" i="5"/>
  <c r="P360" i="5"/>
  <c r="O360" i="5"/>
  <c r="AV359" i="5"/>
  <c r="AU359" i="5"/>
  <c r="X359" i="5"/>
  <c r="W359" i="5"/>
  <c r="P359" i="5"/>
  <c r="O359" i="5"/>
  <c r="AV358" i="5"/>
  <c r="AU358" i="5"/>
  <c r="X358" i="5"/>
  <c r="W358" i="5"/>
  <c r="P358" i="5"/>
  <c r="O358" i="5"/>
  <c r="AV357" i="5"/>
  <c r="AU357" i="5"/>
  <c r="X357" i="5"/>
  <c r="W357" i="5"/>
  <c r="P357" i="5"/>
  <c r="O357" i="5"/>
  <c r="AV356" i="5"/>
  <c r="AU356" i="5"/>
  <c r="X356" i="5"/>
  <c r="W356" i="5"/>
  <c r="P356" i="5"/>
  <c r="O356" i="5"/>
  <c r="AV355" i="5"/>
  <c r="AU355" i="5"/>
  <c r="X355" i="5"/>
  <c r="W355" i="5"/>
  <c r="P355" i="5"/>
  <c r="O355" i="5"/>
  <c r="AV354" i="5"/>
  <c r="AU354" i="5"/>
  <c r="X354" i="5"/>
  <c r="W354" i="5"/>
  <c r="P354" i="5"/>
  <c r="O354" i="5"/>
  <c r="AV353" i="5"/>
  <c r="AU353" i="5"/>
  <c r="X353" i="5"/>
  <c r="W353" i="5"/>
  <c r="P353" i="5"/>
  <c r="O353" i="5"/>
  <c r="AV352" i="5"/>
  <c r="AU352" i="5"/>
  <c r="X352" i="5"/>
  <c r="W352" i="5"/>
  <c r="P352" i="5"/>
  <c r="O352" i="5"/>
  <c r="AV351" i="5"/>
  <c r="AU351" i="5"/>
  <c r="X351" i="5"/>
  <c r="W351" i="5"/>
  <c r="P351" i="5"/>
  <c r="O351" i="5"/>
  <c r="AV350" i="5"/>
  <c r="AU350" i="5"/>
  <c r="X350" i="5"/>
  <c r="W350" i="5"/>
  <c r="P350" i="5"/>
  <c r="O350" i="5"/>
  <c r="AV349" i="5"/>
  <c r="AU349" i="5"/>
  <c r="X349" i="5"/>
  <c r="W349" i="5"/>
  <c r="P349" i="5"/>
  <c r="O349" i="5"/>
  <c r="AV348" i="5"/>
  <c r="AU348" i="5"/>
  <c r="X348" i="5"/>
  <c r="W348" i="5"/>
  <c r="P348" i="5"/>
  <c r="O348" i="5"/>
  <c r="AV347" i="5"/>
  <c r="AU347" i="5"/>
  <c r="X347" i="5"/>
  <c r="W347" i="5"/>
  <c r="P347" i="5"/>
  <c r="O347" i="5"/>
  <c r="AV346" i="5"/>
  <c r="AU346" i="5"/>
  <c r="X346" i="5"/>
  <c r="W346" i="5"/>
  <c r="P346" i="5"/>
  <c r="O346" i="5"/>
  <c r="AV345" i="5"/>
  <c r="AU345" i="5"/>
  <c r="X345" i="5"/>
  <c r="W345" i="5"/>
  <c r="P345" i="5"/>
  <c r="O345" i="5"/>
  <c r="AV344" i="5"/>
  <c r="AU344" i="5"/>
  <c r="X344" i="5"/>
  <c r="W344" i="5"/>
  <c r="P344" i="5"/>
  <c r="O344" i="5"/>
  <c r="AV343" i="5"/>
  <c r="AU343" i="5"/>
  <c r="X343" i="5"/>
  <c r="W343" i="5"/>
  <c r="P343" i="5"/>
  <c r="O343" i="5"/>
  <c r="AV342" i="5"/>
  <c r="AU342" i="5"/>
  <c r="X342" i="5"/>
  <c r="W342" i="5"/>
  <c r="P342" i="5"/>
  <c r="O342" i="5"/>
  <c r="AV341" i="5"/>
  <c r="AU341" i="5"/>
  <c r="X341" i="5"/>
  <c r="W341" i="5"/>
  <c r="P341" i="5"/>
  <c r="O341" i="5"/>
  <c r="AV340" i="5"/>
  <c r="AU340" i="5"/>
  <c r="X340" i="5"/>
  <c r="W340" i="5"/>
  <c r="P340" i="5"/>
  <c r="O340" i="5"/>
  <c r="AV339" i="5"/>
  <c r="AU339" i="5"/>
  <c r="X339" i="5"/>
  <c r="W339" i="5"/>
  <c r="P339" i="5"/>
  <c r="O339" i="5"/>
  <c r="AV338" i="5"/>
  <c r="AU338" i="5"/>
  <c r="X338" i="5"/>
  <c r="W338" i="5"/>
  <c r="P338" i="5"/>
  <c r="O338" i="5"/>
  <c r="AV337" i="5"/>
  <c r="AU337" i="5"/>
  <c r="X337" i="5"/>
  <c r="W337" i="5"/>
  <c r="P337" i="5"/>
  <c r="O337" i="5"/>
  <c r="AV336" i="5"/>
  <c r="AU336" i="5"/>
  <c r="X336" i="5"/>
  <c r="W336" i="5"/>
  <c r="P336" i="5"/>
  <c r="O336" i="5"/>
  <c r="AV335" i="5"/>
  <c r="AU335" i="5"/>
  <c r="X335" i="5"/>
  <c r="W335" i="5"/>
  <c r="P335" i="5"/>
  <c r="O335" i="5"/>
  <c r="AV334" i="5"/>
  <c r="AU334" i="5"/>
  <c r="X334" i="5"/>
  <c r="W334" i="5"/>
  <c r="P334" i="5"/>
  <c r="O334" i="5"/>
  <c r="AV333" i="5"/>
  <c r="AU333" i="5"/>
  <c r="X333" i="5"/>
  <c r="W333" i="5"/>
  <c r="P333" i="5"/>
  <c r="O333" i="5"/>
  <c r="AV332" i="5"/>
  <c r="AU332" i="5"/>
  <c r="X332" i="5"/>
  <c r="W332" i="5"/>
  <c r="P332" i="5"/>
  <c r="O332" i="5"/>
  <c r="AV331" i="5"/>
  <c r="AU331" i="5"/>
  <c r="X331" i="5"/>
  <c r="W331" i="5"/>
  <c r="P331" i="5"/>
  <c r="O331" i="5"/>
  <c r="AV330" i="5"/>
  <c r="AU330" i="5"/>
  <c r="X330" i="5"/>
  <c r="W330" i="5"/>
  <c r="P330" i="5"/>
  <c r="O330" i="5"/>
  <c r="AV329" i="5"/>
  <c r="AU329" i="5"/>
  <c r="X329" i="5"/>
  <c r="W329" i="5"/>
  <c r="P329" i="5"/>
  <c r="O329" i="5"/>
  <c r="AV328" i="5"/>
  <c r="AU328" i="5"/>
  <c r="X328" i="5"/>
  <c r="W328" i="5"/>
  <c r="P328" i="5"/>
  <c r="O328" i="5"/>
  <c r="AV327" i="5"/>
  <c r="AU327" i="5"/>
  <c r="X327" i="5"/>
  <c r="W327" i="5"/>
  <c r="P327" i="5"/>
  <c r="O327" i="5"/>
  <c r="AV326" i="5"/>
  <c r="AU326" i="5"/>
  <c r="X326" i="5"/>
  <c r="W326" i="5"/>
  <c r="P326" i="5"/>
  <c r="O326" i="5"/>
  <c r="AV325" i="5"/>
  <c r="AU325" i="5"/>
  <c r="X325" i="5"/>
  <c r="W325" i="5"/>
  <c r="P325" i="5"/>
  <c r="O325" i="5"/>
  <c r="AV324" i="5"/>
  <c r="AU324" i="5"/>
  <c r="X324" i="5"/>
  <c r="W324" i="5"/>
  <c r="P324" i="5"/>
  <c r="O324" i="5"/>
  <c r="AV323" i="5"/>
  <c r="AU323" i="5"/>
  <c r="X323" i="5"/>
  <c r="W323" i="5"/>
  <c r="P323" i="5"/>
  <c r="O323" i="5"/>
  <c r="AV322" i="5"/>
  <c r="AU322" i="5"/>
  <c r="X322" i="5"/>
  <c r="W322" i="5"/>
  <c r="P322" i="5"/>
  <c r="O322" i="5"/>
  <c r="AV321" i="5"/>
  <c r="AU321" i="5"/>
  <c r="X321" i="5"/>
  <c r="W321" i="5"/>
  <c r="P321" i="5"/>
  <c r="O321" i="5"/>
  <c r="AV320" i="5"/>
  <c r="AU320" i="5"/>
  <c r="X320" i="5"/>
  <c r="W320" i="5"/>
  <c r="P320" i="5"/>
  <c r="O320" i="5"/>
  <c r="AV319" i="5"/>
  <c r="AU319" i="5"/>
  <c r="X319" i="5"/>
  <c r="W319" i="5"/>
  <c r="P319" i="5"/>
  <c r="O319" i="5"/>
  <c r="AV318" i="5"/>
  <c r="AU318" i="5"/>
  <c r="X318" i="5"/>
  <c r="W318" i="5"/>
  <c r="P318" i="5"/>
  <c r="O318" i="5"/>
  <c r="AV317" i="5"/>
  <c r="AU317" i="5"/>
  <c r="X317" i="5"/>
  <c r="W317" i="5"/>
  <c r="P317" i="5"/>
  <c r="O317" i="5"/>
  <c r="AV316" i="5"/>
  <c r="AU316" i="5"/>
  <c r="X316" i="5"/>
  <c r="W316" i="5"/>
  <c r="P316" i="5"/>
  <c r="O316" i="5"/>
  <c r="AV315" i="5"/>
  <c r="AU315" i="5"/>
  <c r="X315" i="5"/>
  <c r="W315" i="5"/>
  <c r="P315" i="5"/>
  <c r="O315" i="5"/>
  <c r="AV314" i="5"/>
  <c r="AU314" i="5"/>
  <c r="X314" i="5"/>
  <c r="W314" i="5"/>
  <c r="P314" i="5"/>
  <c r="O314" i="5"/>
  <c r="AV313" i="5"/>
  <c r="AU313" i="5"/>
  <c r="X313" i="5"/>
  <c r="W313" i="5"/>
  <c r="P313" i="5"/>
  <c r="O313" i="5"/>
  <c r="AV312" i="5"/>
  <c r="AU312" i="5"/>
  <c r="X312" i="5"/>
  <c r="W312" i="5"/>
  <c r="P312" i="5"/>
  <c r="O312" i="5"/>
  <c r="AV311" i="5"/>
  <c r="AU311" i="5"/>
  <c r="X311" i="5"/>
  <c r="W311" i="5"/>
  <c r="T311" i="5"/>
  <c r="S311" i="5"/>
  <c r="P311" i="5"/>
  <c r="O311" i="5"/>
  <c r="AV310" i="5"/>
  <c r="AU310" i="5"/>
  <c r="X310" i="5"/>
  <c r="W310" i="5"/>
  <c r="T310" i="5"/>
  <c r="S310" i="5"/>
  <c r="P310" i="5"/>
  <c r="O310" i="5"/>
  <c r="AV309" i="5"/>
  <c r="AU309" i="5"/>
  <c r="X309" i="5"/>
  <c r="W309" i="5"/>
  <c r="T309" i="5"/>
  <c r="S309" i="5"/>
  <c r="P309" i="5"/>
  <c r="O309" i="5"/>
  <c r="AV308" i="5"/>
  <c r="AU308" i="5"/>
  <c r="X308" i="5"/>
  <c r="W308" i="5"/>
  <c r="T308" i="5"/>
  <c r="S308" i="5"/>
  <c r="P308" i="5"/>
  <c r="O308" i="5"/>
  <c r="AV307" i="5"/>
  <c r="AU307" i="5"/>
  <c r="X307" i="5"/>
  <c r="W307" i="5"/>
  <c r="T307" i="5"/>
  <c r="S307" i="5"/>
  <c r="P307" i="5"/>
  <c r="O307" i="5"/>
  <c r="AV306" i="5"/>
  <c r="AU306" i="5"/>
  <c r="X306" i="5"/>
  <c r="W306" i="5"/>
  <c r="T306" i="5"/>
  <c r="S306" i="5"/>
  <c r="P306" i="5"/>
  <c r="O306" i="5"/>
  <c r="AV305" i="5"/>
  <c r="AU305" i="5"/>
  <c r="X305" i="5"/>
  <c r="W305" i="5"/>
  <c r="T305" i="5"/>
  <c r="S305" i="5"/>
  <c r="P305" i="5"/>
  <c r="O305" i="5"/>
  <c r="AV304" i="5"/>
  <c r="AU304" i="5"/>
  <c r="X304" i="5"/>
  <c r="W304" i="5"/>
  <c r="T304" i="5"/>
  <c r="S304" i="5"/>
  <c r="P304" i="5"/>
  <c r="O304" i="5"/>
  <c r="AV303" i="5"/>
  <c r="AU303" i="5"/>
  <c r="X303" i="5"/>
  <c r="W303" i="5"/>
  <c r="T303" i="5"/>
  <c r="S303" i="5"/>
  <c r="P303" i="5"/>
  <c r="O303" i="5"/>
  <c r="AV302" i="5"/>
  <c r="AU302" i="5"/>
  <c r="X302" i="5"/>
  <c r="W302" i="5"/>
  <c r="T302" i="5"/>
  <c r="S302" i="5"/>
  <c r="P302" i="5"/>
  <c r="O302" i="5"/>
  <c r="AV301" i="5"/>
  <c r="AU301" i="5"/>
  <c r="X301" i="5"/>
  <c r="W301" i="5"/>
  <c r="T301" i="5"/>
  <c r="S301" i="5"/>
  <c r="P301" i="5"/>
  <c r="O301" i="5"/>
  <c r="AV300" i="5"/>
  <c r="AU300" i="5"/>
  <c r="X300" i="5"/>
  <c r="W300" i="5"/>
  <c r="T300" i="5"/>
  <c r="S300" i="5"/>
  <c r="P300" i="5"/>
  <c r="O300" i="5"/>
  <c r="AV299" i="5"/>
  <c r="AU299" i="5"/>
  <c r="X299" i="5"/>
  <c r="W299" i="5"/>
  <c r="T299" i="5"/>
  <c r="S299" i="5"/>
  <c r="P299" i="5"/>
  <c r="O299" i="5"/>
  <c r="AV298" i="5"/>
  <c r="AU298" i="5"/>
  <c r="X298" i="5"/>
  <c r="W298" i="5"/>
  <c r="T298" i="5"/>
  <c r="S298" i="5"/>
  <c r="P298" i="5"/>
  <c r="O298" i="5"/>
  <c r="AV297" i="5"/>
  <c r="AU297" i="5"/>
  <c r="X297" i="5"/>
  <c r="W297" i="5"/>
  <c r="T297" i="5"/>
  <c r="S297" i="5"/>
  <c r="P297" i="5"/>
  <c r="O297" i="5"/>
  <c r="AV296" i="5"/>
  <c r="AU296" i="5"/>
  <c r="X296" i="5"/>
  <c r="W296" i="5"/>
  <c r="T296" i="5"/>
  <c r="S296" i="5"/>
  <c r="P296" i="5"/>
  <c r="O296" i="5"/>
  <c r="AV295" i="5"/>
  <c r="AU295" i="5"/>
  <c r="X295" i="5"/>
  <c r="W295" i="5"/>
  <c r="T295" i="5"/>
  <c r="S295" i="5"/>
  <c r="P295" i="5"/>
  <c r="O295" i="5"/>
  <c r="AV294" i="5"/>
  <c r="AU294" i="5"/>
  <c r="X294" i="5"/>
  <c r="W294" i="5"/>
  <c r="T294" i="5"/>
  <c r="S294" i="5"/>
  <c r="P294" i="5"/>
  <c r="O294" i="5"/>
  <c r="D294" i="5"/>
  <c r="C294" i="5"/>
  <c r="AV293" i="5"/>
  <c r="AU293" i="5"/>
  <c r="X293" i="5"/>
  <c r="W293" i="5"/>
  <c r="T293" i="5"/>
  <c r="S293" i="5"/>
  <c r="P293" i="5"/>
  <c r="O293" i="5"/>
  <c r="D293" i="5"/>
  <c r="C293" i="5"/>
  <c r="AV292" i="5"/>
  <c r="AU292" i="5"/>
  <c r="X292" i="5"/>
  <c r="W292" i="5"/>
  <c r="T292" i="5"/>
  <c r="S292" i="5"/>
  <c r="P292" i="5"/>
  <c r="O292" i="5"/>
  <c r="D292" i="5"/>
  <c r="C292" i="5"/>
  <c r="AV291" i="5"/>
  <c r="AU291" i="5"/>
  <c r="X291" i="5"/>
  <c r="W291" i="5"/>
  <c r="T291" i="5"/>
  <c r="S291" i="5"/>
  <c r="P291" i="5"/>
  <c r="O291" i="5"/>
  <c r="D291" i="5"/>
  <c r="C291" i="5"/>
  <c r="AV290" i="5"/>
  <c r="AU290" i="5"/>
  <c r="X290" i="5"/>
  <c r="W290" i="5"/>
  <c r="T290" i="5"/>
  <c r="S290" i="5"/>
  <c r="P290" i="5"/>
  <c r="O290" i="5"/>
  <c r="D290" i="5"/>
  <c r="C290" i="5"/>
  <c r="AV289" i="5"/>
  <c r="AU289" i="5"/>
  <c r="X289" i="5"/>
  <c r="W289" i="5"/>
  <c r="T289" i="5"/>
  <c r="S289" i="5"/>
  <c r="P289" i="5"/>
  <c r="O289" i="5"/>
  <c r="D289" i="5"/>
  <c r="C289" i="5"/>
  <c r="AV288" i="5"/>
  <c r="AU288" i="5"/>
  <c r="AB288" i="5"/>
  <c r="AA288" i="5"/>
  <c r="X288" i="5"/>
  <c r="W288" i="5"/>
  <c r="T288" i="5"/>
  <c r="S288" i="5"/>
  <c r="P288" i="5"/>
  <c r="O288" i="5"/>
  <c r="D288" i="5"/>
  <c r="C288" i="5"/>
  <c r="AV287" i="5"/>
  <c r="AU287" i="5"/>
  <c r="AB287" i="5"/>
  <c r="AA287" i="5"/>
  <c r="X287" i="5"/>
  <c r="W287" i="5"/>
  <c r="T287" i="5"/>
  <c r="S287" i="5"/>
  <c r="P287" i="5"/>
  <c r="O287" i="5"/>
  <c r="D287" i="5"/>
  <c r="C287" i="5"/>
  <c r="AV286" i="5"/>
  <c r="AU286" i="5"/>
  <c r="AB286" i="5"/>
  <c r="AA286" i="5"/>
  <c r="X286" i="5"/>
  <c r="W286" i="5"/>
  <c r="T286" i="5"/>
  <c r="S286" i="5"/>
  <c r="P286" i="5"/>
  <c r="O286" i="5"/>
  <c r="D286" i="5"/>
  <c r="C286" i="5"/>
  <c r="AV285" i="5"/>
  <c r="AU285" i="5"/>
  <c r="AB285" i="5"/>
  <c r="AA285" i="5"/>
  <c r="X285" i="5"/>
  <c r="W285" i="5"/>
  <c r="T285" i="5"/>
  <c r="S285" i="5"/>
  <c r="P285" i="5"/>
  <c r="O285" i="5"/>
  <c r="D285" i="5"/>
  <c r="C285" i="5"/>
  <c r="AV284" i="5"/>
  <c r="AU284" i="5"/>
  <c r="AB284" i="5"/>
  <c r="AA284" i="5"/>
  <c r="X284" i="5"/>
  <c r="W284" i="5"/>
  <c r="T284" i="5"/>
  <c r="S284" i="5"/>
  <c r="P284" i="5"/>
  <c r="O284" i="5"/>
  <c r="D284" i="5"/>
  <c r="C284" i="5"/>
  <c r="AV283" i="5"/>
  <c r="AU283" i="5"/>
  <c r="AN283" i="5"/>
  <c r="AM283" i="5"/>
  <c r="AB283" i="5"/>
  <c r="AA283" i="5"/>
  <c r="X283" i="5"/>
  <c r="W283" i="5"/>
  <c r="T283" i="5"/>
  <c r="S283" i="5"/>
  <c r="P283" i="5"/>
  <c r="O283" i="5"/>
  <c r="D283" i="5"/>
  <c r="C283" i="5"/>
  <c r="AV282" i="5"/>
  <c r="AU282" i="5"/>
  <c r="AN282" i="5"/>
  <c r="AM282" i="5"/>
  <c r="AB282" i="5"/>
  <c r="AA282" i="5"/>
  <c r="X282" i="5"/>
  <c r="W282" i="5"/>
  <c r="T282" i="5"/>
  <c r="S282" i="5"/>
  <c r="P282" i="5"/>
  <c r="O282" i="5"/>
  <c r="D282" i="5"/>
  <c r="C282" i="5"/>
  <c r="AV281" i="5"/>
  <c r="AU281" i="5"/>
  <c r="AN281" i="5"/>
  <c r="AM281" i="5"/>
  <c r="AB281" i="5"/>
  <c r="AA281" i="5"/>
  <c r="X281" i="5"/>
  <c r="W281" i="5"/>
  <c r="T281" i="5"/>
  <c r="S281" i="5"/>
  <c r="P281" i="5"/>
  <c r="O281" i="5"/>
  <c r="D281" i="5"/>
  <c r="C281" i="5"/>
  <c r="AV280" i="5"/>
  <c r="AU280" i="5"/>
  <c r="AN280" i="5"/>
  <c r="AM280" i="5"/>
  <c r="AB280" i="5"/>
  <c r="AA280" i="5"/>
  <c r="X280" i="5"/>
  <c r="W280" i="5"/>
  <c r="T280" i="5"/>
  <c r="S280" i="5"/>
  <c r="P280" i="5"/>
  <c r="O280" i="5"/>
  <c r="D280" i="5"/>
  <c r="C280" i="5"/>
  <c r="AV279" i="5"/>
  <c r="AU279" i="5"/>
  <c r="AN279" i="5"/>
  <c r="AM279" i="5"/>
  <c r="AB279" i="5"/>
  <c r="AA279" i="5"/>
  <c r="X279" i="5"/>
  <c r="W279" i="5"/>
  <c r="T279" i="5"/>
  <c r="S279" i="5"/>
  <c r="P279" i="5"/>
  <c r="O279" i="5"/>
  <c r="D279" i="5"/>
  <c r="C279" i="5"/>
  <c r="AV278" i="5"/>
  <c r="AU278" i="5"/>
  <c r="AN278" i="5"/>
  <c r="AM278" i="5"/>
  <c r="AB278" i="5"/>
  <c r="AA278" i="5"/>
  <c r="X278" i="5"/>
  <c r="W278" i="5"/>
  <c r="T278" i="5"/>
  <c r="S278" i="5"/>
  <c r="P278" i="5"/>
  <c r="O278" i="5"/>
  <c r="D278" i="5"/>
  <c r="C278" i="5"/>
  <c r="AV277" i="5"/>
  <c r="AU277" i="5"/>
  <c r="AN277" i="5"/>
  <c r="AM277" i="5"/>
  <c r="AF277" i="5"/>
  <c r="AE277" i="5"/>
  <c r="AB277" i="5"/>
  <c r="AA277" i="5"/>
  <c r="X277" i="5"/>
  <c r="W277" i="5"/>
  <c r="T277" i="5"/>
  <c r="S277" i="5"/>
  <c r="P277" i="5"/>
  <c r="O277" i="5"/>
  <c r="D277" i="5"/>
  <c r="C277" i="5"/>
  <c r="AV276" i="5"/>
  <c r="AU276" i="5"/>
  <c r="AN276" i="5"/>
  <c r="AM276" i="5"/>
  <c r="AF276" i="5"/>
  <c r="AE276" i="5"/>
  <c r="AB276" i="5"/>
  <c r="AA276" i="5"/>
  <c r="X276" i="5"/>
  <c r="W276" i="5"/>
  <c r="T276" i="5"/>
  <c r="S276" i="5"/>
  <c r="P276" i="5"/>
  <c r="O276" i="5"/>
  <c r="D276" i="5"/>
  <c r="C276" i="5"/>
  <c r="AV275" i="5"/>
  <c r="AU275" i="5"/>
  <c r="AN275" i="5"/>
  <c r="AM275" i="5"/>
  <c r="AF275" i="5"/>
  <c r="AE275" i="5"/>
  <c r="AB275" i="5"/>
  <c r="AA275" i="5"/>
  <c r="X275" i="5"/>
  <c r="W275" i="5"/>
  <c r="T275" i="5"/>
  <c r="S275" i="5"/>
  <c r="P275" i="5"/>
  <c r="O275" i="5"/>
  <c r="D275" i="5"/>
  <c r="C275" i="5"/>
  <c r="AV274" i="5"/>
  <c r="AU274" i="5"/>
  <c r="AN274" i="5"/>
  <c r="AM274" i="5"/>
  <c r="AF274" i="5"/>
  <c r="AE274" i="5"/>
  <c r="AB274" i="5"/>
  <c r="AA274" i="5"/>
  <c r="X274" i="5"/>
  <c r="W274" i="5"/>
  <c r="T274" i="5"/>
  <c r="S274" i="5"/>
  <c r="P274" i="5"/>
  <c r="O274" i="5"/>
  <c r="D274" i="5"/>
  <c r="C274" i="5"/>
  <c r="AV273" i="5"/>
  <c r="AU273" i="5"/>
  <c r="AN273" i="5"/>
  <c r="AM273" i="5"/>
  <c r="AF273" i="5"/>
  <c r="AE273" i="5"/>
  <c r="AB273" i="5"/>
  <c r="AA273" i="5"/>
  <c r="X273" i="5"/>
  <c r="W273" i="5"/>
  <c r="T273" i="5"/>
  <c r="S273" i="5"/>
  <c r="P273" i="5"/>
  <c r="O273" i="5"/>
  <c r="D273" i="5"/>
  <c r="C273" i="5"/>
  <c r="AV272" i="5"/>
  <c r="AU272" i="5"/>
  <c r="AN272" i="5"/>
  <c r="AM272" i="5"/>
  <c r="AF272" i="5"/>
  <c r="AE272" i="5"/>
  <c r="AB272" i="5"/>
  <c r="AA272" i="5"/>
  <c r="X272" i="5"/>
  <c r="W272" i="5"/>
  <c r="T272" i="5"/>
  <c r="S272" i="5"/>
  <c r="P272" i="5"/>
  <c r="O272" i="5"/>
  <c r="D272" i="5"/>
  <c r="C272" i="5"/>
  <c r="AV271" i="5"/>
  <c r="AU271" i="5"/>
  <c r="AN271" i="5"/>
  <c r="AM271" i="5"/>
  <c r="AF271" i="5"/>
  <c r="AE271" i="5"/>
  <c r="AB271" i="5"/>
  <c r="AA271" i="5"/>
  <c r="X271" i="5"/>
  <c r="W271" i="5"/>
  <c r="T271" i="5"/>
  <c r="S271" i="5"/>
  <c r="P271" i="5"/>
  <c r="O271" i="5"/>
  <c r="H271" i="5"/>
  <c r="G271" i="5"/>
  <c r="D271" i="5"/>
  <c r="C271" i="5"/>
  <c r="AV270" i="5"/>
  <c r="AU270" i="5"/>
  <c r="AN270" i="5"/>
  <c r="AM270" i="5"/>
  <c r="AF270" i="5"/>
  <c r="AE270" i="5"/>
  <c r="AB270" i="5"/>
  <c r="AA270" i="5"/>
  <c r="X270" i="5"/>
  <c r="W270" i="5"/>
  <c r="T270" i="5"/>
  <c r="S270" i="5"/>
  <c r="P270" i="5"/>
  <c r="O270" i="5"/>
  <c r="H270" i="5"/>
  <c r="G270" i="5"/>
  <c r="D270" i="5"/>
  <c r="C270" i="5"/>
  <c r="AV269" i="5"/>
  <c r="AU269" i="5"/>
  <c r="AN269" i="5"/>
  <c r="AM269" i="5"/>
  <c r="AF269" i="5"/>
  <c r="AE269" i="5"/>
  <c r="AB269" i="5"/>
  <c r="AA269" i="5"/>
  <c r="X269" i="5"/>
  <c r="W269" i="5"/>
  <c r="T269" i="5"/>
  <c r="S269" i="5"/>
  <c r="P269" i="5"/>
  <c r="O269" i="5"/>
  <c r="H269" i="5"/>
  <c r="G269" i="5"/>
  <c r="D269" i="5"/>
  <c r="C269" i="5"/>
  <c r="AV268" i="5"/>
  <c r="AU268" i="5"/>
  <c r="AN268" i="5"/>
  <c r="AM268" i="5"/>
  <c r="AF268" i="5"/>
  <c r="AE268" i="5"/>
  <c r="AB268" i="5"/>
  <c r="AA268" i="5"/>
  <c r="X268" i="5"/>
  <c r="W268" i="5"/>
  <c r="T268" i="5"/>
  <c r="S268" i="5"/>
  <c r="P268" i="5"/>
  <c r="O268" i="5"/>
  <c r="H268" i="5"/>
  <c r="G268" i="5"/>
  <c r="D268" i="5"/>
  <c r="C268" i="5"/>
  <c r="AV267" i="5"/>
  <c r="AU267" i="5"/>
  <c r="AN267" i="5"/>
  <c r="AM267" i="5"/>
  <c r="AF267" i="5"/>
  <c r="AE267" i="5"/>
  <c r="AB267" i="5"/>
  <c r="AA267" i="5"/>
  <c r="X267" i="5"/>
  <c r="W267" i="5"/>
  <c r="T267" i="5"/>
  <c r="S267" i="5"/>
  <c r="P267" i="5"/>
  <c r="O267" i="5"/>
  <c r="H267" i="5"/>
  <c r="G267" i="5"/>
  <c r="D267" i="5"/>
  <c r="C267" i="5"/>
  <c r="AV266" i="5"/>
  <c r="AU266" i="5"/>
  <c r="AR266" i="5"/>
  <c r="AQ266" i="5"/>
  <c r="AN266" i="5"/>
  <c r="AM266" i="5"/>
  <c r="AF266" i="5"/>
  <c r="AE266" i="5"/>
  <c r="AB266" i="5"/>
  <c r="AA266" i="5"/>
  <c r="X266" i="5"/>
  <c r="W266" i="5"/>
  <c r="T266" i="5"/>
  <c r="S266" i="5"/>
  <c r="P266" i="5"/>
  <c r="O266" i="5"/>
  <c r="H266" i="5"/>
  <c r="G266" i="5"/>
  <c r="D266" i="5"/>
  <c r="C266" i="5"/>
  <c r="AV265" i="5"/>
  <c r="AU265" i="5"/>
  <c r="AR265" i="5"/>
  <c r="AQ265" i="5"/>
  <c r="AN265" i="5"/>
  <c r="AM265" i="5"/>
  <c r="AF265" i="5"/>
  <c r="AE265" i="5"/>
  <c r="AB265" i="5"/>
  <c r="AA265" i="5"/>
  <c r="X265" i="5"/>
  <c r="W265" i="5"/>
  <c r="T265" i="5"/>
  <c r="S265" i="5"/>
  <c r="P265" i="5"/>
  <c r="O265" i="5"/>
  <c r="H265" i="5"/>
  <c r="G265" i="5"/>
  <c r="D265" i="5"/>
  <c r="C265" i="5"/>
  <c r="AV264" i="5"/>
  <c r="AU264" i="5"/>
  <c r="AR264" i="5"/>
  <c r="AQ264" i="5"/>
  <c r="AN264" i="5"/>
  <c r="AM264" i="5"/>
  <c r="AF264" i="5"/>
  <c r="AE264" i="5"/>
  <c r="AB264" i="5"/>
  <c r="AA264" i="5"/>
  <c r="X264" i="5"/>
  <c r="W264" i="5"/>
  <c r="T264" i="5"/>
  <c r="S264" i="5"/>
  <c r="P264" i="5"/>
  <c r="O264" i="5"/>
  <c r="H264" i="5"/>
  <c r="G264" i="5"/>
  <c r="D264" i="5"/>
  <c r="C264" i="5"/>
  <c r="AV263" i="5"/>
  <c r="AU263" i="5"/>
  <c r="AR263" i="5"/>
  <c r="AQ263" i="5"/>
  <c r="AN263" i="5"/>
  <c r="AM263" i="5"/>
  <c r="AF263" i="5"/>
  <c r="AE263" i="5"/>
  <c r="AB263" i="5"/>
  <c r="AA263" i="5"/>
  <c r="X263" i="5"/>
  <c r="W263" i="5"/>
  <c r="T263" i="5"/>
  <c r="S263" i="5"/>
  <c r="P263" i="5"/>
  <c r="O263" i="5"/>
  <c r="H263" i="5"/>
  <c r="G263" i="5"/>
  <c r="D263" i="5"/>
  <c r="C263" i="5"/>
  <c r="AV262" i="5"/>
  <c r="AU262" i="5"/>
  <c r="AR262" i="5"/>
  <c r="AQ262" i="5"/>
  <c r="AN262" i="5"/>
  <c r="AM262" i="5"/>
  <c r="AF262" i="5"/>
  <c r="AE262" i="5"/>
  <c r="AB262" i="5"/>
  <c r="AA262" i="5"/>
  <c r="X262" i="5"/>
  <c r="W262" i="5"/>
  <c r="T262" i="5"/>
  <c r="S262" i="5"/>
  <c r="P262" i="5"/>
  <c r="O262" i="5"/>
  <c r="H262" i="5"/>
  <c r="G262" i="5"/>
  <c r="D262" i="5"/>
  <c r="C262" i="5"/>
  <c r="AV261" i="5"/>
  <c r="AU261" i="5"/>
  <c r="AR261" i="5"/>
  <c r="AQ261" i="5"/>
  <c r="AN261" i="5"/>
  <c r="AM261" i="5"/>
  <c r="AF261" i="5"/>
  <c r="AE261" i="5"/>
  <c r="AB261" i="5"/>
  <c r="AA261" i="5"/>
  <c r="X261" i="5"/>
  <c r="W261" i="5"/>
  <c r="T261" i="5"/>
  <c r="S261" i="5"/>
  <c r="P261" i="5"/>
  <c r="O261" i="5"/>
  <c r="H261" i="5"/>
  <c r="G261" i="5"/>
  <c r="D261" i="5"/>
  <c r="C261" i="5"/>
  <c r="AV260" i="5"/>
  <c r="AU260" i="5"/>
  <c r="AR260" i="5"/>
  <c r="AQ260" i="5"/>
  <c r="AN260" i="5"/>
  <c r="AM260" i="5"/>
  <c r="AF260" i="5"/>
  <c r="AE260" i="5"/>
  <c r="AB260" i="5"/>
  <c r="AA260" i="5"/>
  <c r="X260" i="5"/>
  <c r="W260" i="5"/>
  <c r="T260" i="5"/>
  <c r="S260" i="5"/>
  <c r="P260" i="5"/>
  <c r="O260" i="5"/>
  <c r="H260" i="5"/>
  <c r="G260" i="5"/>
  <c r="D260" i="5"/>
  <c r="C260" i="5"/>
  <c r="AV259" i="5"/>
  <c r="AU259" i="5"/>
  <c r="AR259" i="5"/>
  <c r="AQ259" i="5"/>
  <c r="AN259" i="5"/>
  <c r="AM259" i="5"/>
  <c r="AF259" i="5"/>
  <c r="AE259" i="5"/>
  <c r="AB259" i="5"/>
  <c r="AA259" i="5"/>
  <c r="X259" i="5"/>
  <c r="W259" i="5"/>
  <c r="T259" i="5"/>
  <c r="S259" i="5"/>
  <c r="P259" i="5"/>
  <c r="O259" i="5"/>
  <c r="H259" i="5"/>
  <c r="G259" i="5"/>
  <c r="D259" i="5"/>
  <c r="C259" i="5"/>
  <c r="AV258" i="5"/>
  <c r="AU258" i="5"/>
  <c r="AR258" i="5"/>
  <c r="AQ258" i="5"/>
  <c r="AN258" i="5"/>
  <c r="AM258" i="5"/>
  <c r="AF258" i="5"/>
  <c r="AE258" i="5"/>
  <c r="AB258" i="5"/>
  <c r="AA258" i="5"/>
  <c r="X258" i="5"/>
  <c r="W258" i="5"/>
  <c r="T258" i="5"/>
  <c r="S258" i="5"/>
  <c r="P258" i="5"/>
  <c r="O258" i="5"/>
  <c r="H258" i="5"/>
  <c r="G258" i="5"/>
  <c r="D258" i="5"/>
  <c r="C258" i="5"/>
  <c r="AV257" i="5"/>
  <c r="AU257" i="5"/>
  <c r="AR257" i="5"/>
  <c r="AQ257" i="5"/>
  <c r="AN257" i="5"/>
  <c r="AM257" i="5"/>
  <c r="AF257" i="5"/>
  <c r="AE257" i="5"/>
  <c r="AB257" i="5"/>
  <c r="AA257" i="5"/>
  <c r="X257" i="5"/>
  <c r="W257" i="5"/>
  <c r="T257" i="5"/>
  <c r="S257" i="5"/>
  <c r="P257" i="5"/>
  <c r="O257" i="5"/>
  <c r="H257" i="5"/>
  <c r="G257" i="5"/>
  <c r="D257" i="5"/>
  <c r="C257" i="5"/>
  <c r="AV256" i="5"/>
  <c r="AU256" i="5"/>
  <c r="AR256" i="5"/>
  <c r="AQ256" i="5"/>
  <c r="AN256" i="5"/>
  <c r="AM256" i="5"/>
  <c r="AF256" i="5"/>
  <c r="AE256" i="5"/>
  <c r="AB256" i="5"/>
  <c r="AA256" i="5"/>
  <c r="X256" i="5"/>
  <c r="W256" i="5"/>
  <c r="T256" i="5"/>
  <c r="S256" i="5"/>
  <c r="P256" i="5"/>
  <c r="O256" i="5"/>
  <c r="H256" i="5"/>
  <c r="G256" i="5"/>
  <c r="D256" i="5"/>
  <c r="C256" i="5"/>
  <c r="AV255" i="5"/>
  <c r="AU255" i="5"/>
  <c r="AR255" i="5"/>
  <c r="AQ255" i="5"/>
  <c r="AN255" i="5"/>
  <c r="AM255" i="5"/>
  <c r="AF255" i="5"/>
  <c r="AE255" i="5"/>
  <c r="AB255" i="5"/>
  <c r="AA255" i="5"/>
  <c r="X255" i="5"/>
  <c r="W255" i="5"/>
  <c r="T255" i="5"/>
  <c r="S255" i="5"/>
  <c r="P255" i="5"/>
  <c r="O255" i="5"/>
  <c r="H255" i="5"/>
  <c r="G255" i="5"/>
  <c r="D255" i="5"/>
  <c r="C255" i="5"/>
  <c r="AV254" i="5"/>
  <c r="AU254" i="5"/>
  <c r="AR254" i="5"/>
  <c r="AQ254" i="5"/>
  <c r="AN254" i="5"/>
  <c r="AM254" i="5"/>
  <c r="AF254" i="5"/>
  <c r="AE254" i="5"/>
  <c r="AB254" i="5"/>
  <c r="AA254" i="5"/>
  <c r="X254" i="5"/>
  <c r="W254" i="5"/>
  <c r="T254" i="5"/>
  <c r="S254" i="5"/>
  <c r="P254" i="5"/>
  <c r="O254" i="5"/>
  <c r="H254" i="5"/>
  <c r="G254" i="5"/>
  <c r="D254" i="5"/>
  <c r="C254" i="5"/>
  <c r="AV253" i="5"/>
  <c r="AU253" i="5"/>
  <c r="AR253" i="5"/>
  <c r="AQ253" i="5"/>
  <c r="AN253" i="5"/>
  <c r="AM253" i="5"/>
  <c r="AF253" i="5"/>
  <c r="AE253" i="5"/>
  <c r="AB253" i="5"/>
  <c r="AA253" i="5"/>
  <c r="X253" i="5"/>
  <c r="W253" i="5"/>
  <c r="T253" i="5"/>
  <c r="S253" i="5"/>
  <c r="P253" i="5"/>
  <c r="O253" i="5"/>
  <c r="H253" i="5"/>
  <c r="G253" i="5"/>
  <c r="D253" i="5"/>
  <c r="C253" i="5"/>
  <c r="AV252" i="5"/>
  <c r="AU252" i="5"/>
  <c r="AR252" i="5"/>
  <c r="AQ252" i="5"/>
  <c r="AN252" i="5"/>
  <c r="AM252" i="5"/>
  <c r="AF252" i="5"/>
  <c r="AE252" i="5"/>
  <c r="AB252" i="5"/>
  <c r="AA252" i="5"/>
  <c r="X252" i="5"/>
  <c r="W252" i="5"/>
  <c r="T252" i="5"/>
  <c r="S252" i="5"/>
  <c r="P252" i="5"/>
  <c r="O252" i="5"/>
  <c r="H252" i="5"/>
  <c r="G252" i="5"/>
  <c r="D252" i="5"/>
  <c r="C252" i="5"/>
  <c r="AV251" i="5"/>
  <c r="AU251" i="5"/>
  <c r="AR251" i="5"/>
  <c r="AQ251" i="5"/>
  <c r="AN251" i="5"/>
  <c r="AM251" i="5"/>
  <c r="AF251" i="5"/>
  <c r="AE251" i="5"/>
  <c r="AB251" i="5"/>
  <c r="AA251" i="5"/>
  <c r="X251" i="5"/>
  <c r="W251" i="5"/>
  <c r="T251" i="5"/>
  <c r="S251" i="5"/>
  <c r="P251" i="5"/>
  <c r="O251" i="5"/>
  <c r="H251" i="5"/>
  <c r="G251" i="5"/>
  <c r="D251" i="5"/>
  <c r="C251" i="5"/>
  <c r="AV250" i="5"/>
  <c r="AU250" i="5"/>
  <c r="AR250" i="5"/>
  <c r="AQ250" i="5"/>
  <c r="AN250" i="5"/>
  <c r="AM250" i="5"/>
  <c r="AF250" i="5"/>
  <c r="AE250" i="5"/>
  <c r="AB250" i="5"/>
  <c r="AA250" i="5"/>
  <c r="X250" i="5"/>
  <c r="W250" i="5"/>
  <c r="T250" i="5"/>
  <c r="S250" i="5"/>
  <c r="P250" i="5"/>
  <c r="O250" i="5"/>
  <c r="H250" i="5"/>
  <c r="G250" i="5"/>
  <c r="D250" i="5"/>
  <c r="C250" i="5"/>
  <c r="AV249" i="5"/>
  <c r="AU249" i="5"/>
  <c r="AR249" i="5"/>
  <c r="AQ249" i="5"/>
  <c r="AN249" i="5"/>
  <c r="AM249" i="5"/>
  <c r="AF249" i="5"/>
  <c r="AE249" i="5"/>
  <c r="AB249" i="5"/>
  <c r="AA249" i="5"/>
  <c r="X249" i="5"/>
  <c r="W249" i="5"/>
  <c r="T249" i="5"/>
  <c r="S249" i="5"/>
  <c r="P249" i="5"/>
  <c r="O249" i="5"/>
  <c r="H249" i="5"/>
  <c r="G249" i="5"/>
  <c r="D249" i="5"/>
  <c r="C249" i="5"/>
  <c r="AV248" i="5"/>
  <c r="AU248" i="5"/>
  <c r="AR248" i="5"/>
  <c r="AQ248" i="5"/>
  <c r="AN248" i="5"/>
  <c r="AM248" i="5"/>
  <c r="AF248" i="5"/>
  <c r="AE248" i="5"/>
  <c r="AB248" i="5"/>
  <c r="AA248" i="5"/>
  <c r="X248" i="5"/>
  <c r="W248" i="5"/>
  <c r="T248" i="5"/>
  <c r="S248" i="5"/>
  <c r="P248" i="5"/>
  <c r="O248" i="5"/>
  <c r="H248" i="5"/>
  <c r="G248" i="5"/>
  <c r="D248" i="5"/>
  <c r="C248" i="5"/>
  <c r="AV247" i="5"/>
  <c r="AU247" i="5"/>
  <c r="AR247" i="5"/>
  <c r="AQ247" i="5"/>
  <c r="AN247" i="5"/>
  <c r="AM247" i="5"/>
  <c r="AF247" i="5"/>
  <c r="AE247" i="5"/>
  <c r="AB247" i="5"/>
  <c r="AA247" i="5"/>
  <c r="X247" i="5"/>
  <c r="W247" i="5"/>
  <c r="T247" i="5"/>
  <c r="S247" i="5"/>
  <c r="P247" i="5"/>
  <c r="O247" i="5"/>
  <c r="H247" i="5"/>
  <c r="G247" i="5"/>
  <c r="D247" i="5"/>
  <c r="C247" i="5"/>
  <c r="AV246" i="5"/>
  <c r="AU246" i="5"/>
  <c r="AR246" i="5"/>
  <c r="AQ246" i="5"/>
  <c r="AN246" i="5"/>
  <c r="AM246" i="5"/>
  <c r="AF246" i="5"/>
  <c r="AE246" i="5"/>
  <c r="AB246" i="5"/>
  <c r="AA246" i="5"/>
  <c r="X246" i="5"/>
  <c r="W246" i="5"/>
  <c r="T246" i="5"/>
  <c r="S246" i="5"/>
  <c r="P246" i="5"/>
  <c r="O246" i="5"/>
  <c r="H246" i="5"/>
  <c r="G246" i="5"/>
  <c r="D246" i="5"/>
  <c r="C246" i="5"/>
  <c r="AV245" i="5"/>
  <c r="AU245" i="5"/>
  <c r="AR245" i="5"/>
  <c r="AQ245" i="5"/>
  <c r="AN245" i="5"/>
  <c r="AM245" i="5"/>
  <c r="AF245" i="5"/>
  <c r="AE245" i="5"/>
  <c r="AB245" i="5"/>
  <c r="AA245" i="5"/>
  <c r="X245" i="5"/>
  <c r="W245" i="5"/>
  <c r="T245" i="5"/>
  <c r="S245" i="5"/>
  <c r="P245" i="5"/>
  <c r="O245" i="5"/>
  <c r="H245" i="5"/>
  <c r="G245" i="5"/>
  <c r="D245" i="5"/>
  <c r="C245" i="5"/>
  <c r="AV244" i="5"/>
  <c r="AU244" i="5"/>
  <c r="AR244" i="5"/>
  <c r="AQ244" i="5"/>
  <c r="AN244" i="5"/>
  <c r="AM244" i="5"/>
  <c r="AF244" i="5"/>
  <c r="AE244" i="5"/>
  <c r="AB244" i="5"/>
  <c r="AA244" i="5"/>
  <c r="X244" i="5"/>
  <c r="W244" i="5"/>
  <c r="T244" i="5"/>
  <c r="S244" i="5"/>
  <c r="P244" i="5"/>
  <c r="O244" i="5"/>
  <c r="H244" i="5"/>
  <c r="G244" i="5"/>
  <c r="D244" i="5"/>
  <c r="C244" i="5"/>
  <c r="AV243" i="5"/>
  <c r="AU243" i="5"/>
  <c r="AR243" i="5"/>
  <c r="AQ243" i="5"/>
  <c r="AN243" i="5"/>
  <c r="AM243" i="5"/>
  <c r="AF243" i="5"/>
  <c r="AE243" i="5"/>
  <c r="AB243" i="5"/>
  <c r="AA243" i="5"/>
  <c r="X243" i="5"/>
  <c r="W243" i="5"/>
  <c r="T243" i="5"/>
  <c r="S243" i="5"/>
  <c r="P243" i="5"/>
  <c r="O243" i="5"/>
  <c r="H243" i="5"/>
  <c r="G243" i="5"/>
  <c r="D243" i="5"/>
  <c r="C243" i="5"/>
  <c r="AV242" i="5"/>
  <c r="AU242" i="5"/>
  <c r="AR242" i="5"/>
  <c r="AQ242" i="5"/>
  <c r="AN242" i="5"/>
  <c r="AM242" i="5"/>
  <c r="AF242" i="5"/>
  <c r="AE242" i="5"/>
  <c r="AB242" i="5"/>
  <c r="AA242" i="5"/>
  <c r="X242" i="5"/>
  <c r="W242" i="5"/>
  <c r="T242" i="5"/>
  <c r="S242" i="5"/>
  <c r="P242" i="5"/>
  <c r="O242" i="5"/>
  <c r="H242" i="5"/>
  <c r="G242" i="5"/>
  <c r="D242" i="5"/>
  <c r="C242" i="5"/>
  <c r="AV241" i="5"/>
  <c r="AU241" i="5"/>
  <c r="AR241" i="5"/>
  <c r="AQ241" i="5"/>
  <c r="AN241" i="5"/>
  <c r="AM241" i="5"/>
  <c r="AF241" i="5"/>
  <c r="AE241" i="5"/>
  <c r="AB241" i="5"/>
  <c r="AA241" i="5"/>
  <c r="X241" i="5"/>
  <c r="W241" i="5"/>
  <c r="T241" i="5"/>
  <c r="S241" i="5"/>
  <c r="P241" i="5"/>
  <c r="O241" i="5"/>
  <c r="H241" i="5"/>
  <c r="G241" i="5"/>
  <c r="D241" i="5"/>
  <c r="C241" i="5"/>
  <c r="AV240" i="5"/>
  <c r="AU240" i="5"/>
  <c r="AR240" i="5"/>
  <c r="AQ240" i="5"/>
  <c r="AN240" i="5"/>
  <c r="AM240" i="5"/>
  <c r="AF240" i="5"/>
  <c r="AE240" i="5"/>
  <c r="AB240" i="5"/>
  <c r="AA240" i="5"/>
  <c r="X240" i="5"/>
  <c r="W240" i="5"/>
  <c r="T240" i="5"/>
  <c r="S240" i="5"/>
  <c r="P240" i="5"/>
  <c r="O240" i="5"/>
  <c r="H240" i="5"/>
  <c r="G240" i="5"/>
  <c r="D240" i="5"/>
  <c r="C240" i="5"/>
  <c r="AV239" i="5"/>
  <c r="AU239" i="5"/>
  <c r="AR239" i="5"/>
  <c r="AQ239" i="5"/>
  <c r="AN239" i="5"/>
  <c r="AM239" i="5"/>
  <c r="AF239" i="5"/>
  <c r="AE239" i="5"/>
  <c r="AB239" i="5"/>
  <c r="AA239" i="5"/>
  <c r="X239" i="5"/>
  <c r="W239" i="5"/>
  <c r="T239" i="5"/>
  <c r="S239" i="5"/>
  <c r="P239" i="5"/>
  <c r="O239" i="5"/>
  <c r="H239" i="5"/>
  <c r="G239" i="5"/>
  <c r="D239" i="5"/>
  <c r="C239" i="5"/>
  <c r="AV238" i="5"/>
  <c r="AU238" i="5"/>
  <c r="AR238" i="5"/>
  <c r="AQ238" i="5"/>
  <c r="AN238" i="5"/>
  <c r="AM238" i="5"/>
  <c r="AF238" i="5"/>
  <c r="AE238" i="5"/>
  <c r="AB238" i="5"/>
  <c r="AA238" i="5"/>
  <c r="X238" i="5"/>
  <c r="W238" i="5"/>
  <c r="T238" i="5"/>
  <c r="S238" i="5"/>
  <c r="P238" i="5"/>
  <c r="O238" i="5"/>
  <c r="H238" i="5"/>
  <c r="G238" i="5"/>
  <c r="D238" i="5"/>
  <c r="C238" i="5"/>
  <c r="AV237" i="5"/>
  <c r="AU237" i="5"/>
  <c r="AR237" i="5"/>
  <c r="AQ237" i="5"/>
  <c r="AN237" i="5"/>
  <c r="AM237" i="5"/>
  <c r="AF237" i="5"/>
  <c r="AE237" i="5"/>
  <c r="AB237" i="5"/>
  <c r="AA237" i="5"/>
  <c r="X237" i="5"/>
  <c r="W237" i="5"/>
  <c r="T237" i="5"/>
  <c r="S237" i="5"/>
  <c r="P237" i="5"/>
  <c r="O237" i="5"/>
  <c r="H237" i="5"/>
  <c r="G237" i="5"/>
  <c r="D237" i="5"/>
  <c r="C237" i="5"/>
  <c r="AV236" i="5"/>
  <c r="AU236" i="5"/>
  <c r="AR236" i="5"/>
  <c r="AQ236" i="5"/>
  <c r="AN236" i="5"/>
  <c r="AM236" i="5"/>
  <c r="AF236" i="5"/>
  <c r="AE236" i="5"/>
  <c r="AB236" i="5"/>
  <c r="AA236" i="5"/>
  <c r="X236" i="5"/>
  <c r="W236" i="5"/>
  <c r="T236" i="5"/>
  <c r="S236" i="5"/>
  <c r="P236" i="5"/>
  <c r="O236" i="5"/>
  <c r="H236" i="5"/>
  <c r="G236" i="5"/>
  <c r="D236" i="5"/>
  <c r="C236" i="5"/>
  <c r="AV235" i="5"/>
  <c r="AU235" i="5"/>
  <c r="AR235" i="5"/>
  <c r="AQ235" i="5"/>
  <c r="AN235" i="5"/>
  <c r="AM235" i="5"/>
  <c r="AF235" i="5"/>
  <c r="AE235" i="5"/>
  <c r="AB235" i="5"/>
  <c r="AA235" i="5"/>
  <c r="X235" i="5"/>
  <c r="W235" i="5"/>
  <c r="T235" i="5"/>
  <c r="S235" i="5"/>
  <c r="P235" i="5"/>
  <c r="O235" i="5"/>
  <c r="H235" i="5"/>
  <c r="G235" i="5"/>
  <c r="D235" i="5"/>
  <c r="C235" i="5"/>
  <c r="AV234" i="5"/>
  <c r="AU234" i="5"/>
  <c r="AR234" i="5"/>
  <c r="AQ234" i="5"/>
  <c r="AN234" i="5"/>
  <c r="AM234" i="5"/>
  <c r="AF234" i="5"/>
  <c r="AE234" i="5"/>
  <c r="AB234" i="5"/>
  <c r="AA234" i="5"/>
  <c r="X234" i="5"/>
  <c r="W234" i="5"/>
  <c r="T234" i="5"/>
  <c r="S234" i="5"/>
  <c r="P234" i="5"/>
  <c r="O234" i="5"/>
  <c r="H234" i="5"/>
  <c r="G234" i="5"/>
  <c r="D234" i="5"/>
  <c r="C234" i="5"/>
  <c r="AV233" i="5"/>
  <c r="AU233" i="5"/>
  <c r="AR233" i="5"/>
  <c r="AQ233" i="5"/>
  <c r="AN233" i="5"/>
  <c r="AM233" i="5"/>
  <c r="AF233" i="5"/>
  <c r="AE233" i="5"/>
  <c r="AB233" i="5"/>
  <c r="AA233" i="5"/>
  <c r="X233" i="5"/>
  <c r="W233" i="5"/>
  <c r="T233" i="5"/>
  <c r="S233" i="5"/>
  <c r="P233" i="5"/>
  <c r="O233" i="5"/>
  <c r="H233" i="5"/>
  <c r="G233" i="5"/>
  <c r="D233" i="5"/>
  <c r="C233" i="5"/>
  <c r="AV232" i="5"/>
  <c r="AU232" i="5"/>
  <c r="AR232" i="5"/>
  <c r="AQ232" i="5"/>
  <c r="AN232" i="5"/>
  <c r="AM232" i="5"/>
  <c r="AF232" i="5"/>
  <c r="AE232" i="5"/>
  <c r="AB232" i="5"/>
  <c r="AA232" i="5"/>
  <c r="X232" i="5"/>
  <c r="W232" i="5"/>
  <c r="T232" i="5"/>
  <c r="S232" i="5"/>
  <c r="P232" i="5"/>
  <c r="O232" i="5"/>
  <c r="H232" i="5"/>
  <c r="G232" i="5"/>
  <c r="D232" i="5"/>
  <c r="C232" i="5"/>
  <c r="AV231" i="5"/>
  <c r="AU231" i="5"/>
  <c r="AR231" i="5"/>
  <c r="AQ231" i="5"/>
  <c r="AN231" i="5"/>
  <c r="AM231" i="5"/>
  <c r="AF231" i="5"/>
  <c r="AE231" i="5"/>
  <c r="AB231" i="5"/>
  <c r="AA231" i="5"/>
  <c r="X231" i="5"/>
  <c r="W231" i="5"/>
  <c r="T231" i="5"/>
  <c r="S231" i="5"/>
  <c r="P231" i="5"/>
  <c r="O231" i="5"/>
  <c r="H231" i="5"/>
  <c r="G231" i="5"/>
  <c r="D231" i="5"/>
  <c r="C231" i="5"/>
  <c r="AV230" i="5"/>
  <c r="AU230" i="5"/>
  <c r="AR230" i="5"/>
  <c r="AQ230" i="5"/>
  <c r="AN230" i="5"/>
  <c r="AM230" i="5"/>
  <c r="AF230" i="5"/>
  <c r="AE230" i="5"/>
  <c r="AB230" i="5"/>
  <c r="AA230" i="5"/>
  <c r="X230" i="5"/>
  <c r="W230" i="5"/>
  <c r="T230" i="5"/>
  <c r="S230" i="5"/>
  <c r="P230" i="5"/>
  <c r="O230" i="5"/>
  <c r="H230" i="5"/>
  <c r="G230" i="5"/>
  <c r="D230" i="5"/>
  <c r="C230" i="5"/>
  <c r="AV229" i="5"/>
  <c r="AU229" i="5"/>
  <c r="AR229" i="5"/>
  <c r="AQ229" i="5"/>
  <c r="AN229" i="5"/>
  <c r="AM229" i="5"/>
  <c r="AF229" i="5"/>
  <c r="AE229" i="5"/>
  <c r="AB229" i="5"/>
  <c r="AA229" i="5"/>
  <c r="X229" i="5"/>
  <c r="W229" i="5"/>
  <c r="T229" i="5"/>
  <c r="S229" i="5"/>
  <c r="P229" i="5"/>
  <c r="O229" i="5"/>
  <c r="H229" i="5"/>
  <c r="G229" i="5"/>
  <c r="D229" i="5"/>
  <c r="C229" i="5"/>
  <c r="AV228" i="5"/>
  <c r="AU228" i="5"/>
  <c r="AR228" i="5"/>
  <c r="AQ228" i="5"/>
  <c r="AN228" i="5"/>
  <c r="AM228" i="5"/>
  <c r="AF228" i="5"/>
  <c r="AE228" i="5"/>
  <c r="AB228" i="5"/>
  <c r="AA228" i="5"/>
  <c r="X228" i="5"/>
  <c r="W228" i="5"/>
  <c r="T228" i="5"/>
  <c r="S228" i="5"/>
  <c r="P228" i="5"/>
  <c r="O228" i="5"/>
  <c r="H228" i="5"/>
  <c r="G228" i="5"/>
  <c r="D228" i="5"/>
  <c r="C228" i="5"/>
  <c r="AV227" i="5"/>
  <c r="AU227" i="5"/>
  <c r="AR227" i="5"/>
  <c r="AQ227" i="5"/>
  <c r="AN227" i="5"/>
  <c r="AM227" i="5"/>
  <c r="AF227" i="5"/>
  <c r="AE227" i="5"/>
  <c r="AB227" i="5"/>
  <c r="AA227" i="5"/>
  <c r="X227" i="5"/>
  <c r="W227" i="5"/>
  <c r="T227" i="5"/>
  <c r="S227" i="5"/>
  <c r="P227" i="5"/>
  <c r="O227" i="5"/>
  <c r="H227" i="5"/>
  <c r="G227" i="5"/>
  <c r="D227" i="5"/>
  <c r="C227" i="5"/>
  <c r="AV226" i="5"/>
  <c r="AU226" i="5"/>
  <c r="AR226" i="5"/>
  <c r="AQ226" i="5"/>
  <c r="AN226" i="5"/>
  <c r="AM226" i="5"/>
  <c r="AF226" i="5"/>
  <c r="AE226" i="5"/>
  <c r="AB226" i="5"/>
  <c r="AA226" i="5"/>
  <c r="X226" i="5"/>
  <c r="W226" i="5"/>
  <c r="T226" i="5"/>
  <c r="S226" i="5"/>
  <c r="P226" i="5"/>
  <c r="O226" i="5"/>
  <c r="H226" i="5"/>
  <c r="G226" i="5"/>
  <c r="D226" i="5"/>
  <c r="C226" i="5"/>
  <c r="AV225" i="5"/>
  <c r="AU225" i="5"/>
  <c r="AR225" i="5"/>
  <c r="AQ225" i="5"/>
  <c r="AN225" i="5"/>
  <c r="AM225" i="5"/>
  <c r="AF225" i="5"/>
  <c r="AE225" i="5"/>
  <c r="AB225" i="5"/>
  <c r="AA225" i="5"/>
  <c r="X225" i="5"/>
  <c r="W225" i="5"/>
  <c r="T225" i="5"/>
  <c r="S225" i="5"/>
  <c r="P225" i="5"/>
  <c r="O225" i="5"/>
  <c r="H225" i="5"/>
  <c r="G225" i="5"/>
  <c r="D225" i="5"/>
  <c r="C225" i="5"/>
  <c r="AV224" i="5"/>
  <c r="AU224" i="5"/>
  <c r="AR224" i="5"/>
  <c r="AQ224" i="5"/>
  <c r="AN224" i="5"/>
  <c r="AM224" i="5"/>
  <c r="AF224" i="5"/>
  <c r="AE224" i="5"/>
  <c r="AB224" i="5"/>
  <c r="AA224" i="5"/>
  <c r="X224" i="5"/>
  <c r="W224" i="5"/>
  <c r="T224" i="5"/>
  <c r="S224" i="5"/>
  <c r="P224" i="5"/>
  <c r="O224" i="5"/>
  <c r="H224" i="5"/>
  <c r="G224" i="5"/>
  <c r="D224" i="5"/>
  <c r="C224" i="5"/>
  <c r="AV223" i="5"/>
  <c r="AU223" i="5"/>
  <c r="AR223" i="5"/>
  <c r="AQ223" i="5"/>
  <c r="AN223" i="5"/>
  <c r="AM223" i="5"/>
  <c r="AF223" i="5"/>
  <c r="AE223" i="5"/>
  <c r="AB223" i="5"/>
  <c r="AA223" i="5"/>
  <c r="X223" i="5"/>
  <c r="W223" i="5"/>
  <c r="T223" i="5"/>
  <c r="S223" i="5"/>
  <c r="P223" i="5"/>
  <c r="O223" i="5"/>
  <c r="H223" i="5"/>
  <c r="G223" i="5"/>
  <c r="D223" i="5"/>
  <c r="C223" i="5"/>
  <c r="AV222" i="5"/>
  <c r="AU222" i="5"/>
  <c r="AR222" i="5"/>
  <c r="AQ222" i="5"/>
  <c r="AN222" i="5"/>
  <c r="AM222" i="5"/>
  <c r="AF222" i="5"/>
  <c r="AE222" i="5"/>
  <c r="AB222" i="5"/>
  <c r="AA222" i="5"/>
  <c r="X222" i="5"/>
  <c r="W222" i="5"/>
  <c r="T222" i="5"/>
  <c r="S222" i="5"/>
  <c r="P222" i="5"/>
  <c r="O222" i="5"/>
  <c r="H222" i="5"/>
  <c r="G222" i="5"/>
  <c r="D222" i="5"/>
  <c r="C222" i="5"/>
  <c r="AV221" i="5"/>
  <c r="AU221" i="5"/>
  <c r="AR221" i="5"/>
  <c r="AQ221" i="5"/>
  <c r="AN221" i="5"/>
  <c r="AM221" i="5"/>
  <c r="AF221" i="5"/>
  <c r="AE221" i="5"/>
  <c r="AB221" i="5"/>
  <c r="AA221" i="5"/>
  <c r="X221" i="5"/>
  <c r="W221" i="5"/>
  <c r="T221" i="5"/>
  <c r="S221" i="5"/>
  <c r="P221" i="5"/>
  <c r="O221" i="5"/>
  <c r="H221" i="5"/>
  <c r="G221" i="5"/>
  <c r="D221" i="5"/>
  <c r="C221" i="5"/>
  <c r="AV220" i="5"/>
  <c r="AU220" i="5"/>
  <c r="AR220" i="5"/>
  <c r="AQ220" i="5"/>
  <c r="AN220" i="5"/>
  <c r="AM220" i="5"/>
  <c r="AF220" i="5"/>
  <c r="AE220" i="5"/>
  <c r="AB220" i="5"/>
  <c r="AA220" i="5"/>
  <c r="X220" i="5"/>
  <c r="W220" i="5"/>
  <c r="T220" i="5"/>
  <c r="S220" i="5"/>
  <c r="P220" i="5"/>
  <c r="O220" i="5"/>
  <c r="H220" i="5"/>
  <c r="G220" i="5"/>
  <c r="D220" i="5"/>
  <c r="C220" i="5"/>
  <c r="AV219" i="5"/>
  <c r="AU219" i="5"/>
  <c r="AR219" i="5"/>
  <c r="AQ219" i="5"/>
  <c r="AN219" i="5"/>
  <c r="AM219" i="5"/>
  <c r="AF219" i="5"/>
  <c r="AE219" i="5"/>
  <c r="AB219" i="5"/>
  <c r="AA219" i="5"/>
  <c r="X219" i="5"/>
  <c r="W219" i="5"/>
  <c r="T219" i="5"/>
  <c r="S219" i="5"/>
  <c r="P219" i="5"/>
  <c r="O219" i="5"/>
  <c r="H219" i="5"/>
  <c r="G219" i="5"/>
  <c r="D219" i="5"/>
  <c r="C219" i="5"/>
  <c r="AV218" i="5"/>
  <c r="AU218" i="5"/>
  <c r="AR218" i="5"/>
  <c r="AQ218" i="5"/>
  <c r="AN218" i="5"/>
  <c r="AM218" i="5"/>
  <c r="AF218" i="5"/>
  <c r="AE218" i="5"/>
  <c r="AB218" i="5"/>
  <c r="AA218" i="5"/>
  <c r="X218" i="5"/>
  <c r="W218" i="5"/>
  <c r="T218" i="5"/>
  <c r="S218" i="5"/>
  <c r="P218" i="5"/>
  <c r="O218" i="5"/>
  <c r="H218" i="5"/>
  <c r="G218" i="5"/>
  <c r="D218" i="5"/>
  <c r="C218" i="5"/>
  <c r="AV217" i="5"/>
  <c r="AU217" i="5"/>
  <c r="AR217" i="5"/>
  <c r="AQ217" i="5"/>
  <c r="AN217" i="5"/>
  <c r="AM217" i="5"/>
  <c r="AF217" i="5"/>
  <c r="AE217" i="5"/>
  <c r="AB217" i="5"/>
  <c r="AA217" i="5"/>
  <c r="X217" i="5"/>
  <c r="W217" i="5"/>
  <c r="T217" i="5"/>
  <c r="S217" i="5"/>
  <c r="P217" i="5"/>
  <c r="O217" i="5"/>
  <c r="H217" i="5"/>
  <c r="G217" i="5"/>
  <c r="D217" i="5"/>
  <c r="C217" i="5"/>
  <c r="AV216" i="5"/>
  <c r="AU216" i="5"/>
  <c r="AR216" i="5"/>
  <c r="AQ216" i="5"/>
  <c r="AN216" i="5"/>
  <c r="AM216" i="5"/>
  <c r="AF216" i="5"/>
  <c r="AE216" i="5"/>
  <c r="AB216" i="5"/>
  <c r="AA216" i="5"/>
  <c r="X216" i="5"/>
  <c r="W216" i="5"/>
  <c r="T216" i="5"/>
  <c r="S216" i="5"/>
  <c r="P216" i="5"/>
  <c r="O216" i="5"/>
  <c r="H216" i="5"/>
  <c r="G216" i="5"/>
  <c r="D216" i="5"/>
  <c r="C216" i="5"/>
  <c r="AV215" i="5"/>
  <c r="AU215" i="5"/>
  <c r="AR215" i="5"/>
  <c r="AQ215" i="5"/>
  <c r="AN215" i="5"/>
  <c r="AM215" i="5"/>
  <c r="AF215" i="5"/>
  <c r="AE215" i="5"/>
  <c r="AB215" i="5"/>
  <c r="AA215" i="5"/>
  <c r="X215" i="5"/>
  <c r="W215" i="5"/>
  <c r="T215" i="5"/>
  <c r="S215" i="5"/>
  <c r="P215" i="5"/>
  <c r="O215" i="5"/>
  <c r="H215" i="5"/>
  <c r="G215" i="5"/>
  <c r="D215" i="5"/>
  <c r="C215" i="5"/>
  <c r="AV214" i="5"/>
  <c r="AU214" i="5"/>
  <c r="AR214" i="5"/>
  <c r="AQ214" i="5"/>
  <c r="AN214" i="5"/>
  <c r="AM214" i="5"/>
  <c r="AF214" i="5"/>
  <c r="AE214" i="5"/>
  <c r="AB214" i="5"/>
  <c r="AA214" i="5"/>
  <c r="X214" i="5"/>
  <c r="W214" i="5"/>
  <c r="T214" i="5"/>
  <c r="S214" i="5"/>
  <c r="P214" i="5"/>
  <c r="O214" i="5"/>
  <c r="H214" i="5"/>
  <c r="G214" i="5"/>
  <c r="D214" i="5"/>
  <c r="C214" i="5"/>
  <c r="AV213" i="5"/>
  <c r="AU213" i="5"/>
  <c r="AR213" i="5"/>
  <c r="AQ213" i="5"/>
  <c r="AN213" i="5"/>
  <c r="AM213" i="5"/>
  <c r="AF213" i="5"/>
  <c r="AE213" i="5"/>
  <c r="AB213" i="5"/>
  <c r="AA213" i="5"/>
  <c r="X213" i="5"/>
  <c r="W213" i="5"/>
  <c r="T213" i="5"/>
  <c r="S213" i="5"/>
  <c r="P213" i="5"/>
  <c r="O213" i="5"/>
  <c r="H213" i="5"/>
  <c r="G213" i="5"/>
  <c r="D213" i="5"/>
  <c r="C213" i="5"/>
  <c r="AV212" i="5"/>
  <c r="AU212" i="5"/>
  <c r="AR212" i="5"/>
  <c r="AQ212" i="5"/>
  <c r="AN212" i="5"/>
  <c r="AM212" i="5"/>
  <c r="AF212" i="5"/>
  <c r="AE212" i="5"/>
  <c r="AB212" i="5"/>
  <c r="AA212" i="5"/>
  <c r="X212" i="5"/>
  <c r="W212" i="5"/>
  <c r="T212" i="5"/>
  <c r="S212" i="5"/>
  <c r="P212" i="5"/>
  <c r="O212" i="5"/>
  <c r="H212" i="5"/>
  <c r="G212" i="5"/>
  <c r="D212" i="5"/>
  <c r="C212" i="5"/>
  <c r="AV211" i="5"/>
  <c r="AU211" i="5"/>
  <c r="AR211" i="5"/>
  <c r="AQ211" i="5"/>
  <c r="AN211" i="5"/>
  <c r="AM211" i="5"/>
  <c r="AF211" i="5"/>
  <c r="AE211" i="5"/>
  <c r="AB211" i="5"/>
  <c r="AA211" i="5"/>
  <c r="X211" i="5"/>
  <c r="W211" i="5"/>
  <c r="T211" i="5"/>
  <c r="S211" i="5"/>
  <c r="P211" i="5"/>
  <c r="O211" i="5"/>
  <c r="H211" i="5"/>
  <c r="G211" i="5"/>
  <c r="D211" i="5"/>
  <c r="C211" i="5"/>
  <c r="AV210" i="5"/>
  <c r="AU210" i="5"/>
  <c r="AR210" i="5"/>
  <c r="AQ210" i="5"/>
  <c r="AN210" i="5"/>
  <c r="AM210" i="5"/>
  <c r="AF210" i="5"/>
  <c r="AE210" i="5"/>
  <c r="AB210" i="5"/>
  <c r="AA210" i="5"/>
  <c r="X210" i="5"/>
  <c r="W210" i="5"/>
  <c r="T210" i="5"/>
  <c r="S210" i="5"/>
  <c r="P210" i="5"/>
  <c r="O210" i="5"/>
  <c r="H210" i="5"/>
  <c r="G210" i="5"/>
  <c r="D210" i="5"/>
  <c r="C210" i="5"/>
  <c r="AV209" i="5"/>
  <c r="AU209" i="5"/>
  <c r="AR209" i="5"/>
  <c r="AQ209" i="5"/>
  <c r="AN209" i="5"/>
  <c r="AM209" i="5"/>
  <c r="AF209" i="5"/>
  <c r="AE209" i="5"/>
  <c r="AB209" i="5"/>
  <c r="AA209" i="5"/>
  <c r="X209" i="5"/>
  <c r="W209" i="5"/>
  <c r="T209" i="5"/>
  <c r="S209" i="5"/>
  <c r="P209" i="5"/>
  <c r="O209" i="5"/>
  <c r="H209" i="5"/>
  <c r="G209" i="5"/>
  <c r="D209" i="5"/>
  <c r="C209" i="5"/>
  <c r="AV208" i="5"/>
  <c r="AU208" i="5"/>
  <c r="AR208" i="5"/>
  <c r="AQ208" i="5"/>
  <c r="AN208" i="5"/>
  <c r="AM208" i="5"/>
  <c r="AF208" i="5"/>
  <c r="AE208" i="5"/>
  <c r="AB208" i="5"/>
  <c r="AA208" i="5"/>
  <c r="X208" i="5"/>
  <c r="W208" i="5"/>
  <c r="T208" i="5"/>
  <c r="S208" i="5"/>
  <c r="P208" i="5"/>
  <c r="O208" i="5"/>
  <c r="H208" i="5"/>
  <c r="G208" i="5"/>
  <c r="D208" i="5"/>
  <c r="C208" i="5"/>
  <c r="AV207" i="5"/>
  <c r="AU207" i="5"/>
  <c r="AR207" i="5"/>
  <c r="AQ207" i="5"/>
  <c r="AN207" i="5"/>
  <c r="AM207" i="5"/>
  <c r="AF207" i="5"/>
  <c r="AE207" i="5"/>
  <c r="AB207" i="5"/>
  <c r="AA207" i="5"/>
  <c r="X207" i="5"/>
  <c r="W207" i="5"/>
  <c r="T207" i="5"/>
  <c r="S207" i="5"/>
  <c r="P207" i="5"/>
  <c r="O207" i="5"/>
  <c r="H207" i="5"/>
  <c r="G207" i="5"/>
  <c r="D207" i="5"/>
  <c r="C207" i="5"/>
  <c r="AV206" i="5"/>
  <c r="AU206" i="5"/>
  <c r="AR206" i="5"/>
  <c r="AQ206" i="5"/>
  <c r="AN206" i="5"/>
  <c r="AM206" i="5"/>
  <c r="AF206" i="5"/>
  <c r="AE206" i="5"/>
  <c r="AB206" i="5"/>
  <c r="AA206" i="5"/>
  <c r="X206" i="5"/>
  <c r="W206" i="5"/>
  <c r="T206" i="5"/>
  <c r="S206" i="5"/>
  <c r="P206" i="5"/>
  <c r="O206" i="5"/>
  <c r="H206" i="5"/>
  <c r="G206" i="5"/>
  <c r="D206" i="5"/>
  <c r="C206" i="5"/>
  <c r="AV205" i="5"/>
  <c r="AU205" i="5"/>
  <c r="AR205" i="5"/>
  <c r="AQ205" i="5"/>
  <c r="AN205" i="5"/>
  <c r="AM205" i="5"/>
  <c r="AF205" i="5"/>
  <c r="AE205" i="5"/>
  <c r="AB205" i="5"/>
  <c r="AA205" i="5"/>
  <c r="X205" i="5"/>
  <c r="W205" i="5"/>
  <c r="T205" i="5"/>
  <c r="S205" i="5"/>
  <c r="P205" i="5"/>
  <c r="O205" i="5"/>
  <c r="H205" i="5"/>
  <c r="G205" i="5"/>
  <c r="D205" i="5"/>
  <c r="C205" i="5"/>
  <c r="AV204" i="5"/>
  <c r="AU204" i="5"/>
  <c r="AR204" i="5"/>
  <c r="AQ204" i="5"/>
  <c r="AN204" i="5"/>
  <c r="AM204" i="5"/>
  <c r="AF204" i="5"/>
  <c r="AE204" i="5"/>
  <c r="AB204" i="5"/>
  <c r="AA204" i="5"/>
  <c r="X204" i="5"/>
  <c r="W204" i="5"/>
  <c r="T204" i="5"/>
  <c r="S204" i="5"/>
  <c r="P204" i="5"/>
  <c r="O204" i="5"/>
  <c r="H204" i="5"/>
  <c r="G204" i="5"/>
  <c r="D204" i="5"/>
  <c r="C204" i="5"/>
  <c r="AV203" i="5"/>
  <c r="AU203" i="5"/>
  <c r="AR203" i="5"/>
  <c r="AQ203" i="5"/>
  <c r="AN203" i="5"/>
  <c r="AM203" i="5"/>
  <c r="AF203" i="5"/>
  <c r="AE203" i="5"/>
  <c r="AB203" i="5"/>
  <c r="AA203" i="5"/>
  <c r="X203" i="5"/>
  <c r="W203" i="5"/>
  <c r="T203" i="5"/>
  <c r="S203" i="5"/>
  <c r="P203" i="5"/>
  <c r="O203" i="5"/>
  <c r="H203" i="5"/>
  <c r="G203" i="5"/>
  <c r="D203" i="5"/>
  <c r="C203" i="5"/>
  <c r="AV202" i="5"/>
  <c r="AU202" i="5"/>
  <c r="AR202" i="5"/>
  <c r="AQ202" i="5"/>
  <c r="AN202" i="5"/>
  <c r="AM202" i="5"/>
  <c r="AF202" i="5"/>
  <c r="AE202" i="5"/>
  <c r="AB202" i="5"/>
  <c r="AA202" i="5"/>
  <c r="X202" i="5"/>
  <c r="W202" i="5"/>
  <c r="T202" i="5"/>
  <c r="S202" i="5"/>
  <c r="P202" i="5"/>
  <c r="O202" i="5"/>
  <c r="L202" i="5"/>
  <c r="K202" i="5"/>
  <c r="H202" i="5"/>
  <c r="G202" i="5"/>
  <c r="D202" i="5"/>
  <c r="C202" i="5"/>
  <c r="AV201" i="5"/>
  <c r="AU201" i="5"/>
  <c r="AR201" i="5"/>
  <c r="AQ201" i="5"/>
  <c r="AN201" i="5"/>
  <c r="AM201" i="5"/>
  <c r="AF201" i="5"/>
  <c r="AE201" i="5"/>
  <c r="AB201" i="5"/>
  <c r="AA201" i="5"/>
  <c r="X201" i="5"/>
  <c r="W201" i="5"/>
  <c r="T201" i="5"/>
  <c r="S201" i="5"/>
  <c r="P201" i="5"/>
  <c r="O201" i="5"/>
  <c r="L201" i="5"/>
  <c r="K201" i="5"/>
  <c r="H201" i="5"/>
  <c r="G201" i="5"/>
  <c r="D201" i="5"/>
  <c r="C201" i="5"/>
  <c r="AV200" i="5"/>
  <c r="AU200" i="5"/>
  <c r="AR200" i="5"/>
  <c r="AQ200" i="5"/>
  <c r="AN200" i="5"/>
  <c r="AM200" i="5"/>
  <c r="AF200" i="5"/>
  <c r="AE200" i="5"/>
  <c r="AB200" i="5"/>
  <c r="AA200" i="5"/>
  <c r="X200" i="5"/>
  <c r="W200" i="5"/>
  <c r="T200" i="5"/>
  <c r="S200" i="5"/>
  <c r="P200" i="5"/>
  <c r="O200" i="5"/>
  <c r="L200" i="5"/>
  <c r="K200" i="5"/>
  <c r="H200" i="5"/>
  <c r="G200" i="5"/>
  <c r="D200" i="5"/>
  <c r="C200" i="5"/>
  <c r="AV199" i="5"/>
  <c r="AU199" i="5"/>
  <c r="AR199" i="5"/>
  <c r="AQ199" i="5"/>
  <c r="AN199" i="5"/>
  <c r="AM199" i="5"/>
  <c r="AF199" i="5"/>
  <c r="AE199" i="5"/>
  <c r="AB199" i="5"/>
  <c r="AA199" i="5"/>
  <c r="X199" i="5"/>
  <c r="W199" i="5"/>
  <c r="T199" i="5"/>
  <c r="S199" i="5"/>
  <c r="P199" i="5"/>
  <c r="O199" i="5"/>
  <c r="L199" i="5"/>
  <c r="K199" i="5"/>
  <c r="H199" i="5"/>
  <c r="G199" i="5"/>
  <c r="D199" i="5"/>
  <c r="C199" i="5"/>
  <c r="AV198" i="5"/>
  <c r="AU198" i="5"/>
  <c r="AR198" i="5"/>
  <c r="AQ198" i="5"/>
  <c r="AN198" i="5"/>
  <c r="AM198" i="5"/>
  <c r="AF198" i="5"/>
  <c r="AE198" i="5"/>
  <c r="AB198" i="5"/>
  <c r="AA198" i="5"/>
  <c r="X198" i="5"/>
  <c r="W198" i="5"/>
  <c r="T198" i="5"/>
  <c r="S198" i="5"/>
  <c r="P198" i="5"/>
  <c r="O198" i="5"/>
  <c r="L198" i="5"/>
  <c r="K198" i="5"/>
  <c r="H198" i="5"/>
  <c r="G198" i="5"/>
  <c r="D198" i="5"/>
  <c r="C198" i="5"/>
  <c r="AV197" i="5"/>
  <c r="AU197" i="5"/>
  <c r="AR197" i="5"/>
  <c r="AQ197" i="5"/>
  <c r="AN197" i="5"/>
  <c r="AM197" i="5"/>
  <c r="AF197" i="5"/>
  <c r="AE197" i="5"/>
  <c r="AB197" i="5"/>
  <c r="AA197" i="5"/>
  <c r="X197" i="5"/>
  <c r="W197" i="5"/>
  <c r="T197" i="5"/>
  <c r="S197" i="5"/>
  <c r="P197" i="5"/>
  <c r="O197" i="5"/>
  <c r="L197" i="5"/>
  <c r="K197" i="5"/>
  <c r="H197" i="5"/>
  <c r="G197" i="5"/>
  <c r="D197" i="5"/>
  <c r="C197" i="5"/>
  <c r="AV196" i="5"/>
  <c r="AU196" i="5"/>
  <c r="AR196" i="5"/>
  <c r="AQ196" i="5"/>
  <c r="AN196" i="5"/>
  <c r="AM196" i="5"/>
  <c r="AF196" i="5"/>
  <c r="AE196" i="5"/>
  <c r="AB196" i="5"/>
  <c r="AA196" i="5"/>
  <c r="X196" i="5"/>
  <c r="W196" i="5"/>
  <c r="T196" i="5"/>
  <c r="S196" i="5"/>
  <c r="P196" i="5"/>
  <c r="O196" i="5"/>
  <c r="L196" i="5"/>
  <c r="K196" i="5"/>
  <c r="H196" i="5"/>
  <c r="G196" i="5"/>
  <c r="D196" i="5"/>
  <c r="C196" i="5"/>
  <c r="AV195" i="5"/>
  <c r="AU195" i="5"/>
  <c r="AR195" i="5"/>
  <c r="AQ195" i="5"/>
  <c r="AN195" i="5"/>
  <c r="AM195" i="5"/>
  <c r="AF195" i="5"/>
  <c r="AE195" i="5"/>
  <c r="AB195" i="5"/>
  <c r="AA195" i="5"/>
  <c r="X195" i="5"/>
  <c r="W195" i="5"/>
  <c r="T195" i="5"/>
  <c r="S195" i="5"/>
  <c r="P195" i="5"/>
  <c r="O195" i="5"/>
  <c r="L195" i="5"/>
  <c r="K195" i="5"/>
  <c r="H195" i="5"/>
  <c r="G195" i="5"/>
  <c r="D195" i="5"/>
  <c r="C195" i="5"/>
  <c r="AV194" i="5"/>
  <c r="AU194" i="5"/>
  <c r="AR194" i="5"/>
  <c r="AQ194" i="5"/>
  <c r="AN194" i="5"/>
  <c r="AM194" i="5"/>
  <c r="AF194" i="5"/>
  <c r="AE194" i="5"/>
  <c r="AB194" i="5"/>
  <c r="AA194" i="5"/>
  <c r="X194" i="5"/>
  <c r="W194" i="5"/>
  <c r="T194" i="5"/>
  <c r="S194" i="5"/>
  <c r="P194" i="5"/>
  <c r="O194" i="5"/>
  <c r="L194" i="5"/>
  <c r="K194" i="5"/>
  <c r="H194" i="5"/>
  <c r="G194" i="5"/>
  <c r="D194" i="5"/>
  <c r="C194" i="5"/>
  <c r="AV193" i="5"/>
  <c r="AU193" i="5"/>
  <c r="AR193" i="5"/>
  <c r="AQ193" i="5"/>
  <c r="AN193" i="5"/>
  <c r="AM193" i="5"/>
  <c r="AF193" i="5"/>
  <c r="AE193" i="5"/>
  <c r="AB193" i="5"/>
  <c r="AA193" i="5"/>
  <c r="X193" i="5"/>
  <c r="W193" i="5"/>
  <c r="T193" i="5"/>
  <c r="S193" i="5"/>
  <c r="P193" i="5"/>
  <c r="O193" i="5"/>
  <c r="L193" i="5"/>
  <c r="K193" i="5"/>
  <c r="H193" i="5"/>
  <c r="G193" i="5"/>
  <c r="D193" i="5"/>
  <c r="C193" i="5"/>
  <c r="AV192" i="5"/>
  <c r="AU192" i="5"/>
  <c r="AR192" i="5"/>
  <c r="AQ192" i="5"/>
  <c r="AN192" i="5"/>
  <c r="AM192" i="5"/>
  <c r="AF192" i="5"/>
  <c r="AE192" i="5"/>
  <c r="AB192" i="5"/>
  <c r="AA192" i="5"/>
  <c r="X192" i="5"/>
  <c r="W192" i="5"/>
  <c r="T192" i="5"/>
  <c r="S192" i="5"/>
  <c r="P192" i="5"/>
  <c r="O192" i="5"/>
  <c r="L192" i="5"/>
  <c r="K192" i="5"/>
  <c r="H192" i="5"/>
  <c r="G192" i="5"/>
  <c r="D192" i="5"/>
  <c r="C192" i="5"/>
  <c r="AV191" i="5"/>
  <c r="AU191" i="5"/>
  <c r="AR191" i="5"/>
  <c r="AQ191" i="5"/>
  <c r="AN191" i="5"/>
  <c r="AM191" i="5"/>
  <c r="AF191" i="5"/>
  <c r="AE191" i="5"/>
  <c r="AB191" i="5"/>
  <c r="AA191" i="5"/>
  <c r="X191" i="5"/>
  <c r="W191" i="5"/>
  <c r="T191" i="5"/>
  <c r="S191" i="5"/>
  <c r="P191" i="5"/>
  <c r="O191" i="5"/>
  <c r="L191" i="5"/>
  <c r="K191" i="5"/>
  <c r="H191" i="5"/>
  <c r="G191" i="5"/>
  <c r="D191" i="5"/>
  <c r="C191" i="5"/>
  <c r="AV190" i="5"/>
  <c r="AU190" i="5"/>
  <c r="AR190" i="5"/>
  <c r="AQ190" i="5"/>
  <c r="AN190" i="5"/>
  <c r="AM190" i="5"/>
  <c r="AF190" i="5"/>
  <c r="AE190" i="5"/>
  <c r="AB190" i="5"/>
  <c r="AA190" i="5"/>
  <c r="X190" i="5"/>
  <c r="W190" i="5"/>
  <c r="T190" i="5"/>
  <c r="S190" i="5"/>
  <c r="P190" i="5"/>
  <c r="O190" i="5"/>
  <c r="L190" i="5"/>
  <c r="K190" i="5"/>
  <c r="H190" i="5"/>
  <c r="G190" i="5"/>
  <c r="D190" i="5"/>
  <c r="C190" i="5"/>
  <c r="AV189" i="5"/>
  <c r="AU189" i="5"/>
  <c r="AR189" i="5"/>
  <c r="AQ189" i="5"/>
  <c r="AN189" i="5"/>
  <c r="AM189" i="5"/>
  <c r="AF189" i="5"/>
  <c r="AE189" i="5"/>
  <c r="AB189" i="5"/>
  <c r="AA189" i="5"/>
  <c r="X189" i="5"/>
  <c r="W189" i="5"/>
  <c r="T189" i="5"/>
  <c r="S189" i="5"/>
  <c r="P189" i="5"/>
  <c r="O189" i="5"/>
  <c r="L189" i="5"/>
  <c r="K189" i="5"/>
  <c r="H189" i="5"/>
  <c r="G189" i="5"/>
  <c r="D189" i="5"/>
  <c r="C189" i="5"/>
  <c r="AV188" i="5"/>
  <c r="AU188" i="5"/>
  <c r="AR188" i="5"/>
  <c r="AQ188" i="5"/>
  <c r="AN188" i="5"/>
  <c r="AM188" i="5"/>
  <c r="AF188" i="5"/>
  <c r="AE188" i="5"/>
  <c r="AB188" i="5"/>
  <c r="AA188" i="5"/>
  <c r="X188" i="5"/>
  <c r="W188" i="5"/>
  <c r="T188" i="5"/>
  <c r="S188" i="5"/>
  <c r="P188" i="5"/>
  <c r="O188" i="5"/>
  <c r="L188" i="5"/>
  <c r="K188" i="5"/>
  <c r="H188" i="5"/>
  <c r="G188" i="5"/>
  <c r="D188" i="5"/>
  <c r="C188" i="5"/>
  <c r="AV187" i="5"/>
  <c r="AU187" i="5"/>
  <c r="AR187" i="5"/>
  <c r="AQ187" i="5"/>
  <c r="AN187" i="5"/>
  <c r="AM187" i="5"/>
  <c r="AF187" i="5"/>
  <c r="AE187" i="5"/>
  <c r="AB187" i="5"/>
  <c r="AA187" i="5"/>
  <c r="X187" i="5"/>
  <c r="W187" i="5"/>
  <c r="T187" i="5"/>
  <c r="S187" i="5"/>
  <c r="P187" i="5"/>
  <c r="O187" i="5"/>
  <c r="L187" i="5"/>
  <c r="K187" i="5"/>
  <c r="H187" i="5"/>
  <c r="G187" i="5"/>
  <c r="D187" i="5"/>
  <c r="C187" i="5"/>
  <c r="AV186" i="5"/>
  <c r="AU186" i="5"/>
  <c r="AR186" i="5"/>
  <c r="AQ186" i="5"/>
  <c r="AN186" i="5"/>
  <c r="AM186" i="5"/>
  <c r="AF186" i="5"/>
  <c r="AE186" i="5"/>
  <c r="AB186" i="5"/>
  <c r="AA186" i="5"/>
  <c r="X186" i="5"/>
  <c r="W186" i="5"/>
  <c r="T186" i="5"/>
  <c r="S186" i="5"/>
  <c r="P186" i="5"/>
  <c r="O186" i="5"/>
  <c r="L186" i="5"/>
  <c r="K186" i="5"/>
  <c r="H186" i="5"/>
  <c r="G186" i="5"/>
  <c r="D186" i="5"/>
  <c r="C186" i="5"/>
  <c r="AV185" i="5"/>
  <c r="AU185" i="5"/>
  <c r="AR185" i="5"/>
  <c r="AQ185" i="5"/>
  <c r="AN185" i="5"/>
  <c r="AM185" i="5"/>
  <c r="AJ185" i="5"/>
  <c r="AI185" i="5"/>
  <c r="AF185" i="5"/>
  <c r="AE185" i="5"/>
  <c r="AB185" i="5"/>
  <c r="AA185" i="5"/>
  <c r="X185" i="5"/>
  <c r="W185" i="5"/>
  <c r="T185" i="5"/>
  <c r="S185" i="5"/>
  <c r="P185" i="5"/>
  <c r="O185" i="5"/>
  <c r="L185" i="5"/>
  <c r="K185" i="5"/>
  <c r="H185" i="5"/>
  <c r="G185" i="5"/>
  <c r="D185" i="5"/>
  <c r="C185" i="5"/>
  <c r="AV184" i="5"/>
  <c r="AU184" i="5"/>
  <c r="AR184" i="5"/>
  <c r="AQ184" i="5"/>
  <c r="AN184" i="5"/>
  <c r="AM184" i="5"/>
  <c r="AJ184" i="5"/>
  <c r="AI184" i="5"/>
  <c r="AF184" i="5"/>
  <c r="AE184" i="5"/>
  <c r="AB184" i="5"/>
  <c r="AA184" i="5"/>
  <c r="X184" i="5"/>
  <c r="W184" i="5"/>
  <c r="T184" i="5"/>
  <c r="S184" i="5"/>
  <c r="P184" i="5"/>
  <c r="O184" i="5"/>
  <c r="L184" i="5"/>
  <c r="K184" i="5"/>
  <c r="H184" i="5"/>
  <c r="G184" i="5"/>
  <c r="D184" i="5"/>
  <c r="C184" i="5"/>
  <c r="AV183" i="5"/>
  <c r="AU183" i="5"/>
  <c r="AR183" i="5"/>
  <c r="AQ183" i="5"/>
  <c r="AN183" i="5"/>
  <c r="AM183" i="5"/>
  <c r="AJ183" i="5"/>
  <c r="AI183" i="5"/>
  <c r="AF183" i="5"/>
  <c r="AE183" i="5"/>
  <c r="AB183" i="5"/>
  <c r="AA183" i="5"/>
  <c r="X183" i="5"/>
  <c r="W183" i="5"/>
  <c r="T183" i="5"/>
  <c r="S183" i="5"/>
  <c r="P183" i="5"/>
  <c r="O183" i="5"/>
  <c r="L183" i="5"/>
  <c r="K183" i="5"/>
  <c r="H183" i="5"/>
  <c r="G183" i="5"/>
  <c r="D183" i="5"/>
  <c r="C183" i="5"/>
  <c r="AV182" i="5"/>
  <c r="AU182" i="5"/>
  <c r="AR182" i="5"/>
  <c r="AQ182" i="5"/>
  <c r="AN182" i="5"/>
  <c r="AM182" i="5"/>
  <c r="AJ182" i="5"/>
  <c r="AI182" i="5"/>
  <c r="AF182" i="5"/>
  <c r="AE182" i="5"/>
  <c r="AB182" i="5"/>
  <c r="AA182" i="5"/>
  <c r="X182" i="5"/>
  <c r="W182" i="5"/>
  <c r="T182" i="5"/>
  <c r="S182" i="5"/>
  <c r="P182" i="5"/>
  <c r="O182" i="5"/>
  <c r="L182" i="5"/>
  <c r="K182" i="5"/>
  <c r="H182" i="5"/>
  <c r="G182" i="5"/>
  <c r="D182" i="5"/>
  <c r="C182" i="5"/>
  <c r="AV181" i="5"/>
  <c r="AU181" i="5"/>
  <c r="AR181" i="5"/>
  <c r="AQ181" i="5"/>
  <c r="AN181" i="5"/>
  <c r="AM181" i="5"/>
  <c r="AJ181" i="5"/>
  <c r="AI181" i="5"/>
  <c r="AF181" i="5"/>
  <c r="AE181" i="5"/>
  <c r="AB181" i="5"/>
  <c r="AA181" i="5"/>
  <c r="X181" i="5"/>
  <c r="W181" i="5"/>
  <c r="T181" i="5"/>
  <c r="S181" i="5"/>
  <c r="P181" i="5"/>
  <c r="O181" i="5"/>
  <c r="L181" i="5"/>
  <c r="K181" i="5"/>
  <c r="H181" i="5"/>
  <c r="G181" i="5"/>
  <c r="D181" i="5"/>
  <c r="C181" i="5"/>
  <c r="AV180" i="5"/>
  <c r="AU180" i="5"/>
  <c r="AR180" i="5"/>
  <c r="AQ180" i="5"/>
  <c r="AN180" i="5"/>
  <c r="AM180" i="5"/>
  <c r="AJ180" i="5"/>
  <c r="AI180" i="5"/>
  <c r="AF180" i="5"/>
  <c r="AE180" i="5"/>
  <c r="AB180" i="5"/>
  <c r="AA180" i="5"/>
  <c r="X180" i="5"/>
  <c r="W180" i="5"/>
  <c r="T180" i="5"/>
  <c r="S180" i="5"/>
  <c r="P180" i="5"/>
  <c r="O180" i="5"/>
  <c r="L180" i="5"/>
  <c r="K180" i="5"/>
  <c r="H180" i="5"/>
  <c r="G180" i="5"/>
  <c r="D180" i="5"/>
  <c r="C180" i="5"/>
  <c r="AV179" i="5"/>
  <c r="AU179" i="5"/>
  <c r="AR179" i="5"/>
  <c r="AQ179" i="5"/>
  <c r="AN179" i="5"/>
  <c r="AM179" i="5"/>
  <c r="AJ179" i="5"/>
  <c r="AI179" i="5"/>
  <c r="AF179" i="5"/>
  <c r="AE179" i="5"/>
  <c r="AB179" i="5"/>
  <c r="AA179" i="5"/>
  <c r="X179" i="5"/>
  <c r="W179" i="5"/>
  <c r="T179" i="5"/>
  <c r="S179" i="5"/>
  <c r="P179" i="5"/>
  <c r="O179" i="5"/>
  <c r="L179" i="5"/>
  <c r="K179" i="5"/>
  <c r="H179" i="5"/>
  <c r="G179" i="5"/>
  <c r="D179" i="5"/>
  <c r="C179" i="5"/>
  <c r="AV178" i="5"/>
  <c r="AU178" i="5"/>
  <c r="AR178" i="5"/>
  <c r="AQ178" i="5"/>
  <c r="AN178" i="5"/>
  <c r="AM178" i="5"/>
  <c r="AJ178" i="5"/>
  <c r="AI178" i="5"/>
  <c r="AF178" i="5"/>
  <c r="AE178" i="5"/>
  <c r="AB178" i="5"/>
  <c r="AA178" i="5"/>
  <c r="X178" i="5"/>
  <c r="W178" i="5"/>
  <c r="T178" i="5"/>
  <c r="S178" i="5"/>
  <c r="P178" i="5"/>
  <c r="O178" i="5"/>
  <c r="L178" i="5"/>
  <c r="K178" i="5"/>
  <c r="H178" i="5"/>
  <c r="G178" i="5"/>
  <c r="D178" i="5"/>
  <c r="C178" i="5"/>
  <c r="AV177" i="5"/>
  <c r="AU177" i="5"/>
  <c r="AR177" i="5"/>
  <c r="AQ177" i="5"/>
  <c r="AN177" i="5"/>
  <c r="AM177" i="5"/>
  <c r="AJ177" i="5"/>
  <c r="AI177" i="5"/>
  <c r="AF177" i="5"/>
  <c r="AE177" i="5"/>
  <c r="AB177" i="5"/>
  <c r="AA177" i="5"/>
  <c r="X177" i="5"/>
  <c r="W177" i="5"/>
  <c r="T177" i="5"/>
  <c r="S177" i="5"/>
  <c r="P177" i="5"/>
  <c r="O177" i="5"/>
  <c r="L177" i="5"/>
  <c r="K177" i="5"/>
  <c r="H177" i="5"/>
  <c r="G177" i="5"/>
  <c r="D177" i="5"/>
  <c r="C177" i="5"/>
  <c r="AV176" i="5"/>
  <c r="AU176" i="5"/>
  <c r="AR176" i="5"/>
  <c r="AQ176" i="5"/>
  <c r="AN176" i="5"/>
  <c r="AM176" i="5"/>
  <c r="AJ176" i="5"/>
  <c r="AI176" i="5"/>
  <c r="AF176" i="5"/>
  <c r="AE176" i="5"/>
  <c r="AB176" i="5"/>
  <c r="AA176" i="5"/>
  <c r="X176" i="5"/>
  <c r="W176" i="5"/>
  <c r="T176" i="5"/>
  <c r="S176" i="5"/>
  <c r="P176" i="5"/>
  <c r="O176" i="5"/>
  <c r="L176" i="5"/>
  <c r="K176" i="5"/>
  <c r="H176" i="5"/>
  <c r="G176" i="5"/>
  <c r="D176" i="5"/>
  <c r="C176" i="5"/>
  <c r="AV175" i="5"/>
  <c r="AU175" i="5"/>
  <c r="AR175" i="5"/>
  <c r="AQ175" i="5"/>
  <c r="AN175" i="5"/>
  <c r="AM175" i="5"/>
  <c r="AJ175" i="5"/>
  <c r="AI175" i="5"/>
  <c r="AF175" i="5"/>
  <c r="AE175" i="5"/>
  <c r="AB175" i="5"/>
  <c r="AA175" i="5"/>
  <c r="X175" i="5"/>
  <c r="W175" i="5"/>
  <c r="T175" i="5"/>
  <c r="S175" i="5"/>
  <c r="P175" i="5"/>
  <c r="O175" i="5"/>
  <c r="L175" i="5"/>
  <c r="K175" i="5"/>
  <c r="H175" i="5"/>
  <c r="G175" i="5"/>
  <c r="D175" i="5"/>
  <c r="C175" i="5"/>
  <c r="AV174" i="5"/>
  <c r="AU174" i="5"/>
  <c r="AR174" i="5"/>
  <c r="AQ174" i="5"/>
  <c r="AN174" i="5"/>
  <c r="AM174" i="5"/>
  <c r="AJ174" i="5"/>
  <c r="AI174" i="5"/>
  <c r="AF174" i="5"/>
  <c r="AE174" i="5"/>
  <c r="AB174" i="5"/>
  <c r="AA174" i="5"/>
  <c r="X174" i="5"/>
  <c r="W174" i="5"/>
  <c r="T174" i="5"/>
  <c r="S174" i="5"/>
  <c r="P174" i="5"/>
  <c r="O174" i="5"/>
  <c r="L174" i="5"/>
  <c r="K174" i="5"/>
  <c r="H174" i="5"/>
  <c r="G174" i="5"/>
  <c r="D174" i="5"/>
  <c r="C174" i="5"/>
  <c r="AV173" i="5"/>
  <c r="AU173" i="5"/>
  <c r="AR173" i="5"/>
  <c r="AQ173" i="5"/>
  <c r="AN173" i="5"/>
  <c r="AM173" i="5"/>
  <c r="AJ173" i="5"/>
  <c r="AI173" i="5"/>
  <c r="AF173" i="5"/>
  <c r="AE173" i="5"/>
  <c r="AB173" i="5"/>
  <c r="AA173" i="5"/>
  <c r="X173" i="5"/>
  <c r="W173" i="5"/>
  <c r="T173" i="5"/>
  <c r="S173" i="5"/>
  <c r="P173" i="5"/>
  <c r="O173" i="5"/>
  <c r="L173" i="5"/>
  <c r="K173" i="5"/>
  <c r="H173" i="5"/>
  <c r="G173" i="5"/>
  <c r="D173" i="5"/>
  <c r="C173" i="5"/>
  <c r="AV172" i="5"/>
  <c r="AU172" i="5"/>
  <c r="AR172" i="5"/>
  <c r="AQ172" i="5"/>
  <c r="AN172" i="5"/>
  <c r="AM172" i="5"/>
  <c r="AJ172" i="5"/>
  <c r="AI172" i="5"/>
  <c r="AF172" i="5"/>
  <c r="AE172" i="5"/>
  <c r="AB172" i="5"/>
  <c r="AA172" i="5"/>
  <c r="X172" i="5"/>
  <c r="W172" i="5"/>
  <c r="T172" i="5"/>
  <c r="S172" i="5"/>
  <c r="P172" i="5"/>
  <c r="O172" i="5"/>
  <c r="L172" i="5"/>
  <c r="K172" i="5"/>
  <c r="H172" i="5"/>
  <c r="G172" i="5"/>
  <c r="D172" i="5"/>
  <c r="C172" i="5"/>
  <c r="AV171" i="5"/>
  <c r="AU171" i="5"/>
  <c r="AR171" i="5"/>
  <c r="AQ171" i="5"/>
  <c r="AN171" i="5"/>
  <c r="AM171" i="5"/>
  <c r="AJ171" i="5"/>
  <c r="AI171" i="5"/>
  <c r="AF171" i="5"/>
  <c r="AE171" i="5"/>
  <c r="AB171" i="5"/>
  <c r="AA171" i="5"/>
  <c r="X171" i="5"/>
  <c r="W171" i="5"/>
  <c r="T171" i="5"/>
  <c r="S171" i="5"/>
  <c r="P171" i="5"/>
  <c r="O171" i="5"/>
  <c r="L171" i="5"/>
  <c r="K171" i="5"/>
  <c r="H171" i="5"/>
  <c r="G171" i="5"/>
  <c r="D171" i="5"/>
  <c r="C171" i="5"/>
  <c r="AV170" i="5"/>
  <c r="AU170" i="5"/>
  <c r="AR170" i="5"/>
  <c r="AQ170" i="5"/>
  <c r="AN170" i="5"/>
  <c r="AM170" i="5"/>
  <c r="AJ170" i="5"/>
  <c r="AI170" i="5"/>
  <c r="AF170" i="5"/>
  <c r="AE170" i="5"/>
  <c r="AB170" i="5"/>
  <c r="AA170" i="5"/>
  <c r="X170" i="5"/>
  <c r="W170" i="5"/>
  <c r="T170" i="5"/>
  <c r="S170" i="5"/>
  <c r="P170" i="5"/>
  <c r="O170" i="5"/>
  <c r="L170" i="5"/>
  <c r="K170" i="5"/>
  <c r="H170" i="5"/>
  <c r="G170" i="5"/>
  <c r="D170" i="5"/>
  <c r="C170" i="5"/>
  <c r="AV169" i="5"/>
  <c r="AU169" i="5"/>
  <c r="AR169" i="5"/>
  <c r="AQ169" i="5"/>
  <c r="AN169" i="5"/>
  <c r="AM169" i="5"/>
  <c r="AJ169" i="5"/>
  <c r="AI169" i="5"/>
  <c r="AF169" i="5"/>
  <c r="AE169" i="5"/>
  <c r="AB169" i="5"/>
  <c r="AA169" i="5"/>
  <c r="X169" i="5"/>
  <c r="W169" i="5"/>
  <c r="T169" i="5"/>
  <c r="S169" i="5"/>
  <c r="P169" i="5"/>
  <c r="O169" i="5"/>
  <c r="L169" i="5"/>
  <c r="K169" i="5"/>
  <c r="H169" i="5"/>
  <c r="G169" i="5"/>
  <c r="D169" i="5"/>
  <c r="C169" i="5"/>
  <c r="AV168" i="5"/>
  <c r="AU168" i="5"/>
  <c r="AR168" i="5"/>
  <c r="AQ168" i="5"/>
  <c r="AN168" i="5"/>
  <c r="AM168" i="5"/>
  <c r="AJ168" i="5"/>
  <c r="AI168" i="5"/>
  <c r="AF168" i="5"/>
  <c r="AE168" i="5"/>
  <c r="AB168" i="5"/>
  <c r="AA168" i="5"/>
  <c r="X168" i="5"/>
  <c r="W168" i="5"/>
  <c r="T168" i="5"/>
  <c r="S168" i="5"/>
  <c r="P168" i="5"/>
  <c r="O168" i="5"/>
  <c r="L168" i="5"/>
  <c r="K168" i="5"/>
  <c r="H168" i="5"/>
  <c r="G168" i="5"/>
  <c r="D168" i="5"/>
  <c r="C168" i="5"/>
  <c r="AV167" i="5"/>
  <c r="AU167" i="5"/>
  <c r="AR167" i="5"/>
  <c r="AQ167" i="5"/>
  <c r="AN167" i="5"/>
  <c r="AM167" i="5"/>
  <c r="AJ167" i="5"/>
  <c r="AI167" i="5"/>
  <c r="AF167" i="5"/>
  <c r="AE167" i="5"/>
  <c r="AB167" i="5"/>
  <c r="AA167" i="5"/>
  <c r="X167" i="5"/>
  <c r="W167" i="5"/>
  <c r="T167" i="5"/>
  <c r="S167" i="5"/>
  <c r="P167" i="5"/>
  <c r="O167" i="5"/>
  <c r="L167" i="5"/>
  <c r="K167" i="5"/>
  <c r="H167" i="5"/>
  <c r="G167" i="5"/>
  <c r="D167" i="5"/>
  <c r="C167" i="5"/>
  <c r="AV166" i="5"/>
  <c r="AU166" i="5"/>
  <c r="AR166" i="5"/>
  <c r="AQ166" i="5"/>
  <c r="AN166" i="5"/>
  <c r="AM166" i="5"/>
  <c r="AJ166" i="5"/>
  <c r="AI166" i="5"/>
  <c r="AF166" i="5"/>
  <c r="AE166" i="5"/>
  <c r="AB166" i="5"/>
  <c r="AA166" i="5"/>
  <c r="X166" i="5"/>
  <c r="W166" i="5"/>
  <c r="T166" i="5"/>
  <c r="S166" i="5"/>
  <c r="P166" i="5"/>
  <c r="O166" i="5"/>
  <c r="L166" i="5"/>
  <c r="K166" i="5"/>
  <c r="H166" i="5"/>
  <c r="G166" i="5"/>
  <c r="D166" i="5"/>
  <c r="C166" i="5"/>
  <c r="AV165" i="5"/>
  <c r="AU165" i="5"/>
  <c r="AR165" i="5"/>
  <c r="AQ165" i="5"/>
  <c r="AN165" i="5"/>
  <c r="AM165" i="5"/>
  <c r="AJ165" i="5"/>
  <c r="AI165" i="5"/>
  <c r="AF165" i="5"/>
  <c r="AE165" i="5"/>
  <c r="AB165" i="5"/>
  <c r="AA165" i="5"/>
  <c r="X165" i="5"/>
  <c r="W165" i="5"/>
  <c r="T165" i="5"/>
  <c r="S165" i="5"/>
  <c r="P165" i="5"/>
  <c r="O165" i="5"/>
  <c r="L165" i="5"/>
  <c r="K165" i="5"/>
  <c r="H165" i="5"/>
  <c r="G165" i="5"/>
  <c r="D165" i="5"/>
  <c r="C165" i="5"/>
  <c r="AV164" i="5"/>
  <c r="AU164" i="5"/>
  <c r="AR164" i="5"/>
  <c r="AQ164" i="5"/>
  <c r="AN164" i="5"/>
  <c r="AM164" i="5"/>
  <c r="AJ164" i="5"/>
  <c r="AI164" i="5"/>
  <c r="AF164" i="5"/>
  <c r="AE164" i="5"/>
  <c r="AB164" i="5"/>
  <c r="AA164" i="5"/>
  <c r="X164" i="5"/>
  <c r="W164" i="5"/>
  <c r="T164" i="5"/>
  <c r="S164" i="5"/>
  <c r="P164" i="5"/>
  <c r="O164" i="5"/>
  <c r="L164" i="5"/>
  <c r="K164" i="5"/>
  <c r="H164" i="5"/>
  <c r="G164" i="5"/>
  <c r="D164" i="5"/>
  <c r="C164" i="5"/>
  <c r="AV163" i="5"/>
  <c r="AU163" i="5"/>
  <c r="AR163" i="5"/>
  <c r="AQ163" i="5"/>
  <c r="AN163" i="5"/>
  <c r="AM163" i="5"/>
  <c r="AJ163" i="5"/>
  <c r="AI163" i="5"/>
  <c r="AF163" i="5"/>
  <c r="AE163" i="5"/>
  <c r="AB163" i="5"/>
  <c r="AA163" i="5"/>
  <c r="X163" i="5"/>
  <c r="W163" i="5"/>
  <c r="T163" i="5"/>
  <c r="S163" i="5"/>
  <c r="P163" i="5"/>
  <c r="O163" i="5"/>
  <c r="L163" i="5"/>
  <c r="K163" i="5"/>
  <c r="H163" i="5"/>
  <c r="G163" i="5"/>
  <c r="D163" i="5"/>
  <c r="C163" i="5"/>
  <c r="AV162" i="5"/>
  <c r="AU162" i="5"/>
  <c r="AR162" i="5"/>
  <c r="AQ162" i="5"/>
  <c r="AN162" i="5"/>
  <c r="AM162" i="5"/>
  <c r="AJ162" i="5"/>
  <c r="AI162" i="5"/>
  <c r="AF162" i="5"/>
  <c r="AE162" i="5"/>
  <c r="AB162" i="5"/>
  <c r="AA162" i="5"/>
  <c r="X162" i="5"/>
  <c r="W162" i="5"/>
  <c r="T162" i="5"/>
  <c r="S162" i="5"/>
  <c r="P162" i="5"/>
  <c r="O162" i="5"/>
  <c r="L162" i="5"/>
  <c r="K162" i="5"/>
  <c r="H162" i="5"/>
  <c r="G162" i="5"/>
  <c r="D162" i="5"/>
  <c r="C162" i="5"/>
  <c r="AV161" i="5"/>
  <c r="AU161" i="5"/>
  <c r="AR161" i="5"/>
  <c r="AQ161" i="5"/>
  <c r="AN161" i="5"/>
  <c r="AM161" i="5"/>
  <c r="AJ161" i="5"/>
  <c r="AI161" i="5"/>
  <c r="AF161" i="5"/>
  <c r="AE161" i="5"/>
  <c r="AB161" i="5"/>
  <c r="AA161" i="5"/>
  <c r="X161" i="5"/>
  <c r="W161" i="5"/>
  <c r="T161" i="5"/>
  <c r="S161" i="5"/>
  <c r="P161" i="5"/>
  <c r="O161" i="5"/>
  <c r="L161" i="5"/>
  <c r="K161" i="5"/>
  <c r="H161" i="5"/>
  <c r="G161" i="5"/>
  <c r="D161" i="5"/>
  <c r="C161" i="5"/>
  <c r="AV160" i="5"/>
  <c r="AU160" i="5"/>
  <c r="AR160" i="5"/>
  <c r="AQ160" i="5"/>
  <c r="AN160" i="5"/>
  <c r="AM160" i="5"/>
  <c r="AJ160" i="5"/>
  <c r="AI160" i="5"/>
  <c r="AF160" i="5"/>
  <c r="AE160" i="5"/>
  <c r="AB160" i="5"/>
  <c r="AA160" i="5"/>
  <c r="X160" i="5"/>
  <c r="W160" i="5"/>
  <c r="T160" i="5"/>
  <c r="S160" i="5"/>
  <c r="P160" i="5"/>
  <c r="O160" i="5"/>
  <c r="L160" i="5"/>
  <c r="K160" i="5"/>
  <c r="H160" i="5"/>
  <c r="G160" i="5"/>
  <c r="D160" i="5"/>
  <c r="C160" i="5"/>
  <c r="AV159" i="5"/>
  <c r="AU159" i="5"/>
  <c r="AR159" i="5"/>
  <c r="AQ159" i="5"/>
  <c r="AN159" i="5"/>
  <c r="AM159" i="5"/>
  <c r="AJ159" i="5"/>
  <c r="AI159" i="5"/>
  <c r="AF159" i="5"/>
  <c r="AE159" i="5"/>
  <c r="AB159" i="5"/>
  <c r="AA159" i="5"/>
  <c r="X159" i="5"/>
  <c r="W159" i="5"/>
  <c r="T159" i="5"/>
  <c r="S159" i="5"/>
  <c r="P159" i="5"/>
  <c r="O159" i="5"/>
  <c r="L159" i="5"/>
  <c r="K159" i="5"/>
  <c r="H159" i="5"/>
  <c r="G159" i="5"/>
  <c r="D159" i="5"/>
  <c r="C159" i="5"/>
  <c r="AV158" i="5"/>
  <c r="AU158" i="5"/>
  <c r="AR158" i="5"/>
  <c r="AQ158" i="5"/>
  <c r="AN158" i="5"/>
  <c r="AM158" i="5"/>
  <c r="AJ158" i="5"/>
  <c r="AI158" i="5"/>
  <c r="AF158" i="5"/>
  <c r="AE158" i="5"/>
  <c r="AB158" i="5"/>
  <c r="AA158" i="5"/>
  <c r="X158" i="5"/>
  <c r="W158" i="5"/>
  <c r="T158" i="5"/>
  <c r="S158" i="5"/>
  <c r="P158" i="5"/>
  <c r="O158" i="5"/>
  <c r="L158" i="5"/>
  <c r="K158" i="5"/>
  <c r="H158" i="5"/>
  <c r="G158" i="5"/>
  <c r="D158" i="5"/>
  <c r="C158" i="5"/>
  <c r="AV157" i="5"/>
  <c r="AU157" i="5"/>
  <c r="AR157" i="5"/>
  <c r="AQ157" i="5"/>
  <c r="AN157" i="5"/>
  <c r="AM157" i="5"/>
  <c r="AJ157" i="5"/>
  <c r="AI157" i="5"/>
  <c r="AF157" i="5"/>
  <c r="AE157" i="5"/>
  <c r="AB157" i="5"/>
  <c r="AA157" i="5"/>
  <c r="X157" i="5"/>
  <c r="W157" i="5"/>
  <c r="T157" i="5"/>
  <c r="S157" i="5"/>
  <c r="P157" i="5"/>
  <c r="O157" i="5"/>
  <c r="L157" i="5"/>
  <c r="K157" i="5"/>
  <c r="H157" i="5"/>
  <c r="G157" i="5"/>
  <c r="D157" i="5"/>
  <c r="C157" i="5"/>
  <c r="AV156" i="5"/>
  <c r="AU156" i="5"/>
  <c r="AR156" i="5"/>
  <c r="AQ156" i="5"/>
  <c r="AN156" i="5"/>
  <c r="AM156" i="5"/>
  <c r="AJ156" i="5"/>
  <c r="AI156" i="5"/>
  <c r="AF156" i="5"/>
  <c r="AE156" i="5"/>
  <c r="AB156" i="5"/>
  <c r="AA156" i="5"/>
  <c r="X156" i="5"/>
  <c r="W156" i="5"/>
  <c r="T156" i="5"/>
  <c r="S156" i="5"/>
  <c r="P156" i="5"/>
  <c r="O156" i="5"/>
  <c r="L156" i="5"/>
  <c r="K156" i="5"/>
  <c r="H156" i="5"/>
  <c r="G156" i="5"/>
  <c r="D156" i="5"/>
  <c r="C156" i="5"/>
  <c r="AV155" i="5"/>
  <c r="AU155" i="5"/>
  <c r="AR155" i="5"/>
  <c r="AQ155" i="5"/>
  <c r="AN155" i="5"/>
  <c r="AM155" i="5"/>
  <c r="AJ155" i="5"/>
  <c r="AI155" i="5"/>
  <c r="AF155" i="5"/>
  <c r="AE155" i="5"/>
  <c r="AB155" i="5"/>
  <c r="AA155" i="5"/>
  <c r="X155" i="5"/>
  <c r="W155" i="5"/>
  <c r="T155" i="5"/>
  <c r="S155" i="5"/>
  <c r="P155" i="5"/>
  <c r="O155" i="5"/>
  <c r="L155" i="5"/>
  <c r="K155" i="5"/>
  <c r="H155" i="5"/>
  <c r="G155" i="5"/>
  <c r="D155" i="5"/>
  <c r="C155" i="5"/>
  <c r="AV154" i="5"/>
  <c r="AU154" i="5"/>
  <c r="AR154" i="5"/>
  <c r="AQ154" i="5"/>
  <c r="AN154" i="5"/>
  <c r="AM154" i="5"/>
  <c r="AJ154" i="5"/>
  <c r="AI154" i="5"/>
  <c r="AF154" i="5"/>
  <c r="AE154" i="5"/>
  <c r="AB154" i="5"/>
  <c r="AA154" i="5"/>
  <c r="X154" i="5"/>
  <c r="W154" i="5"/>
  <c r="T154" i="5"/>
  <c r="S154" i="5"/>
  <c r="P154" i="5"/>
  <c r="O154" i="5"/>
  <c r="L154" i="5"/>
  <c r="K154" i="5"/>
  <c r="H154" i="5"/>
  <c r="G154" i="5"/>
  <c r="D154" i="5"/>
  <c r="C154" i="5"/>
  <c r="AV153" i="5"/>
  <c r="AU153" i="5"/>
  <c r="AR153" i="5"/>
  <c r="AQ153" i="5"/>
  <c r="AN153" i="5"/>
  <c r="AM153" i="5"/>
  <c r="AJ153" i="5"/>
  <c r="AI153" i="5"/>
  <c r="AF153" i="5"/>
  <c r="AE153" i="5"/>
  <c r="AB153" i="5"/>
  <c r="AA153" i="5"/>
  <c r="X153" i="5"/>
  <c r="W153" i="5"/>
  <c r="T153" i="5"/>
  <c r="S153" i="5"/>
  <c r="P153" i="5"/>
  <c r="O153" i="5"/>
  <c r="L153" i="5"/>
  <c r="K153" i="5"/>
  <c r="H153" i="5"/>
  <c r="G153" i="5"/>
  <c r="D153" i="5"/>
  <c r="C153" i="5"/>
  <c r="AV152" i="5"/>
  <c r="AU152" i="5"/>
  <c r="AR152" i="5"/>
  <c r="AQ152" i="5"/>
  <c r="AN152" i="5"/>
  <c r="AM152" i="5"/>
  <c r="AJ152" i="5"/>
  <c r="AI152" i="5"/>
  <c r="AF152" i="5"/>
  <c r="AE152" i="5"/>
  <c r="AB152" i="5"/>
  <c r="AA152" i="5"/>
  <c r="X152" i="5"/>
  <c r="W152" i="5"/>
  <c r="T152" i="5"/>
  <c r="S152" i="5"/>
  <c r="P152" i="5"/>
  <c r="O152" i="5"/>
  <c r="L152" i="5"/>
  <c r="K152" i="5"/>
  <c r="H152" i="5"/>
  <c r="G152" i="5"/>
  <c r="D152" i="5"/>
  <c r="C152" i="5"/>
  <c r="AV151" i="5"/>
  <c r="AU151" i="5"/>
  <c r="AR151" i="5"/>
  <c r="AQ151" i="5"/>
  <c r="AN151" i="5"/>
  <c r="AM151" i="5"/>
  <c r="AJ151" i="5"/>
  <c r="AI151" i="5"/>
  <c r="AF151" i="5"/>
  <c r="AE151" i="5"/>
  <c r="AB151" i="5"/>
  <c r="AA151" i="5"/>
  <c r="X151" i="5"/>
  <c r="W151" i="5"/>
  <c r="T151" i="5"/>
  <c r="S151" i="5"/>
  <c r="P151" i="5"/>
  <c r="O151" i="5"/>
  <c r="L151" i="5"/>
  <c r="K151" i="5"/>
  <c r="H151" i="5"/>
  <c r="G151" i="5"/>
  <c r="D151" i="5"/>
  <c r="C151" i="5"/>
  <c r="AV150" i="5"/>
  <c r="AU150" i="5"/>
  <c r="AR150" i="5"/>
  <c r="AQ150" i="5"/>
  <c r="AN150" i="5"/>
  <c r="AM150" i="5"/>
  <c r="AJ150" i="5"/>
  <c r="AI150" i="5"/>
  <c r="AF150" i="5"/>
  <c r="AE150" i="5"/>
  <c r="AB150" i="5"/>
  <c r="AA150" i="5"/>
  <c r="X150" i="5"/>
  <c r="W150" i="5"/>
  <c r="T150" i="5"/>
  <c r="S150" i="5"/>
  <c r="P150" i="5"/>
  <c r="O150" i="5"/>
  <c r="L150" i="5"/>
  <c r="K150" i="5"/>
  <c r="H150" i="5"/>
  <c r="G150" i="5"/>
  <c r="D150" i="5"/>
  <c r="C150" i="5"/>
  <c r="AV149" i="5"/>
  <c r="AU149" i="5"/>
  <c r="AR149" i="5"/>
  <c r="AQ149" i="5"/>
  <c r="AN149" i="5"/>
  <c r="AM149" i="5"/>
  <c r="AJ149" i="5"/>
  <c r="AI149" i="5"/>
  <c r="AF149" i="5"/>
  <c r="AE149" i="5"/>
  <c r="AB149" i="5"/>
  <c r="AA149" i="5"/>
  <c r="X149" i="5"/>
  <c r="W149" i="5"/>
  <c r="T149" i="5"/>
  <c r="S149" i="5"/>
  <c r="P149" i="5"/>
  <c r="O149" i="5"/>
  <c r="L149" i="5"/>
  <c r="K149" i="5"/>
  <c r="H149" i="5"/>
  <c r="G149" i="5"/>
  <c r="D149" i="5"/>
  <c r="C149" i="5"/>
  <c r="AV148" i="5"/>
  <c r="AU148" i="5"/>
  <c r="AR148" i="5"/>
  <c r="AQ148" i="5"/>
  <c r="AN148" i="5"/>
  <c r="AM148" i="5"/>
  <c r="AJ148" i="5"/>
  <c r="AI148" i="5"/>
  <c r="AF148" i="5"/>
  <c r="AE148" i="5"/>
  <c r="AB148" i="5"/>
  <c r="AA148" i="5"/>
  <c r="X148" i="5"/>
  <c r="W148" i="5"/>
  <c r="T148" i="5"/>
  <c r="S148" i="5"/>
  <c r="P148" i="5"/>
  <c r="O148" i="5"/>
  <c r="L148" i="5"/>
  <c r="K148" i="5"/>
  <c r="H148" i="5"/>
  <c r="G148" i="5"/>
  <c r="D148" i="5"/>
  <c r="C148" i="5"/>
  <c r="AV147" i="5"/>
  <c r="AU147" i="5"/>
  <c r="AR147" i="5"/>
  <c r="AQ147" i="5"/>
  <c r="AN147" i="5"/>
  <c r="AM147" i="5"/>
  <c r="AJ147" i="5"/>
  <c r="AI147" i="5"/>
  <c r="AF147" i="5"/>
  <c r="AE147" i="5"/>
  <c r="AB147" i="5"/>
  <c r="AA147" i="5"/>
  <c r="X147" i="5"/>
  <c r="W147" i="5"/>
  <c r="T147" i="5"/>
  <c r="S147" i="5"/>
  <c r="P147" i="5"/>
  <c r="O147" i="5"/>
  <c r="L147" i="5"/>
  <c r="K147" i="5"/>
  <c r="H147" i="5"/>
  <c r="G147" i="5"/>
  <c r="D147" i="5"/>
  <c r="C147" i="5"/>
  <c r="AV146" i="5"/>
  <c r="AU146" i="5"/>
  <c r="AR146" i="5"/>
  <c r="AQ146" i="5"/>
  <c r="AN146" i="5"/>
  <c r="AM146" i="5"/>
  <c r="AJ146" i="5"/>
  <c r="AI146" i="5"/>
  <c r="AF146" i="5"/>
  <c r="AE146" i="5"/>
  <c r="AB146" i="5"/>
  <c r="AA146" i="5"/>
  <c r="X146" i="5"/>
  <c r="W146" i="5"/>
  <c r="T146" i="5"/>
  <c r="S146" i="5"/>
  <c r="P146" i="5"/>
  <c r="O146" i="5"/>
  <c r="L146" i="5"/>
  <c r="K146" i="5"/>
  <c r="H146" i="5"/>
  <c r="G146" i="5"/>
  <c r="D146" i="5"/>
  <c r="C146" i="5"/>
  <c r="AV145" i="5"/>
  <c r="AU145" i="5"/>
  <c r="AR145" i="5"/>
  <c r="AQ145" i="5"/>
  <c r="AN145" i="5"/>
  <c r="AM145" i="5"/>
  <c r="AJ145" i="5"/>
  <c r="AI145" i="5"/>
  <c r="AF145" i="5"/>
  <c r="AE145" i="5"/>
  <c r="AB145" i="5"/>
  <c r="AA145" i="5"/>
  <c r="X145" i="5"/>
  <c r="W145" i="5"/>
  <c r="T145" i="5"/>
  <c r="S145" i="5"/>
  <c r="P145" i="5"/>
  <c r="O145" i="5"/>
  <c r="L145" i="5"/>
  <c r="K145" i="5"/>
  <c r="H145" i="5"/>
  <c r="G145" i="5"/>
  <c r="D145" i="5"/>
  <c r="C145" i="5"/>
  <c r="AV144" i="5"/>
  <c r="AU144" i="5"/>
  <c r="AR144" i="5"/>
  <c r="AQ144" i="5"/>
  <c r="AN144" i="5"/>
  <c r="AM144" i="5"/>
  <c r="AJ144" i="5"/>
  <c r="AI144" i="5"/>
  <c r="AF144" i="5"/>
  <c r="AE144" i="5"/>
  <c r="AB144" i="5"/>
  <c r="AA144" i="5"/>
  <c r="X144" i="5"/>
  <c r="W144" i="5"/>
  <c r="T144" i="5"/>
  <c r="S144" i="5"/>
  <c r="P144" i="5"/>
  <c r="O144" i="5"/>
  <c r="L144" i="5"/>
  <c r="K144" i="5"/>
  <c r="H144" i="5"/>
  <c r="G144" i="5"/>
  <c r="D144" i="5"/>
  <c r="C144" i="5"/>
  <c r="AV143" i="5"/>
  <c r="AU143" i="5"/>
  <c r="AR143" i="5"/>
  <c r="AQ143" i="5"/>
  <c r="AN143" i="5"/>
  <c r="AM143" i="5"/>
  <c r="AJ143" i="5"/>
  <c r="AI143" i="5"/>
  <c r="AF143" i="5"/>
  <c r="AE143" i="5"/>
  <c r="AB143" i="5"/>
  <c r="AA143" i="5"/>
  <c r="X143" i="5"/>
  <c r="W143" i="5"/>
  <c r="T143" i="5"/>
  <c r="S143" i="5"/>
  <c r="P143" i="5"/>
  <c r="O143" i="5"/>
  <c r="L143" i="5"/>
  <c r="K143" i="5"/>
  <c r="H143" i="5"/>
  <c r="G143" i="5"/>
  <c r="D143" i="5"/>
  <c r="C143" i="5"/>
  <c r="AV142" i="5"/>
  <c r="AU142" i="5"/>
  <c r="AR142" i="5"/>
  <c r="AQ142" i="5"/>
  <c r="AN142" i="5"/>
  <c r="AM142" i="5"/>
  <c r="AJ142" i="5"/>
  <c r="AI142" i="5"/>
  <c r="AF142" i="5"/>
  <c r="AE142" i="5"/>
  <c r="AB142" i="5"/>
  <c r="AA142" i="5"/>
  <c r="X142" i="5"/>
  <c r="W142" i="5"/>
  <c r="T142" i="5"/>
  <c r="S142" i="5"/>
  <c r="P142" i="5"/>
  <c r="O142" i="5"/>
  <c r="L142" i="5"/>
  <c r="K142" i="5"/>
  <c r="H142" i="5"/>
  <c r="G142" i="5"/>
  <c r="D142" i="5"/>
  <c r="C142" i="5"/>
  <c r="AV141" i="5"/>
  <c r="AU141" i="5"/>
  <c r="AR141" i="5"/>
  <c r="AQ141" i="5"/>
  <c r="AN141" i="5"/>
  <c r="AM141" i="5"/>
  <c r="AJ141" i="5"/>
  <c r="AI141" i="5"/>
  <c r="AF141" i="5"/>
  <c r="AE141" i="5"/>
  <c r="AB141" i="5"/>
  <c r="AA141" i="5"/>
  <c r="X141" i="5"/>
  <c r="W141" i="5"/>
  <c r="T141" i="5"/>
  <c r="S141" i="5"/>
  <c r="P141" i="5"/>
  <c r="O141" i="5"/>
  <c r="L141" i="5"/>
  <c r="K141" i="5"/>
  <c r="H141" i="5"/>
  <c r="G141" i="5"/>
  <c r="D141" i="5"/>
  <c r="C141" i="5"/>
  <c r="AV140" i="5"/>
  <c r="AU140" i="5"/>
  <c r="AR140" i="5"/>
  <c r="AQ140" i="5"/>
  <c r="AN140" i="5"/>
  <c r="AM140" i="5"/>
  <c r="AJ140" i="5"/>
  <c r="AI140" i="5"/>
  <c r="AF140" i="5"/>
  <c r="AE140" i="5"/>
  <c r="AB140" i="5"/>
  <c r="AA140" i="5"/>
  <c r="X140" i="5"/>
  <c r="W140" i="5"/>
  <c r="T140" i="5"/>
  <c r="S140" i="5"/>
  <c r="P140" i="5"/>
  <c r="O140" i="5"/>
  <c r="L140" i="5"/>
  <c r="K140" i="5"/>
  <c r="H140" i="5"/>
  <c r="G140" i="5"/>
  <c r="D140" i="5"/>
  <c r="C140" i="5"/>
  <c r="AV139" i="5"/>
  <c r="AU139" i="5"/>
  <c r="AR139" i="5"/>
  <c r="AQ139" i="5"/>
  <c r="AN139" i="5"/>
  <c r="AM139" i="5"/>
  <c r="AJ139" i="5"/>
  <c r="AI139" i="5"/>
  <c r="AF139" i="5"/>
  <c r="AE139" i="5"/>
  <c r="AB139" i="5"/>
  <c r="AA139" i="5"/>
  <c r="X139" i="5"/>
  <c r="W139" i="5"/>
  <c r="T139" i="5"/>
  <c r="S139" i="5"/>
  <c r="P139" i="5"/>
  <c r="O139" i="5"/>
  <c r="L139" i="5"/>
  <c r="K139" i="5"/>
  <c r="H139" i="5"/>
  <c r="G139" i="5"/>
  <c r="D139" i="5"/>
  <c r="C139" i="5"/>
  <c r="AV138" i="5"/>
  <c r="AU138" i="5"/>
  <c r="AR138" i="5"/>
  <c r="AQ138" i="5"/>
  <c r="AN138" i="5"/>
  <c r="AM138" i="5"/>
  <c r="AJ138" i="5"/>
  <c r="AI138" i="5"/>
  <c r="AF138" i="5"/>
  <c r="AE138" i="5"/>
  <c r="AB138" i="5"/>
  <c r="AA138" i="5"/>
  <c r="X138" i="5"/>
  <c r="W138" i="5"/>
  <c r="T138" i="5"/>
  <c r="S138" i="5"/>
  <c r="P138" i="5"/>
  <c r="O138" i="5"/>
  <c r="L138" i="5"/>
  <c r="K138" i="5"/>
  <c r="H138" i="5"/>
  <c r="G138" i="5"/>
  <c r="D138" i="5"/>
  <c r="C138" i="5"/>
  <c r="AV137" i="5"/>
  <c r="AU137" i="5"/>
  <c r="AR137" i="5"/>
  <c r="AQ137" i="5"/>
  <c r="AN137" i="5"/>
  <c r="AM137" i="5"/>
  <c r="AJ137" i="5"/>
  <c r="AI137" i="5"/>
  <c r="AF137" i="5"/>
  <c r="AE137" i="5"/>
  <c r="AB137" i="5"/>
  <c r="AA137" i="5"/>
  <c r="X137" i="5"/>
  <c r="W137" i="5"/>
  <c r="T137" i="5"/>
  <c r="S137" i="5"/>
  <c r="P137" i="5"/>
  <c r="O137" i="5"/>
  <c r="L137" i="5"/>
  <c r="K137" i="5"/>
  <c r="H137" i="5"/>
  <c r="G137" i="5"/>
  <c r="D137" i="5"/>
  <c r="C137" i="5"/>
  <c r="AV136" i="5"/>
  <c r="AU136" i="5"/>
  <c r="AR136" i="5"/>
  <c r="AQ136" i="5"/>
  <c r="AN136" i="5"/>
  <c r="AM136" i="5"/>
  <c r="AJ136" i="5"/>
  <c r="AI136" i="5"/>
  <c r="AF136" i="5"/>
  <c r="AE136" i="5"/>
  <c r="AB136" i="5"/>
  <c r="AA136" i="5"/>
  <c r="X136" i="5"/>
  <c r="W136" i="5"/>
  <c r="T136" i="5"/>
  <c r="S136" i="5"/>
  <c r="P136" i="5"/>
  <c r="O136" i="5"/>
  <c r="L136" i="5"/>
  <c r="K136" i="5"/>
  <c r="H136" i="5"/>
  <c r="G136" i="5"/>
  <c r="D136" i="5"/>
  <c r="C136" i="5"/>
  <c r="AV135" i="5"/>
  <c r="AU135" i="5"/>
  <c r="AR135" i="5"/>
  <c r="AQ135" i="5"/>
  <c r="AN135" i="5"/>
  <c r="AM135" i="5"/>
  <c r="AJ135" i="5"/>
  <c r="AI135" i="5"/>
  <c r="AF135" i="5"/>
  <c r="AE135" i="5"/>
  <c r="AB135" i="5"/>
  <c r="AA135" i="5"/>
  <c r="X135" i="5"/>
  <c r="W135" i="5"/>
  <c r="T135" i="5"/>
  <c r="S135" i="5"/>
  <c r="P135" i="5"/>
  <c r="O135" i="5"/>
  <c r="L135" i="5"/>
  <c r="K135" i="5"/>
  <c r="H135" i="5"/>
  <c r="G135" i="5"/>
  <c r="D135" i="5"/>
  <c r="C135" i="5"/>
  <c r="AV134" i="5"/>
  <c r="AU134" i="5"/>
  <c r="AR134" i="5"/>
  <c r="AQ134" i="5"/>
  <c r="AN134" i="5"/>
  <c r="AM134" i="5"/>
  <c r="AJ134" i="5"/>
  <c r="AI134" i="5"/>
  <c r="AF134" i="5"/>
  <c r="AE134" i="5"/>
  <c r="AB134" i="5"/>
  <c r="AA134" i="5"/>
  <c r="X134" i="5"/>
  <c r="W134" i="5"/>
  <c r="T134" i="5"/>
  <c r="S134" i="5"/>
  <c r="P134" i="5"/>
  <c r="O134" i="5"/>
  <c r="L134" i="5"/>
  <c r="K134" i="5"/>
  <c r="H134" i="5"/>
  <c r="G134" i="5"/>
  <c r="D134" i="5"/>
  <c r="C134" i="5"/>
  <c r="AV133" i="5"/>
  <c r="AU133" i="5"/>
  <c r="AR133" i="5"/>
  <c r="AQ133" i="5"/>
  <c r="AN133" i="5"/>
  <c r="AM133" i="5"/>
  <c r="AJ133" i="5"/>
  <c r="AI133" i="5"/>
  <c r="AF133" i="5"/>
  <c r="AE133" i="5"/>
  <c r="AB133" i="5"/>
  <c r="AA133" i="5"/>
  <c r="X133" i="5"/>
  <c r="W133" i="5"/>
  <c r="T133" i="5"/>
  <c r="S133" i="5"/>
  <c r="P133" i="5"/>
  <c r="O133" i="5"/>
  <c r="L133" i="5"/>
  <c r="K133" i="5"/>
  <c r="H133" i="5"/>
  <c r="G133" i="5"/>
  <c r="D133" i="5"/>
  <c r="C133" i="5"/>
  <c r="AV132" i="5"/>
  <c r="AU132" i="5"/>
  <c r="AR132" i="5"/>
  <c r="AQ132" i="5"/>
  <c r="AN132" i="5"/>
  <c r="AM132" i="5"/>
  <c r="AJ132" i="5"/>
  <c r="AI132" i="5"/>
  <c r="AF132" i="5"/>
  <c r="AE132" i="5"/>
  <c r="AB132" i="5"/>
  <c r="AA132" i="5"/>
  <c r="X132" i="5"/>
  <c r="W132" i="5"/>
  <c r="T132" i="5"/>
  <c r="S132" i="5"/>
  <c r="P132" i="5"/>
  <c r="O132" i="5"/>
  <c r="L132" i="5"/>
  <c r="K132" i="5"/>
  <c r="H132" i="5"/>
  <c r="G132" i="5"/>
  <c r="D132" i="5"/>
  <c r="C132" i="5"/>
  <c r="AV131" i="5"/>
  <c r="AU131" i="5"/>
  <c r="AR131" i="5"/>
  <c r="AQ131" i="5"/>
  <c r="AN131" i="5"/>
  <c r="AM131" i="5"/>
  <c r="AJ131" i="5"/>
  <c r="AI131" i="5"/>
  <c r="AF131" i="5"/>
  <c r="AE131" i="5"/>
  <c r="AB131" i="5"/>
  <c r="AA131" i="5"/>
  <c r="X131" i="5"/>
  <c r="W131" i="5"/>
  <c r="T131" i="5"/>
  <c r="S131" i="5"/>
  <c r="P131" i="5"/>
  <c r="O131" i="5"/>
  <c r="L131" i="5"/>
  <c r="K131" i="5"/>
  <c r="H131" i="5"/>
  <c r="G131" i="5"/>
  <c r="D131" i="5"/>
  <c r="C131" i="5"/>
  <c r="AV130" i="5"/>
  <c r="AU130" i="5"/>
  <c r="AR130" i="5"/>
  <c r="AQ130" i="5"/>
  <c r="AN130" i="5"/>
  <c r="AM130" i="5"/>
  <c r="AJ130" i="5"/>
  <c r="AI130" i="5"/>
  <c r="AF130" i="5"/>
  <c r="AE130" i="5"/>
  <c r="AB130" i="5"/>
  <c r="AA130" i="5"/>
  <c r="X130" i="5"/>
  <c r="W130" i="5"/>
  <c r="T130" i="5"/>
  <c r="S130" i="5"/>
  <c r="P130" i="5"/>
  <c r="O130" i="5"/>
  <c r="L130" i="5"/>
  <c r="K130" i="5"/>
  <c r="H130" i="5"/>
  <c r="G130" i="5"/>
  <c r="D130" i="5"/>
  <c r="C130" i="5"/>
  <c r="AV129" i="5"/>
  <c r="AU129" i="5"/>
  <c r="AR129" i="5"/>
  <c r="AQ129" i="5"/>
  <c r="AN129" i="5"/>
  <c r="AM129" i="5"/>
  <c r="AJ129" i="5"/>
  <c r="AI129" i="5"/>
  <c r="AF129" i="5"/>
  <c r="AE129" i="5"/>
  <c r="AB129" i="5"/>
  <c r="AA129" i="5"/>
  <c r="X129" i="5"/>
  <c r="W129" i="5"/>
  <c r="T129" i="5"/>
  <c r="S129" i="5"/>
  <c r="P129" i="5"/>
  <c r="O129" i="5"/>
  <c r="L129" i="5"/>
  <c r="K129" i="5"/>
  <c r="H129" i="5"/>
  <c r="G129" i="5"/>
  <c r="D129" i="5"/>
  <c r="C129" i="5"/>
  <c r="AV128" i="5"/>
  <c r="AU128" i="5"/>
  <c r="AR128" i="5"/>
  <c r="AQ128" i="5"/>
  <c r="AN128" i="5"/>
  <c r="AM128" i="5"/>
  <c r="AJ128" i="5"/>
  <c r="AI128" i="5"/>
  <c r="AF128" i="5"/>
  <c r="AE128" i="5"/>
  <c r="AB128" i="5"/>
  <c r="AA128" i="5"/>
  <c r="X128" i="5"/>
  <c r="W128" i="5"/>
  <c r="T128" i="5"/>
  <c r="S128" i="5"/>
  <c r="P128" i="5"/>
  <c r="O128" i="5"/>
  <c r="L128" i="5"/>
  <c r="K128" i="5"/>
  <c r="H128" i="5"/>
  <c r="G128" i="5"/>
  <c r="D128" i="5"/>
  <c r="C128" i="5"/>
  <c r="AV127" i="5"/>
  <c r="AU127" i="5"/>
  <c r="AR127" i="5"/>
  <c r="AQ127" i="5"/>
  <c r="AN127" i="5"/>
  <c r="AM127" i="5"/>
  <c r="AJ127" i="5"/>
  <c r="AI127" i="5"/>
  <c r="AF127" i="5"/>
  <c r="AE127" i="5"/>
  <c r="AB127" i="5"/>
  <c r="AA127" i="5"/>
  <c r="X127" i="5"/>
  <c r="W127" i="5"/>
  <c r="T127" i="5"/>
  <c r="S127" i="5"/>
  <c r="P127" i="5"/>
  <c r="O127" i="5"/>
  <c r="L127" i="5"/>
  <c r="K127" i="5"/>
  <c r="H127" i="5"/>
  <c r="G127" i="5"/>
  <c r="D127" i="5"/>
  <c r="C127" i="5"/>
  <c r="AV126" i="5"/>
  <c r="AU126" i="5"/>
  <c r="AR126" i="5"/>
  <c r="AQ126" i="5"/>
  <c r="AN126" i="5"/>
  <c r="AM126" i="5"/>
  <c r="AJ126" i="5"/>
  <c r="AI126" i="5"/>
  <c r="AF126" i="5"/>
  <c r="AE126" i="5"/>
  <c r="AB126" i="5"/>
  <c r="AA126" i="5"/>
  <c r="X126" i="5"/>
  <c r="W126" i="5"/>
  <c r="T126" i="5"/>
  <c r="S126" i="5"/>
  <c r="P126" i="5"/>
  <c r="O126" i="5"/>
  <c r="L126" i="5"/>
  <c r="K126" i="5"/>
  <c r="H126" i="5"/>
  <c r="G126" i="5"/>
  <c r="D126" i="5"/>
  <c r="C126" i="5"/>
  <c r="AV125" i="5"/>
  <c r="AU125" i="5"/>
  <c r="AR125" i="5"/>
  <c r="AQ125" i="5"/>
  <c r="AN125" i="5"/>
  <c r="AM125" i="5"/>
  <c r="AJ125" i="5"/>
  <c r="AI125" i="5"/>
  <c r="AF125" i="5"/>
  <c r="AE125" i="5"/>
  <c r="AB125" i="5"/>
  <c r="AA125" i="5"/>
  <c r="X125" i="5"/>
  <c r="W125" i="5"/>
  <c r="T125" i="5"/>
  <c r="S125" i="5"/>
  <c r="P125" i="5"/>
  <c r="O125" i="5"/>
  <c r="L125" i="5"/>
  <c r="K125" i="5"/>
  <c r="H125" i="5"/>
  <c r="G125" i="5"/>
  <c r="D125" i="5"/>
  <c r="C125" i="5"/>
  <c r="AV124" i="5"/>
  <c r="AU124" i="5"/>
  <c r="AR124" i="5"/>
  <c r="AQ124" i="5"/>
  <c r="AN124" i="5"/>
  <c r="AM124" i="5"/>
  <c r="AJ124" i="5"/>
  <c r="AI124" i="5"/>
  <c r="AF124" i="5"/>
  <c r="AE124" i="5"/>
  <c r="AB124" i="5"/>
  <c r="AA124" i="5"/>
  <c r="X124" i="5"/>
  <c r="W124" i="5"/>
  <c r="T124" i="5"/>
  <c r="S124" i="5"/>
  <c r="P124" i="5"/>
  <c r="O124" i="5"/>
  <c r="L124" i="5"/>
  <c r="K124" i="5"/>
  <c r="H124" i="5"/>
  <c r="G124" i="5"/>
  <c r="D124" i="5"/>
  <c r="C124" i="5"/>
  <c r="AV123" i="5"/>
  <c r="AU123" i="5"/>
  <c r="AR123" i="5"/>
  <c r="AQ123" i="5"/>
  <c r="AN123" i="5"/>
  <c r="AM123" i="5"/>
  <c r="AJ123" i="5"/>
  <c r="AI123" i="5"/>
  <c r="AF123" i="5"/>
  <c r="AE123" i="5"/>
  <c r="AB123" i="5"/>
  <c r="AA123" i="5"/>
  <c r="X123" i="5"/>
  <c r="W123" i="5"/>
  <c r="T123" i="5"/>
  <c r="S123" i="5"/>
  <c r="P123" i="5"/>
  <c r="O123" i="5"/>
  <c r="L123" i="5"/>
  <c r="K123" i="5"/>
  <c r="H123" i="5"/>
  <c r="G123" i="5"/>
  <c r="D123" i="5"/>
  <c r="C123" i="5"/>
  <c r="AV122" i="5"/>
  <c r="AU122" i="5"/>
  <c r="AR122" i="5"/>
  <c r="AQ122" i="5"/>
  <c r="AN122" i="5"/>
  <c r="AM122" i="5"/>
  <c r="AJ122" i="5"/>
  <c r="AI122" i="5"/>
  <c r="AF122" i="5"/>
  <c r="AE122" i="5"/>
  <c r="AB122" i="5"/>
  <c r="AA122" i="5"/>
  <c r="X122" i="5"/>
  <c r="W122" i="5"/>
  <c r="T122" i="5"/>
  <c r="S122" i="5"/>
  <c r="P122" i="5"/>
  <c r="O122" i="5"/>
  <c r="L122" i="5"/>
  <c r="K122" i="5"/>
  <c r="H122" i="5"/>
  <c r="G122" i="5"/>
  <c r="D122" i="5"/>
  <c r="C122" i="5"/>
  <c r="AV121" i="5"/>
  <c r="AU121" i="5"/>
  <c r="AR121" i="5"/>
  <c r="AQ121" i="5"/>
  <c r="AN121" i="5"/>
  <c r="AM121" i="5"/>
  <c r="AJ121" i="5"/>
  <c r="AI121" i="5"/>
  <c r="AF121" i="5"/>
  <c r="AE121" i="5"/>
  <c r="AB121" i="5"/>
  <c r="AA121" i="5"/>
  <c r="X121" i="5"/>
  <c r="W121" i="5"/>
  <c r="T121" i="5"/>
  <c r="S121" i="5"/>
  <c r="P121" i="5"/>
  <c r="O121" i="5"/>
  <c r="L121" i="5"/>
  <c r="K121" i="5"/>
  <c r="H121" i="5"/>
  <c r="G121" i="5"/>
  <c r="D121" i="5"/>
  <c r="C121" i="5"/>
  <c r="AV120" i="5"/>
  <c r="AU120" i="5"/>
  <c r="AR120" i="5"/>
  <c r="AQ120" i="5"/>
  <c r="AN120" i="5"/>
  <c r="AM120" i="5"/>
  <c r="AJ120" i="5"/>
  <c r="AI120" i="5"/>
  <c r="AF120" i="5"/>
  <c r="AE120" i="5"/>
  <c r="AB120" i="5"/>
  <c r="AA120" i="5"/>
  <c r="X120" i="5"/>
  <c r="W120" i="5"/>
  <c r="T120" i="5"/>
  <c r="S120" i="5"/>
  <c r="P120" i="5"/>
  <c r="O120" i="5"/>
  <c r="L120" i="5"/>
  <c r="K120" i="5"/>
  <c r="H120" i="5"/>
  <c r="G120" i="5"/>
  <c r="D120" i="5"/>
  <c r="C120" i="5"/>
  <c r="AV119" i="5"/>
  <c r="AU119" i="5"/>
  <c r="AR119" i="5"/>
  <c r="AQ119" i="5"/>
  <c r="AN119" i="5"/>
  <c r="AM119" i="5"/>
  <c r="AJ119" i="5"/>
  <c r="AI119" i="5"/>
  <c r="AF119" i="5"/>
  <c r="AE119" i="5"/>
  <c r="AB119" i="5"/>
  <c r="AA119" i="5"/>
  <c r="X119" i="5"/>
  <c r="W119" i="5"/>
  <c r="T119" i="5"/>
  <c r="S119" i="5"/>
  <c r="P119" i="5"/>
  <c r="O119" i="5"/>
  <c r="L119" i="5"/>
  <c r="K119" i="5"/>
  <c r="H119" i="5"/>
  <c r="G119" i="5"/>
  <c r="D119" i="5"/>
  <c r="C119" i="5"/>
  <c r="AV118" i="5"/>
  <c r="AU118" i="5"/>
  <c r="AR118" i="5"/>
  <c r="AQ118" i="5"/>
  <c r="AN118" i="5"/>
  <c r="AM118" i="5"/>
  <c r="AJ118" i="5"/>
  <c r="AI118" i="5"/>
  <c r="AF118" i="5"/>
  <c r="AE118" i="5"/>
  <c r="AB118" i="5"/>
  <c r="AA118" i="5"/>
  <c r="X118" i="5"/>
  <c r="W118" i="5"/>
  <c r="T118" i="5"/>
  <c r="S118" i="5"/>
  <c r="P118" i="5"/>
  <c r="O118" i="5"/>
  <c r="L118" i="5"/>
  <c r="K118" i="5"/>
  <c r="H118" i="5"/>
  <c r="G118" i="5"/>
  <c r="D118" i="5"/>
  <c r="C118" i="5"/>
  <c r="AV117" i="5"/>
  <c r="AU117" i="5"/>
  <c r="AR117" i="5"/>
  <c r="AQ117" i="5"/>
  <c r="AN117" i="5"/>
  <c r="AM117" i="5"/>
  <c r="AJ117" i="5"/>
  <c r="AI117" i="5"/>
  <c r="AF117" i="5"/>
  <c r="AE117" i="5"/>
  <c r="AB117" i="5"/>
  <c r="AA117" i="5"/>
  <c r="X117" i="5"/>
  <c r="W117" i="5"/>
  <c r="T117" i="5"/>
  <c r="S117" i="5"/>
  <c r="P117" i="5"/>
  <c r="O117" i="5"/>
  <c r="L117" i="5"/>
  <c r="K117" i="5"/>
  <c r="H117" i="5"/>
  <c r="G117" i="5"/>
  <c r="D117" i="5"/>
  <c r="C117" i="5"/>
  <c r="AV116" i="5"/>
  <c r="AU116" i="5"/>
  <c r="AR116" i="5"/>
  <c r="AQ116" i="5"/>
  <c r="AN116" i="5"/>
  <c r="AM116" i="5"/>
  <c r="AJ116" i="5"/>
  <c r="AI116" i="5"/>
  <c r="AF116" i="5"/>
  <c r="AE116" i="5"/>
  <c r="AB116" i="5"/>
  <c r="AA116" i="5"/>
  <c r="X116" i="5"/>
  <c r="W116" i="5"/>
  <c r="T116" i="5"/>
  <c r="S116" i="5"/>
  <c r="P116" i="5"/>
  <c r="O116" i="5"/>
  <c r="L116" i="5"/>
  <c r="K116" i="5"/>
  <c r="H116" i="5"/>
  <c r="G116" i="5"/>
  <c r="D116" i="5"/>
  <c r="C116" i="5"/>
  <c r="AV115" i="5"/>
  <c r="AU115" i="5"/>
  <c r="AR115" i="5"/>
  <c r="AQ115" i="5"/>
  <c r="AN115" i="5"/>
  <c r="AM115" i="5"/>
  <c r="AJ115" i="5"/>
  <c r="AI115" i="5"/>
  <c r="AF115" i="5"/>
  <c r="AE115" i="5"/>
  <c r="AB115" i="5"/>
  <c r="AA115" i="5"/>
  <c r="X115" i="5"/>
  <c r="W115" i="5"/>
  <c r="T115" i="5"/>
  <c r="S115" i="5"/>
  <c r="P115" i="5"/>
  <c r="O115" i="5"/>
  <c r="L115" i="5"/>
  <c r="K115" i="5"/>
  <c r="H115" i="5"/>
  <c r="G115" i="5"/>
  <c r="D115" i="5"/>
  <c r="C115" i="5"/>
  <c r="AV114" i="5"/>
  <c r="AU114" i="5"/>
  <c r="AR114" i="5"/>
  <c r="AQ114" i="5"/>
  <c r="AN114" i="5"/>
  <c r="AM114" i="5"/>
  <c r="AJ114" i="5"/>
  <c r="AI114" i="5"/>
  <c r="AF114" i="5"/>
  <c r="AE114" i="5"/>
  <c r="AB114" i="5"/>
  <c r="AA114" i="5"/>
  <c r="X114" i="5"/>
  <c r="W114" i="5"/>
  <c r="T114" i="5"/>
  <c r="S114" i="5"/>
  <c r="P114" i="5"/>
  <c r="O114" i="5"/>
  <c r="L114" i="5"/>
  <c r="K114" i="5"/>
  <c r="H114" i="5"/>
  <c r="G114" i="5"/>
  <c r="D114" i="5"/>
  <c r="C114" i="5"/>
  <c r="AV113" i="5"/>
  <c r="AU113" i="5"/>
  <c r="AR113" i="5"/>
  <c r="AQ113" i="5"/>
  <c r="AN113" i="5"/>
  <c r="AM113" i="5"/>
  <c r="AJ113" i="5"/>
  <c r="AI113" i="5"/>
  <c r="AF113" i="5"/>
  <c r="AE113" i="5"/>
  <c r="AB113" i="5"/>
  <c r="AA113" i="5"/>
  <c r="X113" i="5"/>
  <c r="W113" i="5"/>
  <c r="T113" i="5"/>
  <c r="S113" i="5"/>
  <c r="P113" i="5"/>
  <c r="O113" i="5"/>
  <c r="L113" i="5"/>
  <c r="K113" i="5"/>
  <c r="H113" i="5"/>
  <c r="G113" i="5"/>
  <c r="D113" i="5"/>
  <c r="C113" i="5"/>
  <c r="AV112" i="5"/>
  <c r="AU112" i="5"/>
  <c r="AR112" i="5"/>
  <c r="AQ112" i="5"/>
  <c r="AN112" i="5"/>
  <c r="AM112" i="5"/>
  <c r="AJ112" i="5"/>
  <c r="AI112" i="5"/>
  <c r="AF112" i="5"/>
  <c r="AE112" i="5"/>
  <c r="AB112" i="5"/>
  <c r="AA112" i="5"/>
  <c r="X112" i="5"/>
  <c r="W112" i="5"/>
  <c r="T112" i="5"/>
  <c r="S112" i="5"/>
  <c r="P112" i="5"/>
  <c r="O112" i="5"/>
  <c r="L112" i="5"/>
  <c r="K112" i="5"/>
  <c r="H112" i="5"/>
  <c r="G112" i="5"/>
  <c r="D112" i="5"/>
  <c r="C112" i="5"/>
  <c r="AV111" i="5"/>
  <c r="AU111" i="5"/>
  <c r="AR111" i="5"/>
  <c r="AQ111" i="5"/>
  <c r="AN111" i="5"/>
  <c r="AM111" i="5"/>
  <c r="AJ111" i="5"/>
  <c r="AI111" i="5"/>
  <c r="AF111" i="5"/>
  <c r="AE111" i="5"/>
  <c r="AB111" i="5"/>
  <c r="AA111" i="5"/>
  <c r="X111" i="5"/>
  <c r="W111" i="5"/>
  <c r="T111" i="5"/>
  <c r="S111" i="5"/>
  <c r="P111" i="5"/>
  <c r="O111" i="5"/>
  <c r="L111" i="5"/>
  <c r="K111" i="5"/>
  <c r="H111" i="5"/>
  <c r="G111" i="5"/>
  <c r="D111" i="5"/>
  <c r="C111" i="5"/>
  <c r="AV110" i="5"/>
  <c r="AU110" i="5"/>
  <c r="AR110" i="5"/>
  <c r="AQ110" i="5"/>
  <c r="AN110" i="5"/>
  <c r="AM110" i="5"/>
  <c r="AJ110" i="5"/>
  <c r="AI110" i="5"/>
  <c r="AF110" i="5"/>
  <c r="AE110" i="5"/>
  <c r="AB110" i="5"/>
  <c r="AA110" i="5"/>
  <c r="X110" i="5"/>
  <c r="W110" i="5"/>
  <c r="T110" i="5"/>
  <c r="S110" i="5"/>
  <c r="P110" i="5"/>
  <c r="O110" i="5"/>
  <c r="L110" i="5"/>
  <c r="K110" i="5"/>
  <c r="H110" i="5"/>
  <c r="G110" i="5"/>
  <c r="D110" i="5"/>
  <c r="C110" i="5"/>
  <c r="AV109" i="5"/>
  <c r="AU109" i="5"/>
  <c r="AR109" i="5"/>
  <c r="AQ109" i="5"/>
  <c r="AN109" i="5"/>
  <c r="AM109" i="5"/>
  <c r="AJ109" i="5"/>
  <c r="AI109" i="5"/>
  <c r="AF109" i="5"/>
  <c r="AE109" i="5"/>
  <c r="AB109" i="5"/>
  <c r="AA109" i="5"/>
  <c r="X109" i="5"/>
  <c r="W109" i="5"/>
  <c r="T109" i="5"/>
  <c r="S109" i="5"/>
  <c r="P109" i="5"/>
  <c r="O109" i="5"/>
  <c r="L109" i="5"/>
  <c r="K109" i="5"/>
  <c r="H109" i="5"/>
  <c r="G109" i="5"/>
  <c r="D109" i="5"/>
  <c r="C109" i="5"/>
  <c r="AV108" i="5"/>
  <c r="AU108" i="5"/>
  <c r="AR108" i="5"/>
  <c r="AQ108" i="5"/>
  <c r="AN108" i="5"/>
  <c r="AM108" i="5"/>
  <c r="AJ108" i="5"/>
  <c r="AI108" i="5"/>
  <c r="AF108" i="5"/>
  <c r="AE108" i="5"/>
  <c r="AB108" i="5"/>
  <c r="AA108" i="5"/>
  <c r="X108" i="5"/>
  <c r="W108" i="5"/>
  <c r="T108" i="5"/>
  <c r="S108" i="5"/>
  <c r="P108" i="5"/>
  <c r="O108" i="5"/>
  <c r="L108" i="5"/>
  <c r="K108" i="5"/>
  <c r="H108" i="5"/>
  <c r="G108" i="5"/>
  <c r="D108" i="5"/>
  <c r="C108" i="5"/>
  <c r="AV107" i="5"/>
  <c r="AU107" i="5"/>
  <c r="AR107" i="5"/>
  <c r="AQ107" i="5"/>
  <c r="AN107" i="5"/>
  <c r="AM107" i="5"/>
  <c r="AJ107" i="5"/>
  <c r="AI107" i="5"/>
  <c r="AF107" i="5"/>
  <c r="AE107" i="5"/>
  <c r="AB107" i="5"/>
  <c r="AA107" i="5"/>
  <c r="X107" i="5"/>
  <c r="W107" i="5"/>
  <c r="T107" i="5"/>
  <c r="S107" i="5"/>
  <c r="P107" i="5"/>
  <c r="O107" i="5"/>
  <c r="L107" i="5"/>
  <c r="K107" i="5"/>
  <c r="H107" i="5"/>
  <c r="G107" i="5"/>
  <c r="D107" i="5"/>
  <c r="C107" i="5"/>
  <c r="AV106" i="5"/>
  <c r="AU106" i="5"/>
  <c r="AR106" i="5"/>
  <c r="AQ106" i="5"/>
  <c r="AN106" i="5"/>
  <c r="AM106" i="5"/>
  <c r="AJ106" i="5"/>
  <c r="AI106" i="5"/>
  <c r="AF106" i="5"/>
  <c r="AE106" i="5"/>
  <c r="AB106" i="5"/>
  <c r="AA106" i="5"/>
  <c r="X106" i="5"/>
  <c r="W106" i="5"/>
  <c r="T106" i="5"/>
  <c r="S106" i="5"/>
  <c r="P106" i="5"/>
  <c r="O106" i="5"/>
  <c r="L106" i="5"/>
  <c r="K106" i="5"/>
  <c r="H106" i="5"/>
  <c r="G106" i="5"/>
  <c r="D106" i="5"/>
  <c r="C106" i="5"/>
  <c r="AV105" i="5"/>
  <c r="AU105" i="5"/>
  <c r="AR105" i="5"/>
  <c r="AQ105" i="5"/>
  <c r="AN105" i="5"/>
  <c r="AM105" i="5"/>
  <c r="AJ105" i="5"/>
  <c r="AI105" i="5"/>
  <c r="AF105" i="5"/>
  <c r="AE105" i="5"/>
  <c r="AB105" i="5"/>
  <c r="AA105" i="5"/>
  <c r="X105" i="5"/>
  <c r="W105" i="5"/>
  <c r="T105" i="5"/>
  <c r="S105" i="5"/>
  <c r="P105" i="5"/>
  <c r="O105" i="5"/>
  <c r="L105" i="5"/>
  <c r="K105" i="5"/>
  <c r="H105" i="5"/>
  <c r="G105" i="5"/>
  <c r="D105" i="5"/>
  <c r="C105" i="5"/>
  <c r="AV104" i="5"/>
  <c r="AU104" i="5"/>
  <c r="AR104" i="5"/>
  <c r="AQ104" i="5"/>
  <c r="AN104" i="5"/>
  <c r="AM104" i="5"/>
  <c r="AJ104" i="5"/>
  <c r="AI104" i="5"/>
  <c r="AF104" i="5"/>
  <c r="AE104" i="5"/>
  <c r="AB104" i="5"/>
  <c r="AA104" i="5"/>
  <c r="X104" i="5"/>
  <c r="W104" i="5"/>
  <c r="T104" i="5"/>
  <c r="S104" i="5"/>
  <c r="P104" i="5"/>
  <c r="O104" i="5"/>
  <c r="L104" i="5"/>
  <c r="K104" i="5"/>
  <c r="H104" i="5"/>
  <c r="G104" i="5"/>
  <c r="D104" i="5"/>
  <c r="C104" i="5"/>
  <c r="AV103" i="5"/>
  <c r="AU103" i="5"/>
  <c r="AR103" i="5"/>
  <c r="AQ103" i="5"/>
  <c r="AN103" i="5"/>
  <c r="AM103" i="5"/>
  <c r="AJ103" i="5"/>
  <c r="AI103" i="5"/>
  <c r="AF103" i="5"/>
  <c r="AE103" i="5"/>
  <c r="AB103" i="5"/>
  <c r="AA103" i="5"/>
  <c r="X103" i="5"/>
  <c r="W103" i="5"/>
  <c r="T103" i="5"/>
  <c r="S103" i="5"/>
  <c r="P103" i="5"/>
  <c r="O103" i="5"/>
  <c r="L103" i="5"/>
  <c r="K103" i="5"/>
  <c r="H103" i="5"/>
  <c r="G103" i="5"/>
  <c r="D103" i="5"/>
  <c r="C103" i="5"/>
  <c r="AV102" i="5"/>
  <c r="AU102" i="5"/>
  <c r="AR102" i="5"/>
  <c r="AQ102" i="5"/>
  <c r="AN102" i="5"/>
  <c r="AM102" i="5"/>
  <c r="AJ102" i="5"/>
  <c r="AI102" i="5"/>
  <c r="AF102" i="5"/>
  <c r="AE102" i="5"/>
  <c r="AB102" i="5"/>
  <c r="AA102" i="5"/>
  <c r="X102" i="5"/>
  <c r="W102" i="5"/>
  <c r="T102" i="5"/>
  <c r="S102" i="5"/>
  <c r="P102" i="5"/>
  <c r="O102" i="5"/>
  <c r="L102" i="5"/>
  <c r="K102" i="5"/>
  <c r="H102" i="5"/>
  <c r="G102" i="5"/>
  <c r="D102" i="5"/>
  <c r="C102" i="5"/>
  <c r="AV101" i="5"/>
  <c r="AU101" i="5"/>
  <c r="AR101" i="5"/>
  <c r="AQ101" i="5"/>
  <c r="AN101" i="5"/>
  <c r="AM101" i="5"/>
  <c r="AJ101" i="5"/>
  <c r="AI101" i="5"/>
  <c r="AF101" i="5"/>
  <c r="AE101" i="5"/>
  <c r="AB101" i="5"/>
  <c r="AA101" i="5"/>
  <c r="X101" i="5"/>
  <c r="W101" i="5"/>
  <c r="T101" i="5"/>
  <c r="S101" i="5"/>
  <c r="P101" i="5"/>
  <c r="O101" i="5"/>
  <c r="L101" i="5"/>
  <c r="K101" i="5"/>
  <c r="H101" i="5"/>
  <c r="G101" i="5"/>
  <c r="D101" i="5"/>
  <c r="C101" i="5"/>
  <c r="AV100" i="5"/>
  <c r="AU100" i="5"/>
  <c r="AR100" i="5"/>
  <c r="AQ100" i="5"/>
  <c r="AN100" i="5"/>
  <c r="AM100" i="5"/>
  <c r="AJ100" i="5"/>
  <c r="AI100" i="5"/>
  <c r="AF100" i="5"/>
  <c r="AE100" i="5"/>
  <c r="AB100" i="5"/>
  <c r="AA100" i="5"/>
  <c r="X100" i="5"/>
  <c r="W100" i="5"/>
  <c r="T100" i="5"/>
  <c r="S100" i="5"/>
  <c r="P100" i="5"/>
  <c r="O100" i="5"/>
  <c r="L100" i="5"/>
  <c r="K100" i="5"/>
  <c r="H100" i="5"/>
  <c r="G100" i="5"/>
  <c r="D100" i="5"/>
  <c r="C100" i="5"/>
  <c r="AV99" i="5"/>
  <c r="AU99" i="5"/>
  <c r="AR99" i="5"/>
  <c r="AQ99" i="5"/>
  <c r="AN99" i="5"/>
  <c r="AM99" i="5"/>
  <c r="AJ99" i="5"/>
  <c r="AI99" i="5"/>
  <c r="AF99" i="5"/>
  <c r="AE99" i="5"/>
  <c r="AB99" i="5"/>
  <c r="AA99" i="5"/>
  <c r="X99" i="5"/>
  <c r="W99" i="5"/>
  <c r="T99" i="5"/>
  <c r="S99" i="5"/>
  <c r="P99" i="5"/>
  <c r="O99" i="5"/>
  <c r="L99" i="5"/>
  <c r="K99" i="5"/>
  <c r="H99" i="5"/>
  <c r="G99" i="5"/>
  <c r="D99" i="5"/>
  <c r="C99" i="5"/>
  <c r="AV98" i="5"/>
  <c r="AU98" i="5"/>
  <c r="AR98" i="5"/>
  <c r="AQ98" i="5"/>
  <c r="AN98" i="5"/>
  <c r="AM98" i="5"/>
  <c r="AJ98" i="5"/>
  <c r="AI98" i="5"/>
  <c r="AF98" i="5"/>
  <c r="AE98" i="5"/>
  <c r="AB98" i="5"/>
  <c r="AA98" i="5"/>
  <c r="X98" i="5"/>
  <c r="W98" i="5"/>
  <c r="T98" i="5"/>
  <c r="S98" i="5"/>
  <c r="P98" i="5"/>
  <c r="O98" i="5"/>
  <c r="L98" i="5"/>
  <c r="K98" i="5"/>
  <c r="H98" i="5"/>
  <c r="G98" i="5"/>
  <c r="D98" i="5"/>
  <c r="C98" i="5"/>
  <c r="AV97" i="5"/>
  <c r="AU97" i="5"/>
  <c r="AR97" i="5"/>
  <c r="AQ97" i="5"/>
  <c r="AN97" i="5"/>
  <c r="AM97" i="5"/>
  <c r="AJ97" i="5"/>
  <c r="AI97" i="5"/>
  <c r="AF97" i="5"/>
  <c r="AE97" i="5"/>
  <c r="AB97" i="5"/>
  <c r="AA97" i="5"/>
  <c r="X97" i="5"/>
  <c r="W97" i="5"/>
  <c r="T97" i="5"/>
  <c r="S97" i="5"/>
  <c r="P97" i="5"/>
  <c r="O97" i="5"/>
  <c r="L97" i="5"/>
  <c r="K97" i="5"/>
  <c r="H97" i="5"/>
  <c r="G97" i="5"/>
  <c r="D97" i="5"/>
  <c r="C97" i="5"/>
  <c r="AV96" i="5"/>
  <c r="AU96" i="5"/>
  <c r="AR96" i="5"/>
  <c r="AQ96" i="5"/>
  <c r="AN96" i="5"/>
  <c r="AM96" i="5"/>
  <c r="AJ96" i="5"/>
  <c r="AI96" i="5"/>
  <c r="AF96" i="5"/>
  <c r="AE96" i="5"/>
  <c r="AB96" i="5"/>
  <c r="AA96" i="5"/>
  <c r="X96" i="5"/>
  <c r="W96" i="5"/>
  <c r="T96" i="5"/>
  <c r="S96" i="5"/>
  <c r="P96" i="5"/>
  <c r="O96" i="5"/>
  <c r="L96" i="5"/>
  <c r="K96" i="5"/>
  <c r="H96" i="5"/>
  <c r="G96" i="5"/>
  <c r="D96" i="5"/>
  <c r="C96" i="5"/>
  <c r="AV95" i="5"/>
  <c r="AU95" i="5"/>
  <c r="AR95" i="5"/>
  <c r="AQ95" i="5"/>
  <c r="AN95" i="5"/>
  <c r="AM95" i="5"/>
  <c r="AJ95" i="5"/>
  <c r="AI95" i="5"/>
  <c r="AF95" i="5"/>
  <c r="AE95" i="5"/>
  <c r="AB95" i="5"/>
  <c r="AA95" i="5"/>
  <c r="X95" i="5"/>
  <c r="W95" i="5"/>
  <c r="T95" i="5"/>
  <c r="S95" i="5"/>
  <c r="P95" i="5"/>
  <c r="O95" i="5"/>
  <c r="L95" i="5"/>
  <c r="K95" i="5"/>
  <c r="H95" i="5"/>
  <c r="G95" i="5"/>
  <c r="D95" i="5"/>
  <c r="C95" i="5"/>
  <c r="AV94" i="5"/>
  <c r="AU94" i="5"/>
  <c r="AR94" i="5"/>
  <c r="AQ94" i="5"/>
  <c r="AN94" i="5"/>
  <c r="AM94" i="5"/>
  <c r="AJ94" i="5"/>
  <c r="AI94" i="5"/>
  <c r="AF94" i="5"/>
  <c r="AE94" i="5"/>
  <c r="AB94" i="5"/>
  <c r="AA94" i="5"/>
  <c r="X94" i="5"/>
  <c r="W94" i="5"/>
  <c r="T94" i="5"/>
  <c r="S94" i="5"/>
  <c r="P94" i="5"/>
  <c r="O94" i="5"/>
  <c r="L94" i="5"/>
  <c r="K94" i="5"/>
  <c r="H94" i="5"/>
  <c r="G94" i="5"/>
  <c r="D94" i="5"/>
  <c r="C94" i="5"/>
  <c r="AV93" i="5"/>
  <c r="AU93" i="5"/>
  <c r="AR93" i="5"/>
  <c r="AQ93" i="5"/>
  <c r="AN93" i="5"/>
  <c r="AM93" i="5"/>
  <c r="AJ93" i="5"/>
  <c r="AI93" i="5"/>
  <c r="AF93" i="5"/>
  <c r="AE93" i="5"/>
  <c r="AB93" i="5"/>
  <c r="AA93" i="5"/>
  <c r="X93" i="5"/>
  <c r="W93" i="5"/>
  <c r="T93" i="5"/>
  <c r="S93" i="5"/>
  <c r="P93" i="5"/>
  <c r="O93" i="5"/>
  <c r="L93" i="5"/>
  <c r="K93" i="5"/>
  <c r="H93" i="5"/>
  <c r="G93" i="5"/>
  <c r="D93" i="5"/>
  <c r="C93" i="5"/>
  <c r="AV92" i="5"/>
  <c r="AU92" i="5"/>
  <c r="AR92" i="5"/>
  <c r="AQ92" i="5"/>
  <c r="AN92" i="5"/>
  <c r="AM92" i="5"/>
  <c r="AJ92" i="5"/>
  <c r="AI92" i="5"/>
  <c r="AF92" i="5"/>
  <c r="AE92" i="5"/>
  <c r="AB92" i="5"/>
  <c r="AA92" i="5"/>
  <c r="X92" i="5"/>
  <c r="W92" i="5"/>
  <c r="T92" i="5"/>
  <c r="S92" i="5"/>
  <c r="P92" i="5"/>
  <c r="O92" i="5"/>
  <c r="L92" i="5"/>
  <c r="K92" i="5"/>
  <c r="H92" i="5"/>
  <c r="G92" i="5"/>
  <c r="D92" i="5"/>
  <c r="C92" i="5"/>
  <c r="AV91" i="5"/>
  <c r="AU91" i="5"/>
  <c r="AR91" i="5"/>
  <c r="AQ91" i="5"/>
  <c r="AN91" i="5"/>
  <c r="AM91" i="5"/>
  <c r="AJ91" i="5"/>
  <c r="AI91" i="5"/>
  <c r="AF91" i="5"/>
  <c r="AE91" i="5"/>
  <c r="AB91" i="5"/>
  <c r="AA91" i="5"/>
  <c r="X91" i="5"/>
  <c r="W91" i="5"/>
  <c r="T91" i="5"/>
  <c r="S91" i="5"/>
  <c r="P91" i="5"/>
  <c r="O91" i="5"/>
  <c r="L91" i="5"/>
  <c r="K91" i="5"/>
  <c r="H91" i="5"/>
  <c r="G91" i="5"/>
  <c r="D91" i="5"/>
  <c r="C91" i="5"/>
  <c r="AV90" i="5"/>
  <c r="AU90" i="5"/>
  <c r="AR90" i="5"/>
  <c r="AQ90" i="5"/>
  <c r="AN90" i="5"/>
  <c r="AM90" i="5"/>
  <c r="AJ90" i="5"/>
  <c r="AI90" i="5"/>
  <c r="AF90" i="5"/>
  <c r="AE90" i="5"/>
  <c r="AB90" i="5"/>
  <c r="AA90" i="5"/>
  <c r="X90" i="5"/>
  <c r="W90" i="5"/>
  <c r="T90" i="5"/>
  <c r="S90" i="5"/>
  <c r="P90" i="5"/>
  <c r="O90" i="5"/>
  <c r="L90" i="5"/>
  <c r="K90" i="5"/>
  <c r="H90" i="5"/>
  <c r="G90" i="5"/>
  <c r="D90" i="5"/>
  <c r="C90" i="5"/>
  <c r="AV89" i="5"/>
  <c r="AU89" i="5"/>
  <c r="AR89" i="5"/>
  <c r="AQ89" i="5"/>
  <c r="AN89" i="5"/>
  <c r="AM89" i="5"/>
  <c r="AJ89" i="5"/>
  <c r="AI89" i="5"/>
  <c r="AF89" i="5"/>
  <c r="AE89" i="5"/>
  <c r="AB89" i="5"/>
  <c r="AA89" i="5"/>
  <c r="X89" i="5"/>
  <c r="W89" i="5"/>
  <c r="T89" i="5"/>
  <c r="S89" i="5"/>
  <c r="P89" i="5"/>
  <c r="O89" i="5"/>
  <c r="L89" i="5"/>
  <c r="K89" i="5"/>
  <c r="H89" i="5"/>
  <c r="G89" i="5"/>
  <c r="D89" i="5"/>
  <c r="C89" i="5"/>
  <c r="AV88" i="5"/>
  <c r="AU88" i="5"/>
  <c r="AR88" i="5"/>
  <c r="AQ88" i="5"/>
  <c r="AN88" i="5"/>
  <c r="AM88" i="5"/>
  <c r="AJ88" i="5"/>
  <c r="AI88" i="5"/>
  <c r="AF88" i="5"/>
  <c r="AE88" i="5"/>
  <c r="AB88" i="5"/>
  <c r="AA88" i="5"/>
  <c r="X88" i="5"/>
  <c r="W88" i="5"/>
  <c r="T88" i="5"/>
  <c r="S88" i="5"/>
  <c r="P88" i="5"/>
  <c r="O88" i="5"/>
  <c r="L88" i="5"/>
  <c r="K88" i="5"/>
  <c r="H88" i="5"/>
  <c r="G88" i="5"/>
  <c r="D88" i="5"/>
  <c r="C88" i="5"/>
  <c r="AV87" i="5"/>
  <c r="AU87" i="5"/>
  <c r="AR87" i="5"/>
  <c r="AQ87" i="5"/>
  <c r="AN87" i="5"/>
  <c r="AM87" i="5"/>
  <c r="AJ87" i="5"/>
  <c r="AI87" i="5"/>
  <c r="AF87" i="5"/>
  <c r="AE87" i="5"/>
  <c r="AB87" i="5"/>
  <c r="AA87" i="5"/>
  <c r="X87" i="5"/>
  <c r="W87" i="5"/>
  <c r="T87" i="5"/>
  <c r="S87" i="5"/>
  <c r="P87" i="5"/>
  <c r="O87" i="5"/>
  <c r="L87" i="5"/>
  <c r="K87" i="5"/>
  <c r="H87" i="5"/>
  <c r="G87" i="5"/>
  <c r="D87" i="5"/>
  <c r="C87" i="5"/>
  <c r="AV86" i="5"/>
  <c r="AU86" i="5"/>
  <c r="AR86" i="5"/>
  <c r="AQ86" i="5"/>
  <c r="AN86" i="5"/>
  <c r="AM86" i="5"/>
  <c r="AJ86" i="5"/>
  <c r="AI86" i="5"/>
  <c r="AF86" i="5"/>
  <c r="AE86" i="5"/>
  <c r="AB86" i="5"/>
  <c r="AA86" i="5"/>
  <c r="X86" i="5"/>
  <c r="W86" i="5"/>
  <c r="T86" i="5"/>
  <c r="S86" i="5"/>
  <c r="P86" i="5"/>
  <c r="O86" i="5"/>
  <c r="L86" i="5"/>
  <c r="K86" i="5"/>
  <c r="H86" i="5"/>
  <c r="G86" i="5"/>
  <c r="D86" i="5"/>
  <c r="C86" i="5"/>
  <c r="AV85" i="5"/>
  <c r="AU85" i="5"/>
  <c r="AR85" i="5"/>
  <c r="AQ85" i="5"/>
  <c r="AN85" i="5"/>
  <c r="AM85" i="5"/>
  <c r="AJ85" i="5"/>
  <c r="AI85" i="5"/>
  <c r="AF85" i="5"/>
  <c r="AE85" i="5"/>
  <c r="AB85" i="5"/>
  <c r="AA85" i="5"/>
  <c r="X85" i="5"/>
  <c r="W85" i="5"/>
  <c r="T85" i="5"/>
  <c r="S85" i="5"/>
  <c r="P85" i="5"/>
  <c r="O85" i="5"/>
  <c r="L85" i="5"/>
  <c r="K85" i="5"/>
  <c r="H85" i="5"/>
  <c r="G85" i="5"/>
  <c r="D85" i="5"/>
  <c r="C85" i="5"/>
  <c r="AV84" i="5"/>
  <c r="AU84" i="5"/>
  <c r="AR84" i="5"/>
  <c r="AQ84" i="5"/>
  <c r="AN84" i="5"/>
  <c r="AM84" i="5"/>
  <c r="AJ84" i="5"/>
  <c r="AI84" i="5"/>
  <c r="AF84" i="5"/>
  <c r="AE84" i="5"/>
  <c r="AB84" i="5"/>
  <c r="AA84" i="5"/>
  <c r="X84" i="5"/>
  <c r="W84" i="5"/>
  <c r="T84" i="5"/>
  <c r="S84" i="5"/>
  <c r="P84" i="5"/>
  <c r="O84" i="5"/>
  <c r="L84" i="5"/>
  <c r="K84" i="5"/>
  <c r="H84" i="5"/>
  <c r="G84" i="5"/>
  <c r="D84" i="5"/>
  <c r="C84" i="5"/>
  <c r="AV83" i="5"/>
  <c r="AU83" i="5"/>
  <c r="AR83" i="5"/>
  <c r="AQ83" i="5"/>
  <c r="AN83" i="5"/>
  <c r="AM83" i="5"/>
  <c r="AJ83" i="5"/>
  <c r="AI83" i="5"/>
  <c r="AF83" i="5"/>
  <c r="AE83" i="5"/>
  <c r="AB83" i="5"/>
  <c r="AA83" i="5"/>
  <c r="X83" i="5"/>
  <c r="W83" i="5"/>
  <c r="T83" i="5"/>
  <c r="S83" i="5"/>
  <c r="P83" i="5"/>
  <c r="O83" i="5"/>
  <c r="L83" i="5"/>
  <c r="K83" i="5"/>
  <c r="H83" i="5"/>
  <c r="G83" i="5"/>
  <c r="D83" i="5"/>
  <c r="C83" i="5"/>
  <c r="AV82" i="5"/>
  <c r="AU82" i="5"/>
  <c r="AR82" i="5"/>
  <c r="AQ82" i="5"/>
  <c r="AN82" i="5"/>
  <c r="AM82" i="5"/>
  <c r="AJ82" i="5"/>
  <c r="AI82" i="5"/>
  <c r="AF82" i="5"/>
  <c r="AE82" i="5"/>
  <c r="AB82" i="5"/>
  <c r="AA82" i="5"/>
  <c r="X82" i="5"/>
  <c r="W82" i="5"/>
  <c r="T82" i="5"/>
  <c r="S82" i="5"/>
  <c r="P82" i="5"/>
  <c r="O82" i="5"/>
  <c r="L82" i="5"/>
  <c r="K82" i="5"/>
  <c r="H82" i="5"/>
  <c r="G82" i="5"/>
  <c r="D82" i="5"/>
  <c r="C82" i="5"/>
  <c r="AV81" i="5"/>
  <c r="AU81" i="5"/>
  <c r="AR81" i="5"/>
  <c r="AQ81" i="5"/>
  <c r="AN81" i="5"/>
  <c r="AM81" i="5"/>
  <c r="AJ81" i="5"/>
  <c r="AI81" i="5"/>
  <c r="AF81" i="5"/>
  <c r="AE81" i="5"/>
  <c r="AB81" i="5"/>
  <c r="AA81" i="5"/>
  <c r="X81" i="5"/>
  <c r="W81" i="5"/>
  <c r="T81" i="5"/>
  <c r="S81" i="5"/>
  <c r="P81" i="5"/>
  <c r="O81" i="5"/>
  <c r="L81" i="5"/>
  <c r="K81" i="5"/>
  <c r="H81" i="5"/>
  <c r="G81" i="5"/>
  <c r="D81" i="5"/>
  <c r="C81" i="5"/>
  <c r="AV80" i="5"/>
  <c r="AU80" i="5"/>
  <c r="AR80" i="5"/>
  <c r="AQ80" i="5"/>
  <c r="AN80" i="5"/>
  <c r="AM80" i="5"/>
  <c r="AJ80" i="5"/>
  <c r="AI80" i="5"/>
  <c r="AF80" i="5"/>
  <c r="AE80" i="5"/>
  <c r="AB80" i="5"/>
  <c r="AA80" i="5"/>
  <c r="X80" i="5"/>
  <c r="W80" i="5"/>
  <c r="T80" i="5"/>
  <c r="S80" i="5"/>
  <c r="P80" i="5"/>
  <c r="O80" i="5"/>
  <c r="L80" i="5"/>
  <c r="K80" i="5"/>
  <c r="H80" i="5"/>
  <c r="G80" i="5"/>
  <c r="D80" i="5"/>
  <c r="C80" i="5"/>
  <c r="AV79" i="5"/>
  <c r="AU79" i="5"/>
  <c r="AR79" i="5"/>
  <c r="AQ79" i="5"/>
  <c r="AN79" i="5"/>
  <c r="AM79" i="5"/>
  <c r="AJ79" i="5"/>
  <c r="AI79" i="5"/>
  <c r="AF79" i="5"/>
  <c r="AE79" i="5"/>
  <c r="AB79" i="5"/>
  <c r="AA79" i="5"/>
  <c r="X79" i="5"/>
  <c r="W79" i="5"/>
  <c r="T79" i="5"/>
  <c r="S79" i="5"/>
  <c r="P79" i="5"/>
  <c r="O79" i="5"/>
  <c r="L79" i="5"/>
  <c r="K79" i="5"/>
  <c r="H79" i="5"/>
  <c r="G79" i="5"/>
  <c r="D79" i="5"/>
  <c r="C79" i="5"/>
  <c r="AV78" i="5"/>
  <c r="AU78" i="5"/>
  <c r="AR78" i="5"/>
  <c r="AQ78" i="5"/>
  <c r="AN78" i="5"/>
  <c r="AM78" i="5"/>
  <c r="AJ78" i="5"/>
  <c r="AI78" i="5"/>
  <c r="AF78" i="5"/>
  <c r="AE78" i="5"/>
  <c r="AB78" i="5"/>
  <c r="AA78" i="5"/>
  <c r="X78" i="5"/>
  <c r="W78" i="5"/>
  <c r="T78" i="5"/>
  <c r="S78" i="5"/>
  <c r="P78" i="5"/>
  <c r="O78" i="5"/>
  <c r="L78" i="5"/>
  <c r="K78" i="5"/>
  <c r="H78" i="5"/>
  <c r="G78" i="5"/>
  <c r="D78" i="5"/>
  <c r="C78" i="5"/>
  <c r="AV77" i="5"/>
  <c r="AU77" i="5"/>
  <c r="AR77" i="5"/>
  <c r="AQ77" i="5"/>
  <c r="AN77" i="5"/>
  <c r="AM77" i="5"/>
  <c r="AJ77" i="5"/>
  <c r="AI77" i="5"/>
  <c r="AF77" i="5"/>
  <c r="AE77" i="5"/>
  <c r="AB77" i="5"/>
  <c r="AA77" i="5"/>
  <c r="X77" i="5"/>
  <c r="W77" i="5"/>
  <c r="T77" i="5"/>
  <c r="S77" i="5"/>
  <c r="P77" i="5"/>
  <c r="O77" i="5"/>
  <c r="L77" i="5"/>
  <c r="K77" i="5"/>
  <c r="H77" i="5"/>
  <c r="G77" i="5"/>
  <c r="D77" i="5"/>
  <c r="C77" i="5"/>
  <c r="AV76" i="5"/>
  <c r="AU76" i="5"/>
  <c r="AR76" i="5"/>
  <c r="AQ76" i="5"/>
  <c r="AN76" i="5"/>
  <c r="AM76" i="5"/>
  <c r="AJ76" i="5"/>
  <c r="AI76" i="5"/>
  <c r="AF76" i="5"/>
  <c r="AE76" i="5"/>
  <c r="AB76" i="5"/>
  <c r="AA76" i="5"/>
  <c r="X76" i="5"/>
  <c r="W76" i="5"/>
  <c r="T76" i="5"/>
  <c r="S76" i="5"/>
  <c r="P76" i="5"/>
  <c r="O76" i="5"/>
  <c r="L76" i="5"/>
  <c r="K76" i="5"/>
  <c r="H76" i="5"/>
  <c r="G76" i="5"/>
  <c r="D76" i="5"/>
  <c r="C76" i="5"/>
  <c r="AV75" i="5"/>
  <c r="AU75" i="5"/>
  <c r="AR75" i="5"/>
  <c r="AQ75" i="5"/>
  <c r="AN75" i="5"/>
  <c r="AM75" i="5"/>
  <c r="AJ75" i="5"/>
  <c r="AI75" i="5"/>
  <c r="AF75" i="5"/>
  <c r="AE75" i="5"/>
  <c r="AB75" i="5"/>
  <c r="AA75" i="5"/>
  <c r="X75" i="5"/>
  <c r="W75" i="5"/>
  <c r="T75" i="5"/>
  <c r="S75" i="5"/>
  <c r="P75" i="5"/>
  <c r="O75" i="5"/>
  <c r="L75" i="5"/>
  <c r="K75" i="5"/>
  <c r="H75" i="5"/>
  <c r="G75" i="5"/>
  <c r="D75" i="5"/>
  <c r="C75" i="5"/>
  <c r="AV74" i="5"/>
  <c r="AU74" i="5"/>
  <c r="AR74" i="5"/>
  <c r="AQ74" i="5"/>
  <c r="AN74" i="5"/>
  <c r="AM74" i="5"/>
  <c r="AJ74" i="5"/>
  <c r="AI74" i="5"/>
  <c r="AF74" i="5"/>
  <c r="AE74" i="5"/>
  <c r="AB74" i="5"/>
  <c r="AA74" i="5"/>
  <c r="X74" i="5"/>
  <c r="W74" i="5"/>
  <c r="T74" i="5"/>
  <c r="S74" i="5"/>
  <c r="P74" i="5"/>
  <c r="O74" i="5"/>
  <c r="L74" i="5"/>
  <c r="K74" i="5"/>
  <c r="H74" i="5"/>
  <c r="G74" i="5"/>
  <c r="D74" i="5"/>
  <c r="C74" i="5"/>
  <c r="AV73" i="5"/>
  <c r="AU73" i="5"/>
  <c r="AR73" i="5"/>
  <c r="AQ73" i="5"/>
  <c r="AN73" i="5"/>
  <c r="AM73" i="5"/>
  <c r="AJ73" i="5"/>
  <c r="AI73" i="5"/>
  <c r="AF73" i="5"/>
  <c r="AE73" i="5"/>
  <c r="AB73" i="5"/>
  <c r="AA73" i="5"/>
  <c r="X73" i="5"/>
  <c r="W73" i="5"/>
  <c r="T73" i="5"/>
  <c r="S73" i="5"/>
  <c r="P73" i="5"/>
  <c r="O73" i="5"/>
  <c r="L73" i="5"/>
  <c r="K73" i="5"/>
  <c r="H73" i="5"/>
  <c r="G73" i="5"/>
  <c r="D73" i="5"/>
  <c r="C73" i="5"/>
  <c r="AV72" i="5"/>
  <c r="AU72" i="5"/>
  <c r="AR72" i="5"/>
  <c r="AQ72" i="5"/>
  <c r="AN72" i="5"/>
  <c r="AM72" i="5"/>
  <c r="AJ72" i="5"/>
  <c r="AI72" i="5"/>
  <c r="AF72" i="5"/>
  <c r="AE72" i="5"/>
  <c r="AB72" i="5"/>
  <c r="AA72" i="5"/>
  <c r="X72" i="5"/>
  <c r="W72" i="5"/>
  <c r="T72" i="5"/>
  <c r="S72" i="5"/>
  <c r="P72" i="5"/>
  <c r="O72" i="5"/>
  <c r="L72" i="5"/>
  <c r="K72" i="5"/>
  <c r="H72" i="5"/>
  <c r="G72" i="5"/>
  <c r="D72" i="5"/>
  <c r="C72" i="5"/>
  <c r="AV71" i="5"/>
  <c r="AU71" i="5"/>
  <c r="AR71" i="5"/>
  <c r="AQ71" i="5"/>
  <c r="AN71" i="5"/>
  <c r="AM71" i="5"/>
  <c r="AJ71" i="5"/>
  <c r="AI71" i="5"/>
  <c r="AF71" i="5"/>
  <c r="AE71" i="5"/>
  <c r="AB71" i="5"/>
  <c r="AA71" i="5"/>
  <c r="X71" i="5"/>
  <c r="W71" i="5"/>
  <c r="T71" i="5"/>
  <c r="S71" i="5"/>
  <c r="P71" i="5"/>
  <c r="O71" i="5"/>
  <c r="L71" i="5"/>
  <c r="K71" i="5"/>
  <c r="H71" i="5"/>
  <c r="G71" i="5"/>
  <c r="D71" i="5"/>
  <c r="C71" i="5"/>
  <c r="AV70" i="5"/>
  <c r="AU70" i="5"/>
  <c r="AR70" i="5"/>
  <c r="AQ70" i="5"/>
  <c r="AN70" i="5"/>
  <c r="AM70" i="5"/>
  <c r="AJ70" i="5"/>
  <c r="AI70" i="5"/>
  <c r="AF70" i="5"/>
  <c r="AE70" i="5"/>
  <c r="AB70" i="5"/>
  <c r="AA70" i="5"/>
  <c r="X70" i="5"/>
  <c r="W70" i="5"/>
  <c r="T70" i="5"/>
  <c r="S70" i="5"/>
  <c r="P70" i="5"/>
  <c r="O70" i="5"/>
  <c r="L70" i="5"/>
  <c r="K70" i="5"/>
  <c r="H70" i="5"/>
  <c r="G70" i="5"/>
  <c r="D70" i="5"/>
  <c r="C70" i="5"/>
  <c r="AV69" i="5"/>
  <c r="AU69" i="5"/>
  <c r="AR69" i="5"/>
  <c r="AQ69" i="5"/>
  <c r="AN69" i="5"/>
  <c r="AM69" i="5"/>
  <c r="AJ69" i="5"/>
  <c r="AI69" i="5"/>
  <c r="AF69" i="5"/>
  <c r="AE69" i="5"/>
  <c r="AB69" i="5"/>
  <c r="AA69" i="5"/>
  <c r="X69" i="5"/>
  <c r="W69" i="5"/>
  <c r="T69" i="5"/>
  <c r="S69" i="5"/>
  <c r="P69" i="5"/>
  <c r="O69" i="5"/>
  <c r="L69" i="5"/>
  <c r="K69" i="5"/>
  <c r="H69" i="5"/>
  <c r="G69" i="5"/>
  <c r="D69" i="5"/>
  <c r="C69" i="5"/>
  <c r="AV68" i="5"/>
  <c r="AU68" i="5"/>
  <c r="AR68" i="5"/>
  <c r="AQ68" i="5"/>
  <c r="AN68" i="5"/>
  <c r="AM68" i="5"/>
  <c r="AJ68" i="5"/>
  <c r="AI68" i="5"/>
  <c r="AF68" i="5"/>
  <c r="AE68" i="5"/>
  <c r="AB68" i="5"/>
  <c r="AA68" i="5"/>
  <c r="X68" i="5"/>
  <c r="W68" i="5"/>
  <c r="T68" i="5"/>
  <c r="S68" i="5"/>
  <c r="P68" i="5"/>
  <c r="O68" i="5"/>
  <c r="L68" i="5"/>
  <c r="K68" i="5"/>
  <c r="H68" i="5"/>
  <c r="G68" i="5"/>
  <c r="D68" i="5"/>
  <c r="C68" i="5"/>
  <c r="AV67" i="5"/>
  <c r="AU67" i="5"/>
  <c r="AR67" i="5"/>
  <c r="AQ67" i="5"/>
  <c r="AN67" i="5"/>
  <c r="AM67" i="5"/>
  <c r="AJ67" i="5"/>
  <c r="AI67" i="5"/>
  <c r="AF67" i="5"/>
  <c r="AE67" i="5"/>
  <c r="AB67" i="5"/>
  <c r="AA67" i="5"/>
  <c r="X67" i="5"/>
  <c r="W67" i="5"/>
  <c r="T67" i="5"/>
  <c r="S67" i="5"/>
  <c r="P67" i="5"/>
  <c r="O67" i="5"/>
  <c r="L67" i="5"/>
  <c r="K67" i="5"/>
  <c r="H67" i="5"/>
  <c r="G67" i="5"/>
  <c r="D67" i="5"/>
  <c r="C67" i="5"/>
  <c r="AV66" i="5"/>
  <c r="AU66" i="5"/>
  <c r="AR66" i="5"/>
  <c r="AQ66" i="5"/>
  <c r="AN66" i="5"/>
  <c r="AM66" i="5"/>
  <c r="AJ66" i="5"/>
  <c r="AI66" i="5"/>
  <c r="AF66" i="5"/>
  <c r="AE66" i="5"/>
  <c r="AB66" i="5"/>
  <c r="AA66" i="5"/>
  <c r="X66" i="5"/>
  <c r="W66" i="5"/>
  <c r="T66" i="5"/>
  <c r="S66" i="5"/>
  <c r="P66" i="5"/>
  <c r="O66" i="5"/>
  <c r="L66" i="5"/>
  <c r="K66" i="5"/>
  <c r="H66" i="5"/>
  <c r="G66" i="5"/>
  <c r="D66" i="5"/>
  <c r="C66" i="5"/>
  <c r="AV65" i="5"/>
  <c r="AU65" i="5"/>
  <c r="AR65" i="5"/>
  <c r="AQ65" i="5"/>
  <c r="AN65" i="5"/>
  <c r="AM65" i="5"/>
  <c r="AJ65" i="5"/>
  <c r="AI65" i="5"/>
  <c r="AF65" i="5"/>
  <c r="AE65" i="5"/>
  <c r="AB65" i="5"/>
  <c r="AA65" i="5"/>
  <c r="X65" i="5"/>
  <c r="W65" i="5"/>
  <c r="T65" i="5"/>
  <c r="S65" i="5"/>
  <c r="P65" i="5"/>
  <c r="O65" i="5"/>
  <c r="L65" i="5"/>
  <c r="K65" i="5"/>
  <c r="H65" i="5"/>
  <c r="G65" i="5"/>
  <c r="D65" i="5"/>
  <c r="C65" i="5"/>
  <c r="AV64" i="5"/>
  <c r="AU64" i="5"/>
  <c r="AR64" i="5"/>
  <c r="AQ64" i="5"/>
  <c r="AN64" i="5"/>
  <c r="AM64" i="5"/>
  <c r="AJ64" i="5"/>
  <c r="AI64" i="5"/>
  <c r="AF64" i="5"/>
  <c r="AE64" i="5"/>
  <c r="AB64" i="5"/>
  <c r="AA64" i="5"/>
  <c r="X64" i="5"/>
  <c r="W64" i="5"/>
  <c r="T64" i="5"/>
  <c r="S64" i="5"/>
  <c r="P64" i="5"/>
  <c r="O64" i="5"/>
  <c r="L64" i="5"/>
  <c r="K64" i="5"/>
  <c r="H64" i="5"/>
  <c r="G64" i="5"/>
  <c r="D64" i="5"/>
  <c r="C64" i="5"/>
  <c r="AV63" i="5"/>
  <c r="AU63" i="5"/>
  <c r="AR63" i="5"/>
  <c r="AQ63" i="5"/>
  <c r="AN63" i="5"/>
  <c r="AM63" i="5"/>
  <c r="AJ63" i="5"/>
  <c r="AI63" i="5"/>
  <c r="AF63" i="5"/>
  <c r="AE63" i="5"/>
  <c r="AB63" i="5"/>
  <c r="AA63" i="5"/>
  <c r="X63" i="5"/>
  <c r="W63" i="5"/>
  <c r="T63" i="5"/>
  <c r="S63" i="5"/>
  <c r="P63" i="5"/>
  <c r="O63" i="5"/>
  <c r="L63" i="5"/>
  <c r="K63" i="5"/>
  <c r="H63" i="5"/>
  <c r="G63" i="5"/>
  <c r="D63" i="5"/>
  <c r="C63" i="5"/>
  <c r="AV62" i="5"/>
  <c r="AU62" i="5"/>
  <c r="AR62" i="5"/>
  <c r="AQ62" i="5"/>
  <c r="AN62" i="5"/>
  <c r="AM62" i="5"/>
  <c r="AJ62" i="5"/>
  <c r="AI62" i="5"/>
  <c r="AF62" i="5"/>
  <c r="AE62" i="5"/>
  <c r="AB62" i="5"/>
  <c r="AA62" i="5"/>
  <c r="X62" i="5"/>
  <c r="W62" i="5"/>
  <c r="T62" i="5"/>
  <c r="S62" i="5"/>
  <c r="P62" i="5"/>
  <c r="O62" i="5"/>
  <c r="L62" i="5"/>
  <c r="K62" i="5"/>
  <c r="H62" i="5"/>
  <c r="G62" i="5"/>
  <c r="D62" i="5"/>
  <c r="C62" i="5"/>
  <c r="AV61" i="5"/>
  <c r="AU61" i="5"/>
  <c r="AR61" i="5"/>
  <c r="AQ61" i="5"/>
  <c r="AN61" i="5"/>
  <c r="AM61" i="5"/>
  <c r="AJ61" i="5"/>
  <c r="AI61" i="5"/>
  <c r="AF61" i="5"/>
  <c r="AE61" i="5"/>
  <c r="AB61" i="5"/>
  <c r="AA61" i="5"/>
  <c r="X61" i="5"/>
  <c r="W61" i="5"/>
  <c r="T61" i="5"/>
  <c r="S61" i="5"/>
  <c r="P61" i="5"/>
  <c r="O61" i="5"/>
  <c r="L61" i="5"/>
  <c r="K61" i="5"/>
  <c r="H61" i="5"/>
  <c r="G61" i="5"/>
  <c r="D61" i="5"/>
  <c r="C61" i="5"/>
  <c r="AV60" i="5"/>
  <c r="AU60" i="5"/>
  <c r="AR60" i="5"/>
  <c r="AQ60" i="5"/>
  <c r="AN60" i="5"/>
  <c r="AM60" i="5"/>
  <c r="AJ60" i="5"/>
  <c r="AI60" i="5"/>
  <c r="AF60" i="5"/>
  <c r="AE60" i="5"/>
  <c r="AB60" i="5"/>
  <c r="AA60" i="5"/>
  <c r="X60" i="5"/>
  <c r="W60" i="5"/>
  <c r="T60" i="5"/>
  <c r="S60" i="5"/>
  <c r="P60" i="5"/>
  <c r="O60" i="5"/>
  <c r="L60" i="5"/>
  <c r="K60" i="5"/>
  <c r="H60" i="5"/>
  <c r="G60" i="5"/>
  <c r="D60" i="5"/>
  <c r="C60" i="5"/>
  <c r="AV59" i="5"/>
  <c r="AU59" i="5"/>
  <c r="AR59" i="5"/>
  <c r="AQ59" i="5"/>
  <c r="AN59" i="5"/>
  <c r="AM59" i="5"/>
  <c r="AJ59" i="5"/>
  <c r="AI59" i="5"/>
  <c r="AF59" i="5"/>
  <c r="AE59" i="5"/>
  <c r="AB59" i="5"/>
  <c r="AA59" i="5"/>
  <c r="X59" i="5"/>
  <c r="W59" i="5"/>
  <c r="T59" i="5"/>
  <c r="S59" i="5"/>
  <c r="P59" i="5"/>
  <c r="O59" i="5"/>
  <c r="L59" i="5"/>
  <c r="K59" i="5"/>
  <c r="H59" i="5"/>
  <c r="G59" i="5"/>
  <c r="D59" i="5"/>
  <c r="C59" i="5"/>
  <c r="AV58" i="5"/>
  <c r="AU58" i="5"/>
  <c r="AR58" i="5"/>
  <c r="AQ58" i="5"/>
  <c r="AN58" i="5"/>
  <c r="AM58" i="5"/>
  <c r="AJ58" i="5"/>
  <c r="AI58" i="5"/>
  <c r="AF58" i="5"/>
  <c r="AE58" i="5"/>
  <c r="AB58" i="5"/>
  <c r="AA58" i="5"/>
  <c r="X58" i="5"/>
  <c r="W58" i="5"/>
  <c r="T58" i="5"/>
  <c r="S58" i="5"/>
  <c r="P58" i="5"/>
  <c r="O58" i="5"/>
  <c r="L58" i="5"/>
  <c r="K58" i="5"/>
  <c r="H58" i="5"/>
  <c r="G58" i="5"/>
  <c r="D58" i="5"/>
  <c r="C58" i="5"/>
  <c r="AV57" i="5"/>
  <c r="AU57" i="5"/>
  <c r="AR57" i="5"/>
  <c r="AQ57" i="5"/>
  <c r="AN57" i="5"/>
  <c r="AM57" i="5"/>
  <c r="AJ57" i="5"/>
  <c r="AI57" i="5"/>
  <c r="AF57" i="5"/>
  <c r="AE57" i="5"/>
  <c r="AB57" i="5"/>
  <c r="AA57" i="5"/>
  <c r="X57" i="5"/>
  <c r="W57" i="5"/>
  <c r="T57" i="5"/>
  <c r="S57" i="5"/>
  <c r="P57" i="5"/>
  <c r="O57" i="5"/>
  <c r="L57" i="5"/>
  <c r="K57" i="5"/>
  <c r="H57" i="5"/>
  <c r="G57" i="5"/>
  <c r="D57" i="5"/>
  <c r="C57" i="5"/>
  <c r="AV56" i="5"/>
  <c r="AU56" i="5"/>
  <c r="AR56" i="5"/>
  <c r="AQ56" i="5"/>
  <c r="AN56" i="5"/>
  <c r="AM56" i="5"/>
  <c r="AJ56" i="5"/>
  <c r="AI56" i="5"/>
  <c r="AF56" i="5"/>
  <c r="AE56" i="5"/>
  <c r="AB56" i="5"/>
  <c r="AA56" i="5"/>
  <c r="X56" i="5"/>
  <c r="W56" i="5"/>
  <c r="T56" i="5"/>
  <c r="S56" i="5"/>
  <c r="P56" i="5"/>
  <c r="O56" i="5"/>
  <c r="L56" i="5"/>
  <c r="K56" i="5"/>
  <c r="H56" i="5"/>
  <c r="G56" i="5"/>
  <c r="D56" i="5"/>
  <c r="C56" i="5"/>
  <c r="AV55" i="5"/>
  <c r="AU55" i="5"/>
  <c r="AR55" i="5"/>
  <c r="AQ55" i="5"/>
  <c r="AN55" i="5"/>
  <c r="AM55" i="5"/>
  <c r="AJ55" i="5"/>
  <c r="AI55" i="5"/>
  <c r="AF55" i="5"/>
  <c r="AE55" i="5"/>
  <c r="AB55" i="5"/>
  <c r="AA55" i="5"/>
  <c r="X55" i="5"/>
  <c r="W55" i="5"/>
  <c r="T55" i="5"/>
  <c r="S55" i="5"/>
  <c r="P55" i="5"/>
  <c r="O55" i="5"/>
  <c r="L55" i="5"/>
  <c r="K55" i="5"/>
  <c r="H55" i="5"/>
  <c r="G55" i="5"/>
  <c r="D55" i="5"/>
  <c r="C55" i="5"/>
  <c r="AV54" i="5"/>
  <c r="AU54" i="5"/>
  <c r="AR54" i="5"/>
  <c r="AQ54" i="5"/>
  <c r="AN54" i="5"/>
  <c r="AM54" i="5"/>
  <c r="AJ54" i="5"/>
  <c r="AI54" i="5"/>
  <c r="AF54" i="5"/>
  <c r="AE54" i="5"/>
  <c r="AB54" i="5"/>
  <c r="AA54" i="5"/>
  <c r="X54" i="5"/>
  <c r="W54" i="5"/>
  <c r="T54" i="5"/>
  <c r="S54" i="5"/>
  <c r="P54" i="5"/>
  <c r="O54" i="5"/>
  <c r="L54" i="5"/>
  <c r="K54" i="5"/>
  <c r="H54" i="5"/>
  <c r="G54" i="5"/>
  <c r="D54" i="5"/>
  <c r="C54" i="5"/>
  <c r="AV53" i="5"/>
  <c r="AU53" i="5"/>
  <c r="AR53" i="5"/>
  <c r="AQ53" i="5"/>
  <c r="AN53" i="5"/>
  <c r="AM53" i="5"/>
  <c r="AJ53" i="5"/>
  <c r="AI53" i="5"/>
  <c r="AF53" i="5"/>
  <c r="AE53" i="5"/>
  <c r="AB53" i="5"/>
  <c r="AA53" i="5"/>
  <c r="X53" i="5"/>
  <c r="W53" i="5"/>
  <c r="T53" i="5"/>
  <c r="S53" i="5"/>
  <c r="P53" i="5"/>
  <c r="O53" i="5"/>
  <c r="L53" i="5"/>
  <c r="K53" i="5"/>
  <c r="H53" i="5"/>
  <c r="G53" i="5"/>
  <c r="D53" i="5"/>
  <c r="C53" i="5"/>
  <c r="AV52" i="5"/>
  <c r="AU52" i="5"/>
  <c r="AR52" i="5"/>
  <c r="AQ52" i="5"/>
  <c r="AN52" i="5"/>
  <c r="AM52" i="5"/>
  <c r="AJ52" i="5"/>
  <c r="AI52" i="5"/>
  <c r="AF52" i="5"/>
  <c r="AE52" i="5"/>
  <c r="AB52" i="5"/>
  <c r="AA52" i="5"/>
  <c r="X52" i="5"/>
  <c r="W52" i="5"/>
  <c r="T52" i="5"/>
  <c r="S52" i="5"/>
  <c r="P52" i="5"/>
  <c r="O52" i="5"/>
  <c r="L52" i="5"/>
  <c r="K52" i="5"/>
  <c r="H52" i="5"/>
  <c r="G52" i="5"/>
  <c r="D52" i="5"/>
  <c r="C52" i="5"/>
  <c r="AV51" i="5"/>
  <c r="AU51" i="5"/>
  <c r="AR51" i="5"/>
  <c r="AQ51" i="5"/>
  <c r="AN51" i="5"/>
  <c r="AM51" i="5"/>
  <c r="AJ51" i="5"/>
  <c r="AI51" i="5"/>
  <c r="AF51" i="5"/>
  <c r="AE51" i="5"/>
  <c r="AB51" i="5"/>
  <c r="AA51" i="5"/>
  <c r="X51" i="5"/>
  <c r="W51" i="5"/>
  <c r="T51" i="5"/>
  <c r="S51" i="5"/>
  <c r="P51" i="5"/>
  <c r="O51" i="5"/>
  <c r="L51" i="5"/>
  <c r="K51" i="5"/>
  <c r="H51" i="5"/>
  <c r="G51" i="5"/>
  <c r="D51" i="5"/>
  <c r="C51" i="5"/>
  <c r="AV50" i="5"/>
  <c r="AU50" i="5"/>
  <c r="AR50" i="5"/>
  <c r="AQ50" i="5"/>
  <c r="AN50" i="5"/>
  <c r="AM50" i="5"/>
  <c r="AJ50" i="5"/>
  <c r="AI50" i="5"/>
  <c r="AF50" i="5"/>
  <c r="AE50" i="5"/>
  <c r="AB50" i="5"/>
  <c r="AA50" i="5"/>
  <c r="X50" i="5"/>
  <c r="W50" i="5"/>
  <c r="T50" i="5"/>
  <c r="S50" i="5"/>
  <c r="P50" i="5"/>
  <c r="O50" i="5"/>
  <c r="L50" i="5"/>
  <c r="K50" i="5"/>
  <c r="H50" i="5"/>
  <c r="G50" i="5"/>
  <c r="D50" i="5"/>
  <c r="C50" i="5"/>
  <c r="AV49" i="5"/>
  <c r="AU49" i="5"/>
  <c r="AR49" i="5"/>
  <c r="AQ49" i="5"/>
  <c r="AN49" i="5"/>
  <c r="AM49" i="5"/>
  <c r="AJ49" i="5"/>
  <c r="AI49" i="5"/>
  <c r="AF49" i="5"/>
  <c r="AE49" i="5"/>
  <c r="AB49" i="5"/>
  <c r="AA49" i="5"/>
  <c r="X49" i="5"/>
  <c r="W49" i="5"/>
  <c r="T49" i="5"/>
  <c r="S49" i="5"/>
  <c r="P49" i="5"/>
  <c r="O49" i="5"/>
  <c r="L49" i="5"/>
  <c r="K49" i="5"/>
  <c r="H49" i="5"/>
  <c r="G49" i="5"/>
  <c r="D49" i="5"/>
  <c r="C49" i="5"/>
  <c r="AV48" i="5"/>
  <c r="AU48" i="5"/>
  <c r="AR48" i="5"/>
  <c r="AQ48" i="5"/>
  <c r="AN48" i="5"/>
  <c r="AM48" i="5"/>
  <c r="AJ48" i="5"/>
  <c r="AI48" i="5"/>
  <c r="AF48" i="5"/>
  <c r="AE48" i="5"/>
  <c r="AB48" i="5"/>
  <c r="AA48" i="5"/>
  <c r="X48" i="5"/>
  <c r="W48" i="5"/>
  <c r="T48" i="5"/>
  <c r="S48" i="5"/>
  <c r="P48" i="5"/>
  <c r="O48" i="5"/>
  <c r="L48" i="5"/>
  <c r="K48" i="5"/>
  <c r="H48" i="5"/>
  <c r="G48" i="5"/>
  <c r="D48" i="5"/>
  <c r="C48" i="5"/>
  <c r="AV47" i="5"/>
  <c r="AU47" i="5"/>
  <c r="AR47" i="5"/>
  <c r="AQ47" i="5"/>
  <c r="AN47" i="5"/>
  <c r="AM47" i="5"/>
  <c r="AJ47" i="5"/>
  <c r="AI47" i="5"/>
  <c r="AF47" i="5"/>
  <c r="AE47" i="5"/>
  <c r="AB47" i="5"/>
  <c r="AA47" i="5"/>
  <c r="X47" i="5"/>
  <c r="W47" i="5"/>
  <c r="T47" i="5"/>
  <c r="S47" i="5"/>
  <c r="P47" i="5"/>
  <c r="O47" i="5"/>
  <c r="L47" i="5"/>
  <c r="K47" i="5"/>
  <c r="H47" i="5"/>
  <c r="G47" i="5"/>
  <c r="D47" i="5"/>
  <c r="C47" i="5"/>
  <c r="AV46" i="5"/>
  <c r="AU46" i="5"/>
  <c r="AR46" i="5"/>
  <c r="AQ46" i="5"/>
  <c r="AN46" i="5"/>
  <c r="AM46" i="5"/>
  <c r="AJ46" i="5"/>
  <c r="AI46" i="5"/>
  <c r="AF46" i="5"/>
  <c r="AE46" i="5"/>
  <c r="AB46" i="5"/>
  <c r="AA46" i="5"/>
  <c r="X46" i="5"/>
  <c r="W46" i="5"/>
  <c r="T46" i="5"/>
  <c r="S46" i="5"/>
  <c r="P46" i="5"/>
  <c r="O46" i="5"/>
  <c r="L46" i="5"/>
  <c r="K46" i="5"/>
  <c r="H46" i="5"/>
  <c r="G46" i="5"/>
  <c r="D46" i="5"/>
  <c r="C46" i="5"/>
  <c r="AV45" i="5"/>
  <c r="AU45" i="5"/>
  <c r="AR45" i="5"/>
  <c r="AQ45" i="5"/>
  <c r="AN45" i="5"/>
  <c r="AM45" i="5"/>
  <c r="AJ45" i="5"/>
  <c r="AI45" i="5"/>
  <c r="AF45" i="5"/>
  <c r="AE45" i="5"/>
  <c r="AB45" i="5"/>
  <c r="AA45" i="5"/>
  <c r="X45" i="5"/>
  <c r="W45" i="5"/>
  <c r="T45" i="5"/>
  <c r="S45" i="5"/>
  <c r="P45" i="5"/>
  <c r="O45" i="5"/>
  <c r="L45" i="5"/>
  <c r="K45" i="5"/>
  <c r="H45" i="5"/>
  <c r="G45" i="5"/>
  <c r="D45" i="5"/>
  <c r="C45" i="5"/>
  <c r="AV44" i="5"/>
  <c r="AU44" i="5"/>
  <c r="AR44" i="5"/>
  <c r="AQ44" i="5"/>
  <c r="AN44" i="5"/>
  <c r="AM44" i="5"/>
  <c r="AJ44" i="5"/>
  <c r="AI44" i="5"/>
  <c r="AF44" i="5"/>
  <c r="AE44" i="5"/>
  <c r="AB44" i="5"/>
  <c r="AA44" i="5"/>
  <c r="X44" i="5"/>
  <c r="W44" i="5"/>
  <c r="T44" i="5"/>
  <c r="S44" i="5"/>
  <c r="P44" i="5"/>
  <c r="O44" i="5"/>
  <c r="L44" i="5"/>
  <c r="K44" i="5"/>
  <c r="H44" i="5"/>
  <c r="G44" i="5"/>
  <c r="D44" i="5"/>
  <c r="C44" i="5"/>
  <c r="AV43" i="5"/>
  <c r="AU43" i="5"/>
  <c r="AR43" i="5"/>
  <c r="AQ43" i="5"/>
  <c r="AN43" i="5"/>
  <c r="AM43" i="5"/>
  <c r="AJ43" i="5"/>
  <c r="AI43" i="5"/>
  <c r="AF43" i="5"/>
  <c r="AE43" i="5"/>
  <c r="AB43" i="5"/>
  <c r="AA43" i="5"/>
  <c r="X43" i="5"/>
  <c r="W43" i="5"/>
  <c r="T43" i="5"/>
  <c r="S43" i="5"/>
  <c r="P43" i="5"/>
  <c r="O43" i="5"/>
  <c r="L43" i="5"/>
  <c r="K43" i="5"/>
  <c r="H43" i="5"/>
  <c r="G43" i="5"/>
  <c r="D43" i="5"/>
  <c r="C43" i="5"/>
  <c r="AV42" i="5"/>
  <c r="AU42" i="5"/>
  <c r="AR42" i="5"/>
  <c r="AQ42" i="5"/>
  <c r="AN42" i="5"/>
  <c r="AM42" i="5"/>
  <c r="AJ42" i="5"/>
  <c r="AI42" i="5"/>
  <c r="AF42" i="5"/>
  <c r="AE42" i="5"/>
  <c r="AB42" i="5"/>
  <c r="AA42" i="5"/>
  <c r="X42" i="5"/>
  <c r="W42" i="5"/>
  <c r="T42" i="5"/>
  <c r="S42" i="5"/>
  <c r="P42" i="5"/>
  <c r="O42" i="5"/>
  <c r="L42" i="5"/>
  <c r="K42" i="5"/>
  <c r="H42" i="5"/>
  <c r="G42" i="5"/>
  <c r="D42" i="5"/>
  <c r="C42" i="5"/>
  <c r="AV41" i="5"/>
  <c r="AU41" i="5"/>
  <c r="AR41" i="5"/>
  <c r="AQ41" i="5"/>
  <c r="AN41" i="5"/>
  <c r="AM41" i="5"/>
  <c r="AJ41" i="5"/>
  <c r="AI41" i="5"/>
  <c r="AF41" i="5"/>
  <c r="AE41" i="5"/>
  <c r="AB41" i="5"/>
  <c r="AA41" i="5"/>
  <c r="X41" i="5"/>
  <c r="W41" i="5"/>
  <c r="T41" i="5"/>
  <c r="S41" i="5"/>
  <c r="P41" i="5"/>
  <c r="O41" i="5"/>
  <c r="L41" i="5"/>
  <c r="K41" i="5"/>
  <c r="H41" i="5"/>
  <c r="G41" i="5"/>
  <c r="D41" i="5"/>
  <c r="C41" i="5"/>
  <c r="AV40" i="5"/>
  <c r="AU40" i="5"/>
  <c r="AR40" i="5"/>
  <c r="AQ40" i="5"/>
  <c r="AN40" i="5"/>
  <c r="AM40" i="5"/>
  <c r="AJ40" i="5"/>
  <c r="AI40" i="5"/>
  <c r="AF40" i="5"/>
  <c r="AE40" i="5"/>
  <c r="AB40" i="5"/>
  <c r="AA40" i="5"/>
  <c r="X40" i="5"/>
  <c r="W40" i="5"/>
  <c r="T40" i="5"/>
  <c r="S40" i="5"/>
  <c r="P40" i="5"/>
  <c r="O40" i="5"/>
  <c r="L40" i="5"/>
  <c r="K40" i="5"/>
  <c r="H40" i="5"/>
  <c r="G40" i="5"/>
  <c r="D40" i="5"/>
  <c r="C40" i="5"/>
  <c r="AV39" i="5"/>
  <c r="AU39" i="5"/>
  <c r="AR39" i="5"/>
  <c r="AQ39" i="5"/>
  <c r="AN39" i="5"/>
  <c r="AM39" i="5"/>
  <c r="AJ39" i="5"/>
  <c r="AI39" i="5"/>
  <c r="AF39" i="5"/>
  <c r="AE39" i="5"/>
  <c r="AB39" i="5"/>
  <c r="AA39" i="5"/>
  <c r="X39" i="5"/>
  <c r="W39" i="5"/>
  <c r="T39" i="5"/>
  <c r="S39" i="5"/>
  <c r="P39" i="5"/>
  <c r="O39" i="5"/>
  <c r="L39" i="5"/>
  <c r="K39" i="5"/>
  <c r="H39" i="5"/>
  <c r="G39" i="5"/>
  <c r="D39" i="5"/>
  <c r="C39" i="5"/>
  <c r="AV38" i="5"/>
  <c r="AU38" i="5"/>
  <c r="AR38" i="5"/>
  <c r="AQ38" i="5"/>
  <c r="AN38" i="5"/>
  <c r="AM38" i="5"/>
  <c r="AJ38" i="5"/>
  <c r="AI38" i="5"/>
  <c r="AF38" i="5"/>
  <c r="AE38" i="5"/>
  <c r="AB38" i="5"/>
  <c r="AA38" i="5"/>
  <c r="X38" i="5"/>
  <c r="W38" i="5"/>
  <c r="T38" i="5"/>
  <c r="S38" i="5"/>
  <c r="P38" i="5"/>
  <c r="O38" i="5"/>
  <c r="L38" i="5"/>
  <c r="K38" i="5"/>
  <c r="H38" i="5"/>
  <c r="G38" i="5"/>
  <c r="D38" i="5"/>
  <c r="C38" i="5"/>
  <c r="AV37" i="5"/>
  <c r="AU37" i="5"/>
  <c r="AR37" i="5"/>
  <c r="AQ37" i="5"/>
  <c r="AN37" i="5"/>
  <c r="AM37" i="5"/>
  <c r="AJ37" i="5"/>
  <c r="AI37" i="5"/>
  <c r="AF37" i="5"/>
  <c r="AE37" i="5"/>
  <c r="AB37" i="5"/>
  <c r="AA37" i="5"/>
  <c r="X37" i="5"/>
  <c r="W37" i="5"/>
  <c r="T37" i="5"/>
  <c r="S37" i="5"/>
  <c r="P37" i="5"/>
  <c r="O37" i="5"/>
  <c r="L37" i="5"/>
  <c r="K37" i="5"/>
  <c r="H37" i="5"/>
  <c r="G37" i="5"/>
  <c r="D37" i="5"/>
  <c r="C37" i="5"/>
  <c r="AV36" i="5"/>
  <c r="AU36" i="5"/>
  <c r="AR36" i="5"/>
  <c r="AQ36" i="5"/>
  <c r="AN36" i="5"/>
  <c r="AM36" i="5"/>
  <c r="AJ36" i="5"/>
  <c r="AI36" i="5"/>
  <c r="AF36" i="5"/>
  <c r="AE36" i="5"/>
  <c r="AB36" i="5"/>
  <c r="AA36" i="5"/>
  <c r="X36" i="5"/>
  <c r="W36" i="5"/>
  <c r="T36" i="5"/>
  <c r="S36" i="5"/>
  <c r="P36" i="5"/>
  <c r="O36" i="5"/>
  <c r="L36" i="5"/>
  <c r="K36" i="5"/>
  <c r="H36" i="5"/>
  <c r="G36" i="5"/>
  <c r="D36" i="5"/>
  <c r="C36" i="5"/>
  <c r="AV35" i="5"/>
  <c r="AU35" i="5"/>
  <c r="AR35" i="5"/>
  <c r="AQ35" i="5"/>
  <c r="AN35" i="5"/>
  <c r="AM35" i="5"/>
  <c r="AJ35" i="5"/>
  <c r="AI35" i="5"/>
  <c r="AF35" i="5"/>
  <c r="AE35" i="5"/>
  <c r="AB35" i="5"/>
  <c r="AA35" i="5"/>
  <c r="X35" i="5"/>
  <c r="W35" i="5"/>
  <c r="T35" i="5"/>
  <c r="S35" i="5"/>
  <c r="P35" i="5"/>
  <c r="O35" i="5"/>
  <c r="L35" i="5"/>
  <c r="K35" i="5"/>
  <c r="H35" i="5"/>
  <c r="G35" i="5"/>
  <c r="D35" i="5"/>
  <c r="C35" i="5"/>
  <c r="AV34" i="5"/>
  <c r="AU34" i="5"/>
  <c r="AR34" i="5"/>
  <c r="AQ34" i="5"/>
  <c r="AN34" i="5"/>
  <c r="AM34" i="5"/>
  <c r="AJ34" i="5"/>
  <c r="AI34" i="5"/>
  <c r="AF34" i="5"/>
  <c r="AE34" i="5"/>
  <c r="AB34" i="5"/>
  <c r="AA34" i="5"/>
  <c r="X34" i="5"/>
  <c r="W34" i="5"/>
  <c r="T34" i="5"/>
  <c r="S34" i="5"/>
  <c r="P34" i="5"/>
  <c r="O34" i="5"/>
  <c r="L34" i="5"/>
  <c r="K34" i="5"/>
  <c r="H34" i="5"/>
  <c r="G34" i="5"/>
  <c r="D34" i="5"/>
  <c r="C34" i="5"/>
  <c r="AV33" i="5"/>
  <c r="AU33" i="5"/>
  <c r="AR33" i="5"/>
  <c r="AQ33" i="5"/>
  <c r="AN33" i="5"/>
  <c r="AM33" i="5"/>
  <c r="AJ33" i="5"/>
  <c r="AI33" i="5"/>
  <c r="AF33" i="5"/>
  <c r="AE33" i="5"/>
  <c r="AB33" i="5"/>
  <c r="AA33" i="5"/>
  <c r="X33" i="5"/>
  <c r="W33" i="5"/>
  <c r="T33" i="5"/>
  <c r="S33" i="5"/>
  <c r="P33" i="5"/>
  <c r="O33" i="5"/>
  <c r="L33" i="5"/>
  <c r="K33" i="5"/>
  <c r="H33" i="5"/>
  <c r="G33" i="5"/>
  <c r="D33" i="5"/>
  <c r="C33" i="5"/>
  <c r="AV32" i="5"/>
  <c r="AU32" i="5"/>
  <c r="AR32" i="5"/>
  <c r="AQ32" i="5"/>
  <c r="AN32" i="5"/>
  <c r="AM32" i="5"/>
  <c r="AJ32" i="5"/>
  <c r="AI32" i="5"/>
  <c r="AF32" i="5"/>
  <c r="AE32" i="5"/>
  <c r="AB32" i="5"/>
  <c r="AA32" i="5"/>
  <c r="X32" i="5"/>
  <c r="W32" i="5"/>
  <c r="T32" i="5"/>
  <c r="S32" i="5"/>
  <c r="P32" i="5"/>
  <c r="O32" i="5"/>
  <c r="L32" i="5"/>
  <c r="K32" i="5"/>
  <c r="H32" i="5"/>
  <c r="G32" i="5"/>
  <c r="D32" i="5"/>
  <c r="C32" i="5"/>
  <c r="AV31" i="5"/>
  <c r="AU31" i="5"/>
  <c r="AR31" i="5"/>
  <c r="AQ31" i="5"/>
  <c r="AN31" i="5"/>
  <c r="AM31" i="5"/>
  <c r="AJ31" i="5"/>
  <c r="AI31" i="5"/>
  <c r="AF31" i="5"/>
  <c r="AE31" i="5"/>
  <c r="AB31" i="5"/>
  <c r="AA31" i="5"/>
  <c r="X31" i="5"/>
  <c r="W31" i="5"/>
  <c r="T31" i="5"/>
  <c r="S31" i="5"/>
  <c r="P31" i="5"/>
  <c r="O31" i="5"/>
  <c r="L31" i="5"/>
  <c r="K31" i="5"/>
  <c r="H31" i="5"/>
  <c r="G31" i="5"/>
  <c r="D31" i="5"/>
  <c r="C31" i="5"/>
  <c r="AV30" i="5"/>
  <c r="AU30" i="5"/>
  <c r="AR30" i="5"/>
  <c r="AQ30" i="5"/>
  <c r="AN30" i="5"/>
  <c r="AM30" i="5"/>
  <c r="AJ30" i="5"/>
  <c r="AI30" i="5"/>
  <c r="AF30" i="5"/>
  <c r="AE30" i="5"/>
  <c r="AB30" i="5"/>
  <c r="AA30" i="5"/>
  <c r="X30" i="5"/>
  <c r="W30" i="5"/>
  <c r="T30" i="5"/>
  <c r="S30" i="5"/>
  <c r="P30" i="5"/>
  <c r="O30" i="5"/>
  <c r="L30" i="5"/>
  <c r="K30" i="5"/>
  <c r="H30" i="5"/>
  <c r="G30" i="5"/>
  <c r="D30" i="5"/>
  <c r="C30" i="5"/>
  <c r="AV29" i="5"/>
  <c r="AU29" i="5"/>
  <c r="AR29" i="5"/>
  <c r="AQ29" i="5"/>
  <c r="AN29" i="5"/>
  <c r="AM29" i="5"/>
  <c r="AJ29" i="5"/>
  <c r="AI29" i="5"/>
  <c r="AF29" i="5"/>
  <c r="AE29" i="5"/>
  <c r="AB29" i="5"/>
  <c r="AA29" i="5"/>
  <c r="X29" i="5"/>
  <c r="W29" i="5"/>
  <c r="T29" i="5"/>
  <c r="S29" i="5"/>
  <c r="P29" i="5"/>
  <c r="O29" i="5"/>
  <c r="L29" i="5"/>
  <c r="K29" i="5"/>
  <c r="H29" i="5"/>
  <c r="G29" i="5"/>
  <c r="D29" i="5"/>
  <c r="C29" i="5"/>
  <c r="AV28" i="5"/>
  <c r="AU28" i="5"/>
  <c r="AR28" i="5"/>
  <c r="AQ28" i="5"/>
  <c r="AN28" i="5"/>
  <c r="AM28" i="5"/>
  <c r="AJ28" i="5"/>
  <c r="AI28" i="5"/>
  <c r="AF28" i="5"/>
  <c r="AE28" i="5"/>
  <c r="AB28" i="5"/>
  <c r="AA28" i="5"/>
  <c r="X28" i="5"/>
  <c r="W28" i="5"/>
  <c r="T28" i="5"/>
  <c r="S28" i="5"/>
  <c r="P28" i="5"/>
  <c r="O28" i="5"/>
  <c r="L28" i="5"/>
  <c r="K28" i="5"/>
  <c r="H28" i="5"/>
  <c r="G28" i="5"/>
  <c r="D28" i="5"/>
  <c r="C28" i="5"/>
  <c r="AV27" i="5"/>
  <c r="AU27" i="5"/>
  <c r="AR27" i="5"/>
  <c r="AQ27" i="5"/>
  <c r="AN27" i="5"/>
  <c r="AM27" i="5"/>
  <c r="AJ27" i="5"/>
  <c r="AI27" i="5"/>
  <c r="AF27" i="5"/>
  <c r="AE27" i="5"/>
  <c r="AB27" i="5"/>
  <c r="AA27" i="5"/>
  <c r="X27" i="5"/>
  <c r="W27" i="5"/>
  <c r="T27" i="5"/>
  <c r="S27" i="5"/>
  <c r="P27" i="5"/>
  <c r="O27" i="5"/>
  <c r="L27" i="5"/>
  <c r="K27" i="5"/>
  <c r="H27" i="5"/>
  <c r="G27" i="5"/>
  <c r="D27" i="5"/>
  <c r="C27" i="5"/>
  <c r="AV26" i="5"/>
  <c r="AU26" i="5"/>
  <c r="AR26" i="5"/>
  <c r="AQ26" i="5"/>
  <c r="AN26" i="5"/>
  <c r="AM26" i="5"/>
  <c r="AJ26" i="5"/>
  <c r="AI26" i="5"/>
  <c r="AF26" i="5"/>
  <c r="AE26" i="5"/>
  <c r="AB26" i="5"/>
  <c r="AA26" i="5"/>
  <c r="X26" i="5"/>
  <c r="W26" i="5"/>
  <c r="T26" i="5"/>
  <c r="S26" i="5"/>
  <c r="P26" i="5"/>
  <c r="O26" i="5"/>
  <c r="L26" i="5"/>
  <c r="K26" i="5"/>
  <c r="H26" i="5"/>
  <c r="G26" i="5"/>
  <c r="D26" i="5"/>
  <c r="C26" i="5"/>
  <c r="AV25" i="5"/>
  <c r="AU25" i="5"/>
  <c r="AR25" i="5"/>
  <c r="AQ25" i="5"/>
  <c r="AN25" i="5"/>
  <c r="AM25" i="5"/>
  <c r="AJ25" i="5"/>
  <c r="AI25" i="5"/>
  <c r="AF25" i="5"/>
  <c r="AE25" i="5"/>
  <c r="AB25" i="5"/>
  <c r="AA25" i="5"/>
  <c r="X25" i="5"/>
  <c r="W25" i="5"/>
  <c r="T25" i="5"/>
  <c r="S25" i="5"/>
  <c r="P25" i="5"/>
  <c r="O25" i="5"/>
  <c r="L25" i="5"/>
  <c r="K25" i="5"/>
  <c r="H25" i="5"/>
  <c r="G25" i="5"/>
  <c r="D25" i="5"/>
  <c r="C25" i="5"/>
  <c r="AV24" i="5"/>
  <c r="AU24" i="5"/>
  <c r="AR24" i="5"/>
  <c r="AQ24" i="5"/>
  <c r="AN24" i="5"/>
  <c r="AM24" i="5"/>
  <c r="AJ24" i="5"/>
  <c r="AI24" i="5"/>
  <c r="AF24" i="5"/>
  <c r="AE24" i="5"/>
  <c r="AB24" i="5"/>
  <c r="AA24" i="5"/>
  <c r="X24" i="5"/>
  <c r="W24" i="5"/>
  <c r="T24" i="5"/>
  <c r="S24" i="5"/>
  <c r="P24" i="5"/>
  <c r="O24" i="5"/>
  <c r="L24" i="5"/>
  <c r="K24" i="5"/>
  <c r="H24" i="5"/>
  <c r="G24" i="5"/>
  <c r="D24" i="5"/>
  <c r="C24" i="5"/>
  <c r="AV23" i="5"/>
  <c r="AU23" i="5"/>
  <c r="AR23" i="5"/>
  <c r="AQ23" i="5"/>
  <c r="AN23" i="5"/>
  <c r="AM23" i="5"/>
  <c r="AJ23" i="5"/>
  <c r="AI23" i="5"/>
  <c r="AF23" i="5"/>
  <c r="AE23" i="5"/>
  <c r="AB23" i="5"/>
  <c r="AA23" i="5"/>
  <c r="X23" i="5"/>
  <c r="W23" i="5"/>
  <c r="T23" i="5"/>
  <c r="S23" i="5"/>
  <c r="P23" i="5"/>
  <c r="O23" i="5"/>
  <c r="L23" i="5"/>
  <c r="K23" i="5"/>
  <c r="H23" i="5"/>
  <c r="G23" i="5"/>
  <c r="D23" i="5"/>
  <c r="C23" i="5"/>
  <c r="AV22" i="5"/>
  <c r="AU22" i="5"/>
  <c r="AR22" i="5"/>
  <c r="AQ22" i="5"/>
  <c r="AN22" i="5"/>
  <c r="AM22" i="5"/>
  <c r="AJ22" i="5"/>
  <c r="AI22" i="5"/>
  <c r="AF22" i="5"/>
  <c r="AE22" i="5"/>
  <c r="AB22" i="5"/>
  <c r="AA22" i="5"/>
  <c r="X22" i="5"/>
  <c r="W22" i="5"/>
  <c r="T22" i="5"/>
  <c r="S22" i="5"/>
  <c r="P22" i="5"/>
  <c r="O22" i="5"/>
  <c r="L22" i="5"/>
  <c r="K22" i="5"/>
  <c r="H22" i="5"/>
  <c r="G22" i="5"/>
  <c r="D22" i="5"/>
  <c r="C22" i="5"/>
  <c r="AV21" i="5"/>
  <c r="AU21" i="5"/>
  <c r="AR21" i="5"/>
  <c r="AQ21" i="5"/>
  <c r="AN21" i="5"/>
  <c r="AM21" i="5"/>
  <c r="AJ21" i="5"/>
  <c r="AI21" i="5"/>
  <c r="AF21" i="5"/>
  <c r="AE21" i="5"/>
  <c r="AB21" i="5"/>
  <c r="AA21" i="5"/>
  <c r="X21" i="5"/>
  <c r="W21" i="5"/>
  <c r="T21" i="5"/>
  <c r="S21" i="5"/>
  <c r="P21" i="5"/>
  <c r="O21" i="5"/>
  <c r="L21" i="5"/>
  <c r="K21" i="5"/>
  <c r="H21" i="5"/>
  <c r="G21" i="5"/>
  <c r="D21" i="5"/>
  <c r="C21" i="5"/>
  <c r="AV20" i="5"/>
  <c r="AU20" i="5"/>
  <c r="AR20" i="5"/>
  <c r="AQ20" i="5"/>
  <c r="AN20" i="5"/>
  <c r="AM20" i="5"/>
  <c r="AJ20" i="5"/>
  <c r="AI20" i="5"/>
  <c r="AF20" i="5"/>
  <c r="AE20" i="5"/>
  <c r="AB20" i="5"/>
  <c r="AA20" i="5"/>
  <c r="X20" i="5"/>
  <c r="W20" i="5"/>
  <c r="T20" i="5"/>
  <c r="S20" i="5"/>
  <c r="P20" i="5"/>
  <c r="O20" i="5"/>
  <c r="L20" i="5"/>
  <c r="K20" i="5"/>
  <c r="H20" i="5"/>
  <c r="G20" i="5"/>
  <c r="D20" i="5"/>
  <c r="C20" i="5"/>
  <c r="AV19" i="5"/>
  <c r="AU19" i="5"/>
  <c r="AR19" i="5"/>
  <c r="AQ19" i="5"/>
  <c r="AN19" i="5"/>
  <c r="AM19" i="5"/>
  <c r="AJ19" i="5"/>
  <c r="AI19" i="5"/>
  <c r="AF19" i="5"/>
  <c r="AE19" i="5"/>
  <c r="AB19" i="5"/>
  <c r="AA19" i="5"/>
  <c r="X19" i="5"/>
  <c r="W19" i="5"/>
  <c r="T19" i="5"/>
  <c r="S19" i="5"/>
  <c r="P19" i="5"/>
  <c r="O19" i="5"/>
  <c r="L19" i="5"/>
  <c r="K19" i="5"/>
  <c r="H19" i="5"/>
  <c r="G19" i="5"/>
  <c r="D19" i="5"/>
  <c r="C19" i="5"/>
  <c r="AV18" i="5"/>
  <c r="AU18" i="5"/>
  <c r="AR18" i="5"/>
  <c r="AQ18" i="5"/>
  <c r="AN18" i="5"/>
  <c r="AM18" i="5"/>
  <c r="AJ18" i="5"/>
  <c r="AI18" i="5"/>
  <c r="AF18" i="5"/>
  <c r="AE18" i="5"/>
  <c r="AB18" i="5"/>
  <c r="AA18" i="5"/>
  <c r="X18" i="5"/>
  <c r="W18" i="5"/>
  <c r="T18" i="5"/>
  <c r="S18" i="5"/>
  <c r="P18" i="5"/>
  <c r="O18" i="5"/>
  <c r="L18" i="5"/>
  <c r="K18" i="5"/>
  <c r="H18" i="5"/>
  <c r="G18" i="5"/>
  <c r="D18" i="5"/>
  <c r="C18" i="5"/>
  <c r="AV17" i="5"/>
  <c r="AU17" i="5"/>
  <c r="AR17" i="5"/>
  <c r="AQ17" i="5"/>
  <c r="AN17" i="5"/>
  <c r="AM17" i="5"/>
  <c r="AJ17" i="5"/>
  <c r="AI17" i="5"/>
  <c r="AF17" i="5"/>
  <c r="AE17" i="5"/>
  <c r="AB17" i="5"/>
  <c r="AA17" i="5"/>
  <c r="X17" i="5"/>
  <c r="W17" i="5"/>
  <c r="T17" i="5"/>
  <c r="S17" i="5"/>
  <c r="P17" i="5"/>
  <c r="O17" i="5"/>
  <c r="L17" i="5"/>
  <c r="K17" i="5"/>
  <c r="H17" i="5"/>
  <c r="G17" i="5"/>
  <c r="D17" i="5"/>
  <c r="C17" i="5"/>
  <c r="AV16" i="5"/>
  <c r="AU16" i="5"/>
  <c r="AR16" i="5"/>
  <c r="AQ16" i="5"/>
  <c r="AN16" i="5"/>
  <c r="AM16" i="5"/>
  <c r="AJ16" i="5"/>
  <c r="AI16" i="5"/>
  <c r="AF16" i="5"/>
  <c r="AE16" i="5"/>
  <c r="AB16" i="5"/>
  <c r="AA16" i="5"/>
  <c r="X16" i="5"/>
  <c r="W16" i="5"/>
  <c r="T16" i="5"/>
  <c r="S16" i="5"/>
  <c r="P16" i="5"/>
  <c r="O16" i="5"/>
  <c r="L16" i="5"/>
  <c r="K16" i="5"/>
  <c r="H16" i="5"/>
  <c r="G16" i="5"/>
  <c r="D16" i="5"/>
  <c r="C16" i="5"/>
  <c r="AV15" i="5"/>
  <c r="AU15" i="5"/>
  <c r="AR15" i="5"/>
  <c r="AQ15" i="5"/>
  <c r="AN15" i="5"/>
  <c r="AM15" i="5"/>
  <c r="AJ15" i="5"/>
  <c r="AI15" i="5"/>
  <c r="AF15" i="5"/>
  <c r="AE15" i="5"/>
  <c r="AB15" i="5"/>
  <c r="AA15" i="5"/>
  <c r="X15" i="5"/>
  <c r="W15" i="5"/>
  <c r="T15" i="5"/>
  <c r="S15" i="5"/>
  <c r="P15" i="5"/>
  <c r="O15" i="5"/>
  <c r="L15" i="5"/>
  <c r="K15" i="5"/>
  <c r="H15" i="5"/>
  <c r="G15" i="5"/>
  <c r="D15" i="5"/>
  <c r="C15" i="5"/>
  <c r="AV14" i="5"/>
  <c r="AU14" i="5"/>
  <c r="AR14" i="5"/>
  <c r="AQ14" i="5"/>
  <c r="AN14" i="5"/>
  <c r="AM14" i="5"/>
  <c r="AJ14" i="5"/>
  <c r="AI14" i="5"/>
  <c r="AF14" i="5"/>
  <c r="AE14" i="5"/>
  <c r="AB14" i="5"/>
  <c r="AA14" i="5"/>
  <c r="X14" i="5"/>
  <c r="W14" i="5"/>
  <c r="T14" i="5"/>
  <c r="S14" i="5"/>
  <c r="P14" i="5"/>
  <c r="O14" i="5"/>
  <c r="L14" i="5"/>
  <c r="K14" i="5"/>
  <c r="H14" i="5"/>
  <c r="G14" i="5"/>
  <c r="D14" i="5"/>
  <c r="C14" i="5"/>
  <c r="AV13" i="5"/>
  <c r="AU13" i="5"/>
  <c r="AR13" i="5"/>
  <c r="AQ13" i="5"/>
  <c r="AN13" i="5"/>
  <c r="AM13" i="5"/>
  <c r="AJ13" i="5"/>
  <c r="AI13" i="5"/>
  <c r="AF13" i="5"/>
  <c r="AE13" i="5"/>
  <c r="AB13" i="5"/>
  <c r="AA13" i="5"/>
  <c r="X13" i="5"/>
  <c r="W13" i="5"/>
  <c r="T13" i="5"/>
  <c r="S13" i="5"/>
  <c r="P13" i="5"/>
  <c r="O13" i="5"/>
  <c r="L13" i="5"/>
  <c r="K13" i="5"/>
  <c r="H13" i="5"/>
  <c r="G13" i="5"/>
  <c r="D13" i="5"/>
  <c r="C13" i="5"/>
  <c r="AV12" i="5"/>
  <c r="AU12" i="5"/>
  <c r="AR12" i="5"/>
  <c r="AQ12" i="5"/>
  <c r="AN12" i="5"/>
  <c r="AM12" i="5"/>
  <c r="AJ12" i="5"/>
  <c r="AI12" i="5"/>
  <c r="AF12" i="5"/>
  <c r="AE12" i="5"/>
  <c r="AB12" i="5"/>
  <c r="AA12" i="5"/>
  <c r="X12" i="5"/>
  <c r="W12" i="5"/>
  <c r="T12" i="5"/>
  <c r="S12" i="5"/>
  <c r="P12" i="5"/>
  <c r="O12" i="5"/>
  <c r="L12" i="5"/>
  <c r="K12" i="5"/>
  <c r="H12" i="5"/>
  <c r="G12" i="5"/>
  <c r="D12" i="5"/>
  <c r="C12" i="5"/>
  <c r="AV11" i="5"/>
  <c r="AU11" i="5"/>
  <c r="AR11" i="5"/>
  <c r="AQ11" i="5"/>
  <c r="AN11" i="5"/>
  <c r="AM11" i="5"/>
  <c r="AJ11" i="5"/>
  <c r="AI11" i="5"/>
  <c r="AF11" i="5"/>
  <c r="AE11" i="5"/>
  <c r="AB11" i="5"/>
  <c r="AA11" i="5"/>
  <c r="X11" i="5"/>
  <c r="W11" i="5"/>
  <c r="T11" i="5"/>
  <c r="S11" i="5"/>
  <c r="P11" i="5"/>
  <c r="O11" i="5"/>
  <c r="L11" i="5"/>
  <c r="K11" i="5"/>
  <c r="H11" i="5"/>
  <c r="G11" i="5"/>
  <c r="D11" i="5"/>
  <c r="C11" i="5"/>
  <c r="AV10" i="5"/>
  <c r="AU10" i="5"/>
  <c r="AR10" i="5"/>
  <c r="AQ10" i="5"/>
  <c r="AN10" i="5"/>
  <c r="AM10" i="5"/>
  <c r="AJ10" i="5"/>
  <c r="AI10" i="5"/>
  <c r="AF10" i="5"/>
  <c r="AE10" i="5"/>
  <c r="AB10" i="5"/>
  <c r="AA10" i="5"/>
  <c r="X10" i="5"/>
  <c r="W10" i="5"/>
  <c r="T10" i="5"/>
  <c r="S10" i="5"/>
  <c r="P10" i="5"/>
  <c r="O10" i="5"/>
  <c r="L10" i="5"/>
  <c r="K10" i="5"/>
  <c r="H10" i="5"/>
  <c r="G10" i="5"/>
  <c r="D10" i="5"/>
  <c r="C10" i="5"/>
  <c r="AV9" i="5"/>
  <c r="AU9" i="5"/>
  <c r="AR9" i="5"/>
  <c r="AQ9" i="5"/>
  <c r="AN9" i="5"/>
  <c r="AM9" i="5"/>
  <c r="AJ9" i="5"/>
  <c r="AI9" i="5"/>
  <c r="AF9" i="5"/>
  <c r="AE9" i="5"/>
  <c r="AB9" i="5"/>
  <c r="AA9" i="5"/>
  <c r="X9" i="5"/>
  <c r="W9" i="5"/>
  <c r="T9" i="5"/>
  <c r="S9" i="5"/>
  <c r="P9" i="5"/>
  <c r="O9" i="5"/>
  <c r="L9" i="5"/>
  <c r="K9" i="5"/>
  <c r="H9" i="5"/>
  <c r="G9" i="5"/>
  <c r="D9" i="5"/>
  <c r="C9" i="5"/>
  <c r="AV8" i="5"/>
  <c r="AU8" i="5"/>
  <c r="AR8" i="5"/>
  <c r="AQ8" i="5"/>
  <c r="AN8" i="5"/>
  <c r="AM8" i="5"/>
  <c r="AJ8" i="5"/>
  <c r="AI8" i="5"/>
  <c r="AF8" i="5"/>
  <c r="AE8" i="5"/>
  <c r="AB8" i="5"/>
  <c r="AA8" i="5"/>
  <c r="X8" i="5"/>
  <c r="W8" i="5"/>
  <c r="T8" i="5"/>
  <c r="S8" i="5"/>
  <c r="P8" i="5"/>
  <c r="O8" i="5"/>
  <c r="L8" i="5"/>
  <c r="K8" i="5"/>
  <c r="H8" i="5"/>
  <c r="G8" i="5"/>
  <c r="D8" i="5"/>
  <c r="C8" i="5"/>
  <c r="AV7" i="5"/>
  <c r="AU7" i="5"/>
  <c r="AR7" i="5"/>
  <c r="AQ7" i="5"/>
  <c r="AN7" i="5"/>
  <c r="AM7" i="5"/>
  <c r="AJ7" i="5"/>
  <c r="AI7" i="5"/>
  <c r="AF7" i="5"/>
  <c r="AE7" i="5"/>
  <c r="AB7" i="5"/>
  <c r="AA7" i="5"/>
  <c r="X7" i="5"/>
  <c r="W7" i="5"/>
  <c r="T7" i="5"/>
  <c r="S7" i="5"/>
  <c r="P7" i="5"/>
  <c r="O7" i="5"/>
  <c r="L7" i="5"/>
  <c r="K7" i="5"/>
  <c r="H7" i="5"/>
  <c r="G7" i="5"/>
  <c r="D7" i="5"/>
  <c r="C7" i="5"/>
  <c r="AV6" i="5"/>
  <c r="AU6" i="5"/>
  <c r="AR6" i="5"/>
  <c r="AQ6" i="5"/>
  <c r="AN6" i="5"/>
  <c r="AM6" i="5"/>
  <c r="AJ6" i="5"/>
  <c r="AI6" i="5"/>
  <c r="AF6" i="5"/>
  <c r="AE6" i="5"/>
  <c r="AB6" i="5"/>
  <c r="AA6" i="5"/>
  <c r="X6" i="5"/>
  <c r="W6" i="5"/>
  <c r="T6" i="5"/>
  <c r="S6" i="5"/>
  <c r="P6" i="5"/>
  <c r="O6" i="5"/>
  <c r="L6" i="5"/>
  <c r="K6" i="5"/>
  <c r="H6" i="5"/>
  <c r="G6" i="5"/>
  <c r="D6" i="5"/>
  <c r="C6" i="5"/>
  <c r="AV5" i="5"/>
  <c r="AU5" i="5"/>
  <c r="AR5" i="5"/>
  <c r="AQ5" i="5"/>
  <c r="AN5" i="5"/>
  <c r="AM5" i="5"/>
  <c r="AJ5" i="5"/>
  <c r="AI5" i="5"/>
  <c r="AF5" i="5"/>
  <c r="AE5" i="5"/>
  <c r="AB5" i="5"/>
  <c r="AA5" i="5"/>
  <c r="X5" i="5"/>
  <c r="W5" i="5"/>
  <c r="T5" i="5"/>
  <c r="S5" i="5"/>
  <c r="P5" i="5"/>
  <c r="O5" i="5"/>
  <c r="L5" i="5"/>
  <c r="K5" i="5"/>
  <c r="H5" i="5"/>
  <c r="G5" i="5"/>
  <c r="D5" i="5"/>
  <c r="C5" i="5"/>
  <c r="AV4" i="5"/>
  <c r="AU4" i="5"/>
  <c r="AR4" i="5"/>
  <c r="AQ4" i="5"/>
  <c r="AN4" i="5"/>
  <c r="AM4" i="5"/>
  <c r="AJ4" i="5"/>
  <c r="AI4" i="5"/>
  <c r="AF4" i="5"/>
  <c r="AE4" i="5"/>
  <c r="AB4" i="5"/>
  <c r="AA4" i="5"/>
  <c r="X4" i="5"/>
  <c r="W4" i="5"/>
  <c r="T4" i="5"/>
  <c r="S4" i="5"/>
  <c r="P4" i="5"/>
  <c r="O4" i="5"/>
  <c r="L4" i="5"/>
  <c r="K4" i="5"/>
  <c r="H4" i="5"/>
  <c r="G4" i="5"/>
  <c r="D4" i="5"/>
  <c r="C4" i="5"/>
  <c r="AV3" i="5"/>
  <c r="AU3" i="5"/>
  <c r="AR3" i="5"/>
  <c r="AQ3" i="5"/>
  <c r="AN3" i="5"/>
  <c r="AM3" i="5"/>
  <c r="AJ3" i="5"/>
  <c r="AI3" i="5"/>
  <c r="AF3" i="5"/>
  <c r="AE3" i="5"/>
  <c r="AB3" i="5"/>
  <c r="AA3" i="5"/>
  <c r="X3" i="5"/>
  <c r="W3" i="5"/>
  <c r="T3" i="5"/>
  <c r="S3" i="5"/>
  <c r="P3" i="5"/>
  <c r="O3" i="5"/>
  <c r="L3" i="5"/>
  <c r="K3" i="5"/>
  <c r="H3" i="5"/>
  <c r="G3" i="5"/>
  <c r="D3" i="5"/>
  <c r="C3" i="5"/>
  <c r="H525" i="4"/>
  <c r="G525" i="4"/>
  <c r="H524" i="4"/>
  <c r="G524" i="4"/>
  <c r="H523" i="4"/>
  <c r="G523" i="4"/>
  <c r="H522" i="4"/>
  <c r="G522" i="4"/>
  <c r="H521" i="4"/>
  <c r="G521" i="4"/>
  <c r="H520" i="4"/>
  <c r="G520" i="4"/>
  <c r="H519" i="4"/>
  <c r="G519" i="4"/>
  <c r="H518" i="4"/>
  <c r="G518" i="4"/>
  <c r="H517" i="4"/>
  <c r="G517" i="4"/>
  <c r="H516" i="4"/>
  <c r="G516" i="4"/>
  <c r="L515" i="4"/>
  <c r="K515" i="4"/>
  <c r="H515" i="4"/>
  <c r="G515" i="4"/>
  <c r="L514" i="4"/>
  <c r="K514" i="4"/>
  <c r="H514" i="4"/>
  <c r="G514" i="4"/>
  <c r="L513" i="4"/>
  <c r="K513" i="4"/>
  <c r="H513" i="4"/>
  <c r="G513" i="4"/>
  <c r="L512" i="4"/>
  <c r="K512" i="4"/>
  <c r="H512" i="4"/>
  <c r="G512" i="4"/>
  <c r="L511" i="4"/>
  <c r="K511" i="4"/>
  <c r="H511" i="4"/>
  <c r="G511" i="4"/>
  <c r="L510" i="4"/>
  <c r="K510" i="4"/>
  <c r="H510" i="4"/>
  <c r="G510" i="4"/>
  <c r="L509" i="4"/>
  <c r="K509" i="4"/>
  <c r="H509" i="4"/>
  <c r="G509" i="4"/>
  <c r="L508" i="4"/>
  <c r="K508" i="4"/>
  <c r="H508" i="4"/>
  <c r="G508" i="4"/>
  <c r="L507" i="4"/>
  <c r="K507" i="4"/>
  <c r="H507" i="4"/>
  <c r="G507" i="4"/>
  <c r="L506" i="4"/>
  <c r="K506" i="4"/>
  <c r="H506" i="4"/>
  <c r="G506" i="4"/>
  <c r="L505" i="4"/>
  <c r="K505" i="4"/>
  <c r="H505" i="4"/>
  <c r="G505" i="4"/>
  <c r="L504" i="4"/>
  <c r="K504" i="4"/>
  <c r="H504" i="4"/>
  <c r="G504" i="4"/>
  <c r="L503" i="4"/>
  <c r="K503" i="4"/>
  <c r="H503" i="4"/>
  <c r="G503" i="4"/>
  <c r="L502" i="4"/>
  <c r="K502" i="4"/>
  <c r="H502" i="4"/>
  <c r="G502" i="4"/>
  <c r="L501" i="4"/>
  <c r="K501" i="4"/>
  <c r="H501" i="4"/>
  <c r="G501" i="4"/>
  <c r="L500" i="4"/>
  <c r="K500" i="4"/>
  <c r="H500" i="4"/>
  <c r="G500" i="4"/>
  <c r="L499" i="4"/>
  <c r="K499" i="4"/>
  <c r="H499" i="4"/>
  <c r="G499" i="4"/>
  <c r="L498" i="4"/>
  <c r="K498" i="4"/>
  <c r="H498" i="4"/>
  <c r="G498" i="4"/>
  <c r="L497" i="4"/>
  <c r="K497" i="4"/>
  <c r="H497" i="4"/>
  <c r="G497" i="4"/>
  <c r="L496" i="4"/>
  <c r="K496" i="4"/>
  <c r="H496" i="4"/>
  <c r="G496" i="4"/>
  <c r="L495" i="4"/>
  <c r="K495" i="4"/>
  <c r="H495" i="4"/>
  <c r="G495" i="4"/>
  <c r="L494" i="4"/>
  <c r="K494" i="4"/>
  <c r="H494" i="4"/>
  <c r="G494" i="4"/>
  <c r="L493" i="4"/>
  <c r="K493" i="4"/>
  <c r="H493" i="4"/>
  <c r="G493" i="4"/>
  <c r="L492" i="4"/>
  <c r="K492" i="4"/>
  <c r="H492" i="4"/>
  <c r="G492" i="4"/>
  <c r="L491" i="4"/>
  <c r="K491" i="4"/>
  <c r="H491" i="4"/>
  <c r="G491" i="4"/>
  <c r="L490" i="4"/>
  <c r="K490" i="4"/>
  <c r="H490" i="4"/>
  <c r="G490" i="4"/>
  <c r="L489" i="4"/>
  <c r="K489" i="4"/>
  <c r="H489" i="4"/>
  <c r="G489" i="4"/>
  <c r="L488" i="4"/>
  <c r="K488" i="4"/>
  <c r="H488" i="4"/>
  <c r="G488" i="4"/>
  <c r="L487" i="4"/>
  <c r="K487" i="4"/>
  <c r="H487" i="4"/>
  <c r="G487" i="4"/>
  <c r="L486" i="4"/>
  <c r="K486" i="4"/>
  <c r="H486" i="4"/>
  <c r="G486" i="4"/>
  <c r="L485" i="4"/>
  <c r="K485" i="4"/>
  <c r="H485" i="4"/>
  <c r="G485" i="4"/>
  <c r="L484" i="4"/>
  <c r="K484" i="4"/>
  <c r="H484" i="4"/>
  <c r="G484" i="4"/>
  <c r="L483" i="4"/>
  <c r="K483" i="4"/>
  <c r="H483" i="4"/>
  <c r="G483" i="4"/>
  <c r="L482" i="4"/>
  <c r="K482" i="4"/>
  <c r="H482" i="4"/>
  <c r="G482" i="4"/>
  <c r="L481" i="4"/>
  <c r="K481" i="4"/>
  <c r="H481" i="4"/>
  <c r="G481" i="4"/>
  <c r="L480" i="4"/>
  <c r="K480" i="4"/>
  <c r="H480" i="4"/>
  <c r="G480" i="4"/>
  <c r="L479" i="4"/>
  <c r="K479" i="4"/>
  <c r="H479" i="4"/>
  <c r="G479" i="4"/>
  <c r="L478" i="4"/>
  <c r="K478" i="4"/>
  <c r="H478" i="4"/>
  <c r="G478" i="4"/>
  <c r="L477" i="4"/>
  <c r="K477" i="4"/>
  <c r="H477" i="4"/>
  <c r="G477" i="4"/>
  <c r="L476" i="4"/>
  <c r="K476" i="4"/>
  <c r="H476" i="4"/>
  <c r="G476" i="4"/>
  <c r="L475" i="4"/>
  <c r="K475" i="4"/>
  <c r="H475" i="4"/>
  <c r="G475" i="4"/>
  <c r="L474" i="4"/>
  <c r="K474" i="4"/>
  <c r="H474" i="4"/>
  <c r="G474" i="4"/>
  <c r="L473" i="4"/>
  <c r="K473" i="4"/>
  <c r="H473" i="4"/>
  <c r="G473" i="4"/>
  <c r="L472" i="4"/>
  <c r="K472" i="4"/>
  <c r="H472" i="4"/>
  <c r="G472" i="4"/>
  <c r="L471" i="4"/>
  <c r="K471" i="4"/>
  <c r="H471" i="4"/>
  <c r="G471" i="4"/>
  <c r="L470" i="4"/>
  <c r="K470" i="4"/>
  <c r="H470" i="4"/>
  <c r="G470" i="4"/>
  <c r="L469" i="4"/>
  <c r="K469" i="4"/>
  <c r="H469" i="4"/>
  <c r="G469" i="4"/>
  <c r="L468" i="4"/>
  <c r="K468" i="4"/>
  <c r="H468" i="4"/>
  <c r="G468" i="4"/>
  <c r="L467" i="4"/>
  <c r="K467" i="4"/>
  <c r="H467" i="4"/>
  <c r="G467" i="4"/>
  <c r="L466" i="4"/>
  <c r="K466" i="4"/>
  <c r="H466" i="4"/>
  <c r="G466" i="4"/>
  <c r="L465" i="4"/>
  <c r="K465" i="4"/>
  <c r="H465" i="4"/>
  <c r="G465" i="4"/>
  <c r="L464" i="4"/>
  <c r="K464" i="4"/>
  <c r="H464" i="4"/>
  <c r="G464" i="4"/>
  <c r="L463" i="4"/>
  <c r="K463" i="4"/>
  <c r="H463" i="4"/>
  <c r="G463" i="4"/>
  <c r="L462" i="4"/>
  <c r="K462" i="4"/>
  <c r="H462" i="4"/>
  <c r="G462" i="4"/>
  <c r="L461" i="4"/>
  <c r="K461" i="4"/>
  <c r="H461" i="4"/>
  <c r="G461" i="4"/>
  <c r="L460" i="4"/>
  <c r="K460" i="4"/>
  <c r="H460" i="4"/>
  <c r="G460" i="4"/>
  <c r="L459" i="4"/>
  <c r="K459" i="4"/>
  <c r="H459" i="4"/>
  <c r="G459" i="4"/>
  <c r="L458" i="4"/>
  <c r="K458" i="4"/>
  <c r="H458" i="4"/>
  <c r="G458" i="4"/>
  <c r="L457" i="4"/>
  <c r="K457" i="4"/>
  <c r="H457" i="4"/>
  <c r="G457" i="4"/>
  <c r="L456" i="4"/>
  <c r="K456" i="4"/>
  <c r="H456" i="4"/>
  <c r="G456" i="4"/>
  <c r="L455" i="4"/>
  <c r="K455" i="4"/>
  <c r="H455" i="4"/>
  <c r="G455" i="4"/>
  <c r="L454" i="4"/>
  <c r="K454" i="4"/>
  <c r="H454" i="4"/>
  <c r="G454" i="4"/>
  <c r="L453" i="4"/>
  <c r="K453" i="4"/>
  <c r="H453" i="4"/>
  <c r="G453" i="4"/>
  <c r="L452" i="4"/>
  <c r="K452" i="4"/>
  <c r="H452" i="4"/>
  <c r="G452" i="4"/>
  <c r="L451" i="4"/>
  <c r="K451" i="4"/>
  <c r="H451" i="4"/>
  <c r="G451" i="4"/>
  <c r="L450" i="4"/>
  <c r="K450" i="4"/>
  <c r="H450" i="4"/>
  <c r="G450" i="4"/>
  <c r="L449" i="4"/>
  <c r="K449" i="4"/>
  <c r="H449" i="4"/>
  <c r="G449" i="4"/>
  <c r="L448" i="4"/>
  <c r="K448" i="4"/>
  <c r="H448" i="4"/>
  <c r="G448" i="4"/>
  <c r="L447" i="4"/>
  <c r="K447" i="4"/>
  <c r="H447" i="4"/>
  <c r="G447" i="4"/>
  <c r="L446" i="4"/>
  <c r="K446" i="4"/>
  <c r="H446" i="4"/>
  <c r="G446" i="4"/>
  <c r="L445" i="4"/>
  <c r="K445" i="4"/>
  <c r="H445" i="4"/>
  <c r="G445" i="4"/>
  <c r="L444" i="4"/>
  <c r="K444" i="4"/>
  <c r="H444" i="4"/>
  <c r="G444" i="4"/>
  <c r="L443" i="4"/>
  <c r="K443" i="4"/>
  <c r="H443" i="4"/>
  <c r="G443" i="4"/>
  <c r="L442" i="4"/>
  <c r="K442" i="4"/>
  <c r="H442" i="4"/>
  <c r="G442" i="4"/>
  <c r="L441" i="4"/>
  <c r="K441" i="4"/>
  <c r="H441" i="4"/>
  <c r="G441" i="4"/>
  <c r="L440" i="4"/>
  <c r="K440" i="4"/>
  <c r="H440" i="4"/>
  <c r="G440" i="4"/>
  <c r="L439" i="4"/>
  <c r="K439" i="4"/>
  <c r="H439" i="4"/>
  <c r="G439" i="4"/>
  <c r="L438" i="4"/>
  <c r="K438" i="4"/>
  <c r="H438" i="4"/>
  <c r="G438" i="4"/>
  <c r="L437" i="4"/>
  <c r="K437" i="4"/>
  <c r="H437" i="4"/>
  <c r="G437" i="4"/>
  <c r="L436" i="4"/>
  <c r="K436" i="4"/>
  <c r="H436" i="4"/>
  <c r="G436" i="4"/>
  <c r="L435" i="4"/>
  <c r="K435" i="4"/>
  <c r="H435" i="4"/>
  <c r="G435" i="4"/>
  <c r="L434" i="4"/>
  <c r="K434" i="4"/>
  <c r="H434" i="4"/>
  <c r="G434" i="4"/>
  <c r="L433" i="4"/>
  <c r="K433" i="4"/>
  <c r="H433" i="4"/>
  <c r="G433" i="4"/>
  <c r="L432" i="4"/>
  <c r="K432" i="4"/>
  <c r="H432" i="4"/>
  <c r="G432" i="4"/>
  <c r="L431" i="4"/>
  <c r="K431" i="4"/>
  <c r="H431" i="4"/>
  <c r="G431" i="4"/>
  <c r="L430" i="4"/>
  <c r="K430" i="4"/>
  <c r="H430" i="4"/>
  <c r="G430" i="4"/>
  <c r="L429" i="4"/>
  <c r="K429" i="4"/>
  <c r="H429" i="4"/>
  <c r="G429" i="4"/>
  <c r="L428" i="4"/>
  <c r="K428" i="4"/>
  <c r="H428" i="4"/>
  <c r="G428" i="4"/>
  <c r="L427" i="4"/>
  <c r="K427" i="4"/>
  <c r="H427" i="4"/>
  <c r="G427" i="4"/>
  <c r="L426" i="4"/>
  <c r="K426" i="4"/>
  <c r="H426" i="4"/>
  <c r="G426" i="4"/>
  <c r="L425" i="4"/>
  <c r="K425" i="4"/>
  <c r="H425" i="4"/>
  <c r="G425" i="4"/>
  <c r="L424" i="4"/>
  <c r="K424" i="4"/>
  <c r="H424" i="4"/>
  <c r="G424" i="4"/>
  <c r="L423" i="4"/>
  <c r="K423" i="4"/>
  <c r="H423" i="4"/>
  <c r="G423" i="4"/>
  <c r="L422" i="4"/>
  <c r="K422" i="4"/>
  <c r="H422" i="4"/>
  <c r="G422" i="4"/>
  <c r="L421" i="4"/>
  <c r="K421" i="4"/>
  <c r="H421" i="4"/>
  <c r="G421" i="4"/>
  <c r="L420" i="4"/>
  <c r="K420" i="4"/>
  <c r="H420" i="4"/>
  <c r="G420" i="4"/>
  <c r="L419" i="4"/>
  <c r="K419" i="4"/>
  <c r="H419" i="4"/>
  <c r="G419" i="4"/>
  <c r="L418" i="4"/>
  <c r="K418" i="4"/>
  <c r="H418" i="4"/>
  <c r="G418" i="4"/>
  <c r="L417" i="4"/>
  <c r="K417" i="4"/>
  <c r="H417" i="4"/>
  <c r="G417" i="4"/>
  <c r="L416" i="4"/>
  <c r="K416" i="4"/>
  <c r="H416" i="4"/>
  <c r="G416" i="4"/>
  <c r="L415" i="4"/>
  <c r="K415" i="4"/>
  <c r="H415" i="4"/>
  <c r="G415" i="4"/>
  <c r="L414" i="4"/>
  <c r="K414" i="4"/>
  <c r="H414" i="4"/>
  <c r="G414" i="4"/>
  <c r="L413" i="4"/>
  <c r="K413" i="4"/>
  <c r="H413" i="4"/>
  <c r="G413" i="4"/>
  <c r="L412" i="4"/>
  <c r="K412" i="4"/>
  <c r="H412" i="4"/>
  <c r="G412" i="4"/>
  <c r="L411" i="4"/>
  <c r="K411" i="4"/>
  <c r="H411" i="4"/>
  <c r="G411" i="4"/>
  <c r="L410" i="4"/>
  <c r="K410" i="4"/>
  <c r="H410" i="4"/>
  <c r="G410" i="4"/>
  <c r="L409" i="4"/>
  <c r="K409" i="4"/>
  <c r="H409" i="4"/>
  <c r="G409" i="4"/>
  <c r="L408" i="4"/>
  <c r="K408" i="4"/>
  <c r="H408" i="4"/>
  <c r="G408" i="4"/>
  <c r="L407" i="4"/>
  <c r="K407" i="4"/>
  <c r="H407" i="4"/>
  <c r="G407" i="4"/>
  <c r="L406" i="4"/>
  <c r="K406" i="4"/>
  <c r="H406" i="4"/>
  <c r="G406" i="4"/>
  <c r="L405" i="4"/>
  <c r="K405" i="4"/>
  <c r="H405" i="4"/>
  <c r="G405" i="4"/>
  <c r="L404" i="4"/>
  <c r="K404" i="4"/>
  <c r="H404" i="4"/>
  <c r="G404" i="4"/>
  <c r="L403" i="4"/>
  <c r="K403" i="4"/>
  <c r="H403" i="4"/>
  <c r="G403" i="4"/>
  <c r="L402" i="4"/>
  <c r="K402" i="4"/>
  <c r="H402" i="4"/>
  <c r="G402" i="4"/>
  <c r="L401" i="4"/>
  <c r="K401" i="4"/>
  <c r="H401" i="4"/>
  <c r="G401" i="4"/>
  <c r="L400" i="4"/>
  <c r="K400" i="4"/>
  <c r="H400" i="4"/>
  <c r="G400" i="4"/>
  <c r="L399" i="4"/>
  <c r="K399" i="4"/>
  <c r="H399" i="4"/>
  <c r="G399" i="4"/>
  <c r="L398" i="4"/>
  <c r="K398" i="4"/>
  <c r="H398" i="4"/>
  <c r="G398" i="4"/>
  <c r="L397" i="4"/>
  <c r="K397" i="4"/>
  <c r="H397" i="4"/>
  <c r="G397" i="4"/>
  <c r="L396" i="4"/>
  <c r="K396" i="4"/>
  <c r="H396" i="4"/>
  <c r="G396" i="4"/>
  <c r="L395" i="4"/>
  <c r="K395" i="4"/>
  <c r="H395" i="4"/>
  <c r="G395" i="4"/>
  <c r="L394" i="4"/>
  <c r="K394" i="4"/>
  <c r="H394" i="4"/>
  <c r="G394" i="4"/>
  <c r="L393" i="4"/>
  <c r="K393" i="4"/>
  <c r="H393" i="4"/>
  <c r="G393" i="4"/>
  <c r="L392" i="4"/>
  <c r="K392" i="4"/>
  <c r="H392" i="4"/>
  <c r="G392" i="4"/>
  <c r="L391" i="4"/>
  <c r="K391" i="4"/>
  <c r="H391" i="4"/>
  <c r="G391" i="4"/>
  <c r="L390" i="4"/>
  <c r="K390" i="4"/>
  <c r="H390" i="4"/>
  <c r="G390" i="4"/>
  <c r="L389" i="4"/>
  <c r="K389" i="4"/>
  <c r="H389" i="4"/>
  <c r="G389" i="4"/>
  <c r="L388" i="4"/>
  <c r="K388" i="4"/>
  <c r="H388" i="4"/>
  <c r="G388" i="4"/>
  <c r="L387" i="4"/>
  <c r="K387" i="4"/>
  <c r="H387" i="4"/>
  <c r="G387" i="4"/>
  <c r="L386" i="4"/>
  <c r="K386" i="4"/>
  <c r="H386" i="4"/>
  <c r="G386" i="4"/>
  <c r="L385" i="4"/>
  <c r="K385" i="4"/>
  <c r="H385" i="4"/>
  <c r="G385" i="4"/>
  <c r="L384" i="4"/>
  <c r="K384" i="4"/>
  <c r="H384" i="4"/>
  <c r="G384" i="4"/>
  <c r="L383" i="4"/>
  <c r="K383" i="4"/>
  <c r="H383" i="4"/>
  <c r="G383" i="4"/>
  <c r="L382" i="4"/>
  <c r="K382" i="4"/>
  <c r="H382" i="4"/>
  <c r="G382" i="4"/>
  <c r="L381" i="4"/>
  <c r="K381" i="4"/>
  <c r="H381" i="4"/>
  <c r="G381" i="4"/>
  <c r="L380" i="4"/>
  <c r="K380" i="4"/>
  <c r="H380" i="4"/>
  <c r="G380" i="4"/>
  <c r="L379" i="4"/>
  <c r="K379" i="4"/>
  <c r="H379" i="4"/>
  <c r="G379" i="4"/>
  <c r="L378" i="4"/>
  <c r="K378" i="4"/>
  <c r="H378" i="4"/>
  <c r="G378" i="4"/>
  <c r="L377" i="4"/>
  <c r="K377" i="4"/>
  <c r="H377" i="4"/>
  <c r="G377" i="4"/>
  <c r="L376" i="4"/>
  <c r="K376" i="4"/>
  <c r="H376" i="4"/>
  <c r="G376" i="4"/>
  <c r="L375" i="4"/>
  <c r="K375" i="4"/>
  <c r="H375" i="4"/>
  <c r="G375" i="4"/>
  <c r="L374" i="4"/>
  <c r="K374" i="4"/>
  <c r="H374" i="4"/>
  <c r="G374" i="4"/>
  <c r="L373" i="4"/>
  <c r="K373" i="4"/>
  <c r="H373" i="4"/>
  <c r="G373" i="4"/>
  <c r="L372" i="4"/>
  <c r="K372" i="4"/>
  <c r="H372" i="4"/>
  <c r="G372" i="4"/>
  <c r="L371" i="4"/>
  <c r="K371" i="4"/>
  <c r="H371" i="4"/>
  <c r="G371" i="4"/>
  <c r="L370" i="4"/>
  <c r="K370" i="4"/>
  <c r="H370" i="4"/>
  <c r="G370" i="4"/>
  <c r="L369" i="4"/>
  <c r="K369" i="4"/>
  <c r="H369" i="4"/>
  <c r="G369" i="4"/>
  <c r="L368" i="4"/>
  <c r="K368" i="4"/>
  <c r="H368" i="4"/>
  <c r="G368" i="4"/>
  <c r="L367" i="4"/>
  <c r="K367" i="4"/>
  <c r="H367" i="4"/>
  <c r="G367" i="4"/>
  <c r="L366" i="4"/>
  <c r="K366" i="4"/>
  <c r="H366" i="4"/>
  <c r="G366" i="4"/>
  <c r="T365" i="4"/>
  <c r="S365" i="4"/>
  <c r="L365" i="4"/>
  <c r="K365" i="4"/>
  <c r="H365" i="4"/>
  <c r="G365" i="4"/>
  <c r="T364" i="4"/>
  <c r="S364" i="4"/>
  <c r="L364" i="4"/>
  <c r="K364" i="4"/>
  <c r="H364" i="4"/>
  <c r="G364" i="4"/>
  <c r="T363" i="4"/>
  <c r="S363" i="4"/>
  <c r="L363" i="4"/>
  <c r="K363" i="4"/>
  <c r="H363" i="4"/>
  <c r="G363" i="4"/>
  <c r="T362" i="4"/>
  <c r="S362" i="4"/>
  <c r="L362" i="4"/>
  <c r="K362" i="4"/>
  <c r="H362" i="4"/>
  <c r="G362" i="4"/>
  <c r="T361" i="4"/>
  <c r="S361" i="4"/>
  <c r="L361" i="4"/>
  <c r="K361" i="4"/>
  <c r="H361" i="4"/>
  <c r="G361" i="4"/>
  <c r="T360" i="4"/>
  <c r="S360" i="4"/>
  <c r="L360" i="4"/>
  <c r="K360" i="4"/>
  <c r="H360" i="4"/>
  <c r="G360" i="4"/>
  <c r="T359" i="4"/>
  <c r="S359" i="4"/>
  <c r="L359" i="4"/>
  <c r="K359" i="4"/>
  <c r="H359" i="4"/>
  <c r="G359" i="4"/>
  <c r="T358" i="4"/>
  <c r="S358" i="4"/>
  <c r="L358" i="4"/>
  <c r="K358" i="4"/>
  <c r="H358" i="4"/>
  <c r="G358" i="4"/>
  <c r="T357" i="4"/>
  <c r="S357" i="4"/>
  <c r="L357" i="4"/>
  <c r="K357" i="4"/>
  <c r="H357" i="4"/>
  <c r="G357" i="4"/>
  <c r="T356" i="4"/>
  <c r="S356" i="4"/>
  <c r="L356" i="4"/>
  <c r="K356" i="4"/>
  <c r="H356" i="4"/>
  <c r="G356" i="4"/>
  <c r="T355" i="4"/>
  <c r="S355" i="4"/>
  <c r="L355" i="4"/>
  <c r="K355" i="4"/>
  <c r="H355" i="4"/>
  <c r="G355" i="4"/>
  <c r="T354" i="4"/>
  <c r="S354" i="4"/>
  <c r="L354" i="4"/>
  <c r="K354" i="4"/>
  <c r="H354" i="4"/>
  <c r="G354" i="4"/>
  <c r="T353" i="4"/>
  <c r="S353" i="4"/>
  <c r="L353" i="4"/>
  <c r="K353" i="4"/>
  <c r="H353" i="4"/>
  <c r="G353" i="4"/>
  <c r="T352" i="4"/>
  <c r="S352" i="4"/>
  <c r="L352" i="4"/>
  <c r="K352" i="4"/>
  <c r="H352" i="4"/>
  <c r="G352" i="4"/>
  <c r="T351" i="4"/>
  <c r="S351" i="4"/>
  <c r="L351" i="4"/>
  <c r="K351" i="4"/>
  <c r="H351" i="4"/>
  <c r="G351" i="4"/>
  <c r="T350" i="4"/>
  <c r="S350" i="4"/>
  <c r="L350" i="4"/>
  <c r="K350" i="4"/>
  <c r="H350" i="4"/>
  <c r="G350" i="4"/>
  <c r="T349" i="4"/>
  <c r="S349" i="4"/>
  <c r="L349" i="4"/>
  <c r="K349" i="4"/>
  <c r="H349" i="4"/>
  <c r="G349" i="4"/>
  <c r="T348" i="4"/>
  <c r="S348" i="4"/>
  <c r="L348" i="4"/>
  <c r="K348" i="4"/>
  <c r="H348" i="4"/>
  <c r="G348" i="4"/>
  <c r="T347" i="4"/>
  <c r="S347" i="4"/>
  <c r="L347" i="4"/>
  <c r="K347" i="4"/>
  <c r="H347" i="4"/>
  <c r="G347" i="4"/>
  <c r="T346" i="4"/>
  <c r="S346" i="4"/>
  <c r="L346" i="4"/>
  <c r="K346" i="4"/>
  <c r="H346" i="4"/>
  <c r="G346" i="4"/>
  <c r="T345" i="4"/>
  <c r="S345" i="4"/>
  <c r="L345" i="4"/>
  <c r="K345" i="4"/>
  <c r="H345" i="4"/>
  <c r="G345" i="4"/>
  <c r="T344" i="4"/>
  <c r="S344" i="4"/>
  <c r="L344" i="4"/>
  <c r="K344" i="4"/>
  <c r="H344" i="4"/>
  <c r="G344" i="4"/>
  <c r="T343" i="4"/>
  <c r="S343" i="4"/>
  <c r="L343" i="4"/>
  <c r="K343" i="4"/>
  <c r="H343" i="4"/>
  <c r="G343" i="4"/>
  <c r="T342" i="4"/>
  <c r="S342" i="4"/>
  <c r="L342" i="4"/>
  <c r="K342" i="4"/>
  <c r="H342" i="4"/>
  <c r="G342" i="4"/>
  <c r="T341" i="4"/>
  <c r="S341" i="4"/>
  <c r="L341" i="4"/>
  <c r="K341" i="4"/>
  <c r="H341" i="4"/>
  <c r="G341" i="4"/>
  <c r="T340" i="4"/>
  <c r="S340" i="4"/>
  <c r="L340" i="4"/>
  <c r="K340" i="4"/>
  <c r="H340" i="4"/>
  <c r="G340" i="4"/>
  <c r="T339" i="4"/>
  <c r="S339" i="4"/>
  <c r="L339" i="4"/>
  <c r="K339" i="4"/>
  <c r="H339" i="4"/>
  <c r="G339" i="4"/>
  <c r="T338" i="4"/>
  <c r="S338" i="4"/>
  <c r="L338" i="4"/>
  <c r="K338" i="4"/>
  <c r="H338" i="4"/>
  <c r="G338" i="4"/>
  <c r="T337" i="4"/>
  <c r="S337" i="4"/>
  <c r="L337" i="4"/>
  <c r="K337" i="4"/>
  <c r="H337" i="4"/>
  <c r="G337" i="4"/>
  <c r="T336" i="4"/>
  <c r="S336" i="4"/>
  <c r="L336" i="4"/>
  <c r="K336" i="4"/>
  <c r="H336" i="4"/>
  <c r="G336" i="4"/>
  <c r="T335" i="4"/>
  <c r="S335" i="4"/>
  <c r="L335" i="4"/>
  <c r="K335" i="4"/>
  <c r="H335" i="4"/>
  <c r="G335" i="4"/>
  <c r="T334" i="4"/>
  <c r="S334" i="4"/>
  <c r="L334" i="4"/>
  <c r="K334" i="4"/>
  <c r="H334" i="4"/>
  <c r="G334" i="4"/>
  <c r="T333" i="4"/>
  <c r="S333" i="4"/>
  <c r="L333" i="4"/>
  <c r="K333" i="4"/>
  <c r="H333" i="4"/>
  <c r="G333" i="4"/>
  <c r="T332" i="4"/>
  <c r="S332" i="4"/>
  <c r="L332" i="4"/>
  <c r="K332" i="4"/>
  <c r="H332" i="4"/>
  <c r="G332" i="4"/>
  <c r="T331" i="4"/>
  <c r="S331" i="4"/>
  <c r="L331" i="4"/>
  <c r="K331" i="4"/>
  <c r="H331" i="4"/>
  <c r="G331" i="4"/>
  <c r="T330" i="4"/>
  <c r="S330" i="4"/>
  <c r="L330" i="4"/>
  <c r="K330" i="4"/>
  <c r="H330" i="4"/>
  <c r="G330" i="4"/>
  <c r="T329" i="4"/>
  <c r="S329" i="4"/>
  <c r="L329" i="4"/>
  <c r="K329" i="4"/>
  <c r="H329" i="4"/>
  <c r="G329" i="4"/>
  <c r="T328" i="4"/>
  <c r="S328" i="4"/>
  <c r="L328" i="4"/>
  <c r="K328" i="4"/>
  <c r="H328" i="4"/>
  <c r="G328" i="4"/>
  <c r="T327" i="4"/>
  <c r="S327" i="4"/>
  <c r="L327" i="4"/>
  <c r="K327" i="4"/>
  <c r="H327" i="4"/>
  <c r="G327" i="4"/>
  <c r="T326" i="4"/>
  <c r="S326" i="4"/>
  <c r="L326" i="4"/>
  <c r="K326" i="4"/>
  <c r="H326" i="4"/>
  <c r="G326" i="4"/>
  <c r="D326" i="4"/>
  <c r="C326" i="4"/>
  <c r="T325" i="4"/>
  <c r="S325" i="4"/>
  <c r="L325" i="4"/>
  <c r="K325" i="4"/>
  <c r="H325" i="4"/>
  <c r="G325" i="4"/>
  <c r="D325" i="4"/>
  <c r="C325" i="4"/>
  <c r="T324" i="4"/>
  <c r="S324" i="4"/>
  <c r="L324" i="4"/>
  <c r="K324" i="4"/>
  <c r="H324" i="4"/>
  <c r="G324" i="4"/>
  <c r="D324" i="4"/>
  <c r="C324" i="4"/>
  <c r="T323" i="4"/>
  <c r="S323" i="4"/>
  <c r="L323" i="4"/>
  <c r="K323" i="4"/>
  <c r="H323" i="4"/>
  <c r="G323" i="4"/>
  <c r="D323" i="4"/>
  <c r="C323" i="4"/>
  <c r="T322" i="4"/>
  <c r="S322" i="4"/>
  <c r="L322" i="4"/>
  <c r="K322" i="4"/>
  <c r="H322" i="4"/>
  <c r="G322" i="4"/>
  <c r="D322" i="4"/>
  <c r="C322" i="4"/>
  <c r="T321" i="4"/>
  <c r="S321" i="4"/>
  <c r="L321" i="4"/>
  <c r="K321" i="4"/>
  <c r="H321" i="4"/>
  <c r="G321" i="4"/>
  <c r="D321" i="4"/>
  <c r="C321" i="4"/>
  <c r="T320" i="4"/>
  <c r="S320" i="4"/>
  <c r="L320" i="4"/>
  <c r="K320" i="4"/>
  <c r="H320" i="4"/>
  <c r="G320" i="4"/>
  <c r="D320" i="4"/>
  <c r="C320" i="4"/>
  <c r="T319" i="4"/>
  <c r="S319" i="4"/>
  <c r="L319" i="4"/>
  <c r="K319" i="4"/>
  <c r="H319" i="4"/>
  <c r="G319" i="4"/>
  <c r="D319" i="4"/>
  <c r="C319" i="4"/>
  <c r="T318" i="4"/>
  <c r="S318" i="4"/>
  <c r="L318" i="4"/>
  <c r="K318" i="4"/>
  <c r="H318" i="4"/>
  <c r="G318" i="4"/>
  <c r="D318" i="4"/>
  <c r="C318" i="4"/>
  <c r="T317" i="4"/>
  <c r="S317" i="4"/>
  <c r="L317" i="4"/>
  <c r="K317" i="4"/>
  <c r="H317" i="4"/>
  <c r="G317" i="4"/>
  <c r="D317" i="4"/>
  <c r="C317" i="4"/>
  <c r="T316" i="4"/>
  <c r="S316" i="4"/>
  <c r="L316" i="4"/>
  <c r="K316" i="4"/>
  <c r="H316" i="4"/>
  <c r="G316" i="4"/>
  <c r="D316" i="4"/>
  <c r="C316" i="4"/>
  <c r="T315" i="4"/>
  <c r="S315" i="4"/>
  <c r="L315" i="4"/>
  <c r="K315" i="4"/>
  <c r="H315" i="4"/>
  <c r="G315" i="4"/>
  <c r="D315" i="4"/>
  <c r="C315" i="4"/>
  <c r="T314" i="4"/>
  <c r="S314" i="4"/>
  <c r="L314" i="4"/>
  <c r="K314" i="4"/>
  <c r="H314" i="4"/>
  <c r="G314" i="4"/>
  <c r="D314" i="4"/>
  <c r="C314" i="4"/>
  <c r="T313" i="4"/>
  <c r="S313" i="4"/>
  <c r="L313" i="4"/>
  <c r="K313" i="4"/>
  <c r="H313" i="4"/>
  <c r="G313" i="4"/>
  <c r="D313" i="4"/>
  <c r="C313" i="4"/>
  <c r="T312" i="4"/>
  <c r="S312" i="4"/>
  <c r="L312" i="4"/>
  <c r="K312" i="4"/>
  <c r="H312" i="4"/>
  <c r="G312" i="4"/>
  <c r="D312" i="4"/>
  <c r="C312" i="4"/>
  <c r="T311" i="4"/>
  <c r="S311" i="4"/>
  <c r="L311" i="4"/>
  <c r="K311" i="4"/>
  <c r="H311" i="4"/>
  <c r="G311" i="4"/>
  <c r="D311" i="4"/>
  <c r="C311" i="4"/>
  <c r="T310" i="4"/>
  <c r="S310" i="4"/>
  <c r="L310" i="4"/>
  <c r="K310" i="4"/>
  <c r="H310" i="4"/>
  <c r="G310" i="4"/>
  <c r="D310" i="4"/>
  <c r="C310" i="4"/>
  <c r="T309" i="4"/>
  <c r="S309" i="4"/>
  <c r="L309" i="4"/>
  <c r="K309" i="4"/>
  <c r="H309" i="4"/>
  <c r="G309" i="4"/>
  <c r="D309" i="4"/>
  <c r="C309" i="4"/>
  <c r="T308" i="4"/>
  <c r="S308" i="4"/>
  <c r="L308" i="4"/>
  <c r="K308" i="4"/>
  <c r="H308" i="4"/>
  <c r="G308" i="4"/>
  <c r="D308" i="4"/>
  <c r="C308" i="4"/>
  <c r="T307" i="4"/>
  <c r="S307" i="4"/>
  <c r="L307" i="4"/>
  <c r="K307" i="4"/>
  <c r="H307" i="4"/>
  <c r="G307" i="4"/>
  <c r="D307" i="4"/>
  <c r="C307" i="4"/>
  <c r="T306" i="4"/>
  <c r="S306" i="4"/>
  <c r="L306" i="4"/>
  <c r="K306" i="4"/>
  <c r="H306" i="4"/>
  <c r="G306" i="4"/>
  <c r="D306" i="4"/>
  <c r="C306" i="4"/>
  <c r="T305" i="4"/>
  <c r="S305" i="4"/>
  <c r="L305" i="4"/>
  <c r="K305" i="4"/>
  <c r="H305" i="4"/>
  <c r="G305" i="4"/>
  <c r="D305" i="4"/>
  <c r="C305" i="4"/>
  <c r="T304" i="4"/>
  <c r="S304" i="4"/>
  <c r="L304" i="4"/>
  <c r="K304" i="4"/>
  <c r="H304" i="4"/>
  <c r="G304" i="4"/>
  <c r="D304" i="4"/>
  <c r="C304" i="4"/>
  <c r="T303" i="4"/>
  <c r="S303" i="4"/>
  <c r="L303" i="4"/>
  <c r="K303" i="4"/>
  <c r="H303" i="4"/>
  <c r="G303" i="4"/>
  <c r="D303" i="4"/>
  <c r="C303" i="4"/>
  <c r="T302" i="4"/>
  <c r="S302" i="4"/>
  <c r="L302" i="4"/>
  <c r="K302" i="4"/>
  <c r="H302" i="4"/>
  <c r="G302" i="4"/>
  <c r="D302" i="4"/>
  <c r="C302" i="4"/>
  <c r="T301" i="4"/>
  <c r="S301" i="4"/>
  <c r="L301" i="4"/>
  <c r="K301" i="4"/>
  <c r="H301" i="4"/>
  <c r="G301" i="4"/>
  <c r="D301" i="4"/>
  <c r="C301" i="4"/>
  <c r="T300" i="4"/>
  <c r="S300" i="4"/>
  <c r="L300" i="4"/>
  <c r="K300" i="4"/>
  <c r="H300" i="4"/>
  <c r="G300" i="4"/>
  <c r="D300" i="4"/>
  <c r="C300" i="4"/>
  <c r="T299" i="4"/>
  <c r="S299" i="4"/>
  <c r="L299" i="4"/>
  <c r="K299" i="4"/>
  <c r="H299" i="4"/>
  <c r="G299" i="4"/>
  <c r="D299" i="4"/>
  <c r="C299" i="4"/>
  <c r="T298" i="4"/>
  <c r="S298" i="4"/>
  <c r="L298" i="4"/>
  <c r="K298" i="4"/>
  <c r="H298" i="4"/>
  <c r="G298" i="4"/>
  <c r="D298" i="4"/>
  <c r="C298" i="4"/>
  <c r="T297" i="4"/>
  <c r="S297" i="4"/>
  <c r="L297" i="4"/>
  <c r="K297" i="4"/>
  <c r="H297" i="4"/>
  <c r="G297" i="4"/>
  <c r="D297" i="4"/>
  <c r="C297" i="4"/>
  <c r="T296" i="4"/>
  <c r="S296" i="4"/>
  <c r="L296" i="4"/>
  <c r="K296" i="4"/>
  <c r="H296" i="4"/>
  <c r="G296" i="4"/>
  <c r="D296" i="4"/>
  <c r="C296" i="4"/>
  <c r="T295" i="4"/>
  <c r="S295" i="4"/>
  <c r="L295" i="4"/>
  <c r="K295" i="4"/>
  <c r="H295" i="4"/>
  <c r="G295" i="4"/>
  <c r="D295" i="4"/>
  <c r="C295" i="4"/>
  <c r="T294" i="4"/>
  <c r="S294" i="4"/>
  <c r="L294" i="4"/>
  <c r="K294" i="4"/>
  <c r="H294" i="4"/>
  <c r="G294" i="4"/>
  <c r="D294" i="4"/>
  <c r="C294" i="4"/>
  <c r="T293" i="4"/>
  <c r="S293" i="4"/>
  <c r="L293" i="4"/>
  <c r="K293" i="4"/>
  <c r="H293" i="4"/>
  <c r="G293" i="4"/>
  <c r="D293" i="4"/>
  <c r="C293" i="4"/>
  <c r="T292" i="4"/>
  <c r="S292" i="4"/>
  <c r="L292" i="4"/>
  <c r="K292" i="4"/>
  <c r="H292" i="4"/>
  <c r="G292" i="4"/>
  <c r="D292" i="4"/>
  <c r="C292" i="4"/>
  <c r="T291" i="4"/>
  <c r="S291" i="4"/>
  <c r="L291" i="4"/>
  <c r="K291" i="4"/>
  <c r="H291" i="4"/>
  <c r="G291" i="4"/>
  <c r="D291" i="4"/>
  <c r="C291" i="4"/>
  <c r="T290" i="4"/>
  <c r="S290" i="4"/>
  <c r="L290" i="4"/>
  <c r="K290" i="4"/>
  <c r="H290" i="4"/>
  <c r="G290" i="4"/>
  <c r="D290" i="4"/>
  <c r="C290" i="4"/>
  <c r="T289" i="4"/>
  <c r="S289" i="4"/>
  <c r="L289" i="4"/>
  <c r="K289" i="4"/>
  <c r="H289" i="4"/>
  <c r="G289" i="4"/>
  <c r="D289" i="4"/>
  <c r="C289" i="4"/>
  <c r="T288" i="4"/>
  <c r="S288" i="4"/>
  <c r="L288" i="4"/>
  <c r="K288" i="4"/>
  <c r="H288" i="4"/>
  <c r="G288" i="4"/>
  <c r="D288" i="4"/>
  <c r="C288" i="4"/>
  <c r="T287" i="4"/>
  <c r="S287" i="4"/>
  <c r="L287" i="4"/>
  <c r="K287" i="4"/>
  <c r="H287" i="4"/>
  <c r="G287" i="4"/>
  <c r="D287" i="4"/>
  <c r="C287" i="4"/>
  <c r="T286" i="4"/>
  <c r="S286" i="4"/>
  <c r="L286" i="4"/>
  <c r="K286" i="4"/>
  <c r="H286" i="4"/>
  <c r="G286" i="4"/>
  <c r="D286" i="4"/>
  <c r="C286" i="4"/>
  <c r="T285" i="4"/>
  <c r="S285" i="4"/>
  <c r="L285" i="4"/>
  <c r="K285" i="4"/>
  <c r="H285" i="4"/>
  <c r="G285" i="4"/>
  <c r="D285" i="4"/>
  <c r="C285" i="4"/>
  <c r="T284" i="4"/>
  <c r="S284" i="4"/>
  <c r="L284" i="4"/>
  <c r="K284" i="4"/>
  <c r="H284" i="4"/>
  <c r="G284" i="4"/>
  <c r="D284" i="4"/>
  <c r="C284" i="4"/>
  <c r="T283" i="4"/>
  <c r="S283" i="4"/>
  <c r="L283" i="4"/>
  <c r="K283" i="4"/>
  <c r="H283" i="4"/>
  <c r="G283" i="4"/>
  <c r="D283" i="4"/>
  <c r="C283" i="4"/>
  <c r="T282" i="4"/>
  <c r="S282" i="4"/>
  <c r="L282" i="4"/>
  <c r="K282" i="4"/>
  <c r="H282" i="4"/>
  <c r="G282" i="4"/>
  <c r="D282" i="4"/>
  <c r="C282" i="4"/>
  <c r="T281" i="4"/>
  <c r="S281" i="4"/>
  <c r="L281" i="4"/>
  <c r="K281" i="4"/>
  <c r="H281" i="4"/>
  <c r="G281" i="4"/>
  <c r="D281" i="4"/>
  <c r="C281" i="4"/>
  <c r="T280" i="4"/>
  <c r="S280" i="4"/>
  <c r="L280" i="4"/>
  <c r="K280" i="4"/>
  <c r="H280" i="4"/>
  <c r="G280" i="4"/>
  <c r="D280" i="4"/>
  <c r="C280" i="4"/>
  <c r="T279" i="4"/>
  <c r="S279" i="4"/>
  <c r="L279" i="4"/>
  <c r="K279" i="4"/>
  <c r="H279" i="4"/>
  <c r="G279" i="4"/>
  <c r="D279" i="4"/>
  <c r="C279" i="4"/>
  <c r="T278" i="4"/>
  <c r="S278" i="4"/>
  <c r="L278" i="4"/>
  <c r="K278" i="4"/>
  <c r="H278" i="4"/>
  <c r="G278" i="4"/>
  <c r="D278" i="4"/>
  <c r="C278" i="4"/>
  <c r="T277" i="4"/>
  <c r="S277" i="4"/>
  <c r="L277" i="4"/>
  <c r="K277" i="4"/>
  <c r="H277" i="4"/>
  <c r="G277" i="4"/>
  <c r="D277" i="4"/>
  <c r="C277" i="4"/>
  <c r="T276" i="4"/>
  <c r="S276" i="4"/>
  <c r="L276" i="4"/>
  <c r="K276" i="4"/>
  <c r="H276" i="4"/>
  <c r="G276" i="4"/>
  <c r="D276" i="4"/>
  <c r="C276" i="4"/>
  <c r="T275" i="4"/>
  <c r="S275" i="4"/>
  <c r="L275" i="4"/>
  <c r="K275" i="4"/>
  <c r="H275" i="4"/>
  <c r="G275" i="4"/>
  <c r="D275" i="4"/>
  <c r="C275" i="4"/>
  <c r="T274" i="4"/>
  <c r="S274" i="4"/>
  <c r="L274" i="4"/>
  <c r="K274" i="4"/>
  <c r="H274" i="4"/>
  <c r="G274" i="4"/>
  <c r="D274" i="4"/>
  <c r="C274" i="4"/>
  <c r="T273" i="4"/>
  <c r="S273" i="4"/>
  <c r="L273" i="4"/>
  <c r="K273" i="4"/>
  <c r="H273" i="4"/>
  <c r="G273" i="4"/>
  <c r="D273" i="4"/>
  <c r="C273" i="4"/>
  <c r="T272" i="4"/>
  <c r="S272" i="4"/>
  <c r="L272" i="4"/>
  <c r="K272" i="4"/>
  <c r="H272" i="4"/>
  <c r="G272" i="4"/>
  <c r="D272" i="4"/>
  <c r="C272" i="4"/>
  <c r="T271" i="4"/>
  <c r="S271" i="4"/>
  <c r="L271" i="4"/>
  <c r="K271" i="4"/>
  <c r="H271" i="4"/>
  <c r="G271" i="4"/>
  <c r="D271" i="4"/>
  <c r="C271" i="4"/>
  <c r="T270" i="4"/>
  <c r="S270" i="4"/>
  <c r="L270" i="4"/>
  <c r="K270" i="4"/>
  <c r="H270" i="4"/>
  <c r="G270" i="4"/>
  <c r="D270" i="4"/>
  <c r="C270" i="4"/>
  <c r="T269" i="4"/>
  <c r="S269" i="4"/>
  <c r="L269" i="4"/>
  <c r="K269" i="4"/>
  <c r="H269" i="4"/>
  <c r="G269" i="4"/>
  <c r="D269" i="4"/>
  <c r="C269" i="4"/>
  <c r="T268" i="4"/>
  <c r="S268" i="4"/>
  <c r="L268" i="4"/>
  <c r="K268" i="4"/>
  <c r="H268" i="4"/>
  <c r="G268" i="4"/>
  <c r="D268" i="4"/>
  <c r="C268" i="4"/>
  <c r="T267" i="4"/>
  <c r="S267" i="4"/>
  <c r="L267" i="4"/>
  <c r="K267" i="4"/>
  <c r="H267" i="4"/>
  <c r="G267" i="4"/>
  <c r="D267" i="4"/>
  <c r="C267" i="4"/>
  <c r="T266" i="4"/>
  <c r="S266" i="4"/>
  <c r="L266" i="4"/>
  <c r="K266" i="4"/>
  <c r="H266" i="4"/>
  <c r="G266" i="4"/>
  <c r="D266" i="4"/>
  <c r="C266" i="4"/>
  <c r="T265" i="4"/>
  <c r="S265" i="4"/>
  <c r="L265" i="4"/>
  <c r="K265" i="4"/>
  <c r="H265" i="4"/>
  <c r="G265" i="4"/>
  <c r="D265" i="4"/>
  <c r="C265" i="4"/>
  <c r="T264" i="4"/>
  <c r="S264" i="4"/>
  <c r="L264" i="4"/>
  <c r="K264" i="4"/>
  <c r="H264" i="4"/>
  <c r="G264" i="4"/>
  <c r="D264" i="4"/>
  <c r="C264" i="4"/>
  <c r="T263" i="4"/>
  <c r="S263" i="4"/>
  <c r="L263" i="4"/>
  <c r="K263" i="4"/>
  <c r="H263" i="4"/>
  <c r="G263" i="4"/>
  <c r="D263" i="4"/>
  <c r="C263" i="4"/>
  <c r="T262" i="4"/>
  <c r="S262" i="4"/>
  <c r="L262" i="4"/>
  <c r="K262" i="4"/>
  <c r="H262" i="4"/>
  <c r="G262" i="4"/>
  <c r="D262" i="4"/>
  <c r="C262" i="4"/>
  <c r="T261" i="4"/>
  <c r="S261" i="4"/>
  <c r="L261" i="4"/>
  <c r="K261" i="4"/>
  <c r="H261" i="4"/>
  <c r="G261" i="4"/>
  <c r="D261" i="4"/>
  <c r="C261" i="4"/>
  <c r="T260" i="4"/>
  <c r="S260" i="4"/>
  <c r="L260" i="4"/>
  <c r="K260" i="4"/>
  <c r="H260" i="4"/>
  <c r="G260" i="4"/>
  <c r="D260" i="4"/>
  <c r="C260" i="4"/>
  <c r="T259" i="4"/>
  <c r="S259" i="4"/>
  <c r="L259" i="4"/>
  <c r="K259" i="4"/>
  <c r="H259" i="4"/>
  <c r="G259" i="4"/>
  <c r="D259" i="4"/>
  <c r="C259" i="4"/>
  <c r="T258" i="4"/>
  <c r="S258" i="4"/>
  <c r="L258" i="4"/>
  <c r="K258" i="4"/>
  <c r="H258" i="4"/>
  <c r="G258" i="4"/>
  <c r="D258" i="4"/>
  <c r="C258" i="4"/>
  <c r="T257" i="4"/>
  <c r="S257" i="4"/>
  <c r="L257" i="4"/>
  <c r="K257" i="4"/>
  <c r="H257" i="4"/>
  <c r="G257" i="4"/>
  <c r="D257" i="4"/>
  <c r="C257" i="4"/>
  <c r="T256" i="4"/>
  <c r="S256" i="4"/>
  <c r="L256" i="4"/>
  <c r="K256" i="4"/>
  <c r="H256" i="4"/>
  <c r="G256" i="4"/>
  <c r="D256" i="4"/>
  <c r="C256" i="4"/>
  <c r="T255" i="4"/>
  <c r="S255" i="4"/>
  <c r="L255" i="4"/>
  <c r="K255" i="4"/>
  <c r="H255" i="4"/>
  <c r="G255" i="4"/>
  <c r="D255" i="4"/>
  <c r="C255" i="4"/>
  <c r="T254" i="4"/>
  <c r="S254" i="4"/>
  <c r="L254" i="4"/>
  <c r="K254" i="4"/>
  <c r="H254" i="4"/>
  <c r="G254" i="4"/>
  <c r="D254" i="4"/>
  <c r="C254" i="4"/>
  <c r="T253" i="4"/>
  <c r="S253" i="4"/>
  <c r="L253" i="4"/>
  <c r="K253" i="4"/>
  <c r="H253" i="4"/>
  <c r="G253" i="4"/>
  <c r="D253" i="4"/>
  <c r="C253" i="4"/>
  <c r="T252" i="4"/>
  <c r="S252" i="4"/>
  <c r="L252" i="4"/>
  <c r="K252" i="4"/>
  <c r="H252" i="4"/>
  <c r="G252" i="4"/>
  <c r="D252" i="4"/>
  <c r="C252" i="4"/>
  <c r="T251" i="4"/>
  <c r="S251" i="4"/>
  <c r="L251" i="4"/>
  <c r="K251" i="4"/>
  <c r="H251" i="4"/>
  <c r="G251" i="4"/>
  <c r="D251" i="4"/>
  <c r="C251" i="4"/>
  <c r="T250" i="4"/>
  <c r="S250" i="4"/>
  <c r="L250" i="4"/>
  <c r="K250" i="4"/>
  <c r="H250" i="4"/>
  <c r="G250" i="4"/>
  <c r="D250" i="4"/>
  <c r="C250" i="4"/>
  <c r="T249" i="4"/>
  <c r="S249" i="4"/>
  <c r="L249" i="4"/>
  <c r="K249" i="4"/>
  <c r="H249" i="4"/>
  <c r="G249" i="4"/>
  <c r="D249" i="4"/>
  <c r="C249" i="4"/>
  <c r="T248" i="4"/>
  <c r="S248" i="4"/>
  <c r="L248" i="4"/>
  <c r="K248" i="4"/>
  <c r="H248" i="4"/>
  <c r="G248" i="4"/>
  <c r="D248" i="4"/>
  <c r="C248" i="4"/>
  <c r="T247" i="4"/>
  <c r="S247" i="4"/>
  <c r="L247" i="4"/>
  <c r="K247" i="4"/>
  <c r="H247" i="4"/>
  <c r="G247" i="4"/>
  <c r="D247" i="4"/>
  <c r="C247" i="4"/>
  <c r="T246" i="4"/>
  <c r="S246" i="4"/>
  <c r="L246" i="4"/>
  <c r="K246" i="4"/>
  <c r="H246" i="4"/>
  <c r="G246" i="4"/>
  <c r="D246" i="4"/>
  <c r="C246" i="4"/>
  <c r="T245" i="4"/>
  <c r="S245" i="4"/>
  <c r="L245" i="4"/>
  <c r="K245" i="4"/>
  <c r="H245" i="4"/>
  <c r="G245" i="4"/>
  <c r="D245" i="4"/>
  <c r="C245" i="4"/>
  <c r="T244" i="4"/>
  <c r="S244" i="4"/>
  <c r="L244" i="4"/>
  <c r="K244" i="4"/>
  <c r="H244" i="4"/>
  <c r="G244" i="4"/>
  <c r="D244" i="4"/>
  <c r="C244" i="4"/>
  <c r="T243" i="4"/>
  <c r="S243" i="4"/>
  <c r="L243" i="4"/>
  <c r="K243" i="4"/>
  <c r="H243" i="4"/>
  <c r="G243" i="4"/>
  <c r="D243" i="4"/>
  <c r="C243" i="4"/>
  <c r="T242" i="4"/>
  <c r="S242" i="4"/>
  <c r="L242" i="4"/>
  <c r="K242" i="4"/>
  <c r="H242" i="4"/>
  <c r="G242" i="4"/>
  <c r="D242" i="4"/>
  <c r="C242" i="4"/>
  <c r="T241" i="4"/>
  <c r="S241" i="4"/>
  <c r="L241" i="4"/>
  <c r="K241" i="4"/>
  <c r="H241" i="4"/>
  <c r="G241" i="4"/>
  <c r="D241" i="4"/>
  <c r="C241" i="4"/>
  <c r="T240" i="4"/>
  <c r="S240" i="4"/>
  <c r="L240" i="4"/>
  <c r="K240" i="4"/>
  <c r="H240" i="4"/>
  <c r="G240" i="4"/>
  <c r="D240" i="4"/>
  <c r="C240" i="4"/>
  <c r="T239" i="4"/>
  <c r="S239" i="4"/>
  <c r="L239" i="4"/>
  <c r="K239" i="4"/>
  <c r="H239" i="4"/>
  <c r="G239" i="4"/>
  <c r="D239" i="4"/>
  <c r="C239" i="4"/>
  <c r="T238" i="4"/>
  <c r="S238" i="4"/>
  <c r="L238" i="4"/>
  <c r="K238" i="4"/>
  <c r="H238" i="4"/>
  <c r="G238" i="4"/>
  <c r="D238" i="4"/>
  <c r="C238" i="4"/>
  <c r="T237" i="4"/>
  <c r="S237" i="4"/>
  <c r="L237" i="4"/>
  <c r="K237" i="4"/>
  <c r="H237" i="4"/>
  <c r="G237" i="4"/>
  <c r="D237" i="4"/>
  <c r="C237" i="4"/>
  <c r="T236" i="4"/>
  <c r="S236" i="4"/>
  <c r="L236" i="4"/>
  <c r="K236" i="4"/>
  <c r="H236" i="4"/>
  <c r="G236" i="4"/>
  <c r="D236" i="4"/>
  <c r="C236" i="4"/>
  <c r="T235" i="4"/>
  <c r="S235" i="4"/>
  <c r="L235" i="4"/>
  <c r="K235" i="4"/>
  <c r="H235" i="4"/>
  <c r="G235" i="4"/>
  <c r="D235" i="4"/>
  <c r="C235" i="4"/>
  <c r="T234" i="4"/>
  <c r="S234" i="4"/>
  <c r="L234" i="4"/>
  <c r="K234" i="4"/>
  <c r="H234" i="4"/>
  <c r="G234" i="4"/>
  <c r="D234" i="4"/>
  <c r="C234" i="4"/>
  <c r="T233" i="4"/>
  <c r="S233" i="4"/>
  <c r="L233" i="4"/>
  <c r="K233" i="4"/>
  <c r="H233" i="4"/>
  <c r="G233" i="4"/>
  <c r="D233" i="4"/>
  <c r="C233" i="4"/>
  <c r="T232" i="4"/>
  <c r="S232" i="4"/>
  <c r="L232" i="4"/>
  <c r="K232" i="4"/>
  <c r="H232" i="4"/>
  <c r="G232" i="4"/>
  <c r="D232" i="4"/>
  <c r="C232" i="4"/>
  <c r="T231" i="4"/>
  <c r="S231" i="4"/>
  <c r="L231" i="4"/>
  <c r="K231" i="4"/>
  <c r="H231" i="4"/>
  <c r="G231" i="4"/>
  <c r="D231" i="4"/>
  <c r="C231" i="4"/>
  <c r="T230" i="4"/>
  <c r="S230" i="4"/>
  <c r="P230" i="4"/>
  <c r="O230" i="4"/>
  <c r="L230" i="4"/>
  <c r="K230" i="4"/>
  <c r="H230" i="4"/>
  <c r="G230" i="4"/>
  <c r="D230" i="4"/>
  <c r="C230" i="4"/>
  <c r="T229" i="4"/>
  <c r="S229" i="4"/>
  <c r="P229" i="4"/>
  <c r="O229" i="4"/>
  <c r="L229" i="4"/>
  <c r="K229" i="4"/>
  <c r="H229" i="4"/>
  <c r="G229" i="4"/>
  <c r="D229" i="4"/>
  <c r="C229" i="4"/>
  <c r="T228" i="4"/>
  <c r="S228" i="4"/>
  <c r="P228" i="4"/>
  <c r="O228" i="4"/>
  <c r="L228" i="4"/>
  <c r="K228" i="4"/>
  <c r="H228" i="4"/>
  <c r="G228" i="4"/>
  <c r="D228" i="4"/>
  <c r="C228" i="4"/>
  <c r="T227" i="4"/>
  <c r="S227" i="4"/>
  <c r="P227" i="4"/>
  <c r="O227" i="4"/>
  <c r="L227" i="4"/>
  <c r="K227" i="4"/>
  <c r="H227" i="4"/>
  <c r="G227" i="4"/>
  <c r="D227" i="4"/>
  <c r="C227" i="4"/>
  <c r="T226" i="4"/>
  <c r="S226" i="4"/>
  <c r="P226" i="4"/>
  <c r="O226" i="4"/>
  <c r="L226" i="4"/>
  <c r="K226" i="4"/>
  <c r="H226" i="4"/>
  <c r="G226" i="4"/>
  <c r="D226" i="4"/>
  <c r="C226" i="4"/>
  <c r="T225" i="4"/>
  <c r="S225" i="4"/>
  <c r="P225" i="4"/>
  <c r="O225" i="4"/>
  <c r="L225" i="4"/>
  <c r="K225" i="4"/>
  <c r="H225" i="4"/>
  <c r="G225" i="4"/>
  <c r="D225" i="4"/>
  <c r="C225" i="4"/>
  <c r="T224" i="4"/>
  <c r="S224" i="4"/>
  <c r="P224" i="4"/>
  <c r="O224" i="4"/>
  <c r="L224" i="4"/>
  <c r="K224" i="4"/>
  <c r="H224" i="4"/>
  <c r="G224" i="4"/>
  <c r="D224" i="4"/>
  <c r="C224" i="4"/>
  <c r="T223" i="4"/>
  <c r="S223" i="4"/>
  <c r="P223" i="4"/>
  <c r="O223" i="4"/>
  <c r="L223" i="4"/>
  <c r="K223" i="4"/>
  <c r="H223" i="4"/>
  <c r="G223" i="4"/>
  <c r="D223" i="4"/>
  <c r="C223" i="4"/>
  <c r="T222" i="4"/>
  <c r="S222" i="4"/>
  <c r="P222" i="4"/>
  <c r="O222" i="4"/>
  <c r="L222" i="4"/>
  <c r="K222" i="4"/>
  <c r="H222" i="4"/>
  <c r="G222" i="4"/>
  <c r="D222" i="4"/>
  <c r="C222" i="4"/>
  <c r="T221" i="4"/>
  <c r="S221" i="4"/>
  <c r="P221" i="4"/>
  <c r="O221" i="4"/>
  <c r="L221" i="4"/>
  <c r="K221" i="4"/>
  <c r="H221" i="4"/>
  <c r="G221" i="4"/>
  <c r="D221" i="4"/>
  <c r="C221" i="4"/>
  <c r="T220" i="4"/>
  <c r="S220" i="4"/>
  <c r="P220" i="4"/>
  <c r="O220" i="4"/>
  <c r="L220" i="4"/>
  <c r="K220" i="4"/>
  <c r="H220" i="4"/>
  <c r="G220" i="4"/>
  <c r="D220" i="4"/>
  <c r="C220" i="4"/>
  <c r="T219" i="4"/>
  <c r="S219" i="4"/>
  <c r="P219" i="4"/>
  <c r="O219" i="4"/>
  <c r="L219" i="4"/>
  <c r="K219" i="4"/>
  <c r="H219" i="4"/>
  <c r="G219" i="4"/>
  <c r="D219" i="4"/>
  <c r="C219" i="4"/>
  <c r="T218" i="4"/>
  <c r="S218" i="4"/>
  <c r="P218" i="4"/>
  <c r="O218" i="4"/>
  <c r="L218" i="4"/>
  <c r="K218" i="4"/>
  <c r="H218" i="4"/>
  <c r="G218" i="4"/>
  <c r="D218" i="4"/>
  <c r="C218" i="4"/>
  <c r="T217" i="4"/>
  <c r="S217" i="4"/>
  <c r="P217" i="4"/>
  <c r="O217" i="4"/>
  <c r="L217" i="4"/>
  <c r="K217" i="4"/>
  <c r="H217" i="4"/>
  <c r="G217" i="4"/>
  <c r="D217" i="4"/>
  <c r="C217" i="4"/>
  <c r="T216" i="4"/>
  <c r="S216" i="4"/>
  <c r="P216" i="4"/>
  <c r="O216" i="4"/>
  <c r="L216" i="4"/>
  <c r="K216" i="4"/>
  <c r="H216" i="4"/>
  <c r="G216" i="4"/>
  <c r="D216" i="4"/>
  <c r="C216" i="4"/>
  <c r="T215" i="4"/>
  <c r="S215" i="4"/>
  <c r="P215" i="4"/>
  <c r="O215" i="4"/>
  <c r="L215" i="4"/>
  <c r="K215" i="4"/>
  <c r="H215" i="4"/>
  <c r="G215" i="4"/>
  <c r="D215" i="4"/>
  <c r="C215" i="4"/>
  <c r="T214" i="4"/>
  <c r="S214" i="4"/>
  <c r="P214" i="4"/>
  <c r="O214" i="4"/>
  <c r="L214" i="4"/>
  <c r="K214" i="4"/>
  <c r="H214" i="4"/>
  <c r="G214" i="4"/>
  <c r="D214" i="4"/>
  <c r="C214" i="4"/>
  <c r="T213" i="4"/>
  <c r="S213" i="4"/>
  <c r="P213" i="4"/>
  <c r="O213" i="4"/>
  <c r="L213" i="4"/>
  <c r="K213" i="4"/>
  <c r="H213" i="4"/>
  <c r="G213" i="4"/>
  <c r="D213" i="4"/>
  <c r="C213" i="4"/>
  <c r="T212" i="4"/>
  <c r="S212" i="4"/>
  <c r="P212" i="4"/>
  <c r="O212" i="4"/>
  <c r="L212" i="4"/>
  <c r="K212" i="4"/>
  <c r="H212" i="4"/>
  <c r="G212" i="4"/>
  <c r="D212" i="4"/>
  <c r="C212" i="4"/>
  <c r="T211" i="4"/>
  <c r="S211" i="4"/>
  <c r="P211" i="4"/>
  <c r="O211" i="4"/>
  <c r="L211" i="4"/>
  <c r="K211" i="4"/>
  <c r="H211" i="4"/>
  <c r="G211" i="4"/>
  <c r="D211" i="4"/>
  <c r="C211" i="4"/>
  <c r="T210" i="4"/>
  <c r="S210" i="4"/>
  <c r="P210" i="4"/>
  <c r="O210" i="4"/>
  <c r="L210" i="4"/>
  <c r="K210" i="4"/>
  <c r="H210" i="4"/>
  <c r="G210" i="4"/>
  <c r="D210" i="4"/>
  <c r="C210" i="4"/>
  <c r="T209" i="4"/>
  <c r="S209" i="4"/>
  <c r="P209" i="4"/>
  <c r="O209" i="4"/>
  <c r="L209" i="4"/>
  <c r="K209" i="4"/>
  <c r="H209" i="4"/>
  <c r="G209" i="4"/>
  <c r="D209" i="4"/>
  <c r="C209" i="4"/>
  <c r="T208" i="4"/>
  <c r="S208" i="4"/>
  <c r="P208" i="4"/>
  <c r="O208" i="4"/>
  <c r="L208" i="4"/>
  <c r="K208" i="4"/>
  <c r="H208" i="4"/>
  <c r="G208" i="4"/>
  <c r="D208" i="4"/>
  <c r="C208" i="4"/>
  <c r="T207" i="4"/>
  <c r="S207" i="4"/>
  <c r="P207" i="4"/>
  <c r="O207" i="4"/>
  <c r="L207" i="4"/>
  <c r="K207" i="4"/>
  <c r="H207" i="4"/>
  <c r="G207" i="4"/>
  <c r="D207" i="4"/>
  <c r="C207" i="4"/>
  <c r="T206" i="4"/>
  <c r="S206" i="4"/>
  <c r="P206" i="4"/>
  <c r="O206" i="4"/>
  <c r="L206" i="4"/>
  <c r="K206" i="4"/>
  <c r="H206" i="4"/>
  <c r="G206" i="4"/>
  <c r="D206" i="4"/>
  <c r="C206" i="4"/>
  <c r="T205" i="4"/>
  <c r="S205" i="4"/>
  <c r="P205" i="4"/>
  <c r="O205" i="4"/>
  <c r="L205" i="4"/>
  <c r="K205" i="4"/>
  <c r="H205" i="4"/>
  <c r="G205" i="4"/>
  <c r="D205" i="4"/>
  <c r="C205" i="4"/>
  <c r="T204" i="4"/>
  <c r="S204" i="4"/>
  <c r="P204" i="4"/>
  <c r="O204" i="4"/>
  <c r="L204" i="4"/>
  <c r="K204" i="4"/>
  <c r="H204" i="4"/>
  <c r="G204" i="4"/>
  <c r="D204" i="4"/>
  <c r="C204" i="4"/>
  <c r="T203" i="4"/>
  <c r="S203" i="4"/>
  <c r="P203" i="4"/>
  <c r="O203" i="4"/>
  <c r="L203" i="4"/>
  <c r="K203" i="4"/>
  <c r="H203" i="4"/>
  <c r="G203" i="4"/>
  <c r="D203" i="4"/>
  <c r="C203" i="4"/>
  <c r="T202" i="4"/>
  <c r="S202" i="4"/>
  <c r="P202" i="4"/>
  <c r="O202" i="4"/>
  <c r="L202" i="4"/>
  <c r="K202" i="4"/>
  <c r="H202" i="4"/>
  <c r="G202" i="4"/>
  <c r="D202" i="4"/>
  <c r="C202" i="4"/>
  <c r="T201" i="4"/>
  <c r="S201" i="4"/>
  <c r="P201" i="4"/>
  <c r="O201" i="4"/>
  <c r="L201" i="4"/>
  <c r="K201" i="4"/>
  <c r="H201" i="4"/>
  <c r="G201" i="4"/>
  <c r="D201" i="4"/>
  <c r="C201" i="4"/>
  <c r="T200" i="4"/>
  <c r="S200" i="4"/>
  <c r="P200" i="4"/>
  <c r="O200" i="4"/>
  <c r="L200" i="4"/>
  <c r="K200" i="4"/>
  <c r="H200" i="4"/>
  <c r="G200" i="4"/>
  <c r="D200" i="4"/>
  <c r="C200" i="4"/>
  <c r="T199" i="4"/>
  <c r="S199" i="4"/>
  <c r="P199" i="4"/>
  <c r="O199" i="4"/>
  <c r="L199" i="4"/>
  <c r="K199" i="4"/>
  <c r="H199" i="4"/>
  <c r="G199" i="4"/>
  <c r="D199" i="4"/>
  <c r="C199" i="4"/>
  <c r="T198" i="4"/>
  <c r="S198" i="4"/>
  <c r="P198" i="4"/>
  <c r="O198" i="4"/>
  <c r="L198" i="4"/>
  <c r="K198" i="4"/>
  <c r="H198" i="4"/>
  <c r="G198" i="4"/>
  <c r="D198" i="4"/>
  <c r="C198" i="4"/>
  <c r="T197" i="4"/>
  <c r="S197" i="4"/>
  <c r="P197" i="4"/>
  <c r="O197" i="4"/>
  <c r="L197" i="4"/>
  <c r="K197" i="4"/>
  <c r="H197" i="4"/>
  <c r="G197" i="4"/>
  <c r="D197" i="4"/>
  <c r="C197" i="4"/>
  <c r="T196" i="4"/>
  <c r="S196" i="4"/>
  <c r="P196" i="4"/>
  <c r="O196" i="4"/>
  <c r="L196" i="4"/>
  <c r="K196" i="4"/>
  <c r="H196" i="4"/>
  <c r="G196" i="4"/>
  <c r="D196" i="4"/>
  <c r="C196" i="4"/>
  <c r="T195" i="4"/>
  <c r="S195" i="4"/>
  <c r="P195" i="4"/>
  <c r="O195" i="4"/>
  <c r="L195" i="4"/>
  <c r="K195" i="4"/>
  <c r="H195" i="4"/>
  <c r="G195" i="4"/>
  <c r="D195" i="4"/>
  <c r="C195" i="4"/>
  <c r="T194" i="4"/>
  <c r="S194" i="4"/>
  <c r="P194" i="4"/>
  <c r="O194" i="4"/>
  <c r="L194" i="4"/>
  <c r="K194" i="4"/>
  <c r="H194" i="4"/>
  <c r="G194" i="4"/>
  <c r="D194" i="4"/>
  <c r="C194" i="4"/>
  <c r="T193" i="4"/>
  <c r="S193" i="4"/>
  <c r="P193" i="4"/>
  <c r="O193" i="4"/>
  <c r="L193" i="4"/>
  <c r="K193" i="4"/>
  <c r="H193" i="4"/>
  <c r="G193" i="4"/>
  <c r="D193" i="4"/>
  <c r="C193" i="4"/>
  <c r="T192" i="4"/>
  <c r="S192" i="4"/>
  <c r="P192" i="4"/>
  <c r="O192" i="4"/>
  <c r="L192" i="4"/>
  <c r="K192" i="4"/>
  <c r="H192" i="4"/>
  <c r="G192" i="4"/>
  <c r="D192" i="4"/>
  <c r="C192" i="4"/>
  <c r="T191" i="4"/>
  <c r="S191" i="4"/>
  <c r="P191" i="4"/>
  <c r="O191" i="4"/>
  <c r="L191" i="4"/>
  <c r="K191" i="4"/>
  <c r="H191" i="4"/>
  <c r="G191" i="4"/>
  <c r="D191" i="4"/>
  <c r="C191" i="4"/>
  <c r="T190" i="4"/>
  <c r="S190" i="4"/>
  <c r="P190" i="4"/>
  <c r="O190" i="4"/>
  <c r="L190" i="4"/>
  <c r="K190" i="4"/>
  <c r="H190" i="4"/>
  <c r="G190" i="4"/>
  <c r="D190" i="4"/>
  <c r="C190" i="4"/>
  <c r="T189" i="4"/>
  <c r="S189" i="4"/>
  <c r="P189" i="4"/>
  <c r="O189" i="4"/>
  <c r="L189" i="4"/>
  <c r="K189" i="4"/>
  <c r="H189" i="4"/>
  <c r="G189" i="4"/>
  <c r="D189" i="4"/>
  <c r="C189" i="4"/>
  <c r="T188" i="4"/>
  <c r="S188" i="4"/>
  <c r="P188" i="4"/>
  <c r="O188" i="4"/>
  <c r="L188" i="4"/>
  <c r="K188" i="4"/>
  <c r="H188" i="4"/>
  <c r="G188" i="4"/>
  <c r="D188" i="4"/>
  <c r="C188" i="4"/>
  <c r="T187" i="4"/>
  <c r="S187" i="4"/>
  <c r="P187" i="4"/>
  <c r="O187" i="4"/>
  <c r="L187" i="4"/>
  <c r="K187" i="4"/>
  <c r="H187" i="4"/>
  <c r="G187" i="4"/>
  <c r="D187" i="4"/>
  <c r="C187" i="4"/>
  <c r="T186" i="4"/>
  <c r="S186" i="4"/>
  <c r="P186" i="4"/>
  <c r="O186" i="4"/>
  <c r="L186" i="4"/>
  <c r="K186" i="4"/>
  <c r="H186" i="4"/>
  <c r="G186" i="4"/>
  <c r="D186" i="4"/>
  <c r="C186" i="4"/>
  <c r="T185" i="4"/>
  <c r="S185" i="4"/>
  <c r="P185" i="4"/>
  <c r="O185" i="4"/>
  <c r="L185" i="4"/>
  <c r="K185" i="4"/>
  <c r="H185" i="4"/>
  <c r="G185" i="4"/>
  <c r="D185" i="4"/>
  <c r="C185" i="4"/>
  <c r="T184" i="4"/>
  <c r="S184" i="4"/>
  <c r="P184" i="4"/>
  <c r="O184" i="4"/>
  <c r="L184" i="4"/>
  <c r="K184" i="4"/>
  <c r="H184" i="4"/>
  <c r="G184" i="4"/>
  <c r="D184" i="4"/>
  <c r="C184" i="4"/>
  <c r="T183" i="4"/>
  <c r="S183" i="4"/>
  <c r="P183" i="4"/>
  <c r="O183" i="4"/>
  <c r="L183" i="4"/>
  <c r="K183" i="4"/>
  <c r="H183" i="4"/>
  <c r="G183" i="4"/>
  <c r="D183" i="4"/>
  <c r="C183" i="4"/>
  <c r="T182" i="4"/>
  <c r="S182" i="4"/>
  <c r="P182" i="4"/>
  <c r="O182" i="4"/>
  <c r="L182" i="4"/>
  <c r="K182" i="4"/>
  <c r="H182" i="4"/>
  <c r="G182" i="4"/>
  <c r="D182" i="4"/>
  <c r="C182" i="4"/>
  <c r="T181" i="4"/>
  <c r="S181" i="4"/>
  <c r="P181" i="4"/>
  <c r="O181" i="4"/>
  <c r="L181" i="4"/>
  <c r="K181" i="4"/>
  <c r="H181" i="4"/>
  <c r="G181" i="4"/>
  <c r="D181" i="4"/>
  <c r="C181" i="4"/>
  <c r="T180" i="4"/>
  <c r="S180" i="4"/>
  <c r="P180" i="4"/>
  <c r="O180" i="4"/>
  <c r="L180" i="4"/>
  <c r="K180" i="4"/>
  <c r="H180" i="4"/>
  <c r="G180" i="4"/>
  <c r="D180" i="4"/>
  <c r="C180" i="4"/>
  <c r="T179" i="4"/>
  <c r="S179" i="4"/>
  <c r="P179" i="4"/>
  <c r="O179" i="4"/>
  <c r="L179" i="4"/>
  <c r="K179" i="4"/>
  <c r="H179" i="4"/>
  <c r="G179" i="4"/>
  <c r="D179" i="4"/>
  <c r="C179" i="4"/>
  <c r="T178" i="4"/>
  <c r="S178" i="4"/>
  <c r="P178" i="4"/>
  <c r="O178" i="4"/>
  <c r="L178" i="4"/>
  <c r="K178" i="4"/>
  <c r="H178" i="4"/>
  <c r="G178" i="4"/>
  <c r="D178" i="4"/>
  <c r="C178" i="4"/>
  <c r="T177" i="4"/>
  <c r="S177" i="4"/>
  <c r="P177" i="4"/>
  <c r="O177" i="4"/>
  <c r="L177" i="4"/>
  <c r="K177" i="4"/>
  <c r="H177" i="4"/>
  <c r="G177" i="4"/>
  <c r="D177" i="4"/>
  <c r="C177" i="4"/>
  <c r="T176" i="4"/>
  <c r="S176" i="4"/>
  <c r="P176" i="4"/>
  <c r="O176" i="4"/>
  <c r="L176" i="4"/>
  <c r="K176" i="4"/>
  <c r="H176" i="4"/>
  <c r="G176" i="4"/>
  <c r="D176" i="4"/>
  <c r="C176" i="4"/>
  <c r="T175" i="4"/>
  <c r="S175" i="4"/>
  <c r="P175" i="4"/>
  <c r="O175" i="4"/>
  <c r="L175" i="4"/>
  <c r="K175" i="4"/>
  <c r="H175" i="4"/>
  <c r="G175" i="4"/>
  <c r="D175" i="4"/>
  <c r="C175" i="4"/>
  <c r="T174" i="4"/>
  <c r="S174" i="4"/>
  <c r="P174" i="4"/>
  <c r="O174" i="4"/>
  <c r="L174" i="4"/>
  <c r="K174" i="4"/>
  <c r="H174" i="4"/>
  <c r="G174" i="4"/>
  <c r="D174" i="4"/>
  <c r="C174" i="4"/>
  <c r="T173" i="4"/>
  <c r="S173" i="4"/>
  <c r="P173" i="4"/>
  <c r="O173" i="4"/>
  <c r="L173" i="4"/>
  <c r="K173" i="4"/>
  <c r="H173" i="4"/>
  <c r="G173" i="4"/>
  <c r="D173" i="4"/>
  <c r="C173" i="4"/>
  <c r="T172" i="4"/>
  <c r="S172" i="4"/>
  <c r="P172" i="4"/>
  <c r="O172" i="4"/>
  <c r="L172" i="4"/>
  <c r="K172" i="4"/>
  <c r="H172" i="4"/>
  <c r="G172" i="4"/>
  <c r="D172" i="4"/>
  <c r="C172" i="4"/>
  <c r="T171" i="4"/>
  <c r="S171" i="4"/>
  <c r="P171" i="4"/>
  <c r="O171" i="4"/>
  <c r="L171" i="4"/>
  <c r="K171" i="4"/>
  <c r="H171" i="4"/>
  <c r="G171" i="4"/>
  <c r="D171" i="4"/>
  <c r="C171" i="4"/>
  <c r="T170" i="4"/>
  <c r="S170" i="4"/>
  <c r="P170" i="4"/>
  <c r="O170" i="4"/>
  <c r="L170" i="4"/>
  <c r="K170" i="4"/>
  <c r="H170" i="4"/>
  <c r="G170" i="4"/>
  <c r="D170" i="4"/>
  <c r="C170" i="4"/>
  <c r="T169" i="4"/>
  <c r="S169" i="4"/>
  <c r="P169" i="4"/>
  <c r="O169" i="4"/>
  <c r="L169" i="4"/>
  <c r="K169" i="4"/>
  <c r="H169" i="4"/>
  <c r="G169" i="4"/>
  <c r="D169" i="4"/>
  <c r="C169" i="4"/>
  <c r="T168" i="4"/>
  <c r="S168" i="4"/>
  <c r="P168" i="4"/>
  <c r="O168" i="4"/>
  <c r="L168" i="4"/>
  <c r="K168" i="4"/>
  <c r="H168" i="4"/>
  <c r="G168" i="4"/>
  <c r="D168" i="4"/>
  <c r="C168" i="4"/>
  <c r="T167" i="4"/>
  <c r="S167" i="4"/>
  <c r="P167" i="4"/>
  <c r="O167" i="4"/>
  <c r="L167" i="4"/>
  <c r="K167" i="4"/>
  <c r="H167" i="4"/>
  <c r="G167" i="4"/>
  <c r="D167" i="4"/>
  <c r="C167" i="4"/>
  <c r="T166" i="4"/>
  <c r="S166" i="4"/>
  <c r="P166" i="4"/>
  <c r="O166" i="4"/>
  <c r="L166" i="4"/>
  <c r="K166" i="4"/>
  <c r="H166" i="4"/>
  <c r="G166" i="4"/>
  <c r="D166" i="4"/>
  <c r="C166" i="4"/>
  <c r="T165" i="4"/>
  <c r="S165" i="4"/>
  <c r="P165" i="4"/>
  <c r="O165" i="4"/>
  <c r="L165" i="4"/>
  <c r="K165" i="4"/>
  <c r="H165" i="4"/>
  <c r="G165" i="4"/>
  <c r="D165" i="4"/>
  <c r="C165" i="4"/>
  <c r="T164" i="4"/>
  <c r="S164" i="4"/>
  <c r="P164" i="4"/>
  <c r="O164" i="4"/>
  <c r="L164" i="4"/>
  <c r="K164" i="4"/>
  <c r="H164" i="4"/>
  <c r="G164" i="4"/>
  <c r="D164" i="4"/>
  <c r="C164" i="4"/>
  <c r="T163" i="4"/>
  <c r="S163" i="4"/>
  <c r="P163" i="4"/>
  <c r="O163" i="4"/>
  <c r="L163" i="4"/>
  <c r="K163" i="4"/>
  <c r="H163" i="4"/>
  <c r="G163" i="4"/>
  <c r="D163" i="4"/>
  <c r="C163" i="4"/>
  <c r="T162" i="4"/>
  <c r="S162" i="4"/>
  <c r="P162" i="4"/>
  <c r="O162" i="4"/>
  <c r="L162" i="4"/>
  <c r="K162" i="4"/>
  <c r="H162" i="4"/>
  <c r="G162" i="4"/>
  <c r="D162" i="4"/>
  <c r="C162" i="4"/>
  <c r="T161" i="4"/>
  <c r="S161" i="4"/>
  <c r="P161" i="4"/>
  <c r="O161" i="4"/>
  <c r="L161" i="4"/>
  <c r="K161" i="4"/>
  <c r="H161" i="4"/>
  <c r="G161" i="4"/>
  <c r="D161" i="4"/>
  <c r="C161" i="4"/>
  <c r="T160" i="4"/>
  <c r="S160" i="4"/>
  <c r="P160" i="4"/>
  <c r="O160" i="4"/>
  <c r="L160" i="4"/>
  <c r="K160" i="4"/>
  <c r="H160" i="4"/>
  <c r="G160" i="4"/>
  <c r="D160" i="4"/>
  <c r="C160" i="4"/>
  <c r="T159" i="4"/>
  <c r="S159" i="4"/>
  <c r="P159" i="4"/>
  <c r="O159" i="4"/>
  <c r="L159" i="4"/>
  <c r="K159" i="4"/>
  <c r="H159" i="4"/>
  <c r="G159" i="4"/>
  <c r="D159" i="4"/>
  <c r="C159" i="4"/>
  <c r="T158" i="4"/>
  <c r="S158" i="4"/>
  <c r="P158" i="4"/>
  <c r="O158" i="4"/>
  <c r="L158" i="4"/>
  <c r="K158" i="4"/>
  <c r="H158" i="4"/>
  <c r="G158" i="4"/>
  <c r="D158" i="4"/>
  <c r="C158" i="4"/>
  <c r="T157" i="4"/>
  <c r="S157" i="4"/>
  <c r="P157" i="4"/>
  <c r="O157" i="4"/>
  <c r="L157" i="4"/>
  <c r="K157" i="4"/>
  <c r="H157" i="4"/>
  <c r="G157" i="4"/>
  <c r="D157" i="4"/>
  <c r="C157" i="4"/>
  <c r="T156" i="4"/>
  <c r="S156" i="4"/>
  <c r="P156" i="4"/>
  <c r="O156" i="4"/>
  <c r="L156" i="4"/>
  <c r="K156" i="4"/>
  <c r="H156" i="4"/>
  <c r="G156" i="4"/>
  <c r="D156" i="4"/>
  <c r="C156" i="4"/>
  <c r="T155" i="4"/>
  <c r="S155" i="4"/>
  <c r="P155" i="4"/>
  <c r="O155" i="4"/>
  <c r="L155" i="4"/>
  <c r="K155" i="4"/>
  <c r="H155" i="4"/>
  <c r="G155" i="4"/>
  <c r="D155" i="4"/>
  <c r="C155" i="4"/>
  <c r="T154" i="4"/>
  <c r="S154" i="4"/>
  <c r="P154" i="4"/>
  <c r="O154" i="4"/>
  <c r="L154" i="4"/>
  <c r="K154" i="4"/>
  <c r="H154" i="4"/>
  <c r="G154" i="4"/>
  <c r="D154" i="4"/>
  <c r="C154" i="4"/>
  <c r="T153" i="4"/>
  <c r="S153" i="4"/>
  <c r="P153" i="4"/>
  <c r="O153" i="4"/>
  <c r="L153" i="4"/>
  <c r="K153" i="4"/>
  <c r="H153" i="4"/>
  <c r="G153" i="4"/>
  <c r="D153" i="4"/>
  <c r="C153" i="4"/>
  <c r="T152" i="4"/>
  <c r="S152" i="4"/>
  <c r="P152" i="4"/>
  <c r="O152" i="4"/>
  <c r="L152" i="4"/>
  <c r="K152" i="4"/>
  <c r="H152" i="4"/>
  <c r="G152" i="4"/>
  <c r="D152" i="4"/>
  <c r="C152" i="4"/>
  <c r="T151" i="4"/>
  <c r="S151" i="4"/>
  <c r="P151" i="4"/>
  <c r="O151" i="4"/>
  <c r="L151" i="4"/>
  <c r="K151" i="4"/>
  <c r="H151" i="4"/>
  <c r="G151" i="4"/>
  <c r="D151" i="4"/>
  <c r="C151" i="4"/>
  <c r="T150" i="4"/>
  <c r="S150" i="4"/>
  <c r="P150" i="4"/>
  <c r="O150" i="4"/>
  <c r="L150" i="4"/>
  <c r="K150" i="4"/>
  <c r="H150" i="4"/>
  <c r="G150" i="4"/>
  <c r="D150" i="4"/>
  <c r="C150" i="4"/>
  <c r="T149" i="4"/>
  <c r="S149" i="4"/>
  <c r="P149" i="4"/>
  <c r="O149" i="4"/>
  <c r="L149" i="4"/>
  <c r="K149" i="4"/>
  <c r="H149" i="4"/>
  <c r="G149" i="4"/>
  <c r="D149" i="4"/>
  <c r="C149" i="4"/>
  <c r="T148" i="4"/>
  <c r="S148" i="4"/>
  <c r="P148" i="4"/>
  <c r="O148" i="4"/>
  <c r="L148" i="4"/>
  <c r="K148" i="4"/>
  <c r="H148" i="4"/>
  <c r="G148" i="4"/>
  <c r="D148" i="4"/>
  <c r="C148" i="4"/>
  <c r="T147" i="4"/>
  <c r="S147" i="4"/>
  <c r="P147" i="4"/>
  <c r="O147" i="4"/>
  <c r="L147" i="4"/>
  <c r="K147" i="4"/>
  <c r="H147" i="4"/>
  <c r="G147" i="4"/>
  <c r="D147" i="4"/>
  <c r="C147" i="4"/>
  <c r="T146" i="4"/>
  <c r="S146" i="4"/>
  <c r="P146" i="4"/>
  <c r="O146" i="4"/>
  <c r="L146" i="4"/>
  <c r="K146" i="4"/>
  <c r="H146" i="4"/>
  <c r="G146" i="4"/>
  <c r="D146" i="4"/>
  <c r="C146" i="4"/>
  <c r="T145" i="4"/>
  <c r="S145" i="4"/>
  <c r="P145" i="4"/>
  <c r="O145" i="4"/>
  <c r="L145" i="4"/>
  <c r="K145" i="4"/>
  <c r="H145" i="4"/>
  <c r="G145" i="4"/>
  <c r="D145" i="4"/>
  <c r="C145" i="4"/>
  <c r="T144" i="4"/>
  <c r="S144" i="4"/>
  <c r="P144" i="4"/>
  <c r="O144" i="4"/>
  <c r="L144" i="4"/>
  <c r="K144" i="4"/>
  <c r="H144" i="4"/>
  <c r="G144" i="4"/>
  <c r="D144" i="4"/>
  <c r="C144" i="4"/>
  <c r="T143" i="4"/>
  <c r="S143" i="4"/>
  <c r="P143" i="4"/>
  <c r="O143" i="4"/>
  <c r="L143" i="4"/>
  <c r="K143" i="4"/>
  <c r="H143" i="4"/>
  <c r="G143" i="4"/>
  <c r="D143" i="4"/>
  <c r="C143" i="4"/>
  <c r="T142" i="4"/>
  <c r="S142" i="4"/>
  <c r="P142" i="4"/>
  <c r="O142" i="4"/>
  <c r="L142" i="4"/>
  <c r="K142" i="4"/>
  <c r="H142" i="4"/>
  <c r="G142" i="4"/>
  <c r="D142" i="4"/>
  <c r="C142" i="4"/>
  <c r="T141" i="4"/>
  <c r="S141" i="4"/>
  <c r="P141" i="4"/>
  <c r="O141" i="4"/>
  <c r="L141" i="4"/>
  <c r="K141" i="4"/>
  <c r="H141" i="4"/>
  <c r="G141" i="4"/>
  <c r="D141" i="4"/>
  <c r="C141" i="4"/>
  <c r="T140" i="4"/>
  <c r="S140" i="4"/>
  <c r="P140" i="4"/>
  <c r="O140" i="4"/>
  <c r="L140" i="4"/>
  <c r="K140" i="4"/>
  <c r="H140" i="4"/>
  <c r="G140" i="4"/>
  <c r="D140" i="4"/>
  <c r="C140" i="4"/>
  <c r="T139" i="4"/>
  <c r="S139" i="4"/>
  <c r="P139" i="4"/>
  <c r="O139" i="4"/>
  <c r="L139" i="4"/>
  <c r="K139" i="4"/>
  <c r="H139" i="4"/>
  <c r="G139" i="4"/>
  <c r="D139" i="4"/>
  <c r="C139" i="4"/>
  <c r="T138" i="4"/>
  <c r="S138" i="4"/>
  <c r="P138" i="4"/>
  <c r="O138" i="4"/>
  <c r="L138" i="4"/>
  <c r="K138" i="4"/>
  <c r="H138" i="4"/>
  <c r="G138" i="4"/>
  <c r="D138" i="4"/>
  <c r="C138" i="4"/>
  <c r="T137" i="4"/>
  <c r="S137" i="4"/>
  <c r="P137" i="4"/>
  <c r="O137" i="4"/>
  <c r="L137" i="4"/>
  <c r="K137" i="4"/>
  <c r="H137" i="4"/>
  <c r="G137" i="4"/>
  <c r="D137" i="4"/>
  <c r="C137" i="4"/>
  <c r="T136" i="4"/>
  <c r="S136" i="4"/>
  <c r="P136" i="4"/>
  <c r="O136" i="4"/>
  <c r="L136" i="4"/>
  <c r="K136" i="4"/>
  <c r="H136" i="4"/>
  <c r="G136" i="4"/>
  <c r="D136" i="4"/>
  <c r="C136" i="4"/>
  <c r="T135" i="4"/>
  <c r="S135" i="4"/>
  <c r="P135" i="4"/>
  <c r="O135" i="4"/>
  <c r="L135" i="4"/>
  <c r="K135" i="4"/>
  <c r="H135" i="4"/>
  <c r="G135" i="4"/>
  <c r="D135" i="4"/>
  <c r="C135" i="4"/>
  <c r="T134" i="4"/>
  <c r="S134" i="4"/>
  <c r="P134" i="4"/>
  <c r="O134" i="4"/>
  <c r="L134" i="4"/>
  <c r="K134" i="4"/>
  <c r="H134" i="4"/>
  <c r="G134" i="4"/>
  <c r="D134" i="4"/>
  <c r="C134" i="4"/>
  <c r="T133" i="4"/>
  <c r="S133" i="4"/>
  <c r="P133" i="4"/>
  <c r="O133" i="4"/>
  <c r="L133" i="4"/>
  <c r="K133" i="4"/>
  <c r="H133" i="4"/>
  <c r="G133" i="4"/>
  <c r="D133" i="4"/>
  <c r="C133" i="4"/>
  <c r="T132" i="4"/>
  <c r="S132" i="4"/>
  <c r="P132" i="4"/>
  <c r="O132" i="4"/>
  <c r="L132" i="4"/>
  <c r="K132" i="4"/>
  <c r="H132" i="4"/>
  <c r="G132" i="4"/>
  <c r="D132" i="4"/>
  <c r="C132" i="4"/>
  <c r="T131" i="4"/>
  <c r="S131" i="4"/>
  <c r="P131" i="4"/>
  <c r="O131" i="4"/>
  <c r="L131" i="4"/>
  <c r="K131" i="4"/>
  <c r="H131" i="4"/>
  <c r="G131" i="4"/>
  <c r="D131" i="4"/>
  <c r="C131" i="4"/>
  <c r="T130" i="4"/>
  <c r="S130" i="4"/>
  <c r="P130" i="4"/>
  <c r="O130" i="4"/>
  <c r="L130" i="4"/>
  <c r="K130" i="4"/>
  <c r="H130" i="4"/>
  <c r="G130" i="4"/>
  <c r="D130" i="4"/>
  <c r="C130" i="4"/>
  <c r="T129" i="4"/>
  <c r="S129" i="4"/>
  <c r="P129" i="4"/>
  <c r="O129" i="4"/>
  <c r="L129" i="4"/>
  <c r="K129" i="4"/>
  <c r="H129" i="4"/>
  <c r="G129" i="4"/>
  <c r="D129" i="4"/>
  <c r="C129" i="4"/>
  <c r="T128" i="4"/>
  <c r="S128" i="4"/>
  <c r="P128" i="4"/>
  <c r="O128" i="4"/>
  <c r="L128" i="4"/>
  <c r="K128" i="4"/>
  <c r="H128" i="4"/>
  <c r="G128" i="4"/>
  <c r="D128" i="4"/>
  <c r="C128" i="4"/>
  <c r="T127" i="4"/>
  <c r="S127" i="4"/>
  <c r="P127" i="4"/>
  <c r="O127" i="4"/>
  <c r="L127" i="4"/>
  <c r="K127" i="4"/>
  <c r="H127" i="4"/>
  <c r="G127" i="4"/>
  <c r="D127" i="4"/>
  <c r="C127" i="4"/>
  <c r="T126" i="4"/>
  <c r="S126" i="4"/>
  <c r="P126" i="4"/>
  <c r="O126" i="4"/>
  <c r="L126" i="4"/>
  <c r="K126" i="4"/>
  <c r="H126" i="4"/>
  <c r="G126" i="4"/>
  <c r="D126" i="4"/>
  <c r="C126" i="4"/>
  <c r="T125" i="4"/>
  <c r="S125" i="4"/>
  <c r="P125" i="4"/>
  <c r="O125" i="4"/>
  <c r="L125" i="4"/>
  <c r="K125" i="4"/>
  <c r="H125" i="4"/>
  <c r="G125" i="4"/>
  <c r="D125" i="4"/>
  <c r="C125" i="4"/>
  <c r="T124" i="4"/>
  <c r="S124" i="4"/>
  <c r="P124" i="4"/>
  <c r="O124" i="4"/>
  <c r="L124" i="4"/>
  <c r="K124" i="4"/>
  <c r="H124" i="4"/>
  <c r="G124" i="4"/>
  <c r="D124" i="4"/>
  <c r="C124" i="4"/>
  <c r="T123" i="4"/>
  <c r="S123" i="4"/>
  <c r="P123" i="4"/>
  <c r="O123" i="4"/>
  <c r="L123" i="4"/>
  <c r="K123" i="4"/>
  <c r="H123" i="4"/>
  <c r="G123" i="4"/>
  <c r="D123" i="4"/>
  <c r="C123" i="4"/>
  <c r="T122" i="4"/>
  <c r="S122" i="4"/>
  <c r="P122" i="4"/>
  <c r="O122" i="4"/>
  <c r="L122" i="4"/>
  <c r="K122" i="4"/>
  <c r="H122" i="4"/>
  <c r="G122" i="4"/>
  <c r="D122" i="4"/>
  <c r="C122" i="4"/>
  <c r="T121" i="4"/>
  <c r="S121" i="4"/>
  <c r="P121" i="4"/>
  <c r="O121" i="4"/>
  <c r="L121" i="4"/>
  <c r="K121" i="4"/>
  <c r="H121" i="4"/>
  <c r="G121" i="4"/>
  <c r="D121" i="4"/>
  <c r="C121" i="4"/>
  <c r="T120" i="4"/>
  <c r="S120" i="4"/>
  <c r="P120" i="4"/>
  <c r="O120" i="4"/>
  <c r="L120" i="4"/>
  <c r="K120" i="4"/>
  <c r="H120" i="4"/>
  <c r="G120" i="4"/>
  <c r="D120" i="4"/>
  <c r="C120" i="4"/>
  <c r="T119" i="4"/>
  <c r="S119" i="4"/>
  <c r="P119" i="4"/>
  <c r="O119" i="4"/>
  <c r="L119" i="4"/>
  <c r="K119" i="4"/>
  <c r="H119" i="4"/>
  <c r="G119" i="4"/>
  <c r="D119" i="4"/>
  <c r="C119" i="4"/>
  <c r="T118" i="4"/>
  <c r="S118" i="4"/>
  <c r="P118" i="4"/>
  <c r="O118" i="4"/>
  <c r="L118" i="4"/>
  <c r="K118" i="4"/>
  <c r="H118" i="4"/>
  <c r="G118" i="4"/>
  <c r="D118" i="4"/>
  <c r="C118" i="4"/>
  <c r="T117" i="4"/>
  <c r="S117" i="4"/>
  <c r="P117" i="4"/>
  <c r="O117" i="4"/>
  <c r="L117" i="4"/>
  <c r="K117" i="4"/>
  <c r="H117" i="4"/>
  <c r="G117" i="4"/>
  <c r="D117" i="4"/>
  <c r="C117" i="4"/>
  <c r="T116" i="4"/>
  <c r="S116" i="4"/>
  <c r="P116" i="4"/>
  <c r="O116" i="4"/>
  <c r="L116" i="4"/>
  <c r="K116" i="4"/>
  <c r="H116" i="4"/>
  <c r="G116" i="4"/>
  <c r="D116" i="4"/>
  <c r="C116" i="4"/>
  <c r="T115" i="4"/>
  <c r="S115" i="4"/>
  <c r="P115" i="4"/>
  <c r="O115" i="4"/>
  <c r="L115" i="4"/>
  <c r="K115" i="4"/>
  <c r="H115" i="4"/>
  <c r="G115" i="4"/>
  <c r="D115" i="4"/>
  <c r="C115" i="4"/>
  <c r="T114" i="4"/>
  <c r="S114" i="4"/>
  <c r="P114" i="4"/>
  <c r="O114" i="4"/>
  <c r="L114" i="4"/>
  <c r="K114" i="4"/>
  <c r="H114" i="4"/>
  <c r="G114" i="4"/>
  <c r="D114" i="4"/>
  <c r="C114" i="4"/>
  <c r="T113" i="4"/>
  <c r="S113" i="4"/>
  <c r="P113" i="4"/>
  <c r="O113" i="4"/>
  <c r="L113" i="4"/>
  <c r="K113" i="4"/>
  <c r="H113" i="4"/>
  <c r="G113" i="4"/>
  <c r="D113" i="4"/>
  <c r="C113" i="4"/>
  <c r="T112" i="4"/>
  <c r="S112" i="4"/>
  <c r="P112" i="4"/>
  <c r="O112" i="4"/>
  <c r="L112" i="4"/>
  <c r="K112" i="4"/>
  <c r="H112" i="4"/>
  <c r="G112" i="4"/>
  <c r="D112" i="4"/>
  <c r="C112" i="4"/>
  <c r="T111" i="4"/>
  <c r="S111" i="4"/>
  <c r="P111" i="4"/>
  <c r="O111" i="4"/>
  <c r="L111" i="4"/>
  <c r="K111" i="4"/>
  <c r="H111" i="4"/>
  <c r="G111" i="4"/>
  <c r="D111" i="4"/>
  <c r="C111" i="4"/>
  <c r="T110" i="4"/>
  <c r="S110" i="4"/>
  <c r="P110" i="4"/>
  <c r="O110" i="4"/>
  <c r="L110" i="4"/>
  <c r="K110" i="4"/>
  <c r="H110" i="4"/>
  <c r="G110" i="4"/>
  <c r="D110" i="4"/>
  <c r="C110" i="4"/>
  <c r="T109" i="4"/>
  <c r="S109" i="4"/>
  <c r="P109" i="4"/>
  <c r="O109" i="4"/>
  <c r="L109" i="4"/>
  <c r="K109" i="4"/>
  <c r="H109" i="4"/>
  <c r="G109" i="4"/>
  <c r="D109" i="4"/>
  <c r="C109" i="4"/>
  <c r="T108" i="4"/>
  <c r="S108" i="4"/>
  <c r="P108" i="4"/>
  <c r="O108" i="4"/>
  <c r="L108" i="4"/>
  <c r="K108" i="4"/>
  <c r="H108" i="4"/>
  <c r="G108" i="4"/>
  <c r="D108" i="4"/>
  <c r="C108" i="4"/>
  <c r="T107" i="4"/>
  <c r="S107" i="4"/>
  <c r="P107" i="4"/>
  <c r="O107" i="4"/>
  <c r="L107" i="4"/>
  <c r="K107" i="4"/>
  <c r="H107" i="4"/>
  <c r="G107" i="4"/>
  <c r="D107" i="4"/>
  <c r="C107" i="4"/>
  <c r="T106" i="4"/>
  <c r="S106" i="4"/>
  <c r="P106" i="4"/>
  <c r="O106" i="4"/>
  <c r="L106" i="4"/>
  <c r="K106" i="4"/>
  <c r="H106" i="4"/>
  <c r="G106" i="4"/>
  <c r="D106" i="4"/>
  <c r="C106" i="4"/>
  <c r="T105" i="4"/>
  <c r="S105" i="4"/>
  <c r="P105" i="4"/>
  <c r="O105" i="4"/>
  <c r="L105" i="4"/>
  <c r="K105" i="4"/>
  <c r="H105" i="4"/>
  <c r="G105" i="4"/>
  <c r="D105" i="4"/>
  <c r="C105" i="4"/>
  <c r="T104" i="4"/>
  <c r="S104" i="4"/>
  <c r="P104" i="4"/>
  <c r="O104" i="4"/>
  <c r="L104" i="4"/>
  <c r="K104" i="4"/>
  <c r="H104" i="4"/>
  <c r="G104" i="4"/>
  <c r="D104" i="4"/>
  <c r="C104" i="4"/>
  <c r="T103" i="4"/>
  <c r="S103" i="4"/>
  <c r="P103" i="4"/>
  <c r="O103" i="4"/>
  <c r="L103" i="4"/>
  <c r="K103" i="4"/>
  <c r="H103" i="4"/>
  <c r="G103" i="4"/>
  <c r="D103" i="4"/>
  <c r="C103" i="4"/>
  <c r="T102" i="4"/>
  <c r="S102" i="4"/>
  <c r="P102" i="4"/>
  <c r="O102" i="4"/>
  <c r="L102" i="4"/>
  <c r="K102" i="4"/>
  <c r="H102" i="4"/>
  <c r="G102" i="4"/>
  <c r="D102" i="4"/>
  <c r="C102" i="4"/>
  <c r="T101" i="4"/>
  <c r="S101" i="4"/>
  <c r="P101" i="4"/>
  <c r="O101" i="4"/>
  <c r="L101" i="4"/>
  <c r="K101" i="4"/>
  <c r="H101" i="4"/>
  <c r="G101" i="4"/>
  <c r="D101" i="4"/>
  <c r="C101" i="4"/>
  <c r="T100" i="4"/>
  <c r="S100" i="4"/>
  <c r="P100" i="4"/>
  <c r="O100" i="4"/>
  <c r="L100" i="4"/>
  <c r="K100" i="4"/>
  <c r="H100" i="4"/>
  <c r="G100" i="4"/>
  <c r="D100" i="4"/>
  <c r="C100" i="4"/>
  <c r="T99" i="4"/>
  <c r="S99" i="4"/>
  <c r="P99" i="4"/>
  <c r="O99" i="4"/>
  <c r="L99" i="4"/>
  <c r="K99" i="4"/>
  <c r="H99" i="4"/>
  <c r="G99" i="4"/>
  <c r="D99" i="4"/>
  <c r="C99" i="4"/>
  <c r="T98" i="4"/>
  <c r="S98" i="4"/>
  <c r="P98" i="4"/>
  <c r="O98" i="4"/>
  <c r="L98" i="4"/>
  <c r="K98" i="4"/>
  <c r="H98" i="4"/>
  <c r="G98" i="4"/>
  <c r="D98" i="4"/>
  <c r="C98" i="4"/>
  <c r="T97" i="4"/>
  <c r="S97" i="4"/>
  <c r="P97" i="4"/>
  <c r="O97" i="4"/>
  <c r="L97" i="4"/>
  <c r="K97" i="4"/>
  <c r="H97" i="4"/>
  <c r="G97" i="4"/>
  <c r="D97" i="4"/>
  <c r="C97" i="4"/>
  <c r="T96" i="4"/>
  <c r="S96" i="4"/>
  <c r="P96" i="4"/>
  <c r="O96" i="4"/>
  <c r="L96" i="4"/>
  <c r="K96" i="4"/>
  <c r="H96" i="4"/>
  <c r="G96" i="4"/>
  <c r="D96" i="4"/>
  <c r="C96" i="4"/>
  <c r="T95" i="4"/>
  <c r="S95" i="4"/>
  <c r="P95" i="4"/>
  <c r="O95" i="4"/>
  <c r="L95" i="4"/>
  <c r="K95" i="4"/>
  <c r="H95" i="4"/>
  <c r="G95" i="4"/>
  <c r="D95" i="4"/>
  <c r="C95" i="4"/>
  <c r="T94" i="4"/>
  <c r="S94" i="4"/>
  <c r="P94" i="4"/>
  <c r="O94" i="4"/>
  <c r="L94" i="4"/>
  <c r="K94" i="4"/>
  <c r="H94" i="4"/>
  <c r="G94" i="4"/>
  <c r="D94" i="4"/>
  <c r="C94" i="4"/>
  <c r="T93" i="4"/>
  <c r="S93" i="4"/>
  <c r="P93" i="4"/>
  <c r="O93" i="4"/>
  <c r="L93" i="4"/>
  <c r="K93" i="4"/>
  <c r="H93" i="4"/>
  <c r="G93" i="4"/>
  <c r="D93" i="4"/>
  <c r="C93" i="4"/>
  <c r="T92" i="4"/>
  <c r="S92" i="4"/>
  <c r="P92" i="4"/>
  <c r="O92" i="4"/>
  <c r="L92" i="4"/>
  <c r="K92" i="4"/>
  <c r="H92" i="4"/>
  <c r="G92" i="4"/>
  <c r="D92" i="4"/>
  <c r="C92" i="4"/>
  <c r="T91" i="4"/>
  <c r="S91" i="4"/>
  <c r="P91" i="4"/>
  <c r="O91" i="4"/>
  <c r="L91" i="4"/>
  <c r="K91" i="4"/>
  <c r="H91" i="4"/>
  <c r="G91" i="4"/>
  <c r="D91" i="4"/>
  <c r="C91" i="4"/>
  <c r="T90" i="4"/>
  <c r="S90" i="4"/>
  <c r="P90" i="4"/>
  <c r="O90" i="4"/>
  <c r="L90" i="4"/>
  <c r="K90" i="4"/>
  <c r="H90" i="4"/>
  <c r="G90" i="4"/>
  <c r="D90" i="4"/>
  <c r="C90" i="4"/>
  <c r="T89" i="4"/>
  <c r="S89" i="4"/>
  <c r="P89" i="4"/>
  <c r="O89" i="4"/>
  <c r="L89" i="4"/>
  <c r="K89" i="4"/>
  <c r="H89" i="4"/>
  <c r="G89" i="4"/>
  <c r="D89" i="4"/>
  <c r="C89" i="4"/>
  <c r="T88" i="4"/>
  <c r="S88" i="4"/>
  <c r="P88" i="4"/>
  <c r="O88" i="4"/>
  <c r="L88" i="4"/>
  <c r="K88" i="4"/>
  <c r="H88" i="4"/>
  <c r="G88" i="4"/>
  <c r="D88" i="4"/>
  <c r="C88" i="4"/>
  <c r="T87" i="4"/>
  <c r="S87" i="4"/>
  <c r="P87" i="4"/>
  <c r="O87" i="4"/>
  <c r="L87" i="4"/>
  <c r="K87" i="4"/>
  <c r="H87" i="4"/>
  <c r="G87" i="4"/>
  <c r="D87" i="4"/>
  <c r="C87" i="4"/>
  <c r="T86" i="4"/>
  <c r="S86" i="4"/>
  <c r="P86" i="4"/>
  <c r="O86" i="4"/>
  <c r="L86" i="4"/>
  <c r="K86" i="4"/>
  <c r="H86" i="4"/>
  <c r="G86" i="4"/>
  <c r="D86" i="4"/>
  <c r="C86" i="4"/>
  <c r="T85" i="4"/>
  <c r="S85" i="4"/>
  <c r="P85" i="4"/>
  <c r="O85" i="4"/>
  <c r="L85" i="4"/>
  <c r="K85" i="4"/>
  <c r="H85" i="4"/>
  <c r="G85" i="4"/>
  <c r="D85" i="4"/>
  <c r="C85" i="4"/>
  <c r="T84" i="4"/>
  <c r="S84" i="4"/>
  <c r="P84" i="4"/>
  <c r="O84" i="4"/>
  <c r="L84" i="4"/>
  <c r="K84" i="4"/>
  <c r="H84" i="4"/>
  <c r="G84" i="4"/>
  <c r="D84" i="4"/>
  <c r="C84" i="4"/>
  <c r="T83" i="4"/>
  <c r="S83" i="4"/>
  <c r="P83" i="4"/>
  <c r="O83" i="4"/>
  <c r="L83" i="4"/>
  <c r="K83" i="4"/>
  <c r="H83" i="4"/>
  <c r="G83" i="4"/>
  <c r="D83" i="4"/>
  <c r="C83" i="4"/>
  <c r="T82" i="4"/>
  <c r="S82" i="4"/>
  <c r="P82" i="4"/>
  <c r="O82" i="4"/>
  <c r="L82" i="4"/>
  <c r="K82" i="4"/>
  <c r="H82" i="4"/>
  <c r="G82" i="4"/>
  <c r="D82" i="4"/>
  <c r="C82" i="4"/>
  <c r="T81" i="4"/>
  <c r="S81" i="4"/>
  <c r="P81" i="4"/>
  <c r="O81" i="4"/>
  <c r="L81" i="4"/>
  <c r="K81" i="4"/>
  <c r="H81" i="4"/>
  <c r="G81" i="4"/>
  <c r="D81" i="4"/>
  <c r="C81" i="4"/>
  <c r="T80" i="4"/>
  <c r="S80" i="4"/>
  <c r="P80" i="4"/>
  <c r="O80" i="4"/>
  <c r="L80" i="4"/>
  <c r="K80" i="4"/>
  <c r="H80" i="4"/>
  <c r="G80" i="4"/>
  <c r="D80" i="4"/>
  <c r="C80" i="4"/>
  <c r="T79" i="4"/>
  <c r="S79" i="4"/>
  <c r="P79" i="4"/>
  <c r="O79" i="4"/>
  <c r="L79" i="4"/>
  <c r="K79" i="4"/>
  <c r="H79" i="4"/>
  <c r="G79" i="4"/>
  <c r="D79" i="4"/>
  <c r="C79" i="4"/>
  <c r="T78" i="4"/>
  <c r="S78" i="4"/>
  <c r="P78" i="4"/>
  <c r="O78" i="4"/>
  <c r="L78" i="4"/>
  <c r="K78" i="4"/>
  <c r="H78" i="4"/>
  <c r="G78" i="4"/>
  <c r="D78" i="4"/>
  <c r="C78" i="4"/>
  <c r="T77" i="4"/>
  <c r="S77" i="4"/>
  <c r="P77" i="4"/>
  <c r="O77" i="4"/>
  <c r="L77" i="4"/>
  <c r="K77" i="4"/>
  <c r="H77" i="4"/>
  <c r="G77" i="4"/>
  <c r="D77" i="4"/>
  <c r="C77" i="4"/>
  <c r="T76" i="4"/>
  <c r="S76" i="4"/>
  <c r="P76" i="4"/>
  <c r="O76" i="4"/>
  <c r="L76" i="4"/>
  <c r="K76" i="4"/>
  <c r="H76" i="4"/>
  <c r="G76" i="4"/>
  <c r="D76" i="4"/>
  <c r="C76" i="4"/>
  <c r="T75" i="4"/>
  <c r="S75" i="4"/>
  <c r="P75" i="4"/>
  <c r="O75" i="4"/>
  <c r="L75" i="4"/>
  <c r="K75" i="4"/>
  <c r="H75" i="4"/>
  <c r="G75" i="4"/>
  <c r="D75" i="4"/>
  <c r="C75" i="4"/>
  <c r="T74" i="4"/>
  <c r="S74" i="4"/>
  <c r="P74" i="4"/>
  <c r="O74" i="4"/>
  <c r="L74" i="4"/>
  <c r="K74" i="4"/>
  <c r="H74" i="4"/>
  <c r="G74" i="4"/>
  <c r="D74" i="4"/>
  <c r="C74" i="4"/>
  <c r="T73" i="4"/>
  <c r="S73" i="4"/>
  <c r="P73" i="4"/>
  <c r="O73" i="4"/>
  <c r="L73" i="4"/>
  <c r="K73" i="4"/>
  <c r="H73" i="4"/>
  <c r="G73" i="4"/>
  <c r="D73" i="4"/>
  <c r="C73" i="4"/>
  <c r="T72" i="4"/>
  <c r="S72" i="4"/>
  <c r="P72" i="4"/>
  <c r="O72" i="4"/>
  <c r="L72" i="4"/>
  <c r="K72" i="4"/>
  <c r="H72" i="4"/>
  <c r="G72" i="4"/>
  <c r="D72" i="4"/>
  <c r="C72" i="4"/>
  <c r="T71" i="4"/>
  <c r="S71" i="4"/>
  <c r="P71" i="4"/>
  <c r="O71" i="4"/>
  <c r="L71" i="4"/>
  <c r="K71" i="4"/>
  <c r="H71" i="4"/>
  <c r="G71" i="4"/>
  <c r="D71" i="4"/>
  <c r="C71" i="4"/>
  <c r="T70" i="4"/>
  <c r="S70" i="4"/>
  <c r="P70" i="4"/>
  <c r="O70" i="4"/>
  <c r="L70" i="4"/>
  <c r="K70" i="4"/>
  <c r="H70" i="4"/>
  <c r="G70" i="4"/>
  <c r="D70" i="4"/>
  <c r="C70" i="4"/>
  <c r="T69" i="4"/>
  <c r="S69" i="4"/>
  <c r="P69" i="4"/>
  <c r="O69" i="4"/>
  <c r="L69" i="4"/>
  <c r="K69" i="4"/>
  <c r="H69" i="4"/>
  <c r="G69" i="4"/>
  <c r="D69" i="4"/>
  <c r="C69" i="4"/>
  <c r="T68" i="4"/>
  <c r="S68" i="4"/>
  <c r="P68" i="4"/>
  <c r="O68" i="4"/>
  <c r="L68" i="4"/>
  <c r="K68" i="4"/>
  <c r="H68" i="4"/>
  <c r="G68" i="4"/>
  <c r="D68" i="4"/>
  <c r="C68" i="4"/>
  <c r="T67" i="4"/>
  <c r="S67" i="4"/>
  <c r="P67" i="4"/>
  <c r="O67" i="4"/>
  <c r="L67" i="4"/>
  <c r="K67" i="4"/>
  <c r="H67" i="4"/>
  <c r="G67" i="4"/>
  <c r="D67" i="4"/>
  <c r="C67" i="4"/>
  <c r="T66" i="4"/>
  <c r="S66" i="4"/>
  <c r="P66" i="4"/>
  <c r="O66" i="4"/>
  <c r="L66" i="4"/>
  <c r="K66" i="4"/>
  <c r="H66" i="4"/>
  <c r="G66" i="4"/>
  <c r="D66" i="4"/>
  <c r="C66" i="4"/>
  <c r="T65" i="4"/>
  <c r="S65" i="4"/>
  <c r="P65" i="4"/>
  <c r="O65" i="4"/>
  <c r="L65" i="4"/>
  <c r="K65" i="4"/>
  <c r="H65" i="4"/>
  <c r="G65" i="4"/>
  <c r="D65" i="4"/>
  <c r="C65" i="4"/>
  <c r="T64" i="4"/>
  <c r="S64" i="4"/>
  <c r="P64" i="4"/>
  <c r="O64" i="4"/>
  <c r="L64" i="4"/>
  <c r="K64" i="4"/>
  <c r="H64" i="4"/>
  <c r="G64" i="4"/>
  <c r="D64" i="4"/>
  <c r="C64" i="4"/>
  <c r="T63" i="4"/>
  <c r="S63" i="4"/>
  <c r="P63" i="4"/>
  <c r="O63" i="4"/>
  <c r="L63" i="4"/>
  <c r="K63" i="4"/>
  <c r="H63" i="4"/>
  <c r="G63" i="4"/>
  <c r="D63" i="4"/>
  <c r="C63" i="4"/>
  <c r="T62" i="4"/>
  <c r="S62" i="4"/>
  <c r="P62" i="4"/>
  <c r="O62" i="4"/>
  <c r="L62" i="4"/>
  <c r="K62" i="4"/>
  <c r="H62" i="4"/>
  <c r="G62" i="4"/>
  <c r="D62" i="4"/>
  <c r="C62" i="4"/>
  <c r="T61" i="4"/>
  <c r="S61" i="4"/>
  <c r="P61" i="4"/>
  <c r="O61" i="4"/>
  <c r="L61" i="4"/>
  <c r="K61" i="4"/>
  <c r="H61" i="4"/>
  <c r="G61" i="4"/>
  <c r="D61" i="4"/>
  <c r="C61" i="4"/>
  <c r="T60" i="4"/>
  <c r="S60" i="4"/>
  <c r="P60" i="4"/>
  <c r="O60" i="4"/>
  <c r="L60" i="4"/>
  <c r="K60" i="4"/>
  <c r="H60" i="4"/>
  <c r="G60" i="4"/>
  <c r="D60" i="4"/>
  <c r="C60" i="4"/>
  <c r="T59" i="4"/>
  <c r="S59" i="4"/>
  <c r="P59" i="4"/>
  <c r="O59" i="4"/>
  <c r="L59" i="4"/>
  <c r="K59" i="4"/>
  <c r="H59" i="4"/>
  <c r="G59" i="4"/>
  <c r="D59" i="4"/>
  <c r="C59" i="4"/>
  <c r="T58" i="4"/>
  <c r="S58" i="4"/>
  <c r="P58" i="4"/>
  <c r="O58" i="4"/>
  <c r="L58" i="4"/>
  <c r="K58" i="4"/>
  <c r="H58" i="4"/>
  <c r="G58" i="4"/>
  <c r="D58" i="4"/>
  <c r="C58" i="4"/>
  <c r="T57" i="4"/>
  <c r="S57" i="4"/>
  <c r="P57" i="4"/>
  <c r="O57" i="4"/>
  <c r="L57" i="4"/>
  <c r="K57" i="4"/>
  <c r="H57" i="4"/>
  <c r="G57" i="4"/>
  <c r="D57" i="4"/>
  <c r="C57" i="4"/>
  <c r="T56" i="4"/>
  <c r="S56" i="4"/>
  <c r="P56" i="4"/>
  <c r="O56" i="4"/>
  <c r="L56" i="4"/>
  <c r="K56" i="4"/>
  <c r="H56" i="4"/>
  <c r="G56" i="4"/>
  <c r="D56" i="4"/>
  <c r="C56" i="4"/>
  <c r="T55" i="4"/>
  <c r="S55" i="4"/>
  <c r="P55" i="4"/>
  <c r="O55" i="4"/>
  <c r="L55" i="4"/>
  <c r="K55" i="4"/>
  <c r="H55" i="4"/>
  <c r="G55" i="4"/>
  <c r="D55" i="4"/>
  <c r="C55" i="4"/>
  <c r="T54" i="4"/>
  <c r="S54" i="4"/>
  <c r="P54" i="4"/>
  <c r="O54" i="4"/>
  <c r="L54" i="4"/>
  <c r="K54" i="4"/>
  <c r="H54" i="4"/>
  <c r="G54" i="4"/>
  <c r="D54" i="4"/>
  <c r="C54" i="4"/>
  <c r="T53" i="4"/>
  <c r="S53" i="4"/>
  <c r="P53" i="4"/>
  <c r="O53" i="4"/>
  <c r="L53" i="4"/>
  <c r="K53" i="4"/>
  <c r="H53" i="4"/>
  <c r="G53" i="4"/>
  <c r="D53" i="4"/>
  <c r="C53" i="4"/>
  <c r="T52" i="4"/>
  <c r="S52" i="4"/>
  <c r="P52" i="4"/>
  <c r="O52" i="4"/>
  <c r="L52" i="4"/>
  <c r="K52" i="4"/>
  <c r="H52" i="4"/>
  <c r="G52" i="4"/>
  <c r="D52" i="4"/>
  <c r="C52" i="4"/>
  <c r="T51" i="4"/>
  <c r="S51" i="4"/>
  <c r="P51" i="4"/>
  <c r="O51" i="4"/>
  <c r="L51" i="4"/>
  <c r="K51" i="4"/>
  <c r="H51" i="4"/>
  <c r="G51" i="4"/>
  <c r="D51" i="4"/>
  <c r="C51" i="4"/>
  <c r="T50" i="4"/>
  <c r="S50" i="4"/>
  <c r="P50" i="4"/>
  <c r="O50" i="4"/>
  <c r="L50" i="4"/>
  <c r="K50" i="4"/>
  <c r="H50" i="4"/>
  <c r="G50" i="4"/>
  <c r="D50" i="4"/>
  <c r="C50" i="4"/>
  <c r="T49" i="4"/>
  <c r="S49" i="4"/>
  <c r="P49" i="4"/>
  <c r="O49" i="4"/>
  <c r="L49" i="4"/>
  <c r="K49" i="4"/>
  <c r="H49" i="4"/>
  <c r="G49" i="4"/>
  <c r="D49" i="4"/>
  <c r="C49" i="4"/>
  <c r="T48" i="4"/>
  <c r="S48" i="4"/>
  <c r="P48" i="4"/>
  <c r="O48" i="4"/>
  <c r="L48" i="4"/>
  <c r="K48" i="4"/>
  <c r="H48" i="4"/>
  <c r="G48" i="4"/>
  <c r="D48" i="4"/>
  <c r="C48" i="4"/>
  <c r="T47" i="4"/>
  <c r="S47" i="4"/>
  <c r="P47" i="4"/>
  <c r="O47" i="4"/>
  <c r="L47" i="4"/>
  <c r="K47" i="4"/>
  <c r="H47" i="4"/>
  <c r="G47" i="4"/>
  <c r="D47" i="4"/>
  <c r="C47" i="4"/>
  <c r="T46" i="4"/>
  <c r="S46" i="4"/>
  <c r="P46" i="4"/>
  <c r="O46" i="4"/>
  <c r="L46" i="4"/>
  <c r="K46" i="4"/>
  <c r="H46" i="4"/>
  <c r="G46" i="4"/>
  <c r="D46" i="4"/>
  <c r="C46" i="4"/>
  <c r="T45" i="4"/>
  <c r="S45" i="4"/>
  <c r="P45" i="4"/>
  <c r="O45" i="4"/>
  <c r="L45" i="4"/>
  <c r="K45" i="4"/>
  <c r="H45" i="4"/>
  <c r="G45" i="4"/>
  <c r="D45" i="4"/>
  <c r="C45" i="4"/>
  <c r="T44" i="4"/>
  <c r="S44" i="4"/>
  <c r="P44" i="4"/>
  <c r="O44" i="4"/>
  <c r="L44" i="4"/>
  <c r="K44" i="4"/>
  <c r="H44" i="4"/>
  <c r="G44" i="4"/>
  <c r="D44" i="4"/>
  <c r="C44" i="4"/>
  <c r="T43" i="4"/>
  <c r="S43" i="4"/>
  <c r="P43" i="4"/>
  <c r="O43" i="4"/>
  <c r="L43" i="4"/>
  <c r="K43" i="4"/>
  <c r="H43" i="4"/>
  <c r="G43" i="4"/>
  <c r="D43" i="4"/>
  <c r="C43" i="4"/>
  <c r="T42" i="4"/>
  <c r="S42" i="4"/>
  <c r="P42" i="4"/>
  <c r="O42" i="4"/>
  <c r="L42" i="4"/>
  <c r="K42" i="4"/>
  <c r="H42" i="4"/>
  <c r="G42" i="4"/>
  <c r="D42" i="4"/>
  <c r="C42" i="4"/>
  <c r="T41" i="4"/>
  <c r="S41" i="4"/>
  <c r="P41" i="4"/>
  <c r="O41" i="4"/>
  <c r="L41" i="4"/>
  <c r="K41" i="4"/>
  <c r="H41" i="4"/>
  <c r="G41" i="4"/>
  <c r="D41" i="4"/>
  <c r="C41" i="4"/>
  <c r="T40" i="4"/>
  <c r="S40" i="4"/>
  <c r="P40" i="4"/>
  <c r="O40" i="4"/>
  <c r="L40" i="4"/>
  <c r="K40" i="4"/>
  <c r="H40" i="4"/>
  <c r="G40" i="4"/>
  <c r="D40" i="4"/>
  <c r="C40" i="4"/>
  <c r="T39" i="4"/>
  <c r="S39" i="4"/>
  <c r="P39" i="4"/>
  <c r="O39" i="4"/>
  <c r="L39" i="4"/>
  <c r="K39" i="4"/>
  <c r="H39" i="4"/>
  <c r="G39" i="4"/>
  <c r="D39" i="4"/>
  <c r="C39" i="4"/>
  <c r="T38" i="4"/>
  <c r="S38" i="4"/>
  <c r="P38" i="4"/>
  <c r="O38" i="4"/>
  <c r="L38" i="4"/>
  <c r="K38" i="4"/>
  <c r="H38" i="4"/>
  <c r="G38" i="4"/>
  <c r="D38" i="4"/>
  <c r="C38" i="4"/>
  <c r="T37" i="4"/>
  <c r="S37" i="4"/>
  <c r="P37" i="4"/>
  <c r="O37" i="4"/>
  <c r="L37" i="4"/>
  <c r="K37" i="4"/>
  <c r="H37" i="4"/>
  <c r="G37" i="4"/>
  <c r="D37" i="4"/>
  <c r="C37" i="4"/>
  <c r="T36" i="4"/>
  <c r="S36" i="4"/>
  <c r="P36" i="4"/>
  <c r="O36" i="4"/>
  <c r="L36" i="4"/>
  <c r="K36" i="4"/>
  <c r="H36" i="4"/>
  <c r="G36" i="4"/>
  <c r="D36" i="4"/>
  <c r="C36" i="4"/>
  <c r="T35" i="4"/>
  <c r="S35" i="4"/>
  <c r="P35" i="4"/>
  <c r="O35" i="4"/>
  <c r="L35" i="4"/>
  <c r="K35" i="4"/>
  <c r="H35" i="4"/>
  <c r="G35" i="4"/>
  <c r="D35" i="4"/>
  <c r="C35" i="4"/>
  <c r="T34" i="4"/>
  <c r="S34" i="4"/>
  <c r="P34" i="4"/>
  <c r="O34" i="4"/>
  <c r="L34" i="4"/>
  <c r="K34" i="4"/>
  <c r="H34" i="4"/>
  <c r="G34" i="4"/>
  <c r="D34" i="4"/>
  <c r="C34" i="4"/>
  <c r="T33" i="4"/>
  <c r="S33" i="4"/>
  <c r="P33" i="4"/>
  <c r="O33" i="4"/>
  <c r="L33" i="4"/>
  <c r="K33" i="4"/>
  <c r="H33" i="4"/>
  <c r="G33" i="4"/>
  <c r="D33" i="4"/>
  <c r="C33" i="4"/>
  <c r="T32" i="4"/>
  <c r="S32" i="4"/>
  <c r="P32" i="4"/>
  <c r="O32" i="4"/>
  <c r="L32" i="4"/>
  <c r="K32" i="4"/>
  <c r="H32" i="4"/>
  <c r="G32" i="4"/>
  <c r="D32" i="4"/>
  <c r="C32" i="4"/>
  <c r="T31" i="4"/>
  <c r="S31" i="4"/>
  <c r="P31" i="4"/>
  <c r="O31" i="4"/>
  <c r="L31" i="4"/>
  <c r="K31" i="4"/>
  <c r="H31" i="4"/>
  <c r="G31" i="4"/>
  <c r="D31" i="4"/>
  <c r="C31" i="4"/>
  <c r="T30" i="4"/>
  <c r="S30" i="4"/>
  <c r="P30" i="4"/>
  <c r="O30" i="4"/>
  <c r="L30" i="4"/>
  <c r="K30" i="4"/>
  <c r="H30" i="4"/>
  <c r="G30" i="4"/>
  <c r="D30" i="4"/>
  <c r="C30" i="4"/>
  <c r="T29" i="4"/>
  <c r="S29" i="4"/>
  <c r="P29" i="4"/>
  <c r="O29" i="4"/>
  <c r="L29" i="4"/>
  <c r="K29" i="4"/>
  <c r="H29" i="4"/>
  <c r="G29" i="4"/>
  <c r="D29" i="4"/>
  <c r="C29" i="4"/>
  <c r="T28" i="4"/>
  <c r="S28" i="4"/>
  <c r="P28" i="4"/>
  <c r="O28" i="4"/>
  <c r="L28" i="4"/>
  <c r="K28" i="4"/>
  <c r="H28" i="4"/>
  <c r="G28" i="4"/>
  <c r="D28" i="4"/>
  <c r="C28" i="4"/>
  <c r="T27" i="4"/>
  <c r="S27" i="4"/>
  <c r="P27" i="4"/>
  <c r="O27" i="4"/>
  <c r="L27" i="4"/>
  <c r="K27" i="4"/>
  <c r="H27" i="4"/>
  <c r="G27" i="4"/>
  <c r="D27" i="4"/>
  <c r="C27" i="4"/>
  <c r="T26" i="4"/>
  <c r="S26" i="4"/>
  <c r="P26" i="4"/>
  <c r="O26" i="4"/>
  <c r="L26" i="4"/>
  <c r="K26" i="4"/>
  <c r="H26" i="4"/>
  <c r="G26" i="4"/>
  <c r="D26" i="4"/>
  <c r="C26" i="4"/>
  <c r="T25" i="4"/>
  <c r="S25" i="4"/>
  <c r="P25" i="4"/>
  <c r="O25" i="4"/>
  <c r="L25" i="4"/>
  <c r="K25" i="4"/>
  <c r="H25" i="4"/>
  <c r="G25" i="4"/>
  <c r="D25" i="4"/>
  <c r="C25" i="4"/>
  <c r="T24" i="4"/>
  <c r="S24" i="4"/>
  <c r="P24" i="4"/>
  <c r="O24" i="4"/>
  <c r="L24" i="4"/>
  <c r="K24" i="4"/>
  <c r="H24" i="4"/>
  <c r="G24" i="4"/>
  <c r="D24" i="4"/>
  <c r="C24" i="4"/>
  <c r="T23" i="4"/>
  <c r="S23" i="4"/>
  <c r="P23" i="4"/>
  <c r="O23" i="4"/>
  <c r="L23" i="4"/>
  <c r="K23" i="4"/>
  <c r="H23" i="4"/>
  <c r="G23" i="4"/>
  <c r="D23" i="4"/>
  <c r="C23" i="4"/>
  <c r="T22" i="4"/>
  <c r="S22" i="4"/>
  <c r="P22" i="4"/>
  <c r="O22" i="4"/>
  <c r="L22" i="4"/>
  <c r="K22" i="4"/>
  <c r="H22" i="4"/>
  <c r="G22" i="4"/>
  <c r="D22" i="4"/>
  <c r="C22" i="4"/>
  <c r="T21" i="4"/>
  <c r="S21" i="4"/>
  <c r="P21" i="4"/>
  <c r="O21" i="4"/>
  <c r="L21" i="4"/>
  <c r="K21" i="4"/>
  <c r="H21" i="4"/>
  <c r="G21" i="4"/>
  <c r="D21" i="4"/>
  <c r="C21" i="4"/>
  <c r="T20" i="4"/>
  <c r="S20" i="4"/>
  <c r="P20" i="4"/>
  <c r="O20" i="4"/>
  <c r="L20" i="4"/>
  <c r="K20" i="4"/>
  <c r="H20" i="4"/>
  <c r="G20" i="4"/>
  <c r="D20" i="4"/>
  <c r="C20" i="4"/>
  <c r="T19" i="4"/>
  <c r="S19" i="4"/>
  <c r="P19" i="4"/>
  <c r="O19" i="4"/>
  <c r="L19" i="4"/>
  <c r="K19" i="4"/>
  <c r="H19" i="4"/>
  <c r="G19" i="4"/>
  <c r="D19" i="4"/>
  <c r="C19" i="4"/>
  <c r="T18" i="4"/>
  <c r="S18" i="4"/>
  <c r="P18" i="4"/>
  <c r="O18" i="4"/>
  <c r="L18" i="4"/>
  <c r="K18" i="4"/>
  <c r="H18" i="4"/>
  <c r="G18" i="4"/>
  <c r="D18" i="4"/>
  <c r="C18" i="4"/>
  <c r="T17" i="4"/>
  <c r="S17" i="4"/>
  <c r="P17" i="4"/>
  <c r="O17" i="4"/>
  <c r="L17" i="4"/>
  <c r="K17" i="4"/>
  <c r="H17" i="4"/>
  <c r="G17" i="4"/>
  <c r="D17" i="4"/>
  <c r="C17" i="4"/>
  <c r="T16" i="4"/>
  <c r="S16" i="4"/>
  <c r="P16" i="4"/>
  <c r="O16" i="4"/>
  <c r="L16" i="4"/>
  <c r="K16" i="4"/>
  <c r="H16" i="4"/>
  <c r="G16" i="4"/>
  <c r="D16" i="4"/>
  <c r="C16" i="4"/>
  <c r="T15" i="4"/>
  <c r="S15" i="4"/>
  <c r="P15" i="4"/>
  <c r="O15" i="4"/>
  <c r="L15" i="4"/>
  <c r="K15" i="4"/>
  <c r="H15" i="4"/>
  <c r="G15" i="4"/>
  <c r="D15" i="4"/>
  <c r="C15" i="4"/>
  <c r="T14" i="4"/>
  <c r="S14" i="4"/>
  <c r="P14" i="4"/>
  <c r="O14" i="4"/>
  <c r="L14" i="4"/>
  <c r="K14" i="4"/>
  <c r="H14" i="4"/>
  <c r="G14" i="4"/>
  <c r="D14" i="4"/>
  <c r="C14" i="4"/>
  <c r="T13" i="4"/>
  <c r="S13" i="4"/>
  <c r="P13" i="4"/>
  <c r="O13" i="4"/>
  <c r="L13" i="4"/>
  <c r="K13" i="4"/>
  <c r="H13" i="4"/>
  <c r="G13" i="4"/>
  <c r="D13" i="4"/>
  <c r="C13" i="4"/>
  <c r="T12" i="4"/>
  <c r="S12" i="4"/>
  <c r="P12" i="4"/>
  <c r="O12" i="4"/>
  <c r="L12" i="4"/>
  <c r="K12" i="4"/>
  <c r="H12" i="4"/>
  <c r="G12" i="4"/>
  <c r="D12" i="4"/>
  <c r="C12" i="4"/>
  <c r="T11" i="4"/>
  <c r="S11" i="4"/>
  <c r="P11" i="4"/>
  <c r="O11" i="4"/>
  <c r="L11" i="4"/>
  <c r="K11" i="4"/>
  <c r="H11" i="4"/>
  <c r="G11" i="4"/>
  <c r="D11" i="4"/>
  <c r="C11" i="4"/>
  <c r="T10" i="4"/>
  <c r="S10" i="4"/>
  <c r="P10" i="4"/>
  <c r="O10" i="4"/>
  <c r="L10" i="4"/>
  <c r="K10" i="4"/>
  <c r="H10" i="4"/>
  <c r="G10" i="4"/>
  <c r="D10" i="4"/>
  <c r="C10" i="4"/>
  <c r="T9" i="4"/>
  <c r="S9" i="4"/>
  <c r="P9" i="4"/>
  <c r="O9" i="4"/>
  <c r="L9" i="4"/>
  <c r="K9" i="4"/>
  <c r="H9" i="4"/>
  <c r="G9" i="4"/>
  <c r="D9" i="4"/>
  <c r="C9" i="4"/>
  <c r="T8" i="4"/>
  <c r="S8" i="4"/>
  <c r="P8" i="4"/>
  <c r="O8" i="4"/>
  <c r="L8" i="4"/>
  <c r="K8" i="4"/>
  <c r="H8" i="4"/>
  <c r="G8" i="4"/>
  <c r="D8" i="4"/>
  <c r="C8" i="4"/>
  <c r="T7" i="4"/>
  <c r="S7" i="4"/>
  <c r="P7" i="4"/>
  <c r="O7" i="4"/>
  <c r="L7" i="4"/>
  <c r="K7" i="4"/>
  <c r="H7" i="4"/>
  <c r="G7" i="4"/>
  <c r="D7" i="4"/>
  <c r="C7" i="4"/>
  <c r="T6" i="4"/>
  <c r="S6" i="4"/>
  <c r="P6" i="4"/>
  <c r="O6" i="4"/>
  <c r="L6" i="4"/>
  <c r="K6" i="4"/>
  <c r="H6" i="4"/>
  <c r="G6" i="4"/>
  <c r="D6" i="4"/>
  <c r="C6" i="4"/>
  <c r="T5" i="4"/>
  <c r="S5" i="4"/>
  <c r="P5" i="4"/>
  <c r="O5" i="4"/>
  <c r="L5" i="4"/>
  <c r="K5" i="4"/>
  <c r="H5" i="4"/>
  <c r="G5" i="4"/>
  <c r="D5" i="4"/>
  <c r="C5" i="4"/>
  <c r="T4" i="4"/>
  <c r="S4" i="4"/>
  <c r="P4" i="4"/>
  <c r="O4" i="4"/>
  <c r="L4" i="4"/>
  <c r="K4" i="4"/>
  <c r="H4" i="4"/>
  <c r="G4" i="4"/>
  <c r="D4" i="4"/>
  <c r="C4" i="4"/>
  <c r="T3" i="4"/>
  <c r="S3" i="4"/>
  <c r="P3" i="4"/>
  <c r="O3" i="4"/>
  <c r="L3" i="4"/>
  <c r="K3" i="4"/>
  <c r="H3" i="4"/>
  <c r="G3" i="4"/>
  <c r="D3" i="4"/>
  <c r="C3" i="4"/>
  <c r="H795" i="3"/>
  <c r="G795" i="3"/>
  <c r="H794" i="3"/>
  <c r="G794" i="3"/>
  <c r="H793" i="3"/>
  <c r="G793" i="3"/>
  <c r="H792" i="3"/>
  <c r="G792" i="3"/>
  <c r="H791" i="3"/>
  <c r="G791" i="3"/>
  <c r="H790" i="3"/>
  <c r="G790" i="3"/>
  <c r="H789" i="3"/>
  <c r="G789" i="3"/>
  <c r="H788" i="3"/>
  <c r="G788" i="3"/>
  <c r="H787" i="3"/>
  <c r="G787" i="3"/>
  <c r="H786" i="3"/>
  <c r="G786" i="3"/>
  <c r="H785" i="3"/>
  <c r="G785" i="3"/>
  <c r="H784" i="3"/>
  <c r="G784" i="3"/>
  <c r="H783" i="3"/>
  <c r="G783" i="3"/>
  <c r="H782" i="3"/>
  <c r="G782" i="3"/>
  <c r="H781" i="3"/>
  <c r="G781" i="3"/>
  <c r="H780" i="3"/>
  <c r="G780" i="3"/>
  <c r="H779" i="3"/>
  <c r="G779" i="3"/>
  <c r="H778" i="3"/>
  <c r="G778" i="3"/>
  <c r="H777" i="3"/>
  <c r="G777" i="3"/>
  <c r="H776" i="3"/>
  <c r="G776" i="3"/>
  <c r="H775" i="3"/>
  <c r="G775" i="3"/>
  <c r="H774" i="3"/>
  <c r="G774" i="3"/>
  <c r="H773" i="3"/>
  <c r="G773" i="3"/>
  <c r="H772" i="3"/>
  <c r="G772" i="3"/>
  <c r="H771" i="3"/>
  <c r="G771" i="3"/>
  <c r="H770" i="3"/>
  <c r="G770" i="3"/>
  <c r="H769" i="3"/>
  <c r="G769" i="3"/>
  <c r="H768" i="3"/>
  <c r="G768" i="3"/>
  <c r="H767" i="3"/>
  <c r="G767" i="3"/>
  <c r="H766" i="3"/>
  <c r="G766" i="3"/>
  <c r="H765" i="3"/>
  <c r="G765" i="3"/>
  <c r="H764" i="3"/>
  <c r="G764" i="3"/>
  <c r="H763" i="3"/>
  <c r="G763" i="3"/>
  <c r="H762" i="3"/>
  <c r="G762" i="3"/>
  <c r="H761" i="3"/>
  <c r="G761" i="3"/>
  <c r="H760" i="3"/>
  <c r="G760" i="3"/>
  <c r="H759" i="3"/>
  <c r="G759" i="3"/>
  <c r="H758" i="3"/>
  <c r="G758" i="3"/>
  <c r="H757" i="3"/>
  <c r="G757" i="3"/>
  <c r="H756" i="3"/>
  <c r="G756" i="3"/>
  <c r="H755" i="3"/>
  <c r="G755" i="3"/>
  <c r="H754" i="3"/>
  <c r="G754" i="3"/>
  <c r="H753" i="3"/>
  <c r="G753" i="3"/>
  <c r="H752" i="3"/>
  <c r="G752" i="3"/>
  <c r="H751" i="3"/>
  <c r="G751" i="3"/>
  <c r="H750" i="3"/>
  <c r="G750" i="3"/>
  <c r="H749" i="3"/>
  <c r="G749" i="3"/>
  <c r="H748" i="3"/>
  <c r="G748" i="3"/>
  <c r="H747" i="3"/>
  <c r="G747" i="3"/>
  <c r="H746" i="3"/>
  <c r="G746" i="3"/>
  <c r="H745" i="3"/>
  <c r="G745" i="3"/>
  <c r="H744" i="3"/>
  <c r="G744" i="3"/>
  <c r="D744" i="3"/>
  <c r="C744" i="3"/>
  <c r="H743" i="3"/>
  <c r="G743" i="3"/>
  <c r="D743" i="3"/>
  <c r="C743" i="3"/>
  <c r="H742" i="3"/>
  <c r="G742" i="3"/>
  <c r="D742" i="3"/>
  <c r="C742" i="3"/>
  <c r="H741" i="3"/>
  <c r="G741" i="3"/>
  <c r="D741" i="3"/>
  <c r="C741" i="3"/>
  <c r="H740" i="3"/>
  <c r="G740" i="3"/>
  <c r="D740" i="3"/>
  <c r="C740" i="3"/>
  <c r="H739" i="3"/>
  <c r="G739" i="3"/>
  <c r="D739" i="3"/>
  <c r="C739" i="3"/>
  <c r="H738" i="3"/>
  <c r="G738" i="3"/>
  <c r="D738" i="3"/>
  <c r="C738" i="3"/>
  <c r="H737" i="3"/>
  <c r="G737" i="3"/>
  <c r="D737" i="3"/>
  <c r="C737" i="3"/>
  <c r="H736" i="3"/>
  <c r="G736" i="3"/>
  <c r="D736" i="3"/>
  <c r="C736" i="3"/>
  <c r="H735" i="3"/>
  <c r="G735" i="3"/>
  <c r="D735" i="3"/>
  <c r="C735" i="3"/>
  <c r="H734" i="3"/>
  <c r="G734" i="3"/>
  <c r="D734" i="3"/>
  <c r="C734" i="3"/>
  <c r="H733" i="3"/>
  <c r="G733" i="3"/>
  <c r="D733" i="3"/>
  <c r="C733" i="3"/>
  <c r="H732" i="3"/>
  <c r="G732" i="3"/>
  <c r="D732" i="3"/>
  <c r="C732" i="3"/>
  <c r="H731" i="3"/>
  <c r="G731" i="3"/>
  <c r="D731" i="3"/>
  <c r="C731" i="3"/>
  <c r="H730" i="3"/>
  <c r="G730" i="3"/>
  <c r="D730" i="3"/>
  <c r="C730" i="3"/>
  <c r="H729" i="3"/>
  <c r="G729" i="3"/>
  <c r="D729" i="3"/>
  <c r="C729" i="3"/>
  <c r="H728" i="3"/>
  <c r="G728" i="3"/>
  <c r="D728" i="3"/>
  <c r="C728" i="3"/>
  <c r="H727" i="3"/>
  <c r="G727" i="3"/>
  <c r="D727" i="3"/>
  <c r="C727" i="3"/>
  <c r="H726" i="3"/>
  <c r="G726" i="3"/>
  <c r="D726" i="3"/>
  <c r="C726" i="3"/>
  <c r="H725" i="3"/>
  <c r="G725" i="3"/>
  <c r="D725" i="3"/>
  <c r="C725" i="3"/>
  <c r="H724" i="3"/>
  <c r="G724" i="3"/>
  <c r="D724" i="3"/>
  <c r="C724" i="3"/>
  <c r="H723" i="3"/>
  <c r="G723" i="3"/>
  <c r="D723" i="3"/>
  <c r="C723" i="3"/>
  <c r="H722" i="3"/>
  <c r="G722" i="3"/>
  <c r="D722" i="3"/>
  <c r="C722" i="3"/>
  <c r="H721" i="3"/>
  <c r="G721" i="3"/>
  <c r="D721" i="3"/>
  <c r="C721" i="3"/>
  <c r="H720" i="3"/>
  <c r="G720" i="3"/>
  <c r="D720" i="3"/>
  <c r="C720" i="3"/>
  <c r="H719" i="3"/>
  <c r="G719" i="3"/>
  <c r="D719" i="3"/>
  <c r="C719" i="3"/>
  <c r="H718" i="3"/>
  <c r="G718" i="3"/>
  <c r="D718" i="3"/>
  <c r="C718" i="3"/>
  <c r="H717" i="3"/>
  <c r="G717" i="3"/>
  <c r="D717" i="3"/>
  <c r="C717" i="3"/>
  <c r="H716" i="3"/>
  <c r="G716" i="3"/>
  <c r="D716" i="3"/>
  <c r="C716" i="3"/>
  <c r="H715" i="3"/>
  <c r="G715" i="3"/>
  <c r="D715" i="3"/>
  <c r="C715" i="3"/>
  <c r="H714" i="3"/>
  <c r="G714" i="3"/>
  <c r="D714" i="3"/>
  <c r="C714" i="3"/>
  <c r="H713" i="3"/>
  <c r="G713" i="3"/>
  <c r="D713" i="3"/>
  <c r="C713" i="3"/>
  <c r="H712" i="3"/>
  <c r="G712" i="3"/>
  <c r="D712" i="3"/>
  <c r="C712" i="3"/>
  <c r="H711" i="3"/>
  <c r="G711" i="3"/>
  <c r="D711" i="3"/>
  <c r="C711" i="3"/>
  <c r="H710" i="3"/>
  <c r="G710" i="3"/>
  <c r="D710" i="3"/>
  <c r="C710" i="3"/>
  <c r="H709" i="3"/>
  <c r="G709" i="3"/>
  <c r="D709" i="3"/>
  <c r="C709" i="3"/>
  <c r="H708" i="3"/>
  <c r="G708" i="3"/>
  <c r="D708" i="3"/>
  <c r="C708" i="3"/>
  <c r="H707" i="3"/>
  <c r="G707" i="3"/>
  <c r="D707" i="3"/>
  <c r="C707" i="3"/>
  <c r="H706" i="3"/>
  <c r="G706" i="3"/>
  <c r="D706" i="3"/>
  <c r="C706" i="3"/>
  <c r="H705" i="3"/>
  <c r="G705" i="3"/>
  <c r="D705" i="3"/>
  <c r="C705" i="3"/>
  <c r="H704" i="3"/>
  <c r="G704" i="3"/>
  <c r="D704" i="3"/>
  <c r="C704" i="3"/>
  <c r="H703" i="3"/>
  <c r="G703" i="3"/>
  <c r="D703" i="3"/>
  <c r="C703" i="3"/>
  <c r="H702" i="3"/>
  <c r="G702" i="3"/>
  <c r="D702" i="3"/>
  <c r="C702" i="3"/>
  <c r="H701" i="3"/>
  <c r="G701" i="3"/>
  <c r="D701" i="3"/>
  <c r="C701" i="3"/>
  <c r="H700" i="3"/>
  <c r="G700" i="3"/>
  <c r="D700" i="3"/>
  <c r="C700" i="3"/>
  <c r="H699" i="3"/>
  <c r="G699" i="3"/>
  <c r="D699" i="3"/>
  <c r="C699" i="3"/>
  <c r="H698" i="3"/>
  <c r="G698" i="3"/>
  <c r="D698" i="3"/>
  <c r="C698" i="3"/>
  <c r="H697" i="3"/>
  <c r="G697" i="3"/>
  <c r="D697" i="3"/>
  <c r="C697" i="3"/>
  <c r="H696" i="3"/>
  <c r="G696" i="3"/>
  <c r="D696" i="3"/>
  <c r="C696" i="3"/>
  <c r="H695" i="3"/>
  <c r="G695" i="3"/>
  <c r="D695" i="3"/>
  <c r="C695" i="3"/>
  <c r="H694" i="3"/>
  <c r="G694" i="3"/>
  <c r="D694" i="3"/>
  <c r="C694" i="3"/>
  <c r="H693" i="3"/>
  <c r="G693" i="3"/>
  <c r="D693" i="3"/>
  <c r="C693" i="3"/>
  <c r="H692" i="3"/>
  <c r="G692" i="3"/>
  <c r="D692" i="3"/>
  <c r="C692" i="3"/>
  <c r="H691" i="3"/>
  <c r="G691" i="3"/>
  <c r="D691" i="3"/>
  <c r="C691" i="3"/>
  <c r="H690" i="3"/>
  <c r="G690" i="3"/>
  <c r="D690" i="3"/>
  <c r="C690" i="3"/>
  <c r="H689" i="3"/>
  <c r="G689" i="3"/>
  <c r="D689" i="3"/>
  <c r="C689" i="3"/>
  <c r="H688" i="3"/>
  <c r="G688" i="3"/>
  <c r="D688" i="3"/>
  <c r="C688" i="3"/>
  <c r="H687" i="3"/>
  <c r="G687" i="3"/>
  <c r="D687" i="3"/>
  <c r="C687" i="3"/>
  <c r="H686" i="3"/>
  <c r="G686" i="3"/>
  <c r="D686" i="3"/>
  <c r="C686" i="3"/>
  <c r="H685" i="3"/>
  <c r="G685" i="3"/>
  <c r="D685" i="3"/>
  <c r="C685" i="3"/>
  <c r="H684" i="3"/>
  <c r="G684" i="3"/>
  <c r="D684" i="3"/>
  <c r="C684" i="3"/>
  <c r="H683" i="3"/>
  <c r="G683" i="3"/>
  <c r="D683" i="3"/>
  <c r="C683" i="3"/>
  <c r="H682" i="3"/>
  <c r="G682" i="3"/>
  <c r="D682" i="3"/>
  <c r="C682" i="3"/>
  <c r="H681" i="3"/>
  <c r="G681" i="3"/>
  <c r="D681" i="3"/>
  <c r="C681" i="3"/>
  <c r="H680" i="3"/>
  <c r="G680" i="3"/>
  <c r="D680" i="3"/>
  <c r="C680" i="3"/>
  <c r="H679" i="3"/>
  <c r="G679" i="3"/>
  <c r="D679" i="3"/>
  <c r="C679" i="3"/>
  <c r="H678" i="3"/>
  <c r="G678" i="3"/>
  <c r="D678" i="3"/>
  <c r="C678" i="3"/>
  <c r="H677" i="3"/>
  <c r="G677" i="3"/>
  <c r="D677" i="3"/>
  <c r="C677" i="3"/>
  <c r="H676" i="3"/>
  <c r="G676" i="3"/>
  <c r="D676" i="3"/>
  <c r="C676" i="3"/>
  <c r="H675" i="3"/>
  <c r="G675" i="3"/>
  <c r="D675" i="3"/>
  <c r="C675" i="3"/>
  <c r="H674" i="3"/>
  <c r="G674" i="3"/>
  <c r="D674" i="3"/>
  <c r="C674" i="3"/>
  <c r="H673" i="3"/>
  <c r="G673" i="3"/>
  <c r="D673" i="3"/>
  <c r="C673" i="3"/>
  <c r="H672" i="3"/>
  <c r="G672" i="3"/>
  <c r="D672" i="3"/>
  <c r="C672" i="3"/>
  <c r="H671" i="3"/>
  <c r="G671" i="3"/>
  <c r="D671" i="3"/>
  <c r="C671" i="3"/>
  <c r="H670" i="3"/>
  <c r="G670" i="3"/>
  <c r="D670" i="3"/>
  <c r="C670" i="3"/>
  <c r="H669" i="3"/>
  <c r="G669" i="3"/>
  <c r="D669" i="3"/>
  <c r="C669" i="3"/>
  <c r="H668" i="3"/>
  <c r="G668" i="3"/>
  <c r="D668" i="3"/>
  <c r="C668" i="3"/>
  <c r="H667" i="3"/>
  <c r="G667" i="3"/>
  <c r="D667" i="3"/>
  <c r="C667" i="3"/>
  <c r="H666" i="3"/>
  <c r="G666" i="3"/>
  <c r="D666" i="3"/>
  <c r="C666" i="3"/>
  <c r="H665" i="3"/>
  <c r="G665" i="3"/>
  <c r="D665" i="3"/>
  <c r="C665" i="3"/>
  <c r="H664" i="3"/>
  <c r="G664" i="3"/>
  <c r="D664" i="3"/>
  <c r="C664" i="3"/>
  <c r="H663" i="3"/>
  <c r="G663" i="3"/>
  <c r="D663" i="3"/>
  <c r="C663" i="3"/>
  <c r="H662" i="3"/>
  <c r="G662" i="3"/>
  <c r="D662" i="3"/>
  <c r="C662" i="3"/>
  <c r="H661" i="3"/>
  <c r="G661" i="3"/>
  <c r="D661" i="3"/>
  <c r="C661" i="3"/>
  <c r="H660" i="3"/>
  <c r="G660" i="3"/>
  <c r="D660" i="3"/>
  <c r="C660" i="3"/>
  <c r="H659" i="3"/>
  <c r="G659" i="3"/>
  <c r="D659" i="3"/>
  <c r="C659" i="3"/>
  <c r="H658" i="3"/>
  <c r="G658" i="3"/>
  <c r="D658" i="3"/>
  <c r="C658" i="3"/>
  <c r="H657" i="3"/>
  <c r="G657" i="3"/>
  <c r="D657" i="3"/>
  <c r="C657" i="3"/>
  <c r="H656" i="3"/>
  <c r="G656" i="3"/>
  <c r="D656" i="3"/>
  <c r="C656" i="3"/>
  <c r="H655" i="3"/>
  <c r="G655" i="3"/>
  <c r="D655" i="3"/>
  <c r="C655" i="3"/>
  <c r="H654" i="3"/>
  <c r="G654" i="3"/>
  <c r="D654" i="3"/>
  <c r="C654" i="3"/>
  <c r="H653" i="3"/>
  <c r="G653" i="3"/>
  <c r="D653" i="3"/>
  <c r="C653" i="3"/>
  <c r="H652" i="3"/>
  <c r="G652" i="3"/>
  <c r="D652" i="3"/>
  <c r="C652" i="3"/>
  <c r="H651" i="3"/>
  <c r="G651" i="3"/>
  <c r="D651" i="3"/>
  <c r="C651" i="3"/>
  <c r="H650" i="3"/>
  <c r="G650" i="3"/>
  <c r="D650" i="3"/>
  <c r="C650" i="3"/>
  <c r="H649" i="3"/>
  <c r="G649" i="3"/>
  <c r="D649" i="3"/>
  <c r="C649" i="3"/>
  <c r="H648" i="3"/>
  <c r="G648" i="3"/>
  <c r="D648" i="3"/>
  <c r="C648" i="3"/>
  <c r="H647" i="3"/>
  <c r="G647" i="3"/>
  <c r="D647" i="3"/>
  <c r="C647" i="3"/>
  <c r="H646" i="3"/>
  <c r="G646" i="3"/>
  <c r="D646" i="3"/>
  <c r="C646" i="3"/>
  <c r="H645" i="3"/>
  <c r="G645" i="3"/>
  <c r="D645" i="3"/>
  <c r="C645" i="3"/>
  <c r="H644" i="3"/>
  <c r="G644" i="3"/>
  <c r="D644" i="3"/>
  <c r="C644" i="3"/>
  <c r="H643" i="3"/>
  <c r="G643" i="3"/>
  <c r="D643" i="3"/>
  <c r="C643" i="3"/>
  <c r="H642" i="3"/>
  <c r="G642" i="3"/>
  <c r="D642" i="3"/>
  <c r="C642" i="3"/>
  <c r="H641" i="3"/>
  <c r="G641" i="3"/>
  <c r="D641" i="3"/>
  <c r="C641" i="3"/>
  <c r="H640" i="3"/>
  <c r="G640" i="3"/>
  <c r="D640" i="3"/>
  <c r="C640" i="3"/>
  <c r="H639" i="3"/>
  <c r="G639" i="3"/>
  <c r="D639" i="3"/>
  <c r="C639" i="3"/>
  <c r="H638" i="3"/>
  <c r="G638" i="3"/>
  <c r="D638" i="3"/>
  <c r="C638" i="3"/>
  <c r="H637" i="3"/>
  <c r="G637" i="3"/>
  <c r="D637" i="3"/>
  <c r="C637" i="3"/>
  <c r="H636" i="3"/>
  <c r="G636" i="3"/>
  <c r="D636" i="3"/>
  <c r="C636" i="3"/>
  <c r="H635" i="3"/>
  <c r="G635" i="3"/>
  <c r="D635" i="3"/>
  <c r="C635" i="3"/>
  <c r="H634" i="3"/>
  <c r="G634" i="3"/>
  <c r="D634" i="3"/>
  <c r="C634" i="3"/>
  <c r="H633" i="3"/>
  <c r="G633" i="3"/>
  <c r="D633" i="3"/>
  <c r="C633" i="3"/>
  <c r="H632" i="3"/>
  <c r="G632" i="3"/>
  <c r="D632" i="3"/>
  <c r="C632" i="3"/>
  <c r="H631" i="3"/>
  <c r="G631" i="3"/>
  <c r="D631" i="3"/>
  <c r="C631" i="3"/>
  <c r="H630" i="3"/>
  <c r="G630" i="3"/>
  <c r="D630" i="3"/>
  <c r="C630" i="3"/>
  <c r="H629" i="3"/>
  <c r="G629" i="3"/>
  <c r="D629" i="3"/>
  <c r="C629" i="3"/>
  <c r="H628" i="3"/>
  <c r="G628" i="3"/>
  <c r="D628" i="3"/>
  <c r="C628" i="3"/>
  <c r="H627" i="3"/>
  <c r="G627" i="3"/>
  <c r="D627" i="3"/>
  <c r="C627" i="3"/>
  <c r="H626" i="3"/>
  <c r="G626" i="3"/>
  <c r="D626" i="3"/>
  <c r="C626" i="3"/>
  <c r="H625" i="3"/>
  <c r="G625" i="3"/>
  <c r="D625" i="3"/>
  <c r="C625" i="3"/>
  <c r="H624" i="3"/>
  <c r="G624" i="3"/>
  <c r="D624" i="3"/>
  <c r="C624" i="3"/>
  <c r="H623" i="3"/>
  <c r="G623" i="3"/>
  <c r="D623" i="3"/>
  <c r="C623" i="3"/>
  <c r="H622" i="3"/>
  <c r="G622" i="3"/>
  <c r="D622" i="3"/>
  <c r="C622" i="3"/>
  <c r="H621" i="3"/>
  <c r="G621" i="3"/>
  <c r="D621" i="3"/>
  <c r="C621" i="3"/>
  <c r="H620" i="3"/>
  <c r="G620" i="3"/>
  <c r="D620" i="3"/>
  <c r="C620" i="3"/>
  <c r="H619" i="3"/>
  <c r="G619" i="3"/>
  <c r="D619" i="3"/>
  <c r="C619" i="3"/>
  <c r="H618" i="3"/>
  <c r="G618" i="3"/>
  <c r="D618" i="3"/>
  <c r="C618" i="3"/>
  <c r="H617" i="3"/>
  <c r="G617" i="3"/>
  <c r="D617" i="3"/>
  <c r="C617" i="3"/>
  <c r="H616" i="3"/>
  <c r="G616" i="3"/>
  <c r="D616" i="3"/>
  <c r="C616" i="3"/>
  <c r="H615" i="3"/>
  <c r="G615" i="3"/>
  <c r="D615" i="3"/>
  <c r="C615" i="3"/>
  <c r="H614" i="3"/>
  <c r="G614" i="3"/>
  <c r="D614" i="3"/>
  <c r="C614" i="3"/>
  <c r="H613" i="3"/>
  <c r="G613" i="3"/>
  <c r="D613" i="3"/>
  <c r="C613" i="3"/>
  <c r="H612" i="3"/>
  <c r="G612" i="3"/>
  <c r="D612" i="3"/>
  <c r="C612" i="3"/>
  <c r="H611" i="3"/>
  <c r="G611" i="3"/>
  <c r="D611" i="3"/>
  <c r="C611" i="3"/>
  <c r="H610" i="3"/>
  <c r="G610" i="3"/>
  <c r="D610" i="3"/>
  <c r="C610" i="3"/>
  <c r="H609" i="3"/>
  <c r="G609" i="3"/>
  <c r="D609" i="3"/>
  <c r="C609" i="3"/>
  <c r="H608" i="3"/>
  <c r="G608" i="3"/>
  <c r="D608" i="3"/>
  <c r="C608" i="3"/>
  <c r="H607" i="3"/>
  <c r="G607" i="3"/>
  <c r="D607" i="3"/>
  <c r="C607" i="3"/>
  <c r="H606" i="3"/>
  <c r="G606" i="3"/>
  <c r="D606" i="3"/>
  <c r="C606" i="3"/>
  <c r="H605" i="3"/>
  <c r="G605" i="3"/>
  <c r="D605" i="3"/>
  <c r="C605" i="3"/>
  <c r="H604" i="3"/>
  <c r="G604" i="3"/>
  <c r="D604" i="3"/>
  <c r="C604" i="3"/>
  <c r="H603" i="3"/>
  <c r="G603" i="3"/>
  <c r="D603" i="3"/>
  <c r="C603" i="3"/>
  <c r="H602" i="3"/>
  <c r="G602" i="3"/>
  <c r="D602" i="3"/>
  <c r="C602" i="3"/>
  <c r="H601" i="3"/>
  <c r="G601" i="3"/>
  <c r="D601" i="3"/>
  <c r="C601" i="3"/>
  <c r="H600" i="3"/>
  <c r="G600" i="3"/>
  <c r="D600" i="3"/>
  <c r="C600" i="3"/>
  <c r="H599" i="3"/>
  <c r="G599" i="3"/>
  <c r="D599" i="3"/>
  <c r="C599" i="3"/>
  <c r="H598" i="3"/>
  <c r="G598" i="3"/>
  <c r="D598" i="3"/>
  <c r="C598" i="3"/>
  <c r="H597" i="3"/>
  <c r="G597" i="3"/>
  <c r="D597" i="3"/>
  <c r="C597" i="3"/>
  <c r="H596" i="3"/>
  <c r="G596" i="3"/>
  <c r="D596" i="3"/>
  <c r="C596" i="3"/>
  <c r="H595" i="3"/>
  <c r="G595" i="3"/>
  <c r="D595" i="3"/>
  <c r="C595" i="3"/>
  <c r="H594" i="3"/>
  <c r="G594" i="3"/>
  <c r="D594" i="3"/>
  <c r="C594" i="3"/>
  <c r="H593" i="3"/>
  <c r="G593" i="3"/>
  <c r="D593" i="3"/>
  <c r="C593" i="3"/>
  <c r="H592" i="3"/>
  <c r="G592" i="3"/>
  <c r="D592" i="3"/>
  <c r="C592" i="3"/>
  <c r="H591" i="3"/>
  <c r="G591" i="3"/>
  <c r="D591" i="3"/>
  <c r="C591" i="3"/>
  <c r="H590" i="3"/>
  <c r="G590" i="3"/>
  <c r="D590" i="3"/>
  <c r="C590" i="3"/>
  <c r="H589" i="3"/>
  <c r="G589" i="3"/>
  <c r="D589" i="3"/>
  <c r="C589" i="3"/>
  <c r="H588" i="3"/>
  <c r="G588" i="3"/>
  <c r="D588" i="3"/>
  <c r="C588" i="3"/>
  <c r="H587" i="3"/>
  <c r="G587" i="3"/>
  <c r="D587" i="3"/>
  <c r="C587" i="3"/>
  <c r="H586" i="3"/>
  <c r="G586" i="3"/>
  <c r="D586" i="3"/>
  <c r="C586" i="3"/>
  <c r="H585" i="3"/>
  <c r="G585" i="3"/>
  <c r="D585" i="3"/>
  <c r="C585" i="3"/>
  <c r="H584" i="3"/>
  <c r="G584" i="3"/>
  <c r="D584" i="3"/>
  <c r="C584" i="3"/>
  <c r="H583" i="3"/>
  <c r="G583" i="3"/>
  <c r="D583" i="3"/>
  <c r="C583" i="3"/>
  <c r="H582" i="3"/>
  <c r="G582" i="3"/>
  <c r="D582" i="3"/>
  <c r="C582" i="3"/>
  <c r="H581" i="3"/>
  <c r="G581" i="3"/>
  <c r="D581" i="3"/>
  <c r="C581" i="3"/>
  <c r="H580" i="3"/>
  <c r="G580" i="3"/>
  <c r="D580" i="3"/>
  <c r="C580" i="3"/>
  <c r="H579" i="3"/>
  <c r="G579" i="3"/>
  <c r="D579" i="3"/>
  <c r="C579" i="3"/>
  <c r="H578" i="3"/>
  <c r="G578" i="3"/>
  <c r="D578" i="3"/>
  <c r="C578" i="3"/>
  <c r="H577" i="3"/>
  <c r="G577" i="3"/>
  <c r="D577" i="3"/>
  <c r="C577" i="3"/>
  <c r="H576" i="3"/>
  <c r="G576" i="3"/>
  <c r="D576" i="3"/>
  <c r="C576" i="3"/>
  <c r="H575" i="3"/>
  <c r="G575" i="3"/>
  <c r="D575" i="3"/>
  <c r="C575" i="3"/>
  <c r="H574" i="3"/>
  <c r="G574" i="3"/>
  <c r="D574" i="3"/>
  <c r="C574" i="3"/>
  <c r="H573" i="3"/>
  <c r="G573" i="3"/>
  <c r="D573" i="3"/>
  <c r="C573" i="3"/>
  <c r="H572" i="3"/>
  <c r="G572" i="3"/>
  <c r="D572" i="3"/>
  <c r="C572" i="3"/>
  <c r="H571" i="3"/>
  <c r="G571" i="3"/>
  <c r="D571" i="3"/>
  <c r="C571" i="3"/>
  <c r="H570" i="3"/>
  <c r="G570" i="3"/>
  <c r="D570" i="3"/>
  <c r="C570" i="3"/>
  <c r="H569" i="3"/>
  <c r="G569" i="3"/>
  <c r="D569" i="3"/>
  <c r="C569" i="3"/>
  <c r="H568" i="3"/>
  <c r="G568" i="3"/>
  <c r="D568" i="3"/>
  <c r="C568" i="3"/>
  <c r="H567" i="3"/>
  <c r="G567" i="3"/>
  <c r="D567" i="3"/>
  <c r="C567" i="3"/>
  <c r="H566" i="3"/>
  <c r="G566" i="3"/>
  <c r="D566" i="3"/>
  <c r="C566" i="3"/>
  <c r="H565" i="3"/>
  <c r="G565" i="3"/>
  <c r="D565" i="3"/>
  <c r="C565" i="3"/>
  <c r="H564" i="3"/>
  <c r="G564" i="3"/>
  <c r="D564" i="3"/>
  <c r="C564" i="3"/>
  <c r="H563" i="3"/>
  <c r="G563" i="3"/>
  <c r="D563" i="3"/>
  <c r="C563" i="3"/>
  <c r="H562" i="3"/>
  <c r="G562" i="3"/>
  <c r="D562" i="3"/>
  <c r="C562" i="3"/>
  <c r="H561" i="3"/>
  <c r="G561" i="3"/>
  <c r="D561" i="3"/>
  <c r="C561" i="3"/>
  <c r="H560" i="3"/>
  <c r="G560" i="3"/>
  <c r="D560" i="3"/>
  <c r="C560" i="3"/>
  <c r="H559" i="3"/>
  <c r="G559" i="3"/>
  <c r="D559" i="3"/>
  <c r="C559" i="3"/>
  <c r="H558" i="3"/>
  <c r="G558" i="3"/>
  <c r="D558" i="3"/>
  <c r="C558" i="3"/>
  <c r="H557" i="3"/>
  <c r="G557" i="3"/>
  <c r="D557" i="3"/>
  <c r="C557" i="3"/>
  <c r="H556" i="3"/>
  <c r="G556" i="3"/>
  <c r="D556" i="3"/>
  <c r="C556" i="3"/>
  <c r="H555" i="3"/>
  <c r="G555" i="3"/>
  <c r="D555" i="3"/>
  <c r="C555" i="3"/>
  <c r="H554" i="3"/>
  <c r="G554" i="3"/>
  <c r="D554" i="3"/>
  <c r="C554" i="3"/>
  <c r="H553" i="3"/>
  <c r="G553" i="3"/>
  <c r="D553" i="3"/>
  <c r="C553" i="3"/>
  <c r="H552" i="3"/>
  <c r="G552" i="3"/>
  <c r="D552" i="3"/>
  <c r="C552" i="3"/>
  <c r="H551" i="3"/>
  <c r="G551" i="3"/>
  <c r="D551" i="3"/>
  <c r="C551" i="3"/>
  <c r="H550" i="3"/>
  <c r="G550" i="3"/>
  <c r="D550" i="3"/>
  <c r="C550" i="3"/>
  <c r="H549" i="3"/>
  <c r="G549" i="3"/>
  <c r="D549" i="3"/>
  <c r="C549" i="3"/>
  <c r="H548" i="3"/>
  <c r="G548" i="3"/>
  <c r="D548" i="3"/>
  <c r="C548" i="3"/>
  <c r="H547" i="3"/>
  <c r="G547" i="3"/>
  <c r="D547" i="3"/>
  <c r="C547" i="3"/>
  <c r="H546" i="3"/>
  <c r="G546" i="3"/>
  <c r="D546" i="3"/>
  <c r="C546" i="3"/>
  <c r="H545" i="3"/>
  <c r="G545" i="3"/>
  <c r="D545" i="3"/>
  <c r="C545" i="3"/>
  <c r="H544" i="3"/>
  <c r="G544" i="3"/>
  <c r="D544" i="3"/>
  <c r="C544" i="3"/>
  <c r="H543" i="3"/>
  <c r="G543" i="3"/>
  <c r="D543" i="3"/>
  <c r="C543" i="3"/>
  <c r="H542" i="3"/>
  <c r="G542" i="3"/>
  <c r="D542" i="3"/>
  <c r="C542" i="3"/>
  <c r="H541" i="3"/>
  <c r="G541" i="3"/>
  <c r="D541" i="3"/>
  <c r="C541" i="3"/>
  <c r="H540" i="3"/>
  <c r="G540" i="3"/>
  <c r="D540" i="3"/>
  <c r="C540" i="3"/>
  <c r="H539" i="3"/>
  <c r="G539" i="3"/>
  <c r="D539" i="3"/>
  <c r="C539" i="3"/>
  <c r="H538" i="3"/>
  <c r="G538" i="3"/>
  <c r="D538" i="3"/>
  <c r="C538" i="3"/>
  <c r="H537" i="3"/>
  <c r="G537" i="3"/>
  <c r="D537" i="3"/>
  <c r="C537" i="3"/>
  <c r="H536" i="3"/>
  <c r="G536" i="3"/>
  <c r="D536" i="3"/>
  <c r="C536" i="3"/>
  <c r="H535" i="3"/>
  <c r="G535" i="3"/>
  <c r="D535" i="3"/>
  <c r="C535" i="3"/>
  <c r="H534" i="3"/>
  <c r="G534" i="3"/>
  <c r="D534" i="3"/>
  <c r="C534" i="3"/>
  <c r="H533" i="3"/>
  <c r="G533" i="3"/>
  <c r="D533" i="3"/>
  <c r="C533" i="3"/>
  <c r="H532" i="3"/>
  <c r="G532" i="3"/>
  <c r="D532" i="3"/>
  <c r="C532" i="3"/>
  <c r="H531" i="3"/>
  <c r="G531" i="3"/>
  <c r="D531" i="3"/>
  <c r="C531" i="3"/>
  <c r="H530" i="3"/>
  <c r="G530" i="3"/>
  <c r="D530" i="3"/>
  <c r="C530" i="3"/>
  <c r="H529" i="3"/>
  <c r="G529" i="3"/>
  <c r="D529" i="3"/>
  <c r="C529" i="3"/>
  <c r="H528" i="3"/>
  <c r="G528" i="3"/>
  <c r="D528" i="3"/>
  <c r="C528" i="3"/>
  <c r="H527" i="3"/>
  <c r="G527" i="3"/>
  <c r="D527" i="3"/>
  <c r="C527" i="3"/>
  <c r="H526" i="3"/>
  <c r="G526" i="3"/>
  <c r="D526" i="3"/>
  <c r="C526" i="3"/>
  <c r="H525" i="3"/>
  <c r="G525" i="3"/>
  <c r="D525" i="3"/>
  <c r="C525" i="3"/>
  <c r="H524" i="3"/>
  <c r="G524" i="3"/>
  <c r="D524" i="3"/>
  <c r="C524" i="3"/>
  <c r="H523" i="3"/>
  <c r="G523" i="3"/>
  <c r="D523" i="3"/>
  <c r="C523" i="3"/>
  <c r="H522" i="3"/>
  <c r="G522" i="3"/>
  <c r="D522" i="3"/>
  <c r="C522" i="3"/>
  <c r="H521" i="3"/>
  <c r="G521" i="3"/>
  <c r="D521" i="3"/>
  <c r="C521" i="3"/>
  <c r="H520" i="3"/>
  <c r="G520" i="3"/>
  <c r="D520" i="3"/>
  <c r="C520" i="3"/>
  <c r="H519" i="3"/>
  <c r="G519" i="3"/>
  <c r="D519" i="3"/>
  <c r="C519" i="3"/>
  <c r="H518" i="3"/>
  <c r="G518" i="3"/>
  <c r="D518" i="3"/>
  <c r="C518" i="3"/>
  <c r="H517" i="3"/>
  <c r="G517" i="3"/>
  <c r="D517" i="3"/>
  <c r="C517" i="3"/>
  <c r="H516" i="3"/>
  <c r="G516" i="3"/>
  <c r="D516" i="3"/>
  <c r="C516" i="3"/>
  <c r="H515" i="3"/>
  <c r="G515" i="3"/>
  <c r="D515" i="3"/>
  <c r="C515" i="3"/>
  <c r="H514" i="3"/>
  <c r="G514" i="3"/>
  <c r="D514" i="3"/>
  <c r="C514" i="3"/>
  <c r="H513" i="3"/>
  <c r="G513" i="3"/>
  <c r="D513" i="3"/>
  <c r="C513" i="3"/>
  <c r="H512" i="3"/>
  <c r="G512" i="3"/>
  <c r="D512" i="3"/>
  <c r="C512" i="3"/>
  <c r="H511" i="3"/>
  <c r="G511" i="3"/>
  <c r="D511" i="3"/>
  <c r="C511" i="3"/>
  <c r="H510" i="3"/>
  <c r="G510" i="3"/>
  <c r="D510" i="3"/>
  <c r="C510" i="3"/>
  <c r="H509" i="3"/>
  <c r="G509" i="3"/>
  <c r="D509" i="3"/>
  <c r="C509" i="3"/>
  <c r="H508" i="3"/>
  <c r="G508" i="3"/>
  <c r="D508" i="3"/>
  <c r="C508" i="3"/>
  <c r="H507" i="3"/>
  <c r="G507" i="3"/>
  <c r="D507" i="3"/>
  <c r="C507" i="3"/>
  <c r="H506" i="3"/>
  <c r="G506" i="3"/>
  <c r="D506" i="3"/>
  <c r="C506" i="3"/>
  <c r="H505" i="3"/>
  <c r="G505" i="3"/>
  <c r="D505" i="3"/>
  <c r="C505" i="3"/>
  <c r="H504" i="3"/>
  <c r="G504" i="3"/>
  <c r="D504" i="3"/>
  <c r="C504" i="3"/>
  <c r="H503" i="3"/>
  <c r="G503" i="3"/>
  <c r="D503" i="3"/>
  <c r="C503" i="3"/>
  <c r="H502" i="3"/>
  <c r="G502" i="3"/>
  <c r="D502" i="3"/>
  <c r="C502" i="3"/>
  <c r="H501" i="3"/>
  <c r="G501" i="3"/>
  <c r="D501" i="3"/>
  <c r="C501" i="3"/>
  <c r="H500" i="3"/>
  <c r="G500" i="3"/>
  <c r="D500" i="3"/>
  <c r="C500" i="3"/>
  <c r="H499" i="3"/>
  <c r="G499" i="3"/>
  <c r="D499" i="3"/>
  <c r="C499" i="3"/>
  <c r="H498" i="3"/>
  <c r="G498" i="3"/>
  <c r="D498" i="3"/>
  <c r="C498" i="3"/>
  <c r="H497" i="3"/>
  <c r="G497" i="3"/>
  <c r="D497" i="3"/>
  <c r="C497" i="3"/>
  <c r="H496" i="3"/>
  <c r="G496" i="3"/>
  <c r="D496" i="3"/>
  <c r="C496" i="3"/>
  <c r="H495" i="3"/>
  <c r="G495" i="3"/>
  <c r="D495" i="3"/>
  <c r="C495" i="3"/>
  <c r="H494" i="3"/>
  <c r="G494" i="3"/>
  <c r="D494" i="3"/>
  <c r="C494" i="3"/>
  <c r="H493" i="3"/>
  <c r="G493" i="3"/>
  <c r="D493" i="3"/>
  <c r="C493" i="3"/>
  <c r="H492" i="3"/>
  <c r="G492" i="3"/>
  <c r="D492" i="3"/>
  <c r="C492" i="3"/>
  <c r="H491" i="3"/>
  <c r="G491" i="3"/>
  <c r="D491" i="3"/>
  <c r="C491" i="3"/>
  <c r="H490" i="3"/>
  <c r="G490" i="3"/>
  <c r="D490" i="3"/>
  <c r="C490" i="3"/>
  <c r="H489" i="3"/>
  <c r="G489" i="3"/>
  <c r="D489" i="3"/>
  <c r="C489" i="3"/>
  <c r="H488" i="3"/>
  <c r="G488" i="3"/>
  <c r="D488" i="3"/>
  <c r="C488" i="3"/>
  <c r="H487" i="3"/>
  <c r="G487" i="3"/>
  <c r="D487" i="3"/>
  <c r="C487" i="3"/>
  <c r="H486" i="3"/>
  <c r="G486" i="3"/>
  <c r="D486" i="3"/>
  <c r="C486" i="3"/>
  <c r="H485" i="3"/>
  <c r="G485" i="3"/>
  <c r="D485" i="3"/>
  <c r="C485" i="3"/>
  <c r="H484" i="3"/>
  <c r="G484" i="3"/>
  <c r="D484" i="3"/>
  <c r="C484" i="3"/>
  <c r="H483" i="3"/>
  <c r="G483" i="3"/>
  <c r="D483" i="3"/>
  <c r="C483" i="3"/>
  <c r="H482" i="3"/>
  <c r="G482" i="3"/>
  <c r="D482" i="3"/>
  <c r="C482" i="3"/>
  <c r="H481" i="3"/>
  <c r="G481" i="3"/>
  <c r="D481" i="3"/>
  <c r="C481" i="3"/>
  <c r="H480" i="3"/>
  <c r="G480" i="3"/>
  <c r="D480" i="3"/>
  <c r="C480" i="3"/>
  <c r="H479" i="3"/>
  <c r="G479" i="3"/>
  <c r="D479" i="3"/>
  <c r="C479" i="3"/>
  <c r="H478" i="3"/>
  <c r="G478" i="3"/>
  <c r="D478" i="3"/>
  <c r="C478" i="3"/>
  <c r="H477" i="3"/>
  <c r="G477" i="3"/>
  <c r="D477" i="3"/>
  <c r="C477" i="3"/>
  <c r="H476" i="3"/>
  <c r="G476" i="3"/>
  <c r="D476" i="3"/>
  <c r="C476" i="3"/>
  <c r="H475" i="3"/>
  <c r="G475" i="3"/>
  <c r="D475" i="3"/>
  <c r="C475" i="3"/>
  <c r="H474" i="3"/>
  <c r="G474" i="3"/>
  <c r="D474" i="3"/>
  <c r="C474" i="3"/>
  <c r="H473" i="3"/>
  <c r="G473" i="3"/>
  <c r="D473" i="3"/>
  <c r="C473" i="3"/>
  <c r="H472" i="3"/>
  <c r="G472" i="3"/>
  <c r="D472" i="3"/>
  <c r="C472" i="3"/>
  <c r="H471" i="3"/>
  <c r="G471" i="3"/>
  <c r="D471" i="3"/>
  <c r="C471" i="3"/>
  <c r="H470" i="3"/>
  <c r="G470" i="3"/>
  <c r="D470" i="3"/>
  <c r="C470" i="3"/>
  <c r="H469" i="3"/>
  <c r="G469" i="3"/>
  <c r="D469" i="3"/>
  <c r="C469" i="3"/>
  <c r="H468" i="3"/>
  <c r="G468" i="3"/>
  <c r="D468" i="3"/>
  <c r="C468" i="3"/>
  <c r="H467" i="3"/>
  <c r="G467" i="3"/>
  <c r="D467" i="3"/>
  <c r="C467" i="3"/>
  <c r="H466" i="3"/>
  <c r="G466" i="3"/>
  <c r="D466" i="3"/>
  <c r="C466" i="3"/>
  <c r="H465" i="3"/>
  <c r="G465" i="3"/>
  <c r="D465" i="3"/>
  <c r="C465" i="3"/>
  <c r="H464" i="3"/>
  <c r="G464" i="3"/>
  <c r="D464" i="3"/>
  <c r="C464" i="3"/>
  <c r="H463" i="3"/>
  <c r="G463" i="3"/>
  <c r="D463" i="3"/>
  <c r="C463" i="3"/>
  <c r="H462" i="3"/>
  <c r="G462" i="3"/>
  <c r="D462" i="3"/>
  <c r="C462" i="3"/>
  <c r="H461" i="3"/>
  <c r="G461" i="3"/>
  <c r="D461" i="3"/>
  <c r="C461" i="3"/>
  <c r="H460" i="3"/>
  <c r="G460" i="3"/>
  <c r="D460" i="3"/>
  <c r="C460" i="3"/>
  <c r="H459" i="3"/>
  <c r="G459" i="3"/>
  <c r="D459" i="3"/>
  <c r="C459" i="3"/>
  <c r="H458" i="3"/>
  <c r="G458" i="3"/>
  <c r="D458" i="3"/>
  <c r="C458" i="3"/>
  <c r="H457" i="3"/>
  <c r="G457" i="3"/>
  <c r="D457" i="3"/>
  <c r="C457" i="3"/>
  <c r="H456" i="3"/>
  <c r="G456" i="3"/>
  <c r="D456" i="3"/>
  <c r="C456" i="3"/>
  <c r="H455" i="3"/>
  <c r="G455" i="3"/>
  <c r="D455" i="3"/>
  <c r="C455" i="3"/>
  <c r="H454" i="3"/>
  <c r="G454" i="3"/>
  <c r="D454" i="3"/>
  <c r="C454" i="3"/>
  <c r="H453" i="3"/>
  <c r="G453" i="3"/>
  <c r="D453" i="3"/>
  <c r="C453" i="3"/>
  <c r="H452" i="3"/>
  <c r="G452" i="3"/>
  <c r="D452" i="3"/>
  <c r="C452" i="3"/>
  <c r="H451" i="3"/>
  <c r="G451" i="3"/>
  <c r="D451" i="3"/>
  <c r="C451" i="3"/>
  <c r="H450" i="3"/>
  <c r="G450" i="3"/>
  <c r="D450" i="3"/>
  <c r="C450" i="3"/>
  <c r="H449" i="3"/>
  <c r="G449" i="3"/>
  <c r="D449" i="3"/>
  <c r="C449" i="3"/>
  <c r="H448" i="3"/>
  <c r="G448" i="3"/>
  <c r="D448" i="3"/>
  <c r="C448" i="3"/>
  <c r="H447" i="3"/>
  <c r="G447" i="3"/>
  <c r="D447" i="3"/>
  <c r="C447" i="3"/>
  <c r="H446" i="3"/>
  <c r="G446" i="3"/>
  <c r="D446" i="3"/>
  <c r="C446" i="3"/>
  <c r="L445" i="3"/>
  <c r="K445" i="3"/>
  <c r="H445" i="3"/>
  <c r="G445" i="3"/>
  <c r="D445" i="3"/>
  <c r="C445" i="3"/>
  <c r="L444" i="3"/>
  <c r="K444" i="3"/>
  <c r="H444" i="3"/>
  <c r="G444" i="3"/>
  <c r="D444" i="3"/>
  <c r="C444" i="3"/>
  <c r="L443" i="3"/>
  <c r="K443" i="3"/>
  <c r="H443" i="3"/>
  <c r="G443" i="3"/>
  <c r="D443" i="3"/>
  <c r="C443" i="3"/>
  <c r="L442" i="3"/>
  <c r="K442" i="3"/>
  <c r="H442" i="3"/>
  <c r="G442" i="3"/>
  <c r="D442" i="3"/>
  <c r="C442" i="3"/>
  <c r="L441" i="3"/>
  <c r="K441" i="3"/>
  <c r="H441" i="3"/>
  <c r="G441" i="3"/>
  <c r="D441" i="3"/>
  <c r="C441" i="3"/>
  <c r="L440" i="3"/>
  <c r="K440" i="3"/>
  <c r="H440" i="3"/>
  <c r="G440" i="3"/>
  <c r="D440" i="3"/>
  <c r="C440" i="3"/>
  <c r="L439" i="3"/>
  <c r="K439" i="3"/>
  <c r="H439" i="3"/>
  <c r="G439" i="3"/>
  <c r="D439" i="3"/>
  <c r="C439" i="3"/>
  <c r="L438" i="3"/>
  <c r="K438" i="3"/>
  <c r="H438" i="3"/>
  <c r="G438" i="3"/>
  <c r="D438" i="3"/>
  <c r="C438" i="3"/>
  <c r="L437" i="3"/>
  <c r="K437" i="3"/>
  <c r="H437" i="3"/>
  <c r="G437" i="3"/>
  <c r="D437" i="3"/>
  <c r="C437" i="3"/>
  <c r="L436" i="3"/>
  <c r="K436" i="3"/>
  <c r="H436" i="3"/>
  <c r="G436" i="3"/>
  <c r="D436" i="3"/>
  <c r="C436" i="3"/>
  <c r="L435" i="3"/>
  <c r="K435" i="3"/>
  <c r="H435" i="3"/>
  <c r="G435" i="3"/>
  <c r="D435" i="3"/>
  <c r="C435" i="3"/>
  <c r="L434" i="3"/>
  <c r="K434" i="3"/>
  <c r="H434" i="3"/>
  <c r="G434" i="3"/>
  <c r="D434" i="3"/>
  <c r="C434" i="3"/>
  <c r="L433" i="3"/>
  <c r="K433" i="3"/>
  <c r="H433" i="3"/>
  <c r="G433" i="3"/>
  <c r="D433" i="3"/>
  <c r="C433" i="3"/>
  <c r="L432" i="3"/>
  <c r="K432" i="3"/>
  <c r="H432" i="3"/>
  <c r="G432" i="3"/>
  <c r="D432" i="3"/>
  <c r="C432" i="3"/>
  <c r="L431" i="3"/>
  <c r="K431" i="3"/>
  <c r="H431" i="3"/>
  <c r="G431" i="3"/>
  <c r="D431" i="3"/>
  <c r="C431" i="3"/>
  <c r="L430" i="3"/>
  <c r="K430" i="3"/>
  <c r="H430" i="3"/>
  <c r="G430" i="3"/>
  <c r="D430" i="3"/>
  <c r="C430" i="3"/>
  <c r="L429" i="3"/>
  <c r="K429" i="3"/>
  <c r="H429" i="3"/>
  <c r="G429" i="3"/>
  <c r="D429" i="3"/>
  <c r="C429" i="3"/>
  <c r="L428" i="3"/>
  <c r="K428" i="3"/>
  <c r="H428" i="3"/>
  <c r="G428" i="3"/>
  <c r="D428" i="3"/>
  <c r="C428" i="3"/>
  <c r="L427" i="3"/>
  <c r="K427" i="3"/>
  <c r="H427" i="3"/>
  <c r="G427" i="3"/>
  <c r="D427" i="3"/>
  <c r="C427" i="3"/>
  <c r="L426" i="3"/>
  <c r="K426" i="3"/>
  <c r="H426" i="3"/>
  <c r="G426" i="3"/>
  <c r="D426" i="3"/>
  <c r="C426" i="3"/>
  <c r="L425" i="3"/>
  <c r="K425" i="3"/>
  <c r="H425" i="3"/>
  <c r="G425" i="3"/>
  <c r="D425" i="3"/>
  <c r="C425" i="3"/>
  <c r="L424" i="3"/>
  <c r="K424" i="3"/>
  <c r="H424" i="3"/>
  <c r="G424" i="3"/>
  <c r="D424" i="3"/>
  <c r="C424" i="3"/>
  <c r="L423" i="3"/>
  <c r="K423" i="3"/>
  <c r="H423" i="3"/>
  <c r="G423" i="3"/>
  <c r="D423" i="3"/>
  <c r="C423" i="3"/>
  <c r="L422" i="3"/>
  <c r="K422" i="3"/>
  <c r="H422" i="3"/>
  <c r="G422" i="3"/>
  <c r="D422" i="3"/>
  <c r="C422" i="3"/>
  <c r="L421" i="3"/>
  <c r="K421" i="3"/>
  <c r="H421" i="3"/>
  <c r="G421" i="3"/>
  <c r="D421" i="3"/>
  <c r="C421" i="3"/>
  <c r="L420" i="3"/>
  <c r="K420" i="3"/>
  <c r="H420" i="3"/>
  <c r="G420" i="3"/>
  <c r="D420" i="3"/>
  <c r="C420" i="3"/>
  <c r="L419" i="3"/>
  <c r="K419" i="3"/>
  <c r="H419" i="3"/>
  <c r="G419" i="3"/>
  <c r="D419" i="3"/>
  <c r="C419" i="3"/>
  <c r="L418" i="3"/>
  <c r="K418" i="3"/>
  <c r="H418" i="3"/>
  <c r="G418" i="3"/>
  <c r="D418" i="3"/>
  <c r="C418" i="3"/>
  <c r="L417" i="3"/>
  <c r="K417" i="3"/>
  <c r="H417" i="3"/>
  <c r="G417" i="3"/>
  <c r="D417" i="3"/>
  <c r="C417" i="3"/>
  <c r="L416" i="3"/>
  <c r="K416" i="3"/>
  <c r="H416" i="3"/>
  <c r="G416" i="3"/>
  <c r="D416" i="3"/>
  <c r="C416" i="3"/>
  <c r="L415" i="3"/>
  <c r="K415" i="3"/>
  <c r="H415" i="3"/>
  <c r="G415" i="3"/>
  <c r="D415" i="3"/>
  <c r="C415" i="3"/>
  <c r="L414" i="3"/>
  <c r="K414" i="3"/>
  <c r="H414" i="3"/>
  <c r="G414" i="3"/>
  <c r="D414" i="3"/>
  <c r="C414" i="3"/>
  <c r="L413" i="3"/>
  <c r="K413" i="3"/>
  <c r="H413" i="3"/>
  <c r="G413" i="3"/>
  <c r="D413" i="3"/>
  <c r="C413" i="3"/>
  <c r="L412" i="3"/>
  <c r="K412" i="3"/>
  <c r="H412" i="3"/>
  <c r="G412" i="3"/>
  <c r="D412" i="3"/>
  <c r="C412" i="3"/>
  <c r="L411" i="3"/>
  <c r="K411" i="3"/>
  <c r="H411" i="3"/>
  <c r="G411" i="3"/>
  <c r="D411" i="3"/>
  <c r="C411" i="3"/>
  <c r="L410" i="3"/>
  <c r="K410" i="3"/>
  <c r="H410" i="3"/>
  <c r="G410" i="3"/>
  <c r="D410" i="3"/>
  <c r="C410" i="3"/>
  <c r="L409" i="3"/>
  <c r="K409" i="3"/>
  <c r="H409" i="3"/>
  <c r="G409" i="3"/>
  <c r="D409" i="3"/>
  <c r="C409" i="3"/>
  <c r="L408" i="3"/>
  <c r="K408" i="3"/>
  <c r="H408" i="3"/>
  <c r="G408" i="3"/>
  <c r="D408" i="3"/>
  <c r="C408" i="3"/>
  <c r="L407" i="3"/>
  <c r="K407" i="3"/>
  <c r="H407" i="3"/>
  <c r="G407" i="3"/>
  <c r="D407" i="3"/>
  <c r="C407" i="3"/>
  <c r="L406" i="3"/>
  <c r="K406" i="3"/>
  <c r="H406" i="3"/>
  <c r="G406" i="3"/>
  <c r="D406" i="3"/>
  <c r="C406" i="3"/>
  <c r="L405" i="3"/>
  <c r="K405" i="3"/>
  <c r="H405" i="3"/>
  <c r="G405" i="3"/>
  <c r="D405" i="3"/>
  <c r="C405" i="3"/>
  <c r="L404" i="3"/>
  <c r="K404" i="3"/>
  <c r="H404" i="3"/>
  <c r="G404" i="3"/>
  <c r="D404" i="3"/>
  <c r="C404" i="3"/>
  <c r="L403" i="3"/>
  <c r="K403" i="3"/>
  <c r="H403" i="3"/>
  <c r="G403" i="3"/>
  <c r="D403" i="3"/>
  <c r="C403" i="3"/>
  <c r="L402" i="3"/>
  <c r="K402" i="3"/>
  <c r="H402" i="3"/>
  <c r="G402" i="3"/>
  <c r="D402" i="3"/>
  <c r="C402" i="3"/>
  <c r="L401" i="3"/>
  <c r="K401" i="3"/>
  <c r="H401" i="3"/>
  <c r="G401" i="3"/>
  <c r="D401" i="3"/>
  <c r="C401" i="3"/>
  <c r="L400" i="3"/>
  <c r="K400" i="3"/>
  <c r="H400" i="3"/>
  <c r="G400" i="3"/>
  <c r="D400" i="3"/>
  <c r="C400" i="3"/>
  <c r="L399" i="3"/>
  <c r="K399" i="3"/>
  <c r="H399" i="3"/>
  <c r="G399" i="3"/>
  <c r="D399" i="3"/>
  <c r="C399" i="3"/>
  <c r="L398" i="3"/>
  <c r="K398" i="3"/>
  <c r="H398" i="3"/>
  <c r="G398" i="3"/>
  <c r="D398" i="3"/>
  <c r="C398" i="3"/>
  <c r="L397" i="3"/>
  <c r="K397" i="3"/>
  <c r="H397" i="3"/>
  <c r="G397" i="3"/>
  <c r="D397" i="3"/>
  <c r="C397" i="3"/>
  <c r="L396" i="3"/>
  <c r="K396" i="3"/>
  <c r="H396" i="3"/>
  <c r="G396" i="3"/>
  <c r="D396" i="3"/>
  <c r="C396" i="3"/>
  <c r="L395" i="3"/>
  <c r="K395" i="3"/>
  <c r="H395" i="3"/>
  <c r="G395" i="3"/>
  <c r="D395" i="3"/>
  <c r="C395" i="3"/>
  <c r="L394" i="3"/>
  <c r="K394" i="3"/>
  <c r="H394" i="3"/>
  <c r="G394" i="3"/>
  <c r="D394" i="3"/>
  <c r="C394" i="3"/>
  <c r="L393" i="3"/>
  <c r="K393" i="3"/>
  <c r="H393" i="3"/>
  <c r="G393" i="3"/>
  <c r="D393" i="3"/>
  <c r="C393" i="3"/>
  <c r="L392" i="3"/>
  <c r="K392" i="3"/>
  <c r="H392" i="3"/>
  <c r="G392" i="3"/>
  <c r="D392" i="3"/>
  <c r="C392" i="3"/>
  <c r="L391" i="3"/>
  <c r="K391" i="3"/>
  <c r="H391" i="3"/>
  <c r="G391" i="3"/>
  <c r="D391" i="3"/>
  <c r="C391" i="3"/>
  <c r="L390" i="3"/>
  <c r="K390" i="3"/>
  <c r="H390" i="3"/>
  <c r="G390" i="3"/>
  <c r="D390" i="3"/>
  <c r="C390" i="3"/>
  <c r="L389" i="3"/>
  <c r="K389" i="3"/>
  <c r="H389" i="3"/>
  <c r="G389" i="3"/>
  <c r="D389" i="3"/>
  <c r="C389" i="3"/>
  <c r="L388" i="3"/>
  <c r="K388" i="3"/>
  <c r="H388" i="3"/>
  <c r="G388" i="3"/>
  <c r="D388" i="3"/>
  <c r="C388" i="3"/>
  <c r="L387" i="3"/>
  <c r="K387" i="3"/>
  <c r="H387" i="3"/>
  <c r="G387" i="3"/>
  <c r="D387" i="3"/>
  <c r="C387" i="3"/>
  <c r="L386" i="3"/>
  <c r="K386" i="3"/>
  <c r="H386" i="3"/>
  <c r="G386" i="3"/>
  <c r="D386" i="3"/>
  <c r="C386" i="3"/>
  <c r="L385" i="3"/>
  <c r="K385" i="3"/>
  <c r="H385" i="3"/>
  <c r="G385" i="3"/>
  <c r="D385" i="3"/>
  <c r="C385" i="3"/>
  <c r="L384" i="3"/>
  <c r="K384" i="3"/>
  <c r="H384" i="3"/>
  <c r="G384" i="3"/>
  <c r="D384" i="3"/>
  <c r="C384" i="3"/>
  <c r="L383" i="3"/>
  <c r="K383" i="3"/>
  <c r="H383" i="3"/>
  <c r="G383" i="3"/>
  <c r="D383" i="3"/>
  <c r="C383" i="3"/>
  <c r="L382" i="3"/>
  <c r="K382" i="3"/>
  <c r="H382" i="3"/>
  <c r="G382" i="3"/>
  <c r="D382" i="3"/>
  <c r="C382" i="3"/>
  <c r="L381" i="3"/>
  <c r="K381" i="3"/>
  <c r="H381" i="3"/>
  <c r="G381" i="3"/>
  <c r="D381" i="3"/>
  <c r="C381" i="3"/>
  <c r="L380" i="3"/>
  <c r="K380" i="3"/>
  <c r="H380" i="3"/>
  <c r="G380" i="3"/>
  <c r="D380" i="3"/>
  <c r="C380" i="3"/>
  <c r="L379" i="3"/>
  <c r="K379" i="3"/>
  <c r="H379" i="3"/>
  <c r="G379" i="3"/>
  <c r="D379" i="3"/>
  <c r="C379" i="3"/>
  <c r="L378" i="3"/>
  <c r="K378" i="3"/>
  <c r="H378" i="3"/>
  <c r="G378" i="3"/>
  <c r="D378" i="3"/>
  <c r="C378" i="3"/>
  <c r="L377" i="3"/>
  <c r="K377" i="3"/>
  <c r="H377" i="3"/>
  <c r="G377" i="3"/>
  <c r="D377" i="3"/>
  <c r="C377" i="3"/>
  <c r="L376" i="3"/>
  <c r="K376" i="3"/>
  <c r="H376" i="3"/>
  <c r="G376" i="3"/>
  <c r="D376" i="3"/>
  <c r="C376" i="3"/>
  <c r="L375" i="3"/>
  <c r="K375" i="3"/>
  <c r="H375" i="3"/>
  <c r="G375" i="3"/>
  <c r="D375" i="3"/>
  <c r="C375" i="3"/>
  <c r="L374" i="3"/>
  <c r="K374" i="3"/>
  <c r="H374" i="3"/>
  <c r="G374" i="3"/>
  <c r="D374" i="3"/>
  <c r="C374" i="3"/>
  <c r="L373" i="3"/>
  <c r="K373" i="3"/>
  <c r="H373" i="3"/>
  <c r="G373" i="3"/>
  <c r="D373" i="3"/>
  <c r="C373" i="3"/>
  <c r="L372" i="3"/>
  <c r="K372" i="3"/>
  <c r="H372" i="3"/>
  <c r="G372" i="3"/>
  <c r="D372" i="3"/>
  <c r="C372" i="3"/>
  <c r="L371" i="3"/>
  <c r="K371" i="3"/>
  <c r="H371" i="3"/>
  <c r="G371" i="3"/>
  <c r="D371" i="3"/>
  <c r="C371" i="3"/>
  <c r="L370" i="3"/>
  <c r="K370" i="3"/>
  <c r="H370" i="3"/>
  <c r="G370" i="3"/>
  <c r="D370" i="3"/>
  <c r="C370" i="3"/>
  <c r="L369" i="3"/>
  <c r="K369" i="3"/>
  <c r="H369" i="3"/>
  <c r="G369" i="3"/>
  <c r="D369" i="3"/>
  <c r="C369" i="3"/>
  <c r="L368" i="3"/>
  <c r="K368" i="3"/>
  <c r="H368" i="3"/>
  <c r="G368" i="3"/>
  <c r="D368" i="3"/>
  <c r="C368" i="3"/>
  <c r="L367" i="3"/>
  <c r="K367" i="3"/>
  <c r="H367" i="3"/>
  <c r="G367" i="3"/>
  <c r="D367" i="3"/>
  <c r="C367" i="3"/>
  <c r="L366" i="3"/>
  <c r="K366" i="3"/>
  <c r="H366" i="3"/>
  <c r="G366" i="3"/>
  <c r="D366" i="3"/>
  <c r="C366" i="3"/>
  <c r="L365" i="3"/>
  <c r="K365" i="3"/>
  <c r="H365" i="3"/>
  <c r="G365" i="3"/>
  <c r="D365" i="3"/>
  <c r="C365" i="3"/>
  <c r="L364" i="3"/>
  <c r="K364" i="3"/>
  <c r="H364" i="3"/>
  <c r="G364" i="3"/>
  <c r="D364" i="3"/>
  <c r="C364" i="3"/>
  <c r="L363" i="3"/>
  <c r="K363" i="3"/>
  <c r="H363" i="3"/>
  <c r="G363" i="3"/>
  <c r="D363" i="3"/>
  <c r="C363" i="3"/>
  <c r="L362" i="3"/>
  <c r="K362" i="3"/>
  <c r="H362" i="3"/>
  <c r="G362" i="3"/>
  <c r="D362" i="3"/>
  <c r="C362" i="3"/>
  <c r="L361" i="3"/>
  <c r="K361" i="3"/>
  <c r="H361" i="3"/>
  <c r="G361" i="3"/>
  <c r="D361" i="3"/>
  <c r="C361" i="3"/>
  <c r="L360" i="3"/>
  <c r="K360" i="3"/>
  <c r="H360" i="3"/>
  <c r="G360" i="3"/>
  <c r="D360" i="3"/>
  <c r="C360" i="3"/>
  <c r="L359" i="3"/>
  <c r="K359" i="3"/>
  <c r="H359" i="3"/>
  <c r="G359" i="3"/>
  <c r="D359" i="3"/>
  <c r="C359" i="3"/>
  <c r="L358" i="3"/>
  <c r="K358" i="3"/>
  <c r="H358" i="3"/>
  <c r="G358" i="3"/>
  <c r="D358" i="3"/>
  <c r="C358" i="3"/>
  <c r="L357" i="3"/>
  <c r="K357" i="3"/>
  <c r="H357" i="3"/>
  <c r="G357" i="3"/>
  <c r="D357" i="3"/>
  <c r="C357" i="3"/>
  <c r="L356" i="3"/>
  <c r="K356" i="3"/>
  <c r="H356" i="3"/>
  <c r="G356" i="3"/>
  <c r="D356" i="3"/>
  <c r="C356" i="3"/>
  <c r="L355" i="3"/>
  <c r="K355" i="3"/>
  <c r="H355" i="3"/>
  <c r="G355" i="3"/>
  <c r="D355" i="3"/>
  <c r="C355" i="3"/>
  <c r="L354" i="3"/>
  <c r="K354" i="3"/>
  <c r="H354" i="3"/>
  <c r="G354" i="3"/>
  <c r="D354" i="3"/>
  <c r="C354" i="3"/>
  <c r="L353" i="3"/>
  <c r="K353" i="3"/>
  <c r="H353" i="3"/>
  <c r="G353" i="3"/>
  <c r="D353" i="3"/>
  <c r="C353" i="3"/>
  <c r="L352" i="3"/>
  <c r="K352" i="3"/>
  <c r="H352" i="3"/>
  <c r="G352" i="3"/>
  <c r="D352" i="3"/>
  <c r="C352" i="3"/>
  <c r="L351" i="3"/>
  <c r="K351" i="3"/>
  <c r="H351" i="3"/>
  <c r="G351" i="3"/>
  <c r="D351" i="3"/>
  <c r="C351" i="3"/>
  <c r="L350" i="3"/>
  <c r="K350" i="3"/>
  <c r="H350" i="3"/>
  <c r="G350" i="3"/>
  <c r="D350" i="3"/>
  <c r="C350" i="3"/>
  <c r="L349" i="3"/>
  <c r="K349" i="3"/>
  <c r="H349" i="3"/>
  <c r="G349" i="3"/>
  <c r="D349" i="3"/>
  <c r="C349" i="3"/>
  <c r="L348" i="3"/>
  <c r="K348" i="3"/>
  <c r="H348" i="3"/>
  <c r="G348" i="3"/>
  <c r="D348" i="3"/>
  <c r="C348" i="3"/>
  <c r="L347" i="3"/>
  <c r="K347" i="3"/>
  <c r="H347" i="3"/>
  <c r="G347" i="3"/>
  <c r="D347" i="3"/>
  <c r="C347" i="3"/>
  <c r="L346" i="3"/>
  <c r="K346" i="3"/>
  <c r="H346" i="3"/>
  <c r="G346" i="3"/>
  <c r="D346" i="3"/>
  <c r="C346" i="3"/>
  <c r="L345" i="3"/>
  <c r="K345" i="3"/>
  <c r="H345" i="3"/>
  <c r="G345" i="3"/>
  <c r="D345" i="3"/>
  <c r="C345" i="3"/>
  <c r="L344" i="3"/>
  <c r="K344" i="3"/>
  <c r="H344" i="3"/>
  <c r="G344" i="3"/>
  <c r="D344" i="3"/>
  <c r="C344" i="3"/>
  <c r="L343" i="3"/>
  <c r="K343" i="3"/>
  <c r="H343" i="3"/>
  <c r="G343" i="3"/>
  <c r="D343" i="3"/>
  <c r="C343" i="3"/>
  <c r="L342" i="3"/>
  <c r="K342" i="3"/>
  <c r="H342" i="3"/>
  <c r="G342" i="3"/>
  <c r="D342" i="3"/>
  <c r="C342" i="3"/>
  <c r="L341" i="3"/>
  <c r="K341" i="3"/>
  <c r="H341" i="3"/>
  <c r="G341" i="3"/>
  <c r="D341" i="3"/>
  <c r="C341" i="3"/>
  <c r="L340" i="3"/>
  <c r="K340" i="3"/>
  <c r="H340" i="3"/>
  <c r="G340" i="3"/>
  <c r="D340" i="3"/>
  <c r="C340" i="3"/>
  <c r="L339" i="3"/>
  <c r="K339" i="3"/>
  <c r="H339" i="3"/>
  <c r="G339" i="3"/>
  <c r="D339" i="3"/>
  <c r="C339" i="3"/>
  <c r="L338" i="3"/>
  <c r="K338" i="3"/>
  <c r="H338" i="3"/>
  <c r="G338" i="3"/>
  <c r="D338" i="3"/>
  <c r="C338" i="3"/>
  <c r="L337" i="3"/>
  <c r="K337" i="3"/>
  <c r="H337" i="3"/>
  <c r="G337" i="3"/>
  <c r="D337" i="3"/>
  <c r="C337" i="3"/>
  <c r="L336" i="3"/>
  <c r="K336" i="3"/>
  <c r="H336" i="3"/>
  <c r="G336" i="3"/>
  <c r="D336" i="3"/>
  <c r="C336" i="3"/>
  <c r="L335" i="3"/>
  <c r="K335" i="3"/>
  <c r="H335" i="3"/>
  <c r="G335" i="3"/>
  <c r="D335" i="3"/>
  <c r="C335" i="3"/>
  <c r="L334" i="3"/>
  <c r="K334" i="3"/>
  <c r="H334" i="3"/>
  <c r="G334" i="3"/>
  <c r="D334" i="3"/>
  <c r="C334" i="3"/>
  <c r="L333" i="3"/>
  <c r="K333" i="3"/>
  <c r="H333" i="3"/>
  <c r="G333" i="3"/>
  <c r="D333" i="3"/>
  <c r="C333" i="3"/>
  <c r="L332" i="3"/>
  <c r="K332" i="3"/>
  <c r="H332" i="3"/>
  <c r="G332" i="3"/>
  <c r="D332" i="3"/>
  <c r="C332" i="3"/>
  <c r="L331" i="3"/>
  <c r="K331" i="3"/>
  <c r="H331" i="3"/>
  <c r="G331" i="3"/>
  <c r="D331" i="3"/>
  <c r="C331" i="3"/>
  <c r="L330" i="3"/>
  <c r="K330" i="3"/>
  <c r="H330" i="3"/>
  <c r="G330" i="3"/>
  <c r="D330" i="3"/>
  <c r="C330" i="3"/>
  <c r="L329" i="3"/>
  <c r="K329" i="3"/>
  <c r="H329" i="3"/>
  <c r="G329" i="3"/>
  <c r="D329" i="3"/>
  <c r="C329" i="3"/>
  <c r="L328" i="3"/>
  <c r="K328" i="3"/>
  <c r="H328" i="3"/>
  <c r="G328" i="3"/>
  <c r="D328" i="3"/>
  <c r="C328" i="3"/>
  <c r="L327" i="3"/>
  <c r="K327" i="3"/>
  <c r="H327" i="3"/>
  <c r="G327" i="3"/>
  <c r="D327" i="3"/>
  <c r="C327" i="3"/>
  <c r="L326" i="3"/>
  <c r="K326" i="3"/>
  <c r="H326" i="3"/>
  <c r="G326" i="3"/>
  <c r="D326" i="3"/>
  <c r="C326" i="3"/>
  <c r="L325" i="3"/>
  <c r="K325" i="3"/>
  <c r="H325" i="3"/>
  <c r="G325" i="3"/>
  <c r="D325" i="3"/>
  <c r="C325" i="3"/>
  <c r="L324" i="3"/>
  <c r="K324" i="3"/>
  <c r="H324" i="3"/>
  <c r="G324" i="3"/>
  <c r="D324" i="3"/>
  <c r="C324" i="3"/>
  <c r="L323" i="3"/>
  <c r="K323" i="3"/>
  <c r="H323" i="3"/>
  <c r="G323" i="3"/>
  <c r="D323" i="3"/>
  <c r="C323" i="3"/>
  <c r="L322" i="3"/>
  <c r="K322" i="3"/>
  <c r="H322" i="3"/>
  <c r="G322" i="3"/>
  <c r="D322" i="3"/>
  <c r="C322" i="3"/>
  <c r="L321" i="3"/>
  <c r="K321" i="3"/>
  <c r="H321" i="3"/>
  <c r="G321" i="3"/>
  <c r="D321" i="3"/>
  <c r="C321" i="3"/>
  <c r="L320" i="3"/>
  <c r="K320" i="3"/>
  <c r="H320" i="3"/>
  <c r="G320" i="3"/>
  <c r="D320" i="3"/>
  <c r="C320" i="3"/>
  <c r="L319" i="3"/>
  <c r="K319" i="3"/>
  <c r="H319" i="3"/>
  <c r="G319" i="3"/>
  <c r="D319" i="3"/>
  <c r="C319" i="3"/>
  <c r="L318" i="3"/>
  <c r="K318" i="3"/>
  <c r="H318" i="3"/>
  <c r="G318" i="3"/>
  <c r="D318" i="3"/>
  <c r="C318" i="3"/>
  <c r="L317" i="3"/>
  <c r="K317" i="3"/>
  <c r="H317" i="3"/>
  <c r="G317" i="3"/>
  <c r="D317" i="3"/>
  <c r="C317" i="3"/>
  <c r="L316" i="3"/>
  <c r="K316" i="3"/>
  <c r="H316" i="3"/>
  <c r="G316" i="3"/>
  <c r="D316" i="3"/>
  <c r="C316" i="3"/>
  <c r="L315" i="3"/>
  <c r="K315" i="3"/>
  <c r="H315" i="3"/>
  <c r="G315" i="3"/>
  <c r="D315" i="3"/>
  <c r="C315" i="3"/>
  <c r="L314" i="3"/>
  <c r="K314" i="3"/>
  <c r="H314" i="3"/>
  <c r="G314" i="3"/>
  <c r="D314" i="3"/>
  <c r="C314" i="3"/>
  <c r="L313" i="3"/>
  <c r="K313" i="3"/>
  <c r="H313" i="3"/>
  <c r="G313" i="3"/>
  <c r="D313" i="3"/>
  <c r="C313" i="3"/>
  <c r="L312" i="3"/>
  <c r="K312" i="3"/>
  <c r="H312" i="3"/>
  <c r="G312" i="3"/>
  <c r="D312" i="3"/>
  <c r="C312" i="3"/>
  <c r="L311" i="3"/>
  <c r="K311" i="3"/>
  <c r="H311" i="3"/>
  <c r="G311" i="3"/>
  <c r="D311" i="3"/>
  <c r="C311" i="3"/>
  <c r="L310" i="3"/>
  <c r="K310" i="3"/>
  <c r="H310" i="3"/>
  <c r="G310" i="3"/>
  <c r="D310" i="3"/>
  <c r="C310" i="3"/>
  <c r="L309" i="3"/>
  <c r="K309" i="3"/>
  <c r="H309" i="3"/>
  <c r="G309" i="3"/>
  <c r="D309" i="3"/>
  <c r="C309" i="3"/>
  <c r="L308" i="3"/>
  <c r="K308" i="3"/>
  <c r="H308" i="3"/>
  <c r="G308" i="3"/>
  <c r="D308" i="3"/>
  <c r="C308" i="3"/>
  <c r="L307" i="3"/>
  <c r="K307" i="3"/>
  <c r="H307" i="3"/>
  <c r="G307" i="3"/>
  <c r="D307" i="3"/>
  <c r="C307" i="3"/>
  <c r="L306" i="3"/>
  <c r="K306" i="3"/>
  <c r="H306" i="3"/>
  <c r="G306" i="3"/>
  <c r="D306" i="3"/>
  <c r="C306" i="3"/>
  <c r="L305" i="3"/>
  <c r="K305" i="3"/>
  <c r="H305" i="3"/>
  <c r="G305" i="3"/>
  <c r="D305" i="3"/>
  <c r="C305" i="3"/>
  <c r="L304" i="3"/>
  <c r="K304" i="3"/>
  <c r="H304" i="3"/>
  <c r="G304" i="3"/>
  <c r="D304" i="3"/>
  <c r="C304" i="3"/>
  <c r="L303" i="3"/>
  <c r="K303" i="3"/>
  <c r="H303" i="3"/>
  <c r="G303" i="3"/>
  <c r="D303" i="3"/>
  <c r="C303" i="3"/>
  <c r="L302" i="3"/>
  <c r="K302" i="3"/>
  <c r="H302" i="3"/>
  <c r="G302" i="3"/>
  <c r="D302" i="3"/>
  <c r="C302" i="3"/>
  <c r="L301" i="3"/>
  <c r="K301" i="3"/>
  <c r="H301" i="3"/>
  <c r="G301" i="3"/>
  <c r="D301" i="3"/>
  <c r="C301" i="3"/>
  <c r="L300" i="3"/>
  <c r="K300" i="3"/>
  <c r="H300" i="3"/>
  <c r="G300" i="3"/>
  <c r="D300" i="3"/>
  <c r="C300" i="3"/>
  <c r="L299" i="3"/>
  <c r="K299" i="3"/>
  <c r="H299" i="3"/>
  <c r="G299" i="3"/>
  <c r="D299" i="3"/>
  <c r="C299" i="3"/>
  <c r="L298" i="3"/>
  <c r="K298" i="3"/>
  <c r="H298" i="3"/>
  <c r="G298" i="3"/>
  <c r="D298" i="3"/>
  <c r="C298" i="3"/>
  <c r="L297" i="3"/>
  <c r="K297" i="3"/>
  <c r="H297" i="3"/>
  <c r="G297" i="3"/>
  <c r="D297" i="3"/>
  <c r="C297" i="3"/>
  <c r="L296" i="3"/>
  <c r="K296" i="3"/>
  <c r="H296" i="3"/>
  <c r="G296" i="3"/>
  <c r="D296" i="3"/>
  <c r="C296" i="3"/>
  <c r="L295" i="3"/>
  <c r="K295" i="3"/>
  <c r="H295" i="3"/>
  <c r="G295" i="3"/>
  <c r="D295" i="3"/>
  <c r="C295" i="3"/>
  <c r="L294" i="3"/>
  <c r="K294" i="3"/>
  <c r="H294" i="3"/>
  <c r="G294" i="3"/>
  <c r="D294" i="3"/>
  <c r="C294" i="3"/>
  <c r="L293" i="3"/>
  <c r="K293" i="3"/>
  <c r="H293" i="3"/>
  <c r="G293" i="3"/>
  <c r="D293" i="3"/>
  <c r="C293" i="3"/>
  <c r="L292" i="3"/>
  <c r="K292" i="3"/>
  <c r="H292" i="3"/>
  <c r="G292" i="3"/>
  <c r="D292" i="3"/>
  <c r="C292" i="3"/>
  <c r="L291" i="3"/>
  <c r="K291" i="3"/>
  <c r="H291" i="3"/>
  <c r="G291" i="3"/>
  <c r="D291" i="3"/>
  <c r="C291" i="3"/>
  <c r="L290" i="3"/>
  <c r="K290" i="3"/>
  <c r="H290" i="3"/>
  <c r="G290" i="3"/>
  <c r="D290" i="3"/>
  <c r="C290" i="3"/>
  <c r="L289" i="3"/>
  <c r="K289" i="3"/>
  <c r="H289" i="3"/>
  <c r="G289" i="3"/>
  <c r="D289" i="3"/>
  <c r="C289" i="3"/>
  <c r="L288" i="3"/>
  <c r="K288" i="3"/>
  <c r="H288" i="3"/>
  <c r="G288" i="3"/>
  <c r="D288" i="3"/>
  <c r="C288" i="3"/>
  <c r="L287" i="3"/>
  <c r="K287" i="3"/>
  <c r="H287" i="3"/>
  <c r="G287" i="3"/>
  <c r="D287" i="3"/>
  <c r="C287" i="3"/>
  <c r="L286" i="3"/>
  <c r="K286" i="3"/>
  <c r="H286" i="3"/>
  <c r="G286" i="3"/>
  <c r="D286" i="3"/>
  <c r="C286" i="3"/>
  <c r="L285" i="3"/>
  <c r="K285" i="3"/>
  <c r="H285" i="3"/>
  <c r="G285" i="3"/>
  <c r="D285" i="3"/>
  <c r="C285" i="3"/>
  <c r="L284" i="3"/>
  <c r="K284" i="3"/>
  <c r="H284" i="3"/>
  <c r="G284" i="3"/>
  <c r="D284" i="3"/>
  <c r="C284" i="3"/>
  <c r="L283" i="3"/>
  <c r="K283" i="3"/>
  <c r="H283" i="3"/>
  <c r="G283" i="3"/>
  <c r="D283" i="3"/>
  <c r="C283" i="3"/>
  <c r="L282" i="3"/>
  <c r="K282" i="3"/>
  <c r="H282" i="3"/>
  <c r="G282" i="3"/>
  <c r="D282" i="3"/>
  <c r="C282" i="3"/>
  <c r="L281" i="3"/>
  <c r="K281" i="3"/>
  <c r="H281" i="3"/>
  <c r="G281" i="3"/>
  <c r="D281" i="3"/>
  <c r="C281" i="3"/>
  <c r="L280" i="3"/>
  <c r="K280" i="3"/>
  <c r="H280" i="3"/>
  <c r="G280" i="3"/>
  <c r="D280" i="3"/>
  <c r="C280" i="3"/>
  <c r="L279" i="3"/>
  <c r="K279" i="3"/>
  <c r="H279" i="3"/>
  <c r="G279" i="3"/>
  <c r="D279" i="3"/>
  <c r="C279" i="3"/>
  <c r="L278" i="3"/>
  <c r="K278" i="3"/>
  <c r="H278" i="3"/>
  <c r="G278" i="3"/>
  <c r="D278" i="3"/>
  <c r="C278" i="3"/>
  <c r="L277" i="3"/>
  <c r="K277" i="3"/>
  <c r="H277" i="3"/>
  <c r="G277" i="3"/>
  <c r="D277" i="3"/>
  <c r="C277" i="3"/>
  <c r="L276" i="3"/>
  <c r="K276" i="3"/>
  <c r="H276" i="3"/>
  <c r="G276" i="3"/>
  <c r="D276" i="3"/>
  <c r="C276" i="3"/>
  <c r="L275" i="3"/>
  <c r="K275" i="3"/>
  <c r="H275" i="3"/>
  <c r="G275" i="3"/>
  <c r="D275" i="3"/>
  <c r="C275" i="3"/>
  <c r="L274" i="3"/>
  <c r="K274" i="3"/>
  <c r="H274" i="3"/>
  <c r="G274" i="3"/>
  <c r="D274" i="3"/>
  <c r="C274" i="3"/>
  <c r="L273" i="3"/>
  <c r="K273" i="3"/>
  <c r="H273" i="3"/>
  <c r="G273" i="3"/>
  <c r="D273" i="3"/>
  <c r="C273" i="3"/>
  <c r="L272" i="3"/>
  <c r="K272" i="3"/>
  <c r="H272" i="3"/>
  <c r="G272" i="3"/>
  <c r="D272" i="3"/>
  <c r="C272" i="3"/>
  <c r="L271" i="3"/>
  <c r="K271" i="3"/>
  <c r="H271" i="3"/>
  <c r="G271" i="3"/>
  <c r="D271" i="3"/>
  <c r="C271" i="3"/>
  <c r="L270" i="3"/>
  <c r="K270" i="3"/>
  <c r="H270" i="3"/>
  <c r="G270" i="3"/>
  <c r="D270" i="3"/>
  <c r="C270" i="3"/>
  <c r="L269" i="3"/>
  <c r="K269" i="3"/>
  <c r="H269" i="3"/>
  <c r="G269" i="3"/>
  <c r="D269" i="3"/>
  <c r="C269" i="3"/>
  <c r="L268" i="3"/>
  <c r="K268" i="3"/>
  <c r="H268" i="3"/>
  <c r="G268" i="3"/>
  <c r="D268" i="3"/>
  <c r="C268" i="3"/>
  <c r="L267" i="3"/>
  <c r="K267" i="3"/>
  <c r="H267" i="3"/>
  <c r="G267" i="3"/>
  <c r="D267" i="3"/>
  <c r="C267" i="3"/>
  <c r="L266" i="3"/>
  <c r="K266" i="3"/>
  <c r="H266" i="3"/>
  <c r="G266" i="3"/>
  <c r="D266" i="3"/>
  <c r="C266" i="3"/>
  <c r="L265" i="3"/>
  <c r="K265" i="3"/>
  <c r="H265" i="3"/>
  <c r="G265" i="3"/>
  <c r="D265" i="3"/>
  <c r="C265" i="3"/>
  <c r="L264" i="3"/>
  <c r="K264" i="3"/>
  <c r="H264" i="3"/>
  <c r="G264" i="3"/>
  <c r="D264" i="3"/>
  <c r="C264" i="3"/>
  <c r="L263" i="3"/>
  <c r="K263" i="3"/>
  <c r="H263" i="3"/>
  <c r="G263" i="3"/>
  <c r="D263" i="3"/>
  <c r="C263" i="3"/>
  <c r="L262" i="3"/>
  <c r="K262" i="3"/>
  <c r="H262" i="3"/>
  <c r="G262" i="3"/>
  <c r="D262" i="3"/>
  <c r="C262" i="3"/>
  <c r="L261" i="3"/>
  <c r="K261" i="3"/>
  <c r="H261" i="3"/>
  <c r="G261" i="3"/>
  <c r="D261" i="3"/>
  <c r="C261" i="3"/>
  <c r="L260" i="3"/>
  <c r="K260" i="3"/>
  <c r="H260" i="3"/>
  <c r="G260" i="3"/>
  <c r="D260" i="3"/>
  <c r="C260" i="3"/>
  <c r="L259" i="3"/>
  <c r="K259" i="3"/>
  <c r="H259" i="3"/>
  <c r="G259" i="3"/>
  <c r="D259" i="3"/>
  <c r="C259" i="3"/>
  <c r="L258" i="3"/>
  <c r="K258" i="3"/>
  <c r="H258" i="3"/>
  <c r="G258" i="3"/>
  <c r="D258" i="3"/>
  <c r="C258" i="3"/>
  <c r="L257" i="3"/>
  <c r="K257" i="3"/>
  <c r="H257" i="3"/>
  <c r="G257" i="3"/>
  <c r="D257" i="3"/>
  <c r="C257" i="3"/>
  <c r="L256" i="3"/>
  <c r="K256" i="3"/>
  <c r="H256" i="3"/>
  <c r="G256" i="3"/>
  <c r="D256" i="3"/>
  <c r="C256" i="3"/>
  <c r="L255" i="3"/>
  <c r="K255" i="3"/>
  <c r="H255" i="3"/>
  <c r="G255" i="3"/>
  <c r="D255" i="3"/>
  <c r="C255" i="3"/>
  <c r="L254" i="3"/>
  <c r="K254" i="3"/>
  <c r="H254" i="3"/>
  <c r="G254" i="3"/>
  <c r="D254" i="3"/>
  <c r="C254" i="3"/>
  <c r="L253" i="3"/>
  <c r="K253" i="3"/>
  <c r="H253" i="3"/>
  <c r="G253" i="3"/>
  <c r="D253" i="3"/>
  <c r="C253" i="3"/>
  <c r="L252" i="3"/>
  <c r="K252" i="3"/>
  <c r="H252" i="3"/>
  <c r="G252" i="3"/>
  <c r="D252" i="3"/>
  <c r="C252" i="3"/>
  <c r="L251" i="3"/>
  <c r="K251" i="3"/>
  <c r="H251" i="3"/>
  <c r="G251" i="3"/>
  <c r="D251" i="3"/>
  <c r="C251" i="3"/>
  <c r="L250" i="3"/>
  <c r="K250" i="3"/>
  <c r="H250" i="3"/>
  <c r="G250" i="3"/>
  <c r="D250" i="3"/>
  <c r="C250" i="3"/>
  <c r="L249" i="3"/>
  <c r="K249" i="3"/>
  <c r="H249" i="3"/>
  <c r="G249" i="3"/>
  <c r="D249" i="3"/>
  <c r="C249" i="3"/>
  <c r="L248" i="3"/>
  <c r="K248" i="3"/>
  <c r="H248" i="3"/>
  <c r="G248" i="3"/>
  <c r="D248" i="3"/>
  <c r="C248" i="3"/>
  <c r="L247" i="3"/>
  <c r="K247" i="3"/>
  <c r="H247" i="3"/>
  <c r="G247" i="3"/>
  <c r="D247" i="3"/>
  <c r="C247" i="3"/>
  <c r="L246" i="3"/>
  <c r="K246" i="3"/>
  <c r="H246" i="3"/>
  <c r="G246" i="3"/>
  <c r="D246" i="3"/>
  <c r="C246" i="3"/>
  <c r="L245" i="3"/>
  <c r="K245" i="3"/>
  <c r="H245" i="3"/>
  <c r="G245" i="3"/>
  <c r="D245" i="3"/>
  <c r="C245" i="3"/>
  <c r="L244" i="3"/>
  <c r="K244" i="3"/>
  <c r="H244" i="3"/>
  <c r="G244" i="3"/>
  <c r="D244" i="3"/>
  <c r="C244" i="3"/>
  <c r="L243" i="3"/>
  <c r="K243" i="3"/>
  <c r="H243" i="3"/>
  <c r="G243" i="3"/>
  <c r="D243" i="3"/>
  <c r="C243" i="3"/>
  <c r="L242" i="3"/>
  <c r="K242" i="3"/>
  <c r="H242" i="3"/>
  <c r="G242" i="3"/>
  <c r="D242" i="3"/>
  <c r="C242" i="3"/>
  <c r="L241" i="3"/>
  <c r="K241" i="3"/>
  <c r="H241" i="3"/>
  <c r="G241" i="3"/>
  <c r="D241" i="3"/>
  <c r="C241" i="3"/>
  <c r="L240" i="3"/>
  <c r="K240" i="3"/>
  <c r="H240" i="3"/>
  <c r="G240" i="3"/>
  <c r="D240" i="3"/>
  <c r="C240" i="3"/>
  <c r="L239" i="3"/>
  <c r="K239" i="3"/>
  <c r="H239" i="3"/>
  <c r="G239" i="3"/>
  <c r="D239" i="3"/>
  <c r="C239" i="3"/>
  <c r="L238" i="3"/>
  <c r="K238" i="3"/>
  <c r="H238" i="3"/>
  <c r="G238" i="3"/>
  <c r="D238" i="3"/>
  <c r="C238" i="3"/>
  <c r="L237" i="3"/>
  <c r="K237" i="3"/>
  <c r="H237" i="3"/>
  <c r="G237" i="3"/>
  <c r="D237" i="3"/>
  <c r="C237" i="3"/>
  <c r="L236" i="3"/>
  <c r="K236" i="3"/>
  <c r="H236" i="3"/>
  <c r="G236" i="3"/>
  <c r="D236" i="3"/>
  <c r="C236" i="3"/>
  <c r="L235" i="3"/>
  <c r="K235" i="3"/>
  <c r="H235" i="3"/>
  <c r="G235" i="3"/>
  <c r="D235" i="3"/>
  <c r="C235" i="3"/>
  <c r="L234" i="3"/>
  <c r="K234" i="3"/>
  <c r="H234" i="3"/>
  <c r="G234" i="3"/>
  <c r="D234" i="3"/>
  <c r="C234" i="3"/>
  <c r="L233" i="3"/>
  <c r="K233" i="3"/>
  <c r="H233" i="3"/>
  <c r="G233" i="3"/>
  <c r="D233" i="3"/>
  <c r="C233" i="3"/>
  <c r="L232" i="3"/>
  <c r="K232" i="3"/>
  <c r="H232" i="3"/>
  <c r="G232" i="3"/>
  <c r="D232" i="3"/>
  <c r="C232" i="3"/>
  <c r="L231" i="3"/>
  <c r="K231" i="3"/>
  <c r="H231" i="3"/>
  <c r="G231" i="3"/>
  <c r="D231" i="3"/>
  <c r="C231" i="3"/>
  <c r="L230" i="3"/>
  <c r="K230" i="3"/>
  <c r="H230" i="3"/>
  <c r="G230" i="3"/>
  <c r="D230" i="3"/>
  <c r="C230" i="3"/>
  <c r="L229" i="3"/>
  <c r="K229" i="3"/>
  <c r="H229" i="3"/>
  <c r="G229" i="3"/>
  <c r="D229" i="3"/>
  <c r="C229" i="3"/>
  <c r="L228" i="3"/>
  <c r="K228" i="3"/>
  <c r="H228" i="3"/>
  <c r="G228" i="3"/>
  <c r="D228" i="3"/>
  <c r="C228" i="3"/>
  <c r="L227" i="3"/>
  <c r="K227" i="3"/>
  <c r="H227" i="3"/>
  <c r="G227" i="3"/>
  <c r="D227" i="3"/>
  <c r="C227" i="3"/>
  <c r="L226" i="3"/>
  <c r="K226" i="3"/>
  <c r="H226" i="3"/>
  <c r="G226" i="3"/>
  <c r="D226" i="3"/>
  <c r="C226" i="3"/>
  <c r="L225" i="3"/>
  <c r="K225" i="3"/>
  <c r="H225" i="3"/>
  <c r="G225" i="3"/>
  <c r="D225" i="3"/>
  <c r="C225" i="3"/>
  <c r="L224" i="3"/>
  <c r="K224" i="3"/>
  <c r="H224" i="3"/>
  <c r="G224" i="3"/>
  <c r="D224" i="3"/>
  <c r="C224" i="3"/>
  <c r="L223" i="3"/>
  <c r="K223" i="3"/>
  <c r="H223" i="3"/>
  <c r="G223" i="3"/>
  <c r="D223" i="3"/>
  <c r="C223" i="3"/>
  <c r="L222" i="3"/>
  <c r="K222" i="3"/>
  <c r="H222" i="3"/>
  <c r="G222" i="3"/>
  <c r="D222" i="3"/>
  <c r="C222" i="3"/>
  <c r="L221" i="3"/>
  <c r="K221" i="3"/>
  <c r="H221" i="3"/>
  <c r="G221" i="3"/>
  <c r="D221" i="3"/>
  <c r="C221" i="3"/>
  <c r="L220" i="3"/>
  <c r="K220" i="3"/>
  <c r="H220" i="3"/>
  <c r="G220" i="3"/>
  <c r="D220" i="3"/>
  <c r="C220" i="3"/>
  <c r="L219" i="3"/>
  <c r="K219" i="3"/>
  <c r="H219" i="3"/>
  <c r="G219" i="3"/>
  <c r="D219" i="3"/>
  <c r="C219" i="3"/>
  <c r="L218" i="3"/>
  <c r="K218" i="3"/>
  <c r="H218" i="3"/>
  <c r="G218" i="3"/>
  <c r="D218" i="3"/>
  <c r="C218" i="3"/>
  <c r="L217" i="3"/>
  <c r="K217" i="3"/>
  <c r="H217" i="3"/>
  <c r="G217" i="3"/>
  <c r="D217" i="3"/>
  <c r="C217" i="3"/>
  <c r="L216" i="3"/>
  <c r="K216" i="3"/>
  <c r="H216" i="3"/>
  <c r="G216" i="3"/>
  <c r="D216" i="3"/>
  <c r="C216" i="3"/>
  <c r="L215" i="3"/>
  <c r="K215" i="3"/>
  <c r="H215" i="3"/>
  <c r="G215" i="3"/>
  <c r="D215" i="3"/>
  <c r="C215" i="3"/>
  <c r="L214" i="3"/>
  <c r="K214" i="3"/>
  <c r="H214" i="3"/>
  <c r="G214" i="3"/>
  <c r="D214" i="3"/>
  <c r="C214" i="3"/>
  <c r="L213" i="3"/>
  <c r="K213" i="3"/>
  <c r="H213" i="3"/>
  <c r="G213" i="3"/>
  <c r="D213" i="3"/>
  <c r="C213" i="3"/>
  <c r="L212" i="3"/>
  <c r="K212" i="3"/>
  <c r="H212" i="3"/>
  <c r="G212" i="3"/>
  <c r="D212" i="3"/>
  <c r="C212" i="3"/>
  <c r="L211" i="3"/>
  <c r="K211" i="3"/>
  <c r="H211" i="3"/>
  <c r="G211" i="3"/>
  <c r="D211" i="3"/>
  <c r="C211" i="3"/>
  <c r="L210" i="3"/>
  <c r="K210" i="3"/>
  <c r="H210" i="3"/>
  <c r="G210" i="3"/>
  <c r="D210" i="3"/>
  <c r="C210" i="3"/>
  <c r="L209" i="3"/>
  <c r="K209" i="3"/>
  <c r="H209" i="3"/>
  <c r="G209" i="3"/>
  <c r="D209" i="3"/>
  <c r="C209" i="3"/>
  <c r="L208" i="3"/>
  <c r="K208" i="3"/>
  <c r="H208" i="3"/>
  <c r="G208" i="3"/>
  <c r="D208" i="3"/>
  <c r="C208" i="3"/>
  <c r="L207" i="3"/>
  <c r="K207" i="3"/>
  <c r="H207" i="3"/>
  <c r="G207" i="3"/>
  <c r="D207" i="3"/>
  <c r="C207" i="3"/>
  <c r="L206" i="3"/>
  <c r="K206" i="3"/>
  <c r="H206" i="3"/>
  <c r="G206" i="3"/>
  <c r="D206" i="3"/>
  <c r="C206" i="3"/>
  <c r="L205" i="3"/>
  <c r="K205" i="3"/>
  <c r="H205" i="3"/>
  <c r="G205" i="3"/>
  <c r="D205" i="3"/>
  <c r="C205" i="3"/>
  <c r="L204" i="3"/>
  <c r="K204" i="3"/>
  <c r="H204" i="3"/>
  <c r="G204" i="3"/>
  <c r="D204" i="3"/>
  <c r="C204" i="3"/>
  <c r="L203" i="3"/>
  <c r="K203" i="3"/>
  <c r="H203" i="3"/>
  <c r="G203" i="3"/>
  <c r="D203" i="3"/>
  <c r="C203" i="3"/>
  <c r="L202" i="3"/>
  <c r="K202" i="3"/>
  <c r="H202" i="3"/>
  <c r="G202" i="3"/>
  <c r="D202" i="3"/>
  <c r="C202" i="3"/>
  <c r="L201" i="3"/>
  <c r="K201" i="3"/>
  <c r="H201" i="3"/>
  <c r="G201" i="3"/>
  <c r="D201" i="3"/>
  <c r="C201" i="3"/>
  <c r="L200" i="3"/>
  <c r="K200" i="3"/>
  <c r="H200" i="3"/>
  <c r="G200" i="3"/>
  <c r="D200" i="3"/>
  <c r="C200" i="3"/>
  <c r="L199" i="3"/>
  <c r="K199" i="3"/>
  <c r="H199" i="3"/>
  <c r="G199" i="3"/>
  <c r="D199" i="3"/>
  <c r="C199" i="3"/>
  <c r="L198" i="3"/>
  <c r="K198" i="3"/>
  <c r="H198" i="3"/>
  <c r="G198" i="3"/>
  <c r="D198" i="3"/>
  <c r="C198" i="3"/>
  <c r="L197" i="3"/>
  <c r="K197" i="3"/>
  <c r="H197" i="3"/>
  <c r="G197" i="3"/>
  <c r="D197" i="3"/>
  <c r="C197" i="3"/>
  <c r="L196" i="3"/>
  <c r="K196" i="3"/>
  <c r="H196" i="3"/>
  <c r="G196" i="3"/>
  <c r="D196" i="3"/>
  <c r="C196" i="3"/>
  <c r="L195" i="3"/>
  <c r="K195" i="3"/>
  <c r="H195" i="3"/>
  <c r="G195" i="3"/>
  <c r="D195" i="3"/>
  <c r="C195" i="3"/>
  <c r="L194" i="3"/>
  <c r="K194" i="3"/>
  <c r="H194" i="3"/>
  <c r="G194" i="3"/>
  <c r="D194" i="3"/>
  <c r="C194" i="3"/>
  <c r="L193" i="3"/>
  <c r="K193" i="3"/>
  <c r="H193" i="3"/>
  <c r="G193" i="3"/>
  <c r="D193" i="3"/>
  <c r="C193" i="3"/>
  <c r="L192" i="3"/>
  <c r="K192" i="3"/>
  <c r="H192" i="3"/>
  <c r="G192" i="3"/>
  <c r="D192" i="3"/>
  <c r="C192" i="3"/>
  <c r="L191" i="3"/>
  <c r="K191" i="3"/>
  <c r="H191" i="3"/>
  <c r="G191" i="3"/>
  <c r="D191" i="3"/>
  <c r="C191" i="3"/>
  <c r="L190" i="3"/>
  <c r="K190" i="3"/>
  <c r="H190" i="3"/>
  <c r="G190" i="3"/>
  <c r="D190" i="3"/>
  <c r="C190" i="3"/>
  <c r="L189" i="3"/>
  <c r="K189" i="3"/>
  <c r="H189" i="3"/>
  <c r="G189" i="3"/>
  <c r="D189" i="3"/>
  <c r="C189" i="3"/>
  <c r="L188" i="3"/>
  <c r="K188" i="3"/>
  <c r="H188" i="3"/>
  <c r="G188" i="3"/>
  <c r="D188" i="3"/>
  <c r="C188" i="3"/>
  <c r="L187" i="3"/>
  <c r="K187" i="3"/>
  <c r="H187" i="3"/>
  <c r="G187" i="3"/>
  <c r="D187" i="3"/>
  <c r="C187" i="3"/>
  <c r="L186" i="3"/>
  <c r="K186" i="3"/>
  <c r="H186" i="3"/>
  <c r="G186" i="3"/>
  <c r="D186" i="3"/>
  <c r="C186" i="3"/>
  <c r="L185" i="3"/>
  <c r="K185" i="3"/>
  <c r="H185" i="3"/>
  <c r="G185" i="3"/>
  <c r="D185" i="3"/>
  <c r="C185" i="3"/>
  <c r="L184" i="3"/>
  <c r="K184" i="3"/>
  <c r="H184" i="3"/>
  <c r="G184" i="3"/>
  <c r="D184" i="3"/>
  <c r="C184" i="3"/>
  <c r="L183" i="3"/>
  <c r="K183" i="3"/>
  <c r="H183" i="3"/>
  <c r="G183" i="3"/>
  <c r="D183" i="3"/>
  <c r="C183" i="3"/>
  <c r="L182" i="3"/>
  <c r="K182" i="3"/>
  <c r="H182" i="3"/>
  <c r="G182" i="3"/>
  <c r="D182" i="3"/>
  <c r="C182" i="3"/>
  <c r="L181" i="3"/>
  <c r="K181" i="3"/>
  <c r="H181" i="3"/>
  <c r="G181" i="3"/>
  <c r="D181" i="3"/>
  <c r="C181" i="3"/>
  <c r="L180" i="3"/>
  <c r="K180" i="3"/>
  <c r="H180" i="3"/>
  <c r="G180" i="3"/>
  <c r="D180" i="3"/>
  <c r="C180" i="3"/>
  <c r="L179" i="3"/>
  <c r="K179" i="3"/>
  <c r="H179" i="3"/>
  <c r="G179" i="3"/>
  <c r="D179" i="3"/>
  <c r="C179" i="3"/>
  <c r="L178" i="3"/>
  <c r="K178" i="3"/>
  <c r="H178" i="3"/>
  <c r="G178" i="3"/>
  <c r="D178" i="3"/>
  <c r="C178" i="3"/>
  <c r="L177" i="3"/>
  <c r="K177" i="3"/>
  <c r="H177" i="3"/>
  <c r="G177" i="3"/>
  <c r="D177" i="3"/>
  <c r="C177" i="3"/>
  <c r="L176" i="3"/>
  <c r="K176" i="3"/>
  <c r="H176" i="3"/>
  <c r="G176" i="3"/>
  <c r="D176" i="3"/>
  <c r="C176" i="3"/>
  <c r="L175" i="3"/>
  <c r="K175" i="3"/>
  <c r="H175" i="3"/>
  <c r="G175" i="3"/>
  <c r="D175" i="3"/>
  <c r="C175" i="3"/>
  <c r="L174" i="3"/>
  <c r="K174" i="3"/>
  <c r="H174" i="3"/>
  <c r="G174" i="3"/>
  <c r="D174" i="3"/>
  <c r="C174" i="3"/>
  <c r="L173" i="3"/>
  <c r="K173" i="3"/>
  <c r="H173" i="3"/>
  <c r="G173" i="3"/>
  <c r="D173" i="3"/>
  <c r="C173" i="3"/>
  <c r="L172" i="3"/>
  <c r="K172" i="3"/>
  <c r="H172" i="3"/>
  <c r="G172" i="3"/>
  <c r="D172" i="3"/>
  <c r="C172" i="3"/>
  <c r="L171" i="3"/>
  <c r="K171" i="3"/>
  <c r="H171" i="3"/>
  <c r="G171" i="3"/>
  <c r="D171" i="3"/>
  <c r="C171" i="3"/>
  <c r="L170" i="3"/>
  <c r="K170" i="3"/>
  <c r="H170" i="3"/>
  <c r="G170" i="3"/>
  <c r="D170" i="3"/>
  <c r="C170" i="3"/>
  <c r="L169" i="3"/>
  <c r="K169" i="3"/>
  <c r="H169" i="3"/>
  <c r="G169" i="3"/>
  <c r="D169" i="3"/>
  <c r="C169" i="3"/>
  <c r="L168" i="3"/>
  <c r="K168" i="3"/>
  <c r="H168" i="3"/>
  <c r="G168" i="3"/>
  <c r="D168" i="3"/>
  <c r="C168" i="3"/>
  <c r="L167" i="3"/>
  <c r="K167" i="3"/>
  <c r="H167" i="3"/>
  <c r="G167" i="3"/>
  <c r="D167" i="3"/>
  <c r="C167" i="3"/>
  <c r="L166" i="3"/>
  <c r="K166" i="3"/>
  <c r="H166" i="3"/>
  <c r="G166" i="3"/>
  <c r="D166" i="3"/>
  <c r="C166" i="3"/>
  <c r="L165" i="3"/>
  <c r="K165" i="3"/>
  <c r="H165" i="3"/>
  <c r="G165" i="3"/>
  <c r="D165" i="3"/>
  <c r="C165" i="3"/>
  <c r="L164" i="3"/>
  <c r="K164" i="3"/>
  <c r="H164" i="3"/>
  <c r="G164" i="3"/>
  <c r="D164" i="3"/>
  <c r="C164" i="3"/>
  <c r="L163" i="3"/>
  <c r="K163" i="3"/>
  <c r="H163" i="3"/>
  <c r="G163" i="3"/>
  <c r="D163" i="3"/>
  <c r="C163" i="3"/>
  <c r="L162" i="3"/>
  <c r="K162" i="3"/>
  <c r="H162" i="3"/>
  <c r="G162" i="3"/>
  <c r="D162" i="3"/>
  <c r="C162" i="3"/>
  <c r="L161" i="3"/>
  <c r="K161" i="3"/>
  <c r="H161" i="3"/>
  <c r="G161" i="3"/>
  <c r="D161" i="3"/>
  <c r="C161" i="3"/>
  <c r="L160" i="3"/>
  <c r="K160" i="3"/>
  <c r="H160" i="3"/>
  <c r="G160" i="3"/>
  <c r="D160" i="3"/>
  <c r="C160" i="3"/>
  <c r="L159" i="3"/>
  <c r="K159" i="3"/>
  <c r="H159" i="3"/>
  <c r="G159" i="3"/>
  <c r="D159" i="3"/>
  <c r="C159" i="3"/>
  <c r="L158" i="3"/>
  <c r="K158" i="3"/>
  <c r="H158" i="3"/>
  <c r="G158" i="3"/>
  <c r="D158" i="3"/>
  <c r="C158" i="3"/>
  <c r="L157" i="3"/>
  <c r="K157" i="3"/>
  <c r="H157" i="3"/>
  <c r="G157" i="3"/>
  <c r="D157" i="3"/>
  <c r="C157" i="3"/>
  <c r="L156" i="3"/>
  <c r="K156" i="3"/>
  <c r="H156" i="3"/>
  <c r="G156" i="3"/>
  <c r="D156" i="3"/>
  <c r="C156" i="3"/>
  <c r="L155" i="3"/>
  <c r="K155" i="3"/>
  <c r="H155" i="3"/>
  <c r="G155" i="3"/>
  <c r="D155" i="3"/>
  <c r="C155" i="3"/>
  <c r="L154" i="3"/>
  <c r="K154" i="3"/>
  <c r="H154" i="3"/>
  <c r="G154" i="3"/>
  <c r="D154" i="3"/>
  <c r="C154" i="3"/>
  <c r="L153" i="3"/>
  <c r="K153" i="3"/>
  <c r="H153" i="3"/>
  <c r="G153" i="3"/>
  <c r="D153" i="3"/>
  <c r="C153" i="3"/>
  <c r="L152" i="3"/>
  <c r="K152" i="3"/>
  <c r="H152" i="3"/>
  <c r="G152" i="3"/>
  <c r="D152" i="3"/>
  <c r="C152" i="3"/>
  <c r="L151" i="3"/>
  <c r="K151" i="3"/>
  <c r="H151" i="3"/>
  <c r="G151" i="3"/>
  <c r="D151" i="3"/>
  <c r="C151" i="3"/>
  <c r="L150" i="3"/>
  <c r="K150" i="3"/>
  <c r="H150" i="3"/>
  <c r="G150" i="3"/>
  <c r="D150" i="3"/>
  <c r="C150" i="3"/>
  <c r="L149" i="3"/>
  <c r="K149" i="3"/>
  <c r="H149" i="3"/>
  <c r="G149" i="3"/>
  <c r="D149" i="3"/>
  <c r="C149" i="3"/>
  <c r="L148" i="3"/>
  <c r="K148" i="3"/>
  <c r="H148" i="3"/>
  <c r="G148" i="3"/>
  <c r="D148" i="3"/>
  <c r="C148" i="3"/>
  <c r="L147" i="3"/>
  <c r="K147" i="3"/>
  <c r="H147" i="3"/>
  <c r="G147" i="3"/>
  <c r="D147" i="3"/>
  <c r="C147" i="3"/>
  <c r="L146" i="3"/>
  <c r="K146" i="3"/>
  <c r="H146" i="3"/>
  <c r="G146" i="3"/>
  <c r="D146" i="3"/>
  <c r="C146" i="3"/>
  <c r="L145" i="3"/>
  <c r="K145" i="3"/>
  <c r="H145" i="3"/>
  <c r="G145" i="3"/>
  <c r="D145" i="3"/>
  <c r="C145" i="3"/>
  <c r="L144" i="3"/>
  <c r="K144" i="3"/>
  <c r="H144" i="3"/>
  <c r="G144" i="3"/>
  <c r="D144" i="3"/>
  <c r="C144" i="3"/>
  <c r="L143" i="3"/>
  <c r="K143" i="3"/>
  <c r="H143" i="3"/>
  <c r="G143" i="3"/>
  <c r="D143" i="3"/>
  <c r="C143" i="3"/>
  <c r="L142" i="3"/>
  <c r="K142" i="3"/>
  <c r="H142" i="3"/>
  <c r="G142" i="3"/>
  <c r="D142" i="3"/>
  <c r="C142" i="3"/>
  <c r="L141" i="3"/>
  <c r="K141" i="3"/>
  <c r="H141" i="3"/>
  <c r="G141" i="3"/>
  <c r="D141" i="3"/>
  <c r="C141" i="3"/>
  <c r="L140" i="3"/>
  <c r="K140" i="3"/>
  <c r="H140" i="3"/>
  <c r="G140" i="3"/>
  <c r="D140" i="3"/>
  <c r="C140" i="3"/>
  <c r="L139" i="3"/>
  <c r="K139" i="3"/>
  <c r="H139" i="3"/>
  <c r="G139" i="3"/>
  <c r="D139" i="3"/>
  <c r="C139" i="3"/>
  <c r="L138" i="3"/>
  <c r="K138" i="3"/>
  <c r="H138" i="3"/>
  <c r="G138" i="3"/>
  <c r="D138" i="3"/>
  <c r="C138" i="3"/>
  <c r="L137" i="3"/>
  <c r="K137" i="3"/>
  <c r="H137" i="3"/>
  <c r="G137" i="3"/>
  <c r="D137" i="3"/>
  <c r="C137" i="3"/>
  <c r="L136" i="3"/>
  <c r="K136" i="3"/>
  <c r="H136" i="3"/>
  <c r="G136" i="3"/>
  <c r="D136" i="3"/>
  <c r="C136" i="3"/>
  <c r="L135" i="3"/>
  <c r="K135" i="3"/>
  <c r="H135" i="3"/>
  <c r="G135" i="3"/>
  <c r="D135" i="3"/>
  <c r="C135" i="3"/>
  <c r="L134" i="3"/>
  <c r="K134" i="3"/>
  <c r="H134" i="3"/>
  <c r="G134" i="3"/>
  <c r="D134" i="3"/>
  <c r="C134" i="3"/>
  <c r="L133" i="3"/>
  <c r="K133" i="3"/>
  <c r="H133" i="3"/>
  <c r="G133" i="3"/>
  <c r="D133" i="3"/>
  <c r="C133" i="3"/>
  <c r="L132" i="3"/>
  <c r="K132" i="3"/>
  <c r="H132" i="3"/>
  <c r="G132" i="3"/>
  <c r="D132" i="3"/>
  <c r="C132" i="3"/>
  <c r="L131" i="3"/>
  <c r="K131" i="3"/>
  <c r="H131" i="3"/>
  <c r="G131" i="3"/>
  <c r="D131" i="3"/>
  <c r="C131" i="3"/>
  <c r="L130" i="3"/>
  <c r="K130" i="3"/>
  <c r="H130" i="3"/>
  <c r="G130" i="3"/>
  <c r="D130" i="3"/>
  <c r="C130" i="3"/>
  <c r="L129" i="3"/>
  <c r="K129" i="3"/>
  <c r="H129" i="3"/>
  <c r="G129" i="3"/>
  <c r="D129" i="3"/>
  <c r="C129" i="3"/>
  <c r="L128" i="3"/>
  <c r="K128" i="3"/>
  <c r="H128" i="3"/>
  <c r="G128" i="3"/>
  <c r="D128" i="3"/>
  <c r="C128" i="3"/>
  <c r="L127" i="3"/>
  <c r="K127" i="3"/>
  <c r="H127" i="3"/>
  <c r="G127" i="3"/>
  <c r="D127" i="3"/>
  <c r="C127" i="3"/>
  <c r="L126" i="3"/>
  <c r="K126" i="3"/>
  <c r="H126" i="3"/>
  <c r="G126" i="3"/>
  <c r="D126" i="3"/>
  <c r="C126" i="3"/>
  <c r="L125" i="3"/>
  <c r="K125" i="3"/>
  <c r="H125" i="3"/>
  <c r="G125" i="3"/>
  <c r="D125" i="3"/>
  <c r="C125" i="3"/>
  <c r="L124" i="3"/>
  <c r="K124" i="3"/>
  <c r="H124" i="3"/>
  <c r="G124" i="3"/>
  <c r="D124" i="3"/>
  <c r="C124" i="3"/>
  <c r="L123" i="3"/>
  <c r="K123" i="3"/>
  <c r="H123" i="3"/>
  <c r="G123" i="3"/>
  <c r="D123" i="3"/>
  <c r="C123" i="3"/>
  <c r="L122" i="3"/>
  <c r="K122" i="3"/>
  <c r="H122" i="3"/>
  <c r="G122" i="3"/>
  <c r="D122" i="3"/>
  <c r="C122" i="3"/>
  <c r="L121" i="3"/>
  <c r="K121" i="3"/>
  <c r="H121" i="3"/>
  <c r="G121" i="3"/>
  <c r="D121" i="3"/>
  <c r="C121" i="3"/>
  <c r="L120" i="3"/>
  <c r="K120" i="3"/>
  <c r="H120" i="3"/>
  <c r="G120" i="3"/>
  <c r="D120" i="3"/>
  <c r="C120" i="3"/>
  <c r="L119" i="3"/>
  <c r="K119" i="3"/>
  <c r="H119" i="3"/>
  <c r="G119" i="3"/>
  <c r="D119" i="3"/>
  <c r="C119" i="3"/>
  <c r="L118" i="3"/>
  <c r="K118" i="3"/>
  <c r="H118" i="3"/>
  <c r="G118" i="3"/>
  <c r="D118" i="3"/>
  <c r="C118" i="3"/>
  <c r="L117" i="3"/>
  <c r="K117" i="3"/>
  <c r="H117" i="3"/>
  <c r="G117" i="3"/>
  <c r="D117" i="3"/>
  <c r="C117" i="3"/>
  <c r="L116" i="3"/>
  <c r="K116" i="3"/>
  <c r="H116" i="3"/>
  <c r="G116" i="3"/>
  <c r="D116" i="3"/>
  <c r="C116" i="3"/>
  <c r="L115" i="3"/>
  <c r="K115" i="3"/>
  <c r="H115" i="3"/>
  <c r="G115" i="3"/>
  <c r="D115" i="3"/>
  <c r="C115" i="3"/>
  <c r="L114" i="3"/>
  <c r="K114" i="3"/>
  <c r="H114" i="3"/>
  <c r="G114" i="3"/>
  <c r="D114" i="3"/>
  <c r="C114" i="3"/>
  <c r="L113" i="3"/>
  <c r="K113" i="3"/>
  <c r="H113" i="3"/>
  <c r="G113" i="3"/>
  <c r="D113" i="3"/>
  <c r="C113" i="3"/>
  <c r="L112" i="3"/>
  <c r="K112" i="3"/>
  <c r="H112" i="3"/>
  <c r="G112" i="3"/>
  <c r="D112" i="3"/>
  <c r="C112" i="3"/>
  <c r="L111" i="3"/>
  <c r="K111" i="3"/>
  <c r="H111" i="3"/>
  <c r="G111" i="3"/>
  <c r="D111" i="3"/>
  <c r="C111" i="3"/>
  <c r="L110" i="3"/>
  <c r="K110" i="3"/>
  <c r="H110" i="3"/>
  <c r="G110" i="3"/>
  <c r="D110" i="3"/>
  <c r="C110" i="3"/>
  <c r="L109" i="3"/>
  <c r="K109" i="3"/>
  <c r="H109" i="3"/>
  <c r="G109" i="3"/>
  <c r="D109" i="3"/>
  <c r="C109" i="3"/>
  <c r="L108" i="3"/>
  <c r="K108" i="3"/>
  <c r="H108" i="3"/>
  <c r="G108" i="3"/>
  <c r="D108" i="3"/>
  <c r="C108" i="3"/>
  <c r="L107" i="3"/>
  <c r="K107" i="3"/>
  <c r="H107" i="3"/>
  <c r="G107" i="3"/>
  <c r="D107" i="3"/>
  <c r="C107" i="3"/>
  <c r="L106" i="3"/>
  <c r="K106" i="3"/>
  <c r="H106" i="3"/>
  <c r="G106" i="3"/>
  <c r="D106" i="3"/>
  <c r="C106" i="3"/>
  <c r="L105" i="3"/>
  <c r="K105" i="3"/>
  <c r="H105" i="3"/>
  <c r="G105" i="3"/>
  <c r="D105" i="3"/>
  <c r="C105" i="3"/>
  <c r="L104" i="3"/>
  <c r="K104" i="3"/>
  <c r="H104" i="3"/>
  <c r="G104" i="3"/>
  <c r="D104" i="3"/>
  <c r="C104" i="3"/>
  <c r="L103" i="3"/>
  <c r="K103" i="3"/>
  <c r="H103" i="3"/>
  <c r="G103" i="3"/>
  <c r="D103" i="3"/>
  <c r="C103" i="3"/>
  <c r="L102" i="3"/>
  <c r="K102" i="3"/>
  <c r="H102" i="3"/>
  <c r="G102" i="3"/>
  <c r="D102" i="3"/>
  <c r="C102" i="3"/>
  <c r="L101" i="3"/>
  <c r="K101" i="3"/>
  <c r="H101" i="3"/>
  <c r="G101" i="3"/>
  <c r="D101" i="3"/>
  <c r="C101" i="3"/>
  <c r="L100" i="3"/>
  <c r="K100" i="3"/>
  <c r="H100" i="3"/>
  <c r="G100" i="3"/>
  <c r="D100" i="3"/>
  <c r="C100" i="3"/>
  <c r="L99" i="3"/>
  <c r="K99" i="3"/>
  <c r="H99" i="3"/>
  <c r="G99" i="3"/>
  <c r="D99" i="3"/>
  <c r="C99" i="3"/>
  <c r="L98" i="3"/>
  <c r="K98" i="3"/>
  <c r="H98" i="3"/>
  <c r="G98" i="3"/>
  <c r="D98" i="3"/>
  <c r="C98" i="3"/>
  <c r="L97" i="3"/>
  <c r="K97" i="3"/>
  <c r="H97" i="3"/>
  <c r="G97" i="3"/>
  <c r="D97" i="3"/>
  <c r="C97" i="3"/>
  <c r="L96" i="3"/>
  <c r="K96" i="3"/>
  <c r="H96" i="3"/>
  <c r="G96" i="3"/>
  <c r="D96" i="3"/>
  <c r="C96" i="3"/>
  <c r="L95" i="3"/>
  <c r="K95" i="3"/>
  <c r="H95" i="3"/>
  <c r="G95" i="3"/>
  <c r="D95" i="3"/>
  <c r="C95" i="3"/>
  <c r="L94" i="3"/>
  <c r="K94" i="3"/>
  <c r="H94" i="3"/>
  <c r="G94" i="3"/>
  <c r="D94" i="3"/>
  <c r="C94" i="3"/>
  <c r="L93" i="3"/>
  <c r="K93" i="3"/>
  <c r="H93" i="3"/>
  <c r="G93" i="3"/>
  <c r="D93" i="3"/>
  <c r="C93" i="3"/>
  <c r="L92" i="3"/>
  <c r="K92" i="3"/>
  <c r="H92" i="3"/>
  <c r="G92" i="3"/>
  <c r="D92" i="3"/>
  <c r="C92" i="3"/>
  <c r="L91" i="3"/>
  <c r="K91" i="3"/>
  <c r="H91" i="3"/>
  <c r="G91" i="3"/>
  <c r="D91" i="3"/>
  <c r="C91" i="3"/>
  <c r="L90" i="3"/>
  <c r="K90" i="3"/>
  <c r="H90" i="3"/>
  <c r="G90" i="3"/>
  <c r="D90" i="3"/>
  <c r="C90" i="3"/>
  <c r="L89" i="3"/>
  <c r="K89" i="3"/>
  <c r="H89" i="3"/>
  <c r="G89" i="3"/>
  <c r="D89" i="3"/>
  <c r="C89" i="3"/>
  <c r="L88" i="3"/>
  <c r="K88" i="3"/>
  <c r="H88" i="3"/>
  <c r="G88" i="3"/>
  <c r="D88" i="3"/>
  <c r="C88" i="3"/>
  <c r="L87" i="3"/>
  <c r="K87" i="3"/>
  <c r="H87" i="3"/>
  <c r="G87" i="3"/>
  <c r="D87" i="3"/>
  <c r="C87" i="3"/>
  <c r="L86" i="3"/>
  <c r="K86" i="3"/>
  <c r="H86" i="3"/>
  <c r="G86" i="3"/>
  <c r="D86" i="3"/>
  <c r="C86" i="3"/>
  <c r="L85" i="3"/>
  <c r="K85" i="3"/>
  <c r="H85" i="3"/>
  <c r="G85" i="3"/>
  <c r="D85" i="3"/>
  <c r="C85" i="3"/>
  <c r="L84" i="3"/>
  <c r="K84" i="3"/>
  <c r="H84" i="3"/>
  <c r="G84" i="3"/>
  <c r="D84" i="3"/>
  <c r="C84" i="3"/>
  <c r="L83" i="3"/>
  <c r="K83" i="3"/>
  <c r="H83" i="3"/>
  <c r="G83" i="3"/>
  <c r="D83" i="3"/>
  <c r="C83" i="3"/>
  <c r="L82" i="3"/>
  <c r="K82" i="3"/>
  <c r="H82" i="3"/>
  <c r="G82" i="3"/>
  <c r="D82" i="3"/>
  <c r="C82" i="3"/>
  <c r="L81" i="3"/>
  <c r="K81" i="3"/>
  <c r="H81" i="3"/>
  <c r="G81" i="3"/>
  <c r="D81" i="3"/>
  <c r="C81" i="3"/>
  <c r="L80" i="3"/>
  <c r="K80" i="3"/>
  <c r="H80" i="3"/>
  <c r="G80" i="3"/>
  <c r="D80" i="3"/>
  <c r="C80" i="3"/>
  <c r="L79" i="3"/>
  <c r="K79" i="3"/>
  <c r="H79" i="3"/>
  <c r="G79" i="3"/>
  <c r="D79" i="3"/>
  <c r="C79" i="3"/>
  <c r="L78" i="3"/>
  <c r="K78" i="3"/>
  <c r="H78" i="3"/>
  <c r="G78" i="3"/>
  <c r="D78" i="3"/>
  <c r="C78" i="3"/>
  <c r="L77" i="3"/>
  <c r="K77" i="3"/>
  <c r="H77" i="3"/>
  <c r="G77" i="3"/>
  <c r="D77" i="3"/>
  <c r="C77" i="3"/>
  <c r="L76" i="3"/>
  <c r="K76" i="3"/>
  <c r="H76" i="3"/>
  <c r="G76" i="3"/>
  <c r="D76" i="3"/>
  <c r="C76" i="3"/>
  <c r="L75" i="3"/>
  <c r="K75" i="3"/>
  <c r="H75" i="3"/>
  <c r="G75" i="3"/>
  <c r="D75" i="3"/>
  <c r="C75" i="3"/>
  <c r="L74" i="3"/>
  <c r="K74" i="3"/>
  <c r="H74" i="3"/>
  <c r="G74" i="3"/>
  <c r="D74" i="3"/>
  <c r="C74" i="3"/>
  <c r="L73" i="3"/>
  <c r="K73" i="3"/>
  <c r="H73" i="3"/>
  <c r="G73" i="3"/>
  <c r="D73" i="3"/>
  <c r="C73" i="3"/>
  <c r="L72" i="3"/>
  <c r="K72" i="3"/>
  <c r="H72" i="3"/>
  <c r="G72" i="3"/>
  <c r="D72" i="3"/>
  <c r="C72" i="3"/>
  <c r="L71" i="3"/>
  <c r="K71" i="3"/>
  <c r="H71" i="3"/>
  <c r="G71" i="3"/>
  <c r="D71" i="3"/>
  <c r="C71" i="3"/>
  <c r="L70" i="3"/>
  <c r="K70" i="3"/>
  <c r="H70" i="3"/>
  <c r="G70" i="3"/>
  <c r="D70" i="3"/>
  <c r="C70" i="3"/>
  <c r="L69" i="3"/>
  <c r="K69" i="3"/>
  <c r="H69" i="3"/>
  <c r="G69" i="3"/>
  <c r="D69" i="3"/>
  <c r="C69" i="3"/>
  <c r="L68" i="3"/>
  <c r="K68" i="3"/>
  <c r="H68" i="3"/>
  <c r="G68" i="3"/>
  <c r="D68" i="3"/>
  <c r="C68" i="3"/>
  <c r="L67" i="3"/>
  <c r="K67" i="3"/>
  <c r="H67" i="3"/>
  <c r="G67" i="3"/>
  <c r="D67" i="3"/>
  <c r="C67" i="3"/>
  <c r="L66" i="3"/>
  <c r="K66" i="3"/>
  <c r="H66" i="3"/>
  <c r="G66" i="3"/>
  <c r="D66" i="3"/>
  <c r="C66" i="3"/>
  <c r="L65" i="3"/>
  <c r="K65" i="3"/>
  <c r="H65" i="3"/>
  <c r="G65" i="3"/>
  <c r="D65" i="3"/>
  <c r="C65" i="3"/>
  <c r="L64" i="3"/>
  <c r="K64" i="3"/>
  <c r="H64" i="3"/>
  <c r="G64" i="3"/>
  <c r="D64" i="3"/>
  <c r="C64" i="3"/>
  <c r="L63" i="3"/>
  <c r="K63" i="3"/>
  <c r="H63" i="3"/>
  <c r="G63" i="3"/>
  <c r="D63" i="3"/>
  <c r="C63" i="3"/>
  <c r="L62" i="3"/>
  <c r="K62" i="3"/>
  <c r="H62" i="3"/>
  <c r="G62" i="3"/>
  <c r="D62" i="3"/>
  <c r="C62" i="3"/>
  <c r="L61" i="3"/>
  <c r="K61" i="3"/>
  <c r="H61" i="3"/>
  <c r="G61" i="3"/>
  <c r="D61" i="3"/>
  <c r="C61" i="3"/>
  <c r="L60" i="3"/>
  <c r="K60" i="3"/>
  <c r="H60" i="3"/>
  <c r="G60" i="3"/>
  <c r="D60" i="3"/>
  <c r="C60" i="3"/>
  <c r="L59" i="3"/>
  <c r="K59" i="3"/>
  <c r="H59" i="3"/>
  <c r="G59" i="3"/>
  <c r="D59" i="3"/>
  <c r="C59" i="3"/>
  <c r="L58" i="3"/>
  <c r="K58" i="3"/>
  <c r="H58" i="3"/>
  <c r="G58" i="3"/>
  <c r="D58" i="3"/>
  <c r="C58" i="3"/>
  <c r="L57" i="3"/>
  <c r="K57" i="3"/>
  <c r="H57" i="3"/>
  <c r="G57" i="3"/>
  <c r="D57" i="3"/>
  <c r="C57" i="3"/>
  <c r="L56" i="3"/>
  <c r="K56" i="3"/>
  <c r="H56" i="3"/>
  <c r="G56" i="3"/>
  <c r="D56" i="3"/>
  <c r="C56" i="3"/>
  <c r="L55" i="3"/>
  <c r="K55" i="3"/>
  <c r="H55" i="3"/>
  <c r="G55" i="3"/>
  <c r="D55" i="3"/>
  <c r="C55" i="3"/>
  <c r="L54" i="3"/>
  <c r="K54" i="3"/>
  <c r="H54" i="3"/>
  <c r="G54" i="3"/>
  <c r="D54" i="3"/>
  <c r="C54" i="3"/>
  <c r="L53" i="3"/>
  <c r="K53" i="3"/>
  <c r="H53" i="3"/>
  <c r="G53" i="3"/>
  <c r="D53" i="3"/>
  <c r="C53" i="3"/>
  <c r="L52" i="3"/>
  <c r="K52" i="3"/>
  <c r="H52" i="3"/>
  <c r="G52" i="3"/>
  <c r="D52" i="3"/>
  <c r="C52" i="3"/>
  <c r="L51" i="3"/>
  <c r="K51" i="3"/>
  <c r="H51" i="3"/>
  <c r="G51" i="3"/>
  <c r="D51" i="3"/>
  <c r="C51" i="3"/>
  <c r="L50" i="3"/>
  <c r="K50" i="3"/>
  <c r="H50" i="3"/>
  <c r="G50" i="3"/>
  <c r="D50" i="3"/>
  <c r="C50" i="3"/>
  <c r="L49" i="3"/>
  <c r="K49" i="3"/>
  <c r="H49" i="3"/>
  <c r="G49" i="3"/>
  <c r="D49" i="3"/>
  <c r="C49" i="3"/>
  <c r="L48" i="3"/>
  <c r="K48" i="3"/>
  <c r="H48" i="3"/>
  <c r="G48" i="3"/>
  <c r="D48" i="3"/>
  <c r="C48" i="3"/>
  <c r="L47" i="3"/>
  <c r="K47" i="3"/>
  <c r="H47" i="3"/>
  <c r="G47" i="3"/>
  <c r="D47" i="3"/>
  <c r="C47" i="3"/>
  <c r="L46" i="3"/>
  <c r="K46" i="3"/>
  <c r="H46" i="3"/>
  <c r="G46" i="3"/>
  <c r="D46" i="3"/>
  <c r="C46" i="3"/>
  <c r="L45" i="3"/>
  <c r="K45" i="3"/>
  <c r="H45" i="3"/>
  <c r="G45" i="3"/>
  <c r="D45" i="3"/>
  <c r="C45" i="3"/>
  <c r="L44" i="3"/>
  <c r="K44" i="3"/>
  <c r="H44" i="3"/>
  <c r="G44" i="3"/>
  <c r="D44" i="3"/>
  <c r="C44" i="3"/>
  <c r="L43" i="3"/>
  <c r="K43" i="3"/>
  <c r="H43" i="3"/>
  <c r="G43" i="3"/>
  <c r="D43" i="3"/>
  <c r="C43" i="3"/>
  <c r="L42" i="3"/>
  <c r="K42" i="3"/>
  <c r="H42" i="3"/>
  <c r="G42" i="3"/>
  <c r="D42" i="3"/>
  <c r="C42" i="3"/>
  <c r="L41" i="3"/>
  <c r="K41" i="3"/>
  <c r="H41" i="3"/>
  <c r="G41" i="3"/>
  <c r="D41" i="3"/>
  <c r="C41" i="3"/>
  <c r="L40" i="3"/>
  <c r="K40" i="3"/>
  <c r="H40" i="3"/>
  <c r="G40" i="3"/>
  <c r="D40" i="3"/>
  <c r="C40" i="3"/>
  <c r="L39" i="3"/>
  <c r="K39" i="3"/>
  <c r="H39" i="3"/>
  <c r="G39" i="3"/>
  <c r="D39" i="3"/>
  <c r="C39" i="3"/>
  <c r="L38" i="3"/>
  <c r="K38" i="3"/>
  <c r="H38" i="3"/>
  <c r="G38" i="3"/>
  <c r="D38" i="3"/>
  <c r="C38" i="3"/>
  <c r="L37" i="3"/>
  <c r="K37" i="3"/>
  <c r="H37" i="3"/>
  <c r="G37" i="3"/>
  <c r="D37" i="3"/>
  <c r="C37" i="3"/>
  <c r="L36" i="3"/>
  <c r="K36" i="3"/>
  <c r="H36" i="3"/>
  <c r="G36" i="3"/>
  <c r="D36" i="3"/>
  <c r="C36" i="3"/>
  <c r="L35" i="3"/>
  <c r="K35" i="3"/>
  <c r="H35" i="3"/>
  <c r="G35" i="3"/>
  <c r="D35" i="3"/>
  <c r="C35" i="3"/>
  <c r="L34" i="3"/>
  <c r="K34" i="3"/>
  <c r="H34" i="3"/>
  <c r="G34" i="3"/>
  <c r="D34" i="3"/>
  <c r="C34" i="3"/>
  <c r="L33" i="3"/>
  <c r="K33" i="3"/>
  <c r="H33" i="3"/>
  <c r="G33" i="3"/>
  <c r="D33" i="3"/>
  <c r="C33" i="3"/>
  <c r="L32" i="3"/>
  <c r="K32" i="3"/>
  <c r="H32" i="3"/>
  <c r="G32" i="3"/>
  <c r="D32" i="3"/>
  <c r="C32" i="3"/>
  <c r="L31" i="3"/>
  <c r="K31" i="3"/>
  <c r="H31" i="3"/>
  <c r="G31" i="3"/>
  <c r="D31" i="3"/>
  <c r="C31" i="3"/>
  <c r="L30" i="3"/>
  <c r="K30" i="3"/>
  <c r="H30" i="3"/>
  <c r="G30" i="3"/>
  <c r="D30" i="3"/>
  <c r="C30" i="3"/>
  <c r="L29" i="3"/>
  <c r="K29" i="3"/>
  <c r="H29" i="3"/>
  <c r="G29" i="3"/>
  <c r="D29" i="3"/>
  <c r="C29" i="3"/>
  <c r="L28" i="3"/>
  <c r="K28" i="3"/>
  <c r="H28" i="3"/>
  <c r="G28" i="3"/>
  <c r="D28" i="3"/>
  <c r="C28" i="3"/>
  <c r="L27" i="3"/>
  <c r="K27" i="3"/>
  <c r="H27" i="3"/>
  <c r="G27" i="3"/>
  <c r="D27" i="3"/>
  <c r="C27" i="3"/>
  <c r="L26" i="3"/>
  <c r="K26" i="3"/>
  <c r="H26" i="3"/>
  <c r="G26" i="3"/>
  <c r="D26" i="3"/>
  <c r="C26" i="3"/>
  <c r="L25" i="3"/>
  <c r="K25" i="3"/>
  <c r="H25" i="3"/>
  <c r="G25" i="3"/>
  <c r="D25" i="3"/>
  <c r="C25" i="3"/>
  <c r="L24" i="3"/>
  <c r="K24" i="3"/>
  <c r="H24" i="3"/>
  <c r="G24" i="3"/>
  <c r="D24" i="3"/>
  <c r="C24" i="3"/>
  <c r="L23" i="3"/>
  <c r="K23" i="3"/>
  <c r="H23" i="3"/>
  <c r="G23" i="3"/>
  <c r="D23" i="3"/>
  <c r="C23" i="3"/>
  <c r="L22" i="3"/>
  <c r="K22" i="3"/>
  <c r="H22" i="3"/>
  <c r="G22" i="3"/>
  <c r="D22" i="3"/>
  <c r="C22" i="3"/>
  <c r="L21" i="3"/>
  <c r="K21" i="3"/>
  <c r="H21" i="3"/>
  <c r="G21" i="3"/>
  <c r="D21" i="3"/>
  <c r="C21" i="3"/>
  <c r="L20" i="3"/>
  <c r="K20" i="3"/>
  <c r="H20" i="3"/>
  <c r="G20" i="3"/>
  <c r="D20" i="3"/>
  <c r="C20" i="3"/>
  <c r="L19" i="3"/>
  <c r="K19" i="3"/>
  <c r="H19" i="3"/>
  <c r="G19" i="3"/>
  <c r="D19" i="3"/>
  <c r="C19" i="3"/>
  <c r="L18" i="3"/>
  <c r="K18" i="3"/>
  <c r="H18" i="3"/>
  <c r="G18" i="3"/>
  <c r="D18" i="3"/>
  <c r="C18" i="3"/>
  <c r="L17" i="3"/>
  <c r="K17" i="3"/>
  <c r="H17" i="3"/>
  <c r="G17" i="3"/>
  <c r="D17" i="3"/>
  <c r="C17" i="3"/>
  <c r="L16" i="3"/>
  <c r="K16" i="3"/>
  <c r="H16" i="3"/>
  <c r="G16" i="3"/>
  <c r="D16" i="3"/>
  <c r="C16" i="3"/>
  <c r="L15" i="3"/>
  <c r="K15" i="3"/>
  <c r="H15" i="3"/>
  <c r="G15" i="3"/>
  <c r="D15" i="3"/>
  <c r="C15" i="3"/>
  <c r="L14" i="3"/>
  <c r="K14" i="3"/>
  <c r="H14" i="3"/>
  <c r="G14" i="3"/>
  <c r="D14" i="3"/>
  <c r="C14" i="3"/>
  <c r="L13" i="3"/>
  <c r="K13" i="3"/>
  <c r="H13" i="3"/>
  <c r="G13" i="3"/>
  <c r="D13" i="3"/>
  <c r="C13" i="3"/>
  <c r="L12" i="3"/>
  <c r="K12" i="3"/>
  <c r="H12" i="3"/>
  <c r="G12" i="3"/>
  <c r="D12" i="3"/>
  <c r="C12" i="3"/>
  <c r="L11" i="3"/>
  <c r="K11" i="3"/>
  <c r="H11" i="3"/>
  <c r="G11" i="3"/>
  <c r="D11" i="3"/>
  <c r="C11" i="3"/>
  <c r="L10" i="3"/>
  <c r="K10" i="3"/>
  <c r="H10" i="3"/>
  <c r="G10" i="3"/>
  <c r="D10" i="3"/>
  <c r="C10" i="3"/>
  <c r="L9" i="3"/>
  <c r="K9" i="3"/>
  <c r="H9" i="3"/>
  <c r="G9" i="3"/>
  <c r="D9" i="3"/>
  <c r="C9" i="3"/>
  <c r="L8" i="3"/>
  <c r="K8" i="3"/>
  <c r="H8" i="3"/>
  <c r="G8" i="3"/>
  <c r="D8" i="3"/>
  <c r="C8" i="3"/>
  <c r="L7" i="3"/>
  <c r="K7" i="3"/>
  <c r="H7" i="3"/>
  <c r="G7" i="3"/>
  <c r="D7" i="3"/>
  <c r="C7" i="3"/>
  <c r="L6" i="3"/>
  <c r="K6" i="3"/>
  <c r="H6" i="3"/>
  <c r="G6" i="3"/>
  <c r="D6" i="3"/>
  <c r="C6" i="3"/>
  <c r="L5" i="3"/>
  <c r="K5" i="3"/>
  <c r="H5" i="3"/>
  <c r="G5" i="3"/>
  <c r="D5" i="3"/>
  <c r="C5" i="3"/>
  <c r="L4" i="3"/>
  <c r="K4" i="3"/>
  <c r="H4" i="3"/>
  <c r="G4" i="3"/>
  <c r="D4" i="3"/>
  <c r="C4" i="3"/>
  <c r="L3" i="3"/>
  <c r="K3" i="3"/>
  <c r="H3" i="3"/>
  <c r="G3" i="3"/>
  <c r="D3" i="3"/>
  <c r="C3" i="3"/>
  <c r="H674" i="2"/>
  <c r="G674" i="2"/>
  <c r="H673" i="2"/>
  <c r="G673" i="2"/>
  <c r="H672" i="2"/>
  <c r="G672" i="2"/>
  <c r="H671" i="2"/>
  <c r="G671" i="2"/>
  <c r="H670" i="2"/>
  <c r="G670" i="2"/>
  <c r="H669" i="2"/>
  <c r="G669" i="2"/>
  <c r="H668" i="2"/>
  <c r="G668" i="2"/>
  <c r="H667" i="2"/>
  <c r="G667" i="2"/>
  <c r="H666" i="2"/>
  <c r="G666" i="2"/>
  <c r="H665" i="2"/>
  <c r="G665" i="2"/>
  <c r="H664" i="2"/>
  <c r="G664" i="2"/>
  <c r="H663" i="2"/>
  <c r="G663" i="2"/>
  <c r="H662" i="2"/>
  <c r="G662" i="2"/>
  <c r="H661" i="2"/>
  <c r="G661" i="2"/>
  <c r="H660" i="2"/>
  <c r="G660" i="2"/>
  <c r="H659" i="2"/>
  <c r="G659" i="2"/>
  <c r="H658" i="2"/>
  <c r="G658" i="2"/>
  <c r="H657" i="2"/>
  <c r="G657" i="2"/>
  <c r="H656" i="2"/>
  <c r="G656" i="2"/>
  <c r="H655" i="2"/>
  <c r="G655" i="2"/>
  <c r="H654" i="2"/>
  <c r="G654" i="2"/>
  <c r="H653" i="2"/>
  <c r="G653" i="2"/>
  <c r="H652" i="2"/>
  <c r="G652" i="2"/>
  <c r="H651" i="2"/>
  <c r="G651" i="2"/>
  <c r="H650" i="2"/>
  <c r="G650" i="2"/>
  <c r="H649" i="2"/>
  <c r="G649" i="2"/>
  <c r="H648" i="2"/>
  <c r="G648" i="2"/>
  <c r="H647" i="2"/>
  <c r="G647" i="2"/>
  <c r="H646" i="2"/>
  <c r="G646" i="2"/>
  <c r="H645" i="2"/>
  <c r="G645" i="2"/>
  <c r="H644" i="2"/>
  <c r="G644" i="2"/>
  <c r="H643" i="2"/>
  <c r="G643" i="2"/>
  <c r="H642" i="2"/>
  <c r="G642" i="2"/>
  <c r="P641" i="2"/>
  <c r="O641" i="2"/>
  <c r="H641" i="2"/>
  <c r="G641" i="2"/>
  <c r="P640" i="2"/>
  <c r="O640" i="2"/>
  <c r="H640" i="2"/>
  <c r="G640" i="2"/>
  <c r="P639" i="2"/>
  <c r="O639" i="2"/>
  <c r="H639" i="2"/>
  <c r="G639" i="2"/>
  <c r="P638" i="2"/>
  <c r="O638" i="2"/>
  <c r="H638" i="2"/>
  <c r="G638" i="2"/>
  <c r="P637" i="2"/>
  <c r="O637" i="2"/>
  <c r="H637" i="2"/>
  <c r="G637" i="2"/>
  <c r="P636" i="2"/>
  <c r="O636" i="2"/>
  <c r="H636" i="2"/>
  <c r="G636" i="2"/>
  <c r="P635" i="2"/>
  <c r="O635" i="2"/>
  <c r="H635" i="2"/>
  <c r="G635" i="2"/>
  <c r="P634" i="2"/>
  <c r="O634" i="2"/>
  <c r="H634" i="2"/>
  <c r="G634" i="2"/>
  <c r="P633" i="2"/>
  <c r="O633" i="2"/>
  <c r="H633" i="2"/>
  <c r="G633" i="2"/>
  <c r="P632" i="2"/>
  <c r="O632" i="2"/>
  <c r="H632" i="2"/>
  <c r="G632" i="2"/>
  <c r="P631" i="2"/>
  <c r="O631" i="2"/>
  <c r="H631" i="2"/>
  <c r="G631" i="2"/>
  <c r="P630" i="2"/>
  <c r="O630" i="2"/>
  <c r="H630" i="2"/>
  <c r="G630" i="2"/>
  <c r="P629" i="2"/>
  <c r="O629" i="2"/>
  <c r="H629" i="2"/>
  <c r="G629" i="2"/>
  <c r="P628" i="2"/>
  <c r="O628" i="2"/>
  <c r="H628" i="2"/>
  <c r="G628" i="2"/>
  <c r="P627" i="2"/>
  <c r="O627" i="2"/>
  <c r="H627" i="2"/>
  <c r="G627" i="2"/>
  <c r="P626" i="2"/>
  <c r="O626" i="2"/>
  <c r="H626" i="2"/>
  <c r="G626" i="2"/>
  <c r="P625" i="2"/>
  <c r="O625" i="2"/>
  <c r="H625" i="2"/>
  <c r="G625" i="2"/>
  <c r="P624" i="2"/>
  <c r="O624" i="2"/>
  <c r="H624" i="2"/>
  <c r="G624" i="2"/>
  <c r="P623" i="2"/>
  <c r="O623" i="2"/>
  <c r="H623" i="2"/>
  <c r="G623" i="2"/>
  <c r="P622" i="2"/>
  <c r="O622" i="2"/>
  <c r="H622" i="2"/>
  <c r="G622" i="2"/>
  <c r="P621" i="2"/>
  <c r="O621" i="2"/>
  <c r="H621" i="2"/>
  <c r="G621" i="2"/>
  <c r="P620" i="2"/>
  <c r="O620" i="2"/>
  <c r="H620" i="2"/>
  <c r="G620" i="2"/>
  <c r="P619" i="2"/>
  <c r="O619" i="2"/>
  <c r="H619" i="2"/>
  <c r="G619" i="2"/>
  <c r="P618" i="2"/>
  <c r="O618" i="2"/>
  <c r="H618" i="2"/>
  <c r="G618" i="2"/>
  <c r="P617" i="2"/>
  <c r="O617" i="2"/>
  <c r="H617" i="2"/>
  <c r="G617" i="2"/>
  <c r="P616" i="2"/>
  <c r="O616" i="2"/>
  <c r="H616" i="2"/>
  <c r="G616" i="2"/>
  <c r="P615" i="2"/>
  <c r="O615" i="2"/>
  <c r="H615" i="2"/>
  <c r="G615" i="2"/>
  <c r="P614" i="2"/>
  <c r="O614" i="2"/>
  <c r="H614" i="2"/>
  <c r="G614" i="2"/>
  <c r="P613" i="2"/>
  <c r="O613" i="2"/>
  <c r="H613" i="2"/>
  <c r="G613" i="2"/>
  <c r="P612" i="2"/>
  <c r="O612" i="2"/>
  <c r="H612" i="2"/>
  <c r="G612" i="2"/>
  <c r="P611" i="2"/>
  <c r="O611" i="2"/>
  <c r="H611" i="2"/>
  <c r="G611" i="2"/>
  <c r="P610" i="2"/>
  <c r="O610" i="2"/>
  <c r="H610" i="2"/>
  <c r="G610" i="2"/>
  <c r="P609" i="2"/>
  <c r="O609" i="2"/>
  <c r="H609" i="2"/>
  <c r="G609" i="2"/>
  <c r="P608" i="2"/>
  <c r="O608" i="2"/>
  <c r="H608" i="2"/>
  <c r="G608" i="2"/>
  <c r="P607" i="2"/>
  <c r="O607" i="2"/>
  <c r="H607" i="2"/>
  <c r="G607" i="2"/>
  <c r="P606" i="2"/>
  <c r="O606" i="2"/>
  <c r="H606" i="2"/>
  <c r="G606" i="2"/>
  <c r="P605" i="2"/>
  <c r="O605" i="2"/>
  <c r="H605" i="2"/>
  <c r="G605" i="2"/>
  <c r="P604" i="2"/>
  <c r="O604" i="2"/>
  <c r="H604" i="2"/>
  <c r="G604" i="2"/>
  <c r="P603" i="2"/>
  <c r="O603" i="2"/>
  <c r="H603" i="2"/>
  <c r="G603" i="2"/>
  <c r="P602" i="2"/>
  <c r="O602" i="2"/>
  <c r="H602" i="2"/>
  <c r="G602" i="2"/>
  <c r="P601" i="2"/>
  <c r="O601" i="2"/>
  <c r="H601" i="2"/>
  <c r="G601" i="2"/>
  <c r="P600" i="2"/>
  <c r="O600" i="2"/>
  <c r="H600" i="2"/>
  <c r="G600" i="2"/>
  <c r="P599" i="2"/>
  <c r="O599" i="2"/>
  <c r="H599" i="2"/>
  <c r="G599" i="2"/>
  <c r="P598" i="2"/>
  <c r="O598" i="2"/>
  <c r="H598" i="2"/>
  <c r="G598" i="2"/>
  <c r="P597" i="2"/>
  <c r="O597" i="2"/>
  <c r="H597" i="2"/>
  <c r="G597" i="2"/>
  <c r="P596" i="2"/>
  <c r="O596" i="2"/>
  <c r="H596" i="2"/>
  <c r="G596" i="2"/>
  <c r="P595" i="2"/>
  <c r="O595" i="2"/>
  <c r="H595" i="2"/>
  <c r="G595" i="2"/>
  <c r="P594" i="2"/>
  <c r="O594" i="2"/>
  <c r="H594" i="2"/>
  <c r="G594" i="2"/>
  <c r="P593" i="2"/>
  <c r="O593" i="2"/>
  <c r="H593" i="2"/>
  <c r="G593" i="2"/>
  <c r="P592" i="2"/>
  <c r="O592" i="2"/>
  <c r="H592" i="2"/>
  <c r="G592" i="2"/>
  <c r="P591" i="2"/>
  <c r="O591" i="2"/>
  <c r="H591" i="2"/>
  <c r="G591" i="2"/>
  <c r="P590" i="2"/>
  <c r="O590" i="2"/>
  <c r="H590" i="2"/>
  <c r="G590" i="2"/>
  <c r="P589" i="2"/>
  <c r="O589" i="2"/>
  <c r="H589" i="2"/>
  <c r="G589" i="2"/>
  <c r="P588" i="2"/>
  <c r="O588" i="2"/>
  <c r="H588" i="2"/>
  <c r="G588" i="2"/>
  <c r="P587" i="2"/>
  <c r="O587" i="2"/>
  <c r="H587" i="2"/>
  <c r="G587" i="2"/>
  <c r="P586" i="2"/>
  <c r="O586" i="2"/>
  <c r="H586" i="2"/>
  <c r="G586" i="2"/>
  <c r="P585" i="2"/>
  <c r="O585" i="2"/>
  <c r="H585" i="2"/>
  <c r="G585" i="2"/>
  <c r="P584" i="2"/>
  <c r="O584" i="2"/>
  <c r="H584" i="2"/>
  <c r="G584" i="2"/>
  <c r="P583" i="2"/>
  <c r="O583" i="2"/>
  <c r="H583" i="2"/>
  <c r="G583" i="2"/>
  <c r="P582" i="2"/>
  <c r="O582" i="2"/>
  <c r="H582" i="2"/>
  <c r="G582" i="2"/>
  <c r="P581" i="2"/>
  <c r="O581" i="2"/>
  <c r="H581" i="2"/>
  <c r="G581" i="2"/>
  <c r="P580" i="2"/>
  <c r="O580" i="2"/>
  <c r="H580" i="2"/>
  <c r="G580" i="2"/>
  <c r="P579" i="2"/>
  <c r="O579" i="2"/>
  <c r="H579" i="2"/>
  <c r="G579" i="2"/>
  <c r="P578" i="2"/>
  <c r="O578" i="2"/>
  <c r="H578" i="2"/>
  <c r="G578" i="2"/>
  <c r="P577" i="2"/>
  <c r="O577" i="2"/>
  <c r="H577" i="2"/>
  <c r="G577" i="2"/>
  <c r="P576" i="2"/>
  <c r="O576" i="2"/>
  <c r="H576" i="2"/>
  <c r="G576" i="2"/>
  <c r="P575" i="2"/>
  <c r="O575" i="2"/>
  <c r="H575" i="2"/>
  <c r="G575" i="2"/>
  <c r="P574" i="2"/>
  <c r="O574" i="2"/>
  <c r="H574" i="2"/>
  <c r="G574" i="2"/>
  <c r="P573" i="2"/>
  <c r="O573" i="2"/>
  <c r="H573" i="2"/>
  <c r="G573" i="2"/>
  <c r="P572" i="2"/>
  <c r="O572" i="2"/>
  <c r="H572" i="2"/>
  <c r="G572" i="2"/>
  <c r="P571" i="2"/>
  <c r="O571" i="2"/>
  <c r="H571" i="2"/>
  <c r="G571" i="2"/>
  <c r="P570" i="2"/>
  <c r="O570" i="2"/>
  <c r="H570" i="2"/>
  <c r="G570" i="2"/>
  <c r="P569" i="2"/>
  <c r="O569" i="2"/>
  <c r="H569" i="2"/>
  <c r="G569" i="2"/>
  <c r="P568" i="2"/>
  <c r="O568" i="2"/>
  <c r="H568" i="2"/>
  <c r="G568" i="2"/>
  <c r="P567" i="2"/>
  <c r="O567" i="2"/>
  <c r="H567" i="2"/>
  <c r="G567" i="2"/>
  <c r="P566" i="2"/>
  <c r="O566" i="2"/>
  <c r="H566" i="2"/>
  <c r="G566" i="2"/>
  <c r="P565" i="2"/>
  <c r="O565" i="2"/>
  <c r="H565" i="2"/>
  <c r="G565" i="2"/>
  <c r="P564" i="2"/>
  <c r="O564" i="2"/>
  <c r="H564" i="2"/>
  <c r="G564" i="2"/>
  <c r="P563" i="2"/>
  <c r="O563" i="2"/>
  <c r="H563" i="2"/>
  <c r="G563" i="2"/>
  <c r="P562" i="2"/>
  <c r="O562" i="2"/>
  <c r="H562" i="2"/>
  <c r="G562" i="2"/>
  <c r="P561" i="2"/>
  <c r="O561" i="2"/>
  <c r="H561" i="2"/>
  <c r="G561" i="2"/>
  <c r="P560" i="2"/>
  <c r="O560" i="2"/>
  <c r="H560" i="2"/>
  <c r="G560" i="2"/>
  <c r="P559" i="2"/>
  <c r="O559" i="2"/>
  <c r="H559" i="2"/>
  <c r="G559" i="2"/>
  <c r="P558" i="2"/>
  <c r="O558" i="2"/>
  <c r="H558" i="2"/>
  <c r="G558" i="2"/>
  <c r="P557" i="2"/>
  <c r="O557" i="2"/>
  <c r="H557" i="2"/>
  <c r="G557" i="2"/>
  <c r="P556" i="2"/>
  <c r="O556" i="2"/>
  <c r="H556" i="2"/>
  <c r="G556" i="2"/>
  <c r="P555" i="2"/>
  <c r="O555" i="2"/>
  <c r="H555" i="2"/>
  <c r="G555" i="2"/>
  <c r="P554" i="2"/>
  <c r="O554" i="2"/>
  <c r="H554" i="2"/>
  <c r="G554" i="2"/>
  <c r="P553" i="2"/>
  <c r="O553" i="2"/>
  <c r="H553" i="2"/>
  <c r="G553" i="2"/>
  <c r="P552" i="2"/>
  <c r="O552" i="2"/>
  <c r="H552" i="2"/>
  <c r="G552" i="2"/>
  <c r="P551" i="2"/>
  <c r="O551" i="2"/>
  <c r="H551" i="2"/>
  <c r="G551" i="2"/>
  <c r="P550" i="2"/>
  <c r="O550" i="2"/>
  <c r="H550" i="2"/>
  <c r="G550" i="2"/>
  <c r="P549" i="2"/>
  <c r="O549" i="2"/>
  <c r="H549" i="2"/>
  <c r="G549" i="2"/>
  <c r="P548" i="2"/>
  <c r="O548" i="2"/>
  <c r="H548" i="2"/>
  <c r="G548" i="2"/>
  <c r="P547" i="2"/>
  <c r="O547" i="2"/>
  <c r="H547" i="2"/>
  <c r="G547" i="2"/>
  <c r="P546" i="2"/>
  <c r="O546" i="2"/>
  <c r="H546" i="2"/>
  <c r="G546" i="2"/>
  <c r="P545" i="2"/>
  <c r="O545" i="2"/>
  <c r="L545" i="2"/>
  <c r="K545" i="2"/>
  <c r="H545" i="2"/>
  <c r="G545" i="2"/>
  <c r="P544" i="2"/>
  <c r="O544" i="2"/>
  <c r="L544" i="2"/>
  <c r="K544" i="2"/>
  <c r="H544" i="2"/>
  <c r="G544" i="2"/>
  <c r="P543" i="2"/>
  <c r="O543" i="2"/>
  <c r="L543" i="2"/>
  <c r="K543" i="2"/>
  <c r="H543" i="2"/>
  <c r="G543" i="2"/>
  <c r="P542" i="2"/>
  <c r="O542" i="2"/>
  <c r="L542" i="2"/>
  <c r="K542" i="2"/>
  <c r="H542" i="2"/>
  <c r="G542" i="2"/>
  <c r="P541" i="2"/>
  <c r="O541" i="2"/>
  <c r="L541" i="2"/>
  <c r="K541" i="2"/>
  <c r="H541" i="2"/>
  <c r="G541" i="2"/>
  <c r="P540" i="2"/>
  <c r="O540" i="2"/>
  <c r="L540" i="2"/>
  <c r="K540" i="2"/>
  <c r="H540" i="2"/>
  <c r="G540" i="2"/>
  <c r="P539" i="2"/>
  <c r="O539" i="2"/>
  <c r="L539" i="2"/>
  <c r="K539" i="2"/>
  <c r="H539" i="2"/>
  <c r="G539" i="2"/>
  <c r="P538" i="2"/>
  <c r="O538" i="2"/>
  <c r="L538" i="2"/>
  <c r="K538" i="2"/>
  <c r="H538" i="2"/>
  <c r="G538" i="2"/>
  <c r="P537" i="2"/>
  <c r="O537" i="2"/>
  <c r="L537" i="2"/>
  <c r="K537" i="2"/>
  <c r="H537" i="2"/>
  <c r="G537" i="2"/>
  <c r="P536" i="2"/>
  <c r="O536" i="2"/>
  <c r="L536" i="2"/>
  <c r="K536" i="2"/>
  <c r="H536" i="2"/>
  <c r="G536" i="2"/>
  <c r="P535" i="2"/>
  <c r="O535" i="2"/>
  <c r="L535" i="2"/>
  <c r="K535" i="2"/>
  <c r="H535" i="2"/>
  <c r="G535" i="2"/>
  <c r="P534" i="2"/>
  <c r="O534" i="2"/>
  <c r="L534" i="2"/>
  <c r="K534" i="2"/>
  <c r="H534" i="2"/>
  <c r="G534" i="2"/>
  <c r="P533" i="2"/>
  <c r="O533" i="2"/>
  <c r="L533" i="2"/>
  <c r="K533" i="2"/>
  <c r="H533" i="2"/>
  <c r="G533" i="2"/>
  <c r="P532" i="2"/>
  <c r="O532" i="2"/>
  <c r="L532" i="2"/>
  <c r="K532" i="2"/>
  <c r="H532" i="2"/>
  <c r="G532" i="2"/>
  <c r="P531" i="2"/>
  <c r="O531" i="2"/>
  <c r="L531" i="2"/>
  <c r="K531" i="2"/>
  <c r="H531" i="2"/>
  <c r="G531" i="2"/>
  <c r="P530" i="2"/>
  <c r="O530" i="2"/>
  <c r="L530" i="2"/>
  <c r="K530" i="2"/>
  <c r="H530" i="2"/>
  <c r="G530" i="2"/>
  <c r="P529" i="2"/>
  <c r="O529" i="2"/>
  <c r="L529" i="2"/>
  <c r="K529" i="2"/>
  <c r="H529" i="2"/>
  <c r="G529" i="2"/>
  <c r="P528" i="2"/>
  <c r="O528" i="2"/>
  <c r="L528" i="2"/>
  <c r="K528" i="2"/>
  <c r="H528" i="2"/>
  <c r="G528" i="2"/>
  <c r="P527" i="2"/>
  <c r="O527" i="2"/>
  <c r="L527" i="2"/>
  <c r="K527" i="2"/>
  <c r="H527" i="2"/>
  <c r="G527" i="2"/>
  <c r="P526" i="2"/>
  <c r="O526" i="2"/>
  <c r="L526" i="2"/>
  <c r="K526" i="2"/>
  <c r="H526" i="2"/>
  <c r="G526" i="2"/>
  <c r="P525" i="2"/>
  <c r="O525" i="2"/>
  <c r="L525" i="2"/>
  <c r="K525" i="2"/>
  <c r="H525" i="2"/>
  <c r="G525" i="2"/>
  <c r="P524" i="2"/>
  <c r="O524" i="2"/>
  <c r="L524" i="2"/>
  <c r="K524" i="2"/>
  <c r="H524" i="2"/>
  <c r="G524" i="2"/>
  <c r="D524" i="2"/>
  <c r="C524" i="2"/>
  <c r="P523" i="2"/>
  <c r="O523" i="2"/>
  <c r="L523" i="2"/>
  <c r="K523" i="2"/>
  <c r="H523" i="2"/>
  <c r="G523" i="2"/>
  <c r="D523" i="2"/>
  <c r="C523" i="2"/>
  <c r="P522" i="2"/>
  <c r="O522" i="2"/>
  <c r="L522" i="2"/>
  <c r="K522" i="2"/>
  <c r="H522" i="2"/>
  <c r="G522" i="2"/>
  <c r="D522" i="2"/>
  <c r="C522" i="2"/>
  <c r="P521" i="2"/>
  <c r="O521" i="2"/>
  <c r="L521" i="2"/>
  <c r="K521" i="2"/>
  <c r="H521" i="2"/>
  <c r="G521" i="2"/>
  <c r="D521" i="2"/>
  <c r="C521" i="2"/>
  <c r="P520" i="2"/>
  <c r="O520" i="2"/>
  <c r="L520" i="2"/>
  <c r="K520" i="2"/>
  <c r="H520" i="2"/>
  <c r="G520" i="2"/>
  <c r="D520" i="2"/>
  <c r="C520" i="2"/>
  <c r="P519" i="2"/>
  <c r="O519" i="2"/>
  <c r="L519" i="2"/>
  <c r="K519" i="2"/>
  <c r="H519" i="2"/>
  <c r="G519" i="2"/>
  <c r="D519" i="2"/>
  <c r="C519" i="2"/>
  <c r="P518" i="2"/>
  <c r="O518" i="2"/>
  <c r="L518" i="2"/>
  <c r="K518" i="2"/>
  <c r="H518" i="2"/>
  <c r="G518" i="2"/>
  <c r="D518" i="2"/>
  <c r="C518" i="2"/>
  <c r="P517" i="2"/>
  <c r="O517" i="2"/>
  <c r="L517" i="2"/>
  <c r="K517" i="2"/>
  <c r="H517" i="2"/>
  <c r="G517" i="2"/>
  <c r="D517" i="2"/>
  <c r="C517" i="2"/>
  <c r="P516" i="2"/>
  <c r="O516" i="2"/>
  <c r="L516" i="2"/>
  <c r="K516" i="2"/>
  <c r="H516" i="2"/>
  <c r="G516" i="2"/>
  <c r="D516" i="2"/>
  <c r="C516" i="2"/>
  <c r="P515" i="2"/>
  <c r="O515" i="2"/>
  <c r="L515" i="2"/>
  <c r="K515" i="2"/>
  <c r="H515" i="2"/>
  <c r="G515" i="2"/>
  <c r="D515" i="2"/>
  <c r="C515" i="2"/>
  <c r="P514" i="2"/>
  <c r="O514" i="2"/>
  <c r="L514" i="2"/>
  <c r="K514" i="2"/>
  <c r="H514" i="2"/>
  <c r="G514" i="2"/>
  <c r="D514" i="2"/>
  <c r="C514" i="2"/>
  <c r="P513" i="2"/>
  <c r="O513" i="2"/>
  <c r="L513" i="2"/>
  <c r="K513" i="2"/>
  <c r="H513" i="2"/>
  <c r="G513" i="2"/>
  <c r="D513" i="2"/>
  <c r="C513" i="2"/>
  <c r="P512" i="2"/>
  <c r="O512" i="2"/>
  <c r="L512" i="2"/>
  <c r="K512" i="2"/>
  <c r="H512" i="2"/>
  <c r="G512" i="2"/>
  <c r="D512" i="2"/>
  <c r="C512" i="2"/>
  <c r="P511" i="2"/>
  <c r="O511" i="2"/>
  <c r="L511" i="2"/>
  <c r="K511" i="2"/>
  <c r="H511" i="2"/>
  <c r="G511" i="2"/>
  <c r="D511" i="2"/>
  <c r="C511" i="2"/>
  <c r="P510" i="2"/>
  <c r="O510" i="2"/>
  <c r="L510" i="2"/>
  <c r="K510" i="2"/>
  <c r="H510" i="2"/>
  <c r="G510" i="2"/>
  <c r="D510" i="2"/>
  <c r="C510" i="2"/>
  <c r="P509" i="2"/>
  <c r="O509" i="2"/>
  <c r="L509" i="2"/>
  <c r="K509" i="2"/>
  <c r="H509" i="2"/>
  <c r="G509" i="2"/>
  <c r="D509" i="2"/>
  <c r="C509" i="2"/>
  <c r="P508" i="2"/>
  <c r="O508" i="2"/>
  <c r="L508" i="2"/>
  <c r="K508" i="2"/>
  <c r="H508" i="2"/>
  <c r="G508" i="2"/>
  <c r="D508" i="2"/>
  <c r="C508" i="2"/>
  <c r="P507" i="2"/>
  <c r="O507" i="2"/>
  <c r="L507" i="2"/>
  <c r="K507" i="2"/>
  <c r="H507" i="2"/>
  <c r="G507" i="2"/>
  <c r="D507" i="2"/>
  <c r="C507" i="2"/>
  <c r="P506" i="2"/>
  <c r="O506" i="2"/>
  <c r="L506" i="2"/>
  <c r="K506" i="2"/>
  <c r="H506" i="2"/>
  <c r="G506" i="2"/>
  <c r="D506" i="2"/>
  <c r="C506" i="2"/>
  <c r="P505" i="2"/>
  <c r="O505" i="2"/>
  <c r="L505" i="2"/>
  <c r="K505" i="2"/>
  <c r="H505" i="2"/>
  <c r="G505" i="2"/>
  <c r="D505" i="2"/>
  <c r="C505" i="2"/>
  <c r="P504" i="2"/>
  <c r="O504" i="2"/>
  <c r="L504" i="2"/>
  <c r="K504" i="2"/>
  <c r="H504" i="2"/>
  <c r="G504" i="2"/>
  <c r="D504" i="2"/>
  <c r="C504" i="2"/>
  <c r="P503" i="2"/>
  <c r="O503" i="2"/>
  <c r="L503" i="2"/>
  <c r="K503" i="2"/>
  <c r="H503" i="2"/>
  <c r="G503" i="2"/>
  <c r="D503" i="2"/>
  <c r="C503" i="2"/>
  <c r="P502" i="2"/>
  <c r="O502" i="2"/>
  <c r="L502" i="2"/>
  <c r="K502" i="2"/>
  <c r="H502" i="2"/>
  <c r="G502" i="2"/>
  <c r="D502" i="2"/>
  <c r="C502" i="2"/>
  <c r="P501" i="2"/>
  <c r="O501" i="2"/>
  <c r="L501" i="2"/>
  <c r="K501" i="2"/>
  <c r="H501" i="2"/>
  <c r="G501" i="2"/>
  <c r="D501" i="2"/>
  <c r="C501" i="2"/>
  <c r="P500" i="2"/>
  <c r="O500" i="2"/>
  <c r="L500" i="2"/>
  <c r="K500" i="2"/>
  <c r="H500" i="2"/>
  <c r="G500" i="2"/>
  <c r="D500" i="2"/>
  <c r="C500" i="2"/>
  <c r="P499" i="2"/>
  <c r="O499" i="2"/>
  <c r="L499" i="2"/>
  <c r="K499" i="2"/>
  <c r="H499" i="2"/>
  <c r="G499" i="2"/>
  <c r="D499" i="2"/>
  <c r="C499" i="2"/>
  <c r="P498" i="2"/>
  <c r="O498" i="2"/>
  <c r="L498" i="2"/>
  <c r="K498" i="2"/>
  <c r="H498" i="2"/>
  <c r="G498" i="2"/>
  <c r="D498" i="2"/>
  <c r="C498" i="2"/>
  <c r="P497" i="2"/>
  <c r="O497" i="2"/>
  <c r="L497" i="2"/>
  <c r="K497" i="2"/>
  <c r="H497" i="2"/>
  <c r="G497" i="2"/>
  <c r="D497" i="2"/>
  <c r="C497" i="2"/>
  <c r="P496" i="2"/>
  <c r="O496" i="2"/>
  <c r="L496" i="2"/>
  <c r="K496" i="2"/>
  <c r="H496" i="2"/>
  <c r="G496" i="2"/>
  <c r="D496" i="2"/>
  <c r="C496" i="2"/>
  <c r="P495" i="2"/>
  <c r="O495" i="2"/>
  <c r="L495" i="2"/>
  <c r="K495" i="2"/>
  <c r="H495" i="2"/>
  <c r="G495" i="2"/>
  <c r="D495" i="2"/>
  <c r="C495" i="2"/>
  <c r="P494" i="2"/>
  <c r="O494" i="2"/>
  <c r="L494" i="2"/>
  <c r="K494" i="2"/>
  <c r="H494" i="2"/>
  <c r="G494" i="2"/>
  <c r="D494" i="2"/>
  <c r="C494" i="2"/>
  <c r="P493" i="2"/>
  <c r="O493" i="2"/>
  <c r="L493" i="2"/>
  <c r="K493" i="2"/>
  <c r="H493" i="2"/>
  <c r="G493" i="2"/>
  <c r="D493" i="2"/>
  <c r="C493" i="2"/>
  <c r="P492" i="2"/>
  <c r="O492" i="2"/>
  <c r="L492" i="2"/>
  <c r="K492" i="2"/>
  <c r="H492" i="2"/>
  <c r="G492" i="2"/>
  <c r="D492" i="2"/>
  <c r="C492" i="2"/>
  <c r="P491" i="2"/>
  <c r="O491" i="2"/>
  <c r="L491" i="2"/>
  <c r="K491" i="2"/>
  <c r="H491" i="2"/>
  <c r="G491" i="2"/>
  <c r="D491" i="2"/>
  <c r="C491" i="2"/>
  <c r="P490" i="2"/>
  <c r="O490" i="2"/>
  <c r="L490" i="2"/>
  <c r="K490" i="2"/>
  <c r="H490" i="2"/>
  <c r="G490" i="2"/>
  <c r="D490" i="2"/>
  <c r="C490" i="2"/>
  <c r="P489" i="2"/>
  <c r="O489" i="2"/>
  <c r="L489" i="2"/>
  <c r="K489" i="2"/>
  <c r="H489" i="2"/>
  <c r="G489" i="2"/>
  <c r="D489" i="2"/>
  <c r="C489" i="2"/>
  <c r="P488" i="2"/>
  <c r="O488" i="2"/>
  <c r="L488" i="2"/>
  <c r="K488" i="2"/>
  <c r="H488" i="2"/>
  <c r="G488" i="2"/>
  <c r="D488" i="2"/>
  <c r="C488" i="2"/>
  <c r="P487" i="2"/>
  <c r="O487" i="2"/>
  <c r="L487" i="2"/>
  <c r="K487" i="2"/>
  <c r="H487" i="2"/>
  <c r="G487" i="2"/>
  <c r="D487" i="2"/>
  <c r="C487" i="2"/>
  <c r="P486" i="2"/>
  <c r="O486" i="2"/>
  <c r="L486" i="2"/>
  <c r="K486" i="2"/>
  <c r="H486" i="2"/>
  <c r="G486" i="2"/>
  <c r="D486" i="2"/>
  <c r="C486" i="2"/>
  <c r="P485" i="2"/>
  <c r="O485" i="2"/>
  <c r="L485" i="2"/>
  <c r="K485" i="2"/>
  <c r="H485" i="2"/>
  <c r="G485" i="2"/>
  <c r="D485" i="2"/>
  <c r="C485" i="2"/>
  <c r="P484" i="2"/>
  <c r="O484" i="2"/>
  <c r="L484" i="2"/>
  <c r="K484" i="2"/>
  <c r="H484" i="2"/>
  <c r="G484" i="2"/>
  <c r="D484" i="2"/>
  <c r="C484" i="2"/>
  <c r="P483" i="2"/>
  <c r="O483" i="2"/>
  <c r="L483" i="2"/>
  <c r="K483" i="2"/>
  <c r="H483" i="2"/>
  <c r="G483" i="2"/>
  <c r="D483" i="2"/>
  <c r="C483" i="2"/>
  <c r="P482" i="2"/>
  <c r="O482" i="2"/>
  <c r="L482" i="2"/>
  <c r="K482" i="2"/>
  <c r="H482" i="2"/>
  <c r="G482" i="2"/>
  <c r="D482" i="2"/>
  <c r="C482" i="2"/>
  <c r="P481" i="2"/>
  <c r="O481" i="2"/>
  <c r="L481" i="2"/>
  <c r="K481" i="2"/>
  <c r="H481" i="2"/>
  <c r="G481" i="2"/>
  <c r="D481" i="2"/>
  <c r="C481" i="2"/>
  <c r="P480" i="2"/>
  <c r="O480" i="2"/>
  <c r="L480" i="2"/>
  <c r="K480" i="2"/>
  <c r="H480" i="2"/>
  <c r="G480" i="2"/>
  <c r="D480" i="2"/>
  <c r="C480" i="2"/>
  <c r="P479" i="2"/>
  <c r="O479" i="2"/>
  <c r="L479" i="2"/>
  <c r="K479" i="2"/>
  <c r="H479" i="2"/>
  <c r="G479" i="2"/>
  <c r="D479" i="2"/>
  <c r="C479" i="2"/>
  <c r="P478" i="2"/>
  <c r="O478" i="2"/>
  <c r="L478" i="2"/>
  <c r="K478" i="2"/>
  <c r="H478" i="2"/>
  <c r="G478" i="2"/>
  <c r="D478" i="2"/>
  <c r="C478" i="2"/>
  <c r="P477" i="2"/>
  <c r="O477" i="2"/>
  <c r="L477" i="2"/>
  <c r="K477" i="2"/>
  <c r="H477" i="2"/>
  <c r="G477" i="2"/>
  <c r="D477" i="2"/>
  <c r="C477" i="2"/>
  <c r="P476" i="2"/>
  <c r="O476" i="2"/>
  <c r="L476" i="2"/>
  <c r="K476" i="2"/>
  <c r="H476" i="2"/>
  <c r="G476" i="2"/>
  <c r="D476" i="2"/>
  <c r="C476" i="2"/>
  <c r="P475" i="2"/>
  <c r="O475" i="2"/>
  <c r="L475" i="2"/>
  <c r="K475" i="2"/>
  <c r="H475" i="2"/>
  <c r="G475" i="2"/>
  <c r="D475" i="2"/>
  <c r="C475" i="2"/>
  <c r="P474" i="2"/>
  <c r="O474" i="2"/>
  <c r="L474" i="2"/>
  <c r="K474" i="2"/>
  <c r="H474" i="2"/>
  <c r="G474" i="2"/>
  <c r="D474" i="2"/>
  <c r="C474" i="2"/>
  <c r="P473" i="2"/>
  <c r="O473" i="2"/>
  <c r="L473" i="2"/>
  <c r="K473" i="2"/>
  <c r="H473" i="2"/>
  <c r="G473" i="2"/>
  <c r="D473" i="2"/>
  <c r="C473" i="2"/>
  <c r="P472" i="2"/>
  <c r="O472" i="2"/>
  <c r="L472" i="2"/>
  <c r="K472" i="2"/>
  <c r="H472" i="2"/>
  <c r="G472" i="2"/>
  <c r="D472" i="2"/>
  <c r="C472" i="2"/>
  <c r="P471" i="2"/>
  <c r="O471" i="2"/>
  <c r="L471" i="2"/>
  <c r="K471" i="2"/>
  <c r="H471" i="2"/>
  <c r="G471" i="2"/>
  <c r="D471" i="2"/>
  <c r="C471" i="2"/>
  <c r="P470" i="2"/>
  <c r="O470" i="2"/>
  <c r="L470" i="2"/>
  <c r="K470" i="2"/>
  <c r="H470" i="2"/>
  <c r="G470" i="2"/>
  <c r="D470" i="2"/>
  <c r="C470" i="2"/>
  <c r="P469" i="2"/>
  <c r="O469" i="2"/>
  <c r="L469" i="2"/>
  <c r="K469" i="2"/>
  <c r="H469" i="2"/>
  <c r="G469" i="2"/>
  <c r="D469" i="2"/>
  <c r="C469" i="2"/>
  <c r="P468" i="2"/>
  <c r="O468" i="2"/>
  <c r="L468" i="2"/>
  <c r="K468" i="2"/>
  <c r="H468" i="2"/>
  <c r="G468" i="2"/>
  <c r="D468" i="2"/>
  <c r="C468" i="2"/>
  <c r="P467" i="2"/>
  <c r="O467" i="2"/>
  <c r="L467" i="2"/>
  <c r="K467" i="2"/>
  <c r="H467" i="2"/>
  <c r="G467" i="2"/>
  <c r="D467" i="2"/>
  <c r="C467" i="2"/>
  <c r="P466" i="2"/>
  <c r="O466" i="2"/>
  <c r="L466" i="2"/>
  <c r="K466" i="2"/>
  <c r="H466" i="2"/>
  <c r="G466" i="2"/>
  <c r="D466" i="2"/>
  <c r="C466" i="2"/>
  <c r="P465" i="2"/>
  <c r="O465" i="2"/>
  <c r="L465" i="2"/>
  <c r="K465" i="2"/>
  <c r="H465" i="2"/>
  <c r="G465" i="2"/>
  <c r="D465" i="2"/>
  <c r="C465" i="2"/>
  <c r="P464" i="2"/>
  <c r="O464" i="2"/>
  <c r="L464" i="2"/>
  <c r="K464" i="2"/>
  <c r="H464" i="2"/>
  <c r="G464" i="2"/>
  <c r="D464" i="2"/>
  <c r="C464" i="2"/>
  <c r="P463" i="2"/>
  <c r="O463" i="2"/>
  <c r="L463" i="2"/>
  <c r="K463" i="2"/>
  <c r="H463" i="2"/>
  <c r="G463" i="2"/>
  <c r="D463" i="2"/>
  <c r="C463" i="2"/>
  <c r="P462" i="2"/>
  <c r="O462" i="2"/>
  <c r="L462" i="2"/>
  <c r="K462" i="2"/>
  <c r="H462" i="2"/>
  <c r="G462" i="2"/>
  <c r="D462" i="2"/>
  <c r="C462" i="2"/>
  <c r="P461" i="2"/>
  <c r="O461" i="2"/>
  <c r="L461" i="2"/>
  <c r="K461" i="2"/>
  <c r="H461" i="2"/>
  <c r="G461" i="2"/>
  <c r="D461" i="2"/>
  <c r="C461" i="2"/>
  <c r="P460" i="2"/>
  <c r="O460" i="2"/>
  <c r="L460" i="2"/>
  <c r="K460" i="2"/>
  <c r="H460" i="2"/>
  <c r="G460" i="2"/>
  <c r="D460" i="2"/>
  <c r="C460" i="2"/>
  <c r="P459" i="2"/>
  <c r="O459" i="2"/>
  <c r="L459" i="2"/>
  <c r="K459" i="2"/>
  <c r="H459" i="2"/>
  <c r="G459" i="2"/>
  <c r="D459" i="2"/>
  <c r="C459" i="2"/>
  <c r="P458" i="2"/>
  <c r="O458" i="2"/>
  <c r="L458" i="2"/>
  <c r="K458" i="2"/>
  <c r="H458" i="2"/>
  <c r="G458" i="2"/>
  <c r="D458" i="2"/>
  <c r="C458" i="2"/>
  <c r="P457" i="2"/>
  <c r="O457" i="2"/>
  <c r="L457" i="2"/>
  <c r="K457" i="2"/>
  <c r="H457" i="2"/>
  <c r="G457" i="2"/>
  <c r="D457" i="2"/>
  <c r="C457" i="2"/>
  <c r="P456" i="2"/>
  <c r="O456" i="2"/>
  <c r="L456" i="2"/>
  <c r="K456" i="2"/>
  <c r="H456" i="2"/>
  <c r="G456" i="2"/>
  <c r="D456" i="2"/>
  <c r="C456" i="2"/>
  <c r="P455" i="2"/>
  <c r="O455" i="2"/>
  <c r="L455" i="2"/>
  <c r="K455" i="2"/>
  <c r="H455" i="2"/>
  <c r="G455" i="2"/>
  <c r="D455" i="2"/>
  <c r="C455" i="2"/>
  <c r="P454" i="2"/>
  <c r="O454" i="2"/>
  <c r="L454" i="2"/>
  <c r="K454" i="2"/>
  <c r="H454" i="2"/>
  <c r="G454" i="2"/>
  <c r="D454" i="2"/>
  <c r="C454" i="2"/>
  <c r="P453" i="2"/>
  <c r="O453" i="2"/>
  <c r="L453" i="2"/>
  <c r="K453" i="2"/>
  <c r="H453" i="2"/>
  <c r="G453" i="2"/>
  <c r="D453" i="2"/>
  <c r="C453" i="2"/>
  <c r="P452" i="2"/>
  <c r="O452" i="2"/>
  <c r="L452" i="2"/>
  <c r="K452" i="2"/>
  <c r="H452" i="2"/>
  <c r="G452" i="2"/>
  <c r="D452" i="2"/>
  <c r="C452" i="2"/>
  <c r="P451" i="2"/>
  <c r="O451" i="2"/>
  <c r="L451" i="2"/>
  <c r="K451" i="2"/>
  <c r="H451" i="2"/>
  <c r="G451" i="2"/>
  <c r="D451" i="2"/>
  <c r="C451" i="2"/>
  <c r="P450" i="2"/>
  <c r="O450" i="2"/>
  <c r="L450" i="2"/>
  <c r="K450" i="2"/>
  <c r="H450" i="2"/>
  <c r="G450" i="2"/>
  <c r="D450" i="2"/>
  <c r="C450" i="2"/>
  <c r="P449" i="2"/>
  <c r="O449" i="2"/>
  <c r="L449" i="2"/>
  <c r="K449" i="2"/>
  <c r="H449" i="2"/>
  <c r="G449" i="2"/>
  <c r="D449" i="2"/>
  <c r="C449" i="2"/>
  <c r="P448" i="2"/>
  <c r="O448" i="2"/>
  <c r="L448" i="2"/>
  <c r="K448" i="2"/>
  <c r="H448" i="2"/>
  <c r="G448" i="2"/>
  <c r="D448" i="2"/>
  <c r="C448" i="2"/>
  <c r="P447" i="2"/>
  <c r="O447" i="2"/>
  <c r="L447" i="2"/>
  <c r="K447" i="2"/>
  <c r="H447" i="2"/>
  <c r="G447" i="2"/>
  <c r="D447" i="2"/>
  <c r="C447" i="2"/>
  <c r="P446" i="2"/>
  <c r="O446" i="2"/>
  <c r="L446" i="2"/>
  <c r="K446" i="2"/>
  <c r="H446" i="2"/>
  <c r="G446" i="2"/>
  <c r="D446" i="2"/>
  <c r="C446" i="2"/>
  <c r="P445" i="2"/>
  <c r="O445" i="2"/>
  <c r="L445" i="2"/>
  <c r="K445" i="2"/>
  <c r="H445" i="2"/>
  <c r="G445" i="2"/>
  <c r="D445" i="2"/>
  <c r="C445" i="2"/>
  <c r="P444" i="2"/>
  <c r="O444" i="2"/>
  <c r="L444" i="2"/>
  <c r="K444" i="2"/>
  <c r="H444" i="2"/>
  <c r="G444" i="2"/>
  <c r="D444" i="2"/>
  <c r="C444" i="2"/>
  <c r="P443" i="2"/>
  <c r="O443" i="2"/>
  <c r="L443" i="2"/>
  <c r="K443" i="2"/>
  <c r="H443" i="2"/>
  <c r="G443" i="2"/>
  <c r="D443" i="2"/>
  <c r="C443" i="2"/>
  <c r="P442" i="2"/>
  <c r="O442" i="2"/>
  <c r="L442" i="2"/>
  <c r="K442" i="2"/>
  <c r="H442" i="2"/>
  <c r="G442" i="2"/>
  <c r="D442" i="2"/>
  <c r="C442" i="2"/>
  <c r="P441" i="2"/>
  <c r="O441" i="2"/>
  <c r="L441" i="2"/>
  <c r="K441" i="2"/>
  <c r="H441" i="2"/>
  <c r="G441" i="2"/>
  <c r="D441" i="2"/>
  <c r="C441" i="2"/>
  <c r="P440" i="2"/>
  <c r="O440" i="2"/>
  <c r="L440" i="2"/>
  <c r="K440" i="2"/>
  <c r="H440" i="2"/>
  <c r="G440" i="2"/>
  <c r="D440" i="2"/>
  <c r="C440" i="2"/>
  <c r="P439" i="2"/>
  <c r="O439" i="2"/>
  <c r="L439" i="2"/>
  <c r="K439" i="2"/>
  <c r="H439" i="2"/>
  <c r="G439" i="2"/>
  <c r="D439" i="2"/>
  <c r="C439" i="2"/>
  <c r="P438" i="2"/>
  <c r="O438" i="2"/>
  <c r="L438" i="2"/>
  <c r="K438" i="2"/>
  <c r="H438" i="2"/>
  <c r="G438" i="2"/>
  <c r="D438" i="2"/>
  <c r="C438" i="2"/>
  <c r="P437" i="2"/>
  <c r="O437" i="2"/>
  <c r="L437" i="2"/>
  <c r="K437" i="2"/>
  <c r="H437" i="2"/>
  <c r="G437" i="2"/>
  <c r="D437" i="2"/>
  <c r="C437" i="2"/>
  <c r="P436" i="2"/>
  <c r="O436" i="2"/>
  <c r="L436" i="2"/>
  <c r="K436" i="2"/>
  <c r="H436" i="2"/>
  <c r="G436" i="2"/>
  <c r="D436" i="2"/>
  <c r="C436" i="2"/>
  <c r="P435" i="2"/>
  <c r="O435" i="2"/>
  <c r="L435" i="2"/>
  <c r="K435" i="2"/>
  <c r="H435" i="2"/>
  <c r="G435" i="2"/>
  <c r="D435" i="2"/>
  <c r="C435" i="2"/>
  <c r="P434" i="2"/>
  <c r="O434" i="2"/>
  <c r="L434" i="2"/>
  <c r="K434" i="2"/>
  <c r="H434" i="2"/>
  <c r="G434" i="2"/>
  <c r="D434" i="2"/>
  <c r="C434" i="2"/>
  <c r="P433" i="2"/>
  <c r="O433" i="2"/>
  <c r="L433" i="2"/>
  <c r="K433" i="2"/>
  <c r="H433" i="2"/>
  <c r="G433" i="2"/>
  <c r="D433" i="2"/>
  <c r="C433" i="2"/>
  <c r="P432" i="2"/>
  <c r="O432" i="2"/>
  <c r="L432" i="2"/>
  <c r="K432" i="2"/>
  <c r="H432" i="2"/>
  <c r="G432" i="2"/>
  <c r="D432" i="2"/>
  <c r="C432" i="2"/>
  <c r="P431" i="2"/>
  <c r="O431" i="2"/>
  <c r="L431" i="2"/>
  <c r="K431" i="2"/>
  <c r="H431" i="2"/>
  <c r="G431" i="2"/>
  <c r="D431" i="2"/>
  <c r="C431" i="2"/>
  <c r="P430" i="2"/>
  <c r="O430" i="2"/>
  <c r="L430" i="2"/>
  <c r="K430" i="2"/>
  <c r="H430" i="2"/>
  <c r="G430" i="2"/>
  <c r="D430" i="2"/>
  <c r="C430" i="2"/>
  <c r="P429" i="2"/>
  <c r="O429" i="2"/>
  <c r="L429" i="2"/>
  <c r="K429" i="2"/>
  <c r="H429" i="2"/>
  <c r="G429" i="2"/>
  <c r="D429" i="2"/>
  <c r="C429" i="2"/>
  <c r="P428" i="2"/>
  <c r="O428" i="2"/>
  <c r="L428" i="2"/>
  <c r="K428" i="2"/>
  <c r="H428" i="2"/>
  <c r="G428" i="2"/>
  <c r="D428" i="2"/>
  <c r="C428" i="2"/>
  <c r="P427" i="2"/>
  <c r="O427" i="2"/>
  <c r="L427" i="2"/>
  <c r="K427" i="2"/>
  <c r="H427" i="2"/>
  <c r="G427" i="2"/>
  <c r="D427" i="2"/>
  <c r="C427" i="2"/>
  <c r="P426" i="2"/>
  <c r="O426" i="2"/>
  <c r="L426" i="2"/>
  <c r="K426" i="2"/>
  <c r="H426" i="2"/>
  <c r="G426" i="2"/>
  <c r="D426" i="2"/>
  <c r="C426" i="2"/>
  <c r="P425" i="2"/>
  <c r="O425" i="2"/>
  <c r="L425" i="2"/>
  <c r="K425" i="2"/>
  <c r="H425" i="2"/>
  <c r="G425" i="2"/>
  <c r="D425" i="2"/>
  <c r="C425" i="2"/>
  <c r="P424" i="2"/>
  <c r="O424" i="2"/>
  <c r="L424" i="2"/>
  <c r="K424" i="2"/>
  <c r="H424" i="2"/>
  <c r="G424" i="2"/>
  <c r="D424" i="2"/>
  <c r="C424" i="2"/>
  <c r="P423" i="2"/>
  <c r="O423" i="2"/>
  <c r="L423" i="2"/>
  <c r="K423" i="2"/>
  <c r="H423" i="2"/>
  <c r="G423" i="2"/>
  <c r="D423" i="2"/>
  <c r="C423" i="2"/>
  <c r="P422" i="2"/>
  <c r="O422" i="2"/>
  <c r="L422" i="2"/>
  <c r="K422" i="2"/>
  <c r="H422" i="2"/>
  <c r="G422" i="2"/>
  <c r="D422" i="2"/>
  <c r="C422" i="2"/>
  <c r="P421" i="2"/>
  <c r="O421" i="2"/>
  <c r="L421" i="2"/>
  <c r="K421" i="2"/>
  <c r="H421" i="2"/>
  <c r="G421" i="2"/>
  <c r="D421" i="2"/>
  <c r="C421" i="2"/>
  <c r="P420" i="2"/>
  <c r="O420" i="2"/>
  <c r="L420" i="2"/>
  <c r="K420" i="2"/>
  <c r="H420" i="2"/>
  <c r="G420" i="2"/>
  <c r="D420" i="2"/>
  <c r="C420" i="2"/>
  <c r="P419" i="2"/>
  <c r="O419" i="2"/>
  <c r="L419" i="2"/>
  <c r="K419" i="2"/>
  <c r="H419" i="2"/>
  <c r="G419" i="2"/>
  <c r="D419" i="2"/>
  <c r="C419" i="2"/>
  <c r="P418" i="2"/>
  <c r="O418" i="2"/>
  <c r="L418" i="2"/>
  <c r="K418" i="2"/>
  <c r="H418" i="2"/>
  <c r="G418" i="2"/>
  <c r="D418" i="2"/>
  <c r="C418" i="2"/>
  <c r="P417" i="2"/>
  <c r="O417" i="2"/>
  <c r="L417" i="2"/>
  <c r="K417" i="2"/>
  <c r="H417" i="2"/>
  <c r="G417" i="2"/>
  <c r="D417" i="2"/>
  <c r="C417" i="2"/>
  <c r="P416" i="2"/>
  <c r="O416" i="2"/>
  <c r="L416" i="2"/>
  <c r="K416" i="2"/>
  <c r="H416" i="2"/>
  <c r="G416" i="2"/>
  <c r="D416" i="2"/>
  <c r="C416" i="2"/>
  <c r="P415" i="2"/>
  <c r="O415" i="2"/>
  <c r="L415" i="2"/>
  <c r="K415" i="2"/>
  <c r="H415" i="2"/>
  <c r="G415" i="2"/>
  <c r="D415" i="2"/>
  <c r="C415" i="2"/>
  <c r="P414" i="2"/>
  <c r="O414" i="2"/>
  <c r="L414" i="2"/>
  <c r="K414" i="2"/>
  <c r="H414" i="2"/>
  <c r="G414" i="2"/>
  <c r="D414" i="2"/>
  <c r="C414" i="2"/>
  <c r="P413" i="2"/>
  <c r="O413" i="2"/>
  <c r="L413" i="2"/>
  <c r="K413" i="2"/>
  <c r="H413" i="2"/>
  <c r="G413" i="2"/>
  <c r="D413" i="2"/>
  <c r="C413" i="2"/>
  <c r="P412" i="2"/>
  <c r="O412" i="2"/>
  <c r="L412" i="2"/>
  <c r="K412" i="2"/>
  <c r="H412" i="2"/>
  <c r="G412" i="2"/>
  <c r="D412" i="2"/>
  <c r="C412" i="2"/>
  <c r="P411" i="2"/>
  <c r="O411" i="2"/>
  <c r="L411" i="2"/>
  <c r="K411" i="2"/>
  <c r="H411" i="2"/>
  <c r="G411" i="2"/>
  <c r="D411" i="2"/>
  <c r="C411" i="2"/>
  <c r="P410" i="2"/>
  <c r="O410" i="2"/>
  <c r="L410" i="2"/>
  <c r="K410" i="2"/>
  <c r="H410" i="2"/>
  <c r="G410" i="2"/>
  <c r="D410" i="2"/>
  <c r="C410" i="2"/>
  <c r="P409" i="2"/>
  <c r="O409" i="2"/>
  <c r="L409" i="2"/>
  <c r="K409" i="2"/>
  <c r="H409" i="2"/>
  <c r="G409" i="2"/>
  <c r="D409" i="2"/>
  <c r="C409" i="2"/>
  <c r="P408" i="2"/>
  <c r="O408" i="2"/>
  <c r="L408" i="2"/>
  <c r="K408" i="2"/>
  <c r="H408" i="2"/>
  <c r="G408" i="2"/>
  <c r="D408" i="2"/>
  <c r="C408" i="2"/>
  <c r="P407" i="2"/>
  <c r="O407" i="2"/>
  <c r="L407" i="2"/>
  <c r="K407" i="2"/>
  <c r="H407" i="2"/>
  <c r="G407" i="2"/>
  <c r="D407" i="2"/>
  <c r="C407" i="2"/>
  <c r="P406" i="2"/>
  <c r="O406" i="2"/>
  <c r="L406" i="2"/>
  <c r="K406" i="2"/>
  <c r="H406" i="2"/>
  <c r="G406" i="2"/>
  <c r="D406" i="2"/>
  <c r="C406" i="2"/>
  <c r="P405" i="2"/>
  <c r="O405" i="2"/>
  <c r="L405" i="2"/>
  <c r="K405" i="2"/>
  <c r="H405" i="2"/>
  <c r="G405" i="2"/>
  <c r="D405" i="2"/>
  <c r="C405" i="2"/>
  <c r="P404" i="2"/>
  <c r="O404" i="2"/>
  <c r="L404" i="2"/>
  <c r="K404" i="2"/>
  <c r="H404" i="2"/>
  <c r="G404" i="2"/>
  <c r="D404" i="2"/>
  <c r="C404" i="2"/>
  <c r="P403" i="2"/>
  <c r="O403" i="2"/>
  <c r="L403" i="2"/>
  <c r="K403" i="2"/>
  <c r="H403" i="2"/>
  <c r="G403" i="2"/>
  <c r="D403" i="2"/>
  <c r="C403" i="2"/>
  <c r="P402" i="2"/>
  <c r="O402" i="2"/>
  <c r="L402" i="2"/>
  <c r="K402" i="2"/>
  <c r="H402" i="2"/>
  <c r="G402" i="2"/>
  <c r="D402" i="2"/>
  <c r="C402" i="2"/>
  <c r="P401" i="2"/>
  <c r="O401" i="2"/>
  <c r="L401" i="2"/>
  <c r="K401" i="2"/>
  <c r="H401" i="2"/>
  <c r="G401" i="2"/>
  <c r="D401" i="2"/>
  <c r="C401" i="2"/>
  <c r="P400" i="2"/>
  <c r="O400" i="2"/>
  <c r="L400" i="2"/>
  <c r="K400" i="2"/>
  <c r="H400" i="2"/>
  <c r="G400" i="2"/>
  <c r="D400" i="2"/>
  <c r="C400" i="2"/>
  <c r="P399" i="2"/>
  <c r="O399" i="2"/>
  <c r="L399" i="2"/>
  <c r="K399" i="2"/>
  <c r="H399" i="2"/>
  <c r="G399" i="2"/>
  <c r="D399" i="2"/>
  <c r="C399" i="2"/>
  <c r="P398" i="2"/>
  <c r="O398" i="2"/>
  <c r="L398" i="2"/>
  <c r="K398" i="2"/>
  <c r="H398" i="2"/>
  <c r="G398" i="2"/>
  <c r="D398" i="2"/>
  <c r="C398" i="2"/>
  <c r="P397" i="2"/>
  <c r="O397" i="2"/>
  <c r="L397" i="2"/>
  <c r="K397" i="2"/>
  <c r="H397" i="2"/>
  <c r="G397" i="2"/>
  <c r="D397" i="2"/>
  <c r="C397" i="2"/>
  <c r="P396" i="2"/>
  <c r="O396" i="2"/>
  <c r="L396" i="2"/>
  <c r="K396" i="2"/>
  <c r="H396" i="2"/>
  <c r="G396" i="2"/>
  <c r="D396" i="2"/>
  <c r="C396" i="2"/>
  <c r="P395" i="2"/>
  <c r="O395" i="2"/>
  <c r="L395" i="2"/>
  <c r="K395" i="2"/>
  <c r="H395" i="2"/>
  <c r="G395" i="2"/>
  <c r="D395" i="2"/>
  <c r="C395" i="2"/>
  <c r="P394" i="2"/>
  <c r="O394" i="2"/>
  <c r="L394" i="2"/>
  <c r="K394" i="2"/>
  <c r="H394" i="2"/>
  <c r="G394" i="2"/>
  <c r="D394" i="2"/>
  <c r="C394" i="2"/>
  <c r="P393" i="2"/>
  <c r="O393" i="2"/>
  <c r="L393" i="2"/>
  <c r="K393" i="2"/>
  <c r="H393" i="2"/>
  <c r="G393" i="2"/>
  <c r="D393" i="2"/>
  <c r="C393" i="2"/>
  <c r="P392" i="2"/>
  <c r="O392" i="2"/>
  <c r="L392" i="2"/>
  <c r="K392" i="2"/>
  <c r="H392" i="2"/>
  <c r="G392" i="2"/>
  <c r="D392" i="2"/>
  <c r="C392" i="2"/>
  <c r="P391" i="2"/>
  <c r="O391" i="2"/>
  <c r="L391" i="2"/>
  <c r="K391" i="2"/>
  <c r="H391" i="2"/>
  <c r="G391" i="2"/>
  <c r="D391" i="2"/>
  <c r="C391" i="2"/>
  <c r="P390" i="2"/>
  <c r="O390" i="2"/>
  <c r="L390" i="2"/>
  <c r="K390" i="2"/>
  <c r="H390" i="2"/>
  <c r="G390" i="2"/>
  <c r="D390" i="2"/>
  <c r="C390" i="2"/>
  <c r="P389" i="2"/>
  <c r="O389" i="2"/>
  <c r="L389" i="2"/>
  <c r="K389" i="2"/>
  <c r="H389" i="2"/>
  <c r="G389" i="2"/>
  <c r="D389" i="2"/>
  <c r="C389" i="2"/>
  <c r="P388" i="2"/>
  <c r="O388" i="2"/>
  <c r="L388" i="2"/>
  <c r="K388" i="2"/>
  <c r="H388" i="2"/>
  <c r="G388" i="2"/>
  <c r="D388" i="2"/>
  <c r="C388" i="2"/>
  <c r="P387" i="2"/>
  <c r="O387" i="2"/>
  <c r="L387" i="2"/>
  <c r="K387" i="2"/>
  <c r="H387" i="2"/>
  <c r="G387" i="2"/>
  <c r="D387" i="2"/>
  <c r="C387" i="2"/>
  <c r="P386" i="2"/>
  <c r="O386" i="2"/>
  <c r="L386" i="2"/>
  <c r="K386" i="2"/>
  <c r="H386" i="2"/>
  <c r="G386" i="2"/>
  <c r="D386" i="2"/>
  <c r="C386" i="2"/>
  <c r="P385" i="2"/>
  <c r="O385" i="2"/>
  <c r="L385" i="2"/>
  <c r="K385" i="2"/>
  <c r="H385" i="2"/>
  <c r="G385" i="2"/>
  <c r="D385" i="2"/>
  <c r="C385" i="2"/>
  <c r="P384" i="2"/>
  <c r="O384" i="2"/>
  <c r="L384" i="2"/>
  <c r="K384" i="2"/>
  <c r="H384" i="2"/>
  <c r="G384" i="2"/>
  <c r="D384" i="2"/>
  <c r="C384" i="2"/>
  <c r="P383" i="2"/>
  <c r="O383" i="2"/>
  <c r="L383" i="2"/>
  <c r="K383" i="2"/>
  <c r="H383" i="2"/>
  <c r="G383" i="2"/>
  <c r="D383" i="2"/>
  <c r="C383" i="2"/>
  <c r="P382" i="2"/>
  <c r="O382" i="2"/>
  <c r="L382" i="2"/>
  <c r="K382" i="2"/>
  <c r="H382" i="2"/>
  <c r="G382" i="2"/>
  <c r="D382" i="2"/>
  <c r="C382" i="2"/>
  <c r="P381" i="2"/>
  <c r="O381" i="2"/>
  <c r="L381" i="2"/>
  <c r="K381" i="2"/>
  <c r="H381" i="2"/>
  <c r="G381" i="2"/>
  <c r="D381" i="2"/>
  <c r="C381" i="2"/>
  <c r="P380" i="2"/>
  <c r="O380" i="2"/>
  <c r="L380" i="2"/>
  <c r="K380" i="2"/>
  <c r="H380" i="2"/>
  <c r="G380" i="2"/>
  <c r="D380" i="2"/>
  <c r="C380" i="2"/>
  <c r="P379" i="2"/>
  <c r="O379" i="2"/>
  <c r="L379" i="2"/>
  <c r="K379" i="2"/>
  <c r="H379" i="2"/>
  <c r="G379" i="2"/>
  <c r="D379" i="2"/>
  <c r="C379" i="2"/>
  <c r="P378" i="2"/>
  <c r="O378" i="2"/>
  <c r="L378" i="2"/>
  <c r="K378" i="2"/>
  <c r="H378" i="2"/>
  <c r="G378" i="2"/>
  <c r="D378" i="2"/>
  <c r="C378" i="2"/>
  <c r="P377" i="2"/>
  <c r="O377" i="2"/>
  <c r="L377" i="2"/>
  <c r="K377" i="2"/>
  <c r="H377" i="2"/>
  <c r="G377" i="2"/>
  <c r="D377" i="2"/>
  <c r="C377" i="2"/>
  <c r="P376" i="2"/>
  <c r="O376" i="2"/>
  <c r="L376" i="2"/>
  <c r="K376" i="2"/>
  <c r="H376" i="2"/>
  <c r="G376" i="2"/>
  <c r="D376" i="2"/>
  <c r="C376" i="2"/>
  <c r="P375" i="2"/>
  <c r="O375" i="2"/>
  <c r="L375" i="2"/>
  <c r="K375" i="2"/>
  <c r="H375" i="2"/>
  <c r="G375" i="2"/>
  <c r="D375" i="2"/>
  <c r="C375" i="2"/>
  <c r="P374" i="2"/>
  <c r="O374" i="2"/>
  <c r="L374" i="2"/>
  <c r="K374" i="2"/>
  <c r="H374" i="2"/>
  <c r="G374" i="2"/>
  <c r="D374" i="2"/>
  <c r="C374" i="2"/>
  <c r="P373" i="2"/>
  <c r="O373" i="2"/>
  <c r="L373" i="2"/>
  <c r="K373" i="2"/>
  <c r="H373" i="2"/>
  <c r="G373" i="2"/>
  <c r="D373" i="2"/>
  <c r="C373" i="2"/>
  <c r="P372" i="2"/>
  <c r="O372" i="2"/>
  <c r="L372" i="2"/>
  <c r="K372" i="2"/>
  <c r="H372" i="2"/>
  <c r="G372" i="2"/>
  <c r="D372" i="2"/>
  <c r="C372" i="2"/>
  <c r="P371" i="2"/>
  <c r="O371" i="2"/>
  <c r="L371" i="2"/>
  <c r="K371" i="2"/>
  <c r="H371" i="2"/>
  <c r="G371" i="2"/>
  <c r="D371" i="2"/>
  <c r="C371" i="2"/>
  <c r="P370" i="2"/>
  <c r="O370" i="2"/>
  <c r="L370" i="2"/>
  <c r="K370" i="2"/>
  <c r="H370" i="2"/>
  <c r="G370" i="2"/>
  <c r="D370" i="2"/>
  <c r="C370" i="2"/>
  <c r="P369" i="2"/>
  <c r="O369" i="2"/>
  <c r="L369" i="2"/>
  <c r="K369" i="2"/>
  <c r="H369" i="2"/>
  <c r="G369" i="2"/>
  <c r="D369" i="2"/>
  <c r="C369" i="2"/>
  <c r="P368" i="2"/>
  <c r="O368" i="2"/>
  <c r="L368" i="2"/>
  <c r="K368" i="2"/>
  <c r="H368" i="2"/>
  <c r="G368" i="2"/>
  <c r="D368" i="2"/>
  <c r="C368" i="2"/>
  <c r="P367" i="2"/>
  <c r="O367" i="2"/>
  <c r="L367" i="2"/>
  <c r="K367" i="2"/>
  <c r="H367" i="2"/>
  <c r="G367" i="2"/>
  <c r="D367" i="2"/>
  <c r="C367" i="2"/>
  <c r="P366" i="2"/>
  <c r="O366" i="2"/>
  <c r="L366" i="2"/>
  <c r="K366" i="2"/>
  <c r="H366" i="2"/>
  <c r="G366" i="2"/>
  <c r="D366" i="2"/>
  <c r="C366" i="2"/>
  <c r="P365" i="2"/>
  <c r="O365" i="2"/>
  <c r="L365" i="2"/>
  <c r="K365" i="2"/>
  <c r="H365" i="2"/>
  <c r="G365" i="2"/>
  <c r="D365" i="2"/>
  <c r="C365" i="2"/>
  <c r="P364" i="2"/>
  <c r="O364" i="2"/>
  <c r="L364" i="2"/>
  <c r="K364" i="2"/>
  <c r="H364" i="2"/>
  <c r="G364" i="2"/>
  <c r="D364" i="2"/>
  <c r="C364" i="2"/>
  <c r="P363" i="2"/>
  <c r="O363" i="2"/>
  <c r="L363" i="2"/>
  <c r="K363" i="2"/>
  <c r="H363" i="2"/>
  <c r="G363" i="2"/>
  <c r="D363" i="2"/>
  <c r="C363" i="2"/>
  <c r="P362" i="2"/>
  <c r="O362" i="2"/>
  <c r="L362" i="2"/>
  <c r="K362" i="2"/>
  <c r="H362" i="2"/>
  <c r="G362" i="2"/>
  <c r="D362" i="2"/>
  <c r="C362" i="2"/>
  <c r="P361" i="2"/>
  <c r="O361" i="2"/>
  <c r="L361" i="2"/>
  <c r="K361" i="2"/>
  <c r="H361" i="2"/>
  <c r="G361" i="2"/>
  <c r="D361" i="2"/>
  <c r="C361" i="2"/>
  <c r="P360" i="2"/>
  <c r="O360" i="2"/>
  <c r="L360" i="2"/>
  <c r="K360" i="2"/>
  <c r="H360" i="2"/>
  <c r="G360" i="2"/>
  <c r="D360" i="2"/>
  <c r="C360" i="2"/>
  <c r="P359" i="2"/>
  <c r="O359" i="2"/>
  <c r="L359" i="2"/>
  <c r="K359" i="2"/>
  <c r="H359" i="2"/>
  <c r="G359" i="2"/>
  <c r="D359" i="2"/>
  <c r="C359" i="2"/>
  <c r="P358" i="2"/>
  <c r="O358" i="2"/>
  <c r="L358" i="2"/>
  <c r="K358" i="2"/>
  <c r="H358" i="2"/>
  <c r="G358" i="2"/>
  <c r="D358" i="2"/>
  <c r="C358" i="2"/>
  <c r="P357" i="2"/>
  <c r="O357" i="2"/>
  <c r="L357" i="2"/>
  <c r="K357" i="2"/>
  <c r="H357" i="2"/>
  <c r="G357" i="2"/>
  <c r="D357" i="2"/>
  <c r="C357" i="2"/>
  <c r="P356" i="2"/>
  <c r="O356" i="2"/>
  <c r="L356" i="2"/>
  <c r="K356" i="2"/>
  <c r="H356" i="2"/>
  <c r="G356" i="2"/>
  <c r="D356" i="2"/>
  <c r="C356" i="2"/>
  <c r="P355" i="2"/>
  <c r="O355" i="2"/>
  <c r="L355" i="2"/>
  <c r="K355" i="2"/>
  <c r="H355" i="2"/>
  <c r="G355" i="2"/>
  <c r="D355" i="2"/>
  <c r="C355" i="2"/>
  <c r="P354" i="2"/>
  <c r="O354" i="2"/>
  <c r="L354" i="2"/>
  <c r="K354" i="2"/>
  <c r="H354" i="2"/>
  <c r="G354" i="2"/>
  <c r="D354" i="2"/>
  <c r="C354" i="2"/>
  <c r="P353" i="2"/>
  <c r="O353" i="2"/>
  <c r="L353" i="2"/>
  <c r="K353" i="2"/>
  <c r="H353" i="2"/>
  <c r="G353" i="2"/>
  <c r="D353" i="2"/>
  <c r="C353" i="2"/>
  <c r="P352" i="2"/>
  <c r="O352" i="2"/>
  <c r="L352" i="2"/>
  <c r="K352" i="2"/>
  <c r="H352" i="2"/>
  <c r="G352" i="2"/>
  <c r="D352" i="2"/>
  <c r="C352" i="2"/>
  <c r="P351" i="2"/>
  <c r="O351" i="2"/>
  <c r="L351" i="2"/>
  <c r="K351" i="2"/>
  <c r="H351" i="2"/>
  <c r="G351" i="2"/>
  <c r="D351" i="2"/>
  <c r="C351" i="2"/>
  <c r="P350" i="2"/>
  <c r="O350" i="2"/>
  <c r="L350" i="2"/>
  <c r="K350" i="2"/>
  <c r="H350" i="2"/>
  <c r="G350" i="2"/>
  <c r="D350" i="2"/>
  <c r="C350" i="2"/>
  <c r="P349" i="2"/>
  <c r="O349" i="2"/>
  <c r="L349" i="2"/>
  <c r="K349" i="2"/>
  <c r="H349" i="2"/>
  <c r="G349" i="2"/>
  <c r="D349" i="2"/>
  <c r="C349" i="2"/>
  <c r="P348" i="2"/>
  <c r="O348" i="2"/>
  <c r="L348" i="2"/>
  <c r="K348" i="2"/>
  <c r="H348" i="2"/>
  <c r="G348" i="2"/>
  <c r="D348" i="2"/>
  <c r="C348" i="2"/>
  <c r="P347" i="2"/>
  <c r="O347" i="2"/>
  <c r="L347" i="2"/>
  <c r="K347" i="2"/>
  <c r="H347" i="2"/>
  <c r="G347" i="2"/>
  <c r="D347" i="2"/>
  <c r="C347" i="2"/>
  <c r="P346" i="2"/>
  <c r="O346" i="2"/>
  <c r="L346" i="2"/>
  <c r="K346" i="2"/>
  <c r="H346" i="2"/>
  <c r="G346" i="2"/>
  <c r="D346" i="2"/>
  <c r="C346" i="2"/>
  <c r="P345" i="2"/>
  <c r="O345" i="2"/>
  <c r="L345" i="2"/>
  <c r="K345" i="2"/>
  <c r="H345" i="2"/>
  <c r="G345" i="2"/>
  <c r="D345" i="2"/>
  <c r="C345" i="2"/>
  <c r="P344" i="2"/>
  <c r="O344" i="2"/>
  <c r="L344" i="2"/>
  <c r="K344" i="2"/>
  <c r="H344" i="2"/>
  <c r="G344" i="2"/>
  <c r="D344" i="2"/>
  <c r="C344" i="2"/>
  <c r="P343" i="2"/>
  <c r="O343" i="2"/>
  <c r="L343" i="2"/>
  <c r="K343" i="2"/>
  <c r="H343" i="2"/>
  <c r="G343" i="2"/>
  <c r="D343" i="2"/>
  <c r="C343" i="2"/>
  <c r="P342" i="2"/>
  <c r="O342" i="2"/>
  <c r="L342" i="2"/>
  <c r="K342" i="2"/>
  <c r="H342" i="2"/>
  <c r="G342" i="2"/>
  <c r="D342" i="2"/>
  <c r="C342" i="2"/>
  <c r="P341" i="2"/>
  <c r="O341" i="2"/>
  <c r="L341" i="2"/>
  <c r="K341" i="2"/>
  <c r="H341" i="2"/>
  <c r="G341" i="2"/>
  <c r="D341" i="2"/>
  <c r="C341" i="2"/>
  <c r="P340" i="2"/>
  <c r="O340" i="2"/>
  <c r="L340" i="2"/>
  <c r="K340" i="2"/>
  <c r="H340" i="2"/>
  <c r="G340" i="2"/>
  <c r="D340" i="2"/>
  <c r="C340" i="2"/>
  <c r="P339" i="2"/>
  <c r="O339" i="2"/>
  <c r="L339" i="2"/>
  <c r="K339" i="2"/>
  <c r="H339" i="2"/>
  <c r="G339" i="2"/>
  <c r="D339" i="2"/>
  <c r="C339" i="2"/>
  <c r="P338" i="2"/>
  <c r="O338" i="2"/>
  <c r="L338" i="2"/>
  <c r="K338" i="2"/>
  <c r="H338" i="2"/>
  <c r="G338" i="2"/>
  <c r="D338" i="2"/>
  <c r="C338" i="2"/>
  <c r="P337" i="2"/>
  <c r="O337" i="2"/>
  <c r="L337" i="2"/>
  <c r="K337" i="2"/>
  <c r="H337" i="2"/>
  <c r="G337" i="2"/>
  <c r="D337" i="2"/>
  <c r="C337" i="2"/>
  <c r="P336" i="2"/>
  <c r="O336" i="2"/>
  <c r="L336" i="2"/>
  <c r="K336" i="2"/>
  <c r="H336" i="2"/>
  <c r="G336" i="2"/>
  <c r="D336" i="2"/>
  <c r="C336" i="2"/>
  <c r="P335" i="2"/>
  <c r="O335" i="2"/>
  <c r="L335" i="2"/>
  <c r="K335" i="2"/>
  <c r="H335" i="2"/>
  <c r="G335" i="2"/>
  <c r="D335" i="2"/>
  <c r="C335" i="2"/>
  <c r="P334" i="2"/>
  <c r="O334" i="2"/>
  <c r="L334" i="2"/>
  <c r="K334" i="2"/>
  <c r="H334" i="2"/>
  <c r="G334" i="2"/>
  <c r="D334" i="2"/>
  <c r="C334" i="2"/>
  <c r="P333" i="2"/>
  <c r="O333" i="2"/>
  <c r="L333" i="2"/>
  <c r="K333" i="2"/>
  <c r="H333" i="2"/>
  <c r="G333" i="2"/>
  <c r="D333" i="2"/>
  <c r="C333" i="2"/>
  <c r="P332" i="2"/>
  <c r="O332" i="2"/>
  <c r="L332" i="2"/>
  <c r="K332" i="2"/>
  <c r="H332" i="2"/>
  <c r="G332" i="2"/>
  <c r="D332" i="2"/>
  <c r="C332" i="2"/>
  <c r="P331" i="2"/>
  <c r="O331" i="2"/>
  <c r="L331" i="2"/>
  <c r="K331" i="2"/>
  <c r="H331" i="2"/>
  <c r="G331" i="2"/>
  <c r="D331" i="2"/>
  <c r="C331" i="2"/>
  <c r="P330" i="2"/>
  <c r="O330" i="2"/>
  <c r="L330" i="2"/>
  <c r="K330" i="2"/>
  <c r="H330" i="2"/>
  <c r="G330" i="2"/>
  <c r="D330" i="2"/>
  <c r="C330" i="2"/>
  <c r="P329" i="2"/>
  <c r="O329" i="2"/>
  <c r="L329" i="2"/>
  <c r="K329" i="2"/>
  <c r="H329" i="2"/>
  <c r="G329" i="2"/>
  <c r="D329" i="2"/>
  <c r="C329" i="2"/>
  <c r="P328" i="2"/>
  <c r="O328" i="2"/>
  <c r="L328" i="2"/>
  <c r="K328" i="2"/>
  <c r="H328" i="2"/>
  <c r="G328" i="2"/>
  <c r="D328" i="2"/>
  <c r="C328" i="2"/>
  <c r="P327" i="2"/>
  <c r="O327" i="2"/>
  <c r="L327" i="2"/>
  <c r="K327" i="2"/>
  <c r="H327" i="2"/>
  <c r="G327" i="2"/>
  <c r="D327" i="2"/>
  <c r="C327" i="2"/>
  <c r="P326" i="2"/>
  <c r="O326" i="2"/>
  <c r="L326" i="2"/>
  <c r="K326" i="2"/>
  <c r="H326" i="2"/>
  <c r="G326" i="2"/>
  <c r="D326" i="2"/>
  <c r="C326" i="2"/>
  <c r="P325" i="2"/>
  <c r="O325" i="2"/>
  <c r="L325" i="2"/>
  <c r="K325" i="2"/>
  <c r="H325" i="2"/>
  <c r="G325" i="2"/>
  <c r="D325" i="2"/>
  <c r="C325" i="2"/>
  <c r="P324" i="2"/>
  <c r="O324" i="2"/>
  <c r="L324" i="2"/>
  <c r="K324" i="2"/>
  <c r="H324" i="2"/>
  <c r="G324" i="2"/>
  <c r="D324" i="2"/>
  <c r="C324" i="2"/>
  <c r="P323" i="2"/>
  <c r="O323" i="2"/>
  <c r="L323" i="2"/>
  <c r="K323" i="2"/>
  <c r="H323" i="2"/>
  <c r="G323" i="2"/>
  <c r="D323" i="2"/>
  <c r="C323" i="2"/>
  <c r="P322" i="2"/>
  <c r="O322" i="2"/>
  <c r="L322" i="2"/>
  <c r="K322" i="2"/>
  <c r="H322" i="2"/>
  <c r="G322" i="2"/>
  <c r="D322" i="2"/>
  <c r="C322" i="2"/>
  <c r="P321" i="2"/>
  <c r="O321" i="2"/>
  <c r="L321" i="2"/>
  <c r="K321" i="2"/>
  <c r="H321" i="2"/>
  <c r="G321" i="2"/>
  <c r="D321" i="2"/>
  <c r="C321" i="2"/>
  <c r="P320" i="2"/>
  <c r="O320" i="2"/>
  <c r="L320" i="2"/>
  <c r="K320" i="2"/>
  <c r="H320" i="2"/>
  <c r="G320" i="2"/>
  <c r="D320" i="2"/>
  <c r="C320" i="2"/>
  <c r="P319" i="2"/>
  <c r="O319" i="2"/>
  <c r="L319" i="2"/>
  <c r="K319" i="2"/>
  <c r="H319" i="2"/>
  <c r="G319" i="2"/>
  <c r="D319" i="2"/>
  <c r="C319" i="2"/>
  <c r="P318" i="2"/>
  <c r="O318" i="2"/>
  <c r="L318" i="2"/>
  <c r="K318" i="2"/>
  <c r="H318" i="2"/>
  <c r="G318" i="2"/>
  <c r="D318" i="2"/>
  <c r="C318" i="2"/>
  <c r="P317" i="2"/>
  <c r="O317" i="2"/>
  <c r="L317" i="2"/>
  <c r="K317" i="2"/>
  <c r="H317" i="2"/>
  <c r="G317" i="2"/>
  <c r="D317" i="2"/>
  <c r="C317" i="2"/>
  <c r="P316" i="2"/>
  <c r="O316" i="2"/>
  <c r="L316" i="2"/>
  <c r="K316" i="2"/>
  <c r="H316" i="2"/>
  <c r="G316" i="2"/>
  <c r="D316" i="2"/>
  <c r="C316" i="2"/>
  <c r="P315" i="2"/>
  <c r="O315" i="2"/>
  <c r="L315" i="2"/>
  <c r="K315" i="2"/>
  <c r="H315" i="2"/>
  <c r="G315" i="2"/>
  <c r="D315" i="2"/>
  <c r="C315" i="2"/>
  <c r="P314" i="2"/>
  <c r="O314" i="2"/>
  <c r="L314" i="2"/>
  <c r="K314" i="2"/>
  <c r="H314" i="2"/>
  <c r="G314" i="2"/>
  <c r="D314" i="2"/>
  <c r="C314" i="2"/>
  <c r="P313" i="2"/>
  <c r="O313" i="2"/>
  <c r="L313" i="2"/>
  <c r="K313" i="2"/>
  <c r="H313" i="2"/>
  <c r="G313" i="2"/>
  <c r="D313" i="2"/>
  <c r="C313" i="2"/>
  <c r="P312" i="2"/>
  <c r="O312" i="2"/>
  <c r="L312" i="2"/>
  <c r="K312" i="2"/>
  <c r="H312" i="2"/>
  <c r="G312" i="2"/>
  <c r="D312" i="2"/>
  <c r="C312" i="2"/>
  <c r="P311" i="2"/>
  <c r="O311" i="2"/>
  <c r="L311" i="2"/>
  <c r="K311" i="2"/>
  <c r="H311" i="2"/>
  <c r="G311" i="2"/>
  <c r="D311" i="2"/>
  <c r="C311" i="2"/>
  <c r="P310" i="2"/>
  <c r="O310" i="2"/>
  <c r="L310" i="2"/>
  <c r="K310" i="2"/>
  <c r="H310" i="2"/>
  <c r="G310" i="2"/>
  <c r="D310" i="2"/>
  <c r="C310" i="2"/>
  <c r="P309" i="2"/>
  <c r="O309" i="2"/>
  <c r="L309" i="2"/>
  <c r="K309" i="2"/>
  <c r="H309" i="2"/>
  <c r="G309" i="2"/>
  <c r="D309" i="2"/>
  <c r="C309" i="2"/>
  <c r="P308" i="2"/>
  <c r="O308" i="2"/>
  <c r="L308" i="2"/>
  <c r="K308" i="2"/>
  <c r="H308" i="2"/>
  <c r="G308" i="2"/>
  <c r="D308" i="2"/>
  <c r="C308" i="2"/>
  <c r="P307" i="2"/>
  <c r="O307" i="2"/>
  <c r="L307" i="2"/>
  <c r="K307" i="2"/>
  <c r="H307" i="2"/>
  <c r="G307" i="2"/>
  <c r="D307" i="2"/>
  <c r="C307" i="2"/>
  <c r="P306" i="2"/>
  <c r="O306" i="2"/>
  <c r="L306" i="2"/>
  <c r="K306" i="2"/>
  <c r="H306" i="2"/>
  <c r="G306" i="2"/>
  <c r="D306" i="2"/>
  <c r="C306" i="2"/>
  <c r="P305" i="2"/>
  <c r="O305" i="2"/>
  <c r="L305" i="2"/>
  <c r="K305" i="2"/>
  <c r="H305" i="2"/>
  <c r="G305" i="2"/>
  <c r="D305" i="2"/>
  <c r="C305" i="2"/>
  <c r="P304" i="2"/>
  <c r="O304" i="2"/>
  <c r="L304" i="2"/>
  <c r="K304" i="2"/>
  <c r="H304" i="2"/>
  <c r="G304" i="2"/>
  <c r="D304" i="2"/>
  <c r="C304" i="2"/>
  <c r="P303" i="2"/>
  <c r="O303" i="2"/>
  <c r="L303" i="2"/>
  <c r="K303" i="2"/>
  <c r="H303" i="2"/>
  <c r="G303" i="2"/>
  <c r="D303" i="2"/>
  <c r="C303" i="2"/>
  <c r="P302" i="2"/>
  <c r="O302" i="2"/>
  <c r="L302" i="2"/>
  <c r="K302" i="2"/>
  <c r="H302" i="2"/>
  <c r="G302" i="2"/>
  <c r="D302" i="2"/>
  <c r="C302" i="2"/>
  <c r="P301" i="2"/>
  <c r="O301" i="2"/>
  <c r="L301" i="2"/>
  <c r="K301" i="2"/>
  <c r="H301" i="2"/>
  <c r="G301" i="2"/>
  <c r="D301" i="2"/>
  <c r="C301" i="2"/>
  <c r="P300" i="2"/>
  <c r="O300" i="2"/>
  <c r="L300" i="2"/>
  <c r="K300" i="2"/>
  <c r="H300" i="2"/>
  <c r="G300" i="2"/>
  <c r="D300" i="2"/>
  <c r="C300" i="2"/>
  <c r="P299" i="2"/>
  <c r="O299" i="2"/>
  <c r="L299" i="2"/>
  <c r="K299" i="2"/>
  <c r="H299" i="2"/>
  <c r="G299" i="2"/>
  <c r="D299" i="2"/>
  <c r="C299" i="2"/>
  <c r="P298" i="2"/>
  <c r="O298" i="2"/>
  <c r="L298" i="2"/>
  <c r="K298" i="2"/>
  <c r="H298" i="2"/>
  <c r="G298" i="2"/>
  <c r="D298" i="2"/>
  <c r="C298" i="2"/>
  <c r="P297" i="2"/>
  <c r="O297" i="2"/>
  <c r="L297" i="2"/>
  <c r="K297" i="2"/>
  <c r="H297" i="2"/>
  <c r="G297" i="2"/>
  <c r="D297" i="2"/>
  <c r="C297" i="2"/>
  <c r="P296" i="2"/>
  <c r="O296" i="2"/>
  <c r="L296" i="2"/>
  <c r="K296" i="2"/>
  <c r="H296" i="2"/>
  <c r="G296" i="2"/>
  <c r="D296" i="2"/>
  <c r="C296" i="2"/>
  <c r="P295" i="2"/>
  <c r="O295" i="2"/>
  <c r="L295" i="2"/>
  <c r="K295" i="2"/>
  <c r="H295" i="2"/>
  <c r="G295" i="2"/>
  <c r="D295" i="2"/>
  <c r="C295" i="2"/>
  <c r="P294" i="2"/>
  <c r="O294" i="2"/>
  <c r="L294" i="2"/>
  <c r="K294" i="2"/>
  <c r="H294" i="2"/>
  <c r="G294" i="2"/>
  <c r="D294" i="2"/>
  <c r="C294" i="2"/>
  <c r="P293" i="2"/>
  <c r="O293" i="2"/>
  <c r="L293" i="2"/>
  <c r="K293" i="2"/>
  <c r="H293" i="2"/>
  <c r="G293" i="2"/>
  <c r="D293" i="2"/>
  <c r="C293" i="2"/>
  <c r="P292" i="2"/>
  <c r="O292" i="2"/>
  <c r="L292" i="2"/>
  <c r="K292" i="2"/>
  <c r="H292" i="2"/>
  <c r="G292" i="2"/>
  <c r="D292" i="2"/>
  <c r="C292" i="2"/>
  <c r="P291" i="2"/>
  <c r="O291" i="2"/>
  <c r="L291" i="2"/>
  <c r="K291" i="2"/>
  <c r="H291" i="2"/>
  <c r="G291" i="2"/>
  <c r="D291" i="2"/>
  <c r="C291" i="2"/>
  <c r="P290" i="2"/>
  <c r="O290" i="2"/>
  <c r="L290" i="2"/>
  <c r="K290" i="2"/>
  <c r="H290" i="2"/>
  <c r="G290" i="2"/>
  <c r="D290" i="2"/>
  <c r="C290" i="2"/>
  <c r="P289" i="2"/>
  <c r="O289" i="2"/>
  <c r="L289" i="2"/>
  <c r="K289" i="2"/>
  <c r="H289" i="2"/>
  <c r="G289" i="2"/>
  <c r="D289" i="2"/>
  <c r="C289" i="2"/>
  <c r="P288" i="2"/>
  <c r="O288" i="2"/>
  <c r="L288" i="2"/>
  <c r="K288" i="2"/>
  <c r="H288" i="2"/>
  <c r="G288" i="2"/>
  <c r="D288" i="2"/>
  <c r="C288" i="2"/>
  <c r="P287" i="2"/>
  <c r="O287" i="2"/>
  <c r="L287" i="2"/>
  <c r="K287" i="2"/>
  <c r="H287" i="2"/>
  <c r="G287" i="2"/>
  <c r="D287" i="2"/>
  <c r="C287" i="2"/>
  <c r="P286" i="2"/>
  <c r="O286" i="2"/>
  <c r="L286" i="2"/>
  <c r="K286" i="2"/>
  <c r="H286" i="2"/>
  <c r="G286" i="2"/>
  <c r="D286" i="2"/>
  <c r="C286" i="2"/>
  <c r="P285" i="2"/>
  <c r="O285" i="2"/>
  <c r="L285" i="2"/>
  <c r="K285" i="2"/>
  <c r="H285" i="2"/>
  <c r="G285" i="2"/>
  <c r="D285" i="2"/>
  <c r="C285" i="2"/>
  <c r="P284" i="2"/>
  <c r="O284" i="2"/>
  <c r="L284" i="2"/>
  <c r="K284" i="2"/>
  <c r="H284" i="2"/>
  <c r="G284" i="2"/>
  <c r="D284" i="2"/>
  <c r="C284" i="2"/>
  <c r="P283" i="2"/>
  <c r="O283" i="2"/>
  <c r="L283" i="2"/>
  <c r="K283" i="2"/>
  <c r="H283" i="2"/>
  <c r="G283" i="2"/>
  <c r="D283" i="2"/>
  <c r="C283" i="2"/>
  <c r="P282" i="2"/>
  <c r="O282" i="2"/>
  <c r="L282" i="2"/>
  <c r="K282" i="2"/>
  <c r="H282" i="2"/>
  <c r="G282" i="2"/>
  <c r="D282" i="2"/>
  <c r="C282" i="2"/>
  <c r="P281" i="2"/>
  <c r="O281" i="2"/>
  <c r="L281" i="2"/>
  <c r="K281" i="2"/>
  <c r="H281" i="2"/>
  <c r="G281" i="2"/>
  <c r="D281" i="2"/>
  <c r="C281" i="2"/>
  <c r="P280" i="2"/>
  <c r="O280" i="2"/>
  <c r="L280" i="2"/>
  <c r="K280" i="2"/>
  <c r="H280" i="2"/>
  <c r="G280" i="2"/>
  <c r="D280" i="2"/>
  <c r="C280" i="2"/>
  <c r="P279" i="2"/>
  <c r="O279" i="2"/>
  <c r="L279" i="2"/>
  <c r="K279" i="2"/>
  <c r="H279" i="2"/>
  <c r="G279" i="2"/>
  <c r="D279" i="2"/>
  <c r="C279" i="2"/>
  <c r="P278" i="2"/>
  <c r="O278" i="2"/>
  <c r="L278" i="2"/>
  <c r="K278" i="2"/>
  <c r="H278" i="2"/>
  <c r="G278" i="2"/>
  <c r="D278" i="2"/>
  <c r="C278" i="2"/>
  <c r="P277" i="2"/>
  <c r="O277" i="2"/>
  <c r="L277" i="2"/>
  <c r="K277" i="2"/>
  <c r="H277" i="2"/>
  <c r="G277" i="2"/>
  <c r="D277" i="2"/>
  <c r="C277" i="2"/>
  <c r="P276" i="2"/>
  <c r="O276" i="2"/>
  <c r="L276" i="2"/>
  <c r="K276" i="2"/>
  <c r="H276" i="2"/>
  <c r="G276" i="2"/>
  <c r="D276" i="2"/>
  <c r="C276" i="2"/>
  <c r="P275" i="2"/>
  <c r="O275" i="2"/>
  <c r="L275" i="2"/>
  <c r="K275" i="2"/>
  <c r="H275" i="2"/>
  <c r="G275" i="2"/>
  <c r="D275" i="2"/>
  <c r="C275" i="2"/>
  <c r="P274" i="2"/>
  <c r="O274" i="2"/>
  <c r="L274" i="2"/>
  <c r="K274" i="2"/>
  <c r="H274" i="2"/>
  <c r="G274" i="2"/>
  <c r="D274" i="2"/>
  <c r="C274" i="2"/>
  <c r="P273" i="2"/>
  <c r="O273" i="2"/>
  <c r="L273" i="2"/>
  <c r="K273" i="2"/>
  <c r="H273" i="2"/>
  <c r="G273" i="2"/>
  <c r="D273" i="2"/>
  <c r="C273" i="2"/>
  <c r="P272" i="2"/>
  <c r="O272" i="2"/>
  <c r="L272" i="2"/>
  <c r="K272" i="2"/>
  <c r="H272" i="2"/>
  <c r="G272" i="2"/>
  <c r="D272" i="2"/>
  <c r="C272" i="2"/>
  <c r="P271" i="2"/>
  <c r="O271" i="2"/>
  <c r="L271" i="2"/>
  <c r="K271" i="2"/>
  <c r="H271" i="2"/>
  <c r="G271" i="2"/>
  <c r="D271" i="2"/>
  <c r="C271" i="2"/>
  <c r="P270" i="2"/>
  <c r="O270" i="2"/>
  <c r="L270" i="2"/>
  <c r="K270" i="2"/>
  <c r="H270" i="2"/>
  <c r="G270" i="2"/>
  <c r="D270" i="2"/>
  <c r="C270" i="2"/>
  <c r="P269" i="2"/>
  <c r="O269" i="2"/>
  <c r="L269" i="2"/>
  <c r="K269" i="2"/>
  <c r="H269" i="2"/>
  <c r="G269" i="2"/>
  <c r="D269" i="2"/>
  <c r="C269" i="2"/>
  <c r="P268" i="2"/>
  <c r="O268" i="2"/>
  <c r="L268" i="2"/>
  <c r="K268" i="2"/>
  <c r="H268" i="2"/>
  <c r="G268" i="2"/>
  <c r="D268" i="2"/>
  <c r="C268" i="2"/>
  <c r="P267" i="2"/>
  <c r="O267" i="2"/>
  <c r="L267" i="2"/>
  <c r="K267" i="2"/>
  <c r="H267" i="2"/>
  <c r="G267" i="2"/>
  <c r="D267" i="2"/>
  <c r="C267" i="2"/>
  <c r="P266" i="2"/>
  <c r="O266" i="2"/>
  <c r="L266" i="2"/>
  <c r="K266" i="2"/>
  <c r="H266" i="2"/>
  <c r="G266" i="2"/>
  <c r="D266" i="2"/>
  <c r="C266" i="2"/>
  <c r="P265" i="2"/>
  <c r="O265" i="2"/>
  <c r="L265" i="2"/>
  <c r="K265" i="2"/>
  <c r="H265" i="2"/>
  <c r="G265" i="2"/>
  <c r="D265" i="2"/>
  <c r="C265" i="2"/>
  <c r="P264" i="2"/>
  <c r="O264" i="2"/>
  <c r="L264" i="2"/>
  <c r="K264" i="2"/>
  <c r="H264" i="2"/>
  <c r="G264" i="2"/>
  <c r="D264" i="2"/>
  <c r="C264" i="2"/>
  <c r="P263" i="2"/>
  <c r="O263" i="2"/>
  <c r="L263" i="2"/>
  <c r="K263" i="2"/>
  <c r="H263" i="2"/>
  <c r="G263" i="2"/>
  <c r="D263" i="2"/>
  <c r="C263" i="2"/>
  <c r="P262" i="2"/>
  <c r="O262" i="2"/>
  <c r="L262" i="2"/>
  <c r="K262" i="2"/>
  <c r="H262" i="2"/>
  <c r="G262" i="2"/>
  <c r="D262" i="2"/>
  <c r="C262" i="2"/>
  <c r="P261" i="2"/>
  <c r="O261" i="2"/>
  <c r="L261" i="2"/>
  <c r="K261" i="2"/>
  <c r="H261" i="2"/>
  <c r="G261" i="2"/>
  <c r="D261" i="2"/>
  <c r="C261" i="2"/>
  <c r="P260" i="2"/>
  <c r="O260" i="2"/>
  <c r="L260" i="2"/>
  <c r="K260" i="2"/>
  <c r="H260" i="2"/>
  <c r="G260" i="2"/>
  <c r="D260" i="2"/>
  <c r="C260" i="2"/>
  <c r="P259" i="2"/>
  <c r="O259" i="2"/>
  <c r="L259" i="2"/>
  <c r="K259" i="2"/>
  <c r="H259" i="2"/>
  <c r="G259" i="2"/>
  <c r="D259" i="2"/>
  <c r="C259" i="2"/>
  <c r="P258" i="2"/>
  <c r="O258" i="2"/>
  <c r="L258" i="2"/>
  <c r="K258" i="2"/>
  <c r="H258" i="2"/>
  <c r="G258" i="2"/>
  <c r="D258" i="2"/>
  <c r="C258" i="2"/>
  <c r="P257" i="2"/>
  <c r="O257" i="2"/>
  <c r="L257" i="2"/>
  <c r="K257" i="2"/>
  <c r="H257" i="2"/>
  <c r="G257" i="2"/>
  <c r="D257" i="2"/>
  <c r="C257" i="2"/>
  <c r="P256" i="2"/>
  <c r="O256" i="2"/>
  <c r="L256" i="2"/>
  <c r="K256" i="2"/>
  <c r="H256" i="2"/>
  <c r="G256" i="2"/>
  <c r="D256" i="2"/>
  <c r="C256" i="2"/>
  <c r="P255" i="2"/>
  <c r="O255" i="2"/>
  <c r="L255" i="2"/>
  <c r="K255" i="2"/>
  <c r="H255" i="2"/>
  <c r="G255" i="2"/>
  <c r="D255" i="2"/>
  <c r="C255" i="2"/>
  <c r="P254" i="2"/>
  <c r="O254" i="2"/>
  <c r="L254" i="2"/>
  <c r="K254" i="2"/>
  <c r="H254" i="2"/>
  <c r="G254" i="2"/>
  <c r="D254" i="2"/>
  <c r="C254" i="2"/>
  <c r="P253" i="2"/>
  <c r="O253" i="2"/>
  <c r="L253" i="2"/>
  <c r="K253" i="2"/>
  <c r="H253" i="2"/>
  <c r="G253" i="2"/>
  <c r="D253" i="2"/>
  <c r="C253" i="2"/>
  <c r="P252" i="2"/>
  <c r="O252" i="2"/>
  <c r="L252" i="2"/>
  <c r="K252" i="2"/>
  <c r="H252" i="2"/>
  <c r="G252" i="2"/>
  <c r="D252" i="2"/>
  <c r="C252" i="2"/>
  <c r="P251" i="2"/>
  <c r="O251" i="2"/>
  <c r="L251" i="2"/>
  <c r="K251" i="2"/>
  <c r="H251" i="2"/>
  <c r="G251" i="2"/>
  <c r="D251" i="2"/>
  <c r="C251" i="2"/>
  <c r="P250" i="2"/>
  <c r="O250" i="2"/>
  <c r="L250" i="2"/>
  <c r="K250" i="2"/>
  <c r="H250" i="2"/>
  <c r="G250" i="2"/>
  <c r="D250" i="2"/>
  <c r="C250" i="2"/>
  <c r="P249" i="2"/>
  <c r="O249" i="2"/>
  <c r="L249" i="2"/>
  <c r="K249" i="2"/>
  <c r="H249" i="2"/>
  <c r="G249" i="2"/>
  <c r="D249" i="2"/>
  <c r="C249" i="2"/>
  <c r="P248" i="2"/>
  <c r="O248" i="2"/>
  <c r="L248" i="2"/>
  <c r="K248" i="2"/>
  <c r="H248" i="2"/>
  <c r="G248" i="2"/>
  <c r="D248" i="2"/>
  <c r="C248" i="2"/>
  <c r="P247" i="2"/>
  <c r="O247" i="2"/>
  <c r="L247" i="2"/>
  <c r="K247" i="2"/>
  <c r="H247" i="2"/>
  <c r="G247" i="2"/>
  <c r="D247" i="2"/>
  <c r="C247" i="2"/>
  <c r="P246" i="2"/>
  <c r="O246" i="2"/>
  <c r="L246" i="2"/>
  <c r="K246" i="2"/>
  <c r="H246" i="2"/>
  <c r="G246" i="2"/>
  <c r="D246" i="2"/>
  <c r="C246" i="2"/>
  <c r="P245" i="2"/>
  <c r="O245" i="2"/>
  <c r="L245" i="2"/>
  <c r="K245" i="2"/>
  <c r="H245" i="2"/>
  <c r="G245" i="2"/>
  <c r="D245" i="2"/>
  <c r="C245" i="2"/>
  <c r="P244" i="2"/>
  <c r="O244" i="2"/>
  <c r="L244" i="2"/>
  <c r="K244" i="2"/>
  <c r="H244" i="2"/>
  <c r="G244" i="2"/>
  <c r="D244" i="2"/>
  <c r="C244" i="2"/>
  <c r="P243" i="2"/>
  <c r="O243" i="2"/>
  <c r="L243" i="2"/>
  <c r="K243" i="2"/>
  <c r="H243" i="2"/>
  <c r="G243" i="2"/>
  <c r="D243" i="2"/>
  <c r="C243" i="2"/>
  <c r="P242" i="2"/>
  <c r="O242" i="2"/>
  <c r="L242" i="2"/>
  <c r="K242" i="2"/>
  <c r="H242" i="2"/>
  <c r="G242" i="2"/>
  <c r="D242" i="2"/>
  <c r="C242" i="2"/>
  <c r="P241" i="2"/>
  <c r="O241" i="2"/>
  <c r="L241" i="2"/>
  <c r="K241" i="2"/>
  <c r="H241" i="2"/>
  <c r="G241" i="2"/>
  <c r="D241" i="2"/>
  <c r="C241" i="2"/>
  <c r="P240" i="2"/>
  <c r="O240" i="2"/>
  <c r="L240" i="2"/>
  <c r="K240" i="2"/>
  <c r="H240" i="2"/>
  <c r="G240" i="2"/>
  <c r="D240" i="2"/>
  <c r="C240" i="2"/>
  <c r="P239" i="2"/>
  <c r="O239" i="2"/>
  <c r="L239" i="2"/>
  <c r="K239" i="2"/>
  <c r="H239" i="2"/>
  <c r="G239" i="2"/>
  <c r="D239" i="2"/>
  <c r="C239" i="2"/>
  <c r="P238" i="2"/>
  <c r="O238" i="2"/>
  <c r="L238" i="2"/>
  <c r="K238" i="2"/>
  <c r="H238" i="2"/>
  <c r="G238" i="2"/>
  <c r="D238" i="2"/>
  <c r="C238" i="2"/>
  <c r="P237" i="2"/>
  <c r="O237" i="2"/>
  <c r="L237" i="2"/>
  <c r="K237" i="2"/>
  <c r="H237" i="2"/>
  <c r="G237" i="2"/>
  <c r="D237" i="2"/>
  <c r="C237" i="2"/>
  <c r="P236" i="2"/>
  <c r="O236" i="2"/>
  <c r="L236" i="2"/>
  <c r="K236" i="2"/>
  <c r="H236" i="2"/>
  <c r="G236" i="2"/>
  <c r="D236" i="2"/>
  <c r="C236" i="2"/>
  <c r="P235" i="2"/>
  <c r="O235" i="2"/>
  <c r="L235" i="2"/>
  <c r="K235" i="2"/>
  <c r="H235" i="2"/>
  <c r="G235" i="2"/>
  <c r="D235" i="2"/>
  <c r="C235" i="2"/>
  <c r="P234" i="2"/>
  <c r="O234" i="2"/>
  <c r="L234" i="2"/>
  <c r="K234" i="2"/>
  <c r="H234" i="2"/>
  <c r="G234" i="2"/>
  <c r="D234" i="2"/>
  <c r="C234" i="2"/>
  <c r="P233" i="2"/>
  <c r="O233" i="2"/>
  <c r="L233" i="2"/>
  <c r="K233" i="2"/>
  <c r="H233" i="2"/>
  <c r="G233" i="2"/>
  <c r="D233" i="2"/>
  <c r="C233" i="2"/>
  <c r="P232" i="2"/>
  <c r="O232" i="2"/>
  <c r="L232" i="2"/>
  <c r="K232" i="2"/>
  <c r="H232" i="2"/>
  <c r="G232" i="2"/>
  <c r="D232" i="2"/>
  <c r="C232" i="2"/>
  <c r="P231" i="2"/>
  <c r="O231" i="2"/>
  <c r="L231" i="2"/>
  <c r="K231" i="2"/>
  <c r="H231" i="2"/>
  <c r="G231" i="2"/>
  <c r="D231" i="2"/>
  <c r="C231" i="2"/>
  <c r="P230" i="2"/>
  <c r="O230" i="2"/>
  <c r="L230" i="2"/>
  <c r="K230" i="2"/>
  <c r="H230" i="2"/>
  <c r="G230" i="2"/>
  <c r="D230" i="2"/>
  <c r="C230" i="2"/>
  <c r="P229" i="2"/>
  <c r="O229" i="2"/>
  <c r="L229" i="2"/>
  <c r="K229" i="2"/>
  <c r="H229" i="2"/>
  <c r="G229" i="2"/>
  <c r="D229" i="2"/>
  <c r="C229" i="2"/>
  <c r="P228" i="2"/>
  <c r="O228" i="2"/>
  <c r="L228" i="2"/>
  <c r="K228" i="2"/>
  <c r="H228" i="2"/>
  <c r="G228" i="2"/>
  <c r="D228" i="2"/>
  <c r="C228" i="2"/>
  <c r="P227" i="2"/>
  <c r="O227" i="2"/>
  <c r="L227" i="2"/>
  <c r="K227" i="2"/>
  <c r="H227" i="2"/>
  <c r="G227" i="2"/>
  <c r="D227" i="2"/>
  <c r="C227" i="2"/>
  <c r="P226" i="2"/>
  <c r="O226" i="2"/>
  <c r="L226" i="2"/>
  <c r="K226" i="2"/>
  <c r="H226" i="2"/>
  <c r="G226" i="2"/>
  <c r="D226" i="2"/>
  <c r="C226" i="2"/>
  <c r="P225" i="2"/>
  <c r="O225" i="2"/>
  <c r="L225" i="2"/>
  <c r="K225" i="2"/>
  <c r="H225" i="2"/>
  <c r="G225" i="2"/>
  <c r="D225" i="2"/>
  <c r="C225" i="2"/>
  <c r="P224" i="2"/>
  <c r="O224" i="2"/>
  <c r="L224" i="2"/>
  <c r="K224" i="2"/>
  <c r="H224" i="2"/>
  <c r="G224" i="2"/>
  <c r="D224" i="2"/>
  <c r="C224" i="2"/>
  <c r="P223" i="2"/>
  <c r="O223" i="2"/>
  <c r="L223" i="2"/>
  <c r="K223" i="2"/>
  <c r="H223" i="2"/>
  <c r="G223" i="2"/>
  <c r="D223" i="2"/>
  <c r="C223" i="2"/>
  <c r="P222" i="2"/>
  <c r="O222" i="2"/>
  <c r="L222" i="2"/>
  <c r="K222" i="2"/>
  <c r="H222" i="2"/>
  <c r="G222" i="2"/>
  <c r="D222" i="2"/>
  <c r="C222" i="2"/>
  <c r="P221" i="2"/>
  <c r="O221" i="2"/>
  <c r="L221" i="2"/>
  <c r="K221" i="2"/>
  <c r="H221" i="2"/>
  <c r="G221" i="2"/>
  <c r="D221" i="2"/>
  <c r="C221" i="2"/>
  <c r="P220" i="2"/>
  <c r="O220" i="2"/>
  <c r="L220" i="2"/>
  <c r="K220" i="2"/>
  <c r="H220" i="2"/>
  <c r="G220" i="2"/>
  <c r="D220" i="2"/>
  <c r="C220" i="2"/>
  <c r="P219" i="2"/>
  <c r="O219" i="2"/>
  <c r="L219" i="2"/>
  <c r="K219" i="2"/>
  <c r="H219" i="2"/>
  <c r="G219" i="2"/>
  <c r="D219" i="2"/>
  <c r="C219" i="2"/>
  <c r="P218" i="2"/>
  <c r="O218" i="2"/>
  <c r="L218" i="2"/>
  <c r="K218" i="2"/>
  <c r="H218" i="2"/>
  <c r="G218" i="2"/>
  <c r="D218" i="2"/>
  <c r="C218" i="2"/>
  <c r="P217" i="2"/>
  <c r="O217" i="2"/>
  <c r="L217" i="2"/>
  <c r="K217" i="2"/>
  <c r="H217" i="2"/>
  <c r="G217" i="2"/>
  <c r="D217" i="2"/>
  <c r="C217" i="2"/>
  <c r="P216" i="2"/>
  <c r="O216" i="2"/>
  <c r="L216" i="2"/>
  <c r="K216" i="2"/>
  <c r="H216" i="2"/>
  <c r="G216" i="2"/>
  <c r="D216" i="2"/>
  <c r="C216" i="2"/>
  <c r="P215" i="2"/>
  <c r="O215" i="2"/>
  <c r="L215" i="2"/>
  <c r="K215" i="2"/>
  <c r="H215" i="2"/>
  <c r="G215" i="2"/>
  <c r="D215" i="2"/>
  <c r="C215" i="2"/>
  <c r="P214" i="2"/>
  <c r="O214" i="2"/>
  <c r="L214" i="2"/>
  <c r="K214" i="2"/>
  <c r="H214" i="2"/>
  <c r="G214" i="2"/>
  <c r="D214" i="2"/>
  <c r="C214" i="2"/>
  <c r="P213" i="2"/>
  <c r="O213" i="2"/>
  <c r="L213" i="2"/>
  <c r="K213" i="2"/>
  <c r="H213" i="2"/>
  <c r="G213" i="2"/>
  <c r="D213" i="2"/>
  <c r="C213" i="2"/>
  <c r="P212" i="2"/>
  <c r="O212" i="2"/>
  <c r="L212" i="2"/>
  <c r="K212" i="2"/>
  <c r="H212" i="2"/>
  <c r="G212" i="2"/>
  <c r="D212" i="2"/>
  <c r="C212" i="2"/>
  <c r="P211" i="2"/>
  <c r="O211" i="2"/>
  <c r="L211" i="2"/>
  <c r="K211" i="2"/>
  <c r="H211" i="2"/>
  <c r="G211" i="2"/>
  <c r="D211" i="2"/>
  <c r="C211" i="2"/>
  <c r="P210" i="2"/>
  <c r="O210" i="2"/>
  <c r="L210" i="2"/>
  <c r="K210" i="2"/>
  <c r="H210" i="2"/>
  <c r="G210" i="2"/>
  <c r="D210" i="2"/>
  <c r="C210" i="2"/>
  <c r="P209" i="2"/>
  <c r="O209" i="2"/>
  <c r="L209" i="2"/>
  <c r="K209" i="2"/>
  <c r="H209" i="2"/>
  <c r="G209" i="2"/>
  <c r="D209" i="2"/>
  <c r="C209" i="2"/>
  <c r="P208" i="2"/>
  <c r="O208" i="2"/>
  <c r="L208" i="2"/>
  <c r="K208" i="2"/>
  <c r="H208" i="2"/>
  <c r="G208" i="2"/>
  <c r="D208" i="2"/>
  <c r="C208" i="2"/>
  <c r="P207" i="2"/>
  <c r="O207" i="2"/>
  <c r="L207" i="2"/>
  <c r="K207" i="2"/>
  <c r="H207" i="2"/>
  <c r="G207" i="2"/>
  <c r="D207" i="2"/>
  <c r="C207" i="2"/>
  <c r="P206" i="2"/>
  <c r="O206" i="2"/>
  <c r="L206" i="2"/>
  <c r="K206" i="2"/>
  <c r="H206" i="2"/>
  <c r="G206" i="2"/>
  <c r="D206" i="2"/>
  <c r="C206" i="2"/>
  <c r="P205" i="2"/>
  <c r="O205" i="2"/>
  <c r="L205" i="2"/>
  <c r="K205" i="2"/>
  <c r="H205" i="2"/>
  <c r="G205" i="2"/>
  <c r="D205" i="2"/>
  <c r="C205" i="2"/>
  <c r="P204" i="2"/>
  <c r="O204" i="2"/>
  <c r="L204" i="2"/>
  <c r="K204" i="2"/>
  <c r="H204" i="2"/>
  <c r="G204" i="2"/>
  <c r="D204" i="2"/>
  <c r="C204" i="2"/>
  <c r="P203" i="2"/>
  <c r="O203" i="2"/>
  <c r="L203" i="2"/>
  <c r="K203" i="2"/>
  <c r="H203" i="2"/>
  <c r="G203" i="2"/>
  <c r="D203" i="2"/>
  <c r="C203" i="2"/>
  <c r="P202" i="2"/>
  <c r="O202" i="2"/>
  <c r="L202" i="2"/>
  <c r="K202" i="2"/>
  <c r="H202" i="2"/>
  <c r="G202" i="2"/>
  <c r="D202" i="2"/>
  <c r="C202" i="2"/>
  <c r="P201" i="2"/>
  <c r="O201" i="2"/>
  <c r="L201" i="2"/>
  <c r="K201" i="2"/>
  <c r="H201" i="2"/>
  <c r="G201" i="2"/>
  <c r="D201" i="2"/>
  <c r="C201" i="2"/>
  <c r="P200" i="2"/>
  <c r="O200" i="2"/>
  <c r="L200" i="2"/>
  <c r="K200" i="2"/>
  <c r="H200" i="2"/>
  <c r="G200" i="2"/>
  <c r="D200" i="2"/>
  <c r="C200" i="2"/>
  <c r="P199" i="2"/>
  <c r="O199" i="2"/>
  <c r="L199" i="2"/>
  <c r="K199" i="2"/>
  <c r="H199" i="2"/>
  <c r="G199" i="2"/>
  <c r="D199" i="2"/>
  <c r="C199" i="2"/>
  <c r="P198" i="2"/>
  <c r="O198" i="2"/>
  <c r="L198" i="2"/>
  <c r="K198" i="2"/>
  <c r="H198" i="2"/>
  <c r="G198" i="2"/>
  <c r="D198" i="2"/>
  <c r="C198" i="2"/>
  <c r="P197" i="2"/>
  <c r="O197" i="2"/>
  <c r="L197" i="2"/>
  <c r="K197" i="2"/>
  <c r="H197" i="2"/>
  <c r="G197" i="2"/>
  <c r="D197" i="2"/>
  <c r="C197" i="2"/>
  <c r="P196" i="2"/>
  <c r="O196" i="2"/>
  <c r="L196" i="2"/>
  <c r="K196" i="2"/>
  <c r="H196" i="2"/>
  <c r="G196" i="2"/>
  <c r="D196" i="2"/>
  <c r="C196" i="2"/>
  <c r="P195" i="2"/>
  <c r="O195" i="2"/>
  <c r="L195" i="2"/>
  <c r="K195" i="2"/>
  <c r="H195" i="2"/>
  <c r="G195" i="2"/>
  <c r="D195" i="2"/>
  <c r="C195" i="2"/>
  <c r="P194" i="2"/>
  <c r="O194" i="2"/>
  <c r="L194" i="2"/>
  <c r="K194" i="2"/>
  <c r="H194" i="2"/>
  <c r="G194" i="2"/>
  <c r="D194" i="2"/>
  <c r="C194" i="2"/>
  <c r="P193" i="2"/>
  <c r="O193" i="2"/>
  <c r="L193" i="2"/>
  <c r="K193" i="2"/>
  <c r="H193" i="2"/>
  <c r="G193" i="2"/>
  <c r="D193" i="2"/>
  <c r="C193" i="2"/>
  <c r="P192" i="2"/>
  <c r="O192" i="2"/>
  <c r="L192" i="2"/>
  <c r="K192" i="2"/>
  <c r="H192" i="2"/>
  <c r="G192" i="2"/>
  <c r="D192" i="2"/>
  <c r="C192" i="2"/>
  <c r="P191" i="2"/>
  <c r="O191" i="2"/>
  <c r="L191" i="2"/>
  <c r="K191" i="2"/>
  <c r="H191" i="2"/>
  <c r="G191" i="2"/>
  <c r="D191" i="2"/>
  <c r="C191" i="2"/>
  <c r="P190" i="2"/>
  <c r="O190" i="2"/>
  <c r="L190" i="2"/>
  <c r="K190" i="2"/>
  <c r="H190" i="2"/>
  <c r="G190" i="2"/>
  <c r="D190" i="2"/>
  <c r="C190" i="2"/>
  <c r="P189" i="2"/>
  <c r="O189" i="2"/>
  <c r="L189" i="2"/>
  <c r="K189" i="2"/>
  <c r="H189" i="2"/>
  <c r="G189" i="2"/>
  <c r="D189" i="2"/>
  <c r="C189" i="2"/>
  <c r="P188" i="2"/>
  <c r="O188" i="2"/>
  <c r="L188" i="2"/>
  <c r="K188" i="2"/>
  <c r="H188" i="2"/>
  <c r="G188" i="2"/>
  <c r="D188" i="2"/>
  <c r="C188" i="2"/>
  <c r="P187" i="2"/>
  <c r="O187" i="2"/>
  <c r="L187" i="2"/>
  <c r="K187" i="2"/>
  <c r="H187" i="2"/>
  <c r="G187" i="2"/>
  <c r="D187" i="2"/>
  <c r="C187" i="2"/>
  <c r="P186" i="2"/>
  <c r="O186" i="2"/>
  <c r="L186" i="2"/>
  <c r="K186" i="2"/>
  <c r="H186" i="2"/>
  <c r="G186" i="2"/>
  <c r="D186" i="2"/>
  <c r="C186" i="2"/>
  <c r="P185" i="2"/>
  <c r="O185" i="2"/>
  <c r="L185" i="2"/>
  <c r="K185" i="2"/>
  <c r="H185" i="2"/>
  <c r="G185" i="2"/>
  <c r="D185" i="2"/>
  <c r="C185" i="2"/>
  <c r="P184" i="2"/>
  <c r="O184" i="2"/>
  <c r="L184" i="2"/>
  <c r="K184" i="2"/>
  <c r="H184" i="2"/>
  <c r="G184" i="2"/>
  <c r="D184" i="2"/>
  <c r="C184" i="2"/>
  <c r="P183" i="2"/>
  <c r="O183" i="2"/>
  <c r="L183" i="2"/>
  <c r="K183" i="2"/>
  <c r="H183" i="2"/>
  <c r="G183" i="2"/>
  <c r="D183" i="2"/>
  <c r="C183" i="2"/>
  <c r="P182" i="2"/>
  <c r="O182" i="2"/>
  <c r="L182" i="2"/>
  <c r="K182" i="2"/>
  <c r="H182" i="2"/>
  <c r="G182" i="2"/>
  <c r="D182" i="2"/>
  <c r="C182" i="2"/>
  <c r="P181" i="2"/>
  <c r="O181" i="2"/>
  <c r="L181" i="2"/>
  <c r="K181" i="2"/>
  <c r="H181" i="2"/>
  <c r="G181" i="2"/>
  <c r="D181" i="2"/>
  <c r="C181" i="2"/>
  <c r="P180" i="2"/>
  <c r="O180" i="2"/>
  <c r="L180" i="2"/>
  <c r="K180" i="2"/>
  <c r="H180" i="2"/>
  <c r="G180" i="2"/>
  <c r="D180" i="2"/>
  <c r="C180" i="2"/>
  <c r="P179" i="2"/>
  <c r="O179" i="2"/>
  <c r="L179" i="2"/>
  <c r="K179" i="2"/>
  <c r="H179" i="2"/>
  <c r="G179" i="2"/>
  <c r="D179" i="2"/>
  <c r="C179" i="2"/>
  <c r="P178" i="2"/>
  <c r="O178" i="2"/>
  <c r="L178" i="2"/>
  <c r="K178" i="2"/>
  <c r="H178" i="2"/>
  <c r="G178" i="2"/>
  <c r="D178" i="2"/>
  <c r="C178" i="2"/>
  <c r="P177" i="2"/>
  <c r="O177" i="2"/>
  <c r="L177" i="2"/>
  <c r="K177" i="2"/>
  <c r="H177" i="2"/>
  <c r="G177" i="2"/>
  <c r="D177" i="2"/>
  <c r="C177" i="2"/>
  <c r="P176" i="2"/>
  <c r="O176" i="2"/>
  <c r="L176" i="2"/>
  <c r="K176" i="2"/>
  <c r="H176" i="2"/>
  <c r="G176" i="2"/>
  <c r="D176" i="2"/>
  <c r="C176" i="2"/>
  <c r="P175" i="2"/>
  <c r="O175" i="2"/>
  <c r="L175" i="2"/>
  <c r="K175" i="2"/>
  <c r="H175" i="2"/>
  <c r="G175" i="2"/>
  <c r="D175" i="2"/>
  <c r="C175" i="2"/>
  <c r="P174" i="2"/>
  <c r="O174" i="2"/>
  <c r="L174" i="2"/>
  <c r="K174" i="2"/>
  <c r="H174" i="2"/>
  <c r="G174" i="2"/>
  <c r="D174" i="2"/>
  <c r="C174" i="2"/>
  <c r="P173" i="2"/>
  <c r="O173" i="2"/>
  <c r="L173" i="2"/>
  <c r="K173" i="2"/>
  <c r="H173" i="2"/>
  <c r="G173" i="2"/>
  <c r="D173" i="2"/>
  <c r="C173" i="2"/>
  <c r="P172" i="2"/>
  <c r="O172" i="2"/>
  <c r="L172" i="2"/>
  <c r="K172" i="2"/>
  <c r="H172" i="2"/>
  <c r="G172" i="2"/>
  <c r="D172" i="2"/>
  <c r="C172" i="2"/>
  <c r="P171" i="2"/>
  <c r="O171" i="2"/>
  <c r="L171" i="2"/>
  <c r="K171" i="2"/>
  <c r="H171" i="2"/>
  <c r="G171" i="2"/>
  <c r="D171" i="2"/>
  <c r="C171" i="2"/>
  <c r="P170" i="2"/>
  <c r="O170" i="2"/>
  <c r="L170" i="2"/>
  <c r="K170" i="2"/>
  <c r="H170" i="2"/>
  <c r="G170" i="2"/>
  <c r="D170" i="2"/>
  <c r="C170" i="2"/>
  <c r="P169" i="2"/>
  <c r="O169" i="2"/>
  <c r="L169" i="2"/>
  <c r="K169" i="2"/>
  <c r="H169" i="2"/>
  <c r="G169" i="2"/>
  <c r="D169" i="2"/>
  <c r="C169" i="2"/>
  <c r="P168" i="2"/>
  <c r="O168" i="2"/>
  <c r="L168" i="2"/>
  <c r="K168" i="2"/>
  <c r="H168" i="2"/>
  <c r="G168" i="2"/>
  <c r="D168" i="2"/>
  <c r="C168" i="2"/>
  <c r="P167" i="2"/>
  <c r="O167" i="2"/>
  <c r="L167" i="2"/>
  <c r="K167" i="2"/>
  <c r="H167" i="2"/>
  <c r="G167" i="2"/>
  <c r="D167" i="2"/>
  <c r="C167" i="2"/>
  <c r="P166" i="2"/>
  <c r="O166" i="2"/>
  <c r="L166" i="2"/>
  <c r="K166" i="2"/>
  <c r="H166" i="2"/>
  <c r="G166" i="2"/>
  <c r="D166" i="2"/>
  <c r="C166" i="2"/>
  <c r="P165" i="2"/>
  <c r="O165" i="2"/>
  <c r="L165" i="2"/>
  <c r="K165" i="2"/>
  <c r="H165" i="2"/>
  <c r="G165" i="2"/>
  <c r="D165" i="2"/>
  <c r="C165" i="2"/>
  <c r="P164" i="2"/>
  <c r="O164" i="2"/>
  <c r="L164" i="2"/>
  <c r="K164" i="2"/>
  <c r="H164" i="2"/>
  <c r="G164" i="2"/>
  <c r="D164" i="2"/>
  <c r="C164" i="2"/>
  <c r="P163" i="2"/>
  <c r="O163" i="2"/>
  <c r="L163" i="2"/>
  <c r="K163" i="2"/>
  <c r="H163" i="2"/>
  <c r="G163" i="2"/>
  <c r="D163" i="2"/>
  <c r="C163" i="2"/>
  <c r="P162" i="2"/>
  <c r="O162" i="2"/>
  <c r="L162" i="2"/>
  <c r="K162" i="2"/>
  <c r="H162" i="2"/>
  <c r="G162" i="2"/>
  <c r="D162" i="2"/>
  <c r="C162" i="2"/>
  <c r="P161" i="2"/>
  <c r="O161" i="2"/>
  <c r="L161" i="2"/>
  <c r="K161" i="2"/>
  <c r="H161" i="2"/>
  <c r="G161" i="2"/>
  <c r="D161" i="2"/>
  <c r="C161" i="2"/>
  <c r="P160" i="2"/>
  <c r="O160" i="2"/>
  <c r="L160" i="2"/>
  <c r="K160" i="2"/>
  <c r="H160" i="2"/>
  <c r="G160" i="2"/>
  <c r="D160" i="2"/>
  <c r="C160" i="2"/>
  <c r="P159" i="2"/>
  <c r="O159" i="2"/>
  <c r="L159" i="2"/>
  <c r="K159" i="2"/>
  <c r="H159" i="2"/>
  <c r="G159" i="2"/>
  <c r="D159" i="2"/>
  <c r="C159" i="2"/>
  <c r="P158" i="2"/>
  <c r="O158" i="2"/>
  <c r="L158" i="2"/>
  <c r="K158" i="2"/>
  <c r="H158" i="2"/>
  <c r="G158" i="2"/>
  <c r="D158" i="2"/>
  <c r="C158" i="2"/>
  <c r="P157" i="2"/>
  <c r="O157" i="2"/>
  <c r="L157" i="2"/>
  <c r="K157" i="2"/>
  <c r="H157" i="2"/>
  <c r="G157" i="2"/>
  <c r="D157" i="2"/>
  <c r="C157" i="2"/>
  <c r="P156" i="2"/>
  <c r="O156" i="2"/>
  <c r="L156" i="2"/>
  <c r="K156" i="2"/>
  <c r="H156" i="2"/>
  <c r="G156" i="2"/>
  <c r="D156" i="2"/>
  <c r="C156" i="2"/>
  <c r="P155" i="2"/>
  <c r="O155" i="2"/>
  <c r="L155" i="2"/>
  <c r="K155" i="2"/>
  <c r="H155" i="2"/>
  <c r="G155" i="2"/>
  <c r="D155" i="2"/>
  <c r="C155" i="2"/>
  <c r="P154" i="2"/>
  <c r="O154" i="2"/>
  <c r="L154" i="2"/>
  <c r="K154" i="2"/>
  <c r="H154" i="2"/>
  <c r="G154" i="2"/>
  <c r="D154" i="2"/>
  <c r="C154" i="2"/>
  <c r="P153" i="2"/>
  <c r="O153" i="2"/>
  <c r="L153" i="2"/>
  <c r="K153" i="2"/>
  <c r="H153" i="2"/>
  <c r="G153" i="2"/>
  <c r="D153" i="2"/>
  <c r="C153" i="2"/>
  <c r="P152" i="2"/>
  <c r="O152" i="2"/>
  <c r="L152" i="2"/>
  <c r="K152" i="2"/>
  <c r="H152" i="2"/>
  <c r="G152" i="2"/>
  <c r="D152" i="2"/>
  <c r="C152" i="2"/>
  <c r="P151" i="2"/>
  <c r="O151" i="2"/>
  <c r="L151" i="2"/>
  <c r="K151" i="2"/>
  <c r="H151" i="2"/>
  <c r="G151" i="2"/>
  <c r="D151" i="2"/>
  <c r="C151" i="2"/>
  <c r="P150" i="2"/>
  <c r="O150" i="2"/>
  <c r="L150" i="2"/>
  <c r="K150" i="2"/>
  <c r="H150" i="2"/>
  <c r="G150" i="2"/>
  <c r="D150" i="2"/>
  <c r="C150" i="2"/>
  <c r="P149" i="2"/>
  <c r="O149" i="2"/>
  <c r="L149" i="2"/>
  <c r="K149" i="2"/>
  <c r="H149" i="2"/>
  <c r="G149" i="2"/>
  <c r="D149" i="2"/>
  <c r="C149" i="2"/>
  <c r="P148" i="2"/>
  <c r="O148" i="2"/>
  <c r="L148" i="2"/>
  <c r="K148" i="2"/>
  <c r="H148" i="2"/>
  <c r="G148" i="2"/>
  <c r="D148" i="2"/>
  <c r="C148" i="2"/>
  <c r="P147" i="2"/>
  <c r="O147" i="2"/>
  <c r="L147" i="2"/>
  <c r="K147" i="2"/>
  <c r="H147" i="2"/>
  <c r="G147" i="2"/>
  <c r="D147" i="2"/>
  <c r="C147" i="2"/>
  <c r="P146" i="2"/>
  <c r="O146" i="2"/>
  <c r="L146" i="2"/>
  <c r="K146" i="2"/>
  <c r="H146" i="2"/>
  <c r="G146" i="2"/>
  <c r="D146" i="2"/>
  <c r="C146" i="2"/>
  <c r="P145" i="2"/>
  <c r="O145" i="2"/>
  <c r="L145" i="2"/>
  <c r="K145" i="2"/>
  <c r="H145" i="2"/>
  <c r="G145" i="2"/>
  <c r="D145" i="2"/>
  <c r="C145" i="2"/>
  <c r="P144" i="2"/>
  <c r="O144" i="2"/>
  <c r="L144" i="2"/>
  <c r="K144" i="2"/>
  <c r="H144" i="2"/>
  <c r="G144" i="2"/>
  <c r="D144" i="2"/>
  <c r="C144" i="2"/>
  <c r="P143" i="2"/>
  <c r="O143" i="2"/>
  <c r="L143" i="2"/>
  <c r="K143" i="2"/>
  <c r="H143" i="2"/>
  <c r="G143" i="2"/>
  <c r="D143" i="2"/>
  <c r="C143" i="2"/>
  <c r="P142" i="2"/>
  <c r="O142" i="2"/>
  <c r="L142" i="2"/>
  <c r="K142" i="2"/>
  <c r="H142" i="2"/>
  <c r="G142" i="2"/>
  <c r="D142" i="2"/>
  <c r="C142" i="2"/>
  <c r="P141" i="2"/>
  <c r="O141" i="2"/>
  <c r="L141" i="2"/>
  <c r="K141" i="2"/>
  <c r="H141" i="2"/>
  <c r="G141" i="2"/>
  <c r="D141" i="2"/>
  <c r="C141" i="2"/>
  <c r="P140" i="2"/>
  <c r="O140" i="2"/>
  <c r="L140" i="2"/>
  <c r="K140" i="2"/>
  <c r="H140" i="2"/>
  <c r="G140" i="2"/>
  <c r="D140" i="2"/>
  <c r="C140" i="2"/>
  <c r="P139" i="2"/>
  <c r="O139" i="2"/>
  <c r="L139" i="2"/>
  <c r="K139" i="2"/>
  <c r="H139" i="2"/>
  <c r="G139" i="2"/>
  <c r="D139" i="2"/>
  <c r="C139" i="2"/>
  <c r="P138" i="2"/>
  <c r="O138" i="2"/>
  <c r="L138" i="2"/>
  <c r="K138" i="2"/>
  <c r="H138" i="2"/>
  <c r="G138" i="2"/>
  <c r="D138" i="2"/>
  <c r="C138" i="2"/>
  <c r="P137" i="2"/>
  <c r="O137" i="2"/>
  <c r="L137" i="2"/>
  <c r="K137" i="2"/>
  <c r="H137" i="2"/>
  <c r="G137" i="2"/>
  <c r="D137" i="2"/>
  <c r="C137" i="2"/>
  <c r="P136" i="2"/>
  <c r="O136" i="2"/>
  <c r="L136" i="2"/>
  <c r="K136" i="2"/>
  <c r="H136" i="2"/>
  <c r="G136" i="2"/>
  <c r="D136" i="2"/>
  <c r="C136" i="2"/>
  <c r="P135" i="2"/>
  <c r="O135" i="2"/>
  <c r="L135" i="2"/>
  <c r="K135" i="2"/>
  <c r="H135" i="2"/>
  <c r="G135" i="2"/>
  <c r="D135" i="2"/>
  <c r="C135" i="2"/>
  <c r="P134" i="2"/>
  <c r="O134" i="2"/>
  <c r="L134" i="2"/>
  <c r="K134" i="2"/>
  <c r="H134" i="2"/>
  <c r="G134" i="2"/>
  <c r="D134" i="2"/>
  <c r="C134" i="2"/>
  <c r="P133" i="2"/>
  <c r="O133" i="2"/>
  <c r="L133" i="2"/>
  <c r="K133" i="2"/>
  <c r="H133" i="2"/>
  <c r="G133" i="2"/>
  <c r="D133" i="2"/>
  <c r="C133" i="2"/>
  <c r="P132" i="2"/>
  <c r="O132" i="2"/>
  <c r="L132" i="2"/>
  <c r="K132" i="2"/>
  <c r="H132" i="2"/>
  <c r="G132" i="2"/>
  <c r="D132" i="2"/>
  <c r="C132" i="2"/>
  <c r="P131" i="2"/>
  <c r="O131" i="2"/>
  <c r="L131" i="2"/>
  <c r="K131" i="2"/>
  <c r="H131" i="2"/>
  <c r="G131" i="2"/>
  <c r="D131" i="2"/>
  <c r="C131" i="2"/>
  <c r="P130" i="2"/>
  <c r="O130" i="2"/>
  <c r="L130" i="2"/>
  <c r="K130" i="2"/>
  <c r="H130" i="2"/>
  <c r="G130" i="2"/>
  <c r="D130" i="2"/>
  <c r="C130" i="2"/>
  <c r="P129" i="2"/>
  <c r="O129" i="2"/>
  <c r="L129" i="2"/>
  <c r="K129" i="2"/>
  <c r="H129" i="2"/>
  <c r="G129" i="2"/>
  <c r="D129" i="2"/>
  <c r="C129" i="2"/>
  <c r="P128" i="2"/>
  <c r="O128" i="2"/>
  <c r="L128" i="2"/>
  <c r="K128" i="2"/>
  <c r="H128" i="2"/>
  <c r="G128" i="2"/>
  <c r="D128" i="2"/>
  <c r="C128" i="2"/>
  <c r="P127" i="2"/>
  <c r="O127" i="2"/>
  <c r="L127" i="2"/>
  <c r="K127" i="2"/>
  <c r="H127" i="2"/>
  <c r="G127" i="2"/>
  <c r="D127" i="2"/>
  <c r="C127" i="2"/>
  <c r="P126" i="2"/>
  <c r="O126" i="2"/>
  <c r="L126" i="2"/>
  <c r="K126" i="2"/>
  <c r="H126" i="2"/>
  <c r="G126" i="2"/>
  <c r="D126" i="2"/>
  <c r="C126" i="2"/>
  <c r="P125" i="2"/>
  <c r="O125" i="2"/>
  <c r="L125" i="2"/>
  <c r="K125" i="2"/>
  <c r="H125" i="2"/>
  <c r="G125" i="2"/>
  <c r="D125" i="2"/>
  <c r="C125" i="2"/>
  <c r="P124" i="2"/>
  <c r="O124" i="2"/>
  <c r="L124" i="2"/>
  <c r="K124" i="2"/>
  <c r="H124" i="2"/>
  <c r="G124" i="2"/>
  <c r="D124" i="2"/>
  <c r="C124" i="2"/>
  <c r="P123" i="2"/>
  <c r="O123" i="2"/>
  <c r="L123" i="2"/>
  <c r="K123" i="2"/>
  <c r="H123" i="2"/>
  <c r="G123" i="2"/>
  <c r="D123" i="2"/>
  <c r="C123" i="2"/>
  <c r="P122" i="2"/>
  <c r="O122" i="2"/>
  <c r="L122" i="2"/>
  <c r="K122" i="2"/>
  <c r="H122" i="2"/>
  <c r="G122" i="2"/>
  <c r="D122" i="2"/>
  <c r="C122" i="2"/>
  <c r="P121" i="2"/>
  <c r="O121" i="2"/>
  <c r="L121" i="2"/>
  <c r="K121" i="2"/>
  <c r="H121" i="2"/>
  <c r="G121" i="2"/>
  <c r="D121" i="2"/>
  <c r="C121" i="2"/>
  <c r="P120" i="2"/>
  <c r="O120" i="2"/>
  <c r="L120" i="2"/>
  <c r="K120" i="2"/>
  <c r="H120" i="2"/>
  <c r="G120" i="2"/>
  <c r="D120" i="2"/>
  <c r="C120" i="2"/>
  <c r="P119" i="2"/>
  <c r="O119" i="2"/>
  <c r="L119" i="2"/>
  <c r="K119" i="2"/>
  <c r="H119" i="2"/>
  <c r="G119" i="2"/>
  <c r="D119" i="2"/>
  <c r="C119" i="2"/>
  <c r="P118" i="2"/>
  <c r="O118" i="2"/>
  <c r="L118" i="2"/>
  <c r="K118" i="2"/>
  <c r="H118" i="2"/>
  <c r="G118" i="2"/>
  <c r="D118" i="2"/>
  <c r="C118" i="2"/>
  <c r="P117" i="2"/>
  <c r="O117" i="2"/>
  <c r="L117" i="2"/>
  <c r="K117" i="2"/>
  <c r="H117" i="2"/>
  <c r="G117" i="2"/>
  <c r="D117" i="2"/>
  <c r="C117" i="2"/>
  <c r="P116" i="2"/>
  <c r="O116" i="2"/>
  <c r="L116" i="2"/>
  <c r="K116" i="2"/>
  <c r="H116" i="2"/>
  <c r="G116" i="2"/>
  <c r="D116" i="2"/>
  <c r="C116" i="2"/>
  <c r="P115" i="2"/>
  <c r="O115" i="2"/>
  <c r="L115" i="2"/>
  <c r="K115" i="2"/>
  <c r="H115" i="2"/>
  <c r="G115" i="2"/>
  <c r="D115" i="2"/>
  <c r="C115" i="2"/>
  <c r="P114" i="2"/>
  <c r="O114" i="2"/>
  <c r="L114" i="2"/>
  <c r="K114" i="2"/>
  <c r="H114" i="2"/>
  <c r="G114" i="2"/>
  <c r="D114" i="2"/>
  <c r="C114" i="2"/>
  <c r="P113" i="2"/>
  <c r="O113" i="2"/>
  <c r="L113" i="2"/>
  <c r="K113" i="2"/>
  <c r="H113" i="2"/>
  <c r="G113" i="2"/>
  <c r="D113" i="2"/>
  <c r="C113" i="2"/>
  <c r="P112" i="2"/>
  <c r="O112" i="2"/>
  <c r="L112" i="2"/>
  <c r="K112" i="2"/>
  <c r="H112" i="2"/>
  <c r="G112" i="2"/>
  <c r="D112" i="2"/>
  <c r="C112" i="2"/>
  <c r="P111" i="2"/>
  <c r="O111" i="2"/>
  <c r="L111" i="2"/>
  <c r="K111" i="2"/>
  <c r="H111" i="2"/>
  <c r="G111" i="2"/>
  <c r="D111" i="2"/>
  <c r="C111" i="2"/>
  <c r="P110" i="2"/>
  <c r="O110" i="2"/>
  <c r="L110" i="2"/>
  <c r="K110" i="2"/>
  <c r="H110" i="2"/>
  <c r="G110" i="2"/>
  <c r="D110" i="2"/>
  <c r="C110" i="2"/>
  <c r="P109" i="2"/>
  <c r="O109" i="2"/>
  <c r="L109" i="2"/>
  <c r="K109" i="2"/>
  <c r="H109" i="2"/>
  <c r="G109" i="2"/>
  <c r="D109" i="2"/>
  <c r="C109" i="2"/>
  <c r="P108" i="2"/>
  <c r="O108" i="2"/>
  <c r="L108" i="2"/>
  <c r="K108" i="2"/>
  <c r="H108" i="2"/>
  <c r="G108" i="2"/>
  <c r="D108" i="2"/>
  <c r="C108" i="2"/>
  <c r="P107" i="2"/>
  <c r="O107" i="2"/>
  <c r="L107" i="2"/>
  <c r="K107" i="2"/>
  <c r="H107" i="2"/>
  <c r="G107" i="2"/>
  <c r="D107" i="2"/>
  <c r="C107" i="2"/>
  <c r="P106" i="2"/>
  <c r="O106" i="2"/>
  <c r="L106" i="2"/>
  <c r="K106" i="2"/>
  <c r="H106" i="2"/>
  <c r="G106" i="2"/>
  <c r="D106" i="2"/>
  <c r="C106" i="2"/>
  <c r="P105" i="2"/>
  <c r="O105" i="2"/>
  <c r="L105" i="2"/>
  <c r="K105" i="2"/>
  <c r="H105" i="2"/>
  <c r="G105" i="2"/>
  <c r="D105" i="2"/>
  <c r="C105" i="2"/>
  <c r="P104" i="2"/>
  <c r="O104" i="2"/>
  <c r="L104" i="2"/>
  <c r="K104" i="2"/>
  <c r="H104" i="2"/>
  <c r="G104" i="2"/>
  <c r="D104" i="2"/>
  <c r="C104" i="2"/>
  <c r="P103" i="2"/>
  <c r="O103" i="2"/>
  <c r="L103" i="2"/>
  <c r="K103" i="2"/>
  <c r="H103" i="2"/>
  <c r="G103" i="2"/>
  <c r="D103" i="2"/>
  <c r="C103" i="2"/>
  <c r="P102" i="2"/>
  <c r="O102" i="2"/>
  <c r="L102" i="2"/>
  <c r="K102" i="2"/>
  <c r="H102" i="2"/>
  <c r="G102" i="2"/>
  <c r="D102" i="2"/>
  <c r="C102" i="2"/>
  <c r="P101" i="2"/>
  <c r="O101" i="2"/>
  <c r="L101" i="2"/>
  <c r="K101" i="2"/>
  <c r="H101" i="2"/>
  <c r="G101" i="2"/>
  <c r="D101" i="2"/>
  <c r="C101" i="2"/>
  <c r="P100" i="2"/>
  <c r="O100" i="2"/>
  <c r="L100" i="2"/>
  <c r="K100" i="2"/>
  <c r="H100" i="2"/>
  <c r="G100" i="2"/>
  <c r="D100" i="2"/>
  <c r="C100" i="2"/>
  <c r="P99" i="2"/>
  <c r="O99" i="2"/>
  <c r="L99" i="2"/>
  <c r="K99" i="2"/>
  <c r="H99" i="2"/>
  <c r="G99" i="2"/>
  <c r="D99" i="2"/>
  <c r="C99" i="2"/>
  <c r="P98" i="2"/>
  <c r="O98" i="2"/>
  <c r="L98" i="2"/>
  <c r="K98" i="2"/>
  <c r="H98" i="2"/>
  <c r="G98" i="2"/>
  <c r="D98" i="2"/>
  <c r="C98" i="2"/>
  <c r="P97" i="2"/>
  <c r="O97" i="2"/>
  <c r="L97" i="2"/>
  <c r="K97" i="2"/>
  <c r="H97" i="2"/>
  <c r="G97" i="2"/>
  <c r="D97" i="2"/>
  <c r="C97" i="2"/>
  <c r="P96" i="2"/>
  <c r="O96" i="2"/>
  <c r="L96" i="2"/>
  <c r="K96" i="2"/>
  <c r="H96" i="2"/>
  <c r="G96" i="2"/>
  <c r="D96" i="2"/>
  <c r="C96" i="2"/>
  <c r="P95" i="2"/>
  <c r="O95" i="2"/>
  <c r="L95" i="2"/>
  <c r="K95" i="2"/>
  <c r="H95" i="2"/>
  <c r="G95" i="2"/>
  <c r="D95" i="2"/>
  <c r="C95" i="2"/>
  <c r="P94" i="2"/>
  <c r="O94" i="2"/>
  <c r="L94" i="2"/>
  <c r="K94" i="2"/>
  <c r="H94" i="2"/>
  <c r="G94" i="2"/>
  <c r="D94" i="2"/>
  <c r="C94" i="2"/>
  <c r="P93" i="2"/>
  <c r="O93" i="2"/>
  <c r="L93" i="2"/>
  <c r="K93" i="2"/>
  <c r="H93" i="2"/>
  <c r="G93" i="2"/>
  <c r="D93" i="2"/>
  <c r="C93" i="2"/>
  <c r="P92" i="2"/>
  <c r="O92" i="2"/>
  <c r="L92" i="2"/>
  <c r="K92" i="2"/>
  <c r="H92" i="2"/>
  <c r="G92" i="2"/>
  <c r="D92" i="2"/>
  <c r="C92" i="2"/>
  <c r="P91" i="2"/>
  <c r="O91" i="2"/>
  <c r="L91" i="2"/>
  <c r="K91" i="2"/>
  <c r="H91" i="2"/>
  <c r="G91" i="2"/>
  <c r="D91" i="2"/>
  <c r="C91" i="2"/>
  <c r="P90" i="2"/>
  <c r="O90" i="2"/>
  <c r="L90" i="2"/>
  <c r="K90" i="2"/>
  <c r="H90" i="2"/>
  <c r="G90" i="2"/>
  <c r="D90" i="2"/>
  <c r="C90" i="2"/>
  <c r="P89" i="2"/>
  <c r="O89" i="2"/>
  <c r="L89" i="2"/>
  <c r="K89" i="2"/>
  <c r="H89" i="2"/>
  <c r="G89" i="2"/>
  <c r="D89" i="2"/>
  <c r="C89" i="2"/>
  <c r="P88" i="2"/>
  <c r="O88" i="2"/>
  <c r="L88" i="2"/>
  <c r="K88" i="2"/>
  <c r="H88" i="2"/>
  <c r="G88" i="2"/>
  <c r="D88" i="2"/>
  <c r="C88" i="2"/>
  <c r="P87" i="2"/>
  <c r="O87" i="2"/>
  <c r="L87" i="2"/>
  <c r="K87" i="2"/>
  <c r="H87" i="2"/>
  <c r="G87" i="2"/>
  <c r="D87" i="2"/>
  <c r="C87" i="2"/>
  <c r="P86" i="2"/>
  <c r="O86" i="2"/>
  <c r="L86" i="2"/>
  <c r="K86" i="2"/>
  <c r="H86" i="2"/>
  <c r="G86" i="2"/>
  <c r="D86" i="2"/>
  <c r="C86" i="2"/>
  <c r="P85" i="2"/>
  <c r="O85" i="2"/>
  <c r="L85" i="2"/>
  <c r="K85" i="2"/>
  <c r="H85" i="2"/>
  <c r="G85" i="2"/>
  <c r="D85" i="2"/>
  <c r="C85" i="2"/>
  <c r="P84" i="2"/>
  <c r="O84" i="2"/>
  <c r="L84" i="2"/>
  <c r="K84" i="2"/>
  <c r="H84" i="2"/>
  <c r="G84" i="2"/>
  <c r="D84" i="2"/>
  <c r="C84" i="2"/>
  <c r="P83" i="2"/>
  <c r="O83" i="2"/>
  <c r="L83" i="2"/>
  <c r="K83" i="2"/>
  <c r="H83" i="2"/>
  <c r="G83" i="2"/>
  <c r="D83" i="2"/>
  <c r="C83" i="2"/>
  <c r="P82" i="2"/>
  <c r="O82" i="2"/>
  <c r="L82" i="2"/>
  <c r="K82" i="2"/>
  <c r="H82" i="2"/>
  <c r="G82" i="2"/>
  <c r="D82" i="2"/>
  <c r="C82" i="2"/>
  <c r="P81" i="2"/>
  <c r="O81" i="2"/>
  <c r="L81" i="2"/>
  <c r="K81" i="2"/>
  <c r="H81" i="2"/>
  <c r="G81" i="2"/>
  <c r="D81" i="2"/>
  <c r="C81" i="2"/>
  <c r="P80" i="2"/>
  <c r="O80" i="2"/>
  <c r="L80" i="2"/>
  <c r="K80" i="2"/>
  <c r="H80" i="2"/>
  <c r="G80" i="2"/>
  <c r="D80" i="2"/>
  <c r="C80" i="2"/>
  <c r="P79" i="2"/>
  <c r="O79" i="2"/>
  <c r="L79" i="2"/>
  <c r="K79" i="2"/>
  <c r="H79" i="2"/>
  <c r="G79" i="2"/>
  <c r="D79" i="2"/>
  <c r="C79" i="2"/>
  <c r="P78" i="2"/>
  <c r="O78" i="2"/>
  <c r="L78" i="2"/>
  <c r="K78" i="2"/>
  <c r="H78" i="2"/>
  <c r="G78" i="2"/>
  <c r="D78" i="2"/>
  <c r="C78" i="2"/>
  <c r="P77" i="2"/>
  <c r="O77" i="2"/>
  <c r="L77" i="2"/>
  <c r="K77" i="2"/>
  <c r="H77" i="2"/>
  <c r="G77" i="2"/>
  <c r="D77" i="2"/>
  <c r="C77" i="2"/>
  <c r="P76" i="2"/>
  <c r="O76" i="2"/>
  <c r="L76" i="2"/>
  <c r="K76" i="2"/>
  <c r="H76" i="2"/>
  <c r="G76" i="2"/>
  <c r="D76" i="2"/>
  <c r="C76" i="2"/>
  <c r="P75" i="2"/>
  <c r="O75" i="2"/>
  <c r="L75" i="2"/>
  <c r="K75" i="2"/>
  <c r="H75" i="2"/>
  <c r="G75" i="2"/>
  <c r="D75" i="2"/>
  <c r="C75" i="2"/>
  <c r="P74" i="2"/>
  <c r="O74" i="2"/>
  <c r="L74" i="2"/>
  <c r="K74" i="2"/>
  <c r="H74" i="2"/>
  <c r="G74" i="2"/>
  <c r="D74" i="2"/>
  <c r="C74" i="2"/>
  <c r="P73" i="2"/>
  <c r="O73" i="2"/>
  <c r="L73" i="2"/>
  <c r="K73" i="2"/>
  <c r="H73" i="2"/>
  <c r="G73" i="2"/>
  <c r="D73" i="2"/>
  <c r="C73" i="2"/>
  <c r="P72" i="2"/>
  <c r="O72" i="2"/>
  <c r="L72" i="2"/>
  <c r="K72" i="2"/>
  <c r="H72" i="2"/>
  <c r="G72" i="2"/>
  <c r="D72" i="2"/>
  <c r="C72" i="2"/>
  <c r="P71" i="2"/>
  <c r="O71" i="2"/>
  <c r="L71" i="2"/>
  <c r="K71" i="2"/>
  <c r="H71" i="2"/>
  <c r="G71" i="2"/>
  <c r="D71" i="2"/>
  <c r="C71" i="2"/>
  <c r="P70" i="2"/>
  <c r="O70" i="2"/>
  <c r="L70" i="2"/>
  <c r="K70" i="2"/>
  <c r="H70" i="2"/>
  <c r="G70" i="2"/>
  <c r="D70" i="2"/>
  <c r="C70" i="2"/>
  <c r="P69" i="2"/>
  <c r="O69" i="2"/>
  <c r="L69" i="2"/>
  <c r="K69" i="2"/>
  <c r="H69" i="2"/>
  <c r="G69" i="2"/>
  <c r="D69" i="2"/>
  <c r="C69" i="2"/>
  <c r="P68" i="2"/>
  <c r="O68" i="2"/>
  <c r="L68" i="2"/>
  <c r="K68" i="2"/>
  <c r="H68" i="2"/>
  <c r="G68" i="2"/>
  <c r="D68" i="2"/>
  <c r="C68" i="2"/>
  <c r="P67" i="2"/>
  <c r="O67" i="2"/>
  <c r="L67" i="2"/>
  <c r="K67" i="2"/>
  <c r="H67" i="2"/>
  <c r="G67" i="2"/>
  <c r="D67" i="2"/>
  <c r="C67" i="2"/>
  <c r="P66" i="2"/>
  <c r="O66" i="2"/>
  <c r="L66" i="2"/>
  <c r="K66" i="2"/>
  <c r="H66" i="2"/>
  <c r="G66" i="2"/>
  <c r="D66" i="2"/>
  <c r="C66" i="2"/>
  <c r="P65" i="2"/>
  <c r="O65" i="2"/>
  <c r="L65" i="2"/>
  <c r="K65" i="2"/>
  <c r="H65" i="2"/>
  <c r="G65" i="2"/>
  <c r="D65" i="2"/>
  <c r="C65" i="2"/>
  <c r="P64" i="2"/>
  <c r="O64" i="2"/>
  <c r="L64" i="2"/>
  <c r="K64" i="2"/>
  <c r="H64" i="2"/>
  <c r="G64" i="2"/>
  <c r="D64" i="2"/>
  <c r="C64" i="2"/>
  <c r="P63" i="2"/>
  <c r="O63" i="2"/>
  <c r="L63" i="2"/>
  <c r="K63" i="2"/>
  <c r="H63" i="2"/>
  <c r="G63" i="2"/>
  <c r="D63" i="2"/>
  <c r="C63" i="2"/>
  <c r="P62" i="2"/>
  <c r="O62" i="2"/>
  <c r="L62" i="2"/>
  <c r="K62" i="2"/>
  <c r="H62" i="2"/>
  <c r="G62" i="2"/>
  <c r="D62" i="2"/>
  <c r="C62" i="2"/>
  <c r="P61" i="2"/>
  <c r="O61" i="2"/>
  <c r="L61" i="2"/>
  <c r="K61" i="2"/>
  <c r="H61" i="2"/>
  <c r="G61" i="2"/>
  <c r="D61" i="2"/>
  <c r="C61" i="2"/>
  <c r="P60" i="2"/>
  <c r="O60" i="2"/>
  <c r="L60" i="2"/>
  <c r="K60" i="2"/>
  <c r="H60" i="2"/>
  <c r="G60" i="2"/>
  <c r="D60" i="2"/>
  <c r="C60" i="2"/>
  <c r="P59" i="2"/>
  <c r="O59" i="2"/>
  <c r="L59" i="2"/>
  <c r="K59" i="2"/>
  <c r="H59" i="2"/>
  <c r="G59" i="2"/>
  <c r="D59" i="2"/>
  <c r="C59" i="2"/>
  <c r="P58" i="2"/>
  <c r="O58" i="2"/>
  <c r="L58" i="2"/>
  <c r="K58" i="2"/>
  <c r="H58" i="2"/>
  <c r="G58" i="2"/>
  <c r="D58" i="2"/>
  <c r="C58" i="2"/>
  <c r="P57" i="2"/>
  <c r="O57" i="2"/>
  <c r="L57" i="2"/>
  <c r="K57" i="2"/>
  <c r="H57" i="2"/>
  <c r="G57" i="2"/>
  <c r="D57" i="2"/>
  <c r="C57" i="2"/>
  <c r="P56" i="2"/>
  <c r="O56" i="2"/>
  <c r="L56" i="2"/>
  <c r="K56" i="2"/>
  <c r="H56" i="2"/>
  <c r="G56" i="2"/>
  <c r="D56" i="2"/>
  <c r="C56" i="2"/>
  <c r="P55" i="2"/>
  <c r="O55" i="2"/>
  <c r="L55" i="2"/>
  <c r="K55" i="2"/>
  <c r="H55" i="2"/>
  <c r="G55" i="2"/>
  <c r="D55" i="2"/>
  <c r="C55" i="2"/>
  <c r="P54" i="2"/>
  <c r="O54" i="2"/>
  <c r="L54" i="2"/>
  <c r="K54" i="2"/>
  <c r="H54" i="2"/>
  <c r="G54" i="2"/>
  <c r="D54" i="2"/>
  <c r="C54" i="2"/>
  <c r="P53" i="2"/>
  <c r="O53" i="2"/>
  <c r="L53" i="2"/>
  <c r="K53" i="2"/>
  <c r="H53" i="2"/>
  <c r="G53" i="2"/>
  <c r="D53" i="2"/>
  <c r="C53" i="2"/>
  <c r="P52" i="2"/>
  <c r="O52" i="2"/>
  <c r="L52" i="2"/>
  <c r="K52" i="2"/>
  <c r="H52" i="2"/>
  <c r="G52" i="2"/>
  <c r="D52" i="2"/>
  <c r="C52" i="2"/>
  <c r="P51" i="2"/>
  <c r="O51" i="2"/>
  <c r="L51" i="2"/>
  <c r="K51" i="2"/>
  <c r="H51" i="2"/>
  <c r="G51" i="2"/>
  <c r="D51" i="2"/>
  <c r="C51" i="2"/>
  <c r="P50" i="2"/>
  <c r="O50" i="2"/>
  <c r="L50" i="2"/>
  <c r="K50" i="2"/>
  <c r="H50" i="2"/>
  <c r="G50" i="2"/>
  <c r="D50" i="2"/>
  <c r="C50" i="2"/>
  <c r="P49" i="2"/>
  <c r="O49" i="2"/>
  <c r="L49" i="2"/>
  <c r="K49" i="2"/>
  <c r="H49" i="2"/>
  <c r="G49" i="2"/>
  <c r="D49" i="2"/>
  <c r="C49" i="2"/>
  <c r="P48" i="2"/>
  <c r="O48" i="2"/>
  <c r="L48" i="2"/>
  <c r="K48" i="2"/>
  <c r="H48" i="2"/>
  <c r="G48" i="2"/>
  <c r="D48" i="2"/>
  <c r="C48" i="2"/>
  <c r="P47" i="2"/>
  <c r="O47" i="2"/>
  <c r="L47" i="2"/>
  <c r="K47" i="2"/>
  <c r="H47" i="2"/>
  <c r="G47" i="2"/>
  <c r="D47" i="2"/>
  <c r="C47" i="2"/>
  <c r="P46" i="2"/>
  <c r="O46" i="2"/>
  <c r="L46" i="2"/>
  <c r="K46" i="2"/>
  <c r="H46" i="2"/>
  <c r="G46" i="2"/>
  <c r="D46" i="2"/>
  <c r="C46" i="2"/>
  <c r="P45" i="2"/>
  <c r="O45" i="2"/>
  <c r="L45" i="2"/>
  <c r="K45" i="2"/>
  <c r="H45" i="2"/>
  <c r="G45" i="2"/>
  <c r="D45" i="2"/>
  <c r="C45" i="2"/>
  <c r="P44" i="2"/>
  <c r="O44" i="2"/>
  <c r="L44" i="2"/>
  <c r="K44" i="2"/>
  <c r="H44" i="2"/>
  <c r="G44" i="2"/>
  <c r="D44" i="2"/>
  <c r="C44" i="2"/>
  <c r="P43" i="2"/>
  <c r="O43" i="2"/>
  <c r="L43" i="2"/>
  <c r="K43" i="2"/>
  <c r="H43" i="2"/>
  <c r="G43" i="2"/>
  <c r="D43" i="2"/>
  <c r="C43" i="2"/>
  <c r="P42" i="2"/>
  <c r="O42" i="2"/>
  <c r="L42" i="2"/>
  <c r="K42" i="2"/>
  <c r="H42" i="2"/>
  <c r="G42" i="2"/>
  <c r="D42" i="2"/>
  <c r="C42" i="2"/>
  <c r="P41" i="2"/>
  <c r="O41" i="2"/>
  <c r="L41" i="2"/>
  <c r="K41" i="2"/>
  <c r="H41" i="2"/>
  <c r="G41" i="2"/>
  <c r="D41" i="2"/>
  <c r="C41" i="2"/>
  <c r="P40" i="2"/>
  <c r="O40" i="2"/>
  <c r="L40" i="2"/>
  <c r="K40" i="2"/>
  <c r="H40" i="2"/>
  <c r="G40" i="2"/>
  <c r="D40" i="2"/>
  <c r="C40" i="2"/>
  <c r="P39" i="2"/>
  <c r="O39" i="2"/>
  <c r="L39" i="2"/>
  <c r="K39" i="2"/>
  <c r="H39" i="2"/>
  <c r="G39" i="2"/>
  <c r="D39" i="2"/>
  <c r="C39" i="2"/>
  <c r="P38" i="2"/>
  <c r="O38" i="2"/>
  <c r="L38" i="2"/>
  <c r="K38" i="2"/>
  <c r="H38" i="2"/>
  <c r="G38" i="2"/>
  <c r="D38" i="2"/>
  <c r="C38" i="2"/>
  <c r="P37" i="2"/>
  <c r="O37" i="2"/>
  <c r="L37" i="2"/>
  <c r="K37" i="2"/>
  <c r="H37" i="2"/>
  <c r="G37" i="2"/>
  <c r="D37" i="2"/>
  <c r="C37" i="2"/>
  <c r="P36" i="2"/>
  <c r="O36" i="2"/>
  <c r="L36" i="2"/>
  <c r="K36" i="2"/>
  <c r="H36" i="2"/>
  <c r="G36" i="2"/>
  <c r="D36" i="2"/>
  <c r="C36" i="2"/>
  <c r="P35" i="2"/>
  <c r="O35" i="2"/>
  <c r="L35" i="2"/>
  <c r="K35" i="2"/>
  <c r="H35" i="2"/>
  <c r="G35" i="2"/>
  <c r="D35" i="2"/>
  <c r="C35" i="2"/>
  <c r="P34" i="2"/>
  <c r="O34" i="2"/>
  <c r="L34" i="2"/>
  <c r="K34" i="2"/>
  <c r="H34" i="2"/>
  <c r="G34" i="2"/>
  <c r="D34" i="2"/>
  <c r="C34" i="2"/>
  <c r="P33" i="2"/>
  <c r="O33" i="2"/>
  <c r="L33" i="2"/>
  <c r="K33" i="2"/>
  <c r="H33" i="2"/>
  <c r="G33" i="2"/>
  <c r="D33" i="2"/>
  <c r="C33" i="2"/>
  <c r="P32" i="2"/>
  <c r="O32" i="2"/>
  <c r="L32" i="2"/>
  <c r="K32" i="2"/>
  <c r="H32" i="2"/>
  <c r="G32" i="2"/>
  <c r="D32" i="2"/>
  <c r="C32" i="2"/>
  <c r="P31" i="2"/>
  <c r="O31" i="2"/>
  <c r="L31" i="2"/>
  <c r="K31" i="2"/>
  <c r="H31" i="2"/>
  <c r="G31" i="2"/>
  <c r="D31" i="2"/>
  <c r="C31" i="2"/>
  <c r="P30" i="2"/>
  <c r="O30" i="2"/>
  <c r="L30" i="2"/>
  <c r="K30" i="2"/>
  <c r="H30" i="2"/>
  <c r="G30" i="2"/>
  <c r="D30" i="2"/>
  <c r="C30" i="2"/>
  <c r="P29" i="2"/>
  <c r="O29" i="2"/>
  <c r="L29" i="2"/>
  <c r="K29" i="2"/>
  <c r="H29" i="2"/>
  <c r="G29" i="2"/>
  <c r="D29" i="2"/>
  <c r="C29" i="2"/>
  <c r="P28" i="2"/>
  <c r="O28" i="2"/>
  <c r="L28" i="2"/>
  <c r="K28" i="2"/>
  <c r="H28" i="2"/>
  <c r="G28" i="2"/>
  <c r="D28" i="2"/>
  <c r="C28" i="2"/>
  <c r="P27" i="2"/>
  <c r="O27" i="2"/>
  <c r="L27" i="2"/>
  <c r="K27" i="2"/>
  <c r="H27" i="2"/>
  <c r="G27" i="2"/>
  <c r="D27" i="2"/>
  <c r="C27" i="2"/>
  <c r="P26" i="2"/>
  <c r="O26" i="2"/>
  <c r="L26" i="2"/>
  <c r="K26" i="2"/>
  <c r="H26" i="2"/>
  <c r="G26" i="2"/>
  <c r="D26" i="2"/>
  <c r="C26" i="2"/>
  <c r="P25" i="2"/>
  <c r="O25" i="2"/>
  <c r="L25" i="2"/>
  <c r="K25" i="2"/>
  <c r="H25" i="2"/>
  <c r="G25" i="2"/>
  <c r="D25" i="2"/>
  <c r="C25" i="2"/>
  <c r="P24" i="2"/>
  <c r="O24" i="2"/>
  <c r="L24" i="2"/>
  <c r="K24" i="2"/>
  <c r="H24" i="2"/>
  <c r="G24" i="2"/>
  <c r="D24" i="2"/>
  <c r="C24" i="2"/>
  <c r="P23" i="2"/>
  <c r="O23" i="2"/>
  <c r="L23" i="2"/>
  <c r="K23" i="2"/>
  <c r="H23" i="2"/>
  <c r="G23" i="2"/>
  <c r="D23" i="2"/>
  <c r="C23" i="2"/>
  <c r="P22" i="2"/>
  <c r="O22" i="2"/>
  <c r="L22" i="2"/>
  <c r="K22" i="2"/>
  <c r="H22" i="2"/>
  <c r="G22" i="2"/>
  <c r="D22" i="2"/>
  <c r="C22" i="2"/>
  <c r="P21" i="2"/>
  <c r="O21" i="2"/>
  <c r="L21" i="2"/>
  <c r="K21" i="2"/>
  <c r="H21" i="2"/>
  <c r="G21" i="2"/>
  <c r="D21" i="2"/>
  <c r="C21" i="2"/>
  <c r="P20" i="2"/>
  <c r="O20" i="2"/>
  <c r="L20" i="2"/>
  <c r="K20" i="2"/>
  <c r="H20" i="2"/>
  <c r="G20" i="2"/>
  <c r="D20" i="2"/>
  <c r="C20" i="2"/>
  <c r="P19" i="2"/>
  <c r="O19" i="2"/>
  <c r="L19" i="2"/>
  <c r="K19" i="2"/>
  <c r="H19" i="2"/>
  <c r="G19" i="2"/>
  <c r="D19" i="2"/>
  <c r="C19" i="2"/>
  <c r="P18" i="2"/>
  <c r="O18" i="2"/>
  <c r="L18" i="2"/>
  <c r="K18" i="2"/>
  <c r="H18" i="2"/>
  <c r="G18" i="2"/>
  <c r="D18" i="2"/>
  <c r="C18" i="2"/>
  <c r="P17" i="2"/>
  <c r="O17" i="2"/>
  <c r="L17" i="2"/>
  <c r="K17" i="2"/>
  <c r="H17" i="2"/>
  <c r="G17" i="2"/>
  <c r="D17" i="2"/>
  <c r="C17" i="2"/>
  <c r="P16" i="2"/>
  <c r="O16" i="2"/>
  <c r="L16" i="2"/>
  <c r="K16" i="2"/>
  <c r="H16" i="2"/>
  <c r="G16" i="2"/>
  <c r="D16" i="2"/>
  <c r="C16" i="2"/>
  <c r="P15" i="2"/>
  <c r="O15" i="2"/>
  <c r="L15" i="2"/>
  <c r="K15" i="2"/>
  <c r="H15" i="2"/>
  <c r="G15" i="2"/>
  <c r="D15" i="2"/>
  <c r="C15" i="2"/>
  <c r="P14" i="2"/>
  <c r="O14" i="2"/>
  <c r="L14" i="2"/>
  <c r="K14" i="2"/>
  <c r="H14" i="2"/>
  <c r="G14" i="2"/>
  <c r="D14" i="2"/>
  <c r="C14" i="2"/>
  <c r="P13" i="2"/>
  <c r="O13" i="2"/>
  <c r="L13" i="2"/>
  <c r="K13" i="2"/>
  <c r="H13" i="2"/>
  <c r="G13" i="2"/>
  <c r="D13" i="2"/>
  <c r="C13" i="2"/>
  <c r="P12" i="2"/>
  <c r="O12" i="2"/>
  <c r="L12" i="2"/>
  <c r="K12" i="2"/>
  <c r="H12" i="2"/>
  <c r="G12" i="2"/>
  <c r="D12" i="2"/>
  <c r="C12" i="2"/>
  <c r="P11" i="2"/>
  <c r="O11" i="2"/>
  <c r="L11" i="2"/>
  <c r="K11" i="2"/>
  <c r="H11" i="2"/>
  <c r="G11" i="2"/>
  <c r="D11" i="2"/>
  <c r="C11" i="2"/>
  <c r="P10" i="2"/>
  <c r="O10" i="2"/>
  <c r="L10" i="2"/>
  <c r="K10" i="2"/>
  <c r="H10" i="2"/>
  <c r="G10" i="2"/>
  <c r="D10" i="2"/>
  <c r="C10" i="2"/>
  <c r="P9" i="2"/>
  <c r="O9" i="2"/>
  <c r="L9" i="2"/>
  <c r="K9" i="2"/>
  <c r="H9" i="2"/>
  <c r="G9" i="2"/>
  <c r="D9" i="2"/>
  <c r="C9" i="2"/>
  <c r="P8" i="2"/>
  <c r="O8" i="2"/>
  <c r="L8" i="2"/>
  <c r="K8" i="2"/>
  <c r="H8" i="2"/>
  <c r="G8" i="2"/>
  <c r="D8" i="2"/>
  <c r="C8" i="2"/>
  <c r="P7" i="2"/>
  <c r="O7" i="2"/>
  <c r="L7" i="2"/>
  <c r="K7" i="2"/>
  <c r="H7" i="2"/>
  <c r="G7" i="2"/>
  <c r="D7" i="2"/>
  <c r="C7" i="2"/>
  <c r="P6" i="2"/>
  <c r="O6" i="2"/>
  <c r="L6" i="2"/>
  <c r="K6" i="2"/>
  <c r="H6" i="2"/>
  <c r="G6" i="2"/>
  <c r="D6" i="2"/>
  <c r="C6" i="2"/>
  <c r="P5" i="2"/>
  <c r="O5" i="2"/>
  <c r="L5" i="2"/>
  <c r="K5" i="2"/>
  <c r="H5" i="2"/>
  <c r="G5" i="2"/>
  <c r="D5" i="2"/>
  <c r="C5" i="2"/>
  <c r="P4" i="2"/>
  <c r="O4" i="2"/>
  <c r="L4" i="2"/>
  <c r="K4" i="2"/>
  <c r="H4" i="2"/>
  <c r="G4" i="2"/>
  <c r="D4" i="2"/>
  <c r="C4" i="2"/>
  <c r="P3" i="2"/>
  <c r="O3" i="2"/>
  <c r="L3" i="2"/>
  <c r="K3" i="2"/>
  <c r="H3" i="2"/>
  <c r="G3" i="2"/>
  <c r="D3" i="2"/>
  <c r="C3" i="2"/>
</calcChain>
</file>

<file path=xl/sharedStrings.xml><?xml version="1.0" encoding="utf-8"?>
<sst xmlns="http://schemas.openxmlformats.org/spreadsheetml/2006/main" count="330" uniqueCount="6">
  <si>
    <t>Y</t>
  </si>
  <si>
    <t>X</t>
  </si>
  <si>
    <t>X pharynx</t>
  </si>
  <si>
    <t>Xpharynx</t>
  </si>
  <si>
    <t xml:space="preserve">X </t>
  </si>
  <si>
    <t>Embryo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</si>
</sst>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E+00"/>
  </numFmts>
  <fonts count="4" x14ac:knownFonts="1">
    <font>
      <sz val="10"/>
      <color indexed="8"/>
      <name val="Helvetica Neue"/>
    </font>
    <font>
      <sz val="12"/>
      <color indexed="8"/>
      <name val="Helvetica Neue"/>
      <family val="2"/>
    </font>
    <font>
      <b/>
      <sz val="10"/>
      <color indexed="8"/>
      <name val="Helvetica Neue"/>
      <family val="2"/>
    </font>
    <font>
      <sz val="10"/>
      <color indexed="8"/>
      <name val="Helvetica Neue"/>
      <family val="2"/>
    </font>
  </fonts>
  <fills count="3">
    <fill>
      <patternFill patternType="none"/>
    </fill>
    <fill>
      <patternFill patternType="gray125"/>
    </fill>
    <fill>
      <patternFill patternType="solid">
        <fgColor indexed="12"/>
        <bgColor auto="1"/>
      </patternFill>
    </fill>
  </fills>
  <borders count="11">
    <border>
      <left/>
      <right/>
      <top/>
      <bottom/>
      <diagonal/>
    </border>
    <border>
      <left style="thin">
        <color indexed="13"/>
      </left>
      <right style="thin">
        <color indexed="14"/>
      </right>
      <top style="thin">
        <color indexed="14"/>
      </top>
      <bottom style="thin">
        <color indexed="13"/>
      </bottom>
      <diagonal/>
    </border>
    <border>
      <left style="thin">
        <color indexed="14"/>
      </left>
      <right style="thin">
        <color indexed="13"/>
      </right>
      <top style="thin">
        <color indexed="14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4"/>
      </top>
      <bottom style="thin">
        <color indexed="13"/>
      </bottom>
      <diagonal/>
    </border>
    <border>
      <left style="thin">
        <color indexed="13"/>
      </left>
      <right style="thin">
        <color indexed="14"/>
      </right>
      <top style="thin">
        <color indexed="13"/>
      </top>
      <bottom style="thin">
        <color indexed="13"/>
      </bottom>
      <diagonal/>
    </border>
    <border>
      <left style="thin">
        <color indexed="14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/>
      <bottom style="thin">
        <color indexed="1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42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2" xfId="0" applyNumberFormat="1" applyFont="1" applyBorder="1" applyAlignment="1">
      <alignment vertical="top" wrapText="1"/>
    </xf>
    <xf numFmtId="0" fontId="0" fillId="0" borderId="3" xfId="0" applyNumberFormat="1" applyFont="1" applyBorder="1" applyAlignment="1">
      <alignment vertical="top" wrapText="1"/>
    </xf>
    <xf numFmtId="0" fontId="0" fillId="0" borderId="5" xfId="0" applyNumberFormat="1" applyFont="1" applyBorder="1" applyAlignment="1">
      <alignment vertical="top" wrapText="1"/>
    </xf>
    <xf numFmtId="0" fontId="0" fillId="0" borderId="6" xfId="0" applyNumberFormat="1" applyFont="1" applyBorder="1" applyAlignment="1">
      <alignment vertical="top" wrapText="1"/>
    </xf>
    <xf numFmtId="0" fontId="0" fillId="0" borderId="5" xfId="0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64" fontId="0" fillId="0" borderId="6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3" fillId="0" borderId="1" xfId="0" applyNumberFormat="1" applyFont="1" applyFill="1" applyBorder="1" applyAlignment="1">
      <alignment vertical="top" wrapText="1"/>
    </xf>
    <xf numFmtId="0" fontId="3" fillId="0" borderId="4" xfId="0" applyNumberFormat="1" applyFont="1" applyFill="1" applyBorder="1" applyAlignment="1">
      <alignment vertical="top" wrapText="1"/>
    </xf>
    <xf numFmtId="0" fontId="3" fillId="0" borderId="4" xfId="0" applyFont="1" applyFill="1" applyBorder="1" applyAlignment="1">
      <alignment vertical="top" wrapText="1"/>
    </xf>
    <xf numFmtId="0" fontId="3" fillId="0" borderId="1" xfId="0" applyNumberFormat="1" applyFont="1" applyFill="1" applyBorder="1" applyAlignment="1" applyProtection="1">
      <alignment vertical="top" wrapText="1"/>
      <protection locked="0"/>
    </xf>
    <xf numFmtId="0" fontId="3" fillId="0" borderId="4" xfId="0" applyNumberFormat="1" applyFont="1" applyFill="1" applyBorder="1" applyAlignment="1" applyProtection="1">
      <alignment vertical="top" wrapText="1"/>
      <protection locked="0"/>
    </xf>
    <xf numFmtId="0" fontId="3" fillId="0" borderId="4" xfId="0" applyFont="1" applyFill="1" applyBorder="1" applyAlignment="1" applyProtection="1">
      <alignment vertical="top" wrapText="1"/>
      <protection locked="0"/>
    </xf>
    <xf numFmtId="49" fontId="2" fillId="2" borderId="7" xfId="0" applyNumberFormat="1" applyFont="1" applyFill="1" applyBorder="1" applyAlignment="1">
      <alignment vertical="top" wrapText="1"/>
    </xf>
    <xf numFmtId="0" fontId="2" fillId="2" borderId="7" xfId="0" applyFont="1" applyFill="1" applyBorder="1" applyAlignment="1">
      <alignment vertical="top" wrapText="1"/>
    </xf>
    <xf numFmtId="0" fontId="1" fillId="0" borderId="8" xfId="0" applyFont="1" applyBorder="1" applyAlignment="1" applyProtection="1">
      <alignment horizontal="center" vertical="center"/>
      <protection locked="0"/>
    </xf>
    <xf numFmtId="0" fontId="1" fillId="0" borderId="9" xfId="0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 applyProtection="1">
      <alignment horizontal="center" vertical="center"/>
      <protection locked="0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3" fillId="0" borderId="0" xfId="0" applyNumberFormat="1" applyFont="1" applyFill="1" applyAlignment="1">
      <alignment vertical="top" wrapText="1"/>
    </xf>
    <xf numFmtId="0" fontId="1" fillId="0" borderId="8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BDC0BF"/>
      <rgbColor rgb="FFA5A5A5"/>
      <rgbColor rgb="FF3F3F3F"/>
      <rgbColor rgb="FFDBDBDB"/>
      <rgbColor rgb="FFFEFFFF"/>
      <rgbColor rgb="FFB8B8B8"/>
      <rgbColor rgb="FF834090"/>
      <rgbColor rgb="FF9D6FCB"/>
      <rgbColor rgb="FFBF96E8"/>
      <rgbColor rgb="FFD2418A"/>
      <rgbColor rgb="FF92529F"/>
      <rgbColor rgb="FFF173B2"/>
      <rgbColor rgb="FFA880D2"/>
      <rgbColor rgb="FFA62D6F"/>
      <rgbColor rgb="FFC7A3EB"/>
      <rgbColor rgb="FFD95A9A"/>
      <rgbColor rgb="FFA267AD"/>
      <rgbColor rgb="FFF387BD"/>
      <rgbColor rgb="FFB591D9"/>
      <rgbColor rgb="FFB44581"/>
      <rgbColor rgb="FFCFB0EE"/>
      <rgbColor rgb="FFDF74AA"/>
      <rgbColor rgb="FFB27EBC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1-cell</a:t>
            </a:r>
          </a:p>
        </c:rich>
      </c:tx>
      <c:layout>
        <c:manualLayout>
          <c:xMode val="edge"/>
          <c:yMode val="edge"/>
          <c:x val="0.46534300000000001"/>
          <c:y val="0"/>
          <c:w val="6.9313600000000003E-2"/>
          <c:h val="8.299220000000000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9446499999999993E-2"/>
          <c:y val="8.2992200000000002E-2"/>
          <c:w val="0.87004300000000001"/>
          <c:h val="0.794571999999999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'1 cell'!$C$2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58000"/>
                </a:schemeClr>
              </a:solidFill>
              <a:ln w="9525">
                <a:solidFill>
                  <a:schemeClr val="accent6">
                    <a:tint val="58000"/>
                  </a:schemeClr>
                </a:solidFill>
              </a:ln>
              <a:effectLst/>
            </c:spPr>
          </c:marker>
          <c:xVal>
            <c:numRef>
              <c:f>'1 cell'!$C$3:$C$674</c:f>
              <c:numCache>
                <c:formatCode>General</c:formatCode>
                <c:ptCount val="672"/>
                <c:pt idx="0">
                  <c:v>0</c:v>
                </c:pt>
                <c:pt idx="1">
                  <c:v>1.9191317583217525E-3</c:v>
                </c:pt>
                <c:pt idx="2">
                  <c:v>3.8382635166435051E-3</c:v>
                </c:pt>
                <c:pt idx="3">
                  <c:v>5.7573952749652565E-3</c:v>
                </c:pt>
                <c:pt idx="4">
                  <c:v>7.6765270332870101E-3</c:v>
                </c:pt>
                <c:pt idx="5">
                  <c:v>9.5956587916087611E-3</c:v>
                </c:pt>
                <c:pt idx="6">
                  <c:v>1.1514790549930513E-2</c:v>
                </c:pt>
                <c:pt idx="7">
                  <c:v>1.3433922308252267E-2</c:v>
                </c:pt>
                <c:pt idx="8">
                  <c:v>1.535305406657402E-2</c:v>
                </c:pt>
                <c:pt idx="9">
                  <c:v>1.7272185824895772E-2</c:v>
                </c:pt>
                <c:pt idx="10">
                  <c:v>1.9191317583217522E-2</c:v>
                </c:pt>
                <c:pt idx="11">
                  <c:v>2.1110449341539276E-2</c:v>
                </c:pt>
                <c:pt idx="12">
                  <c:v>2.3029581099861026E-2</c:v>
                </c:pt>
                <c:pt idx="13">
                  <c:v>2.494871285818278E-2</c:v>
                </c:pt>
                <c:pt idx="14">
                  <c:v>2.6867844616504533E-2</c:v>
                </c:pt>
                <c:pt idx="15">
                  <c:v>2.8786976374826283E-2</c:v>
                </c:pt>
                <c:pt idx="16">
                  <c:v>3.0706108133148041E-2</c:v>
                </c:pt>
                <c:pt idx="17">
                  <c:v>3.2625239891469787E-2</c:v>
                </c:pt>
                <c:pt idx="18">
                  <c:v>3.4544371649791544E-2</c:v>
                </c:pt>
                <c:pt idx="19">
                  <c:v>3.6472957259139509E-2</c:v>
                </c:pt>
                <c:pt idx="20">
                  <c:v>3.8392089017461259E-2</c:v>
                </c:pt>
                <c:pt idx="21">
                  <c:v>4.0311220775783016E-2</c:v>
                </c:pt>
                <c:pt idx="22">
                  <c:v>4.2230352534104766E-2</c:v>
                </c:pt>
                <c:pt idx="23">
                  <c:v>4.4149484292426516E-2</c:v>
                </c:pt>
                <c:pt idx="24">
                  <c:v>4.6068616050748273E-2</c:v>
                </c:pt>
                <c:pt idx="25">
                  <c:v>4.7987747809070024E-2</c:v>
                </c:pt>
                <c:pt idx="26">
                  <c:v>4.9906879567391774E-2</c:v>
                </c:pt>
                <c:pt idx="27">
                  <c:v>5.1826011325713531E-2</c:v>
                </c:pt>
                <c:pt idx="28">
                  <c:v>5.3745143084035281E-2</c:v>
                </c:pt>
                <c:pt idx="29">
                  <c:v>5.5664274842357031E-2</c:v>
                </c:pt>
                <c:pt idx="30">
                  <c:v>5.7583406600678788E-2</c:v>
                </c:pt>
                <c:pt idx="31">
                  <c:v>5.9502538359000531E-2</c:v>
                </c:pt>
                <c:pt idx="32">
                  <c:v>6.1421670117322288E-2</c:v>
                </c:pt>
                <c:pt idx="33">
                  <c:v>6.3340801875644046E-2</c:v>
                </c:pt>
                <c:pt idx="34">
                  <c:v>6.5259933633965789E-2</c:v>
                </c:pt>
                <c:pt idx="35">
                  <c:v>6.7179065392287546E-2</c:v>
                </c:pt>
                <c:pt idx="36">
                  <c:v>6.9098197150609303E-2</c:v>
                </c:pt>
                <c:pt idx="37">
                  <c:v>7.1017328908931046E-2</c:v>
                </c:pt>
                <c:pt idx="38">
                  <c:v>7.2936460667252803E-2</c:v>
                </c:pt>
                <c:pt idx="39">
                  <c:v>7.485559242557456E-2</c:v>
                </c:pt>
                <c:pt idx="40">
                  <c:v>7.6774724183896317E-2</c:v>
                </c:pt>
                <c:pt idx="41">
                  <c:v>7.8693855942218061E-2</c:v>
                </c:pt>
                <c:pt idx="42">
                  <c:v>8.0612987700539804E-2</c:v>
                </c:pt>
                <c:pt idx="43">
                  <c:v>8.2532119458861575E-2</c:v>
                </c:pt>
                <c:pt idx="44">
                  <c:v>8.4451251217183318E-2</c:v>
                </c:pt>
                <c:pt idx="45">
                  <c:v>8.6370382975505061E-2</c:v>
                </c:pt>
                <c:pt idx="46">
                  <c:v>8.8289514733826832E-2</c:v>
                </c:pt>
                <c:pt idx="47">
                  <c:v>9.0208646492148575E-2</c:v>
                </c:pt>
                <c:pt idx="48">
                  <c:v>9.2127778250470319E-2</c:v>
                </c:pt>
                <c:pt idx="49">
                  <c:v>9.404691000879209E-2</c:v>
                </c:pt>
                <c:pt idx="50">
                  <c:v>9.5966041767113833E-2</c:v>
                </c:pt>
                <c:pt idx="51">
                  <c:v>9.7885173525435576E-2</c:v>
                </c:pt>
                <c:pt idx="52">
                  <c:v>9.9804305283757347E-2</c:v>
                </c:pt>
                <c:pt idx="53">
                  <c:v>0.10172343704207909</c:v>
                </c:pt>
                <c:pt idx="54">
                  <c:v>0.10364256880040083</c:v>
                </c:pt>
                <c:pt idx="55">
                  <c:v>0.1055617005587226</c:v>
                </c:pt>
                <c:pt idx="56">
                  <c:v>0.10749028616807056</c:v>
                </c:pt>
                <c:pt idx="57">
                  <c:v>0.10940941792639232</c:v>
                </c:pt>
                <c:pt idx="58">
                  <c:v>0.11132854968471406</c:v>
                </c:pt>
                <c:pt idx="59">
                  <c:v>0.11324768144303581</c:v>
                </c:pt>
                <c:pt idx="60">
                  <c:v>0.11516681320135758</c:v>
                </c:pt>
                <c:pt idx="61">
                  <c:v>0.11708594495967932</c:v>
                </c:pt>
                <c:pt idx="62">
                  <c:v>0.11900507671800106</c:v>
                </c:pt>
                <c:pt idx="63">
                  <c:v>0.12092420847632283</c:v>
                </c:pt>
                <c:pt idx="64">
                  <c:v>0.12284334023464458</c:v>
                </c:pt>
                <c:pt idx="65">
                  <c:v>0.12476247199296632</c:v>
                </c:pt>
                <c:pt idx="66">
                  <c:v>0.12668160375128809</c:v>
                </c:pt>
                <c:pt idx="67">
                  <c:v>0.12860073550960985</c:v>
                </c:pt>
                <c:pt idx="68">
                  <c:v>0.13051986726793158</c:v>
                </c:pt>
                <c:pt idx="69">
                  <c:v>0.13243899902625333</c:v>
                </c:pt>
                <c:pt idx="70">
                  <c:v>0.13435813078457509</c:v>
                </c:pt>
                <c:pt idx="71">
                  <c:v>0.13627726254289685</c:v>
                </c:pt>
                <c:pt idx="72">
                  <c:v>0.13819639430121861</c:v>
                </c:pt>
                <c:pt idx="73">
                  <c:v>0.14011552605954036</c:v>
                </c:pt>
                <c:pt idx="74">
                  <c:v>0.14203465781786209</c:v>
                </c:pt>
                <c:pt idx="75">
                  <c:v>0.14395378957618385</c:v>
                </c:pt>
                <c:pt idx="76">
                  <c:v>0.14587292133450561</c:v>
                </c:pt>
                <c:pt idx="77">
                  <c:v>0.14779205309282736</c:v>
                </c:pt>
                <c:pt idx="78">
                  <c:v>0.14971118485114912</c:v>
                </c:pt>
                <c:pt idx="79">
                  <c:v>0.15163031660947088</c:v>
                </c:pt>
                <c:pt idx="80">
                  <c:v>0.15354944836779263</c:v>
                </c:pt>
                <c:pt idx="81">
                  <c:v>0.15546858012611436</c:v>
                </c:pt>
                <c:pt idx="82">
                  <c:v>0.15738771188443612</c:v>
                </c:pt>
                <c:pt idx="83">
                  <c:v>0.15930684364275788</c:v>
                </c:pt>
                <c:pt idx="84">
                  <c:v>0.16122597540107961</c:v>
                </c:pt>
                <c:pt idx="85">
                  <c:v>0.16314510715940139</c:v>
                </c:pt>
                <c:pt idx="86">
                  <c:v>0.16506423891772315</c:v>
                </c:pt>
                <c:pt idx="87">
                  <c:v>0.16698337067604488</c:v>
                </c:pt>
                <c:pt idx="88">
                  <c:v>0.16890250243436664</c:v>
                </c:pt>
                <c:pt idx="89">
                  <c:v>0.17082163419268839</c:v>
                </c:pt>
                <c:pt idx="90">
                  <c:v>0.17274076595101012</c:v>
                </c:pt>
                <c:pt idx="91">
                  <c:v>0.17465989770933191</c:v>
                </c:pt>
                <c:pt idx="92">
                  <c:v>0.17657902946765366</c:v>
                </c:pt>
                <c:pt idx="93">
                  <c:v>0.17850761507700164</c:v>
                </c:pt>
                <c:pt idx="94">
                  <c:v>0.18042674683532336</c:v>
                </c:pt>
                <c:pt idx="95">
                  <c:v>0.18234587859364512</c:v>
                </c:pt>
                <c:pt idx="96">
                  <c:v>0.18426501035196688</c:v>
                </c:pt>
                <c:pt idx="97">
                  <c:v>0.18618414211028861</c:v>
                </c:pt>
                <c:pt idx="98">
                  <c:v>0.18810327386861037</c:v>
                </c:pt>
                <c:pt idx="99">
                  <c:v>0.19002240562693215</c:v>
                </c:pt>
                <c:pt idx="100">
                  <c:v>0.19194153738525388</c:v>
                </c:pt>
                <c:pt idx="101">
                  <c:v>0.19386066914357564</c:v>
                </c:pt>
                <c:pt idx="102">
                  <c:v>0.19577980090189739</c:v>
                </c:pt>
                <c:pt idx="103">
                  <c:v>0.19769893266021912</c:v>
                </c:pt>
                <c:pt idx="104">
                  <c:v>0.19961806441854088</c:v>
                </c:pt>
                <c:pt idx="105">
                  <c:v>0.20153719617686267</c:v>
                </c:pt>
                <c:pt idx="106">
                  <c:v>0.20345632793518439</c:v>
                </c:pt>
                <c:pt idx="107">
                  <c:v>0.20537545969350615</c:v>
                </c:pt>
                <c:pt idx="108">
                  <c:v>0.20729459145182791</c:v>
                </c:pt>
                <c:pt idx="109">
                  <c:v>0.20921372321014964</c:v>
                </c:pt>
                <c:pt idx="110">
                  <c:v>0.2111328549684714</c:v>
                </c:pt>
                <c:pt idx="111">
                  <c:v>0.21305198672679318</c:v>
                </c:pt>
                <c:pt idx="112">
                  <c:v>0.21497111848511491</c:v>
                </c:pt>
                <c:pt idx="113">
                  <c:v>0.21689025024343667</c:v>
                </c:pt>
                <c:pt idx="114">
                  <c:v>0.21880938200175842</c:v>
                </c:pt>
                <c:pt idx="115">
                  <c:v>0.22072851376008015</c:v>
                </c:pt>
                <c:pt idx="116">
                  <c:v>0.22264764551840191</c:v>
                </c:pt>
                <c:pt idx="117">
                  <c:v>0.22456677727672369</c:v>
                </c:pt>
                <c:pt idx="118">
                  <c:v>0.22648590903504542</c:v>
                </c:pt>
                <c:pt idx="119">
                  <c:v>0.22840504079336718</c:v>
                </c:pt>
                <c:pt idx="120">
                  <c:v>0.23032417255168891</c:v>
                </c:pt>
                <c:pt idx="121">
                  <c:v>0.23224330431001067</c:v>
                </c:pt>
                <c:pt idx="122">
                  <c:v>0.23416243606833242</c:v>
                </c:pt>
                <c:pt idx="123">
                  <c:v>0.23608156782665421</c:v>
                </c:pt>
                <c:pt idx="124">
                  <c:v>0.23800069958497594</c:v>
                </c:pt>
                <c:pt idx="125">
                  <c:v>0.2399198313432977</c:v>
                </c:pt>
                <c:pt idx="126">
                  <c:v>0.24183896310161943</c:v>
                </c:pt>
                <c:pt idx="127">
                  <c:v>0.24375809485994118</c:v>
                </c:pt>
                <c:pt idx="128">
                  <c:v>0.24567722661826294</c:v>
                </c:pt>
                <c:pt idx="129">
                  <c:v>0.24759635837658472</c:v>
                </c:pt>
                <c:pt idx="130">
                  <c:v>0.24952494398593264</c:v>
                </c:pt>
                <c:pt idx="131">
                  <c:v>0.25144407574425442</c:v>
                </c:pt>
                <c:pt idx="132">
                  <c:v>0.25336320750257618</c:v>
                </c:pt>
                <c:pt idx="133">
                  <c:v>0.25528233926089794</c:v>
                </c:pt>
                <c:pt idx="134">
                  <c:v>0.2572014710192197</c:v>
                </c:pt>
                <c:pt idx="135">
                  <c:v>0.2591206027775414</c:v>
                </c:pt>
                <c:pt idx="136">
                  <c:v>0.26103973453586315</c:v>
                </c:pt>
                <c:pt idx="137">
                  <c:v>0.26295886629418497</c:v>
                </c:pt>
                <c:pt idx="138">
                  <c:v>0.26487799805250667</c:v>
                </c:pt>
                <c:pt idx="139">
                  <c:v>0.26679712981082843</c:v>
                </c:pt>
                <c:pt idx="140">
                  <c:v>0.26871626156915018</c:v>
                </c:pt>
                <c:pt idx="141">
                  <c:v>0.27063539332747194</c:v>
                </c:pt>
                <c:pt idx="142">
                  <c:v>0.2725545250857937</c:v>
                </c:pt>
                <c:pt idx="143">
                  <c:v>0.27447365684411545</c:v>
                </c:pt>
                <c:pt idx="144">
                  <c:v>0.27639278860243721</c:v>
                </c:pt>
                <c:pt idx="145">
                  <c:v>0.27831192036075897</c:v>
                </c:pt>
                <c:pt idx="146">
                  <c:v>0.28023105211908073</c:v>
                </c:pt>
                <c:pt idx="147">
                  <c:v>0.28215018387740243</c:v>
                </c:pt>
                <c:pt idx="148">
                  <c:v>0.28406931563572418</c:v>
                </c:pt>
                <c:pt idx="149">
                  <c:v>0.285988447394046</c:v>
                </c:pt>
                <c:pt idx="150">
                  <c:v>0.2879075791523677</c:v>
                </c:pt>
                <c:pt idx="151">
                  <c:v>0.28982671091068946</c:v>
                </c:pt>
                <c:pt idx="152">
                  <c:v>0.29174584266901121</c:v>
                </c:pt>
                <c:pt idx="153">
                  <c:v>0.29366497442733297</c:v>
                </c:pt>
                <c:pt idx="154">
                  <c:v>0.29558410618565473</c:v>
                </c:pt>
                <c:pt idx="155">
                  <c:v>0.29750323794397648</c:v>
                </c:pt>
                <c:pt idx="156">
                  <c:v>0.29942236970229824</c:v>
                </c:pt>
                <c:pt idx="157">
                  <c:v>0.30134150146062</c:v>
                </c:pt>
                <c:pt idx="158">
                  <c:v>0.30326063321894176</c:v>
                </c:pt>
                <c:pt idx="159">
                  <c:v>0.30517976497726346</c:v>
                </c:pt>
                <c:pt idx="160">
                  <c:v>0.30709889673558527</c:v>
                </c:pt>
                <c:pt idx="161">
                  <c:v>0.30901802849390697</c:v>
                </c:pt>
                <c:pt idx="162">
                  <c:v>0.31093716025222873</c:v>
                </c:pt>
                <c:pt idx="163">
                  <c:v>0.31285629201055054</c:v>
                </c:pt>
                <c:pt idx="164">
                  <c:v>0.31477542376887224</c:v>
                </c:pt>
                <c:pt idx="165">
                  <c:v>0.316694555527194</c:v>
                </c:pt>
                <c:pt idx="166">
                  <c:v>0.31861368728551576</c:v>
                </c:pt>
                <c:pt idx="167">
                  <c:v>0.3205422728948637</c:v>
                </c:pt>
                <c:pt idx="168">
                  <c:v>0.32246140465318551</c:v>
                </c:pt>
                <c:pt idx="169">
                  <c:v>0.32438053641150721</c:v>
                </c:pt>
                <c:pt idx="170">
                  <c:v>0.32629966816982897</c:v>
                </c:pt>
                <c:pt idx="171">
                  <c:v>0.32821879992815078</c:v>
                </c:pt>
                <c:pt idx="172">
                  <c:v>0.33013793168647249</c:v>
                </c:pt>
                <c:pt idx="173">
                  <c:v>0.33205706344479424</c:v>
                </c:pt>
                <c:pt idx="174">
                  <c:v>0.33397619520311594</c:v>
                </c:pt>
                <c:pt idx="175">
                  <c:v>0.33589532696143776</c:v>
                </c:pt>
                <c:pt idx="176">
                  <c:v>0.33781445871975946</c:v>
                </c:pt>
                <c:pt idx="177">
                  <c:v>0.33973359047808122</c:v>
                </c:pt>
                <c:pt idx="178">
                  <c:v>0.34165272223640303</c:v>
                </c:pt>
                <c:pt idx="179">
                  <c:v>0.34357185399472473</c:v>
                </c:pt>
                <c:pt idx="180">
                  <c:v>0.34549098575304654</c:v>
                </c:pt>
                <c:pt idx="181">
                  <c:v>0.34741011751136824</c:v>
                </c:pt>
                <c:pt idx="182">
                  <c:v>0.34932924926969</c:v>
                </c:pt>
                <c:pt idx="183">
                  <c:v>0.35124838102801181</c:v>
                </c:pt>
                <c:pt idx="184">
                  <c:v>0.35316751278633352</c:v>
                </c:pt>
                <c:pt idx="185">
                  <c:v>0.35508664454465527</c:v>
                </c:pt>
                <c:pt idx="186">
                  <c:v>0.35700577630297697</c:v>
                </c:pt>
                <c:pt idx="187">
                  <c:v>0.35892490806129879</c:v>
                </c:pt>
                <c:pt idx="188">
                  <c:v>0.36084403981962049</c:v>
                </c:pt>
                <c:pt idx="189">
                  <c:v>0.36276317157794224</c:v>
                </c:pt>
                <c:pt idx="190">
                  <c:v>0.36468230333626406</c:v>
                </c:pt>
                <c:pt idx="191">
                  <c:v>0.36660143509458576</c:v>
                </c:pt>
                <c:pt idx="192">
                  <c:v>0.36852056685290752</c:v>
                </c:pt>
                <c:pt idx="193">
                  <c:v>0.37043969861122927</c:v>
                </c:pt>
                <c:pt idx="194">
                  <c:v>0.37235883036955103</c:v>
                </c:pt>
                <c:pt idx="195">
                  <c:v>0.37427796212787284</c:v>
                </c:pt>
                <c:pt idx="196">
                  <c:v>0.37619709388619454</c:v>
                </c:pt>
                <c:pt idx="197">
                  <c:v>0.3781162256445163</c:v>
                </c:pt>
                <c:pt idx="198">
                  <c:v>0.380035357402838</c:v>
                </c:pt>
                <c:pt idx="199">
                  <c:v>0.38195448916115982</c:v>
                </c:pt>
                <c:pt idx="200">
                  <c:v>0.38387362091948152</c:v>
                </c:pt>
                <c:pt idx="201">
                  <c:v>0.38579275267780327</c:v>
                </c:pt>
                <c:pt idx="202">
                  <c:v>0.38771188443612509</c:v>
                </c:pt>
                <c:pt idx="203">
                  <c:v>0.38963101619444679</c:v>
                </c:pt>
                <c:pt idx="204">
                  <c:v>0.39155960180379479</c:v>
                </c:pt>
                <c:pt idx="205">
                  <c:v>0.39347873356211654</c:v>
                </c:pt>
                <c:pt idx="206">
                  <c:v>0.39539786532043825</c:v>
                </c:pt>
                <c:pt idx="207">
                  <c:v>0.39731699707876006</c:v>
                </c:pt>
                <c:pt idx="208">
                  <c:v>0.39923612883708176</c:v>
                </c:pt>
                <c:pt idx="209">
                  <c:v>0.40115526059540352</c:v>
                </c:pt>
                <c:pt idx="210">
                  <c:v>0.40307439235372533</c:v>
                </c:pt>
                <c:pt idx="211">
                  <c:v>0.40499352411204703</c:v>
                </c:pt>
                <c:pt idx="212">
                  <c:v>0.40691265587036879</c:v>
                </c:pt>
                <c:pt idx="213">
                  <c:v>0.40883178762869055</c:v>
                </c:pt>
                <c:pt idx="214">
                  <c:v>0.4107509193870123</c:v>
                </c:pt>
                <c:pt idx="215">
                  <c:v>0.41267005114533406</c:v>
                </c:pt>
                <c:pt idx="216">
                  <c:v>0.41458918290365582</c:v>
                </c:pt>
                <c:pt idx="217">
                  <c:v>0.41650831466197757</c:v>
                </c:pt>
                <c:pt idx="218">
                  <c:v>0.41842744642029928</c:v>
                </c:pt>
                <c:pt idx="219">
                  <c:v>0.42034657817862109</c:v>
                </c:pt>
                <c:pt idx="220">
                  <c:v>0.42226570993694279</c:v>
                </c:pt>
                <c:pt idx="221">
                  <c:v>0.42418484169526455</c:v>
                </c:pt>
                <c:pt idx="222">
                  <c:v>0.42610397345358636</c:v>
                </c:pt>
                <c:pt idx="223">
                  <c:v>0.42802310521190806</c:v>
                </c:pt>
                <c:pt idx="224">
                  <c:v>0.42994223697022982</c:v>
                </c:pt>
                <c:pt idx="225">
                  <c:v>0.43186136872855152</c:v>
                </c:pt>
                <c:pt idx="226">
                  <c:v>0.43378050048687333</c:v>
                </c:pt>
                <c:pt idx="227">
                  <c:v>0.43569963224519509</c:v>
                </c:pt>
                <c:pt idx="228">
                  <c:v>0.43761876400351685</c:v>
                </c:pt>
                <c:pt idx="229">
                  <c:v>0.4395378957618386</c:v>
                </c:pt>
                <c:pt idx="230">
                  <c:v>0.44145702752016031</c:v>
                </c:pt>
                <c:pt idx="231">
                  <c:v>0.44337615927848212</c:v>
                </c:pt>
                <c:pt idx="232">
                  <c:v>0.44529529103680382</c:v>
                </c:pt>
                <c:pt idx="233">
                  <c:v>0.44721442279512558</c:v>
                </c:pt>
                <c:pt idx="234">
                  <c:v>0.44913355455344739</c:v>
                </c:pt>
                <c:pt idx="235">
                  <c:v>0.45105268631176909</c:v>
                </c:pt>
                <c:pt idx="236">
                  <c:v>0.45297181807009085</c:v>
                </c:pt>
                <c:pt idx="237">
                  <c:v>0.45489094982841255</c:v>
                </c:pt>
                <c:pt idx="238">
                  <c:v>0.45681008158673436</c:v>
                </c:pt>
                <c:pt idx="239">
                  <c:v>0.45872921334505612</c:v>
                </c:pt>
                <c:pt idx="240">
                  <c:v>0.46064834510337782</c:v>
                </c:pt>
                <c:pt idx="241">
                  <c:v>0.46257693071272582</c:v>
                </c:pt>
                <c:pt idx="242">
                  <c:v>0.46449606247104758</c:v>
                </c:pt>
                <c:pt idx="243">
                  <c:v>0.46641519422936933</c:v>
                </c:pt>
                <c:pt idx="244">
                  <c:v>0.46833432598769109</c:v>
                </c:pt>
                <c:pt idx="245">
                  <c:v>0.47025345774601279</c:v>
                </c:pt>
                <c:pt idx="246">
                  <c:v>0.47217258950433461</c:v>
                </c:pt>
                <c:pt idx="247">
                  <c:v>0.47409172126265636</c:v>
                </c:pt>
                <c:pt idx="248">
                  <c:v>0.47601085302097806</c:v>
                </c:pt>
                <c:pt idx="249">
                  <c:v>0.47792998477929988</c:v>
                </c:pt>
                <c:pt idx="250">
                  <c:v>0.47984911653762158</c:v>
                </c:pt>
                <c:pt idx="251">
                  <c:v>0.48176824829594334</c:v>
                </c:pt>
                <c:pt idx="252">
                  <c:v>0.48368738005426509</c:v>
                </c:pt>
                <c:pt idx="253">
                  <c:v>0.48560651181258685</c:v>
                </c:pt>
                <c:pt idx="254">
                  <c:v>0.48752564357090861</c:v>
                </c:pt>
                <c:pt idx="255">
                  <c:v>0.48944477532923036</c:v>
                </c:pt>
                <c:pt idx="256">
                  <c:v>0.49136390708755212</c:v>
                </c:pt>
                <c:pt idx="257">
                  <c:v>0.49328303884587382</c:v>
                </c:pt>
                <c:pt idx="258">
                  <c:v>0.49520217060419564</c:v>
                </c:pt>
                <c:pt idx="259">
                  <c:v>0.49712130236251739</c:v>
                </c:pt>
                <c:pt idx="260">
                  <c:v>0.49904043412083909</c:v>
                </c:pt>
                <c:pt idx="261">
                  <c:v>0.50095956587916091</c:v>
                </c:pt>
                <c:pt idx="262">
                  <c:v>0.50287869763748261</c:v>
                </c:pt>
                <c:pt idx="263">
                  <c:v>0.50479782939580442</c:v>
                </c:pt>
                <c:pt idx="264">
                  <c:v>0.50671696115412612</c:v>
                </c:pt>
                <c:pt idx="265">
                  <c:v>0.50863609291244782</c:v>
                </c:pt>
                <c:pt idx="266">
                  <c:v>0.51055522467076964</c:v>
                </c:pt>
                <c:pt idx="267">
                  <c:v>0.51247435642909134</c:v>
                </c:pt>
                <c:pt idx="268">
                  <c:v>0.51439348818741315</c:v>
                </c:pt>
                <c:pt idx="269">
                  <c:v>0.51631261994573485</c:v>
                </c:pt>
                <c:pt idx="270">
                  <c:v>0.51823175170405666</c:v>
                </c:pt>
                <c:pt idx="271">
                  <c:v>0.52015088346237848</c:v>
                </c:pt>
                <c:pt idx="272">
                  <c:v>0.52207001522070018</c:v>
                </c:pt>
                <c:pt idx="273">
                  <c:v>0.52398914697902188</c:v>
                </c:pt>
                <c:pt idx="274">
                  <c:v>0.52590827873734358</c:v>
                </c:pt>
                <c:pt idx="275">
                  <c:v>0.52782741049566539</c:v>
                </c:pt>
                <c:pt idx="276">
                  <c:v>0.5297465422539871</c:v>
                </c:pt>
                <c:pt idx="277">
                  <c:v>0.53166567401230891</c:v>
                </c:pt>
                <c:pt idx="278">
                  <c:v>0.53358480577063072</c:v>
                </c:pt>
                <c:pt idx="279">
                  <c:v>0.53551339137997866</c:v>
                </c:pt>
                <c:pt idx="280">
                  <c:v>0.53743252313830037</c:v>
                </c:pt>
                <c:pt idx="281">
                  <c:v>0.53935165489662218</c:v>
                </c:pt>
                <c:pt idx="282">
                  <c:v>0.54127078665494388</c:v>
                </c:pt>
                <c:pt idx="283">
                  <c:v>0.54318991841326569</c:v>
                </c:pt>
                <c:pt idx="284">
                  <c:v>0.54510905017158739</c:v>
                </c:pt>
                <c:pt idx="285">
                  <c:v>0.5470281819299091</c:v>
                </c:pt>
                <c:pt idx="286">
                  <c:v>0.54894731368823091</c:v>
                </c:pt>
                <c:pt idx="287">
                  <c:v>0.55086644544655261</c:v>
                </c:pt>
                <c:pt idx="288">
                  <c:v>0.55278557720487442</c:v>
                </c:pt>
                <c:pt idx="289">
                  <c:v>0.55470470896319612</c:v>
                </c:pt>
                <c:pt idx="290">
                  <c:v>0.55662384072151794</c:v>
                </c:pt>
                <c:pt idx="291">
                  <c:v>0.55854297247983964</c:v>
                </c:pt>
                <c:pt idx="292">
                  <c:v>0.56046210423816145</c:v>
                </c:pt>
                <c:pt idx="293">
                  <c:v>0.56238123599648315</c:v>
                </c:pt>
                <c:pt idx="294">
                  <c:v>0.56430036775480485</c:v>
                </c:pt>
                <c:pt idx="295">
                  <c:v>0.56621949951312667</c:v>
                </c:pt>
                <c:pt idx="296">
                  <c:v>0.56813863127144837</c:v>
                </c:pt>
                <c:pt idx="297">
                  <c:v>0.57005776302977018</c:v>
                </c:pt>
                <c:pt idx="298">
                  <c:v>0.57197689478809199</c:v>
                </c:pt>
                <c:pt idx="299">
                  <c:v>0.5738960265464137</c:v>
                </c:pt>
                <c:pt idx="300">
                  <c:v>0.5758151583047354</c:v>
                </c:pt>
                <c:pt idx="301">
                  <c:v>0.5777342900630571</c:v>
                </c:pt>
                <c:pt idx="302">
                  <c:v>0.57965342182137891</c:v>
                </c:pt>
                <c:pt idx="303">
                  <c:v>0.58157255357970072</c:v>
                </c:pt>
                <c:pt idx="304">
                  <c:v>0.58349168533802243</c:v>
                </c:pt>
                <c:pt idx="305">
                  <c:v>0.58541081709634424</c:v>
                </c:pt>
                <c:pt idx="306">
                  <c:v>0.58732994885466594</c:v>
                </c:pt>
                <c:pt idx="307">
                  <c:v>0.58924908061298775</c:v>
                </c:pt>
                <c:pt idx="308">
                  <c:v>0.59116821237130945</c:v>
                </c:pt>
                <c:pt idx="309">
                  <c:v>0.59308734412963116</c:v>
                </c:pt>
                <c:pt idx="310">
                  <c:v>0.59500647588795297</c:v>
                </c:pt>
                <c:pt idx="311">
                  <c:v>0.59692560764627467</c:v>
                </c:pt>
                <c:pt idx="312">
                  <c:v>0.59884473940459648</c:v>
                </c:pt>
                <c:pt idx="313">
                  <c:v>0.60076387116291818</c:v>
                </c:pt>
                <c:pt idx="314">
                  <c:v>0.60268300292124</c:v>
                </c:pt>
                <c:pt idx="315">
                  <c:v>0.6046021346795617</c:v>
                </c:pt>
                <c:pt idx="316">
                  <c:v>0.60653072028890964</c:v>
                </c:pt>
                <c:pt idx="317">
                  <c:v>0.60844985204723145</c:v>
                </c:pt>
                <c:pt idx="318">
                  <c:v>0.61036898380555316</c:v>
                </c:pt>
                <c:pt idx="319">
                  <c:v>0.61228811556387497</c:v>
                </c:pt>
                <c:pt idx="320">
                  <c:v>0.61420724732219667</c:v>
                </c:pt>
                <c:pt idx="321">
                  <c:v>0.61612637908051837</c:v>
                </c:pt>
                <c:pt idx="322">
                  <c:v>0.61804551083884018</c:v>
                </c:pt>
                <c:pt idx="323">
                  <c:v>0.619964642597162</c:v>
                </c:pt>
                <c:pt idx="324">
                  <c:v>0.62188377435548381</c:v>
                </c:pt>
                <c:pt idx="325">
                  <c:v>0.6238029061138054</c:v>
                </c:pt>
                <c:pt idx="326">
                  <c:v>0.62572203787212721</c:v>
                </c:pt>
                <c:pt idx="327">
                  <c:v>0.62764116963044891</c:v>
                </c:pt>
                <c:pt idx="328">
                  <c:v>0.62956030138877073</c:v>
                </c:pt>
                <c:pt idx="329">
                  <c:v>0.63147943314709254</c:v>
                </c:pt>
                <c:pt idx="330">
                  <c:v>0.63339856490541413</c:v>
                </c:pt>
                <c:pt idx="331">
                  <c:v>0.63531769666373594</c:v>
                </c:pt>
                <c:pt idx="332">
                  <c:v>0.63723682842205776</c:v>
                </c:pt>
                <c:pt idx="333">
                  <c:v>0.63915596018037946</c:v>
                </c:pt>
                <c:pt idx="334">
                  <c:v>0.64107509193870127</c:v>
                </c:pt>
                <c:pt idx="335">
                  <c:v>0.64299422369702297</c:v>
                </c:pt>
                <c:pt idx="336">
                  <c:v>0.64491335545534467</c:v>
                </c:pt>
                <c:pt idx="337">
                  <c:v>0.64683248721366648</c:v>
                </c:pt>
                <c:pt idx="338">
                  <c:v>0.6487516189719883</c:v>
                </c:pt>
                <c:pt idx="339">
                  <c:v>0.65067075073030989</c:v>
                </c:pt>
                <c:pt idx="340">
                  <c:v>0.6525898824886317</c:v>
                </c:pt>
                <c:pt idx="341">
                  <c:v>0.65450901424695351</c:v>
                </c:pt>
                <c:pt idx="342">
                  <c:v>0.65642814600527521</c:v>
                </c:pt>
                <c:pt idx="343">
                  <c:v>0.65834727776359703</c:v>
                </c:pt>
                <c:pt idx="344">
                  <c:v>0.66026640952191873</c:v>
                </c:pt>
                <c:pt idx="345">
                  <c:v>0.66218554128024043</c:v>
                </c:pt>
                <c:pt idx="346">
                  <c:v>0.66410467303856224</c:v>
                </c:pt>
                <c:pt idx="347">
                  <c:v>0.66602380479688406</c:v>
                </c:pt>
                <c:pt idx="348">
                  <c:v>0.66794293655520576</c:v>
                </c:pt>
                <c:pt idx="349">
                  <c:v>0.66986206831352746</c:v>
                </c:pt>
                <c:pt idx="350">
                  <c:v>0.67178120007184927</c:v>
                </c:pt>
                <c:pt idx="351">
                  <c:v>0.67370033183017097</c:v>
                </c:pt>
                <c:pt idx="352">
                  <c:v>0.67561946358849279</c:v>
                </c:pt>
                <c:pt idx="353">
                  <c:v>0.67754804919784073</c:v>
                </c:pt>
                <c:pt idx="354">
                  <c:v>0.67946718095616243</c:v>
                </c:pt>
                <c:pt idx="355">
                  <c:v>0.68138631271448424</c:v>
                </c:pt>
                <c:pt idx="356">
                  <c:v>0.68330544447280606</c:v>
                </c:pt>
                <c:pt idx="357">
                  <c:v>0.68522457623112765</c:v>
                </c:pt>
                <c:pt idx="358">
                  <c:v>0.68714370798944946</c:v>
                </c:pt>
                <c:pt idx="359">
                  <c:v>0.68906283974777127</c:v>
                </c:pt>
                <c:pt idx="360">
                  <c:v>0.69098197150609308</c:v>
                </c:pt>
                <c:pt idx="361">
                  <c:v>0.69290110326441479</c:v>
                </c:pt>
                <c:pt idx="362">
                  <c:v>0.69482023502273649</c:v>
                </c:pt>
                <c:pt idx="363">
                  <c:v>0.69673936678105819</c:v>
                </c:pt>
                <c:pt idx="364">
                  <c:v>0.69865849853938</c:v>
                </c:pt>
                <c:pt idx="365">
                  <c:v>0.70057763029770181</c:v>
                </c:pt>
                <c:pt idx="366">
                  <c:v>0.70249676205602363</c:v>
                </c:pt>
                <c:pt idx="367">
                  <c:v>0.70441589381434522</c:v>
                </c:pt>
                <c:pt idx="368">
                  <c:v>0.70633502557266703</c:v>
                </c:pt>
                <c:pt idx="369">
                  <c:v>0.70825415733098873</c:v>
                </c:pt>
                <c:pt idx="370">
                  <c:v>0.71017328908931054</c:v>
                </c:pt>
                <c:pt idx="371">
                  <c:v>0.71209242084763225</c:v>
                </c:pt>
                <c:pt idx="372">
                  <c:v>0.71401155260595395</c:v>
                </c:pt>
                <c:pt idx="373">
                  <c:v>0.71593068436427576</c:v>
                </c:pt>
                <c:pt idx="374">
                  <c:v>0.71784981612259757</c:v>
                </c:pt>
                <c:pt idx="375">
                  <c:v>0.71976894788091939</c:v>
                </c:pt>
                <c:pt idx="376">
                  <c:v>0.72168807963924098</c:v>
                </c:pt>
                <c:pt idx="377">
                  <c:v>0.72360721139756279</c:v>
                </c:pt>
                <c:pt idx="378">
                  <c:v>0.72552634315588449</c:v>
                </c:pt>
                <c:pt idx="379">
                  <c:v>0.7274454749142063</c:v>
                </c:pt>
                <c:pt idx="380">
                  <c:v>0.72936460667252812</c:v>
                </c:pt>
                <c:pt idx="381">
                  <c:v>0.73128373843084971</c:v>
                </c:pt>
                <c:pt idx="382">
                  <c:v>0.73320287018917152</c:v>
                </c:pt>
                <c:pt idx="383">
                  <c:v>0.73512200194749333</c:v>
                </c:pt>
                <c:pt idx="384">
                  <c:v>0.73704113370581503</c:v>
                </c:pt>
                <c:pt idx="385">
                  <c:v>0.73896026546413685</c:v>
                </c:pt>
                <c:pt idx="386">
                  <c:v>0.74087939722245855</c:v>
                </c:pt>
                <c:pt idx="387">
                  <c:v>0.74279852898078025</c:v>
                </c:pt>
                <c:pt idx="388">
                  <c:v>0.74471766073910206</c:v>
                </c:pt>
                <c:pt idx="389">
                  <c:v>0.74663679249742387</c:v>
                </c:pt>
                <c:pt idx="390">
                  <c:v>0.74856537810677171</c:v>
                </c:pt>
                <c:pt idx="391">
                  <c:v>0.75048450986509352</c:v>
                </c:pt>
                <c:pt idx="392">
                  <c:v>0.75240364162341533</c:v>
                </c:pt>
                <c:pt idx="393">
                  <c:v>0.75432277338173714</c:v>
                </c:pt>
                <c:pt idx="394">
                  <c:v>0.75624190514005873</c:v>
                </c:pt>
                <c:pt idx="395">
                  <c:v>0.75816103689838055</c:v>
                </c:pt>
                <c:pt idx="396">
                  <c:v>0.76008016865670236</c:v>
                </c:pt>
                <c:pt idx="397">
                  <c:v>0.76199930041502406</c:v>
                </c:pt>
                <c:pt idx="398">
                  <c:v>0.76391843217334587</c:v>
                </c:pt>
                <c:pt idx="399">
                  <c:v>0.76583756393166746</c:v>
                </c:pt>
                <c:pt idx="400">
                  <c:v>0.76775669568998928</c:v>
                </c:pt>
                <c:pt idx="401">
                  <c:v>0.76967582744831109</c:v>
                </c:pt>
                <c:pt idx="402">
                  <c:v>0.7715949592066329</c:v>
                </c:pt>
                <c:pt idx="403">
                  <c:v>0.77351409096495449</c:v>
                </c:pt>
                <c:pt idx="404">
                  <c:v>0.77543322272327631</c:v>
                </c:pt>
                <c:pt idx="405">
                  <c:v>0.77735235448159812</c:v>
                </c:pt>
                <c:pt idx="406">
                  <c:v>0.77927148623991982</c:v>
                </c:pt>
                <c:pt idx="407">
                  <c:v>0.78119061799824163</c:v>
                </c:pt>
                <c:pt idx="408">
                  <c:v>0.78310974975656322</c:v>
                </c:pt>
                <c:pt idx="409">
                  <c:v>0.78502888151488504</c:v>
                </c:pt>
                <c:pt idx="410">
                  <c:v>0.78694801327320685</c:v>
                </c:pt>
                <c:pt idx="411">
                  <c:v>0.78886714503152866</c:v>
                </c:pt>
                <c:pt idx="412">
                  <c:v>0.79078627678985036</c:v>
                </c:pt>
                <c:pt idx="413">
                  <c:v>0.79270540854817206</c:v>
                </c:pt>
                <c:pt idx="414">
                  <c:v>0.79462454030649377</c:v>
                </c:pt>
                <c:pt idx="415">
                  <c:v>0.79654367206481558</c:v>
                </c:pt>
                <c:pt idx="416">
                  <c:v>0.79846280382313739</c:v>
                </c:pt>
                <c:pt idx="417">
                  <c:v>0.8003819355814592</c:v>
                </c:pt>
                <c:pt idx="418">
                  <c:v>0.80230106733978079</c:v>
                </c:pt>
                <c:pt idx="419">
                  <c:v>0.80422019909810261</c:v>
                </c:pt>
                <c:pt idx="420">
                  <c:v>0.80613933085642442</c:v>
                </c:pt>
                <c:pt idx="421">
                  <c:v>0.80805846261474612</c:v>
                </c:pt>
                <c:pt idx="422">
                  <c:v>0.80997759437306793</c:v>
                </c:pt>
                <c:pt idx="423">
                  <c:v>0.81189672613138952</c:v>
                </c:pt>
                <c:pt idx="424">
                  <c:v>0.81381585788971134</c:v>
                </c:pt>
                <c:pt idx="425">
                  <c:v>0.81573498964803315</c:v>
                </c:pt>
                <c:pt idx="426">
                  <c:v>0.81765412140635496</c:v>
                </c:pt>
                <c:pt idx="427">
                  <c:v>0.81958270701570279</c:v>
                </c:pt>
                <c:pt idx="428">
                  <c:v>0.82150183877402461</c:v>
                </c:pt>
                <c:pt idx="429">
                  <c:v>0.82342097053234642</c:v>
                </c:pt>
                <c:pt idx="430">
                  <c:v>0.82534010229066812</c:v>
                </c:pt>
                <c:pt idx="431">
                  <c:v>0.82725923404898982</c:v>
                </c:pt>
                <c:pt idx="432">
                  <c:v>0.82917836580731163</c:v>
                </c:pt>
                <c:pt idx="433">
                  <c:v>0.83109749756563334</c:v>
                </c:pt>
                <c:pt idx="434">
                  <c:v>0.83301662932395515</c:v>
                </c:pt>
                <c:pt idx="435">
                  <c:v>0.83493576108227674</c:v>
                </c:pt>
                <c:pt idx="436">
                  <c:v>0.83685489284059855</c:v>
                </c:pt>
                <c:pt idx="437">
                  <c:v>0.83877402459892036</c:v>
                </c:pt>
                <c:pt idx="438">
                  <c:v>0.84069315635724218</c:v>
                </c:pt>
                <c:pt idx="439">
                  <c:v>0.84261228811556388</c:v>
                </c:pt>
                <c:pt idx="440">
                  <c:v>0.84453141987388558</c:v>
                </c:pt>
                <c:pt idx="441">
                  <c:v>0.84645055163220739</c:v>
                </c:pt>
                <c:pt idx="442">
                  <c:v>0.84836968339052909</c:v>
                </c:pt>
                <c:pt idx="443">
                  <c:v>0.85028881514885091</c:v>
                </c:pt>
                <c:pt idx="444">
                  <c:v>0.85220794690717272</c:v>
                </c:pt>
                <c:pt idx="445">
                  <c:v>0.85412707866549431</c:v>
                </c:pt>
                <c:pt idx="446">
                  <c:v>0.85604621042381612</c:v>
                </c:pt>
                <c:pt idx="447">
                  <c:v>0.85796534218213794</c:v>
                </c:pt>
                <c:pt idx="448">
                  <c:v>0.85988447394045964</c:v>
                </c:pt>
                <c:pt idx="449">
                  <c:v>0.86180360569878145</c:v>
                </c:pt>
                <c:pt idx="450">
                  <c:v>0.86372273745710304</c:v>
                </c:pt>
                <c:pt idx="451">
                  <c:v>0.86564186921542485</c:v>
                </c:pt>
                <c:pt idx="452">
                  <c:v>0.86756100097374667</c:v>
                </c:pt>
                <c:pt idx="453">
                  <c:v>0.86948013273206848</c:v>
                </c:pt>
                <c:pt idx="454">
                  <c:v>0.87139926449039018</c:v>
                </c:pt>
                <c:pt idx="455">
                  <c:v>0.87331839624871188</c:v>
                </c:pt>
                <c:pt idx="456">
                  <c:v>0.87523752800703369</c:v>
                </c:pt>
                <c:pt idx="457">
                  <c:v>0.8771566597653554</c:v>
                </c:pt>
                <c:pt idx="458">
                  <c:v>0.87907579152367721</c:v>
                </c:pt>
                <c:pt idx="459">
                  <c:v>0.8809949232819988</c:v>
                </c:pt>
                <c:pt idx="460">
                  <c:v>0.88291405504032061</c:v>
                </c:pt>
                <c:pt idx="461">
                  <c:v>0.88483318679864242</c:v>
                </c:pt>
                <c:pt idx="462">
                  <c:v>0.88675231855696424</c:v>
                </c:pt>
                <c:pt idx="463">
                  <c:v>0.88867145031528594</c:v>
                </c:pt>
                <c:pt idx="464">
                  <c:v>0.89060003592463388</c:v>
                </c:pt>
                <c:pt idx="465">
                  <c:v>0.89251916768295569</c:v>
                </c:pt>
                <c:pt idx="466">
                  <c:v>0.8944382994412774</c:v>
                </c:pt>
                <c:pt idx="467">
                  <c:v>0.8963574311995991</c:v>
                </c:pt>
                <c:pt idx="468">
                  <c:v>0.89827656295792091</c:v>
                </c:pt>
                <c:pt idx="469">
                  <c:v>0.90019569471624261</c:v>
                </c:pt>
                <c:pt idx="470">
                  <c:v>0.90211482647456442</c:v>
                </c:pt>
                <c:pt idx="471">
                  <c:v>0.90403395823288624</c:v>
                </c:pt>
                <c:pt idx="472">
                  <c:v>0.90595308999120783</c:v>
                </c:pt>
                <c:pt idx="473">
                  <c:v>0.90787222174952964</c:v>
                </c:pt>
                <c:pt idx="474">
                  <c:v>0.90979135350785145</c:v>
                </c:pt>
                <c:pt idx="475">
                  <c:v>0.91171048526617315</c:v>
                </c:pt>
                <c:pt idx="476">
                  <c:v>0.91362961702449497</c:v>
                </c:pt>
                <c:pt idx="477">
                  <c:v>0.91554874878281667</c:v>
                </c:pt>
                <c:pt idx="478">
                  <c:v>0.91746788054113837</c:v>
                </c:pt>
                <c:pt idx="479">
                  <c:v>0.91938701229946018</c:v>
                </c:pt>
                <c:pt idx="480">
                  <c:v>0.92130614405778199</c:v>
                </c:pt>
                <c:pt idx="481">
                  <c:v>0.9232252758161037</c:v>
                </c:pt>
                <c:pt idx="482">
                  <c:v>0.9251444075744254</c:v>
                </c:pt>
                <c:pt idx="483">
                  <c:v>0.92706353933274721</c:v>
                </c:pt>
                <c:pt idx="484">
                  <c:v>0.92898267109106891</c:v>
                </c:pt>
                <c:pt idx="485">
                  <c:v>0.93090180284939072</c:v>
                </c:pt>
                <c:pt idx="486">
                  <c:v>0.93282093460771254</c:v>
                </c:pt>
                <c:pt idx="487">
                  <c:v>0.93474006636603413</c:v>
                </c:pt>
                <c:pt idx="488">
                  <c:v>0.93665919812435594</c:v>
                </c:pt>
                <c:pt idx="489">
                  <c:v>0.93857832988267775</c:v>
                </c:pt>
                <c:pt idx="490">
                  <c:v>0.94049746164099945</c:v>
                </c:pt>
                <c:pt idx="491">
                  <c:v>0.94241659339932127</c:v>
                </c:pt>
                <c:pt idx="492">
                  <c:v>0.94433572515764297</c:v>
                </c:pt>
                <c:pt idx="493">
                  <c:v>0.94625485691596467</c:v>
                </c:pt>
                <c:pt idx="494">
                  <c:v>0.94817398867428648</c:v>
                </c:pt>
                <c:pt idx="495">
                  <c:v>0.9500931204326083</c:v>
                </c:pt>
                <c:pt idx="496">
                  <c:v>0.95201225219092989</c:v>
                </c:pt>
                <c:pt idx="497">
                  <c:v>0.9539313839492517</c:v>
                </c:pt>
                <c:pt idx="498">
                  <c:v>0.95585051570757351</c:v>
                </c:pt>
                <c:pt idx="499">
                  <c:v>0.95776964746589521</c:v>
                </c:pt>
                <c:pt idx="500">
                  <c:v>0.95968877922421703</c:v>
                </c:pt>
                <c:pt idx="501">
                  <c:v>0.96161736483356497</c:v>
                </c:pt>
                <c:pt idx="502">
                  <c:v>0.96353649659188667</c:v>
                </c:pt>
                <c:pt idx="503">
                  <c:v>0.96545562835020848</c:v>
                </c:pt>
                <c:pt idx="504">
                  <c:v>0.96737476010853019</c:v>
                </c:pt>
                <c:pt idx="505">
                  <c:v>0.96929389186685189</c:v>
                </c:pt>
                <c:pt idx="506">
                  <c:v>0.9712130236251737</c:v>
                </c:pt>
                <c:pt idx="507">
                  <c:v>0.97313215538349551</c:v>
                </c:pt>
                <c:pt idx="508">
                  <c:v>0.97505128714181721</c:v>
                </c:pt>
                <c:pt idx="509">
                  <c:v>0.97697041890013891</c:v>
                </c:pt>
                <c:pt idx="510">
                  <c:v>0.97888955065846073</c:v>
                </c:pt>
                <c:pt idx="511">
                  <c:v>0.98080868241678243</c:v>
                </c:pt>
                <c:pt idx="512">
                  <c:v>0.98272781417510424</c:v>
                </c:pt>
                <c:pt idx="513">
                  <c:v>0.98464694593342605</c:v>
                </c:pt>
                <c:pt idx="514">
                  <c:v>0.98656607769174764</c:v>
                </c:pt>
                <c:pt idx="515">
                  <c:v>0.98848520945006946</c:v>
                </c:pt>
                <c:pt idx="516">
                  <c:v>0.99040434120839127</c:v>
                </c:pt>
                <c:pt idx="517">
                  <c:v>0.99232347296671297</c:v>
                </c:pt>
                <c:pt idx="518">
                  <c:v>0.99424260472503478</c:v>
                </c:pt>
                <c:pt idx="519">
                  <c:v>0.99616173648335649</c:v>
                </c:pt>
                <c:pt idx="520">
                  <c:v>0.99808086824167819</c:v>
                </c:pt>
                <c:pt idx="521">
                  <c:v>1</c:v>
                </c:pt>
              </c:numCache>
            </c:numRef>
          </c:xVal>
          <c:yVal>
            <c:numRef>
              <c:f>'1 cell'!$D$3:$D$674</c:f>
              <c:numCache>
                <c:formatCode>General</c:formatCode>
                <c:ptCount val="672"/>
                <c:pt idx="0">
                  <c:v>0.20487691544074937</c:v>
                </c:pt>
                <c:pt idx="1">
                  <c:v>0.2258060428129389</c:v>
                </c:pt>
                <c:pt idx="2">
                  <c:v>0.26727988932422303</c:v>
                </c:pt>
                <c:pt idx="3">
                  <c:v>0.32526850492655057</c:v>
                </c:pt>
                <c:pt idx="4">
                  <c:v>0.36482242240550844</c:v>
                </c:pt>
                <c:pt idx="5">
                  <c:v>0.35176521527917115</c:v>
                </c:pt>
                <c:pt idx="6">
                  <c:v>0.30472378578745607</c:v>
                </c:pt>
                <c:pt idx="7">
                  <c:v>0.29454752827618252</c:v>
                </c:pt>
                <c:pt idx="8">
                  <c:v>0.29684975340845488</c:v>
                </c:pt>
                <c:pt idx="9">
                  <c:v>0.303186152855076</c:v>
                </c:pt>
                <c:pt idx="10">
                  <c:v>0.27419290112048661</c:v>
                </c:pt>
                <c:pt idx="11">
                  <c:v>0.27803275918513903</c:v>
                </c:pt>
                <c:pt idx="12">
                  <c:v>0.31355672661604583</c:v>
                </c:pt>
                <c:pt idx="13">
                  <c:v>0.35598948157691862</c:v>
                </c:pt>
                <c:pt idx="14">
                  <c:v>0.36693455555438209</c:v>
                </c:pt>
                <c:pt idx="15">
                  <c:v>0.37807183364839314</c:v>
                </c:pt>
                <c:pt idx="16">
                  <c:v>0.38671257036043555</c:v>
                </c:pt>
                <c:pt idx="17">
                  <c:v>0.39592991942212036</c:v>
                </c:pt>
                <c:pt idx="18">
                  <c:v>0.39765764433789907</c:v>
                </c:pt>
                <c:pt idx="19">
                  <c:v>0.41762575112735106</c:v>
                </c:pt>
                <c:pt idx="20">
                  <c:v>0.41493911776198367</c:v>
                </c:pt>
                <c:pt idx="21">
                  <c:v>0.43029855002059325</c:v>
                </c:pt>
                <c:pt idx="22">
                  <c:v>0.45718178073945775</c:v>
                </c:pt>
                <c:pt idx="23">
                  <c:v>0.44220464458079434</c:v>
                </c:pt>
                <c:pt idx="24">
                  <c:v>0.43932369496573065</c:v>
                </c:pt>
                <c:pt idx="25">
                  <c:v>0.44316355303038302</c:v>
                </c:pt>
                <c:pt idx="26">
                  <c:v>0.46947017139960501</c:v>
                </c:pt>
                <c:pt idx="27">
                  <c:v>0.49923223960038438</c:v>
                </c:pt>
                <c:pt idx="28">
                  <c:v>0.48463951167481595</c:v>
                </c:pt>
                <c:pt idx="29">
                  <c:v>0.51574489655827904</c:v>
                </c:pt>
                <c:pt idx="30">
                  <c:v>0.50249548531539423</c:v>
                </c:pt>
                <c:pt idx="31">
                  <c:v>0.49769460666800436</c:v>
                </c:pt>
                <c:pt idx="32">
                  <c:v>0.50537643493045803</c:v>
                </c:pt>
                <c:pt idx="33">
                  <c:v>0.48751834915673087</c:v>
                </c:pt>
                <c:pt idx="34">
                  <c:v>0.4825273785259423</c:v>
                </c:pt>
                <c:pt idx="35">
                  <c:v>0.50556863904700544</c:v>
                </c:pt>
                <c:pt idx="36">
                  <c:v>0.48963048230560452</c:v>
                </c:pt>
                <c:pt idx="37">
                  <c:v>0.49347034037025694</c:v>
                </c:pt>
                <c:pt idx="38">
                  <c:v>0.48214297029284725</c:v>
                </c:pt>
                <c:pt idx="39">
                  <c:v>0.47273341711461486</c:v>
                </c:pt>
                <c:pt idx="40">
                  <c:v>0.51593710067482645</c:v>
                </c:pt>
                <c:pt idx="41">
                  <c:v>0.48982268642215204</c:v>
                </c:pt>
                <c:pt idx="42">
                  <c:v>0.50940849711165792</c:v>
                </c:pt>
                <c:pt idx="43">
                  <c:v>0.48809496150637338</c:v>
                </c:pt>
                <c:pt idx="44">
                  <c:v>0.51804923382370027</c:v>
                </c:pt>
                <c:pt idx="45">
                  <c:v>0.50038335216652052</c:v>
                </c:pt>
                <c:pt idx="46">
                  <c:v>0.49712010645151072</c:v>
                </c:pt>
                <c:pt idx="47">
                  <c:v>0.48963048230560452</c:v>
                </c:pt>
                <c:pt idx="48">
                  <c:v>0.48732614504018335</c:v>
                </c:pt>
                <c:pt idx="49">
                  <c:v>0.47273341711461486</c:v>
                </c:pt>
                <c:pt idx="50">
                  <c:v>0.49539026940258313</c:v>
                </c:pt>
                <c:pt idx="51">
                  <c:v>0.47023687573264616</c:v>
                </c:pt>
                <c:pt idx="52">
                  <c:v>0.47062128396574121</c:v>
                </c:pt>
                <c:pt idx="53">
                  <c:v>0.45430083112439407</c:v>
                </c:pt>
                <c:pt idx="54">
                  <c:v>0.44239684869734186</c:v>
                </c:pt>
                <c:pt idx="55">
                  <c:v>0.4270353043055834</c:v>
                </c:pt>
                <c:pt idx="56">
                  <c:v>0.41071485146423625</c:v>
                </c:pt>
                <c:pt idx="57">
                  <c:v>0.42895523333790964</c:v>
                </c:pt>
                <c:pt idx="58">
                  <c:v>0.42415435469051971</c:v>
                </c:pt>
                <c:pt idx="59">
                  <c:v>0.43836267438299309</c:v>
                </c:pt>
                <c:pt idx="60">
                  <c:v>0.43183618295297332</c:v>
                </c:pt>
                <c:pt idx="61">
                  <c:v>0.44892334012736163</c:v>
                </c:pt>
                <c:pt idx="62">
                  <c:v>0.46735803825073136</c:v>
                </c:pt>
                <c:pt idx="63">
                  <c:v>0.46505370098531013</c:v>
                </c:pt>
                <c:pt idx="64">
                  <c:v>0.46390047628602504</c:v>
                </c:pt>
                <c:pt idx="65">
                  <c:v>0.47753429576200485</c:v>
                </c:pt>
                <c:pt idx="66">
                  <c:v>0.47522995849658362</c:v>
                </c:pt>
                <c:pt idx="67">
                  <c:v>0.47331002946425738</c:v>
                </c:pt>
                <c:pt idx="68">
                  <c:v>0.46274936371988884</c:v>
                </c:pt>
                <c:pt idx="69">
                  <c:v>0.45775628095595144</c:v>
                </c:pt>
                <c:pt idx="70">
                  <c:v>0.44873324814396298</c:v>
                </c:pt>
                <c:pt idx="71">
                  <c:v>0.39688882787170904</c:v>
                </c:pt>
                <c:pt idx="72">
                  <c:v>0.39036022430854039</c:v>
                </c:pt>
                <c:pt idx="73">
                  <c:v>0.35579938959351998</c:v>
                </c:pt>
                <c:pt idx="74">
                  <c:v>0.3312204961400767</c:v>
                </c:pt>
                <c:pt idx="75">
                  <c:v>0.31470783918218204</c:v>
                </c:pt>
                <c:pt idx="76">
                  <c:v>0.30606710247013968</c:v>
                </c:pt>
                <c:pt idx="77">
                  <c:v>0.30145842793929728</c:v>
                </c:pt>
                <c:pt idx="78">
                  <c:v>0.29147437454457131</c:v>
                </c:pt>
                <c:pt idx="79">
                  <c:v>0.31317231838295084</c:v>
                </c:pt>
                <c:pt idx="80">
                  <c:v>0.31970092194611949</c:v>
                </c:pt>
                <c:pt idx="81">
                  <c:v>0.33736469147015025</c:v>
                </c:pt>
                <c:pt idx="82">
                  <c:v>0.34927078603035133</c:v>
                </c:pt>
                <c:pt idx="83">
                  <c:v>0.36443801417241345</c:v>
                </c:pt>
                <c:pt idx="84">
                  <c:v>0.36040595199121356</c:v>
                </c:pt>
                <c:pt idx="85">
                  <c:v>0.3582938188423398</c:v>
                </c:pt>
                <c:pt idx="86">
                  <c:v>0.38652036624388802</c:v>
                </c:pt>
                <c:pt idx="87">
                  <c:v>0.38959351997549924</c:v>
                </c:pt>
                <c:pt idx="88">
                  <c:v>0.37979955856417186</c:v>
                </c:pt>
                <c:pt idx="89">
                  <c:v>0.39477669472283528</c:v>
                </c:pt>
                <c:pt idx="90">
                  <c:v>0.39573771530557283</c:v>
                </c:pt>
                <c:pt idx="91">
                  <c:v>0.39669662375516151</c:v>
                </c:pt>
                <c:pt idx="92">
                  <c:v>0.3878636829265717</c:v>
                </c:pt>
                <c:pt idx="93">
                  <c:v>0.36501462652205596</c:v>
                </c:pt>
                <c:pt idx="94">
                  <c:v>0.34792535721451878</c:v>
                </c:pt>
                <c:pt idx="95">
                  <c:v>0.34005343696866652</c:v>
                </c:pt>
                <c:pt idx="96">
                  <c:v>0.34158895776789766</c:v>
                </c:pt>
                <c:pt idx="97">
                  <c:v>0.33333262928895036</c:v>
                </c:pt>
                <c:pt idx="98">
                  <c:v>0.33486815008818155</c:v>
                </c:pt>
                <c:pt idx="99">
                  <c:v>0.32315637177767687</c:v>
                </c:pt>
                <c:pt idx="100">
                  <c:v>0.32354078001077186</c:v>
                </c:pt>
                <c:pt idx="101">
                  <c:v>0.32046762627916064</c:v>
                </c:pt>
                <c:pt idx="102">
                  <c:v>0.31931651371302444</c:v>
                </c:pt>
                <c:pt idx="103">
                  <c:v>0.32200525921154066</c:v>
                </c:pt>
                <c:pt idx="104">
                  <c:v>0.31259570603330833</c:v>
                </c:pt>
                <c:pt idx="105">
                  <c:v>0.33851791616943533</c:v>
                </c:pt>
                <c:pt idx="106">
                  <c:v>0.32334857589422439</c:v>
                </c:pt>
                <c:pt idx="107">
                  <c:v>0.33333262928895036</c:v>
                </c:pt>
                <c:pt idx="108">
                  <c:v>0.31240350191676086</c:v>
                </c:pt>
                <c:pt idx="109">
                  <c:v>0.29684975340845488</c:v>
                </c:pt>
                <c:pt idx="110">
                  <c:v>0.29915409067387611</c:v>
                </c:pt>
                <c:pt idx="111">
                  <c:v>0.30145842793929728</c:v>
                </c:pt>
                <c:pt idx="112">
                  <c:v>0.30606710247013968</c:v>
                </c:pt>
                <c:pt idx="113">
                  <c:v>0.30241944852203478</c:v>
                </c:pt>
                <c:pt idx="114">
                  <c:v>0.30856364385210844</c:v>
                </c:pt>
                <c:pt idx="115">
                  <c:v>0.30702812305287724</c:v>
                </c:pt>
                <c:pt idx="116">
                  <c:v>0.27976259623406657</c:v>
                </c:pt>
                <c:pt idx="117">
                  <c:v>0.29032326197843511</c:v>
                </c:pt>
                <c:pt idx="118">
                  <c:v>0.29128217042802379</c:v>
                </c:pt>
                <c:pt idx="119">
                  <c:v>0.29627525319196124</c:v>
                </c:pt>
                <c:pt idx="120">
                  <c:v>0.29435532415963506</c:v>
                </c:pt>
                <c:pt idx="121">
                  <c:v>0.29435532415963506</c:v>
                </c:pt>
                <c:pt idx="122">
                  <c:v>0.2933943035768975</c:v>
                </c:pt>
                <c:pt idx="123">
                  <c:v>0.30491598990400354</c:v>
                </c:pt>
                <c:pt idx="124">
                  <c:v>0.31624335998141323</c:v>
                </c:pt>
                <c:pt idx="125">
                  <c:v>0.32354078001077186</c:v>
                </c:pt>
                <c:pt idx="126">
                  <c:v>0.32968497534084545</c:v>
                </c:pt>
                <c:pt idx="127">
                  <c:v>0.32699622984232923</c:v>
                </c:pt>
                <c:pt idx="128">
                  <c:v>0.34907858191380386</c:v>
                </c:pt>
                <c:pt idx="129">
                  <c:v>0.3567582980431086</c:v>
                </c:pt>
                <c:pt idx="130">
                  <c:v>0.3675111679040246</c:v>
                </c:pt>
                <c:pt idx="131">
                  <c:v>0.37595970049951949</c:v>
                </c:pt>
                <c:pt idx="132">
                  <c:v>0.38863249939276168</c:v>
                </c:pt>
                <c:pt idx="133">
                  <c:v>0.37135102596867708</c:v>
                </c:pt>
                <c:pt idx="134">
                  <c:v>0.37499867991678193</c:v>
                </c:pt>
                <c:pt idx="135">
                  <c:v>0.36943109693635084</c:v>
                </c:pt>
                <c:pt idx="136">
                  <c:v>0.38671257036043555</c:v>
                </c:pt>
                <c:pt idx="137">
                  <c:v>0.39420008237319276</c:v>
                </c:pt>
                <c:pt idx="138">
                  <c:v>0.39842434867094023</c:v>
                </c:pt>
                <c:pt idx="139">
                  <c:v>0.37154323008522461</c:v>
                </c:pt>
                <c:pt idx="140">
                  <c:v>0.35925483942507735</c:v>
                </c:pt>
                <c:pt idx="141">
                  <c:v>0.36885448458670833</c:v>
                </c:pt>
                <c:pt idx="142">
                  <c:v>0.36789557613711965</c:v>
                </c:pt>
                <c:pt idx="143">
                  <c:v>0.37864844599803571</c:v>
                </c:pt>
                <c:pt idx="144">
                  <c:v>0.38652036624388802</c:v>
                </c:pt>
                <c:pt idx="145">
                  <c:v>0.38920911174240419</c:v>
                </c:pt>
                <c:pt idx="146">
                  <c:v>0.38959351997549924</c:v>
                </c:pt>
                <c:pt idx="147">
                  <c:v>0.39477669472283528</c:v>
                </c:pt>
                <c:pt idx="148">
                  <c:v>0.39343337804015166</c:v>
                </c:pt>
                <c:pt idx="149">
                  <c:v>0.37826403776494066</c:v>
                </c:pt>
                <c:pt idx="150">
                  <c:v>0.37173543420177207</c:v>
                </c:pt>
                <c:pt idx="151">
                  <c:v>0.37423197558374077</c:v>
                </c:pt>
                <c:pt idx="152">
                  <c:v>0.36463021828896092</c:v>
                </c:pt>
                <c:pt idx="153">
                  <c:v>0.36194358492359352</c:v>
                </c:pt>
                <c:pt idx="154">
                  <c:v>0.36904668870325585</c:v>
                </c:pt>
                <c:pt idx="155">
                  <c:v>0.36827998437021464</c:v>
                </c:pt>
                <c:pt idx="156">
                  <c:v>0.33871012028598285</c:v>
                </c:pt>
                <c:pt idx="157">
                  <c:v>0.35080630682958258</c:v>
                </c:pt>
                <c:pt idx="158">
                  <c:v>0.35522277724387746</c:v>
                </c:pt>
                <c:pt idx="159">
                  <c:v>0.35157512329577251</c:v>
                </c:pt>
                <c:pt idx="160">
                  <c:v>0.31432343094908705</c:v>
                </c:pt>
                <c:pt idx="161">
                  <c:v>0.30894805208520343</c:v>
                </c:pt>
                <c:pt idx="162">
                  <c:v>0.30914025620175095</c:v>
                </c:pt>
                <c:pt idx="163">
                  <c:v>0.31106018523407714</c:v>
                </c:pt>
                <c:pt idx="164">
                  <c:v>0.32872395475810795</c:v>
                </c:pt>
                <c:pt idx="165">
                  <c:v>0.33506035420472907</c:v>
                </c:pt>
                <c:pt idx="166">
                  <c:v>0.33218151672281421</c:v>
                </c:pt>
                <c:pt idx="167">
                  <c:v>0.34005343696866652</c:v>
                </c:pt>
                <c:pt idx="168">
                  <c:v>0.34754094898142379</c:v>
                </c:pt>
                <c:pt idx="169">
                  <c:v>0.36693455555438209</c:v>
                </c:pt>
                <c:pt idx="170">
                  <c:v>0.38805588704311916</c:v>
                </c:pt>
                <c:pt idx="171">
                  <c:v>0.40629838104994137</c:v>
                </c:pt>
                <c:pt idx="172">
                  <c:v>0.46697363001763631</c:v>
                </c:pt>
                <c:pt idx="173">
                  <c:v>0.5174726214740577</c:v>
                </c:pt>
                <c:pt idx="174">
                  <c:v>0.54243381102744714</c:v>
                </c:pt>
                <c:pt idx="175">
                  <c:v>0.52035357108912139</c:v>
                </c:pt>
                <c:pt idx="176">
                  <c:v>0.55222777243877452</c:v>
                </c:pt>
                <c:pt idx="177">
                  <c:v>0.55433990558764823</c:v>
                </c:pt>
                <c:pt idx="178">
                  <c:v>0.56163521348385803</c:v>
                </c:pt>
                <c:pt idx="179">
                  <c:v>0.58294874908914263</c:v>
                </c:pt>
                <c:pt idx="180">
                  <c:v>0.60637441784330082</c:v>
                </c:pt>
                <c:pt idx="181">
                  <c:v>0.57488462472674273</c:v>
                </c:pt>
                <c:pt idx="182">
                  <c:v>0.58294874908914263</c:v>
                </c:pt>
                <c:pt idx="183">
                  <c:v>0.55587542638687948</c:v>
                </c:pt>
                <c:pt idx="184">
                  <c:v>0.54051388199512096</c:v>
                </c:pt>
                <c:pt idx="185">
                  <c:v>0.54301042337708971</c:v>
                </c:pt>
                <c:pt idx="186">
                  <c:v>0.53302636998236363</c:v>
                </c:pt>
                <c:pt idx="187">
                  <c:v>0.5182414379402478</c:v>
                </c:pt>
                <c:pt idx="188">
                  <c:v>0.51977695873947893</c:v>
                </c:pt>
                <c:pt idx="189">
                  <c:v>0.55376329323800566</c:v>
                </c:pt>
                <c:pt idx="190">
                  <c:v>0.52956880801765749</c:v>
                </c:pt>
                <c:pt idx="191">
                  <c:v>0.54473814829286837</c:v>
                </c:pt>
                <c:pt idx="192">
                  <c:v>0.54877021047406827</c:v>
                </c:pt>
                <c:pt idx="193">
                  <c:v>0.55011563928990082</c:v>
                </c:pt>
                <c:pt idx="194">
                  <c:v>0.571619266878584</c:v>
                </c:pt>
                <c:pt idx="195">
                  <c:v>0.56317073428308917</c:v>
                </c:pt>
                <c:pt idx="196">
                  <c:v>0.56816381704702656</c:v>
                </c:pt>
                <c:pt idx="197">
                  <c:v>0.5827565449725951</c:v>
                </c:pt>
                <c:pt idx="198">
                  <c:v>0.59562154798238476</c:v>
                </c:pt>
                <c:pt idx="199">
                  <c:v>0.61040648002450071</c:v>
                </c:pt>
                <c:pt idx="200">
                  <c:v>0.60925536745836462</c:v>
                </c:pt>
                <c:pt idx="201">
                  <c:v>0.59312500660041612</c:v>
                </c:pt>
                <c:pt idx="202">
                  <c:v>0.60387787646133217</c:v>
                </c:pt>
                <c:pt idx="203">
                  <c:v>0.58986176088540621</c:v>
                </c:pt>
                <c:pt idx="204">
                  <c:v>0.59869470171399608</c:v>
                </c:pt>
                <c:pt idx="205">
                  <c:v>0.59101287345154241</c:v>
                </c:pt>
                <c:pt idx="206">
                  <c:v>0.61501515455534317</c:v>
                </c:pt>
                <c:pt idx="207">
                  <c:v>0.59062846521844736</c:v>
                </c:pt>
                <c:pt idx="208">
                  <c:v>0.61847060438690049</c:v>
                </c:pt>
                <c:pt idx="209">
                  <c:v>0.623463687150838</c:v>
                </c:pt>
                <c:pt idx="210">
                  <c:v>0.5950449356327423</c:v>
                </c:pt>
                <c:pt idx="211">
                  <c:v>0.59734927289816353</c:v>
                </c:pt>
                <c:pt idx="212">
                  <c:v>0.61770390005385933</c:v>
                </c:pt>
                <c:pt idx="213">
                  <c:v>0.59677266054852096</c:v>
                </c:pt>
                <c:pt idx="214">
                  <c:v>0.61040648002450071</c:v>
                </c:pt>
                <c:pt idx="215">
                  <c:v>0.60810214275907948</c:v>
                </c:pt>
                <c:pt idx="216">
                  <c:v>0.63555987369443767</c:v>
                </c:pt>
                <c:pt idx="217">
                  <c:v>0.62615243264935416</c:v>
                </c:pt>
                <c:pt idx="218">
                  <c:v>0.66839509562682831</c:v>
                </c:pt>
                <c:pt idx="219">
                  <c:v>0.66877739172677442</c:v>
                </c:pt>
                <c:pt idx="220">
                  <c:v>0.64516163098921753</c:v>
                </c:pt>
                <c:pt idx="221">
                  <c:v>0.66109767559746968</c:v>
                </c:pt>
                <c:pt idx="222">
                  <c:v>0.63863302742604888</c:v>
                </c:pt>
                <c:pt idx="223">
                  <c:v>0.63191221974633272</c:v>
                </c:pt>
                <c:pt idx="224">
                  <c:v>0.63363994466211149</c:v>
                </c:pt>
                <c:pt idx="225">
                  <c:v>0.65706561341626979</c:v>
                </c:pt>
                <c:pt idx="226">
                  <c:v>0.65034480573655362</c:v>
                </c:pt>
                <c:pt idx="227">
                  <c:v>0.66359421697943832</c:v>
                </c:pt>
                <c:pt idx="228">
                  <c:v>0.6328711281959214</c:v>
                </c:pt>
                <c:pt idx="229">
                  <c:v>0.65111362220274371</c:v>
                </c:pt>
                <c:pt idx="230">
                  <c:v>0.63652089427717518</c:v>
                </c:pt>
                <c:pt idx="231">
                  <c:v>0.62941567836436407</c:v>
                </c:pt>
                <c:pt idx="232">
                  <c:v>0.63306333231246892</c:v>
                </c:pt>
                <c:pt idx="233">
                  <c:v>0.63939973175909004</c:v>
                </c:pt>
                <c:pt idx="234">
                  <c:v>0.65917774656514339</c:v>
                </c:pt>
                <c:pt idx="235">
                  <c:v>0.61866280850344801</c:v>
                </c:pt>
                <c:pt idx="236">
                  <c:v>0.61328742963956451</c:v>
                </c:pt>
                <c:pt idx="237">
                  <c:v>0.63018449483055416</c:v>
                </c:pt>
                <c:pt idx="238">
                  <c:v>0.62711134109894284</c:v>
                </c:pt>
                <c:pt idx="239">
                  <c:v>0.61194200082373196</c:v>
                </c:pt>
                <c:pt idx="240">
                  <c:v>0.59888479369739467</c:v>
                </c:pt>
                <c:pt idx="241">
                  <c:v>0.60503110116061709</c:v>
                </c:pt>
                <c:pt idx="242">
                  <c:v>0.59639036444857485</c:v>
                </c:pt>
                <c:pt idx="243">
                  <c:v>0.59946140604703713</c:v>
                </c:pt>
                <c:pt idx="244">
                  <c:v>0.61117529649069069</c:v>
                </c:pt>
                <c:pt idx="245">
                  <c:v>0.59370161895005857</c:v>
                </c:pt>
                <c:pt idx="246">
                  <c:v>0.61232640905682689</c:v>
                </c:pt>
                <c:pt idx="247">
                  <c:v>0.60541339726056331</c:v>
                </c:pt>
                <c:pt idx="248">
                  <c:v>0.6215437581185117</c:v>
                </c:pt>
                <c:pt idx="249">
                  <c:v>0.65648900106662722</c:v>
                </c:pt>
                <c:pt idx="250">
                  <c:v>0.63133560739669026</c:v>
                </c:pt>
                <c:pt idx="251">
                  <c:v>0.64016854822528013</c:v>
                </c:pt>
                <c:pt idx="252">
                  <c:v>0.63575207781098519</c:v>
                </c:pt>
                <c:pt idx="253">
                  <c:v>0.64554392708916375</c:v>
                </c:pt>
                <c:pt idx="254">
                  <c:v>0.65149803043583865</c:v>
                </c:pt>
                <c:pt idx="255">
                  <c:v>0.65706561341626979</c:v>
                </c:pt>
                <c:pt idx="256">
                  <c:v>0.67645921998922809</c:v>
                </c:pt>
                <c:pt idx="257">
                  <c:v>0.70161261365916516</c:v>
                </c:pt>
                <c:pt idx="258">
                  <c:v>0.64746385612148982</c:v>
                </c:pt>
                <c:pt idx="259">
                  <c:v>0.63939973175909004</c:v>
                </c:pt>
                <c:pt idx="260">
                  <c:v>0.62519141206661666</c:v>
                </c:pt>
                <c:pt idx="261">
                  <c:v>0.63306333231246892</c:v>
                </c:pt>
                <c:pt idx="262">
                  <c:v>0.61232640905682689</c:v>
                </c:pt>
                <c:pt idx="263">
                  <c:v>0.61059868414104823</c:v>
                </c:pt>
                <c:pt idx="264">
                  <c:v>0.62231046245155297</c:v>
                </c:pt>
                <c:pt idx="265">
                  <c:v>0.61693508358766935</c:v>
                </c:pt>
                <c:pt idx="266">
                  <c:v>0.61923942085309058</c:v>
                </c:pt>
                <c:pt idx="267">
                  <c:v>0.61347963375611203</c:v>
                </c:pt>
                <c:pt idx="268">
                  <c:v>0.62019832930267926</c:v>
                </c:pt>
                <c:pt idx="269">
                  <c:v>0.62211825833500545</c:v>
                </c:pt>
                <c:pt idx="270">
                  <c:v>0.61789399203725803</c:v>
                </c:pt>
                <c:pt idx="271">
                  <c:v>0.64477722275612248</c:v>
                </c:pt>
                <c:pt idx="272">
                  <c:v>0.64823267258767991</c:v>
                </c:pt>
                <c:pt idx="273">
                  <c:v>0.62730354521549037</c:v>
                </c:pt>
                <c:pt idx="274">
                  <c:v>0.64496942687267</c:v>
                </c:pt>
                <c:pt idx="275">
                  <c:v>0.60675882607639586</c:v>
                </c:pt>
                <c:pt idx="276">
                  <c:v>0.62404029950048046</c:v>
                </c:pt>
                <c:pt idx="277">
                  <c:v>0.59523713974928971</c:v>
                </c:pt>
                <c:pt idx="278">
                  <c:v>0.59562154798238476</c:v>
                </c:pt>
                <c:pt idx="279">
                  <c:v>0.60503110116061709</c:v>
                </c:pt>
                <c:pt idx="280">
                  <c:v>0.60157353919591094</c:v>
                </c:pt>
                <c:pt idx="281">
                  <c:v>0.61463074632224812</c:v>
                </c:pt>
                <c:pt idx="282">
                  <c:v>0.63460096524484899</c:v>
                </c:pt>
                <c:pt idx="283">
                  <c:v>0.65245693888542733</c:v>
                </c:pt>
                <c:pt idx="284">
                  <c:v>0.60790993864253207</c:v>
                </c:pt>
                <c:pt idx="285">
                  <c:v>0.62807236168168035</c:v>
                </c:pt>
                <c:pt idx="286">
                  <c:v>0.63325553642901644</c:v>
                </c:pt>
                <c:pt idx="287">
                  <c:v>0.62115934988541677</c:v>
                </c:pt>
                <c:pt idx="288">
                  <c:v>0.62807236168168035</c:v>
                </c:pt>
                <c:pt idx="289">
                  <c:v>0.63056679093050028</c:v>
                </c:pt>
                <c:pt idx="290">
                  <c:v>0.62519141206661666</c:v>
                </c:pt>
                <c:pt idx="291">
                  <c:v>0.64304949784034382</c:v>
                </c:pt>
                <c:pt idx="292">
                  <c:v>0.64016854822528013</c:v>
                </c:pt>
                <c:pt idx="293">
                  <c:v>0.60176574331245836</c:v>
                </c:pt>
                <c:pt idx="294">
                  <c:v>0.60349346822823713</c:v>
                </c:pt>
                <c:pt idx="295">
                  <c:v>0.60234235566210093</c:v>
                </c:pt>
                <c:pt idx="296">
                  <c:v>0.60099692684626838</c:v>
                </c:pt>
                <c:pt idx="297">
                  <c:v>0.61405413397260566</c:v>
                </c:pt>
                <c:pt idx="298">
                  <c:v>0.61194200082373196</c:v>
                </c:pt>
                <c:pt idx="299">
                  <c:v>0.64573613120571116</c:v>
                </c:pt>
                <c:pt idx="300">
                  <c:v>0.6390153235259951</c:v>
                </c:pt>
                <c:pt idx="301">
                  <c:v>0.64765606023803735</c:v>
                </c:pt>
                <c:pt idx="302">
                  <c:v>0.67799474078845934</c:v>
                </c:pt>
                <c:pt idx="303">
                  <c:v>0.67108172899219565</c:v>
                </c:pt>
                <c:pt idx="304">
                  <c:v>0.62845465778162657</c:v>
                </c:pt>
                <c:pt idx="305">
                  <c:v>0.62499920795006914</c:v>
                </c:pt>
                <c:pt idx="306">
                  <c:v>0.66436092131247948</c:v>
                </c:pt>
                <c:pt idx="307">
                  <c:v>0.62980008659745912</c:v>
                </c:pt>
                <c:pt idx="308">
                  <c:v>0.64631274355535373</c:v>
                </c:pt>
                <c:pt idx="309">
                  <c:v>0.62211825833500545</c:v>
                </c:pt>
                <c:pt idx="310">
                  <c:v>0.63421655701175406</c:v>
                </c:pt>
                <c:pt idx="311">
                  <c:v>0.64842487670422744</c:v>
                </c:pt>
                <c:pt idx="312">
                  <c:v>0.63152781151323778</c:v>
                </c:pt>
                <c:pt idx="313">
                  <c:v>0.65898554244859597</c:v>
                </c:pt>
                <c:pt idx="314">
                  <c:v>0.63632869016062776</c:v>
                </c:pt>
                <c:pt idx="315">
                  <c:v>0.62499920795006914</c:v>
                </c:pt>
                <c:pt idx="316">
                  <c:v>0.65226473476887981</c:v>
                </c:pt>
                <c:pt idx="317">
                  <c:v>0.62538361618316418</c:v>
                </c:pt>
                <c:pt idx="318">
                  <c:v>0.6296078824809116</c:v>
                </c:pt>
                <c:pt idx="319">
                  <c:v>0.6021501515455534</c:v>
                </c:pt>
                <c:pt idx="320">
                  <c:v>0.62192816635160675</c:v>
                </c:pt>
                <c:pt idx="321">
                  <c:v>0.61482295043879565</c:v>
                </c:pt>
                <c:pt idx="322">
                  <c:v>0.60867875510872205</c:v>
                </c:pt>
                <c:pt idx="323">
                  <c:v>0.65111362220274371</c:v>
                </c:pt>
                <c:pt idx="324">
                  <c:v>0.62000612518613174</c:v>
                </c:pt>
                <c:pt idx="325">
                  <c:v>0.65226473476887981</c:v>
                </c:pt>
                <c:pt idx="326">
                  <c:v>0.63747980272676386</c:v>
                </c:pt>
                <c:pt idx="327">
                  <c:v>0.63056679093050028</c:v>
                </c:pt>
                <c:pt idx="328">
                  <c:v>0.66877739172677442</c:v>
                </c:pt>
                <c:pt idx="329">
                  <c:v>0.66704966681099576</c:v>
                </c:pt>
                <c:pt idx="330">
                  <c:v>0.67108172899219565</c:v>
                </c:pt>
                <c:pt idx="331">
                  <c:v>0.67876355725464932</c:v>
                </c:pt>
                <c:pt idx="332">
                  <c:v>0.70353254269149124</c:v>
                </c:pt>
                <c:pt idx="333">
                  <c:v>0.69258746871402777</c:v>
                </c:pt>
                <c:pt idx="334">
                  <c:v>0.70372474680803876</c:v>
                </c:pt>
                <c:pt idx="335">
                  <c:v>0.71447761666895482</c:v>
                </c:pt>
                <c:pt idx="336">
                  <c:v>0.70122820542607012</c:v>
                </c:pt>
                <c:pt idx="337">
                  <c:v>0.71562872923509091</c:v>
                </c:pt>
                <c:pt idx="338">
                  <c:v>0.7357911522742393</c:v>
                </c:pt>
                <c:pt idx="339">
                  <c:v>0.71370880020276473</c:v>
                </c:pt>
                <c:pt idx="340">
                  <c:v>0.73310240677572314</c:v>
                </c:pt>
                <c:pt idx="341">
                  <c:v>0.73924660210579674</c:v>
                </c:pt>
                <c:pt idx="342">
                  <c:v>0.7438552766366392</c:v>
                </c:pt>
                <c:pt idx="343">
                  <c:v>0.74750293058474404</c:v>
                </c:pt>
                <c:pt idx="344">
                  <c:v>0.73847778563960664</c:v>
                </c:pt>
                <c:pt idx="345">
                  <c:v>0.74769513470129156</c:v>
                </c:pt>
                <c:pt idx="346">
                  <c:v>0.75633587141333392</c:v>
                </c:pt>
                <c:pt idx="347">
                  <c:v>0.7553748508305963</c:v>
                </c:pt>
                <c:pt idx="348">
                  <c:v>0.77784161113516592</c:v>
                </c:pt>
                <c:pt idx="349">
                  <c:v>0.74327866428699663</c:v>
                </c:pt>
                <c:pt idx="350">
                  <c:v>0.76536101635847131</c:v>
                </c:pt>
                <c:pt idx="351">
                  <c:v>0.80395391325469157</c:v>
                </c:pt>
                <c:pt idx="352">
                  <c:v>0.79013000179531323</c:v>
                </c:pt>
                <c:pt idx="353">
                  <c:v>0.78148926508327088</c:v>
                </c:pt>
                <c:pt idx="354">
                  <c:v>0.7715052116885448</c:v>
                </c:pt>
                <c:pt idx="355">
                  <c:v>0.78283258176595449</c:v>
                </c:pt>
                <c:pt idx="356">
                  <c:v>0.79377765574341808</c:v>
                </c:pt>
                <c:pt idx="357">
                  <c:v>0.77207971190503843</c:v>
                </c:pt>
                <c:pt idx="358">
                  <c:v>0.81969986587954502</c:v>
                </c:pt>
                <c:pt idx="359">
                  <c:v>0.77169741580509232</c:v>
                </c:pt>
                <c:pt idx="360">
                  <c:v>0.82661287767580871</c:v>
                </c:pt>
                <c:pt idx="361">
                  <c:v>0.78974559356221818</c:v>
                </c:pt>
                <c:pt idx="362">
                  <c:v>0.79780971792461797</c:v>
                </c:pt>
                <c:pt idx="363">
                  <c:v>0.8010750757727767</c:v>
                </c:pt>
                <c:pt idx="364">
                  <c:v>0.83467700203820849</c:v>
                </c:pt>
                <c:pt idx="365">
                  <c:v>0.82373192806074491</c:v>
                </c:pt>
                <c:pt idx="366">
                  <c:v>0.82757178612539739</c:v>
                </c:pt>
                <c:pt idx="367">
                  <c:v>0.84542987189912444</c:v>
                </c:pt>
                <c:pt idx="368">
                  <c:v>0.87557423619985009</c:v>
                </c:pt>
                <c:pt idx="369">
                  <c:v>0.8306449398570086</c:v>
                </c:pt>
                <c:pt idx="370">
                  <c:v>0.84619657623216571</c:v>
                </c:pt>
                <c:pt idx="371">
                  <c:v>0.85368620037807175</c:v>
                </c:pt>
                <c:pt idx="372">
                  <c:v>0.83237266477278726</c:v>
                </c:pt>
                <c:pt idx="373">
                  <c:v>0.82219640726151377</c:v>
                </c:pt>
                <c:pt idx="374">
                  <c:v>0.81643450803138629</c:v>
                </c:pt>
                <c:pt idx="375">
                  <c:v>0.82757178612539739</c:v>
                </c:pt>
                <c:pt idx="376">
                  <c:v>0.79934735085699804</c:v>
                </c:pt>
                <c:pt idx="377">
                  <c:v>0.80145948400587175</c:v>
                </c:pt>
                <c:pt idx="378">
                  <c:v>0.78840227687953446</c:v>
                </c:pt>
                <c:pt idx="379">
                  <c:v>0.7899377976787656</c:v>
                </c:pt>
                <c:pt idx="380">
                  <c:v>0.82085097844568111</c:v>
                </c:pt>
                <c:pt idx="381">
                  <c:v>0.81489898723215515</c:v>
                </c:pt>
                <c:pt idx="382">
                  <c:v>0.79243433906073435</c:v>
                </c:pt>
                <c:pt idx="383">
                  <c:v>0.77688059055242831</c:v>
                </c:pt>
                <c:pt idx="384">
                  <c:v>0.79934735085699804</c:v>
                </c:pt>
                <c:pt idx="385">
                  <c:v>0.77400175307051355</c:v>
                </c:pt>
                <c:pt idx="386">
                  <c:v>0.76804764972383854</c:v>
                </c:pt>
                <c:pt idx="387">
                  <c:v>0.77112080345544975</c:v>
                </c:pt>
                <c:pt idx="388">
                  <c:v>0.75403153414791269</c:v>
                </c:pt>
                <c:pt idx="389">
                  <c:v>0.7643999957757337</c:v>
                </c:pt>
                <c:pt idx="390">
                  <c:v>0.76881646619002852</c:v>
                </c:pt>
                <c:pt idx="391">
                  <c:v>0.7788005195847546</c:v>
                </c:pt>
                <c:pt idx="392">
                  <c:v>0.79588978889229178</c:v>
                </c:pt>
                <c:pt idx="393">
                  <c:v>0.83582811460434459</c:v>
                </c:pt>
                <c:pt idx="394">
                  <c:v>0.85944598747505041</c:v>
                </c:pt>
                <c:pt idx="395">
                  <c:v>0.87269539871793511</c:v>
                </c:pt>
                <c:pt idx="396">
                  <c:v>0.84600437211561808</c:v>
                </c:pt>
                <c:pt idx="397">
                  <c:v>0.82661287767580871</c:v>
                </c:pt>
                <c:pt idx="398">
                  <c:v>0.80472272972088166</c:v>
                </c:pt>
                <c:pt idx="399">
                  <c:v>0.8277639902419448</c:v>
                </c:pt>
                <c:pt idx="400">
                  <c:v>0.83410038968856604</c:v>
                </c:pt>
                <c:pt idx="401">
                  <c:v>0.84331773875025084</c:v>
                </c:pt>
                <c:pt idx="402">
                  <c:v>0.81681891626448122</c:v>
                </c:pt>
                <c:pt idx="403">
                  <c:v>0.81912325352990245</c:v>
                </c:pt>
                <c:pt idx="404">
                  <c:v>0.82507524474342864</c:v>
                </c:pt>
                <c:pt idx="405">
                  <c:v>0.85349399626152433</c:v>
                </c:pt>
                <c:pt idx="406">
                  <c:v>0.85291738391188177</c:v>
                </c:pt>
                <c:pt idx="407">
                  <c:v>0.88421497291189233</c:v>
                </c:pt>
                <c:pt idx="408">
                  <c:v>0.88133613542997746</c:v>
                </c:pt>
                <c:pt idx="409">
                  <c:v>0.87288760283448263</c:v>
                </c:pt>
                <c:pt idx="410">
                  <c:v>0.90168865045252444</c:v>
                </c:pt>
                <c:pt idx="411">
                  <c:v>0.89247130139083963</c:v>
                </c:pt>
                <c:pt idx="412">
                  <c:v>0.89631327158864094</c:v>
                </c:pt>
                <c:pt idx="413">
                  <c:v>0.88632710606076603</c:v>
                </c:pt>
                <c:pt idx="414">
                  <c:v>0.89304791374048209</c:v>
                </c:pt>
                <c:pt idx="415">
                  <c:v>0.86482347847208296</c:v>
                </c:pt>
                <c:pt idx="416">
                  <c:v>0.90572071263372433</c:v>
                </c:pt>
                <c:pt idx="417">
                  <c:v>0.90591291675027197</c:v>
                </c:pt>
                <c:pt idx="418">
                  <c:v>0.90668173321646195</c:v>
                </c:pt>
                <c:pt idx="419">
                  <c:v>0.88440717702843985</c:v>
                </c:pt>
                <c:pt idx="420">
                  <c:v>0.90764064166605063</c:v>
                </c:pt>
                <c:pt idx="421">
                  <c:v>0.91263372442998802</c:v>
                </c:pt>
                <c:pt idx="422">
                  <c:v>0.89631327158864094</c:v>
                </c:pt>
                <c:pt idx="423">
                  <c:v>0.91589697014499782</c:v>
                </c:pt>
                <c:pt idx="424">
                  <c:v>0.90936836658182929</c:v>
                </c:pt>
                <c:pt idx="425">
                  <c:v>0.89496784277280839</c:v>
                </c:pt>
                <c:pt idx="426">
                  <c:v>0.92914638138788275</c:v>
                </c:pt>
                <c:pt idx="427">
                  <c:v>0.91397704111267175</c:v>
                </c:pt>
                <c:pt idx="428">
                  <c:v>0.90860166224878813</c:v>
                </c:pt>
                <c:pt idx="429">
                  <c:v>0.93682609751718748</c:v>
                </c:pt>
                <c:pt idx="430">
                  <c:v>0.91992903232619772</c:v>
                </c:pt>
                <c:pt idx="431">
                  <c:v>0.92856976903824018</c:v>
                </c:pt>
                <c:pt idx="432">
                  <c:v>0.94873219207738846</c:v>
                </c:pt>
                <c:pt idx="433">
                  <c:v>0.95372316270817703</c:v>
                </c:pt>
                <c:pt idx="434">
                  <c:v>0.92626543177281895</c:v>
                </c:pt>
                <c:pt idx="435">
                  <c:v>0.92799526882174643</c:v>
                </c:pt>
                <c:pt idx="436">
                  <c:v>0.94162697616457747</c:v>
                </c:pt>
                <c:pt idx="437">
                  <c:v>0.93509837260140882</c:v>
                </c:pt>
                <c:pt idx="438">
                  <c:v>0.95045991699316723</c:v>
                </c:pt>
                <c:pt idx="439">
                  <c:v>0.94719667127815743</c:v>
                </c:pt>
                <c:pt idx="440">
                  <c:v>0.93452387238491508</c:v>
                </c:pt>
                <c:pt idx="441">
                  <c:v>0.91724239896083049</c:v>
                </c:pt>
                <c:pt idx="442">
                  <c:v>0.92741865647210397</c:v>
                </c:pt>
                <c:pt idx="443">
                  <c:v>0.96102058273753577</c:v>
                </c:pt>
                <c:pt idx="444">
                  <c:v>0.93490616848486119</c:v>
                </c:pt>
                <c:pt idx="445">
                  <c:v>0.95794742900592456</c:v>
                </c:pt>
                <c:pt idx="446">
                  <c:v>0.94757896737810343</c:v>
                </c:pt>
                <c:pt idx="447">
                  <c:v>0.9164735824946405</c:v>
                </c:pt>
                <c:pt idx="448">
                  <c:v>0.93605939318414622</c:v>
                </c:pt>
                <c:pt idx="449">
                  <c:v>0.92300218605780915</c:v>
                </c:pt>
                <c:pt idx="450">
                  <c:v>0.92856976903824018</c:v>
                </c:pt>
                <c:pt idx="451">
                  <c:v>0.9226177778247141</c:v>
                </c:pt>
                <c:pt idx="452">
                  <c:v>0.94988330464352477</c:v>
                </c:pt>
                <c:pt idx="453">
                  <c:v>0.92626543177281895</c:v>
                </c:pt>
                <c:pt idx="454">
                  <c:v>0.95449197917436712</c:v>
                </c:pt>
                <c:pt idx="455">
                  <c:v>0.96793359453379946</c:v>
                </c:pt>
                <c:pt idx="456">
                  <c:v>0.94258799674731486</c:v>
                </c:pt>
                <c:pt idx="457">
                  <c:v>0.92280998194126151</c:v>
                </c:pt>
                <c:pt idx="458">
                  <c:v>0.94873219207738846</c:v>
                </c:pt>
                <c:pt idx="459">
                  <c:v>0.94258799674731486</c:v>
                </c:pt>
                <c:pt idx="460">
                  <c:v>0.91705019484428296</c:v>
                </c:pt>
                <c:pt idx="461">
                  <c:v>0.92818747293829407</c:v>
                </c:pt>
                <c:pt idx="462">
                  <c:v>0.93394726003527262</c:v>
                </c:pt>
                <c:pt idx="463">
                  <c:v>0.93836373044956756</c:v>
                </c:pt>
                <c:pt idx="464">
                  <c:v>0.93740270986682994</c:v>
                </c:pt>
                <c:pt idx="465">
                  <c:v>0.92953078962097757</c:v>
                </c:pt>
                <c:pt idx="466">
                  <c:v>0.92280998194126151</c:v>
                </c:pt>
                <c:pt idx="467">
                  <c:v>0.9370183016337349</c:v>
                </c:pt>
                <c:pt idx="468">
                  <c:v>0.97830205616162036</c:v>
                </c:pt>
                <c:pt idx="469">
                  <c:v>0.97119684024880926</c:v>
                </c:pt>
                <c:pt idx="470">
                  <c:v>1</c:v>
                </c:pt>
                <c:pt idx="471">
                  <c:v>0.9552607956405571</c:v>
                </c:pt>
                <c:pt idx="472">
                  <c:v>0.96850809475029309</c:v>
                </c:pt>
                <c:pt idx="473">
                  <c:v>0.93817152633302003</c:v>
                </c:pt>
                <c:pt idx="474">
                  <c:v>0.92012123644274535</c:v>
                </c:pt>
                <c:pt idx="475">
                  <c:v>0.95698852055633588</c:v>
                </c:pt>
                <c:pt idx="476">
                  <c:v>0.97426999398042047</c:v>
                </c:pt>
                <c:pt idx="477">
                  <c:v>0.94181918028112488</c:v>
                </c:pt>
                <c:pt idx="478">
                  <c:v>0.93125851453675634</c:v>
                </c:pt>
                <c:pt idx="479">
                  <c:v>0.94892439619393609</c:v>
                </c:pt>
                <c:pt idx="480">
                  <c:v>0.93433166826836767</c:v>
                </c:pt>
                <c:pt idx="481">
                  <c:v>0.99443030488642004</c:v>
                </c:pt>
                <c:pt idx="482">
                  <c:v>0.97868646439471541</c:v>
                </c:pt>
                <c:pt idx="483">
                  <c:v>0.99231817173754633</c:v>
                </c:pt>
                <c:pt idx="484">
                  <c:v>0.95122873345935721</c:v>
                </c:pt>
                <c:pt idx="485">
                  <c:v>0.95391536682472466</c:v>
                </c:pt>
                <c:pt idx="486">
                  <c:v>0.96486044080218825</c:v>
                </c:pt>
                <c:pt idx="487">
                  <c:v>0.96966131944957812</c:v>
                </c:pt>
                <c:pt idx="488">
                  <c:v>0.96908470709993555</c:v>
                </c:pt>
                <c:pt idx="489">
                  <c:v>0.97215786083154676</c:v>
                </c:pt>
                <c:pt idx="490">
                  <c:v>0.9387481386826626</c:v>
                </c:pt>
                <c:pt idx="491">
                  <c:v>0.97522890243000915</c:v>
                </c:pt>
                <c:pt idx="492">
                  <c:v>0.92914638138788275</c:v>
                </c:pt>
                <c:pt idx="493">
                  <c:v>0.95775733702252586</c:v>
                </c:pt>
                <c:pt idx="494">
                  <c:v>0.96697257395106173</c:v>
                </c:pt>
                <c:pt idx="495">
                  <c:v>0.94988330464352477</c:v>
                </c:pt>
                <c:pt idx="496">
                  <c:v>0.94662005892851475</c:v>
                </c:pt>
                <c:pt idx="497">
                  <c:v>0.9247299109735877</c:v>
                </c:pt>
                <c:pt idx="498">
                  <c:v>0.89938431318710332</c:v>
                </c:pt>
                <c:pt idx="499">
                  <c:v>0.95065212110971464</c:v>
                </c:pt>
                <c:pt idx="500">
                  <c:v>0.94585124246232477</c:v>
                </c:pt>
                <c:pt idx="501">
                  <c:v>0.90341637536830321</c:v>
                </c:pt>
                <c:pt idx="502">
                  <c:v>0.92569093155632531</c:v>
                </c:pt>
                <c:pt idx="503">
                  <c:v>0.91781689917732423</c:v>
                </c:pt>
                <c:pt idx="504">
                  <c:v>0.89631327158864094</c:v>
                </c:pt>
                <c:pt idx="505">
                  <c:v>0.93125851453675634</c:v>
                </c:pt>
                <c:pt idx="506">
                  <c:v>0.91301813266308307</c:v>
                </c:pt>
                <c:pt idx="507">
                  <c:v>0.91570476602845041</c:v>
                </c:pt>
                <c:pt idx="508">
                  <c:v>0.89938431318710332</c:v>
                </c:pt>
                <c:pt idx="509">
                  <c:v>0.86904774476983027</c:v>
                </c:pt>
                <c:pt idx="510">
                  <c:v>0.86789452007054513</c:v>
                </c:pt>
                <c:pt idx="511">
                  <c:v>0.85234077156223931</c:v>
                </c:pt>
                <c:pt idx="512">
                  <c:v>0.85272517979533435</c:v>
                </c:pt>
                <c:pt idx="513">
                  <c:v>0.84139780971792455</c:v>
                </c:pt>
                <c:pt idx="514">
                  <c:v>0.84024458501863952</c:v>
                </c:pt>
                <c:pt idx="515">
                  <c:v>0.79915514674045041</c:v>
                </c:pt>
                <c:pt idx="516">
                  <c:v>0.79301095141037681</c:v>
                </c:pt>
                <c:pt idx="517">
                  <c:v>0.76996757875616484</c:v>
                </c:pt>
                <c:pt idx="518">
                  <c:v>0.74884624726742777</c:v>
                </c:pt>
                <c:pt idx="519">
                  <c:v>0.72849373224488079</c:v>
                </c:pt>
                <c:pt idx="520">
                  <c:v>0.75767918809601764</c:v>
                </c:pt>
                <c:pt idx="521">
                  <c:v>0.74961506373361786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83-A64B-BD64-F6384BF9ED0A}"/>
            </c:ext>
          </c:extLst>
        </c:ser>
        <c:ser>
          <c:idx val="1"/>
          <c:order val="1"/>
          <c:tx>
            <c:strRef>
              <c:f>'1 cell'!$K$2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86000"/>
                </a:schemeClr>
              </a:solidFill>
              <a:ln w="9525">
                <a:solidFill>
                  <a:schemeClr val="accent6">
                    <a:tint val="86000"/>
                  </a:schemeClr>
                </a:solidFill>
              </a:ln>
              <a:effectLst/>
            </c:spPr>
          </c:marker>
          <c:xVal>
            <c:numRef>
              <c:f>'1 cell'!$K$3:$K$813</c:f>
              <c:numCache>
                <c:formatCode>General</c:formatCode>
                <c:ptCount val="811"/>
                <c:pt idx="0">
                  <c:v>0</c:v>
                </c:pt>
                <c:pt idx="1">
                  <c:v>1.8447669505002682E-3</c:v>
                </c:pt>
                <c:pt idx="2">
                  <c:v>3.6895339010005364E-3</c:v>
                </c:pt>
                <c:pt idx="3">
                  <c:v>5.5343008515008046E-3</c:v>
                </c:pt>
                <c:pt idx="4">
                  <c:v>7.3790678020010728E-3</c:v>
                </c:pt>
                <c:pt idx="5">
                  <c:v>9.2238347525013392E-3</c:v>
                </c:pt>
                <c:pt idx="6">
                  <c:v>1.1068601703001609E-2</c:v>
                </c:pt>
                <c:pt idx="7">
                  <c:v>1.2913368653501877E-2</c:v>
                </c:pt>
                <c:pt idx="8">
                  <c:v>1.4758135604002146E-2</c:v>
                </c:pt>
                <c:pt idx="9">
                  <c:v>1.6602902554502412E-2</c:v>
                </c:pt>
                <c:pt idx="10">
                  <c:v>1.8447669505002678E-2</c:v>
                </c:pt>
                <c:pt idx="11">
                  <c:v>2.0292436455502952E-2</c:v>
                </c:pt>
                <c:pt idx="12">
                  <c:v>2.2137203406003218E-2</c:v>
                </c:pt>
                <c:pt idx="13">
                  <c:v>2.3981970356503485E-2</c:v>
                </c:pt>
                <c:pt idx="14">
                  <c:v>2.5826737307003755E-2</c:v>
                </c:pt>
                <c:pt idx="15">
                  <c:v>2.7671504257504021E-2</c:v>
                </c:pt>
                <c:pt idx="16">
                  <c:v>2.9516271208004291E-2</c:v>
                </c:pt>
                <c:pt idx="17">
                  <c:v>3.1361038158504558E-2</c:v>
                </c:pt>
                <c:pt idx="18">
                  <c:v>3.3205805109004824E-2</c:v>
                </c:pt>
                <c:pt idx="19">
                  <c:v>3.5059659581428745E-2</c:v>
                </c:pt>
                <c:pt idx="20">
                  <c:v>3.6904426531929012E-2</c:v>
                </c:pt>
                <c:pt idx="21">
                  <c:v>3.8749193482429278E-2</c:v>
                </c:pt>
                <c:pt idx="22">
                  <c:v>4.0593960432929545E-2</c:v>
                </c:pt>
                <c:pt idx="23">
                  <c:v>4.2438727383429811E-2</c:v>
                </c:pt>
                <c:pt idx="24">
                  <c:v>4.4283494333930085E-2</c:v>
                </c:pt>
                <c:pt idx="25">
                  <c:v>4.6128261284430344E-2</c:v>
                </c:pt>
                <c:pt idx="26">
                  <c:v>4.7973028234930618E-2</c:v>
                </c:pt>
                <c:pt idx="27">
                  <c:v>4.9817795185430891E-2</c:v>
                </c:pt>
                <c:pt idx="28">
                  <c:v>5.166256213593115E-2</c:v>
                </c:pt>
                <c:pt idx="29">
                  <c:v>5.3507329086431424E-2</c:v>
                </c:pt>
                <c:pt idx="30">
                  <c:v>5.535209603693169E-2</c:v>
                </c:pt>
                <c:pt idx="31">
                  <c:v>5.7196862987431957E-2</c:v>
                </c:pt>
                <c:pt idx="32">
                  <c:v>5.9041629937932223E-2</c:v>
                </c:pt>
                <c:pt idx="33">
                  <c:v>6.0886396888432497E-2</c:v>
                </c:pt>
                <c:pt idx="34">
                  <c:v>6.2731163838932763E-2</c:v>
                </c:pt>
                <c:pt idx="35">
                  <c:v>6.4575930789433036E-2</c:v>
                </c:pt>
                <c:pt idx="36">
                  <c:v>6.6420697739933296E-2</c:v>
                </c:pt>
                <c:pt idx="37">
                  <c:v>6.8265464690433569E-2</c:v>
                </c:pt>
                <c:pt idx="38">
                  <c:v>7.0110231640933829E-2</c:v>
                </c:pt>
                <c:pt idx="39">
                  <c:v>7.1954998591434102E-2</c:v>
                </c:pt>
                <c:pt idx="40">
                  <c:v>7.3799765541934376E-2</c:v>
                </c:pt>
                <c:pt idx="41">
                  <c:v>7.5644532492434635E-2</c:v>
                </c:pt>
                <c:pt idx="42">
                  <c:v>7.7489299442934895E-2</c:v>
                </c:pt>
                <c:pt idx="43">
                  <c:v>7.9334066393435182E-2</c:v>
                </c:pt>
                <c:pt idx="44">
                  <c:v>8.1178833343935441E-2</c:v>
                </c:pt>
                <c:pt idx="45">
                  <c:v>8.3023600294435701E-2</c:v>
                </c:pt>
                <c:pt idx="46">
                  <c:v>8.4868367244935988E-2</c:v>
                </c:pt>
                <c:pt idx="47">
                  <c:v>8.6713134195436248E-2</c:v>
                </c:pt>
                <c:pt idx="48">
                  <c:v>8.8557901145936507E-2</c:v>
                </c:pt>
                <c:pt idx="49">
                  <c:v>9.0402668096436795E-2</c:v>
                </c:pt>
                <c:pt idx="50">
                  <c:v>9.2247435046937054E-2</c:v>
                </c:pt>
                <c:pt idx="51">
                  <c:v>9.4092201997437314E-2</c:v>
                </c:pt>
                <c:pt idx="52">
                  <c:v>9.5936968947937587E-2</c:v>
                </c:pt>
                <c:pt idx="53">
                  <c:v>9.778173589843786E-2</c:v>
                </c:pt>
                <c:pt idx="54">
                  <c:v>9.962650284893812E-2</c:v>
                </c:pt>
                <c:pt idx="55">
                  <c:v>0.10147126979943839</c:v>
                </c:pt>
                <c:pt idx="56">
                  <c:v>0.1033251242718623</c:v>
                </c:pt>
                <c:pt idx="57">
                  <c:v>0.10516989122236257</c:v>
                </c:pt>
                <c:pt idx="58">
                  <c:v>0.10701465817286285</c:v>
                </c:pt>
                <c:pt idx="59">
                  <c:v>0.10885942512336311</c:v>
                </c:pt>
                <c:pt idx="60">
                  <c:v>0.11070419207386338</c:v>
                </c:pt>
                <c:pt idx="61">
                  <c:v>0.11254895902436365</c:v>
                </c:pt>
                <c:pt idx="62">
                  <c:v>0.11439372597486391</c:v>
                </c:pt>
                <c:pt idx="63">
                  <c:v>0.11623849292536419</c:v>
                </c:pt>
                <c:pt idx="64">
                  <c:v>0.11808325987586445</c:v>
                </c:pt>
                <c:pt idx="65">
                  <c:v>0.11992802682636472</c:v>
                </c:pt>
                <c:pt idx="66">
                  <c:v>0.12177279377686499</c:v>
                </c:pt>
                <c:pt idx="67">
                  <c:v>0.12361756072736525</c:v>
                </c:pt>
                <c:pt idx="68">
                  <c:v>0.12546232767786553</c:v>
                </c:pt>
                <c:pt idx="69">
                  <c:v>0.12730709462836579</c:v>
                </c:pt>
                <c:pt idx="70">
                  <c:v>0.12915186157886607</c:v>
                </c:pt>
                <c:pt idx="71">
                  <c:v>0.13099662852936633</c:v>
                </c:pt>
                <c:pt idx="72">
                  <c:v>0.13284139547986659</c:v>
                </c:pt>
                <c:pt idx="73">
                  <c:v>0.13468616243036685</c:v>
                </c:pt>
                <c:pt idx="74">
                  <c:v>0.13653092938086714</c:v>
                </c:pt>
                <c:pt idx="75">
                  <c:v>0.1383756963313674</c:v>
                </c:pt>
                <c:pt idx="76">
                  <c:v>0.14022046328186766</c:v>
                </c:pt>
                <c:pt idx="77">
                  <c:v>0.14206523023236795</c:v>
                </c:pt>
                <c:pt idx="78">
                  <c:v>0.1439099971828682</c:v>
                </c:pt>
                <c:pt idx="79">
                  <c:v>0.14575476413336849</c:v>
                </c:pt>
                <c:pt idx="80">
                  <c:v>0.14759953108386875</c:v>
                </c:pt>
                <c:pt idx="81">
                  <c:v>0.14944429803436901</c:v>
                </c:pt>
                <c:pt idx="82">
                  <c:v>0.15128906498486927</c:v>
                </c:pt>
                <c:pt idx="83">
                  <c:v>0.15313383193536953</c:v>
                </c:pt>
                <c:pt idx="84">
                  <c:v>0.15497859888586979</c:v>
                </c:pt>
                <c:pt idx="85">
                  <c:v>0.1568233658363701</c:v>
                </c:pt>
                <c:pt idx="86">
                  <c:v>0.15866813278687036</c:v>
                </c:pt>
                <c:pt idx="87">
                  <c:v>0.16051289973737062</c:v>
                </c:pt>
                <c:pt idx="88">
                  <c:v>0.16235766668787088</c:v>
                </c:pt>
                <c:pt idx="89">
                  <c:v>0.16420243363837114</c:v>
                </c:pt>
                <c:pt idx="90">
                  <c:v>0.1660472005888714</c:v>
                </c:pt>
                <c:pt idx="91">
                  <c:v>0.16789196753937172</c:v>
                </c:pt>
                <c:pt idx="92">
                  <c:v>0.16973673448987198</c:v>
                </c:pt>
                <c:pt idx="93">
                  <c:v>0.1715905889622959</c:v>
                </c:pt>
                <c:pt idx="94">
                  <c:v>0.17343535591279616</c:v>
                </c:pt>
                <c:pt idx="95">
                  <c:v>0.17528012286329642</c:v>
                </c:pt>
                <c:pt idx="96">
                  <c:v>0.17712488981379668</c:v>
                </c:pt>
                <c:pt idx="97">
                  <c:v>0.17896965676429694</c:v>
                </c:pt>
                <c:pt idx="98">
                  <c:v>0.1808144237147972</c:v>
                </c:pt>
                <c:pt idx="99">
                  <c:v>0.18265919066529751</c:v>
                </c:pt>
                <c:pt idx="100">
                  <c:v>0.18450395761579777</c:v>
                </c:pt>
                <c:pt idx="101">
                  <c:v>0.18634872456629803</c:v>
                </c:pt>
                <c:pt idx="102">
                  <c:v>0.18819349151679829</c:v>
                </c:pt>
                <c:pt idx="103">
                  <c:v>0.19003825846729855</c:v>
                </c:pt>
                <c:pt idx="104">
                  <c:v>0.19188302541779881</c:v>
                </c:pt>
                <c:pt idx="105">
                  <c:v>0.1937277923682991</c:v>
                </c:pt>
                <c:pt idx="106">
                  <c:v>0.19557255931879938</c:v>
                </c:pt>
                <c:pt idx="107">
                  <c:v>0.19741732626929964</c:v>
                </c:pt>
                <c:pt idx="108">
                  <c:v>0.1992620932197999</c:v>
                </c:pt>
                <c:pt idx="109">
                  <c:v>0.20110686017030016</c:v>
                </c:pt>
                <c:pt idx="110">
                  <c:v>0.20295162712080042</c:v>
                </c:pt>
                <c:pt idx="111">
                  <c:v>0.20479639407130071</c:v>
                </c:pt>
                <c:pt idx="112">
                  <c:v>0.20664116102180097</c:v>
                </c:pt>
                <c:pt idx="113">
                  <c:v>0.20848592797230123</c:v>
                </c:pt>
                <c:pt idx="114">
                  <c:v>0.21033069492280151</c:v>
                </c:pt>
                <c:pt idx="115">
                  <c:v>0.21217546187330177</c:v>
                </c:pt>
                <c:pt idx="116">
                  <c:v>0.21402022882380203</c:v>
                </c:pt>
                <c:pt idx="117">
                  <c:v>0.21586499577430232</c:v>
                </c:pt>
                <c:pt idx="118">
                  <c:v>0.21770976272480258</c:v>
                </c:pt>
                <c:pt idx="119">
                  <c:v>0.21955452967530284</c:v>
                </c:pt>
                <c:pt idx="120">
                  <c:v>0.2213992966258031</c:v>
                </c:pt>
                <c:pt idx="121">
                  <c:v>0.22324406357630339</c:v>
                </c:pt>
                <c:pt idx="122">
                  <c:v>0.22508883052680365</c:v>
                </c:pt>
                <c:pt idx="123">
                  <c:v>0.22693359747730393</c:v>
                </c:pt>
                <c:pt idx="124">
                  <c:v>0.22877836442780419</c:v>
                </c:pt>
                <c:pt idx="125">
                  <c:v>0.23062313137830445</c:v>
                </c:pt>
                <c:pt idx="126">
                  <c:v>0.23246789832880471</c:v>
                </c:pt>
                <c:pt idx="127">
                  <c:v>0.23431266527930497</c:v>
                </c:pt>
                <c:pt idx="128">
                  <c:v>0.23615743222980526</c:v>
                </c:pt>
                <c:pt idx="129">
                  <c:v>0.23800219918030555</c:v>
                </c:pt>
                <c:pt idx="130">
                  <c:v>0.23985605365272944</c:v>
                </c:pt>
                <c:pt idx="131">
                  <c:v>0.24170082060322973</c:v>
                </c:pt>
                <c:pt idx="132">
                  <c:v>0.24354558755372999</c:v>
                </c:pt>
                <c:pt idx="133">
                  <c:v>0.24539035450423025</c:v>
                </c:pt>
                <c:pt idx="134">
                  <c:v>0.24723512145473051</c:v>
                </c:pt>
                <c:pt idx="135">
                  <c:v>0.24907988840523076</c:v>
                </c:pt>
                <c:pt idx="136">
                  <c:v>0.25092465535573105</c:v>
                </c:pt>
                <c:pt idx="137">
                  <c:v>0.25276942230623134</c:v>
                </c:pt>
                <c:pt idx="138">
                  <c:v>0.25461418925673157</c:v>
                </c:pt>
                <c:pt idx="139">
                  <c:v>0.25645895620723186</c:v>
                </c:pt>
                <c:pt idx="140">
                  <c:v>0.25830372315773215</c:v>
                </c:pt>
                <c:pt idx="141">
                  <c:v>0.26014849010823238</c:v>
                </c:pt>
                <c:pt idx="142">
                  <c:v>0.26199325705873266</c:v>
                </c:pt>
                <c:pt idx="143">
                  <c:v>0.26383802400923295</c:v>
                </c:pt>
                <c:pt idx="144">
                  <c:v>0.26568279095973318</c:v>
                </c:pt>
                <c:pt idx="145">
                  <c:v>0.26752755791023347</c:v>
                </c:pt>
                <c:pt idx="146">
                  <c:v>0.2693723248607337</c:v>
                </c:pt>
                <c:pt idx="147">
                  <c:v>0.27121709181123399</c:v>
                </c:pt>
                <c:pt idx="148">
                  <c:v>0.27306185876173428</c:v>
                </c:pt>
                <c:pt idx="149">
                  <c:v>0.27490662571223456</c:v>
                </c:pt>
                <c:pt idx="150">
                  <c:v>0.2767513926627348</c:v>
                </c:pt>
                <c:pt idx="151">
                  <c:v>0.27859615961323508</c:v>
                </c:pt>
                <c:pt idx="152">
                  <c:v>0.28044092656373532</c:v>
                </c:pt>
                <c:pt idx="153">
                  <c:v>0.2822856935142356</c:v>
                </c:pt>
                <c:pt idx="154">
                  <c:v>0.28413046046473589</c:v>
                </c:pt>
                <c:pt idx="155">
                  <c:v>0.28597522741523618</c:v>
                </c:pt>
                <c:pt idx="156">
                  <c:v>0.28781999436573641</c:v>
                </c:pt>
                <c:pt idx="157">
                  <c:v>0.2896647613162367</c:v>
                </c:pt>
                <c:pt idx="158">
                  <c:v>0.29150952826673698</c:v>
                </c:pt>
                <c:pt idx="159">
                  <c:v>0.29335429521723722</c:v>
                </c:pt>
                <c:pt idx="160">
                  <c:v>0.2951990621677375</c:v>
                </c:pt>
                <c:pt idx="161">
                  <c:v>0.29704382911823773</c:v>
                </c:pt>
                <c:pt idx="162">
                  <c:v>0.29888859606873802</c:v>
                </c:pt>
                <c:pt idx="163">
                  <c:v>0.30073336301923831</c:v>
                </c:pt>
                <c:pt idx="164">
                  <c:v>0.30257812996973854</c:v>
                </c:pt>
                <c:pt idx="165">
                  <c:v>0.30442289692023883</c:v>
                </c:pt>
                <c:pt idx="166">
                  <c:v>0.30626766387073906</c:v>
                </c:pt>
                <c:pt idx="167">
                  <c:v>0.30812151834316298</c:v>
                </c:pt>
                <c:pt idx="168">
                  <c:v>0.30996628529366327</c:v>
                </c:pt>
                <c:pt idx="169">
                  <c:v>0.3118110522441635</c:v>
                </c:pt>
                <c:pt idx="170">
                  <c:v>0.31365581919466384</c:v>
                </c:pt>
                <c:pt idx="171">
                  <c:v>0.31550058614516413</c:v>
                </c:pt>
                <c:pt idx="172">
                  <c:v>0.31734535309566436</c:v>
                </c:pt>
                <c:pt idx="173">
                  <c:v>0.31919012004616465</c:v>
                </c:pt>
                <c:pt idx="174">
                  <c:v>0.32103488699666488</c:v>
                </c:pt>
                <c:pt idx="175">
                  <c:v>0.32287965394716517</c:v>
                </c:pt>
                <c:pt idx="176">
                  <c:v>0.3247244208976654</c:v>
                </c:pt>
                <c:pt idx="177">
                  <c:v>0.32656918784816569</c:v>
                </c:pt>
                <c:pt idx="178">
                  <c:v>0.32841395479866597</c:v>
                </c:pt>
                <c:pt idx="179">
                  <c:v>0.33025872174916621</c:v>
                </c:pt>
                <c:pt idx="180">
                  <c:v>0.33210348869966649</c:v>
                </c:pt>
                <c:pt idx="181">
                  <c:v>0.33394825565016673</c:v>
                </c:pt>
                <c:pt idx="182">
                  <c:v>0.33579302260066701</c:v>
                </c:pt>
                <c:pt idx="183">
                  <c:v>0.33763778955116736</c:v>
                </c:pt>
                <c:pt idx="184">
                  <c:v>0.33948255650166759</c:v>
                </c:pt>
                <c:pt idx="185">
                  <c:v>0.34132732345216787</c:v>
                </c:pt>
                <c:pt idx="186">
                  <c:v>0.34317209040266811</c:v>
                </c:pt>
                <c:pt idx="187">
                  <c:v>0.34501685735316839</c:v>
                </c:pt>
                <c:pt idx="188">
                  <c:v>0.34686162430366863</c:v>
                </c:pt>
                <c:pt idx="189">
                  <c:v>0.34870639125416891</c:v>
                </c:pt>
                <c:pt idx="190">
                  <c:v>0.3505511582046692</c:v>
                </c:pt>
                <c:pt idx="191">
                  <c:v>0.35239592515516943</c:v>
                </c:pt>
                <c:pt idx="192">
                  <c:v>0.35424069210566972</c:v>
                </c:pt>
                <c:pt idx="193">
                  <c:v>0.35608545905616995</c:v>
                </c:pt>
                <c:pt idx="194">
                  <c:v>0.35793022600667024</c:v>
                </c:pt>
                <c:pt idx="195">
                  <c:v>0.35977499295717053</c:v>
                </c:pt>
                <c:pt idx="196">
                  <c:v>0.36161975990767076</c:v>
                </c:pt>
                <c:pt idx="197">
                  <c:v>0.3634645268581711</c:v>
                </c:pt>
                <c:pt idx="198">
                  <c:v>0.36530929380867133</c:v>
                </c:pt>
                <c:pt idx="199">
                  <c:v>0.36715406075917162</c:v>
                </c:pt>
                <c:pt idx="200">
                  <c:v>0.36899882770967185</c:v>
                </c:pt>
                <c:pt idx="201">
                  <c:v>0.37084359466017214</c:v>
                </c:pt>
                <c:pt idx="202">
                  <c:v>0.37268836161067243</c:v>
                </c:pt>
                <c:pt idx="203">
                  <c:v>0.37453312856117266</c:v>
                </c:pt>
                <c:pt idx="204">
                  <c:v>0.37638698303359658</c:v>
                </c:pt>
                <c:pt idx="205">
                  <c:v>0.37823174998409687</c:v>
                </c:pt>
                <c:pt idx="206">
                  <c:v>0.3800765169345971</c:v>
                </c:pt>
                <c:pt idx="207">
                  <c:v>0.38192128388509738</c:v>
                </c:pt>
                <c:pt idx="208">
                  <c:v>0.38376605083559762</c:v>
                </c:pt>
                <c:pt idx="209">
                  <c:v>0.3856108177860979</c:v>
                </c:pt>
                <c:pt idx="210">
                  <c:v>0.38745558473659819</c:v>
                </c:pt>
                <c:pt idx="211">
                  <c:v>0.38930035168709842</c:v>
                </c:pt>
                <c:pt idx="212">
                  <c:v>0.39114511863759877</c:v>
                </c:pt>
                <c:pt idx="213">
                  <c:v>0.39298988558809894</c:v>
                </c:pt>
                <c:pt idx="214">
                  <c:v>0.39483465253859928</c:v>
                </c:pt>
                <c:pt idx="215">
                  <c:v>0.39667941948909957</c:v>
                </c:pt>
                <c:pt idx="216">
                  <c:v>0.3985241864395998</c:v>
                </c:pt>
                <c:pt idx="217">
                  <c:v>0.40036895339010009</c:v>
                </c:pt>
                <c:pt idx="218">
                  <c:v>0.40221372034060032</c:v>
                </c:pt>
                <c:pt idx="219">
                  <c:v>0.40405848729110061</c:v>
                </c:pt>
                <c:pt idx="220">
                  <c:v>0.40590325424160084</c:v>
                </c:pt>
                <c:pt idx="221">
                  <c:v>0.40774802119210113</c:v>
                </c:pt>
                <c:pt idx="222">
                  <c:v>0.40959278814260142</c:v>
                </c:pt>
                <c:pt idx="223">
                  <c:v>0.41143755509310165</c:v>
                </c:pt>
                <c:pt idx="224">
                  <c:v>0.41328232204360194</c:v>
                </c:pt>
                <c:pt idx="225">
                  <c:v>0.41512708899410217</c:v>
                </c:pt>
                <c:pt idx="226">
                  <c:v>0.41697185594460245</c:v>
                </c:pt>
                <c:pt idx="227">
                  <c:v>0.4188166228951028</c:v>
                </c:pt>
                <c:pt idx="228">
                  <c:v>0.42066138984560303</c:v>
                </c:pt>
                <c:pt idx="229">
                  <c:v>0.42250615679610332</c:v>
                </c:pt>
                <c:pt idx="230">
                  <c:v>0.42435092374660355</c:v>
                </c:pt>
                <c:pt idx="231">
                  <c:v>0.42619569069710384</c:v>
                </c:pt>
                <c:pt idx="232">
                  <c:v>0.42804045764760407</c:v>
                </c:pt>
                <c:pt idx="233">
                  <c:v>0.42988522459810435</c:v>
                </c:pt>
                <c:pt idx="234">
                  <c:v>0.43172999154860464</c:v>
                </c:pt>
                <c:pt idx="235">
                  <c:v>0.43357475849910487</c:v>
                </c:pt>
                <c:pt idx="236">
                  <c:v>0.43541952544960516</c:v>
                </c:pt>
                <c:pt idx="237">
                  <c:v>0.43726429240010539</c:v>
                </c:pt>
                <c:pt idx="238">
                  <c:v>0.43910905935060568</c:v>
                </c:pt>
                <c:pt idx="239">
                  <c:v>0.44095382630110597</c:v>
                </c:pt>
                <c:pt idx="240">
                  <c:v>0.4427985932516062</c:v>
                </c:pt>
                <c:pt idx="241">
                  <c:v>0.44465244772403012</c:v>
                </c:pt>
                <c:pt idx="242">
                  <c:v>0.44649721467453046</c:v>
                </c:pt>
                <c:pt idx="243">
                  <c:v>0.44834198162503069</c:v>
                </c:pt>
                <c:pt idx="244">
                  <c:v>0.45018674857553098</c:v>
                </c:pt>
                <c:pt idx="245">
                  <c:v>0.45203151552603121</c:v>
                </c:pt>
                <c:pt idx="246">
                  <c:v>0.4538762824765315</c:v>
                </c:pt>
                <c:pt idx="247">
                  <c:v>0.45572104942703179</c:v>
                </c:pt>
                <c:pt idx="248">
                  <c:v>0.45756581637753202</c:v>
                </c:pt>
                <c:pt idx="249">
                  <c:v>0.45941058332803231</c:v>
                </c:pt>
                <c:pt idx="250">
                  <c:v>0.46125535027853254</c:v>
                </c:pt>
                <c:pt idx="251">
                  <c:v>0.46310011722903283</c:v>
                </c:pt>
                <c:pt idx="252">
                  <c:v>0.46494488417953306</c:v>
                </c:pt>
                <c:pt idx="253">
                  <c:v>0.46678965113003335</c:v>
                </c:pt>
                <c:pt idx="254">
                  <c:v>0.46863441808053363</c:v>
                </c:pt>
                <c:pt idx="255">
                  <c:v>0.47047918503103386</c:v>
                </c:pt>
                <c:pt idx="256">
                  <c:v>0.47232395198153421</c:v>
                </c:pt>
                <c:pt idx="257">
                  <c:v>0.47416871893203444</c:v>
                </c:pt>
                <c:pt idx="258">
                  <c:v>0.47601348588253473</c:v>
                </c:pt>
                <c:pt idx="259">
                  <c:v>0.47785825283303501</c:v>
                </c:pt>
                <c:pt idx="260">
                  <c:v>0.47970301978353524</c:v>
                </c:pt>
                <c:pt idx="261">
                  <c:v>0.48154778673403553</c:v>
                </c:pt>
                <c:pt idx="262">
                  <c:v>0.48339255368453576</c:v>
                </c:pt>
                <c:pt idx="263">
                  <c:v>0.48523732063503605</c:v>
                </c:pt>
                <c:pt idx="264">
                  <c:v>0.48708208758553628</c:v>
                </c:pt>
                <c:pt idx="265">
                  <c:v>0.48892685453603657</c:v>
                </c:pt>
                <c:pt idx="266">
                  <c:v>0.49077162148653686</c:v>
                </c:pt>
                <c:pt idx="267">
                  <c:v>0.49261638843703709</c:v>
                </c:pt>
                <c:pt idx="268">
                  <c:v>0.49446115538753738</c:v>
                </c:pt>
                <c:pt idx="269">
                  <c:v>0.49630592233803761</c:v>
                </c:pt>
                <c:pt idx="270">
                  <c:v>0.49815068928853795</c:v>
                </c:pt>
                <c:pt idx="271">
                  <c:v>0.49999545623903824</c:v>
                </c:pt>
                <c:pt idx="272">
                  <c:v>0.50184022318953847</c:v>
                </c:pt>
                <c:pt idx="273">
                  <c:v>0.50368499014003876</c:v>
                </c:pt>
                <c:pt idx="274">
                  <c:v>0.50552975709053893</c:v>
                </c:pt>
                <c:pt idx="275">
                  <c:v>0.50737452404103922</c:v>
                </c:pt>
                <c:pt idx="276">
                  <c:v>0.50921929099153951</c:v>
                </c:pt>
                <c:pt idx="277">
                  <c:v>0.5110640579420398</c:v>
                </c:pt>
                <c:pt idx="278">
                  <c:v>0.51290882489254008</c:v>
                </c:pt>
                <c:pt idx="279">
                  <c:v>0.514762679364964</c:v>
                </c:pt>
                <c:pt idx="280">
                  <c:v>0.51660744631546429</c:v>
                </c:pt>
                <c:pt idx="281">
                  <c:v>0.51845221326596458</c:v>
                </c:pt>
                <c:pt idx="282">
                  <c:v>0.52029698021646476</c:v>
                </c:pt>
                <c:pt idx="283">
                  <c:v>0.52214174716696504</c:v>
                </c:pt>
                <c:pt idx="284">
                  <c:v>0.52398651411746533</c:v>
                </c:pt>
                <c:pt idx="285">
                  <c:v>0.52583128106796562</c:v>
                </c:pt>
                <c:pt idx="286">
                  <c:v>0.5276760480184659</c:v>
                </c:pt>
                <c:pt idx="287">
                  <c:v>0.52952081496896608</c:v>
                </c:pt>
                <c:pt idx="288">
                  <c:v>0.53136558191946637</c:v>
                </c:pt>
                <c:pt idx="289">
                  <c:v>0.53321034886996665</c:v>
                </c:pt>
                <c:pt idx="290">
                  <c:v>0.53505511582046694</c:v>
                </c:pt>
                <c:pt idx="291">
                  <c:v>0.53689988277096723</c:v>
                </c:pt>
                <c:pt idx="292">
                  <c:v>0.53874464972146741</c:v>
                </c:pt>
                <c:pt idx="293">
                  <c:v>0.5405894166719678</c:v>
                </c:pt>
                <c:pt idx="294">
                  <c:v>0.54243418362246798</c:v>
                </c:pt>
                <c:pt idx="295">
                  <c:v>0.54427895057296827</c:v>
                </c:pt>
                <c:pt idx="296">
                  <c:v>0.54612371752346855</c:v>
                </c:pt>
                <c:pt idx="297">
                  <c:v>0.54796848447396884</c:v>
                </c:pt>
                <c:pt idx="298">
                  <c:v>0.54981325142446913</c:v>
                </c:pt>
                <c:pt idx="299">
                  <c:v>0.55165801837496931</c:v>
                </c:pt>
                <c:pt idx="300">
                  <c:v>0.55350278532546959</c:v>
                </c:pt>
                <c:pt idx="301">
                  <c:v>0.55534755227596988</c:v>
                </c:pt>
                <c:pt idx="302">
                  <c:v>0.55719231922647017</c:v>
                </c:pt>
                <c:pt idx="303">
                  <c:v>0.55903708617697045</c:v>
                </c:pt>
                <c:pt idx="304">
                  <c:v>0.56088185312747063</c:v>
                </c:pt>
                <c:pt idx="305">
                  <c:v>0.56272662007797092</c:v>
                </c:pt>
                <c:pt idx="306">
                  <c:v>0.56457138702847121</c:v>
                </c:pt>
                <c:pt idx="307">
                  <c:v>0.56641615397897149</c:v>
                </c:pt>
                <c:pt idx="308">
                  <c:v>0.56826092092947178</c:v>
                </c:pt>
                <c:pt idx="309">
                  <c:v>0.57010568787997207</c:v>
                </c:pt>
                <c:pt idx="310">
                  <c:v>0.57195045483047235</c:v>
                </c:pt>
                <c:pt idx="311">
                  <c:v>0.57379522178097253</c:v>
                </c:pt>
                <c:pt idx="312">
                  <c:v>0.57563998873147282</c:v>
                </c:pt>
                <c:pt idx="313">
                  <c:v>0.57748475568197311</c:v>
                </c:pt>
                <c:pt idx="314">
                  <c:v>0.57932952263247339</c:v>
                </c:pt>
                <c:pt idx="315">
                  <c:v>0.58117428958297368</c:v>
                </c:pt>
                <c:pt idx="316">
                  <c:v>0.58302814405539749</c:v>
                </c:pt>
                <c:pt idx="317">
                  <c:v>0.58487291100589778</c:v>
                </c:pt>
                <c:pt idx="318">
                  <c:v>0.58671767795639806</c:v>
                </c:pt>
                <c:pt idx="319">
                  <c:v>0.58856244490689835</c:v>
                </c:pt>
                <c:pt idx="320">
                  <c:v>0.59040721185739853</c:v>
                </c:pt>
                <c:pt idx="321">
                  <c:v>0.59225197880789882</c:v>
                </c:pt>
                <c:pt idx="322">
                  <c:v>0.59409674575839921</c:v>
                </c:pt>
                <c:pt idx="323">
                  <c:v>0.5959415127088995</c:v>
                </c:pt>
                <c:pt idx="324">
                  <c:v>0.59778627965939979</c:v>
                </c:pt>
                <c:pt idx="325">
                  <c:v>0.59963104660989996</c:v>
                </c:pt>
                <c:pt idx="326">
                  <c:v>0.60147581356040025</c:v>
                </c:pt>
                <c:pt idx="327">
                  <c:v>0.60332058051090054</c:v>
                </c:pt>
                <c:pt idx="328">
                  <c:v>0.60516534746140083</c:v>
                </c:pt>
                <c:pt idx="329">
                  <c:v>0.60701011441190111</c:v>
                </c:pt>
                <c:pt idx="330">
                  <c:v>0.60885488136240129</c:v>
                </c:pt>
                <c:pt idx="331">
                  <c:v>0.61069964831290158</c:v>
                </c:pt>
                <c:pt idx="332">
                  <c:v>0.61254441526340186</c:v>
                </c:pt>
                <c:pt idx="333">
                  <c:v>0.61438918221390215</c:v>
                </c:pt>
                <c:pt idx="334">
                  <c:v>0.61623394916440244</c:v>
                </c:pt>
                <c:pt idx="335">
                  <c:v>0.61807871611490262</c:v>
                </c:pt>
                <c:pt idx="336">
                  <c:v>0.6199234830654029</c:v>
                </c:pt>
                <c:pt idx="337">
                  <c:v>0.62176825001590319</c:v>
                </c:pt>
                <c:pt idx="338">
                  <c:v>0.62361301696640348</c:v>
                </c:pt>
                <c:pt idx="339">
                  <c:v>0.62545778391690365</c:v>
                </c:pt>
                <c:pt idx="340">
                  <c:v>0.62730255086740394</c:v>
                </c:pt>
                <c:pt idx="341">
                  <c:v>0.62914731781790423</c:v>
                </c:pt>
                <c:pt idx="342">
                  <c:v>0.63099208476840452</c:v>
                </c:pt>
                <c:pt idx="343">
                  <c:v>0.6328368517189048</c:v>
                </c:pt>
                <c:pt idx="344">
                  <c:v>0.63468161866940498</c:v>
                </c:pt>
                <c:pt idx="345">
                  <c:v>0.63652638561990527</c:v>
                </c:pt>
                <c:pt idx="346">
                  <c:v>0.63837115257040555</c:v>
                </c:pt>
                <c:pt idx="347">
                  <c:v>0.64021591952090584</c:v>
                </c:pt>
                <c:pt idx="348">
                  <c:v>0.64206068647140624</c:v>
                </c:pt>
                <c:pt idx="349">
                  <c:v>0.6439054534219063</c:v>
                </c:pt>
                <c:pt idx="350">
                  <c:v>0.64575022037240659</c:v>
                </c:pt>
                <c:pt idx="351">
                  <c:v>0.64759498732290699</c:v>
                </c:pt>
                <c:pt idx="352">
                  <c:v>0.64943975427340728</c:v>
                </c:pt>
                <c:pt idx="353">
                  <c:v>0.65129360874583109</c:v>
                </c:pt>
                <c:pt idx="354">
                  <c:v>0.65313837569633137</c:v>
                </c:pt>
                <c:pt idx="355">
                  <c:v>0.65498314264683166</c:v>
                </c:pt>
                <c:pt idx="356">
                  <c:v>0.65682790959733195</c:v>
                </c:pt>
                <c:pt idx="357">
                  <c:v>0.65867267654783213</c:v>
                </c:pt>
                <c:pt idx="358">
                  <c:v>0.66051744349833241</c:v>
                </c:pt>
                <c:pt idx="359">
                  <c:v>0.6623622104488327</c:v>
                </c:pt>
                <c:pt idx="360">
                  <c:v>0.66420697739933299</c:v>
                </c:pt>
                <c:pt idx="361">
                  <c:v>0.66605174434983327</c:v>
                </c:pt>
                <c:pt idx="362">
                  <c:v>0.66789651130033345</c:v>
                </c:pt>
                <c:pt idx="363">
                  <c:v>0.66974127825083374</c:v>
                </c:pt>
                <c:pt idx="364">
                  <c:v>0.67158604520133403</c:v>
                </c:pt>
                <c:pt idx="365">
                  <c:v>0.67343081215183442</c:v>
                </c:pt>
                <c:pt idx="366">
                  <c:v>0.67527557910233471</c:v>
                </c:pt>
                <c:pt idx="367">
                  <c:v>0.67712034605283489</c:v>
                </c:pt>
                <c:pt idx="368">
                  <c:v>0.67896511300333517</c:v>
                </c:pt>
                <c:pt idx="369">
                  <c:v>0.68080987995383546</c:v>
                </c:pt>
                <c:pt idx="370">
                  <c:v>0.68265464690433575</c:v>
                </c:pt>
                <c:pt idx="371">
                  <c:v>0.68449941385483593</c:v>
                </c:pt>
                <c:pt idx="372">
                  <c:v>0.68634418080533621</c:v>
                </c:pt>
                <c:pt idx="373">
                  <c:v>0.6881889477558365</c:v>
                </c:pt>
                <c:pt idx="374">
                  <c:v>0.69003371470633679</c:v>
                </c:pt>
                <c:pt idx="375">
                  <c:v>0.69187848165683707</c:v>
                </c:pt>
                <c:pt idx="376">
                  <c:v>0.69372324860733725</c:v>
                </c:pt>
                <c:pt idx="377">
                  <c:v>0.69556801555783754</c:v>
                </c:pt>
                <c:pt idx="378">
                  <c:v>0.69741278250833783</c:v>
                </c:pt>
                <c:pt idx="379">
                  <c:v>0.69925754945883811</c:v>
                </c:pt>
                <c:pt idx="380">
                  <c:v>0.7011023164093384</c:v>
                </c:pt>
                <c:pt idx="381">
                  <c:v>0.70294708335983858</c:v>
                </c:pt>
                <c:pt idx="382">
                  <c:v>0.70479185031033886</c:v>
                </c:pt>
                <c:pt idx="383">
                  <c:v>0.70663661726083915</c:v>
                </c:pt>
                <c:pt idx="384">
                  <c:v>0.70848138421133944</c:v>
                </c:pt>
                <c:pt idx="385">
                  <c:v>0.71032615116183973</c:v>
                </c:pt>
                <c:pt idx="386">
                  <c:v>0.7121709181123399</c:v>
                </c:pt>
                <c:pt idx="387">
                  <c:v>0.71401568506284019</c:v>
                </c:pt>
                <c:pt idx="388">
                  <c:v>0.71586045201334048</c:v>
                </c:pt>
                <c:pt idx="389">
                  <c:v>0.71770521896384076</c:v>
                </c:pt>
                <c:pt idx="390">
                  <c:v>0.71955907343626468</c:v>
                </c:pt>
                <c:pt idx="391">
                  <c:v>0.72140384038676497</c:v>
                </c:pt>
                <c:pt idx="392">
                  <c:v>0.72324860733726526</c:v>
                </c:pt>
                <c:pt idx="393">
                  <c:v>0.72509337428776555</c:v>
                </c:pt>
                <c:pt idx="394">
                  <c:v>0.72693814123826572</c:v>
                </c:pt>
                <c:pt idx="395">
                  <c:v>0.72878290818876601</c:v>
                </c:pt>
                <c:pt idx="396">
                  <c:v>0.7306276751392663</c:v>
                </c:pt>
                <c:pt idx="397">
                  <c:v>0.73247244208976658</c:v>
                </c:pt>
                <c:pt idx="398">
                  <c:v>0.73431720904026687</c:v>
                </c:pt>
                <c:pt idx="399">
                  <c:v>0.73616197599076705</c:v>
                </c:pt>
                <c:pt idx="400">
                  <c:v>0.73800674294126734</c:v>
                </c:pt>
                <c:pt idx="401">
                  <c:v>0.73985150989176762</c:v>
                </c:pt>
                <c:pt idx="402">
                  <c:v>0.74169627684226791</c:v>
                </c:pt>
                <c:pt idx="403">
                  <c:v>0.74354104379276809</c:v>
                </c:pt>
                <c:pt idx="404">
                  <c:v>0.74538581074326837</c:v>
                </c:pt>
                <c:pt idx="405">
                  <c:v>0.74723057769376866</c:v>
                </c:pt>
                <c:pt idx="406">
                  <c:v>0.74907534464426895</c:v>
                </c:pt>
                <c:pt idx="407">
                  <c:v>0.75092011159476924</c:v>
                </c:pt>
                <c:pt idx="408">
                  <c:v>0.75276487854526941</c:v>
                </c:pt>
                <c:pt idx="409">
                  <c:v>0.7546096454957697</c:v>
                </c:pt>
                <c:pt idx="410">
                  <c:v>0.7564544124462701</c:v>
                </c:pt>
                <c:pt idx="411">
                  <c:v>0.75829917939677038</c:v>
                </c:pt>
                <c:pt idx="412">
                  <c:v>0.76014394634727067</c:v>
                </c:pt>
                <c:pt idx="413">
                  <c:v>0.76198871329777085</c:v>
                </c:pt>
                <c:pt idx="414">
                  <c:v>0.76383348024827113</c:v>
                </c:pt>
                <c:pt idx="415">
                  <c:v>0.76567824719877142</c:v>
                </c:pt>
                <c:pt idx="416">
                  <c:v>0.76752301414927171</c:v>
                </c:pt>
                <c:pt idx="417">
                  <c:v>0.769367781099772</c:v>
                </c:pt>
                <c:pt idx="418">
                  <c:v>0.77121254805027217</c:v>
                </c:pt>
                <c:pt idx="419">
                  <c:v>0.77305731500077246</c:v>
                </c:pt>
                <c:pt idx="420">
                  <c:v>0.77490208195127275</c:v>
                </c:pt>
                <c:pt idx="421">
                  <c:v>0.77674684890177303</c:v>
                </c:pt>
                <c:pt idx="422">
                  <c:v>0.77859161585227332</c:v>
                </c:pt>
                <c:pt idx="423">
                  <c:v>0.7804363828027735</c:v>
                </c:pt>
                <c:pt idx="424">
                  <c:v>0.78228114975327379</c:v>
                </c:pt>
                <c:pt idx="425">
                  <c:v>0.78412591670377407</c:v>
                </c:pt>
                <c:pt idx="426">
                  <c:v>0.78597068365427436</c:v>
                </c:pt>
                <c:pt idx="427">
                  <c:v>0.78782453812669828</c:v>
                </c:pt>
                <c:pt idx="428">
                  <c:v>0.78966930507719857</c:v>
                </c:pt>
                <c:pt idx="429">
                  <c:v>0.79151407202769886</c:v>
                </c:pt>
                <c:pt idx="430">
                  <c:v>0.79335883897819914</c:v>
                </c:pt>
                <c:pt idx="431">
                  <c:v>0.79520360592869932</c:v>
                </c:pt>
                <c:pt idx="432">
                  <c:v>0.79704837287919961</c:v>
                </c:pt>
                <c:pt idx="433">
                  <c:v>0.79889313982969989</c:v>
                </c:pt>
                <c:pt idx="434">
                  <c:v>0.80073790678020018</c:v>
                </c:pt>
                <c:pt idx="435">
                  <c:v>0.80258267373070036</c:v>
                </c:pt>
                <c:pt idx="436">
                  <c:v>0.80442744068120065</c:v>
                </c:pt>
                <c:pt idx="437">
                  <c:v>0.80627220763170093</c:v>
                </c:pt>
                <c:pt idx="438">
                  <c:v>0.80811697458220122</c:v>
                </c:pt>
                <c:pt idx="439">
                  <c:v>0.80996174153270151</c:v>
                </c:pt>
                <c:pt idx="440">
                  <c:v>0.81180650848320168</c:v>
                </c:pt>
                <c:pt idx="441">
                  <c:v>0.81365127543370197</c:v>
                </c:pt>
                <c:pt idx="442">
                  <c:v>0.81549604238420226</c:v>
                </c:pt>
                <c:pt idx="443">
                  <c:v>0.81734080933470254</c:v>
                </c:pt>
                <c:pt idx="444">
                  <c:v>0.81918557628520283</c:v>
                </c:pt>
                <c:pt idx="445">
                  <c:v>0.82103034323570301</c:v>
                </c:pt>
                <c:pt idx="446">
                  <c:v>0.8228751101862033</c:v>
                </c:pt>
                <c:pt idx="447">
                  <c:v>0.82471987713670358</c:v>
                </c:pt>
                <c:pt idx="448">
                  <c:v>0.82656464408720387</c:v>
                </c:pt>
                <c:pt idx="449">
                  <c:v>0.82840941103770416</c:v>
                </c:pt>
                <c:pt idx="450">
                  <c:v>0.83025417798820433</c:v>
                </c:pt>
                <c:pt idx="451">
                  <c:v>0.83209894493870462</c:v>
                </c:pt>
                <c:pt idx="452">
                  <c:v>0.83394371188920491</c:v>
                </c:pt>
                <c:pt idx="453">
                  <c:v>0.83578847883970531</c:v>
                </c:pt>
                <c:pt idx="454">
                  <c:v>0.83763324579020559</c:v>
                </c:pt>
                <c:pt idx="455">
                  <c:v>0.83947801274070577</c:v>
                </c:pt>
                <c:pt idx="456">
                  <c:v>0.84132277969120606</c:v>
                </c:pt>
                <c:pt idx="457">
                  <c:v>0.84316754664170634</c:v>
                </c:pt>
                <c:pt idx="458">
                  <c:v>0.84501231359220663</c:v>
                </c:pt>
                <c:pt idx="459">
                  <c:v>0.84685708054270681</c:v>
                </c:pt>
                <c:pt idx="460">
                  <c:v>0.8487018474932071</c:v>
                </c:pt>
                <c:pt idx="461">
                  <c:v>0.85054661444370738</c:v>
                </c:pt>
                <c:pt idx="462">
                  <c:v>0.85239138139420767</c:v>
                </c:pt>
                <c:pt idx="463">
                  <c:v>0.85423614834470796</c:v>
                </c:pt>
                <c:pt idx="464">
                  <c:v>0.85609000281713177</c:v>
                </c:pt>
                <c:pt idx="465">
                  <c:v>0.85793476976763205</c:v>
                </c:pt>
                <c:pt idx="466">
                  <c:v>0.85977953671813234</c:v>
                </c:pt>
                <c:pt idx="467">
                  <c:v>0.86162430366863252</c:v>
                </c:pt>
                <c:pt idx="468">
                  <c:v>0.86346907061913281</c:v>
                </c:pt>
                <c:pt idx="469">
                  <c:v>0.8653138375696332</c:v>
                </c:pt>
                <c:pt idx="470">
                  <c:v>0.86715860452013349</c:v>
                </c:pt>
                <c:pt idx="471">
                  <c:v>0.86900337147063378</c:v>
                </c:pt>
                <c:pt idx="472">
                  <c:v>0.87084813842113395</c:v>
                </c:pt>
                <c:pt idx="473">
                  <c:v>0.87269290537163424</c:v>
                </c:pt>
                <c:pt idx="474">
                  <c:v>0.87453767232213453</c:v>
                </c:pt>
                <c:pt idx="475">
                  <c:v>0.87638243927263482</c:v>
                </c:pt>
                <c:pt idx="476">
                  <c:v>0.8782272062231351</c:v>
                </c:pt>
                <c:pt idx="477">
                  <c:v>0.88007197317363528</c:v>
                </c:pt>
                <c:pt idx="478">
                  <c:v>0.88191674012413557</c:v>
                </c:pt>
                <c:pt idx="479">
                  <c:v>0.88376150707463585</c:v>
                </c:pt>
                <c:pt idx="480">
                  <c:v>0.88560627402513614</c:v>
                </c:pt>
                <c:pt idx="481">
                  <c:v>0.88745104097563643</c:v>
                </c:pt>
                <c:pt idx="482">
                  <c:v>0.88929580792613661</c:v>
                </c:pt>
                <c:pt idx="483">
                  <c:v>0.89114057487663689</c:v>
                </c:pt>
                <c:pt idx="484">
                  <c:v>0.89298534182713718</c:v>
                </c:pt>
                <c:pt idx="485">
                  <c:v>0.89483010877763747</c:v>
                </c:pt>
                <c:pt idx="486">
                  <c:v>0.89667487572813775</c:v>
                </c:pt>
                <c:pt idx="487">
                  <c:v>0.89851964267863793</c:v>
                </c:pt>
                <c:pt idx="488">
                  <c:v>0.90036440962913822</c:v>
                </c:pt>
                <c:pt idx="489">
                  <c:v>0.90220917657963851</c:v>
                </c:pt>
                <c:pt idx="490">
                  <c:v>0.90405394353013879</c:v>
                </c:pt>
                <c:pt idx="491">
                  <c:v>0.90589871048063908</c:v>
                </c:pt>
                <c:pt idx="492">
                  <c:v>0.90774347743113926</c:v>
                </c:pt>
                <c:pt idx="493">
                  <c:v>0.90958824438163954</c:v>
                </c:pt>
                <c:pt idx="494">
                  <c:v>0.91143301133213983</c:v>
                </c:pt>
                <c:pt idx="495">
                  <c:v>0.91327777828264023</c:v>
                </c:pt>
                <c:pt idx="496">
                  <c:v>0.91512254523314029</c:v>
                </c:pt>
                <c:pt idx="497">
                  <c:v>0.91696731218364058</c:v>
                </c:pt>
                <c:pt idx="498">
                  <c:v>0.91881207913414098</c:v>
                </c:pt>
                <c:pt idx="499">
                  <c:v>0.92065684608464127</c:v>
                </c:pt>
                <c:pt idx="500">
                  <c:v>0.92250161303514155</c:v>
                </c:pt>
                <c:pt idx="501">
                  <c:v>0.92435546750756536</c:v>
                </c:pt>
                <c:pt idx="502">
                  <c:v>0.92620023445806565</c:v>
                </c:pt>
                <c:pt idx="503">
                  <c:v>0.92804500140856594</c:v>
                </c:pt>
                <c:pt idx="504">
                  <c:v>0.92988976835906612</c:v>
                </c:pt>
                <c:pt idx="505">
                  <c:v>0.9317345353095664</c:v>
                </c:pt>
                <c:pt idx="506">
                  <c:v>0.93357930226006669</c:v>
                </c:pt>
                <c:pt idx="507">
                  <c:v>0.93542406921056698</c:v>
                </c:pt>
                <c:pt idx="508">
                  <c:v>0.93726883616106726</c:v>
                </c:pt>
                <c:pt idx="509">
                  <c:v>0.93911360311156744</c:v>
                </c:pt>
                <c:pt idx="510">
                  <c:v>0.94095837006206773</c:v>
                </c:pt>
                <c:pt idx="511">
                  <c:v>0.94280313701256802</c:v>
                </c:pt>
                <c:pt idx="512">
                  <c:v>0.94464790396306841</c:v>
                </c:pt>
                <c:pt idx="513">
                  <c:v>0.9464926709135687</c:v>
                </c:pt>
                <c:pt idx="514">
                  <c:v>0.94833743786406888</c:v>
                </c:pt>
                <c:pt idx="515">
                  <c:v>0.95018220481456916</c:v>
                </c:pt>
                <c:pt idx="516">
                  <c:v>0.95202697176506945</c:v>
                </c:pt>
                <c:pt idx="517">
                  <c:v>0.95387173871556974</c:v>
                </c:pt>
                <c:pt idx="518">
                  <c:v>0.95571650566607003</c:v>
                </c:pt>
                <c:pt idx="519">
                  <c:v>0.9575612726165702</c:v>
                </c:pt>
                <c:pt idx="520">
                  <c:v>0.95940603956707049</c:v>
                </c:pt>
                <c:pt idx="521">
                  <c:v>0.96125080651757078</c:v>
                </c:pt>
                <c:pt idx="522">
                  <c:v>0.96309557346807106</c:v>
                </c:pt>
                <c:pt idx="523">
                  <c:v>0.96494034041857135</c:v>
                </c:pt>
                <c:pt idx="524">
                  <c:v>0.96678510736907153</c:v>
                </c:pt>
                <c:pt idx="525">
                  <c:v>0.96862987431957182</c:v>
                </c:pt>
                <c:pt idx="526">
                  <c:v>0.9704746412700721</c:v>
                </c:pt>
                <c:pt idx="527">
                  <c:v>0.97231940822057239</c:v>
                </c:pt>
                <c:pt idx="528">
                  <c:v>0.97416417517107257</c:v>
                </c:pt>
                <c:pt idx="529">
                  <c:v>0.97600894212157285</c:v>
                </c:pt>
                <c:pt idx="530">
                  <c:v>0.97785370907207314</c:v>
                </c:pt>
                <c:pt idx="531">
                  <c:v>0.97969847602257343</c:v>
                </c:pt>
                <c:pt idx="532">
                  <c:v>0.98154324297307372</c:v>
                </c:pt>
                <c:pt idx="533">
                  <c:v>0.98338800992357389</c:v>
                </c:pt>
                <c:pt idx="534">
                  <c:v>0.98523277687407418</c:v>
                </c:pt>
                <c:pt idx="535">
                  <c:v>0.98707754382457447</c:v>
                </c:pt>
                <c:pt idx="536">
                  <c:v>0.98892231077507475</c:v>
                </c:pt>
                <c:pt idx="537">
                  <c:v>0.99076707772557504</c:v>
                </c:pt>
                <c:pt idx="538">
                  <c:v>0.99262093219799896</c:v>
                </c:pt>
                <c:pt idx="539">
                  <c:v>0.99446569914849925</c:v>
                </c:pt>
                <c:pt idx="540">
                  <c:v>0.99631046609899954</c:v>
                </c:pt>
                <c:pt idx="541">
                  <c:v>0.99815523304949971</c:v>
                </c:pt>
                <c:pt idx="542">
                  <c:v>1</c:v>
                </c:pt>
              </c:numCache>
            </c:numRef>
          </c:xVal>
          <c:yVal>
            <c:numRef>
              <c:f>'1 cell'!$L$3:$L$813</c:f>
              <c:numCache>
                <c:formatCode>General</c:formatCode>
                <c:ptCount val="811"/>
                <c:pt idx="0">
                  <c:v>0.75397386479741602</c:v>
                </c:pt>
                <c:pt idx="1">
                  <c:v>0.74299717963642542</c:v>
                </c:pt>
                <c:pt idx="2">
                  <c:v>0.76760104221052561</c:v>
                </c:pt>
                <c:pt idx="3">
                  <c:v>0.76078620445012912</c:v>
                </c:pt>
                <c:pt idx="4">
                  <c:v>0.7691148954666841</c:v>
                </c:pt>
                <c:pt idx="5">
                  <c:v>0.80317909183793279</c:v>
                </c:pt>
                <c:pt idx="6">
                  <c:v>0.7214235216823256</c:v>
                </c:pt>
                <c:pt idx="7">
                  <c:v>0.76873518309880273</c:v>
                </c:pt>
                <c:pt idx="8">
                  <c:v>0.80053109769349717</c:v>
                </c:pt>
                <c:pt idx="9">
                  <c:v>0.78009158062767459</c:v>
                </c:pt>
                <c:pt idx="10">
                  <c:v>0.80696372497832891</c:v>
                </c:pt>
                <c:pt idx="11">
                  <c:v>0.76305948244205024</c:v>
                </c:pt>
                <c:pt idx="12">
                  <c:v>0.76419362333032737</c:v>
                </c:pt>
                <c:pt idx="13">
                  <c:v>0.76608718895436712</c:v>
                </c:pt>
                <c:pt idx="14">
                  <c:v>0.74526795952066316</c:v>
                </c:pt>
                <c:pt idx="15">
                  <c:v>0.80923450486256676</c:v>
                </c:pt>
                <c:pt idx="16">
                  <c:v>0.78463314039614995</c:v>
                </c:pt>
                <c:pt idx="17">
                  <c:v>0.81226470948256702</c:v>
                </c:pt>
                <c:pt idx="18">
                  <c:v>0.80317909183793279</c:v>
                </c:pt>
                <c:pt idx="19">
                  <c:v>0.78993162679270468</c:v>
                </c:pt>
                <c:pt idx="20">
                  <c:v>0.78160543388383308</c:v>
                </c:pt>
                <c:pt idx="21">
                  <c:v>0.75889513693377264</c:v>
                </c:pt>
                <c:pt idx="22">
                  <c:v>0.7324002068433163</c:v>
                </c:pt>
                <c:pt idx="23">
                  <c:v>0.78084850725575383</c:v>
                </c:pt>
                <c:pt idx="24">
                  <c:v>0.71915274179808797</c:v>
                </c:pt>
                <c:pt idx="25">
                  <c:v>0.7365620542439103</c:v>
                </c:pt>
                <c:pt idx="26">
                  <c:v>0.77933465399959534</c:v>
                </c:pt>
                <c:pt idx="27">
                  <c:v>0.74678181277682154</c:v>
                </c:pt>
                <c:pt idx="28">
                  <c:v>0.74791845177278216</c:v>
                </c:pt>
                <c:pt idx="29">
                  <c:v>0.70439142349670125</c:v>
                </c:pt>
                <c:pt idx="30">
                  <c:v>0.72293737493848409</c:v>
                </c:pt>
                <c:pt idx="31">
                  <c:v>0.76987182209476335</c:v>
                </c:pt>
                <c:pt idx="32">
                  <c:v>0.75246001154125763</c:v>
                </c:pt>
                <c:pt idx="33">
                  <c:v>0.77365645523515947</c:v>
                </c:pt>
                <c:pt idx="34">
                  <c:v>0.7732767428672781</c:v>
                </c:pt>
                <c:pt idx="35">
                  <c:v>0.76154313107820837</c:v>
                </c:pt>
                <c:pt idx="36">
                  <c:v>0.77744108837555559</c:v>
                </c:pt>
                <c:pt idx="37">
                  <c:v>0.78009158062767459</c:v>
                </c:pt>
                <c:pt idx="38">
                  <c:v>0.757001571309733</c:v>
                </c:pt>
                <c:pt idx="39">
                  <c:v>0.77479309423111997</c:v>
                </c:pt>
                <c:pt idx="40">
                  <c:v>0.76684411558244636</c:v>
                </c:pt>
                <c:pt idx="41">
                  <c:v>0.78160543388383308</c:v>
                </c:pt>
                <c:pt idx="42">
                  <c:v>0.7486753784008614</c:v>
                </c:pt>
                <c:pt idx="43">
                  <c:v>0.71120376314941436</c:v>
                </c:pt>
                <c:pt idx="44">
                  <c:v>0.7297497145911972</c:v>
                </c:pt>
                <c:pt idx="45">
                  <c:v>0.72861557370292007</c:v>
                </c:pt>
                <c:pt idx="46">
                  <c:v>0.67335243553008595</c:v>
                </c:pt>
                <c:pt idx="47">
                  <c:v>0.67638264015008642</c:v>
                </c:pt>
                <c:pt idx="48">
                  <c:v>0.67259550890200681</c:v>
                </c:pt>
                <c:pt idx="49">
                  <c:v>0.69757658573630477</c:v>
                </c:pt>
                <c:pt idx="50">
                  <c:v>0.68963010519531465</c:v>
                </c:pt>
                <c:pt idx="51">
                  <c:v>0.64988771005962986</c:v>
                </c:pt>
                <c:pt idx="52">
                  <c:v>0.67486878689392793</c:v>
                </c:pt>
                <c:pt idx="53">
                  <c:v>0.67259550890200681</c:v>
                </c:pt>
                <c:pt idx="54">
                  <c:v>0.65518619645618448</c:v>
                </c:pt>
                <c:pt idx="55">
                  <c:v>0.67903063429452193</c:v>
                </c:pt>
                <c:pt idx="56">
                  <c:v>0.68054448755068042</c:v>
                </c:pt>
                <c:pt idx="57">
                  <c:v>0.67903063429452193</c:v>
                </c:pt>
                <c:pt idx="58">
                  <c:v>0.66313517510485809</c:v>
                </c:pt>
                <c:pt idx="59">
                  <c:v>0.59803199076699398</c:v>
                </c:pt>
                <c:pt idx="60">
                  <c:v>0.62831155399784666</c:v>
                </c:pt>
                <c:pt idx="61">
                  <c:v>0.63701745927459952</c:v>
                </c:pt>
                <c:pt idx="62">
                  <c:v>0.65026492431982774</c:v>
                </c:pt>
                <c:pt idx="63">
                  <c:v>0.65367234320002598</c:v>
                </c:pt>
                <c:pt idx="64">
                  <c:v>0.63588082027863901</c:v>
                </c:pt>
                <c:pt idx="65">
                  <c:v>0.64648029117943162</c:v>
                </c:pt>
                <c:pt idx="66">
                  <c:v>0.62869126636572803</c:v>
                </c:pt>
                <c:pt idx="67">
                  <c:v>0.63398975276228253</c:v>
                </c:pt>
                <c:pt idx="68">
                  <c:v>0.65404955746022386</c:v>
                </c:pt>
                <c:pt idx="69">
                  <c:v>0.64950799769174861</c:v>
                </c:pt>
                <c:pt idx="70">
                  <c:v>0.67562571352200718</c:v>
                </c:pt>
                <c:pt idx="71">
                  <c:v>0.68659990057531428</c:v>
                </c:pt>
                <c:pt idx="72">
                  <c:v>0.66086189711293697</c:v>
                </c:pt>
                <c:pt idx="73">
                  <c:v>0.63247589950612415</c:v>
                </c:pt>
                <c:pt idx="74">
                  <c:v>0.66767673487333346</c:v>
                </c:pt>
                <c:pt idx="75">
                  <c:v>0.70552556438497849</c:v>
                </c:pt>
                <c:pt idx="76">
                  <c:v>0.68849346619935403</c:v>
                </c:pt>
                <c:pt idx="77">
                  <c:v>0.69038703182339378</c:v>
                </c:pt>
                <c:pt idx="78">
                  <c:v>0.68697961294319554</c:v>
                </c:pt>
                <c:pt idx="79">
                  <c:v>0.66124160948081834</c:v>
                </c:pt>
                <c:pt idx="80">
                  <c:v>0.70439142349670125</c:v>
                </c:pt>
                <c:pt idx="81">
                  <c:v>0.69152117271167091</c:v>
                </c:pt>
                <c:pt idx="82">
                  <c:v>0.71990966842616722</c:v>
                </c:pt>
                <c:pt idx="83">
                  <c:v>0.69341473833571077</c:v>
                </c:pt>
                <c:pt idx="84">
                  <c:v>0.68130141417875967</c:v>
                </c:pt>
                <c:pt idx="85">
                  <c:v>0.66616288161717496</c:v>
                </c:pt>
                <c:pt idx="86">
                  <c:v>0.66086189711293697</c:v>
                </c:pt>
                <c:pt idx="87">
                  <c:v>0.6563203373444616</c:v>
                </c:pt>
                <c:pt idx="88">
                  <c:v>0.6778964934062448</c:v>
                </c:pt>
                <c:pt idx="89">
                  <c:v>0.66654009587737295</c:v>
                </c:pt>
                <c:pt idx="90">
                  <c:v>0.69038703182339378</c:v>
                </c:pt>
                <c:pt idx="91">
                  <c:v>0.6794103466624033</c:v>
                </c:pt>
                <c:pt idx="92">
                  <c:v>0.69947015136034463</c:v>
                </c:pt>
                <c:pt idx="93">
                  <c:v>0.68243805317472017</c:v>
                </c:pt>
                <c:pt idx="94">
                  <c:v>0.69152117271167091</c:v>
                </c:pt>
                <c:pt idx="95">
                  <c:v>0.69568551821994851</c:v>
                </c:pt>
                <c:pt idx="96">
                  <c:v>0.71915274179808797</c:v>
                </c:pt>
                <c:pt idx="97">
                  <c:v>0.72407151582676132</c:v>
                </c:pt>
                <c:pt idx="98">
                  <c:v>0.7513258706529804</c:v>
                </c:pt>
                <c:pt idx="99">
                  <c:v>0.77933465399959534</c:v>
                </c:pt>
                <c:pt idx="100">
                  <c:v>0.78955441253250669</c:v>
                </c:pt>
                <c:pt idx="101">
                  <c:v>0.76192284344608963</c:v>
                </c:pt>
                <c:pt idx="102">
                  <c:v>0.7513258706529804</c:v>
                </c:pt>
                <c:pt idx="103">
                  <c:v>0.74451103289258391</c:v>
                </c:pt>
                <c:pt idx="104">
                  <c:v>0.70098400461650312</c:v>
                </c:pt>
                <c:pt idx="105">
                  <c:v>0.73959225886391067</c:v>
                </c:pt>
                <c:pt idx="106">
                  <c:v>0.77251981623919885</c:v>
                </c:pt>
                <c:pt idx="107">
                  <c:v>0.74261996537622754</c:v>
                </c:pt>
                <c:pt idx="108">
                  <c:v>0.76116591681801038</c:v>
                </c:pt>
                <c:pt idx="109">
                  <c:v>0.75056894402490126</c:v>
                </c:pt>
                <c:pt idx="110">
                  <c:v>0.78387621376807071</c:v>
                </c:pt>
                <c:pt idx="111">
                  <c:v>0.76154313107820837</c:v>
                </c:pt>
                <c:pt idx="112">
                  <c:v>0.79447318656117993</c:v>
                </c:pt>
                <c:pt idx="113">
                  <c:v>0.77517030849131785</c:v>
                </c:pt>
                <c:pt idx="114">
                  <c:v>0.74337689200430679</c:v>
                </c:pt>
                <c:pt idx="115">
                  <c:v>0.74375410626450467</c:v>
                </c:pt>
                <c:pt idx="116">
                  <c:v>0.72445122819464258</c:v>
                </c:pt>
                <c:pt idx="117">
                  <c:v>0.71158097740961224</c:v>
                </c:pt>
                <c:pt idx="118">
                  <c:v>0.73429127435967256</c:v>
                </c:pt>
                <c:pt idx="119">
                  <c:v>0.70476863775689924</c:v>
                </c:pt>
                <c:pt idx="120">
                  <c:v>0.69152117271167091</c:v>
                </c:pt>
                <c:pt idx="121">
                  <c:v>0.66919058812949195</c:v>
                </c:pt>
                <c:pt idx="122">
                  <c:v>0.65480648408830311</c:v>
                </c:pt>
                <c:pt idx="123">
                  <c:v>0.65026492431982774</c:v>
                </c:pt>
                <c:pt idx="124">
                  <c:v>0.69190088507955227</c:v>
                </c:pt>
                <c:pt idx="125">
                  <c:v>0.73277742110351418</c:v>
                </c:pt>
                <c:pt idx="126">
                  <c:v>0.72445122819464258</c:v>
                </c:pt>
                <c:pt idx="127">
                  <c:v>0.75662435704953501</c:v>
                </c:pt>
                <c:pt idx="128">
                  <c:v>0.75775849793781225</c:v>
                </c:pt>
                <c:pt idx="129">
                  <c:v>0.76002927782204988</c:v>
                </c:pt>
                <c:pt idx="130">
                  <c:v>0.72672200807888032</c:v>
                </c:pt>
                <c:pt idx="131">
                  <c:v>0.7403491854919898</c:v>
                </c:pt>
                <c:pt idx="132">
                  <c:v>0.76873518309880273</c:v>
                </c:pt>
                <c:pt idx="133">
                  <c:v>0.74148332638026693</c:v>
                </c:pt>
                <c:pt idx="134">
                  <c:v>0.74261996537622754</c:v>
                </c:pt>
                <c:pt idx="135">
                  <c:v>0.72710172044676169</c:v>
                </c:pt>
                <c:pt idx="136">
                  <c:v>0.75927235119397063</c:v>
                </c:pt>
                <c:pt idx="137">
                  <c:v>0.69909043899246326</c:v>
                </c:pt>
                <c:pt idx="138">
                  <c:v>0.69530580585206714</c:v>
                </c:pt>
                <c:pt idx="139">
                  <c:v>0.72785864707484083</c:v>
                </c:pt>
                <c:pt idx="140">
                  <c:v>0.73088635358715781</c:v>
                </c:pt>
                <c:pt idx="141">
                  <c:v>0.76381640907012949</c:v>
                </c:pt>
                <c:pt idx="142">
                  <c:v>0.78046879488787246</c:v>
                </c:pt>
                <c:pt idx="143">
                  <c:v>0.8001513853256158</c:v>
                </c:pt>
                <c:pt idx="144">
                  <c:v>0.76533026232628787</c:v>
                </c:pt>
                <c:pt idx="145">
                  <c:v>0.76457333569820873</c:v>
                </c:pt>
                <c:pt idx="146">
                  <c:v>0.72861557370292007</c:v>
                </c:pt>
                <c:pt idx="147">
                  <c:v>0.73050664121927644</c:v>
                </c:pt>
                <c:pt idx="148">
                  <c:v>0.76684411558244636</c:v>
                </c:pt>
                <c:pt idx="149">
                  <c:v>0.75889513693377264</c:v>
                </c:pt>
                <c:pt idx="150">
                  <c:v>0.76040899018993113</c:v>
                </c:pt>
                <c:pt idx="151">
                  <c:v>0.77706387411535771</c:v>
                </c:pt>
                <c:pt idx="152">
                  <c:v>0.7827395747721102</c:v>
                </c:pt>
                <c:pt idx="153">
                  <c:v>0.75851542456589149</c:v>
                </c:pt>
                <c:pt idx="154">
                  <c:v>0.74905259266105928</c:v>
                </c:pt>
                <c:pt idx="155">
                  <c:v>0.77214260197900098</c:v>
                </c:pt>
                <c:pt idx="156">
                  <c:v>0.76684411558244636</c:v>
                </c:pt>
                <c:pt idx="157">
                  <c:v>0.757001571309733</c:v>
                </c:pt>
                <c:pt idx="158">
                  <c:v>0.76078620445012912</c:v>
                </c:pt>
                <c:pt idx="159">
                  <c:v>0.76040899018993113</c:v>
                </c:pt>
                <c:pt idx="160">
                  <c:v>0.74451103289258391</c:v>
                </c:pt>
                <c:pt idx="161">
                  <c:v>0.74791845177278216</c:v>
                </c:pt>
                <c:pt idx="162">
                  <c:v>0.71461118202961271</c:v>
                </c:pt>
                <c:pt idx="163">
                  <c:v>0.74791845177278216</c:v>
                </c:pt>
                <c:pt idx="164">
                  <c:v>0.77403366949535735</c:v>
                </c:pt>
                <c:pt idx="165">
                  <c:v>0.77024903635496123</c:v>
                </c:pt>
                <c:pt idx="166">
                  <c:v>0.75018923165701989</c:v>
                </c:pt>
                <c:pt idx="167">
                  <c:v>0.75889513693377264</c:v>
                </c:pt>
                <c:pt idx="168">
                  <c:v>0.7392125464960293</c:v>
                </c:pt>
                <c:pt idx="169">
                  <c:v>0.72407151582676132</c:v>
                </c:pt>
                <c:pt idx="170">
                  <c:v>0.70855327089729536</c:v>
                </c:pt>
                <c:pt idx="171">
                  <c:v>0.69568551821994851</c:v>
                </c:pt>
                <c:pt idx="172">
                  <c:v>0.67486878689392793</c:v>
                </c:pt>
                <c:pt idx="173">
                  <c:v>0.70779634426921612</c:v>
                </c:pt>
                <c:pt idx="174">
                  <c:v>0.68546575968703705</c:v>
                </c:pt>
                <c:pt idx="175">
                  <c:v>0.65442926982810523</c:v>
                </c:pt>
                <c:pt idx="176">
                  <c:v>0.67865342003432405</c:v>
                </c:pt>
                <c:pt idx="177">
                  <c:v>0.69492859159186926</c:v>
                </c:pt>
                <c:pt idx="178">
                  <c:v>0.66691980824525421</c:v>
                </c:pt>
                <c:pt idx="179">
                  <c:v>0.68243805317472017</c:v>
                </c:pt>
                <c:pt idx="180">
                  <c:v>0.67448907452604656</c:v>
                </c:pt>
                <c:pt idx="181">
                  <c:v>0.7024978578726615</c:v>
                </c:pt>
                <c:pt idx="182">
                  <c:v>0.66237824847677884</c:v>
                </c:pt>
                <c:pt idx="183">
                  <c:v>0.63512389365055977</c:v>
                </c:pt>
                <c:pt idx="184">
                  <c:v>0.65329263083214462</c:v>
                </c:pt>
                <c:pt idx="185">
                  <c:v>0.66389210173293733</c:v>
                </c:pt>
                <c:pt idx="186">
                  <c:v>0.69038703182339378</c:v>
                </c:pt>
                <c:pt idx="187">
                  <c:v>0.63815409827056013</c:v>
                </c:pt>
                <c:pt idx="188">
                  <c:v>0.63588082027863901</c:v>
                </c:pt>
                <c:pt idx="189">
                  <c:v>0.65480648408830311</c:v>
                </c:pt>
                <c:pt idx="190">
                  <c:v>0.64382979892731262</c:v>
                </c:pt>
                <c:pt idx="191">
                  <c:v>0.6468575054396295</c:v>
                </c:pt>
                <c:pt idx="192">
                  <c:v>0.62679770074168828</c:v>
                </c:pt>
                <c:pt idx="193">
                  <c:v>0.63285311376632214</c:v>
                </c:pt>
                <c:pt idx="194">
                  <c:v>0.64458672555539187</c:v>
                </c:pt>
                <c:pt idx="195">
                  <c:v>0.57834940032925064</c:v>
                </c:pt>
                <c:pt idx="196">
                  <c:v>0.61203638244030156</c:v>
                </c:pt>
                <c:pt idx="197">
                  <c:v>0.61695765457665819</c:v>
                </c:pt>
                <c:pt idx="198">
                  <c:v>0.59727506413891474</c:v>
                </c:pt>
                <c:pt idx="199">
                  <c:v>0.58327067246560738</c:v>
                </c:pt>
                <c:pt idx="200">
                  <c:v>0.61430716232453919</c:v>
                </c:pt>
                <c:pt idx="201">
                  <c:v>0.5965181375108356</c:v>
                </c:pt>
                <c:pt idx="202">
                  <c:v>0.57153706067653753</c:v>
                </c:pt>
                <c:pt idx="203">
                  <c:v>0.56623857427998292</c:v>
                </c:pt>
                <c:pt idx="204">
                  <c:v>0.5476901247305167</c:v>
                </c:pt>
                <c:pt idx="205">
                  <c:v>0.59159686537447886</c:v>
                </c:pt>
                <c:pt idx="206">
                  <c:v>0.61847150783281668</c:v>
                </c:pt>
                <c:pt idx="207">
                  <c:v>0.5938676452587166</c:v>
                </c:pt>
                <c:pt idx="208">
                  <c:v>0.66654009587737295</c:v>
                </c:pt>
                <c:pt idx="209">
                  <c:v>0.65442926982810523</c:v>
                </c:pt>
                <c:pt idx="210">
                  <c:v>0.5897057978581226</c:v>
                </c:pt>
                <c:pt idx="211">
                  <c:v>0.65480648408830311</c:v>
                </c:pt>
                <c:pt idx="212">
                  <c:v>0.64307287229923338</c:v>
                </c:pt>
                <c:pt idx="213">
                  <c:v>0.6400451657869165</c:v>
                </c:pt>
                <c:pt idx="214">
                  <c:v>0.62074228771705442</c:v>
                </c:pt>
                <c:pt idx="215">
                  <c:v>0.63928823915883726</c:v>
                </c:pt>
                <c:pt idx="216">
                  <c:v>0.585541452349845</c:v>
                </c:pt>
                <c:pt idx="217">
                  <c:v>0.57986325358540913</c:v>
                </c:pt>
                <c:pt idx="218">
                  <c:v>0.5870553056060035</c:v>
                </c:pt>
                <c:pt idx="219">
                  <c:v>0.60446711615950921</c:v>
                </c:pt>
                <c:pt idx="220">
                  <c:v>0.58856915886216199</c:v>
                </c:pt>
                <c:pt idx="221">
                  <c:v>0.59992555639103384</c:v>
                </c:pt>
                <c:pt idx="222">
                  <c:v>0.62906848062592591</c:v>
                </c:pt>
                <c:pt idx="223">
                  <c:v>0.62528384748552979</c:v>
                </c:pt>
                <c:pt idx="224">
                  <c:v>0.65064463668770911</c:v>
                </c:pt>
                <c:pt idx="225">
                  <c:v>0.62831155399784666</c:v>
                </c:pt>
                <c:pt idx="226">
                  <c:v>0.59235379200255811</c:v>
                </c:pt>
                <c:pt idx="227">
                  <c:v>0.5870553056060035</c:v>
                </c:pt>
                <c:pt idx="228">
                  <c:v>0.57380784056077527</c:v>
                </c:pt>
                <c:pt idx="229">
                  <c:v>0.57191427493673541</c:v>
                </c:pt>
                <c:pt idx="230">
                  <c:v>0.58894887123004336</c:v>
                </c:pt>
                <c:pt idx="231">
                  <c:v>0.62263335523341068</c:v>
                </c:pt>
                <c:pt idx="232">
                  <c:v>0.59311071863063736</c:v>
                </c:pt>
                <c:pt idx="233">
                  <c:v>0.54541934484627896</c:v>
                </c:pt>
                <c:pt idx="234">
                  <c:v>0.58251374583752813</c:v>
                </c:pt>
                <c:pt idx="235">
                  <c:v>0.60371018953142996</c:v>
                </c:pt>
                <c:pt idx="236">
                  <c:v>0.58516173998196364</c:v>
                </c:pt>
                <c:pt idx="237">
                  <c:v>0.60143940964719234</c:v>
                </c:pt>
                <c:pt idx="238">
                  <c:v>0.60295326290335072</c:v>
                </c:pt>
                <c:pt idx="239">
                  <c:v>0.56850935416422066</c:v>
                </c:pt>
                <c:pt idx="240">
                  <c:v>0.59235379200255811</c:v>
                </c:pt>
                <c:pt idx="241">
                  <c:v>0.60143940964719234</c:v>
                </c:pt>
                <c:pt idx="242">
                  <c:v>0.63966795152671863</c:v>
                </c:pt>
                <c:pt idx="243">
                  <c:v>0.64912828532386724</c:v>
                </c:pt>
                <c:pt idx="244">
                  <c:v>0.67827370766644268</c:v>
                </c:pt>
                <c:pt idx="245">
                  <c:v>0.63512389365055977</c:v>
                </c:pt>
                <c:pt idx="246">
                  <c:v>0.65064463668770911</c:v>
                </c:pt>
                <c:pt idx="247">
                  <c:v>0.65556341071638236</c:v>
                </c:pt>
                <c:pt idx="248">
                  <c:v>0.62642048648149029</c:v>
                </c:pt>
                <c:pt idx="249">
                  <c:v>0.63398975276228253</c:v>
                </c:pt>
                <c:pt idx="250">
                  <c:v>0.63247589950612415</c:v>
                </c:pt>
                <c:pt idx="251">
                  <c:v>0.65291541657194674</c:v>
                </c:pt>
                <c:pt idx="252">
                  <c:v>0.61203638244030156</c:v>
                </c:pt>
                <c:pt idx="253">
                  <c:v>0.59916613165527122</c:v>
                </c:pt>
                <c:pt idx="254">
                  <c:v>0.5787291126971319</c:v>
                </c:pt>
                <c:pt idx="255">
                  <c:v>0.60181662390739021</c:v>
                </c:pt>
                <c:pt idx="256">
                  <c:v>0.59008301211832048</c:v>
                </c:pt>
                <c:pt idx="257">
                  <c:v>0.62149921434513355</c:v>
                </c:pt>
                <c:pt idx="258">
                  <c:v>0.59083993874639962</c:v>
                </c:pt>
                <c:pt idx="259">
                  <c:v>0.59235379200255811</c:v>
                </c:pt>
                <c:pt idx="260">
                  <c:v>0.56548164765190367</c:v>
                </c:pt>
                <c:pt idx="261">
                  <c:v>0.60711511030394483</c:v>
                </c:pt>
                <c:pt idx="262">
                  <c:v>0.60938589018818246</c:v>
                </c:pt>
                <c:pt idx="263">
                  <c:v>0.61544380132049969</c:v>
                </c:pt>
                <c:pt idx="264">
                  <c:v>0.59121965111428099</c:v>
                </c:pt>
                <c:pt idx="265">
                  <c:v>0.58062018021348838</c:v>
                </c:pt>
                <c:pt idx="266">
                  <c:v>0.58402759909368651</c:v>
                </c:pt>
                <c:pt idx="267">
                  <c:v>0.58213403346964676</c:v>
                </c:pt>
                <c:pt idx="268">
                  <c:v>0.58062018021348838</c:v>
                </c:pt>
                <c:pt idx="269">
                  <c:v>0.60105969727931097</c:v>
                </c:pt>
                <c:pt idx="270">
                  <c:v>0.6074948226718262</c:v>
                </c:pt>
                <c:pt idx="271">
                  <c:v>0.59083993874639962</c:v>
                </c:pt>
                <c:pt idx="272">
                  <c:v>0.63966795152671863</c:v>
                </c:pt>
                <c:pt idx="273">
                  <c:v>0.57532169381693377</c:v>
                </c:pt>
                <c:pt idx="274">
                  <c:v>0.57380784056077527</c:v>
                </c:pt>
                <c:pt idx="275">
                  <c:v>0.60635818367586558</c:v>
                </c:pt>
                <c:pt idx="276">
                  <c:v>0.59500428425467711</c:v>
                </c:pt>
                <c:pt idx="277">
                  <c:v>0.62944819299380717</c:v>
                </c:pt>
                <c:pt idx="278">
                  <c:v>0.60938589018818246</c:v>
                </c:pt>
                <c:pt idx="279">
                  <c:v>0.60257355053546946</c:v>
                </c:pt>
                <c:pt idx="280">
                  <c:v>0.64231594567115413</c:v>
                </c:pt>
                <c:pt idx="281">
                  <c:v>0.65329263083214462</c:v>
                </c:pt>
                <c:pt idx="282">
                  <c:v>0.61544380132049969</c:v>
                </c:pt>
                <c:pt idx="283">
                  <c:v>0.61733486883685607</c:v>
                </c:pt>
                <c:pt idx="284">
                  <c:v>0.59878891739507323</c:v>
                </c:pt>
                <c:pt idx="285">
                  <c:v>0.58137710684156751</c:v>
                </c:pt>
                <c:pt idx="286">
                  <c:v>0.61127945581222232</c:v>
                </c:pt>
                <c:pt idx="287">
                  <c:v>0.60105969727931097</c:v>
                </c:pt>
                <c:pt idx="288">
                  <c:v>0.58137710684156751</c:v>
                </c:pt>
                <c:pt idx="289">
                  <c:v>0.57834940032925064</c:v>
                </c:pt>
                <c:pt idx="290">
                  <c:v>0.57002320742037915</c:v>
                </c:pt>
                <c:pt idx="291">
                  <c:v>0.59046272448620174</c:v>
                </c:pt>
                <c:pt idx="292">
                  <c:v>0.57191427493673541</c:v>
                </c:pt>
                <c:pt idx="293">
                  <c:v>0.59500428425467711</c:v>
                </c:pt>
                <c:pt idx="294">
                  <c:v>0.59273350437043948</c:v>
                </c:pt>
                <c:pt idx="295">
                  <c:v>0.58743501797388487</c:v>
                </c:pt>
                <c:pt idx="296">
                  <c:v>0.54541934484627896</c:v>
                </c:pt>
                <c:pt idx="297">
                  <c:v>0.57683554707309226</c:v>
                </c:pt>
                <c:pt idx="298">
                  <c:v>0.6059809694156677</c:v>
                </c:pt>
                <c:pt idx="299">
                  <c:v>0.56623857427998292</c:v>
                </c:pt>
                <c:pt idx="300">
                  <c:v>0.56548164765190367</c:v>
                </c:pt>
                <c:pt idx="301">
                  <c:v>0.56510193528402242</c:v>
                </c:pt>
                <c:pt idx="302">
                  <c:v>0.54579905721416033</c:v>
                </c:pt>
                <c:pt idx="303">
                  <c:v>0.53709315193740748</c:v>
                </c:pt>
                <c:pt idx="304">
                  <c:v>0.53595651294144686</c:v>
                </c:pt>
                <c:pt idx="305">
                  <c:v>0.5598034488874678</c:v>
                </c:pt>
                <c:pt idx="306">
                  <c:v>0.54882676372647721</c:v>
                </c:pt>
                <c:pt idx="307">
                  <c:v>0.58743501797388487</c:v>
                </c:pt>
                <c:pt idx="308">
                  <c:v>0.56131730214362618</c:v>
                </c:pt>
                <c:pt idx="309">
                  <c:v>0.59424735762659786</c:v>
                </c:pt>
                <c:pt idx="310">
                  <c:v>0.59159686537447886</c:v>
                </c:pt>
                <c:pt idx="311">
                  <c:v>0.58516173998196364</c:v>
                </c:pt>
                <c:pt idx="312">
                  <c:v>0.60408740379162784</c:v>
                </c:pt>
                <c:pt idx="313">
                  <c:v>0.58364788672580525</c:v>
                </c:pt>
                <c:pt idx="314">
                  <c:v>0.56093758977574493</c:v>
                </c:pt>
                <c:pt idx="315">
                  <c:v>0.56812964179633929</c:v>
                </c:pt>
                <c:pt idx="316">
                  <c:v>0.5529911092347547</c:v>
                </c:pt>
                <c:pt idx="317">
                  <c:v>0.53595651294144686</c:v>
                </c:pt>
                <c:pt idx="318">
                  <c:v>0.56169451640382417</c:v>
                </c:pt>
                <c:pt idx="319">
                  <c:v>0.57645833281289427</c:v>
                </c:pt>
                <c:pt idx="320">
                  <c:v>0.56093758977574493</c:v>
                </c:pt>
                <c:pt idx="321">
                  <c:v>0.56207422877170543</c:v>
                </c:pt>
                <c:pt idx="322">
                  <c:v>0.58856915886216199</c:v>
                </c:pt>
                <c:pt idx="323">
                  <c:v>0.58516173998196364</c:v>
                </c:pt>
                <c:pt idx="324">
                  <c:v>0.57948603932521114</c:v>
                </c:pt>
                <c:pt idx="325">
                  <c:v>0.57153706067653753</c:v>
                </c:pt>
                <c:pt idx="326">
                  <c:v>0.55601881574707168</c:v>
                </c:pt>
                <c:pt idx="327">
                  <c:v>0.56623857427998292</c:v>
                </c:pt>
                <c:pt idx="328">
                  <c:v>0.55942373651958643</c:v>
                </c:pt>
                <c:pt idx="329">
                  <c:v>0.51779027386754539</c:v>
                </c:pt>
                <c:pt idx="330">
                  <c:v>0.52006105375178313</c:v>
                </c:pt>
                <c:pt idx="331">
                  <c:v>0.55563910337919031</c:v>
                </c:pt>
                <c:pt idx="332">
                  <c:v>0.55072032935051707</c:v>
                </c:pt>
                <c:pt idx="333">
                  <c:v>0.54125749744568485</c:v>
                </c:pt>
                <c:pt idx="334">
                  <c:v>0.60068248301911309</c:v>
                </c:pt>
                <c:pt idx="335">
                  <c:v>0.56775242753614141</c:v>
                </c:pt>
                <c:pt idx="336">
                  <c:v>0.5897057978581226</c:v>
                </c:pt>
                <c:pt idx="337">
                  <c:v>0.5965181375108356</c:v>
                </c:pt>
                <c:pt idx="338">
                  <c:v>0.59576121088275635</c:v>
                </c:pt>
                <c:pt idx="339">
                  <c:v>0.5734281281928939</c:v>
                </c:pt>
                <c:pt idx="340">
                  <c:v>0.57229398730461678</c:v>
                </c:pt>
                <c:pt idx="341">
                  <c:v>0.59008301211832048</c:v>
                </c:pt>
                <c:pt idx="342">
                  <c:v>0.57040042168057703</c:v>
                </c:pt>
                <c:pt idx="343">
                  <c:v>0.58213403346964676</c:v>
                </c:pt>
                <c:pt idx="344">
                  <c:v>0.57797218606905265</c:v>
                </c:pt>
                <c:pt idx="345">
                  <c:v>0.58743501797388487</c:v>
                </c:pt>
                <c:pt idx="346">
                  <c:v>0.57834940032925064</c:v>
                </c:pt>
                <c:pt idx="347">
                  <c:v>0.57683554707309226</c:v>
                </c:pt>
                <c:pt idx="348">
                  <c:v>0.5598034488874678</c:v>
                </c:pt>
                <c:pt idx="349">
                  <c:v>0.55563910337919031</c:v>
                </c:pt>
                <c:pt idx="350">
                  <c:v>0.57229398730461678</c:v>
                </c:pt>
                <c:pt idx="351">
                  <c:v>0.61203638244030156</c:v>
                </c:pt>
                <c:pt idx="352">
                  <c:v>0.57267120156481466</c:v>
                </c:pt>
                <c:pt idx="353">
                  <c:v>0.5624539411395868</c:v>
                </c:pt>
                <c:pt idx="354">
                  <c:v>0.57607862044501301</c:v>
                </c:pt>
                <c:pt idx="355">
                  <c:v>0.57267120156481466</c:v>
                </c:pt>
                <c:pt idx="356">
                  <c:v>0.59349043099851861</c:v>
                </c:pt>
                <c:pt idx="357">
                  <c:v>0.61430716232453919</c:v>
                </c:pt>
                <c:pt idx="358">
                  <c:v>0.59689535177103348</c:v>
                </c:pt>
                <c:pt idx="359">
                  <c:v>0.55450496249091319</c:v>
                </c:pt>
                <c:pt idx="360">
                  <c:v>0.60787203693202407</c:v>
                </c:pt>
                <c:pt idx="361">
                  <c:v>0.57607862044501301</c:v>
                </c:pt>
                <c:pt idx="362">
                  <c:v>0.58781223223408274</c:v>
                </c:pt>
                <c:pt idx="363">
                  <c:v>0.6059809694156677</c:v>
                </c:pt>
                <c:pt idx="364">
                  <c:v>0.56093758977574493</c:v>
                </c:pt>
                <c:pt idx="365">
                  <c:v>0.5775924737011715</c:v>
                </c:pt>
                <c:pt idx="366">
                  <c:v>0.57570140618481502</c:v>
                </c:pt>
                <c:pt idx="367">
                  <c:v>0.60105969727931097</c:v>
                </c:pt>
                <c:pt idx="368">
                  <c:v>0.58932608549024124</c:v>
                </c:pt>
                <c:pt idx="369">
                  <c:v>0.58629837897792425</c:v>
                </c:pt>
                <c:pt idx="370">
                  <c:v>0.58251374583752813</c:v>
                </c:pt>
                <c:pt idx="371">
                  <c:v>0.55828959563130931</c:v>
                </c:pt>
                <c:pt idx="372">
                  <c:v>0.58175681920944888</c:v>
                </c:pt>
                <c:pt idx="373">
                  <c:v>0.5897057978581226</c:v>
                </c:pt>
                <c:pt idx="374">
                  <c:v>0.59046272448620174</c:v>
                </c:pt>
                <c:pt idx="375">
                  <c:v>0.58364788672580525</c:v>
                </c:pt>
                <c:pt idx="376">
                  <c:v>0.59992555639103384</c:v>
                </c:pt>
                <c:pt idx="377">
                  <c:v>0.58856915886216199</c:v>
                </c:pt>
                <c:pt idx="378">
                  <c:v>0.61809179546493531</c:v>
                </c:pt>
                <c:pt idx="379">
                  <c:v>0.61089974344434095</c:v>
                </c:pt>
                <c:pt idx="380">
                  <c:v>0.5707801340484584</c:v>
                </c:pt>
                <c:pt idx="381">
                  <c:v>0.58667559323812213</c:v>
                </c:pt>
                <c:pt idx="382">
                  <c:v>0.60105969727931097</c:v>
                </c:pt>
                <c:pt idx="383">
                  <c:v>0.61544380132049969</c:v>
                </c:pt>
                <c:pt idx="384">
                  <c:v>0.63663774690671826</c:v>
                </c:pt>
                <c:pt idx="385">
                  <c:v>0.59500428425467711</c:v>
                </c:pt>
                <c:pt idx="386">
                  <c:v>0.61506408895261844</c:v>
                </c:pt>
                <c:pt idx="387">
                  <c:v>0.58327067246560738</c:v>
                </c:pt>
                <c:pt idx="388">
                  <c:v>0.60181662390739021</c:v>
                </c:pt>
                <c:pt idx="389">
                  <c:v>0.57948603932521114</c:v>
                </c:pt>
                <c:pt idx="390">
                  <c:v>0.6211195019772523</c:v>
                </c:pt>
                <c:pt idx="391">
                  <c:v>0.60295326290335072</c:v>
                </c:pt>
                <c:pt idx="392">
                  <c:v>0.58175681920944888</c:v>
                </c:pt>
                <c:pt idx="393">
                  <c:v>0.62869126636572803</c:v>
                </c:pt>
                <c:pt idx="394">
                  <c:v>0.62679770074168828</c:v>
                </c:pt>
                <c:pt idx="395">
                  <c:v>0.64912828532386724</c:v>
                </c:pt>
                <c:pt idx="396">
                  <c:v>0.61506408895261844</c:v>
                </c:pt>
                <c:pt idx="397">
                  <c:v>0.62301306760129205</c:v>
                </c:pt>
                <c:pt idx="398">
                  <c:v>0.60787203693202407</c:v>
                </c:pt>
                <c:pt idx="399">
                  <c:v>0.62679770074168828</c:v>
                </c:pt>
                <c:pt idx="400">
                  <c:v>0.63474667939036178</c:v>
                </c:pt>
                <c:pt idx="401">
                  <c:v>0.66161882374101622</c:v>
                </c:pt>
                <c:pt idx="402">
                  <c:v>0.65518619645618448</c:v>
                </c:pt>
                <c:pt idx="403">
                  <c:v>0.6684336615014127</c:v>
                </c:pt>
                <c:pt idx="404">
                  <c:v>0.66351238936505608</c:v>
                </c:pt>
                <c:pt idx="405">
                  <c:v>0.63739717164248089</c:v>
                </c:pt>
                <c:pt idx="406">
                  <c:v>0.66691980824525421</c:v>
                </c:pt>
                <c:pt idx="407">
                  <c:v>0.64988771005962986</c:v>
                </c:pt>
                <c:pt idx="408">
                  <c:v>0.63891102489863938</c:v>
                </c:pt>
                <c:pt idx="409">
                  <c:v>0.62717741310956954</c:v>
                </c:pt>
                <c:pt idx="410">
                  <c:v>0.61468687469242056</c:v>
                </c:pt>
                <c:pt idx="411">
                  <c:v>0.6332328261342034</c:v>
                </c:pt>
                <c:pt idx="412">
                  <c:v>0.63739717164248089</c:v>
                </c:pt>
                <c:pt idx="413">
                  <c:v>0.66389210173293733</c:v>
                </c:pt>
                <c:pt idx="414">
                  <c:v>0.64912828532386724</c:v>
                </c:pt>
                <c:pt idx="415">
                  <c:v>0.65480648408830311</c:v>
                </c:pt>
                <c:pt idx="416">
                  <c:v>0.64155901904307489</c:v>
                </c:pt>
                <c:pt idx="417">
                  <c:v>0.63209618713824289</c:v>
                </c:pt>
                <c:pt idx="418">
                  <c:v>0.65480648408830311</c:v>
                </c:pt>
                <c:pt idx="419">
                  <c:v>0.6211195019772523</c:v>
                </c:pt>
                <c:pt idx="420">
                  <c:v>0.61922843446089593</c:v>
                </c:pt>
                <c:pt idx="421">
                  <c:v>0.60635818367586558</c:v>
                </c:pt>
                <c:pt idx="422">
                  <c:v>0.61355023569646006</c:v>
                </c:pt>
                <c:pt idx="423">
                  <c:v>0.60446711615950921</c:v>
                </c:pt>
                <c:pt idx="424">
                  <c:v>0.61847150783281668</c:v>
                </c:pt>
                <c:pt idx="425">
                  <c:v>0.64042487815479776</c:v>
                </c:pt>
                <c:pt idx="426">
                  <c:v>0.61392994806434131</c:v>
                </c:pt>
                <c:pt idx="427">
                  <c:v>0.64837135869578799</c:v>
                </c:pt>
                <c:pt idx="428">
                  <c:v>0.61998536108897517</c:v>
                </c:pt>
                <c:pt idx="429">
                  <c:v>0.65367234320002598</c:v>
                </c:pt>
                <c:pt idx="430">
                  <c:v>0.62301306760129205</c:v>
                </c:pt>
                <c:pt idx="431">
                  <c:v>0.67448907452604656</c:v>
                </c:pt>
                <c:pt idx="432">
                  <c:v>0.64988771005962986</c:v>
                </c:pt>
                <c:pt idx="433">
                  <c:v>0.64723721780751087</c:v>
                </c:pt>
                <c:pt idx="434">
                  <c:v>0.64307287229923338</c:v>
                </c:pt>
                <c:pt idx="435">
                  <c:v>0.62869126636572803</c:v>
                </c:pt>
                <c:pt idx="436">
                  <c:v>0.61809179546493531</c:v>
                </c:pt>
                <c:pt idx="437">
                  <c:v>0.60484433041970709</c:v>
                </c:pt>
                <c:pt idx="438">
                  <c:v>0.62263335523341068</c:v>
                </c:pt>
                <c:pt idx="439">
                  <c:v>0.62566355985341116</c:v>
                </c:pt>
                <c:pt idx="440">
                  <c:v>0.59954584402315247</c:v>
                </c:pt>
                <c:pt idx="441">
                  <c:v>0.59954584402315247</c:v>
                </c:pt>
                <c:pt idx="442">
                  <c:v>0.59689535177103348</c:v>
                </c:pt>
                <c:pt idx="443">
                  <c:v>0.6400451657869165</c:v>
                </c:pt>
                <c:pt idx="444">
                  <c:v>0.61355023569646006</c:v>
                </c:pt>
                <c:pt idx="445">
                  <c:v>0.65177877757598623</c:v>
                </c:pt>
                <c:pt idx="446">
                  <c:v>0.63588082027863901</c:v>
                </c:pt>
                <c:pt idx="447">
                  <c:v>0.61165667007242019</c:v>
                </c:pt>
                <c:pt idx="448">
                  <c:v>0.64912828532386724</c:v>
                </c:pt>
                <c:pt idx="449">
                  <c:v>0.62566355985341116</c:v>
                </c:pt>
                <c:pt idx="450">
                  <c:v>0.61241609480818282</c:v>
                </c:pt>
                <c:pt idx="451">
                  <c:v>0.61241609480818282</c:v>
                </c:pt>
                <c:pt idx="452">
                  <c:v>0.61620072794857894</c:v>
                </c:pt>
                <c:pt idx="453">
                  <c:v>0.63020511962188641</c:v>
                </c:pt>
                <c:pt idx="454">
                  <c:v>0.65783419060062009</c:v>
                </c:pt>
                <c:pt idx="455">
                  <c:v>0.65594312308426372</c:v>
                </c:pt>
                <c:pt idx="456">
                  <c:v>0.64420951129519399</c:v>
                </c:pt>
                <c:pt idx="457">
                  <c:v>0.63436696702248052</c:v>
                </c:pt>
                <c:pt idx="458">
                  <c:v>0.65367234320002598</c:v>
                </c:pt>
                <c:pt idx="459">
                  <c:v>0.66313517510485809</c:v>
                </c:pt>
                <c:pt idx="460">
                  <c:v>0.6684336615014127</c:v>
                </c:pt>
                <c:pt idx="461">
                  <c:v>0.67600292778220505</c:v>
                </c:pt>
                <c:pt idx="462">
                  <c:v>0.65102185094790699</c:v>
                </c:pt>
                <c:pt idx="463">
                  <c:v>0.65102185094790699</c:v>
                </c:pt>
                <c:pt idx="464">
                  <c:v>0.67032472901776907</c:v>
                </c:pt>
                <c:pt idx="465">
                  <c:v>0.7093101975253745</c:v>
                </c:pt>
                <c:pt idx="466">
                  <c:v>0.69076424608359166</c:v>
                </c:pt>
                <c:pt idx="467">
                  <c:v>0.70022707798842387</c:v>
                </c:pt>
                <c:pt idx="468">
                  <c:v>0.67410936215816519</c:v>
                </c:pt>
                <c:pt idx="469">
                  <c:v>0.70325478450074075</c:v>
                </c:pt>
                <c:pt idx="470">
                  <c:v>0.71612503528577109</c:v>
                </c:pt>
                <c:pt idx="471">
                  <c:v>0.68470883305895791</c:v>
                </c:pt>
                <c:pt idx="472">
                  <c:v>0.71574532291788973</c:v>
                </c:pt>
                <c:pt idx="473">
                  <c:v>0.7119606897774936</c:v>
                </c:pt>
                <c:pt idx="474">
                  <c:v>0.71385425540153347</c:v>
                </c:pt>
                <c:pt idx="475">
                  <c:v>0.73504820098775181</c:v>
                </c:pt>
                <c:pt idx="476">
                  <c:v>0.76040899018993113</c:v>
                </c:pt>
                <c:pt idx="477">
                  <c:v>0.77782080074343685</c:v>
                </c:pt>
                <c:pt idx="478">
                  <c:v>0.77138567535092173</c:v>
                </c:pt>
                <c:pt idx="479">
                  <c:v>0.76987182209476335</c:v>
                </c:pt>
                <c:pt idx="480">
                  <c:v>0.74602488614874241</c:v>
                </c:pt>
                <c:pt idx="481">
                  <c:v>0.81037114385852715</c:v>
                </c:pt>
                <c:pt idx="482">
                  <c:v>0.81112807048660651</c:v>
                </c:pt>
                <c:pt idx="483">
                  <c:v>0.79674396644541767</c:v>
                </c:pt>
                <c:pt idx="484">
                  <c:v>0.77289952860708022</c:v>
                </c:pt>
                <c:pt idx="485">
                  <c:v>0.77819801500363472</c:v>
                </c:pt>
                <c:pt idx="486">
                  <c:v>0.82096811665163638</c:v>
                </c:pt>
                <c:pt idx="487">
                  <c:v>0.87168719694831176</c:v>
                </c:pt>
                <c:pt idx="488">
                  <c:v>0.83762300057706285</c:v>
                </c:pt>
                <c:pt idx="489">
                  <c:v>0.89250642638201572</c:v>
                </c:pt>
                <c:pt idx="490">
                  <c:v>0.91710779084843241</c:v>
                </c:pt>
                <c:pt idx="491">
                  <c:v>0.9197582831005513</c:v>
                </c:pt>
                <c:pt idx="492">
                  <c:v>0.92959832926558139</c:v>
                </c:pt>
                <c:pt idx="493">
                  <c:v>0.9034831115430062</c:v>
                </c:pt>
                <c:pt idx="494">
                  <c:v>0.8561689520188458</c:v>
                </c:pt>
                <c:pt idx="495">
                  <c:v>0.90499696479916469</c:v>
                </c:pt>
                <c:pt idx="496">
                  <c:v>0.88985593412989672</c:v>
                </c:pt>
                <c:pt idx="497">
                  <c:v>0.88985593412989672</c:v>
                </c:pt>
                <c:pt idx="498">
                  <c:v>0.87963617559698537</c:v>
                </c:pt>
                <c:pt idx="499">
                  <c:v>0.87206690931619313</c:v>
                </c:pt>
                <c:pt idx="500">
                  <c:v>0.84973632473401406</c:v>
                </c:pt>
                <c:pt idx="501">
                  <c:v>0.90688803231552095</c:v>
                </c:pt>
                <c:pt idx="502">
                  <c:v>0.9280844760094229</c:v>
                </c:pt>
                <c:pt idx="503">
                  <c:v>0.93035525589366075</c:v>
                </c:pt>
                <c:pt idx="504">
                  <c:v>0.93565374229021536</c:v>
                </c:pt>
                <c:pt idx="505">
                  <c:v>0.94701013981908722</c:v>
                </c:pt>
                <c:pt idx="506">
                  <c:v>0.94246858005061174</c:v>
                </c:pt>
                <c:pt idx="507">
                  <c:v>0.90802467131148168</c:v>
                </c:pt>
                <c:pt idx="508">
                  <c:v>0.99432180123556402</c:v>
                </c:pt>
                <c:pt idx="509">
                  <c:v>0.99318766034728689</c:v>
                </c:pt>
                <c:pt idx="510">
                  <c:v>0.98031740956225677</c:v>
                </c:pt>
                <c:pt idx="511">
                  <c:v>0.98788917395073228</c:v>
                </c:pt>
                <c:pt idx="512">
                  <c:v>0.99583565449172251</c:v>
                </c:pt>
                <c:pt idx="513">
                  <c:v>0.96479916463279081</c:v>
                </c:pt>
                <c:pt idx="514">
                  <c:v>1</c:v>
                </c:pt>
                <c:pt idx="515">
                  <c:v>0.95836403924027547</c:v>
                </c:pt>
                <c:pt idx="516">
                  <c:v>0.98902331483900952</c:v>
                </c:pt>
                <c:pt idx="517">
                  <c:v>0.94322550667869087</c:v>
                </c:pt>
                <c:pt idx="518">
                  <c:v>0.93792702028213626</c:v>
                </c:pt>
                <c:pt idx="519">
                  <c:v>0.97728970304993978</c:v>
                </c:pt>
                <c:pt idx="520">
                  <c:v>0.94587350082312649</c:v>
                </c:pt>
                <c:pt idx="521">
                  <c:v>0.89893905366684745</c:v>
                </c:pt>
                <c:pt idx="522">
                  <c:v>0.90121233165876857</c:v>
                </c:pt>
                <c:pt idx="523">
                  <c:v>0.91748750321631367</c:v>
                </c:pt>
                <c:pt idx="524">
                  <c:v>0.89931876603472871</c:v>
                </c:pt>
                <c:pt idx="525">
                  <c:v>0.87585154245658925</c:v>
                </c:pt>
                <c:pt idx="526">
                  <c:v>0.8573055910148063</c:v>
                </c:pt>
                <c:pt idx="527">
                  <c:v>0.85352095787441018</c:v>
                </c:pt>
                <c:pt idx="528">
                  <c:v>0.86828227617579679</c:v>
                </c:pt>
                <c:pt idx="529">
                  <c:v>0.85049325136209319</c:v>
                </c:pt>
                <c:pt idx="530">
                  <c:v>0.85427788450248954</c:v>
                </c:pt>
                <c:pt idx="531">
                  <c:v>0.85541202539076666</c:v>
                </c:pt>
                <c:pt idx="532">
                  <c:v>0.83118787518454773</c:v>
                </c:pt>
                <c:pt idx="533">
                  <c:v>0.79447318656117993</c:v>
                </c:pt>
                <c:pt idx="534">
                  <c:v>0.77819801500363472</c:v>
                </c:pt>
                <c:pt idx="535">
                  <c:v>0.79295933330502155</c:v>
                </c:pt>
                <c:pt idx="536">
                  <c:v>0.75965206356185189</c:v>
                </c:pt>
                <c:pt idx="537">
                  <c:v>0.77857772737151609</c:v>
                </c:pt>
                <c:pt idx="538">
                  <c:v>0.77289952860708022</c:v>
                </c:pt>
                <c:pt idx="539">
                  <c:v>0.71536810865769185</c:v>
                </c:pt>
                <c:pt idx="540">
                  <c:v>0.68849346619935403</c:v>
                </c:pt>
                <c:pt idx="541">
                  <c:v>0.69909043899246326</c:v>
                </c:pt>
                <c:pt idx="542">
                  <c:v>0.67373214789796732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83-A64B-BD64-F6384BF9ED0A}"/>
            </c:ext>
          </c:extLst>
        </c:ser>
        <c:ser>
          <c:idx val="2"/>
          <c:order val="2"/>
          <c:tx>
            <c:strRef>
              <c:f>'1 cell'!$G$2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86000"/>
                </a:schemeClr>
              </a:solidFill>
              <a:ln w="9525">
                <a:solidFill>
                  <a:schemeClr val="accent6">
                    <a:shade val="86000"/>
                  </a:schemeClr>
                </a:solidFill>
              </a:ln>
              <a:effectLst/>
            </c:spPr>
          </c:marker>
          <c:xVal>
            <c:numRef>
              <c:f>'1 cell'!$G$3:$G$674</c:f>
              <c:numCache>
                <c:formatCode>General</c:formatCode>
                <c:ptCount val="672"/>
                <c:pt idx="0">
                  <c:v>0</c:v>
                </c:pt>
                <c:pt idx="1">
                  <c:v>1.4901160528807689E-3</c:v>
                </c:pt>
                <c:pt idx="2">
                  <c:v>2.9802321057615377E-3</c:v>
                </c:pt>
                <c:pt idx="3">
                  <c:v>4.4703481586423057E-3</c:v>
                </c:pt>
                <c:pt idx="4">
                  <c:v>5.9604642115230755E-3</c:v>
                </c:pt>
                <c:pt idx="5">
                  <c:v>7.4505802644038426E-3</c:v>
                </c:pt>
                <c:pt idx="6">
                  <c:v>8.9406963172846115E-3</c:v>
                </c:pt>
                <c:pt idx="7">
                  <c:v>1.0430812370165382E-2</c:v>
                </c:pt>
                <c:pt idx="8">
                  <c:v>1.1920928423046151E-2</c:v>
                </c:pt>
                <c:pt idx="9">
                  <c:v>1.3411044475926918E-2</c:v>
                </c:pt>
                <c:pt idx="10">
                  <c:v>1.4901160528807685E-2</c:v>
                </c:pt>
                <c:pt idx="11">
                  <c:v>1.6391276581688458E-2</c:v>
                </c:pt>
                <c:pt idx="12">
                  <c:v>1.7881392634569223E-2</c:v>
                </c:pt>
                <c:pt idx="13">
                  <c:v>1.9371508687449992E-2</c:v>
                </c:pt>
                <c:pt idx="14">
                  <c:v>2.0861624740330764E-2</c:v>
                </c:pt>
                <c:pt idx="15">
                  <c:v>2.235174079321153E-2</c:v>
                </c:pt>
                <c:pt idx="16">
                  <c:v>2.3841856846092302E-2</c:v>
                </c:pt>
                <c:pt idx="17">
                  <c:v>2.5331972898973071E-2</c:v>
                </c:pt>
                <c:pt idx="18">
                  <c:v>2.6822088951853836E-2</c:v>
                </c:pt>
                <c:pt idx="19">
                  <c:v>2.8319545477901508E-2</c:v>
                </c:pt>
                <c:pt idx="20">
                  <c:v>2.9809661530782273E-2</c:v>
                </c:pt>
                <c:pt idx="21">
                  <c:v>3.1299777583663049E-2</c:v>
                </c:pt>
                <c:pt idx="22">
                  <c:v>3.2789893636543811E-2</c:v>
                </c:pt>
                <c:pt idx="23">
                  <c:v>3.428000968942458E-2</c:v>
                </c:pt>
                <c:pt idx="24">
                  <c:v>3.5770125742305349E-2</c:v>
                </c:pt>
                <c:pt idx="25">
                  <c:v>3.7260241795186118E-2</c:v>
                </c:pt>
                <c:pt idx="26">
                  <c:v>3.8750357848066887E-2</c:v>
                </c:pt>
                <c:pt idx="27">
                  <c:v>4.0240473900947656E-2</c:v>
                </c:pt>
                <c:pt idx="28">
                  <c:v>4.1730589953828424E-2</c:v>
                </c:pt>
                <c:pt idx="29">
                  <c:v>4.3220706006709193E-2</c:v>
                </c:pt>
                <c:pt idx="30">
                  <c:v>4.4710822059589962E-2</c:v>
                </c:pt>
                <c:pt idx="31">
                  <c:v>4.6200938112470731E-2</c:v>
                </c:pt>
                <c:pt idx="32">
                  <c:v>4.76910541653515E-2</c:v>
                </c:pt>
                <c:pt idx="33">
                  <c:v>4.9181170218232269E-2</c:v>
                </c:pt>
                <c:pt idx="34">
                  <c:v>5.0671286271113038E-2</c:v>
                </c:pt>
                <c:pt idx="35">
                  <c:v>5.2161402323993807E-2</c:v>
                </c:pt>
                <c:pt idx="36">
                  <c:v>5.3651518376874575E-2</c:v>
                </c:pt>
                <c:pt idx="37">
                  <c:v>5.5141634429755344E-2</c:v>
                </c:pt>
                <c:pt idx="38">
                  <c:v>5.6631750482636113E-2</c:v>
                </c:pt>
                <c:pt idx="39">
                  <c:v>5.8121866535516882E-2</c:v>
                </c:pt>
                <c:pt idx="40">
                  <c:v>5.9611982588397651E-2</c:v>
                </c:pt>
                <c:pt idx="41">
                  <c:v>6.110209864127842E-2</c:v>
                </c:pt>
                <c:pt idx="42">
                  <c:v>6.2592214694159182E-2</c:v>
                </c:pt>
                <c:pt idx="43">
                  <c:v>6.4082330747039964E-2</c:v>
                </c:pt>
                <c:pt idx="44">
                  <c:v>6.5572446799920719E-2</c:v>
                </c:pt>
                <c:pt idx="45">
                  <c:v>6.7062562852801488E-2</c:v>
                </c:pt>
                <c:pt idx="46">
                  <c:v>6.8552678905682271E-2</c:v>
                </c:pt>
                <c:pt idx="47">
                  <c:v>7.0042794958563026E-2</c:v>
                </c:pt>
                <c:pt idx="48">
                  <c:v>7.1532911011443795E-2</c:v>
                </c:pt>
                <c:pt idx="49">
                  <c:v>7.3023027064324578E-2</c:v>
                </c:pt>
                <c:pt idx="50">
                  <c:v>7.4513143117205333E-2</c:v>
                </c:pt>
                <c:pt idx="51">
                  <c:v>7.6003259170086102E-2</c:v>
                </c:pt>
                <c:pt idx="52">
                  <c:v>7.7493375222966884E-2</c:v>
                </c:pt>
                <c:pt idx="53">
                  <c:v>7.8983491275847639E-2</c:v>
                </c:pt>
                <c:pt idx="54">
                  <c:v>8.0473607328728408E-2</c:v>
                </c:pt>
                <c:pt idx="55">
                  <c:v>8.1963723381609191E-2</c:v>
                </c:pt>
                <c:pt idx="56">
                  <c:v>8.3461179907656849E-2</c:v>
                </c:pt>
                <c:pt idx="57">
                  <c:v>8.4951295960537618E-2</c:v>
                </c:pt>
                <c:pt idx="58">
                  <c:v>8.6441412013418387E-2</c:v>
                </c:pt>
                <c:pt idx="59">
                  <c:v>8.7931528066299156E-2</c:v>
                </c:pt>
                <c:pt idx="60">
                  <c:v>8.9421644119179924E-2</c:v>
                </c:pt>
                <c:pt idx="61">
                  <c:v>9.0911760172060693E-2</c:v>
                </c:pt>
                <c:pt idx="62">
                  <c:v>9.2401876224941462E-2</c:v>
                </c:pt>
                <c:pt idx="63">
                  <c:v>9.3891992277822231E-2</c:v>
                </c:pt>
                <c:pt idx="64">
                  <c:v>9.5382108330703E-2</c:v>
                </c:pt>
                <c:pt idx="65">
                  <c:v>9.6872224383583769E-2</c:v>
                </c:pt>
                <c:pt idx="66">
                  <c:v>9.8362340436464538E-2</c:v>
                </c:pt>
                <c:pt idx="67">
                  <c:v>9.9852456489345306E-2</c:v>
                </c:pt>
                <c:pt idx="68">
                  <c:v>0.10134257254222608</c:v>
                </c:pt>
                <c:pt idx="69">
                  <c:v>0.10283268859510684</c:v>
                </c:pt>
                <c:pt idx="70">
                  <c:v>0.10432280464798761</c:v>
                </c:pt>
                <c:pt idx="71">
                  <c:v>0.10581292070086838</c:v>
                </c:pt>
                <c:pt idx="72">
                  <c:v>0.10730303675374915</c:v>
                </c:pt>
                <c:pt idx="73">
                  <c:v>0.10879315280662992</c:v>
                </c:pt>
                <c:pt idx="74">
                  <c:v>0.11028326885951069</c:v>
                </c:pt>
                <c:pt idx="75">
                  <c:v>0.11177338491239146</c:v>
                </c:pt>
                <c:pt idx="76">
                  <c:v>0.11326350096527223</c:v>
                </c:pt>
                <c:pt idx="77">
                  <c:v>0.114753617018153</c:v>
                </c:pt>
                <c:pt idx="78">
                  <c:v>0.11624373307103376</c:v>
                </c:pt>
                <c:pt idx="79">
                  <c:v>0.11773384912391455</c:v>
                </c:pt>
                <c:pt idx="80">
                  <c:v>0.1192239651767953</c:v>
                </c:pt>
                <c:pt idx="81">
                  <c:v>0.12071408122967607</c:v>
                </c:pt>
                <c:pt idx="82">
                  <c:v>0.12220419728255684</c:v>
                </c:pt>
                <c:pt idx="83">
                  <c:v>0.12369431333543759</c:v>
                </c:pt>
                <c:pt idx="84">
                  <c:v>0.12518442938831836</c:v>
                </c:pt>
                <c:pt idx="85">
                  <c:v>0.12667454544119916</c:v>
                </c:pt>
                <c:pt idx="86">
                  <c:v>0.12816466149407993</c:v>
                </c:pt>
                <c:pt idx="87">
                  <c:v>0.1296547775469607</c:v>
                </c:pt>
                <c:pt idx="88">
                  <c:v>0.13114489359984144</c:v>
                </c:pt>
                <c:pt idx="89">
                  <c:v>0.13263500965272221</c:v>
                </c:pt>
                <c:pt idx="90">
                  <c:v>0.13412512570560298</c:v>
                </c:pt>
                <c:pt idx="91">
                  <c:v>0.13561524175848377</c:v>
                </c:pt>
                <c:pt idx="92">
                  <c:v>0.13710535781136454</c:v>
                </c:pt>
                <c:pt idx="93">
                  <c:v>0.1386028143374122</c:v>
                </c:pt>
                <c:pt idx="94">
                  <c:v>0.14009293039029297</c:v>
                </c:pt>
                <c:pt idx="95">
                  <c:v>0.14158304644317374</c:v>
                </c:pt>
                <c:pt idx="96">
                  <c:v>0.14307316249605451</c:v>
                </c:pt>
                <c:pt idx="97">
                  <c:v>0.14456327854893528</c:v>
                </c:pt>
                <c:pt idx="98">
                  <c:v>0.14605339460181602</c:v>
                </c:pt>
                <c:pt idx="99">
                  <c:v>0.14754351065469681</c:v>
                </c:pt>
                <c:pt idx="100">
                  <c:v>0.14903362670757758</c:v>
                </c:pt>
                <c:pt idx="101">
                  <c:v>0.15052374276045835</c:v>
                </c:pt>
                <c:pt idx="102">
                  <c:v>0.15201385881333912</c:v>
                </c:pt>
                <c:pt idx="103">
                  <c:v>0.15350397486621989</c:v>
                </c:pt>
                <c:pt idx="104">
                  <c:v>0.15499409091910063</c:v>
                </c:pt>
                <c:pt idx="105">
                  <c:v>0.15648420697198143</c:v>
                </c:pt>
                <c:pt idx="106">
                  <c:v>0.1579743230248622</c:v>
                </c:pt>
                <c:pt idx="107">
                  <c:v>0.15946443907774296</c:v>
                </c:pt>
                <c:pt idx="108">
                  <c:v>0.16095455513062373</c:v>
                </c:pt>
                <c:pt idx="109">
                  <c:v>0.16244467118350447</c:v>
                </c:pt>
                <c:pt idx="110">
                  <c:v>0.16393478723638524</c:v>
                </c:pt>
                <c:pt idx="111">
                  <c:v>0.16542490328926604</c:v>
                </c:pt>
                <c:pt idx="112">
                  <c:v>0.16691501934214681</c:v>
                </c:pt>
                <c:pt idx="113">
                  <c:v>0.16840513539502758</c:v>
                </c:pt>
                <c:pt idx="114">
                  <c:v>0.16989525144790835</c:v>
                </c:pt>
                <c:pt idx="115">
                  <c:v>0.17138536750078909</c:v>
                </c:pt>
                <c:pt idx="116">
                  <c:v>0.17287548355366986</c:v>
                </c:pt>
                <c:pt idx="117">
                  <c:v>0.17436559960655065</c:v>
                </c:pt>
                <c:pt idx="118">
                  <c:v>0.17585571565943142</c:v>
                </c:pt>
                <c:pt idx="119">
                  <c:v>0.17734583171231219</c:v>
                </c:pt>
                <c:pt idx="120">
                  <c:v>0.17883594776519296</c:v>
                </c:pt>
                <c:pt idx="121">
                  <c:v>0.1803260638180737</c:v>
                </c:pt>
                <c:pt idx="122">
                  <c:v>0.18181617987095447</c:v>
                </c:pt>
                <c:pt idx="123">
                  <c:v>0.18330629592383527</c:v>
                </c:pt>
                <c:pt idx="124">
                  <c:v>0.18479641197671604</c:v>
                </c:pt>
                <c:pt idx="125">
                  <c:v>0.1862865280295968</c:v>
                </c:pt>
                <c:pt idx="126">
                  <c:v>0.18777664408247757</c:v>
                </c:pt>
                <c:pt idx="127">
                  <c:v>0.18926676013535831</c:v>
                </c:pt>
                <c:pt idx="128">
                  <c:v>0.19075687618823908</c:v>
                </c:pt>
                <c:pt idx="129">
                  <c:v>0.19224699224111988</c:v>
                </c:pt>
                <c:pt idx="130">
                  <c:v>0.19374444876716754</c:v>
                </c:pt>
                <c:pt idx="131">
                  <c:v>0.19523456482004831</c:v>
                </c:pt>
                <c:pt idx="132">
                  <c:v>0.19672468087292908</c:v>
                </c:pt>
                <c:pt idx="133">
                  <c:v>0.19821479692580984</c:v>
                </c:pt>
                <c:pt idx="134">
                  <c:v>0.19970491297869061</c:v>
                </c:pt>
                <c:pt idx="135">
                  <c:v>0.20119502903157138</c:v>
                </c:pt>
                <c:pt idx="136">
                  <c:v>0.20268514508445215</c:v>
                </c:pt>
                <c:pt idx="137">
                  <c:v>0.20417526113733292</c:v>
                </c:pt>
                <c:pt idx="138">
                  <c:v>0.20566537719021369</c:v>
                </c:pt>
                <c:pt idx="139">
                  <c:v>0.20715549324309446</c:v>
                </c:pt>
                <c:pt idx="140">
                  <c:v>0.20864560929597523</c:v>
                </c:pt>
                <c:pt idx="141">
                  <c:v>0.210135725348856</c:v>
                </c:pt>
                <c:pt idx="142">
                  <c:v>0.21162584140173676</c:v>
                </c:pt>
                <c:pt idx="143">
                  <c:v>0.21311595745461753</c:v>
                </c:pt>
                <c:pt idx="144">
                  <c:v>0.2146060735074983</c:v>
                </c:pt>
                <c:pt idx="145">
                  <c:v>0.21609618956037907</c:v>
                </c:pt>
                <c:pt idx="146">
                  <c:v>0.21758630561325984</c:v>
                </c:pt>
                <c:pt idx="147">
                  <c:v>0.21907642166614061</c:v>
                </c:pt>
                <c:pt idx="148">
                  <c:v>0.22056653771902138</c:v>
                </c:pt>
                <c:pt idx="149">
                  <c:v>0.22205665377190215</c:v>
                </c:pt>
                <c:pt idx="150">
                  <c:v>0.22354676982478291</c:v>
                </c:pt>
                <c:pt idx="151">
                  <c:v>0.22503688587766368</c:v>
                </c:pt>
                <c:pt idx="152">
                  <c:v>0.22652700193054445</c:v>
                </c:pt>
                <c:pt idx="153">
                  <c:v>0.22801711798342522</c:v>
                </c:pt>
                <c:pt idx="154">
                  <c:v>0.22950723403630599</c:v>
                </c:pt>
                <c:pt idx="155">
                  <c:v>0.23099735008918676</c:v>
                </c:pt>
                <c:pt idx="156">
                  <c:v>0.23248746614206753</c:v>
                </c:pt>
                <c:pt idx="157">
                  <c:v>0.2339775821949483</c:v>
                </c:pt>
                <c:pt idx="158">
                  <c:v>0.23546769824782909</c:v>
                </c:pt>
                <c:pt idx="159">
                  <c:v>0.23695781430070983</c:v>
                </c:pt>
                <c:pt idx="160">
                  <c:v>0.2384479303535906</c:v>
                </c:pt>
                <c:pt idx="161">
                  <c:v>0.23993804640647134</c:v>
                </c:pt>
                <c:pt idx="162">
                  <c:v>0.24142816245935214</c:v>
                </c:pt>
                <c:pt idx="163">
                  <c:v>0.24291827851223294</c:v>
                </c:pt>
                <c:pt idx="164">
                  <c:v>0.24440839456511368</c:v>
                </c:pt>
                <c:pt idx="165">
                  <c:v>0.24589851061799448</c:v>
                </c:pt>
                <c:pt idx="166">
                  <c:v>0.24738862667087519</c:v>
                </c:pt>
                <c:pt idx="167">
                  <c:v>0.24888608319692287</c:v>
                </c:pt>
                <c:pt idx="168">
                  <c:v>0.25037619924980364</c:v>
                </c:pt>
                <c:pt idx="169">
                  <c:v>0.25186631530268438</c:v>
                </c:pt>
                <c:pt idx="170">
                  <c:v>0.25335643135556518</c:v>
                </c:pt>
                <c:pt idx="171">
                  <c:v>0.25484654740844598</c:v>
                </c:pt>
                <c:pt idx="172">
                  <c:v>0.25633666346132672</c:v>
                </c:pt>
                <c:pt idx="173">
                  <c:v>0.25782677951420752</c:v>
                </c:pt>
                <c:pt idx="174">
                  <c:v>0.25931689556708826</c:v>
                </c:pt>
                <c:pt idx="175">
                  <c:v>0.26080701161996905</c:v>
                </c:pt>
                <c:pt idx="176">
                  <c:v>0.26229712767284979</c:v>
                </c:pt>
                <c:pt idx="177">
                  <c:v>0.26378724372573059</c:v>
                </c:pt>
                <c:pt idx="178">
                  <c:v>0.26527735977861139</c:v>
                </c:pt>
                <c:pt idx="179">
                  <c:v>0.26676747583149207</c:v>
                </c:pt>
                <c:pt idx="180">
                  <c:v>0.26825759188437287</c:v>
                </c:pt>
                <c:pt idx="181">
                  <c:v>0.26974770793725361</c:v>
                </c:pt>
                <c:pt idx="182">
                  <c:v>0.27123782399013441</c:v>
                </c:pt>
                <c:pt idx="183">
                  <c:v>0.2727279400430152</c:v>
                </c:pt>
                <c:pt idx="184">
                  <c:v>0.27421805609589595</c:v>
                </c:pt>
                <c:pt idx="185">
                  <c:v>0.27570817214877674</c:v>
                </c:pt>
                <c:pt idx="186">
                  <c:v>0.27719828820165748</c:v>
                </c:pt>
                <c:pt idx="187">
                  <c:v>0.27868840425453828</c:v>
                </c:pt>
                <c:pt idx="188">
                  <c:v>0.28017852030741902</c:v>
                </c:pt>
                <c:pt idx="189">
                  <c:v>0.28166863636029982</c:v>
                </c:pt>
                <c:pt idx="190">
                  <c:v>0.28315875241318056</c:v>
                </c:pt>
                <c:pt idx="191">
                  <c:v>0.2846488684660613</c:v>
                </c:pt>
                <c:pt idx="192">
                  <c:v>0.2861389845189421</c:v>
                </c:pt>
                <c:pt idx="193">
                  <c:v>0.28762910057182284</c:v>
                </c:pt>
                <c:pt idx="194">
                  <c:v>0.28911921662470363</c:v>
                </c:pt>
                <c:pt idx="195">
                  <c:v>0.29060933267758443</c:v>
                </c:pt>
                <c:pt idx="196">
                  <c:v>0.29209944873046517</c:v>
                </c:pt>
                <c:pt idx="197">
                  <c:v>0.29358956478334597</c:v>
                </c:pt>
                <c:pt idx="198">
                  <c:v>0.29507968083622671</c:v>
                </c:pt>
                <c:pt idx="199">
                  <c:v>0.29656979688910751</c:v>
                </c:pt>
                <c:pt idx="200">
                  <c:v>0.29805991294198825</c:v>
                </c:pt>
                <c:pt idx="201">
                  <c:v>0.29955002899486904</c:v>
                </c:pt>
                <c:pt idx="202">
                  <c:v>0.30104014504774979</c:v>
                </c:pt>
                <c:pt idx="203">
                  <c:v>0.30253026110063053</c:v>
                </c:pt>
                <c:pt idx="204">
                  <c:v>0.30402771762667824</c:v>
                </c:pt>
                <c:pt idx="205">
                  <c:v>0.30551783367955904</c:v>
                </c:pt>
                <c:pt idx="206">
                  <c:v>0.30700794973243978</c:v>
                </c:pt>
                <c:pt idx="207">
                  <c:v>0.30849806578532052</c:v>
                </c:pt>
                <c:pt idx="208">
                  <c:v>0.30998818183820126</c:v>
                </c:pt>
                <c:pt idx="209">
                  <c:v>0.31147829789108206</c:v>
                </c:pt>
                <c:pt idx="210">
                  <c:v>0.31296841394396285</c:v>
                </c:pt>
                <c:pt idx="211">
                  <c:v>0.31445852999684359</c:v>
                </c:pt>
                <c:pt idx="212">
                  <c:v>0.31594864604972439</c:v>
                </c:pt>
                <c:pt idx="213">
                  <c:v>0.31743876210260513</c:v>
                </c:pt>
                <c:pt idx="214">
                  <c:v>0.31892887815548593</c:v>
                </c:pt>
                <c:pt idx="215">
                  <c:v>0.32041899420836673</c:v>
                </c:pt>
                <c:pt idx="216">
                  <c:v>0.32190911026124747</c:v>
                </c:pt>
                <c:pt idx="217">
                  <c:v>0.32339922631412826</c:v>
                </c:pt>
                <c:pt idx="218">
                  <c:v>0.32488934236700895</c:v>
                </c:pt>
                <c:pt idx="219">
                  <c:v>0.32637945841988975</c:v>
                </c:pt>
                <c:pt idx="220">
                  <c:v>0.32786957447277049</c:v>
                </c:pt>
                <c:pt idx="221">
                  <c:v>0.32935969052565128</c:v>
                </c:pt>
                <c:pt idx="222">
                  <c:v>0.33084980657853208</c:v>
                </c:pt>
                <c:pt idx="223">
                  <c:v>0.33233992263141282</c:v>
                </c:pt>
                <c:pt idx="224">
                  <c:v>0.33383003868429362</c:v>
                </c:pt>
                <c:pt idx="225">
                  <c:v>0.33532015473717436</c:v>
                </c:pt>
                <c:pt idx="226">
                  <c:v>0.33681027079005516</c:v>
                </c:pt>
                <c:pt idx="227">
                  <c:v>0.33830038684293595</c:v>
                </c:pt>
                <c:pt idx="228">
                  <c:v>0.33979050289581669</c:v>
                </c:pt>
                <c:pt idx="229">
                  <c:v>0.34128061894869749</c:v>
                </c:pt>
                <c:pt idx="230">
                  <c:v>0.34277073500157818</c:v>
                </c:pt>
                <c:pt idx="231">
                  <c:v>0.34426085105445897</c:v>
                </c:pt>
                <c:pt idx="232">
                  <c:v>0.34575096710733971</c:v>
                </c:pt>
                <c:pt idx="233">
                  <c:v>0.34724108316022051</c:v>
                </c:pt>
                <c:pt idx="234">
                  <c:v>0.34873119921310131</c:v>
                </c:pt>
                <c:pt idx="235">
                  <c:v>0.35022131526598205</c:v>
                </c:pt>
                <c:pt idx="236">
                  <c:v>0.35171143131886284</c:v>
                </c:pt>
                <c:pt idx="237">
                  <c:v>0.35320154737174358</c:v>
                </c:pt>
                <c:pt idx="238">
                  <c:v>0.35469166342462438</c:v>
                </c:pt>
                <c:pt idx="239">
                  <c:v>0.35618177947750518</c:v>
                </c:pt>
                <c:pt idx="240">
                  <c:v>0.35767189553038592</c:v>
                </c:pt>
                <c:pt idx="241">
                  <c:v>0.35916935205643358</c:v>
                </c:pt>
                <c:pt idx="242">
                  <c:v>0.36065946810931437</c:v>
                </c:pt>
                <c:pt idx="243">
                  <c:v>0.36214958416219512</c:v>
                </c:pt>
                <c:pt idx="244">
                  <c:v>0.36363970021507591</c:v>
                </c:pt>
                <c:pt idx="245">
                  <c:v>0.36512981626795665</c:v>
                </c:pt>
                <c:pt idx="246">
                  <c:v>0.36661993232083739</c:v>
                </c:pt>
                <c:pt idx="247">
                  <c:v>0.36811004837371819</c:v>
                </c:pt>
                <c:pt idx="248">
                  <c:v>0.36960016442659893</c:v>
                </c:pt>
                <c:pt idx="249">
                  <c:v>0.37109028047947973</c:v>
                </c:pt>
                <c:pt idx="250">
                  <c:v>0.37258039653236047</c:v>
                </c:pt>
                <c:pt idx="251">
                  <c:v>0.37407051258524127</c:v>
                </c:pt>
                <c:pt idx="252">
                  <c:v>0.37556062863812201</c:v>
                </c:pt>
                <c:pt idx="253">
                  <c:v>0.3770507446910028</c:v>
                </c:pt>
                <c:pt idx="254">
                  <c:v>0.3785408607438836</c:v>
                </c:pt>
                <c:pt idx="255">
                  <c:v>0.38003097679676434</c:v>
                </c:pt>
                <c:pt idx="256">
                  <c:v>0.38152109284964514</c:v>
                </c:pt>
                <c:pt idx="257">
                  <c:v>0.38301120890252588</c:v>
                </c:pt>
                <c:pt idx="258">
                  <c:v>0.38450132495540662</c:v>
                </c:pt>
                <c:pt idx="259">
                  <c:v>0.38599144100828742</c:v>
                </c:pt>
                <c:pt idx="260">
                  <c:v>0.38748155706116816</c:v>
                </c:pt>
                <c:pt idx="261">
                  <c:v>0.38897167311404895</c:v>
                </c:pt>
                <c:pt idx="262">
                  <c:v>0.3904617891669297</c:v>
                </c:pt>
                <c:pt idx="263">
                  <c:v>0.39195190521981049</c:v>
                </c:pt>
                <c:pt idx="264">
                  <c:v>0.39344202127269123</c:v>
                </c:pt>
                <c:pt idx="265">
                  <c:v>0.39493213732557203</c:v>
                </c:pt>
                <c:pt idx="266">
                  <c:v>0.39642225337845283</c:v>
                </c:pt>
                <c:pt idx="267">
                  <c:v>0.39791236943133357</c:v>
                </c:pt>
                <c:pt idx="268">
                  <c:v>0.39940248548421436</c:v>
                </c:pt>
                <c:pt idx="269">
                  <c:v>0.40089260153709505</c:v>
                </c:pt>
                <c:pt idx="270">
                  <c:v>0.40238271758997585</c:v>
                </c:pt>
                <c:pt idx="271">
                  <c:v>0.40387283364285664</c:v>
                </c:pt>
                <c:pt idx="272">
                  <c:v>0.40536294969573738</c:v>
                </c:pt>
                <c:pt idx="273">
                  <c:v>0.40685306574861818</c:v>
                </c:pt>
                <c:pt idx="274">
                  <c:v>0.40834318180149892</c:v>
                </c:pt>
                <c:pt idx="275">
                  <c:v>0.40983329785437972</c:v>
                </c:pt>
                <c:pt idx="276">
                  <c:v>0.41132341390726046</c:v>
                </c:pt>
                <c:pt idx="277">
                  <c:v>0.41281352996014126</c:v>
                </c:pt>
                <c:pt idx="278">
                  <c:v>0.41430364601302205</c:v>
                </c:pt>
                <c:pt idx="279">
                  <c:v>0.41580110253906971</c:v>
                </c:pt>
                <c:pt idx="280">
                  <c:v>0.41729121859195045</c:v>
                </c:pt>
                <c:pt idx="281">
                  <c:v>0.41878133464483125</c:v>
                </c:pt>
                <c:pt idx="282">
                  <c:v>0.42027145069771199</c:v>
                </c:pt>
                <c:pt idx="283">
                  <c:v>0.42176156675059279</c:v>
                </c:pt>
                <c:pt idx="284">
                  <c:v>0.42325168280347353</c:v>
                </c:pt>
                <c:pt idx="285">
                  <c:v>0.42474179885635427</c:v>
                </c:pt>
                <c:pt idx="286">
                  <c:v>0.42623191490923507</c:v>
                </c:pt>
                <c:pt idx="287">
                  <c:v>0.42772203096211581</c:v>
                </c:pt>
                <c:pt idx="288">
                  <c:v>0.4292121470149966</c:v>
                </c:pt>
                <c:pt idx="289">
                  <c:v>0.43070226306787734</c:v>
                </c:pt>
                <c:pt idx="290">
                  <c:v>0.43219237912075814</c:v>
                </c:pt>
                <c:pt idx="291">
                  <c:v>0.43368249517363894</c:v>
                </c:pt>
                <c:pt idx="292">
                  <c:v>0.43517261122651968</c:v>
                </c:pt>
                <c:pt idx="293">
                  <c:v>0.43666272727940048</c:v>
                </c:pt>
                <c:pt idx="294">
                  <c:v>0.43815284333228122</c:v>
                </c:pt>
                <c:pt idx="295">
                  <c:v>0.43964295938516201</c:v>
                </c:pt>
                <c:pt idx="296">
                  <c:v>0.44113307543804275</c:v>
                </c:pt>
                <c:pt idx="297">
                  <c:v>0.4426231914909235</c:v>
                </c:pt>
                <c:pt idx="298">
                  <c:v>0.44411330754380429</c:v>
                </c:pt>
                <c:pt idx="299">
                  <c:v>0.44560342359668503</c:v>
                </c:pt>
                <c:pt idx="300">
                  <c:v>0.44709353964956583</c:v>
                </c:pt>
                <c:pt idx="301">
                  <c:v>0.44858365570244657</c:v>
                </c:pt>
                <c:pt idx="302">
                  <c:v>0.45007377175532737</c:v>
                </c:pt>
                <c:pt idx="303">
                  <c:v>0.45156388780820816</c:v>
                </c:pt>
                <c:pt idx="304">
                  <c:v>0.45305400386108891</c:v>
                </c:pt>
                <c:pt idx="305">
                  <c:v>0.4545441199139697</c:v>
                </c:pt>
                <c:pt idx="306">
                  <c:v>0.45603423596685044</c:v>
                </c:pt>
                <c:pt idx="307">
                  <c:v>0.45752435201973124</c:v>
                </c:pt>
                <c:pt idx="308">
                  <c:v>0.45901446807261198</c:v>
                </c:pt>
                <c:pt idx="309">
                  <c:v>0.46050458412549272</c:v>
                </c:pt>
                <c:pt idx="310">
                  <c:v>0.46199470017837352</c:v>
                </c:pt>
                <c:pt idx="311">
                  <c:v>0.46348481623125426</c:v>
                </c:pt>
                <c:pt idx="312">
                  <c:v>0.46497493228413506</c:v>
                </c:pt>
                <c:pt idx="313">
                  <c:v>0.4664650483370158</c:v>
                </c:pt>
                <c:pt idx="314">
                  <c:v>0.46795516438989659</c:v>
                </c:pt>
                <c:pt idx="315">
                  <c:v>0.46944528044277739</c:v>
                </c:pt>
                <c:pt idx="316">
                  <c:v>0.47094273696882499</c:v>
                </c:pt>
                <c:pt idx="317">
                  <c:v>0.47243285302170579</c:v>
                </c:pt>
                <c:pt idx="318">
                  <c:v>0.47392296907458659</c:v>
                </c:pt>
                <c:pt idx="319">
                  <c:v>0.47541308512746738</c:v>
                </c:pt>
                <c:pt idx="320">
                  <c:v>0.47690320118034807</c:v>
                </c:pt>
                <c:pt idx="321">
                  <c:v>0.47839331723322887</c:v>
                </c:pt>
                <c:pt idx="322">
                  <c:v>0.47988343328610966</c:v>
                </c:pt>
                <c:pt idx="323">
                  <c:v>0.48137354933899046</c:v>
                </c:pt>
                <c:pt idx="324">
                  <c:v>0.4828636653918712</c:v>
                </c:pt>
                <c:pt idx="325">
                  <c:v>0.48435378144475189</c:v>
                </c:pt>
                <c:pt idx="326">
                  <c:v>0.48584389749763268</c:v>
                </c:pt>
                <c:pt idx="327">
                  <c:v>0.48733401355051348</c:v>
                </c:pt>
                <c:pt idx="328">
                  <c:v>0.48882412960339428</c:v>
                </c:pt>
                <c:pt idx="329">
                  <c:v>0.49031424565627507</c:v>
                </c:pt>
                <c:pt idx="330">
                  <c:v>0.49180436170915576</c:v>
                </c:pt>
                <c:pt idx="331">
                  <c:v>0.49329447776203655</c:v>
                </c:pt>
                <c:pt idx="332">
                  <c:v>0.49478459381491735</c:v>
                </c:pt>
                <c:pt idx="333">
                  <c:v>0.49627470986779815</c:v>
                </c:pt>
                <c:pt idx="334">
                  <c:v>0.49776482592067894</c:v>
                </c:pt>
                <c:pt idx="335">
                  <c:v>0.49925494197355963</c:v>
                </c:pt>
                <c:pt idx="336">
                  <c:v>0.50074505802644043</c:v>
                </c:pt>
                <c:pt idx="337">
                  <c:v>0.50223517407932117</c:v>
                </c:pt>
                <c:pt idx="338">
                  <c:v>0.50372529013220202</c:v>
                </c:pt>
                <c:pt idx="339">
                  <c:v>0.50521540618508265</c:v>
                </c:pt>
                <c:pt idx="340">
                  <c:v>0.5067055222379635</c:v>
                </c:pt>
                <c:pt idx="341">
                  <c:v>0.50819563829084424</c:v>
                </c:pt>
                <c:pt idx="342">
                  <c:v>0.50968575434372498</c:v>
                </c:pt>
                <c:pt idx="343">
                  <c:v>0.51117587039660584</c:v>
                </c:pt>
                <c:pt idx="344">
                  <c:v>0.51266598644948647</c:v>
                </c:pt>
                <c:pt idx="345">
                  <c:v>0.51415610250236732</c:v>
                </c:pt>
                <c:pt idx="346">
                  <c:v>0.51564621855524806</c:v>
                </c:pt>
                <c:pt idx="347">
                  <c:v>0.51713633460812891</c:v>
                </c:pt>
                <c:pt idx="348">
                  <c:v>0.51862645066100965</c:v>
                </c:pt>
                <c:pt idx="349">
                  <c:v>0.52011656671389039</c:v>
                </c:pt>
                <c:pt idx="350">
                  <c:v>0.52160668276677113</c:v>
                </c:pt>
                <c:pt idx="351">
                  <c:v>0.52309679881965199</c:v>
                </c:pt>
                <c:pt idx="352">
                  <c:v>0.52458691487253273</c:v>
                </c:pt>
                <c:pt idx="353">
                  <c:v>0.52608437139858033</c:v>
                </c:pt>
                <c:pt idx="354">
                  <c:v>0.52757448745146118</c:v>
                </c:pt>
                <c:pt idx="355">
                  <c:v>0.52906460350434192</c:v>
                </c:pt>
                <c:pt idx="356">
                  <c:v>0.53055471955722278</c:v>
                </c:pt>
                <c:pt idx="357">
                  <c:v>0.53204483561010341</c:v>
                </c:pt>
                <c:pt idx="358">
                  <c:v>0.53353495166298415</c:v>
                </c:pt>
                <c:pt idx="359">
                  <c:v>0.535025067715865</c:v>
                </c:pt>
                <c:pt idx="360">
                  <c:v>0.53651518376874574</c:v>
                </c:pt>
                <c:pt idx="361">
                  <c:v>0.53800529982162659</c:v>
                </c:pt>
                <c:pt idx="362">
                  <c:v>0.53949541587450722</c:v>
                </c:pt>
                <c:pt idx="363">
                  <c:v>0.54098553192738807</c:v>
                </c:pt>
                <c:pt idx="364">
                  <c:v>0.54247564798026882</c:v>
                </c:pt>
                <c:pt idx="365">
                  <c:v>0.54396576403314967</c:v>
                </c:pt>
                <c:pt idx="366">
                  <c:v>0.54545588008603041</c:v>
                </c:pt>
                <c:pt idx="367">
                  <c:v>0.54694599613891115</c:v>
                </c:pt>
                <c:pt idx="368">
                  <c:v>0.54843611219179189</c:v>
                </c:pt>
                <c:pt idx="369">
                  <c:v>0.54992622824467263</c:v>
                </c:pt>
                <c:pt idx="370">
                  <c:v>0.55141634429755348</c:v>
                </c:pt>
                <c:pt idx="371">
                  <c:v>0.55290646035043411</c:v>
                </c:pt>
                <c:pt idx="372">
                  <c:v>0.55439657640331497</c:v>
                </c:pt>
                <c:pt idx="373">
                  <c:v>0.55588669245619571</c:v>
                </c:pt>
                <c:pt idx="374">
                  <c:v>0.55737680850907656</c:v>
                </c:pt>
                <c:pt idx="375">
                  <c:v>0.5588669245619573</c:v>
                </c:pt>
                <c:pt idx="376">
                  <c:v>0.56035704061483804</c:v>
                </c:pt>
                <c:pt idx="377">
                  <c:v>0.56184715666771878</c:v>
                </c:pt>
                <c:pt idx="378">
                  <c:v>0.56333727272059964</c:v>
                </c:pt>
                <c:pt idx="379">
                  <c:v>0.56482738877348038</c:v>
                </c:pt>
                <c:pt idx="380">
                  <c:v>0.56631750482636112</c:v>
                </c:pt>
                <c:pt idx="381">
                  <c:v>0.56780762087924186</c:v>
                </c:pt>
                <c:pt idx="382">
                  <c:v>0.5692977369321226</c:v>
                </c:pt>
                <c:pt idx="383">
                  <c:v>0.57078785298500345</c:v>
                </c:pt>
                <c:pt idx="384">
                  <c:v>0.57227796903788419</c:v>
                </c:pt>
                <c:pt idx="385">
                  <c:v>0.57376808509076505</c:v>
                </c:pt>
                <c:pt idx="386">
                  <c:v>0.57525820114364568</c:v>
                </c:pt>
                <c:pt idx="387">
                  <c:v>0.57674831719652653</c:v>
                </c:pt>
                <c:pt idx="388">
                  <c:v>0.57823843324940727</c:v>
                </c:pt>
                <c:pt idx="389">
                  <c:v>0.57972854930228812</c:v>
                </c:pt>
                <c:pt idx="390">
                  <c:v>0.58122600582833572</c:v>
                </c:pt>
                <c:pt idx="391">
                  <c:v>0.58271612188121646</c:v>
                </c:pt>
                <c:pt idx="392">
                  <c:v>0.58420623793409732</c:v>
                </c:pt>
                <c:pt idx="393">
                  <c:v>0.58569635398697806</c:v>
                </c:pt>
                <c:pt idx="394">
                  <c:v>0.5871864700398588</c:v>
                </c:pt>
                <c:pt idx="395">
                  <c:v>0.58867658609273954</c:v>
                </c:pt>
                <c:pt idx="396">
                  <c:v>0.59016670214562039</c:v>
                </c:pt>
                <c:pt idx="397">
                  <c:v>0.59165681819850113</c:v>
                </c:pt>
                <c:pt idx="398">
                  <c:v>0.59314693425138187</c:v>
                </c:pt>
                <c:pt idx="399">
                  <c:v>0.59463705030426262</c:v>
                </c:pt>
                <c:pt idx="400">
                  <c:v>0.59612716635714336</c:v>
                </c:pt>
                <c:pt idx="401">
                  <c:v>0.59761728241002421</c:v>
                </c:pt>
                <c:pt idx="402">
                  <c:v>0.59910739846290495</c:v>
                </c:pt>
                <c:pt idx="403">
                  <c:v>0.60059751451578569</c:v>
                </c:pt>
                <c:pt idx="404">
                  <c:v>0.60208763056866643</c:v>
                </c:pt>
                <c:pt idx="405">
                  <c:v>0.60357774662154728</c:v>
                </c:pt>
                <c:pt idx="406">
                  <c:v>0.60506786267442803</c:v>
                </c:pt>
                <c:pt idx="407">
                  <c:v>0.60655797872730888</c:v>
                </c:pt>
                <c:pt idx="408">
                  <c:v>0.60804809478018951</c:v>
                </c:pt>
                <c:pt idx="409">
                  <c:v>0.60953821083307025</c:v>
                </c:pt>
                <c:pt idx="410">
                  <c:v>0.6110283268859511</c:v>
                </c:pt>
                <c:pt idx="411">
                  <c:v>0.61251844293883184</c:v>
                </c:pt>
                <c:pt idx="412">
                  <c:v>0.61400855899171269</c:v>
                </c:pt>
                <c:pt idx="413">
                  <c:v>0.61549867504459332</c:v>
                </c:pt>
                <c:pt idx="414">
                  <c:v>0.61698879109747418</c:v>
                </c:pt>
                <c:pt idx="415">
                  <c:v>0.61847890715035492</c:v>
                </c:pt>
                <c:pt idx="416">
                  <c:v>0.61996902320323577</c:v>
                </c:pt>
                <c:pt idx="417">
                  <c:v>0.62145913925611651</c:v>
                </c:pt>
                <c:pt idx="418">
                  <c:v>0.62294925530899725</c:v>
                </c:pt>
                <c:pt idx="419">
                  <c:v>0.62443937136187799</c:v>
                </c:pt>
                <c:pt idx="420">
                  <c:v>0.62592948741475873</c:v>
                </c:pt>
                <c:pt idx="421">
                  <c:v>0.62741960346763959</c:v>
                </c:pt>
                <c:pt idx="422">
                  <c:v>0.62890971952052033</c:v>
                </c:pt>
                <c:pt idx="423">
                  <c:v>0.63039983557340107</c:v>
                </c:pt>
                <c:pt idx="424">
                  <c:v>0.63188995162628181</c:v>
                </c:pt>
                <c:pt idx="425">
                  <c:v>0.63338006767916266</c:v>
                </c:pt>
                <c:pt idx="426">
                  <c:v>0.6348701837320434</c:v>
                </c:pt>
                <c:pt idx="427">
                  <c:v>0.63636764025809101</c:v>
                </c:pt>
                <c:pt idx="428">
                  <c:v>0.63785775631097186</c:v>
                </c:pt>
                <c:pt idx="429">
                  <c:v>0.6393478723638526</c:v>
                </c:pt>
                <c:pt idx="430">
                  <c:v>0.64083798841673345</c:v>
                </c:pt>
                <c:pt idx="431">
                  <c:v>0.64232810446961408</c:v>
                </c:pt>
                <c:pt idx="432">
                  <c:v>0.64381822052249493</c:v>
                </c:pt>
                <c:pt idx="433">
                  <c:v>0.64530833657537567</c:v>
                </c:pt>
                <c:pt idx="434">
                  <c:v>0.64679845262825653</c:v>
                </c:pt>
                <c:pt idx="435">
                  <c:v>0.64828856868113716</c:v>
                </c:pt>
                <c:pt idx="436">
                  <c:v>0.6497786847340179</c:v>
                </c:pt>
                <c:pt idx="437">
                  <c:v>0.65126880078689875</c:v>
                </c:pt>
                <c:pt idx="438">
                  <c:v>0.65275891683977949</c:v>
                </c:pt>
                <c:pt idx="439">
                  <c:v>0.65424903289266034</c:v>
                </c:pt>
                <c:pt idx="440">
                  <c:v>0.65573914894554097</c:v>
                </c:pt>
                <c:pt idx="441">
                  <c:v>0.65722926499842182</c:v>
                </c:pt>
                <c:pt idx="442">
                  <c:v>0.65871938105130257</c:v>
                </c:pt>
                <c:pt idx="443">
                  <c:v>0.66020949710418342</c:v>
                </c:pt>
                <c:pt idx="444">
                  <c:v>0.66169961315706416</c:v>
                </c:pt>
                <c:pt idx="445">
                  <c:v>0.6631897292099449</c:v>
                </c:pt>
                <c:pt idx="446">
                  <c:v>0.66467984526282564</c:v>
                </c:pt>
                <c:pt idx="447">
                  <c:v>0.66616996131570638</c:v>
                </c:pt>
                <c:pt idx="448">
                  <c:v>0.66766007736858723</c:v>
                </c:pt>
                <c:pt idx="449">
                  <c:v>0.66915019342146798</c:v>
                </c:pt>
                <c:pt idx="450">
                  <c:v>0.67064030947434872</c:v>
                </c:pt>
                <c:pt idx="451">
                  <c:v>0.67213042552722946</c:v>
                </c:pt>
                <c:pt idx="452">
                  <c:v>0.67362054158011031</c:v>
                </c:pt>
                <c:pt idx="453">
                  <c:v>0.67511065763299105</c:v>
                </c:pt>
                <c:pt idx="454">
                  <c:v>0.6766007736858719</c:v>
                </c:pt>
                <c:pt idx="455">
                  <c:v>0.67809088973875253</c:v>
                </c:pt>
                <c:pt idx="456">
                  <c:v>0.67958100579163339</c:v>
                </c:pt>
                <c:pt idx="457">
                  <c:v>0.68107112184451413</c:v>
                </c:pt>
                <c:pt idx="458">
                  <c:v>0.68256123789739498</c:v>
                </c:pt>
                <c:pt idx="459">
                  <c:v>0.68405135395027561</c:v>
                </c:pt>
                <c:pt idx="460">
                  <c:v>0.68554147000315635</c:v>
                </c:pt>
                <c:pt idx="461">
                  <c:v>0.6870315860560372</c:v>
                </c:pt>
                <c:pt idx="462">
                  <c:v>0.68852170210891794</c:v>
                </c:pt>
                <c:pt idx="463">
                  <c:v>0.6900118181617988</c:v>
                </c:pt>
                <c:pt idx="464">
                  <c:v>0.6915092746878464</c:v>
                </c:pt>
                <c:pt idx="465">
                  <c:v>0.69299939074072714</c:v>
                </c:pt>
                <c:pt idx="466">
                  <c:v>0.69448950679360799</c:v>
                </c:pt>
                <c:pt idx="467">
                  <c:v>0.69597962284648862</c:v>
                </c:pt>
                <c:pt idx="468">
                  <c:v>0.69746973889936947</c:v>
                </c:pt>
                <c:pt idx="469">
                  <c:v>0.69895985495225021</c:v>
                </c:pt>
                <c:pt idx="470">
                  <c:v>0.70044997100513107</c:v>
                </c:pt>
                <c:pt idx="471">
                  <c:v>0.70194008705801181</c:v>
                </c:pt>
                <c:pt idx="472">
                  <c:v>0.70343020311089255</c:v>
                </c:pt>
                <c:pt idx="473">
                  <c:v>0.70492031916377329</c:v>
                </c:pt>
                <c:pt idx="474">
                  <c:v>0.70641043521665414</c:v>
                </c:pt>
                <c:pt idx="475">
                  <c:v>0.70790055126953488</c:v>
                </c:pt>
                <c:pt idx="476">
                  <c:v>0.70939066732241562</c:v>
                </c:pt>
                <c:pt idx="477">
                  <c:v>0.71088078337529637</c:v>
                </c:pt>
                <c:pt idx="478">
                  <c:v>0.71237089942817711</c:v>
                </c:pt>
                <c:pt idx="479">
                  <c:v>0.71386101548105796</c:v>
                </c:pt>
                <c:pt idx="480">
                  <c:v>0.7153511315339387</c:v>
                </c:pt>
                <c:pt idx="481">
                  <c:v>0.71684124758681955</c:v>
                </c:pt>
                <c:pt idx="482">
                  <c:v>0.71833136363970018</c:v>
                </c:pt>
                <c:pt idx="483">
                  <c:v>0.71982147969258103</c:v>
                </c:pt>
                <c:pt idx="484">
                  <c:v>0.72131159574546178</c:v>
                </c:pt>
                <c:pt idx="485">
                  <c:v>0.72280171179834263</c:v>
                </c:pt>
                <c:pt idx="486">
                  <c:v>0.72429182785122337</c:v>
                </c:pt>
                <c:pt idx="487">
                  <c:v>0.725781943904104</c:v>
                </c:pt>
                <c:pt idx="488">
                  <c:v>0.72727205995698485</c:v>
                </c:pt>
                <c:pt idx="489">
                  <c:v>0.72876217600986559</c:v>
                </c:pt>
                <c:pt idx="490">
                  <c:v>0.73025229206274644</c:v>
                </c:pt>
                <c:pt idx="491">
                  <c:v>0.73174240811562719</c:v>
                </c:pt>
                <c:pt idx="492">
                  <c:v>0.73323252416850793</c:v>
                </c:pt>
                <c:pt idx="493">
                  <c:v>0.73472264022138867</c:v>
                </c:pt>
                <c:pt idx="494">
                  <c:v>0.73621275627426952</c:v>
                </c:pt>
                <c:pt idx="495">
                  <c:v>0.73770287232715026</c:v>
                </c:pt>
                <c:pt idx="496">
                  <c:v>0.739192988380031</c:v>
                </c:pt>
                <c:pt idx="497">
                  <c:v>0.74068310443291174</c:v>
                </c:pt>
                <c:pt idx="498">
                  <c:v>0.74217322048579248</c:v>
                </c:pt>
                <c:pt idx="499">
                  <c:v>0.74366333653867334</c:v>
                </c:pt>
                <c:pt idx="500">
                  <c:v>0.74515345259155408</c:v>
                </c:pt>
                <c:pt idx="501">
                  <c:v>0.74665090911760179</c:v>
                </c:pt>
                <c:pt idx="502">
                  <c:v>0.74814102517048253</c:v>
                </c:pt>
                <c:pt idx="503">
                  <c:v>0.74963114122336327</c:v>
                </c:pt>
                <c:pt idx="504">
                  <c:v>0.75112125727624401</c:v>
                </c:pt>
                <c:pt idx="505">
                  <c:v>0.75261137332912476</c:v>
                </c:pt>
                <c:pt idx="506">
                  <c:v>0.75410148938200561</c:v>
                </c:pt>
                <c:pt idx="507">
                  <c:v>0.75559160543488635</c:v>
                </c:pt>
                <c:pt idx="508">
                  <c:v>0.7570817214877672</c:v>
                </c:pt>
                <c:pt idx="509">
                  <c:v>0.75857183754064783</c:v>
                </c:pt>
                <c:pt idx="510">
                  <c:v>0.76006195359352868</c:v>
                </c:pt>
                <c:pt idx="511">
                  <c:v>0.76155206964640942</c:v>
                </c:pt>
                <c:pt idx="512">
                  <c:v>0.76304218569929028</c:v>
                </c:pt>
                <c:pt idx="513">
                  <c:v>0.76453230175217102</c:v>
                </c:pt>
                <c:pt idx="514">
                  <c:v>0.76602241780505176</c:v>
                </c:pt>
                <c:pt idx="515">
                  <c:v>0.7675125338579325</c:v>
                </c:pt>
                <c:pt idx="516">
                  <c:v>0.76900264991081324</c:v>
                </c:pt>
                <c:pt idx="517">
                  <c:v>0.77049276596369409</c:v>
                </c:pt>
                <c:pt idx="518">
                  <c:v>0.77198288201657483</c:v>
                </c:pt>
                <c:pt idx="519">
                  <c:v>0.77347299806945558</c:v>
                </c:pt>
                <c:pt idx="520">
                  <c:v>0.77496311412233632</c:v>
                </c:pt>
                <c:pt idx="521">
                  <c:v>0.77645323017521717</c:v>
                </c:pt>
                <c:pt idx="522">
                  <c:v>0.77794334622809791</c:v>
                </c:pt>
                <c:pt idx="523">
                  <c:v>0.77943346228097876</c:v>
                </c:pt>
                <c:pt idx="524">
                  <c:v>0.78092357833385939</c:v>
                </c:pt>
                <c:pt idx="525">
                  <c:v>0.78241369438674024</c:v>
                </c:pt>
                <c:pt idx="526">
                  <c:v>0.78390381043962098</c:v>
                </c:pt>
                <c:pt idx="527">
                  <c:v>0.78539392649250173</c:v>
                </c:pt>
                <c:pt idx="528">
                  <c:v>0.78688404254538247</c:v>
                </c:pt>
                <c:pt idx="529">
                  <c:v>0.78837415859826321</c:v>
                </c:pt>
                <c:pt idx="530">
                  <c:v>0.78986427465114406</c:v>
                </c:pt>
                <c:pt idx="531">
                  <c:v>0.7913543907040248</c:v>
                </c:pt>
                <c:pt idx="532">
                  <c:v>0.79284450675690565</c:v>
                </c:pt>
                <c:pt idx="533">
                  <c:v>0.79433462280978628</c:v>
                </c:pt>
                <c:pt idx="534">
                  <c:v>0.79582473886266714</c:v>
                </c:pt>
                <c:pt idx="535">
                  <c:v>0.79731485491554788</c:v>
                </c:pt>
                <c:pt idx="536">
                  <c:v>0.79880497096842873</c:v>
                </c:pt>
                <c:pt idx="537">
                  <c:v>0.80029508702130947</c:v>
                </c:pt>
                <c:pt idx="538">
                  <c:v>0.80179254354735707</c:v>
                </c:pt>
                <c:pt idx="539">
                  <c:v>0.80328265960023792</c:v>
                </c:pt>
                <c:pt idx="540">
                  <c:v>0.80477277565311867</c:v>
                </c:pt>
                <c:pt idx="541">
                  <c:v>0.80626289170599941</c:v>
                </c:pt>
                <c:pt idx="542">
                  <c:v>0.80775300775888015</c:v>
                </c:pt>
                <c:pt idx="543">
                  <c:v>0.80924312381176089</c:v>
                </c:pt>
                <c:pt idx="544">
                  <c:v>0.81073323986464174</c:v>
                </c:pt>
                <c:pt idx="545">
                  <c:v>0.81222335591752248</c:v>
                </c:pt>
                <c:pt idx="546">
                  <c:v>0.81371347197040322</c:v>
                </c:pt>
                <c:pt idx="547">
                  <c:v>0.81520358802328396</c:v>
                </c:pt>
                <c:pt idx="548">
                  <c:v>0.81669370407616482</c:v>
                </c:pt>
                <c:pt idx="549">
                  <c:v>0.81818382012904556</c:v>
                </c:pt>
                <c:pt idx="550">
                  <c:v>0.81967393618192641</c:v>
                </c:pt>
                <c:pt idx="551">
                  <c:v>0.82116405223480704</c:v>
                </c:pt>
                <c:pt idx="552">
                  <c:v>0.82265416828768789</c:v>
                </c:pt>
                <c:pt idx="553">
                  <c:v>0.82414428434056863</c:v>
                </c:pt>
                <c:pt idx="554">
                  <c:v>0.82563440039344937</c:v>
                </c:pt>
                <c:pt idx="555">
                  <c:v>0.82712451644633023</c:v>
                </c:pt>
                <c:pt idx="556">
                  <c:v>0.82861463249921086</c:v>
                </c:pt>
                <c:pt idx="557">
                  <c:v>0.83010474855209171</c:v>
                </c:pt>
                <c:pt idx="558">
                  <c:v>0.83159486460497245</c:v>
                </c:pt>
                <c:pt idx="559">
                  <c:v>0.8330849806578533</c:v>
                </c:pt>
                <c:pt idx="560">
                  <c:v>0.83457509671073393</c:v>
                </c:pt>
                <c:pt idx="561">
                  <c:v>0.83606521276361478</c:v>
                </c:pt>
                <c:pt idx="562">
                  <c:v>0.83755532881649553</c:v>
                </c:pt>
                <c:pt idx="563">
                  <c:v>0.83904544486937638</c:v>
                </c:pt>
                <c:pt idx="564">
                  <c:v>0.84053556092225712</c:v>
                </c:pt>
                <c:pt idx="565">
                  <c:v>0.84202567697513786</c:v>
                </c:pt>
                <c:pt idx="566">
                  <c:v>0.8435157930280186</c:v>
                </c:pt>
                <c:pt idx="567">
                  <c:v>0.84500590908089934</c:v>
                </c:pt>
                <c:pt idx="568">
                  <c:v>0.84649602513378019</c:v>
                </c:pt>
                <c:pt idx="569">
                  <c:v>0.84798614118666094</c:v>
                </c:pt>
                <c:pt idx="570">
                  <c:v>0.84947625723954168</c:v>
                </c:pt>
                <c:pt idx="571">
                  <c:v>0.85096637329242242</c:v>
                </c:pt>
                <c:pt idx="572">
                  <c:v>0.85245648934530327</c:v>
                </c:pt>
                <c:pt idx="573">
                  <c:v>0.85394660539818401</c:v>
                </c:pt>
                <c:pt idx="574">
                  <c:v>0.85543672145106486</c:v>
                </c:pt>
                <c:pt idx="575">
                  <c:v>0.85693417797711247</c:v>
                </c:pt>
                <c:pt idx="576">
                  <c:v>0.85842429402999321</c:v>
                </c:pt>
                <c:pt idx="577">
                  <c:v>0.85991441008287406</c:v>
                </c:pt>
                <c:pt idx="578">
                  <c:v>0.86140452613575469</c:v>
                </c:pt>
                <c:pt idx="579">
                  <c:v>0.86289464218863554</c:v>
                </c:pt>
                <c:pt idx="580">
                  <c:v>0.86438475824151628</c:v>
                </c:pt>
                <c:pt idx="581">
                  <c:v>0.86587487429439702</c:v>
                </c:pt>
                <c:pt idx="582">
                  <c:v>0.86736499034727788</c:v>
                </c:pt>
                <c:pt idx="583">
                  <c:v>0.86885510640015851</c:v>
                </c:pt>
                <c:pt idx="584">
                  <c:v>0.87034522245303936</c:v>
                </c:pt>
                <c:pt idx="585">
                  <c:v>0.8718353385059201</c:v>
                </c:pt>
                <c:pt idx="586">
                  <c:v>0.87332545455880095</c:v>
                </c:pt>
                <c:pt idx="587">
                  <c:v>0.87481557061168169</c:v>
                </c:pt>
                <c:pt idx="588">
                  <c:v>0.87630568666456243</c:v>
                </c:pt>
                <c:pt idx="589">
                  <c:v>0.87779580271744317</c:v>
                </c:pt>
                <c:pt idx="590">
                  <c:v>0.87928591877032403</c:v>
                </c:pt>
                <c:pt idx="591">
                  <c:v>0.88077603482320477</c:v>
                </c:pt>
                <c:pt idx="592">
                  <c:v>0.88226615087608551</c:v>
                </c:pt>
                <c:pt idx="593">
                  <c:v>0.88375626692896625</c:v>
                </c:pt>
                <c:pt idx="594">
                  <c:v>0.88524638298184699</c:v>
                </c:pt>
                <c:pt idx="595">
                  <c:v>0.88673649903472784</c:v>
                </c:pt>
                <c:pt idx="596">
                  <c:v>0.88822661508760858</c:v>
                </c:pt>
                <c:pt idx="597">
                  <c:v>0.88971673114048933</c:v>
                </c:pt>
                <c:pt idx="598">
                  <c:v>0.89120684719337007</c:v>
                </c:pt>
                <c:pt idx="599">
                  <c:v>0.89269696324625092</c:v>
                </c:pt>
                <c:pt idx="600">
                  <c:v>0.89418707929913166</c:v>
                </c:pt>
                <c:pt idx="601">
                  <c:v>0.89567719535201251</c:v>
                </c:pt>
                <c:pt idx="602">
                  <c:v>0.89716731140489314</c:v>
                </c:pt>
                <c:pt idx="603">
                  <c:v>0.89865742745777399</c:v>
                </c:pt>
                <c:pt idx="604">
                  <c:v>0.90014754351065474</c:v>
                </c:pt>
                <c:pt idx="605">
                  <c:v>0.90163765956353548</c:v>
                </c:pt>
                <c:pt idx="606">
                  <c:v>0.90312777561641633</c:v>
                </c:pt>
                <c:pt idx="607">
                  <c:v>0.90461789166929696</c:v>
                </c:pt>
                <c:pt idx="608">
                  <c:v>0.90610800772217781</c:v>
                </c:pt>
                <c:pt idx="609">
                  <c:v>0.90759812377505855</c:v>
                </c:pt>
                <c:pt idx="610">
                  <c:v>0.9090882398279394</c:v>
                </c:pt>
                <c:pt idx="611">
                  <c:v>0.91057835588082014</c:v>
                </c:pt>
                <c:pt idx="612">
                  <c:v>0.91207581240686775</c:v>
                </c:pt>
                <c:pt idx="613">
                  <c:v>0.9135659284597486</c:v>
                </c:pt>
                <c:pt idx="614">
                  <c:v>0.91505604451262934</c:v>
                </c:pt>
                <c:pt idx="615">
                  <c:v>0.91654616056551008</c:v>
                </c:pt>
                <c:pt idx="616">
                  <c:v>0.91803627661839082</c:v>
                </c:pt>
                <c:pt idx="617">
                  <c:v>0.91952639267127168</c:v>
                </c:pt>
                <c:pt idx="618">
                  <c:v>0.92101650872415242</c:v>
                </c:pt>
                <c:pt idx="619">
                  <c:v>0.92250662477703327</c:v>
                </c:pt>
                <c:pt idx="620">
                  <c:v>0.9239967408299139</c:v>
                </c:pt>
                <c:pt idx="621">
                  <c:v>0.92548685688279464</c:v>
                </c:pt>
                <c:pt idx="622">
                  <c:v>0.92697697293567549</c:v>
                </c:pt>
                <c:pt idx="623">
                  <c:v>0.92846708898855623</c:v>
                </c:pt>
                <c:pt idx="624">
                  <c:v>0.92995720504143697</c:v>
                </c:pt>
                <c:pt idx="625">
                  <c:v>0.93144732109431772</c:v>
                </c:pt>
                <c:pt idx="626">
                  <c:v>0.93293743714719857</c:v>
                </c:pt>
                <c:pt idx="627">
                  <c:v>0.93442755320007931</c:v>
                </c:pt>
                <c:pt idx="628">
                  <c:v>0.93591766925296016</c:v>
                </c:pt>
                <c:pt idx="629">
                  <c:v>0.93740778530584079</c:v>
                </c:pt>
                <c:pt idx="630">
                  <c:v>0.93889790135872164</c:v>
                </c:pt>
                <c:pt idx="631">
                  <c:v>0.94038801741160249</c:v>
                </c:pt>
                <c:pt idx="632">
                  <c:v>0.94187813346448312</c:v>
                </c:pt>
                <c:pt idx="633">
                  <c:v>0.94336824951736387</c:v>
                </c:pt>
                <c:pt idx="634">
                  <c:v>0.94485836557024461</c:v>
                </c:pt>
                <c:pt idx="635">
                  <c:v>0.94634848162312546</c:v>
                </c:pt>
                <c:pt idx="636">
                  <c:v>0.9478385976760062</c:v>
                </c:pt>
                <c:pt idx="637">
                  <c:v>0.94932871372888705</c:v>
                </c:pt>
                <c:pt idx="638">
                  <c:v>0.95081882978176779</c:v>
                </c:pt>
                <c:pt idx="639">
                  <c:v>0.95230894583464865</c:v>
                </c:pt>
                <c:pt idx="640">
                  <c:v>0.95379906188752939</c:v>
                </c:pt>
                <c:pt idx="641">
                  <c:v>0.95528917794041002</c:v>
                </c:pt>
                <c:pt idx="642">
                  <c:v>0.95677929399329076</c:v>
                </c:pt>
                <c:pt idx="643">
                  <c:v>0.95826941004617161</c:v>
                </c:pt>
                <c:pt idx="644">
                  <c:v>0.95975952609905235</c:v>
                </c:pt>
                <c:pt idx="645">
                  <c:v>0.96124964215193309</c:v>
                </c:pt>
                <c:pt idx="646">
                  <c:v>0.96273975820481394</c:v>
                </c:pt>
                <c:pt idx="647">
                  <c:v>0.96422987425769469</c:v>
                </c:pt>
                <c:pt idx="648">
                  <c:v>0.96571999031057554</c:v>
                </c:pt>
                <c:pt idx="649">
                  <c:v>0.96721744683662303</c:v>
                </c:pt>
                <c:pt idx="650">
                  <c:v>0.96870756288950377</c:v>
                </c:pt>
                <c:pt idx="651">
                  <c:v>0.97019767894238462</c:v>
                </c:pt>
                <c:pt idx="652">
                  <c:v>0.97168779499526536</c:v>
                </c:pt>
                <c:pt idx="653">
                  <c:v>0.97317791104814622</c:v>
                </c:pt>
                <c:pt idx="654">
                  <c:v>0.97466802710102696</c:v>
                </c:pt>
                <c:pt idx="655">
                  <c:v>0.97615814315390781</c:v>
                </c:pt>
                <c:pt idx="656">
                  <c:v>0.97764825920678855</c:v>
                </c:pt>
                <c:pt idx="657">
                  <c:v>0.9791383752596694</c:v>
                </c:pt>
                <c:pt idx="658">
                  <c:v>0.98062849131255014</c:v>
                </c:pt>
                <c:pt idx="659">
                  <c:v>0.98211860736543077</c:v>
                </c:pt>
                <c:pt idx="660">
                  <c:v>0.98360872341831151</c:v>
                </c:pt>
                <c:pt idx="661">
                  <c:v>0.98509883947119226</c:v>
                </c:pt>
                <c:pt idx="662">
                  <c:v>0.98658895552407311</c:v>
                </c:pt>
                <c:pt idx="663">
                  <c:v>0.98807907157695385</c:v>
                </c:pt>
                <c:pt idx="664">
                  <c:v>0.9895691876298347</c:v>
                </c:pt>
                <c:pt idx="665">
                  <c:v>0.99105930368271544</c:v>
                </c:pt>
                <c:pt idx="666">
                  <c:v>0.99254941973559629</c:v>
                </c:pt>
                <c:pt idx="667">
                  <c:v>0.99403953578847704</c:v>
                </c:pt>
                <c:pt idx="668">
                  <c:v>0.99552965184135789</c:v>
                </c:pt>
                <c:pt idx="669">
                  <c:v>0.99701976789423841</c:v>
                </c:pt>
                <c:pt idx="670">
                  <c:v>0.99850988394711926</c:v>
                </c:pt>
                <c:pt idx="671">
                  <c:v>1</c:v>
                </c:pt>
              </c:numCache>
            </c:numRef>
          </c:xVal>
          <c:yVal>
            <c:numRef>
              <c:f>'1 cell'!$H$3:$H$674</c:f>
              <c:numCache>
                <c:formatCode>General</c:formatCode>
                <c:ptCount val="672"/>
                <c:pt idx="0">
                  <c:v>0.6146154332863869</c:v>
                </c:pt>
                <c:pt idx="1">
                  <c:v>0.6346399454452144</c:v>
                </c:pt>
                <c:pt idx="2">
                  <c:v>0.64848720610601152</c:v>
                </c:pt>
                <c:pt idx="3">
                  <c:v>0.64891370829593631</c:v>
                </c:pt>
                <c:pt idx="4">
                  <c:v>0.65807413170481366</c:v>
                </c:pt>
                <c:pt idx="5">
                  <c:v>0.65040412254204683</c:v>
                </c:pt>
                <c:pt idx="6">
                  <c:v>0.65935363827458771</c:v>
                </c:pt>
                <c:pt idx="7">
                  <c:v>0.70835217832478381</c:v>
                </c:pt>
                <c:pt idx="8">
                  <c:v>0.69642183410002179</c:v>
                </c:pt>
                <c:pt idx="9">
                  <c:v>0.68768791288106923</c:v>
                </c:pt>
                <c:pt idx="10">
                  <c:v>0.68619515521633268</c:v>
                </c:pt>
                <c:pt idx="11">
                  <c:v>0.72177293679565624</c:v>
                </c:pt>
                <c:pt idx="12">
                  <c:v>0.72155968570069395</c:v>
                </c:pt>
                <c:pt idx="13">
                  <c:v>0.71538243420266356</c:v>
                </c:pt>
                <c:pt idx="14">
                  <c:v>0.7249693598014656</c:v>
                </c:pt>
                <c:pt idx="15">
                  <c:v>0.72262594117550571</c:v>
                </c:pt>
                <c:pt idx="16">
                  <c:v>0.72922969486346079</c:v>
                </c:pt>
                <c:pt idx="17">
                  <c:v>0.73178636458438295</c:v>
                </c:pt>
                <c:pt idx="18">
                  <c:v>0.71793910392358573</c:v>
                </c:pt>
                <c:pt idx="19">
                  <c:v>0.68513124316014684</c:v>
                </c:pt>
                <c:pt idx="20">
                  <c:v>0.70515575531897445</c:v>
                </c:pt>
                <c:pt idx="21">
                  <c:v>0.71942951816969636</c:v>
                </c:pt>
                <c:pt idx="22">
                  <c:v>0.71346551776662825</c:v>
                </c:pt>
                <c:pt idx="23">
                  <c:v>0.72198618789061864</c:v>
                </c:pt>
                <c:pt idx="24">
                  <c:v>0.71282576448174129</c:v>
                </c:pt>
                <c:pt idx="25">
                  <c:v>0.71239926229181649</c:v>
                </c:pt>
                <c:pt idx="26">
                  <c:v>0.70472925312904977</c:v>
                </c:pt>
                <c:pt idx="27">
                  <c:v>0.67852514605356584</c:v>
                </c:pt>
                <c:pt idx="28">
                  <c:v>0.68044440590822708</c:v>
                </c:pt>
                <c:pt idx="29">
                  <c:v>0.68960482931710432</c:v>
                </c:pt>
                <c:pt idx="30">
                  <c:v>0.68491799206518456</c:v>
                </c:pt>
                <c:pt idx="31">
                  <c:v>0.68406498768533508</c:v>
                </c:pt>
                <c:pt idx="32">
                  <c:v>0.69769899725117002</c:v>
                </c:pt>
                <c:pt idx="33">
                  <c:v>0.6778877361873048</c:v>
                </c:pt>
                <c:pt idx="34">
                  <c:v>0.66340072224162061</c:v>
                </c:pt>
                <c:pt idx="35">
                  <c:v>0.67000447592957568</c:v>
                </c:pt>
                <c:pt idx="36">
                  <c:v>0.66915147154972621</c:v>
                </c:pt>
                <c:pt idx="37">
                  <c:v>0.64103044803820719</c:v>
                </c:pt>
                <c:pt idx="38">
                  <c:v>0.63826287064094844</c:v>
                </c:pt>
                <c:pt idx="39">
                  <c:v>0.64806070391608683</c:v>
                </c:pt>
                <c:pt idx="40">
                  <c:v>0.63208327572429213</c:v>
                </c:pt>
                <c:pt idx="41">
                  <c:v>0.6431629589878306</c:v>
                </c:pt>
                <c:pt idx="42">
                  <c:v>0.62952660600336985</c:v>
                </c:pt>
                <c:pt idx="43">
                  <c:v>0.62760968956733465</c:v>
                </c:pt>
                <c:pt idx="44">
                  <c:v>0.62249635012549009</c:v>
                </c:pt>
                <c:pt idx="45">
                  <c:v>0.60694542412361996</c:v>
                </c:pt>
                <c:pt idx="46">
                  <c:v>0.59458857770893336</c:v>
                </c:pt>
                <c:pt idx="47">
                  <c:v>0.60843583836973059</c:v>
                </c:pt>
                <c:pt idx="48">
                  <c:v>0.60758517740850704</c:v>
                </c:pt>
                <c:pt idx="49">
                  <c:v>0.61333592671661274</c:v>
                </c:pt>
                <c:pt idx="50">
                  <c:v>0.62121918697434197</c:v>
                </c:pt>
                <c:pt idx="51">
                  <c:v>0.60161883358681312</c:v>
                </c:pt>
                <c:pt idx="52">
                  <c:v>0.61866251725341959</c:v>
                </c:pt>
                <c:pt idx="53">
                  <c:v>0.62803619175725933</c:v>
                </c:pt>
                <c:pt idx="54">
                  <c:v>0.62526627094137466</c:v>
                </c:pt>
                <c:pt idx="55">
                  <c:v>0.59735849852481804</c:v>
                </c:pt>
                <c:pt idx="56">
                  <c:v>0.59373791674770993</c:v>
                </c:pt>
                <c:pt idx="57">
                  <c:v>0.57307130788536931</c:v>
                </c:pt>
                <c:pt idx="58">
                  <c:v>0.58564140539501841</c:v>
                </c:pt>
                <c:pt idx="59">
                  <c:v>0.5839377400539455</c:v>
                </c:pt>
                <c:pt idx="60">
                  <c:v>0.55432395887768993</c:v>
                </c:pt>
                <c:pt idx="61">
                  <c:v>0.56050355379434624</c:v>
                </c:pt>
                <c:pt idx="62">
                  <c:v>0.55965054941449688</c:v>
                </c:pt>
                <c:pt idx="63">
                  <c:v>0.54878646066454662</c:v>
                </c:pt>
                <c:pt idx="64">
                  <c:v>0.56093005598427093</c:v>
                </c:pt>
                <c:pt idx="65">
                  <c:v>0.57626773089117866</c:v>
                </c:pt>
                <c:pt idx="66">
                  <c:v>0.56050355379434624</c:v>
                </c:pt>
                <c:pt idx="67">
                  <c:v>0.57200739582918347</c:v>
                </c:pt>
                <c:pt idx="68">
                  <c:v>0.56050355379434624</c:v>
                </c:pt>
                <c:pt idx="69">
                  <c:v>0.56859772172841183</c:v>
                </c:pt>
                <c:pt idx="70">
                  <c:v>0.5837244889589831</c:v>
                </c:pt>
                <c:pt idx="71">
                  <c:v>0.60268508906162488</c:v>
                </c:pt>
                <c:pt idx="72">
                  <c:v>0.61184551247050223</c:v>
                </c:pt>
                <c:pt idx="73">
                  <c:v>0.636770112976212</c:v>
                </c:pt>
                <c:pt idx="74">
                  <c:v>0.62973985709833213</c:v>
                </c:pt>
                <c:pt idx="75">
                  <c:v>0.62824944285222173</c:v>
                </c:pt>
                <c:pt idx="76">
                  <c:v>0.63378928448399097</c:v>
                </c:pt>
                <c:pt idx="77">
                  <c:v>0.64401361994905404</c:v>
                </c:pt>
                <c:pt idx="78">
                  <c:v>0.65168362911182098</c:v>
                </c:pt>
                <c:pt idx="79">
                  <c:v>0.66105730361566062</c:v>
                </c:pt>
                <c:pt idx="80">
                  <c:v>0.66702130401872861</c:v>
                </c:pt>
                <c:pt idx="81">
                  <c:v>0.69216149903802671</c:v>
                </c:pt>
                <c:pt idx="82">
                  <c:v>0.68939157822214203</c:v>
                </c:pt>
                <c:pt idx="83">
                  <c:v>0.70771242503989673</c:v>
                </c:pt>
                <c:pt idx="84">
                  <c:v>0.70174842463682874</c:v>
                </c:pt>
                <c:pt idx="85">
                  <c:v>0.69578208081513471</c:v>
                </c:pt>
                <c:pt idx="86">
                  <c:v>0.70835217832478381</c:v>
                </c:pt>
                <c:pt idx="87">
                  <c:v>0.72411635542161612</c:v>
                </c:pt>
                <c:pt idx="88">
                  <c:v>0.70749917394493433</c:v>
                </c:pt>
                <c:pt idx="89">
                  <c:v>0.71836326269488449</c:v>
                </c:pt>
                <c:pt idx="90">
                  <c:v>0.74414086758044373</c:v>
                </c:pt>
                <c:pt idx="91">
                  <c:v>0.74755054168121537</c:v>
                </c:pt>
                <c:pt idx="92">
                  <c:v>0.74925420702228829</c:v>
                </c:pt>
                <c:pt idx="93">
                  <c:v>0.74904095592732589</c:v>
                </c:pt>
                <c:pt idx="94">
                  <c:v>0.74968070921221297</c:v>
                </c:pt>
                <c:pt idx="95">
                  <c:v>0.76459422534782184</c:v>
                </c:pt>
                <c:pt idx="96">
                  <c:v>0.7430769555242579</c:v>
                </c:pt>
                <c:pt idx="97">
                  <c:v>0.7469107883963283</c:v>
                </c:pt>
                <c:pt idx="98">
                  <c:v>0.75181087674321057</c:v>
                </c:pt>
                <c:pt idx="99">
                  <c:v>0.74946745811725057</c:v>
                </c:pt>
                <c:pt idx="100">
                  <c:v>0.74371670880914498</c:v>
                </c:pt>
                <c:pt idx="101">
                  <c:v>0.74627337853006726</c:v>
                </c:pt>
                <c:pt idx="102">
                  <c:v>0.7611845512470502</c:v>
                </c:pt>
                <c:pt idx="103">
                  <c:v>0.78057165353961666</c:v>
                </c:pt>
                <c:pt idx="104">
                  <c:v>0.76693764397378184</c:v>
                </c:pt>
                <c:pt idx="105">
                  <c:v>0.75287713221802222</c:v>
                </c:pt>
                <c:pt idx="106">
                  <c:v>0.76906781150477932</c:v>
                </c:pt>
                <c:pt idx="107">
                  <c:v>0.76438097425285967</c:v>
                </c:pt>
                <c:pt idx="108">
                  <c:v>0.74797704387114006</c:v>
                </c:pt>
                <c:pt idx="109">
                  <c:v>0.75330363440794701</c:v>
                </c:pt>
                <c:pt idx="110">
                  <c:v>0.76438097425285967</c:v>
                </c:pt>
                <c:pt idx="111">
                  <c:v>0.72837669048361131</c:v>
                </c:pt>
                <c:pt idx="112">
                  <c:v>0.70707267175500965</c:v>
                </c:pt>
                <c:pt idx="113">
                  <c:v>0.73966728142348626</c:v>
                </c:pt>
                <c:pt idx="114">
                  <c:v>0.73199961567934535</c:v>
                </c:pt>
                <c:pt idx="115">
                  <c:v>0.71793910392358573</c:v>
                </c:pt>
                <c:pt idx="116">
                  <c:v>0.71878976488480928</c:v>
                </c:pt>
                <c:pt idx="117">
                  <c:v>0.73753711389248866</c:v>
                </c:pt>
                <c:pt idx="118">
                  <c:v>0.74456736977036841</c:v>
                </c:pt>
                <c:pt idx="119">
                  <c:v>0.73945403032852386</c:v>
                </c:pt>
                <c:pt idx="120">
                  <c:v>0.76480747644278435</c:v>
                </c:pt>
                <c:pt idx="121">
                  <c:v>0.7432902066192203</c:v>
                </c:pt>
                <c:pt idx="122">
                  <c:v>0.74265045333433322</c:v>
                </c:pt>
                <c:pt idx="123">
                  <c:v>0.74904095592732589</c:v>
                </c:pt>
                <c:pt idx="124">
                  <c:v>0.73775036498745106</c:v>
                </c:pt>
                <c:pt idx="125">
                  <c:v>0.74414086758044373</c:v>
                </c:pt>
                <c:pt idx="126">
                  <c:v>0.73093336020453359</c:v>
                </c:pt>
                <c:pt idx="127">
                  <c:v>0.75479404865405753</c:v>
                </c:pt>
                <c:pt idx="128">
                  <c:v>0.75905438371605272</c:v>
                </c:pt>
                <c:pt idx="129">
                  <c:v>0.73668645293126522</c:v>
                </c:pt>
                <c:pt idx="130">
                  <c:v>0.74137329018318499</c:v>
                </c:pt>
                <c:pt idx="131">
                  <c:v>0.75649771399513033</c:v>
                </c:pt>
                <c:pt idx="132">
                  <c:v>0.75415429536917056</c:v>
                </c:pt>
                <c:pt idx="133">
                  <c:v>0.73860336936730042</c:v>
                </c:pt>
                <c:pt idx="134">
                  <c:v>0.75820137933620324</c:v>
                </c:pt>
                <c:pt idx="135">
                  <c:v>0.76416772315789716</c:v>
                </c:pt>
                <c:pt idx="136">
                  <c:v>0.75522055084398221</c:v>
                </c:pt>
                <c:pt idx="137">
                  <c:v>0.75713746728001752</c:v>
                </c:pt>
                <c:pt idx="138">
                  <c:v>0.7720509834156265</c:v>
                </c:pt>
                <c:pt idx="139">
                  <c:v>0.73817686717737574</c:v>
                </c:pt>
                <c:pt idx="140">
                  <c:v>0.73285027664056879</c:v>
                </c:pt>
                <c:pt idx="141">
                  <c:v>0.76012063919086437</c:v>
                </c:pt>
                <c:pt idx="142">
                  <c:v>0.78248856997565197</c:v>
                </c:pt>
                <c:pt idx="143">
                  <c:v>0.76395447206293488</c:v>
                </c:pt>
                <c:pt idx="144">
                  <c:v>0.78099815572954145</c:v>
                </c:pt>
                <c:pt idx="145">
                  <c:v>0.76139780234201271</c:v>
                </c:pt>
                <c:pt idx="146">
                  <c:v>0.77013172356096515</c:v>
                </c:pt>
                <c:pt idx="147">
                  <c:v>0.76587138849897018</c:v>
                </c:pt>
                <c:pt idx="148">
                  <c:v>0.78312832326053894</c:v>
                </c:pt>
                <c:pt idx="149">
                  <c:v>0.762888216588123</c:v>
                </c:pt>
                <c:pt idx="150">
                  <c:v>0.76523163521408299</c:v>
                </c:pt>
                <c:pt idx="151">
                  <c:v>0.75266388112306004</c:v>
                </c:pt>
                <c:pt idx="152">
                  <c:v>0.75777722056490449</c:v>
                </c:pt>
                <c:pt idx="153">
                  <c:v>0.73157311348942067</c:v>
                </c:pt>
                <c:pt idx="154">
                  <c:v>0.73647320183630283</c:v>
                </c:pt>
                <c:pt idx="155">
                  <c:v>0.75117112345832338</c:v>
                </c:pt>
                <c:pt idx="156">
                  <c:v>0.78099815572954145</c:v>
                </c:pt>
                <c:pt idx="157">
                  <c:v>0.77631131847762147</c:v>
                </c:pt>
                <c:pt idx="158">
                  <c:v>0.76565813740400768</c:v>
                </c:pt>
                <c:pt idx="159">
                  <c:v>0.75181087674321057</c:v>
                </c:pt>
                <c:pt idx="160">
                  <c:v>0.77290164437684983</c:v>
                </c:pt>
                <c:pt idx="161">
                  <c:v>0.78909232366360693</c:v>
                </c:pt>
                <c:pt idx="162">
                  <c:v>0.78078490463457895</c:v>
                </c:pt>
                <c:pt idx="163">
                  <c:v>0.78142465791946614</c:v>
                </c:pt>
                <c:pt idx="164">
                  <c:v>0.77758848162876981</c:v>
                </c:pt>
                <c:pt idx="165">
                  <c:v>0.77588481628769679</c:v>
                </c:pt>
                <c:pt idx="166">
                  <c:v>0.77886798819854386</c:v>
                </c:pt>
                <c:pt idx="167">
                  <c:v>0.76459422534782184</c:v>
                </c:pt>
                <c:pt idx="168">
                  <c:v>0.75522055084398221</c:v>
                </c:pt>
                <c:pt idx="169">
                  <c:v>0.75628446290016804</c:v>
                </c:pt>
                <c:pt idx="170">
                  <c:v>0.77886798819854386</c:v>
                </c:pt>
                <c:pt idx="171">
                  <c:v>0.79697558392133605</c:v>
                </c:pt>
                <c:pt idx="172">
                  <c:v>0.80102266788836896</c:v>
                </c:pt>
                <c:pt idx="173">
                  <c:v>0.80698901171006288</c:v>
                </c:pt>
                <c:pt idx="174">
                  <c:v>0.79910575145233376</c:v>
                </c:pt>
                <c:pt idx="175">
                  <c:v>0.79718883501629845</c:v>
                </c:pt>
                <c:pt idx="176">
                  <c:v>0.81763984936505074</c:v>
                </c:pt>
                <c:pt idx="177">
                  <c:v>0.80336608651432873</c:v>
                </c:pt>
                <c:pt idx="178">
                  <c:v>0.80230217445814311</c:v>
                </c:pt>
                <c:pt idx="179">
                  <c:v>0.78057165353961666</c:v>
                </c:pt>
                <c:pt idx="180">
                  <c:v>0.76502072753774664</c:v>
                </c:pt>
                <c:pt idx="181">
                  <c:v>0.8123132588282439</c:v>
                </c:pt>
                <c:pt idx="182">
                  <c:v>0.79761533720622324</c:v>
                </c:pt>
                <c:pt idx="183">
                  <c:v>0.78994532804345641</c:v>
                </c:pt>
                <c:pt idx="184">
                  <c:v>0.80485884417906539</c:v>
                </c:pt>
                <c:pt idx="185">
                  <c:v>0.83660044946769252</c:v>
                </c:pt>
                <c:pt idx="186">
                  <c:v>0.83127385893088568</c:v>
                </c:pt>
                <c:pt idx="187">
                  <c:v>0.82701352386889049</c:v>
                </c:pt>
                <c:pt idx="188">
                  <c:v>0.79335265872560212</c:v>
                </c:pt>
                <c:pt idx="189">
                  <c:v>0.79676233282637376</c:v>
                </c:pt>
                <c:pt idx="190">
                  <c:v>0.81934351470612354</c:v>
                </c:pt>
                <c:pt idx="191">
                  <c:v>0.82744002605881517</c:v>
                </c:pt>
                <c:pt idx="192">
                  <c:v>0.79399241201048909</c:v>
                </c:pt>
                <c:pt idx="193">
                  <c:v>0.8042190908941782</c:v>
                </c:pt>
                <c:pt idx="194">
                  <c:v>0.8204097701809353</c:v>
                </c:pt>
                <c:pt idx="195">
                  <c:v>0.79846599816744657</c:v>
                </c:pt>
                <c:pt idx="196">
                  <c:v>0.78653565394268476</c:v>
                </c:pt>
                <c:pt idx="197">
                  <c:v>0.78845491379734578</c:v>
                </c:pt>
                <c:pt idx="198">
                  <c:v>0.76906781150477932</c:v>
                </c:pt>
                <c:pt idx="199">
                  <c:v>0.80698901171006288</c:v>
                </c:pt>
                <c:pt idx="200">
                  <c:v>0.7937791609155268</c:v>
                </c:pt>
                <c:pt idx="201">
                  <c:v>0.79250199776437857</c:v>
                </c:pt>
                <c:pt idx="202">
                  <c:v>0.80166242117325592</c:v>
                </c:pt>
                <c:pt idx="203">
                  <c:v>0.78674890503764694</c:v>
                </c:pt>
                <c:pt idx="204">
                  <c:v>0.76885456040981703</c:v>
                </c:pt>
                <c:pt idx="205">
                  <c:v>0.76970756478966651</c:v>
                </c:pt>
                <c:pt idx="206">
                  <c:v>0.76885456040981703</c:v>
                </c:pt>
                <c:pt idx="207">
                  <c:v>0.77418115094662399</c:v>
                </c:pt>
                <c:pt idx="208">
                  <c:v>0.7861114951713859</c:v>
                </c:pt>
                <c:pt idx="209">
                  <c:v>0.76438097425285967</c:v>
                </c:pt>
                <c:pt idx="210">
                  <c:v>0.75777722056490449</c:v>
                </c:pt>
                <c:pt idx="211">
                  <c:v>0.74755054168121537</c:v>
                </c:pt>
                <c:pt idx="212">
                  <c:v>0.77545831409777211</c:v>
                </c:pt>
                <c:pt idx="213">
                  <c:v>0.76480747644278435</c:v>
                </c:pt>
                <c:pt idx="214">
                  <c:v>0.76075804905712552</c:v>
                </c:pt>
                <c:pt idx="215">
                  <c:v>0.75820137933620324</c:v>
                </c:pt>
                <c:pt idx="216">
                  <c:v>0.73242377445064411</c:v>
                </c:pt>
                <c:pt idx="217">
                  <c:v>0.73412978321034295</c:v>
                </c:pt>
                <c:pt idx="218">
                  <c:v>0.74712403949129069</c:v>
                </c:pt>
                <c:pt idx="219">
                  <c:v>0.7773752305338073</c:v>
                </c:pt>
                <c:pt idx="220">
                  <c:v>0.78696215613260945</c:v>
                </c:pt>
                <c:pt idx="221">
                  <c:v>0.79122249119460442</c:v>
                </c:pt>
                <c:pt idx="222">
                  <c:v>0.78206206778572729</c:v>
                </c:pt>
                <c:pt idx="223">
                  <c:v>0.77865473710358146</c:v>
                </c:pt>
                <c:pt idx="224">
                  <c:v>0.78994532804345641</c:v>
                </c:pt>
                <c:pt idx="225">
                  <c:v>0.79761533720622324</c:v>
                </c:pt>
                <c:pt idx="226">
                  <c:v>0.79399241201048909</c:v>
                </c:pt>
                <c:pt idx="227">
                  <c:v>0.79143574228956692</c:v>
                </c:pt>
                <c:pt idx="228">
                  <c:v>0.78653565394268476</c:v>
                </c:pt>
                <c:pt idx="229">
                  <c:v>0.78483198860161185</c:v>
                </c:pt>
                <c:pt idx="230">
                  <c:v>0.77439440204158627</c:v>
                </c:pt>
                <c:pt idx="231">
                  <c:v>0.77077147684585234</c:v>
                </c:pt>
                <c:pt idx="232">
                  <c:v>0.79314175104926576</c:v>
                </c:pt>
                <c:pt idx="233">
                  <c:v>0.77481856081288514</c:v>
                </c:pt>
                <c:pt idx="234">
                  <c:v>0.7961225795414868</c:v>
                </c:pt>
                <c:pt idx="235">
                  <c:v>0.80144917007829375</c:v>
                </c:pt>
                <c:pt idx="236">
                  <c:v>0.81316626320809327</c:v>
                </c:pt>
                <c:pt idx="237">
                  <c:v>0.83553419399288065</c:v>
                </c:pt>
                <c:pt idx="238">
                  <c:v>0.83596069618280544</c:v>
                </c:pt>
                <c:pt idx="239">
                  <c:v>0.84128728671961228</c:v>
                </c:pt>
                <c:pt idx="240">
                  <c:v>0.84682712835138163</c:v>
                </c:pt>
                <c:pt idx="241">
                  <c:v>0.83212686331073493</c:v>
                </c:pt>
                <c:pt idx="242">
                  <c:v>0.81593618402397783</c:v>
                </c:pt>
                <c:pt idx="243">
                  <c:v>0.82658702167896569</c:v>
                </c:pt>
                <c:pt idx="244">
                  <c:v>0.83425703084173264</c:v>
                </c:pt>
                <c:pt idx="245">
                  <c:v>0.86088764010714125</c:v>
                </c:pt>
                <c:pt idx="246">
                  <c:v>0.82914369139988797</c:v>
                </c:pt>
                <c:pt idx="247">
                  <c:v>0.81977001689604834</c:v>
                </c:pt>
                <c:pt idx="248">
                  <c:v>0.82296643990185769</c:v>
                </c:pt>
                <c:pt idx="249">
                  <c:v>0.84341745425060999</c:v>
                </c:pt>
                <c:pt idx="250">
                  <c:v>0.83383052865180785</c:v>
                </c:pt>
                <c:pt idx="251">
                  <c:v>0.82935694249485037</c:v>
                </c:pt>
                <c:pt idx="252">
                  <c:v>0.81295301211313087</c:v>
                </c:pt>
                <c:pt idx="253">
                  <c:v>0.84064753343472531</c:v>
                </c:pt>
                <c:pt idx="254">
                  <c:v>0.81849285374490022</c:v>
                </c:pt>
                <c:pt idx="255">
                  <c:v>0.81124934677205807</c:v>
                </c:pt>
                <c:pt idx="256">
                  <c:v>0.80933243033602287</c:v>
                </c:pt>
                <c:pt idx="257">
                  <c:v>0.79846599816744657</c:v>
                </c:pt>
                <c:pt idx="258">
                  <c:v>0.80379258870425352</c:v>
                </c:pt>
                <c:pt idx="259">
                  <c:v>0.79825274707248428</c:v>
                </c:pt>
                <c:pt idx="260">
                  <c:v>0.82658702167896569</c:v>
                </c:pt>
                <c:pt idx="261">
                  <c:v>0.80933243033602287</c:v>
                </c:pt>
                <c:pt idx="262">
                  <c:v>0.79058508132834349</c:v>
                </c:pt>
                <c:pt idx="263">
                  <c:v>0.762888216588123</c:v>
                </c:pt>
                <c:pt idx="264">
                  <c:v>0.79164899338452921</c:v>
                </c:pt>
                <c:pt idx="265">
                  <c:v>0.79846599816744657</c:v>
                </c:pt>
                <c:pt idx="266">
                  <c:v>0.81060959348717088</c:v>
                </c:pt>
                <c:pt idx="267">
                  <c:v>0.81550968183405315</c:v>
                </c:pt>
                <c:pt idx="268">
                  <c:v>0.81593618402397783</c:v>
                </c:pt>
                <c:pt idx="269">
                  <c:v>0.78653565394268476</c:v>
                </c:pt>
                <c:pt idx="270">
                  <c:v>0.78525849079153642</c:v>
                </c:pt>
                <c:pt idx="271">
                  <c:v>0.77226189109196286</c:v>
                </c:pt>
                <c:pt idx="272">
                  <c:v>0.78227531888068946</c:v>
                </c:pt>
                <c:pt idx="273">
                  <c:v>0.80336608651432873</c:v>
                </c:pt>
                <c:pt idx="274">
                  <c:v>0.80400583979921592</c:v>
                </c:pt>
                <c:pt idx="275">
                  <c:v>0.79079833242330577</c:v>
                </c:pt>
                <c:pt idx="276">
                  <c:v>0.78525849079153642</c:v>
                </c:pt>
                <c:pt idx="277">
                  <c:v>0.75074696468702473</c:v>
                </c:pt>
                <c:pt idx="278">
                  <c:v>0.75309038331298472</c:v>
                </c:pt>
                <c:pt idx="279">
                  <c:v>0.76800155602996767</c:v>
                </c:pt>
                <c:pt idx="280">
                  <c:v>0.78142465791946614</c:v>
                </c:pt>
                <c:pt idx="281">
                  <c:v>0.80059616569844427</c:v>
                </c:pt>
                <c:pt idx="282">
                  <c:v>0.80570950514028872</c:v>
                </c:pt>
                <c:pt idx="283">
                  <c:v>0.78355482545046362</c:v>
                </c:pt>
                <c:pt idx="284">
                  <c:v>0.78887907256864465</c:v>
                </c:pt>
                <c:pt idx="285">
                  <c:v>0.79037183023338109</c:v>
                </c:pt>
                <c:pt idx="286">
                  <c:v>0.76161105343697499</c:v>
                </c:pt>
                <c:pt idx="287">
                  <c:v>0.76565813740400768</c:v>
                </c:pt>
                <c:pt idx="288">
                  <c:v>0.77609806738265918</c:v>
                </c:pt>
                <c:pt idx="289">
                  <c:v>0.77311489547181234</c:v>
                </c:pt>
                <c:pt idx="290">
                  <c:v>0.78994532804345641</c:v>
                </c:pt>
                <c:pt idx="291">
                  <c:v>0.79484541639033857</c:v>
                </c:pt>
                <c:pt idx="292">
                  <c:v>0.78951882585353161</c:v>
                </c:pt>
                <c:pt idx="293">
                  <c:v>0.81529643073909086</c:v>
                </c:pt>
                <c:pt idx="294">
                  <c:v>0.79825274707248428</c:v>
                </c:pt>
                <c:pt idx="295">
                  <c:v>0.80017200692714541</c:v>
                </c:pt>
                <c:pt idx="296">
                  <c:v>0.80208892336318072</c:v>
                </c:pt>
                <c:pt idx="297">
                  <c:v>0.78760190941749642</c:v>
                </c:pt>
                <c:pt idx="298">
                  <c:v>0.78483198860161185</c:v>
                </c:pt>
                <c:pt idx="299">
                  <c:v>0.79356590982056441</c:v>
                </c:pt>
                <c:pt idx="300">
                  <c:v>0.78206206778572729</c:v>
                </c:pt>
                <c:pt idx="301">
                  <c:v>0.78334157435550134</c:v>
                </c:pt>
                <c:pt idx="302">
                  <c:v>0.75564705303390689</c:v>
                </c:pt>
                <c:pt idx="303">
                  <c:v>0.77481856081288514</c:v>
                </c:pt>
                <c:pt idx="304">
                  <c:v>0.77460530971792263</c:v>
                </c:pt>
                <c:pt idx="305">
                  <c:v>0.76374122096797248</c:v>
                </c:pt>
                <c:pt idx="306">
                  <c:v>0.70068216916201687</c:v>
                </c:pt>
                <c:pt idx="307">
                  <c:v>0.71729935063869876</c:v>
                </c:pt>
                <c:pt idx="308">
                  <c:v>0.71942951816969636</c:v>
                </c:pt>
                <c:pt idx="309">
                  <c:v>0.73860336936730042</c:v>
                </c:pt>
                <c:pt idx="310">
                  <c:v>0.73860336936730042</c:v>
                </c:pt>
                <c:pt idx="311">
                  <c:v>0.73072010910957119</c:v>
                </c:pt>
                <c:pt idx="312">
                  <c:v>0.72155968570069395</c:v>
                </c:pt>
                <c:pt idx="313">
                  <c:v>0.7326370255456065</c:v>
                </c:pt>
                <c:pt idx="314">
                  <c:v>0.73135986239445827</c:v>
                </c:pt>
                <c:pt idx="315">
                  <c:v>0.73135986239445827</c:v>
                </c:pt>
                <c:pt idx="316">
                  <c:v>0.74776379277617777</c:v>
                </c:pt>
                <c:pt idx="317">
                  <c:v>0.76715089506874423</c:v>
                </c:pt>
                <c:pt idx="318">
                  <c:v>0.74137329018318499</c:v>
                </c:pt>
                <c:pt idx="319">
                  <c:v>0.74755054168121537</c:v>
                </c:pt>
                <c:pt idx="320">
                  <c:v>0.75096021578198702</c:v>
                </c:pt>
                <c:pt idx="321">
                  <c:v>0.716233095163887</c:v>
                </c:pt>
                <c:pt idx="322">
                  <c:v>0.70472925312904977</c:v>
                </c:pt>
                <c:pt idx="323">
                  <c:v>0.71793910392358573</c:v>
                </c:pt>
                <c:pt idx="324">
                  <c:v>0.73029360691964651</c:v>
                </c:pt>
                <c:pt idx="325">
                  <c:v>0.71346551776662825</c:v>
                </c:pt>
                <c:pt idx="326">
                  <c:v>0.71942951816969636</c:v>
                </c:pt>
                <c:pt idx="327">
                  <c:v>0.71815235501854813</c:v>
                </c:pt>
                <c:pt idx="328">
                  <c:v>0.71069559695074369</c:v>
                </c:pt>
                <c:pt idx="329">
                  <c:v>0.73199961567934535</c:v>
                </c:pt>
                <c:pt idx="330">
                  <c:v>0.71282576448174129</c:v>
                </c:pt>
                <c:pt idx="331">
                  <c:v>0.71048234585578141</c:v>
                </c:pt>
                <c:pt idx="332">
                  <c:v>0.71729935063869876</c:v>
                </c:pt>
                <c:pt idx="333">
                  <c:v>0.73114661129949599</c:v>
                </c:pt>
                <c:pt idx="334">
                  <c:v>0.73114661129949599</c:v>
                </c:pt>
                <c:pt idx="335">
                  <c:v>0.73434303430530534</c:v>
                </c:pt>
                <c:pt idx="336">
                  <c:v>0.74371670880914498</c:v>
                </c:pt>
                <c:pt idx="337">
                  <c:v>0.72326335104176676</c:v>
                </c:pt>
                <c:pt idx="338">
                  <c:v>0.7164463462588494</c:v>
                </c:pt>
                <c:pt idx="339">
                  <c:v>0.70259908559805218</c:v>
                </c:pt>
                <c:pt idx="340">
                  <c:v>0.71410292763288941</c:v>
                </c:pt>
                <c:pt idx="341">
                  <c:v>0.70920283928600725</c:v>
                </c:pt>
                <c:pt idx="342">
                  <c:v>0.69642183410002179</c:v>
                </c:pt>
                <c:pt idx="343">
                  <c:v>0.70132192244690394</c:v>
                </c:pt>
                <c:pt idx="344">
                  <c:v>0.6959953319100971</c:v>
                </c:pt>
                <c:pt idx="345">
                  <c:v>0.70792567613485902</c:v>
                </c:pt>
                <c:pt idx="346">
                  <c:v>0.70046891806705458</c:v>
                </c:pt>
                <c:pt idx="347">
                  <c:v>0.69066874137329015</c:v>
                </c:pt>
                <c:pt idx="348">
                  <c:v>0.6959953319100971</c:v>
                </c:pt>
                <c:pt idx="349">
                  <c:v>0.6983387505360571</c:v>
                </c:pt>
                <c:pt idx="350">
                  <c:v>0.67107073140438733</c:v>
                </c:pt>
                <c:pt idx="351">
                  <c:v>0.66979122483461329</c:v>
                </c:pt>
                <c:pt idx="352">
                  <c:v>0.65637046636374075</c:v>
                </c:pt>
                <c:pt idx="353">
                  <c:v>0.67469131318149544</c:v>
                </c:pt>
                <c:pt idx="354">
                  <c:v>0.68044440590822708</c:v>
                </c:pt>
                <c:pt idx="355">
                  <c:v>0.68513124316014684</c:v>
                </c:pt>
                <c:pt idx="356">
                  <c:v>0.66489113648773102</c:v>
                </c:pt>
                <c:pt idx="357">
                  <c:v>0.66084405252069822</c:v>
                </c:pt>
                <c:pt idx="358">
                  <c:v>0.65615721526877846</c:v>
                </c:pt>
                <c:pt idx="359">
                  <c:v>0.68534449425510924</c:v>
                </c:pt>
                <c:pt idx="360">
                  <c:v>0.67895164824349052</c:v>
                </c:pt>
                <c:pt idx="361">
                  <c:v>0.68853857384229256</c:v>
                </c:pt>
                <c:pt idx="362">
                  <c:v>0.67511781537142013</c:v>
                </c:pt>
                <c:pt idx="363">
                  <c:v>0.65573071307885367</c:v>
                </c:pt>
                <c:pt idx="364">
                  <c:v>0.65317404335793139</c:v>
                </c:pt>
                <c:pt idx="365">
                  <c:v>0.67703473180745533</c:v>
                </c:pt>
                <c:pt idx="366">
                  <c:v>0.68534449425510924</c:v>
                </c:pt>
                <c:pt idx="367">
                  <c:v>0.68555540193144571</c:v>
                </c:pt>
                <c:pt idx="368">
                  <c:v>0.69961591368720522</c:v>
                </c:pt>
                <c:pt idx="369">
                  <c:v>0.68726141069114455</c:v>
                </c:pt>
                <c:pt idx="370">
                  <c:v>0.69279890890428775</c:v>
                </c:pt>
                <c:pt idx="371">
                  <c:v>0.68832532274733027</c:v>
                </c:pt>
                <c:pt idx="372">
                  <c:v>0.7064352618887485</c:v>
                </c:pt>
                <c:pt idx="373">
                  <c:v>0.71367642544296472</c:v>
                </c:pt>
                <c:pt idx="374">
                  <c:v>0.71751260173366116</c:v>
                </c:pt>
                <c:pt idx="375">
                  <c:v>0.72198618789061864</c:v>
                </c:pt>
                <c:pt idx="376">
                  <c:v>0.69301215999925014</c:v>
                </c:pt>
                <c:pt idx="377">
                  <c:v>0.66191030799550998</c:v>
                </c:pt>
                <c:pt idx="378">
                  <c:v>0.65764762951488898</c:v>
                </c:pt>
                <c:pt idx="379">
                  <c:v>0.67703473180745533</c:v>
                </c:pt>
                <c:pt idx="380">
                  <c:v>0.68449148987525987</c:v>
                </c:pt>
                <c:pt idx="381">
                  <c:v>0.66766105730361569</c:v>
                </c:pt>
                <c:pt idx="382">
                  <c:v>0.66830081058850277</c:v>
                </c:pt>
                <c:pt idx="383">
                  <c:v>0.67916489933845292</c:v>
                </c:pt>
                <c:pt idx="384">
                  <c:v>0.70685942066004726</c:v>
                </c:pt>
                <c:pt idx="385">
                  <c:v>0.69684833628994647</c:v>
                </c:pt>
                <c:pt idx="386">
                  <c:v>0.69279890890428775</c:v>
                </c:pt>
                <c:pt idx="387">
                  <c:v>0.6940784154740619</c:v>
                </c:pt>
                <c:pt idx="388">
                  <c:v>0.70622201079378621</c:v>
                </c:pt>
                <c:pt idx="389">
                  <c:v>0.72006927145458344</c:v>
                </c:pt>
                <c:pt idx="390">
                  <c:v>0.73306352773553118</c:v>
                </c:pt>
                <c:pt idx="391">
                  <c:v>0.73072010910957119</c:v>
                </c:pt>
                <c:pt idx="392">
                  <c:v>0.72667302514253851</c:v>
                </c:pt>
                <c:pt idx="393">
                  <c:v>0.73817686717737574</c:v>
                </c:pt>
                <c:pt idx="394">
                  <c:v>0.73839011827233803</c:v>
                </c:pt>
                <c:pt idx="395">
                  <c:v>0.73114661129949599</c:v>
                </c:pt>
                <c:pt idx="396">
                  <c:v>0.71878976488480928</c:v>
                </c:pt>
                <c:pt idx="397">
                  <c:v>0.69450491766398659</c:v>
                </c:pt>
                <c:pt idx="398">
                  <c:v>0.69088199246825255</c:v>
                </c:pt>
                <c:pt idx="399">
                  <c:v>0.68896507603221735</c:v>
                </c:pt>
                <c:pt idx="400">
                  <c:v>0.68811207165236798</c:v>
                </c:pt>
                <c:pt idx="401">
                  <c:v>0.70536900641393685</c:v>
                </c:pt>
                <c:pt idx="402">
                  <c:v>0.70579550860386153</c:v>
                </c:pt>
                <c:pt idx="403">
                  <c:v>0.69216149903802671</c:v>
                </c:pt>
                <c:pt idx="404">
                  <c:v>0.70728592284997194</c:v>
                </c:pt>
                <c:pt idx="405">
                  <c:v>0.68960482931710432</c:v>
                </c:pt>
                <c:pt idx="406">
                  <c:v>0.67234789455553545</c:v>
                </c:pt>
                <c:pt idx="407">
                  <c:v>0.70600875969882393</c:v>
                </c:pt>
                <c:pt idx="408">
                  <c:v>0.6979122483461323</c:v>
                </c:pt>
                <c:pt idx="409">
                  <c:v>0.69450491766398659</c:v>
                </c:pt>
                <c:pt idx="410">
                  <c:v>0.70174842463682874</c:v>
                </c:pt>
                <c:pt idx="411">
                  <c:v>0.68917832712717964</c:v>
                </c:pt>
                <c:pt idx="412">
                  <c:v>0.68044440590822708</c:v>
                </c:pt>
                <c:pt idx="413">
                  <c:v>0.66510438758269341</c:v>
                </c:pt>
                <c:pt idx="414">
                  <c:v>0.68044440590822708</c:v>
                </c:pt>
                <c:pt idx="415">
                  <c:v>0.69045549027832787</c:v>
                </c:pt>
                <c:pt idx="416">
                  <c:v>0.68427823878029748</c:v>
                </c:pt>
                <c:pt idx="417">
                  <c:v>0.70345208997790154</c:v>
                </c:pt>
                <c:pt idx="418">
                  <c:v>0.69024223918336547</c:v>
                </c:pt>
                <c:pt idx="419">
                  <c:v>0.69343866218917483</c:v>
                </c:pt>
                <c:pt idx="420">
                  <c:v>0.68619515521633268</c:v>
                </c:pt>
                <c:pt idx="421">
                  <c:v>0.67852514605356584</c:v>
                </c:pt>
                <c:pt idx="422">
                  <c:v>0.66041755033077354</c:v>
                </c:pt>
                <c:pt idx="423">
                  <c:v>0.66872731277842745</c:v>
                </c:pt>
                <c:pt idx="424">
                  <c:v>0.67128398249934973</c:v>
                </c:pt>
                <c:pt idx="425">
                  <c:v>0.66382722443154529</c:v>
                </c:pt>
                <c:pt idx="426">
                  <c:v>0.64699679185990111</c:v>
                </c:pt>
                <c:pt idx="427">
                  <c:v>0.63591945201498845</c:v>
                </c:pt>
                <c:pt idx="428">
                  <c:v>0.64188345241805644</c:v>
                </c:pt>
                <c:pt idx="429">
                  <c:v>0.66617064305750517</c:v>
                </c:pt>
                <c:pt idx="430">
                  <c:v>0.63975328488705896</c:v>
                </c:pt>
                <c:pt idx="431">
                  <c:v>0.64955346158082339</c:v>
                </c:pt>
                <c:pt idx="432">
                  <c:v>0.64188345241805644</c:v>
                </c:pt>
                <c:pt idx="433">
                  <c:v>0.63400019216032732</c:v>
                </c:pt>
                <c:pt idx="434">
                  <c:v>0.64422687104401644</c:v>
                </c:pt>
                <c:pt idx="435">
                  <c:v>0.65360054554785607</c:v>
                </c:pt>
                <c:pt idx="436">
                  <c:v>0.63996653598202136</c:v>
                </c:pt>
                <c:pt idx="437">
                  <c:v>0.64167020132309416</c:v>
                </c:pt>
                <c:pt idx="438">
                  <c:v>0.65189688020678327</c:v>
                </c:pt>
                <c:pt idx="439">
                  <c:v>0.62696993628244757</c:v>
                </c:pt>
                <c:pt idx="440">
                  <c:v>0.65530421088892898</c:v>
                </c:pt>
                <c:pt idx="441">
                  <c:v>0.64103044803820719</c:v>
                </c:pt>
                <c:pt idx="442">
                  <c:v>0.63378928448399097</c:v>
                </c:pt>
                <c:pt idx="443">
                  <c:v>0.65658371745870314</c:v>
                </c:pt>
                <c:pt idx="444">
                  <c:v>0.64870045720097391</c:v>
                </c:pt>
                <c:pt idx="445">
                  <c:v>0.64337386666416707</c:v>
                </c:pt>
                <c:pt idx="446">
                  <c:v>0.63762311735606136</c:v>
                </c:pt>
                <c:pt idx="447">
                  <c:v>0.65232338239670806</c:v>
                </c:pt>
                <c:pt idx="448">
                  <c:v>0.64209670351301884</c:v>
                </c:pt>
                <c:pt idx="449">
                  <c:v>0.67873839714852824</c:v>
                </c:pt>
                <c:pt idx="450">
                  <c:v>0.66808755949354037</c:v>
                </c:pt>
                <c:pt idx="451">
                  <c:v>0.65168362911182098</c:v>
                </c:pt>
                <c:pt idx="452">
                  <c:v>0.64976671267578567</c:v>
                </c:pt>
                <c:pt idx="453">
                  <c:v>0.65914038717962542</c:v>
                </c:pt>
                <c:pt idx="454">
                  <c:v>0.65147037801685859</c:v>
                </c:pt>
                <c:pt idx="455">
                  <c:v>0.66254771786177113</c:v>
                </c:pt>
                <c:pt idx="456">
                  <c:v>0.70110867135194166</c:v>
                </c:pt>
                <c:pt idx="457">
                  <c:v>0.70217258340812749</c:v>
                </c:pt>
                <c:pt idx="458">
                  <c:v>0.69194824794306431</c:v>
                </c:pt>
                <c:pt idx="459">
                  <c:v>0.68726141069114455</c:v>
                </c:pt>
                <c:pt idx="460">
                  <c:v>0.69492907643528534</c:v>
                </c:pt>
                <c:pt idx="461">
                  <c:v>0.69194824794306431</c:v>
                </c:pt>
                <c:pt idx="462">
                  <c:v>0.68683490850121975</c:v>
                </c:pt>
                <c:pt idx="463">
                  <c:v>0.68747466178610683</c:v>
                </c:pt>
                <c:pt idx="464">
                  <c:v>0.70302558778797686</c:v>
                </c:pt>
                <c:pt idx="465">
                  <c:v>0.69706158738490887</c:v>
                </c:pt>
                <c:pt idx="466">
                  <c:v>0.67511781537142013</c:v>
                </c:pt>
                <c:pt idx="467">
                  <c:v>0.68150831796441291</c:v>
                </c:pt>
                <c:pt idx="468">
                  <c:v>0.6819348201543376</c:v>
                </c:pt>
                <c:pt idx="469">
                  <c:v>0.67405155989660837</c:v>
                </c:pt>
                <c:pt idx="470">
                  <c:v>0.67895164824349052</c:v>
                </c:pt>
                <c:pt idx="471">
                  <c:v>0.70259908559805218</c:v>
                </c:pt>
                <c:pt idx="472">
                  <c:v>0.68534449425510924</c:v>
                </c:pt>
                <c:pt idx="473">
                  <c:v>0.6942916665690243</c:v>
                </c:pt>
                <c:pt idx="474">
                  <c:v>0.65935363827458771</c:v>
                </c:pt>
                <c:pt idx="475">
                  <c:v>0.67618172742760596</c:v>
                </c:pt>
                <c:pt idx="476">
                  <c:v>0.65147037801685859</c:v>
                </c:pt>
                <c:pt idx="477">
                  <c:v>0.63762311735606136</c:v>
                </c:pt>
                <c:pt idx="478">
                  <c:v>0.65509095979396659</c:v>
                </c:pt>
                <c:pt idx="479">
                  <c:v>0.65999104814084886</c:v>
                </c:pt>
                <c:pt idx="480">
                  <c:v>0.65615721526877846</c:v>
                </c:pt>
                <c:pt idx="481">
                  <c:v>0.65232338239670806</c:v>
                </c:pt>
                <c:pt idx="482">
                  <c:v>0.67469131318149544</c:v>
                </c:pt>
                <c:pt idx="483">
                  <c:v>0.69109524356321494</c:v>
                </c:pt>
                <c:pt idx="484">
                  <c:v>0.68981808041206671</c:v>
                </c:pt>
                <c:pt idx="485">
                  <c:v>0.67128398249934973</c:v>
                </c:pt>
                <c:pt idx="486">
                  <c:v>0.6653176386776557</c:v>
                </c:pt>
                <c:pt idx="487">
                  <c:v>0.65445354992770555</c:v>
                </c:pt>
                <c:pt idx="488">
                  <c:v>0.65466680102266783</c:v>
                </c:pt>
                <c:pt idx="489">
                  <c:v>0.6653176386776557</c:v>
                </c:pt>
                <c:pt idx="490">
                  <c:v>0.6653176386776557</c:v>
                </c:pt>
                <c:pt idx="491">
                  <c:v>0.66404047552650758</c:v>
                </c:pt>
                <c:pt idx="492">
                  <c:v>0.67469131318149544</c:v>
                </c:pt>
                <c:pt idx="493">
                  <c:v>0.6819348201543376</c:v>
                </c:pt>
                <c:pt idx="494">
                  <c:v>0.66894056387338985</c:v>
                </c:pt>
                <c:pt idx="495">
                  <c:v>0.67746123399738001</c:v>
                </c:pt>
                <c:pt idx="496">
                  <c:v>0.6959953319100971</c:v>
                </c:pt>
                <c:pt idx="497">
                  <c:v>0.67873839714852824</c:v>
                </c:pt>
                <c:pt idx="498">
                  <c:v>0.69343866218917483</c:v>
                </c:pt>
                <c:pt idx="499">
                  <c:v>0.67639497852256836</c:v>
                </c:pt>
                <c:pt idx="500">
                  <c:v>0.67895164824349052</c:v>
                </c:pt>
                <c:pt idx="501">
                  <c:v>0.68619515521633268</c:v>
                </c:pt>
                <c:pt idx="502">
                  <c:v>0.68811207165236798</c:v>
                </c:pt>
                <c:pt idx="503">
                  <c:v>0.65211013130174567</c:v>
                </c:pt>
                <c:pt idx="504">
                  <c:v>0.65211013130174567</c:v>
                </c:pt>
                <c:pt idx="505">
                  <c:v>0.65807413170481366</c:v>
                </c:pt>
                <c:pt idx="506">
                  <c:v>0.66254771786177113</c:v>
                </c:pt>
                <c:pt idx="507">
                  <c:v>0.66830081058850277</c:v>
                </c:pt>
                <c:pt idx="508">
                  <c:v>0.66446463429780633</c:v>
                </c:pt>
                <c:pt idx="509">
                  <c:v>0.68086856467952583</c:v>
                </c:pt>
                <c:pt idx="510">
                  <c:v>0.68300107562914925</c:v>
                </c:pt>
                <c:pt idx="511">
                  <c:v>0.67490456427645784</c:v>
                </c:pt>
                <c:pt idx="512">
                  <c:v>0.69535557862521002</c:v>
                </c:pt>
                <c:pt idx="513">
                  <c:v>0.716233095163887</c:v>
                </c:pt>
                <c:pt idx="514">
                  <c:v>0.71197276010189181</c:v>
                </c:pt>
                <c:pt idx="515">
                  <c:v>0.70536900641393685</c:v>
                </c:pt>
                <c:pt idx="516">
                  <c:v>0.70771242503989673</c:v>
                </c:pt>
                <c:pt idx="517">
                  <c:v>0.69940500601086886</c:v>
                </c:pt>
                <c:pt idx="518">
                  <c:v>0.70323883888293925</c:v>
                </c:pt>
                <c:pt idx="519">
                  <c:v>0.72262594117550571</c:v>
                </c:pt>
                <c:pt idx="520">
                  <c:v>0.72262594117550571</c:v>
                </c:pt>
                <c:pt idx="521">
                  <c:v>0.71218601119685421</c:v>
                </c:pt>
                <c:pt idx="522">
                  <c:v>0.69088199246825255</c:v>
                </c:pt>
                <c:pt idx="523">
                  <c:v>0.68321198330548571</c:v>
                </c:pt>
                <c:pt idx="524">
                  <c:v>0.68832532274733027</c:v>
                </c:pt>
                <c:pt idx="525">
                  <c:v>0.68704815959618215</c:v>
                </c:pt>
                <c:pt idx="526">
                  <c:v>0.68704815959618215</c:v>
                </c:pt>
                <c:pt idx="527">
                  <c:v>0.69620858300505939</c:v>
                </c:pt>
                <c:pt idx="528">
                  <c:v>0.70259908559805218</c:v>
                </c:pt>
                <c:pt idx="529">
                  <c:v>0.68555540193144571</c:v>
                </c:pt>
                <c:pt idx="530">
                  <c:v>0.68555540193144571</c:v>
                </c:pt>
                <c:pt idx="531">
                  <c:v>0.68726141069114455</c:v>
                </c:pt>
                <c:pt idx="532">
                  <c:v>0.69620858300505939</c:v>
                </c:pt>
                <c:pt idx="533">
                  <c:v>0.67873839714852824</c:v>
                </c:pt>
                <c:pt idx="534">
                  <c:v>0.69194824794306431</c:v>
                </c:pt>
                <c:pt idx="535">
                  <c:v>0.70025566697209218</c:v>
                </c:pt>
                <c:pt idx="536">
                  <c:v>0.71112209914066848</c:v>
                </c:pt>
                <c:pt idx="537">
                  <c:v>0.70345208997790154</c:v>
                </c:pt>
                <c:pt idx="538">
                  <c:v>0.72198618789061864</c:v>
                </c:pt>
                <c:pt idx="539">
                  <c:v>0.7347671930766041</c:v>
                </c:pt>
                <c:pt idx="540">
                  <c:v>0.72198618789061864</c:v>
                </c:pt>
                <c:pt idx="541">
                  <c:v>0.69578208081513471</c:v>
                </c:pt>
                <c:pt idx="542">
                  <c:v>0.67937815043341532</c:v>
                </c:pt>
                <c:pt idx="543">
                  <c:v>0.67383830880164608</c:v>
                </c:pt>
                <c:pt idx="544">
                  <c:v>0.68939157822214203</c:v>
                </c:pt>
                <c:pt idx="545">
                  <c:v>0.67831423837722948</c:v>
                </c:pt>
                <c:pt idx="546">
                  <c:v>0.68470474097022216</c:v>
                </c:pt>
                <c:pt idx="547">
                  <c:v>0.67916489933845292</c:v>
                </c:pt>
                <c:pt idx="548">
                  <c:v>0.72049577364450812</c:v>
                </c:pt>
                <c:pt idx="549">
                  <c:v>0.72028252254954572</c:v>
                </c:pt>
                <c:pt idx="550">
                  <c:v>0.68044440590822708</c:v>
                </c:pt>
                <c:pt idx="551">
                  <c:v>0.67107073140438733</c:v>
                </c:pt>
                <c:pt idx="552">
                  <c:v>0.65083062473197151</c:v>
                </c:pt>
                <c:pt idx="553">
                  <c:v>0.65466680102266783</c:v>
                </c:pt>
                <c:pt idx="554">
                  <c:v>0.66979122483461329</c:v>
                </c:pt>
                <c:pt idx="555">
                  <c:v>0.65211013130174567</c:v>
                </c:pt>
                <c:pt idx="556">
                  <c:v>0.64124369913316948</c:v>
                </c:pt>
                <c:pt idx="557">
                  <c:v>0.63549294982506388</c:v>
                </c:pt>
                <c:pt idx="558">
                  <c:v>0.63975328488705896</c:v>
                </c:pt>
                <c:pt idx="559">
                  <c:v>0.64081954036187072</c:v>
                </c:pt>
                <c:pt idx="560">
                  <c:v>0.64145695022813176</c:v>
                </c:pt>
                <c:pt idx="561">
                  <c:v>0.65828738279977606</c:v>
                </c:pt>
                <c:pt idx="562">
                  <c:v>0.64955346158082339</c:v>
                </c:pt>
                <c:pt idx="563">
                  <c:v>0.66105730361566062</c:v>
                </c:pt>
                <c:pt idx="564">
                  <c:v>0.66105730361566062</c:v>
                </c:pt>
                <c:pt idx="565">
                  <c:v>0.6431629589878306</c:v>
                </c:pt>
                <c:pt idx="566">
                  <c:v>0.66702130401872861</c:v>
                </c:pt>
                <c:pt idx="567">
                  <c:v>0.67405155989660837</c:v>
                </c:pt>
                <c:pt idx="568">
                  <c:v>0.68023115481326468</c:v>
                </c:pt>
                <c:pt idx="569">
                  <c:v>0.67937815043341532</c:v>
                </c:pt>
                <c:pt idx="570">
                  <c:v>0.69556882972017242</c:v>
                </c:pt>
                <c:pt idx="571">
                  <c:v>0.69855200163101938</c:v>
                </c:pt>
                <c:pt idx="572">
                  <c:v>0.69684833628994647</c:v>
                </c:pt>
                <c:pt idx="573">
                  <c:v>0.68768791288106923</c:v>
                </c:pt>
                <c:pt idx="574">
                  <c:v>0.65594396417381606</c:v>
                </c:pt>
                <c:pt idx="575">
                  <c:v>0.66723455511369101</c:v>
                </c:pt>
                <c:pt idx="576">
                  <c:v>0.68981808041206671</c:v>
                </c:pt>
                <c:pt idx="577">
                  <c:v>0.68108181577448823</c:v>
                </c:pt>
                <c:pt idx="578">
                  <c:v>0.67490456427645784</c:v>
                </c:pt>
                <c:pt idx="579">
                  <c:v>0.65615721526877846</c:v>
                </c:pt>
                <c:pt idx="580">
                  <c:v>0.64145695022813176</c:v>
                </c:pt>
                <c:pt idx="581">
                  <c:v>0.65764762951488898</c:v>
                </c:pt>
                <c:pt idx="582">
                  <c:v>0.67192139236561077</c:v>
                </c:pt>
                <c:pt idx="583">
                  <c:v>0.66638389415246746</c:v>
                </c:pt>
                <c:pt idx="584">
                  <c:v>0.64422687104401644</c:v>
                </c:pt>
                <c:pt idx="585">
                  <c:v>0.64103044803820719</c:v>
                </c:pt>
                <c:pt idx="586">
                  <c:v>0.64742329404982579</c:v>
                </c:pt>
                <c:pt idx="587">
                  <c:v>0.65828738279977606</c:v>
                </c:pt>
                <c:pt idx="588">
                  <c:v>0.6616970569005477</c:v>
                </c:pt>
                <c:pt idx="589">
                  <c:v>0.64934021048586099</c:v>
                </c:pt>
                <c:pt idx="590">
                  <c:v>0.64699679185990111</c:v>
                </c:pt>
                <c:pt idx="591">
                  <c:v>0.66489113648773102</c:v>
                </c:pt>
                <c:pt idx="592">
                  <c:v>0.66574414086758038</c:v>
                </c:pt>
                <c:pt idx="593">
                  <c:v>0.65850063389473834</c:v>
                </c:pt>
                <c:pt idx="594">
                  <c:v>0.65914038717962542</c:v>
                </c:pt>
                <c:pt idx="595">
                  <c:v>0.66830081058850277</c:v>
                </c:pt>
                <c:pt idx="596">
                  <c:v>0.66318747114665821</c:v>
                </c:pt>
                <c:pt idx="597">
                  <c:v>0.65807413170481366</c:v>
                </c:pt>
                <c:pt idx="598">
                  <c:v>0.64571728529012695</c:v>
                </c:pt>
                <c:pt idx="599">
                  <c:v>0.63037961038321921</c:v>
                </c:pt>
                <c:pt idx="600">
                  <c:v>0.64550637761379059</c:v>
                </c:pt>
                <c:pt idx="601">
                  <c:v>0.64912695939089859</c:v>
                </c:pt>
                <c:pt idx="602">
                  <c:v>0.64124369913316948</c:v>
                </c:pt>
                <c:pt idx="603">
                  <c:v>0.65402704773778086</c:v>
                </c:pt>
                <c:pt idx="604">
                  <c:v>0.66084405252069822</c:v>
                </c:pt>
                <c:pt idx="605">
                  <c:v>0.64401361994905404</c:v>
                </c:pt>
                <c:pt idx="606">
                  <c:v>0.63250977791421681</c:v>
                </c:pt>
                <c:pt idx="607">
                  <c:v>0.62313610341037717</c:v>
                </c:pt>
                <c:pt idx="608">
                  <c:v>0.6203661825944925</c:v>
                </c:pt>
                <c:pt idx="609">
                  <c:v>0.62185894025922894</c:v>
                </c:pt>
                <c:pt idx="610">
                  <c:v>0.6346399454452144</c:v>
                </c:pt>
                <c:pt idx="611">
                  <c:v>0.67064422921446265</c:v>
                </c:pt>
                <c:pt idx="612">
                  <c:v>0.66915147154972621</c:v>
                </c:pt>
                <c:pt idx="613">
                  <c:v>0.66659714524742986</c:v>
                </c:pt>
                <c:pt idx="614">
                  <c:v>0.67043097811950036</c:v>
                </c:pt>
                <c:pt idx="615">
                  <c:v>0.6817215690593752</c:v>
                </c:pt>
                <c:pt idx="616">
                  <c:v>0.68811207165236798</c:v>
                </c:pt>
                <c:pt idx="617">
                  <c:v>0.68300107562914925</c:v>
                </c:pt>
                <c:pt idx="618">
                  <c:v>0.67895164824349052</c:v>
                </c:pt>
                <c:pt idx="619">
                  <c:v>0.6653176386776557</c:v>
                </c:pt>
                <c:pt idx="620">
                  <c:v>0.65914038717962542</c:v>
                </c:pt>
                <c:pt idx="621">
                  <c:v>0.65637046636374075</c:v>
                </c:pt>
                <c:pt idx="622">
                  <c:v>0.68513124316014684</c:v>
                </c:pt>
                <c:pt idx="623">
                  <c:v>0.68917832712717964</c:v>
                </c:pt>
                <c:pt idx="624">
                  <c:v>0.6940784154740619</c:v>
                </c:pt>
                <c:pt idx="625">
                  <c:v>0.69152174575313963</c:v>
                </c:pt>
                <c:pt idx="626">
                  <c:v>0.68427823878029748</c:v>
                </c:pt>
                <c:pt idx="627">
                  <c:v>0.69024223918336547</c:v>
                </c:pt>
                <c:pt idx="628">
                  <c:v>0.68768791288106923</c:v>
                </c:pt>
                <c:pt idx="629">
                  <c:v>0.67383830880164608</c:v>
                </c:pt>
                <c:pt idx="630">
                  <c:v>0.68896507603221735</c:v>
                </c:pt>
                <c:pt idx="631">
                  <c:v>0.69769899725117002</c:v>
                </c:pt>
                <c:pt idx="632">
                  <c:v>0.66617064305750517</c:v>
                </c:pt>
                <c:pt idx="633">
                  <c:v>0.66041755033077354</c:v>
                </c:pt>
                <c:pt idx="634">
                  <c:v>0.68065765700318948</c:v>
                </c:pt>
                <c:pt idx="635">
                  <c:v>0.66254771786177113</c:v>
                </c:pt>
                <c:pt idx="636">
                  <c:v>0.66680805292376621</c:v>
                </c:pt>
                <c:pt idx="637">
                  <c:v>0.66297422005169582</c:v>
                </c:pt>
                <c:pt idx="638">
                  <c:v>0.67895164824349052</c:v>
                </c:pt>
                <c:pt idx="639">
                  <c:v>0.6981254994410947</c:v>
                </c:pt>
                <c:pt idx="640">
                  <c:v>0.70259908559805218</c:v>
                </c:pt>
                <c:pt idx="641">
                  <c:v>0.71474268091777649</c:v>
                </c:pt>
                <c:pt idx="642">
                  <c:v>0.71580893639258825</c:v>
                </c:pt>
                <c:pt idx="643">
                  <c:v>0.70068216916201687</c:v>
                </c:pt>
                <c:pt idx="644">
                  <c:v>0.72965619705338536</c:v>
                </c:pt>
                <c:pt idx="645">
                  <c:v>0.75969413700093968</c:v>
                </c:pt>
                <c:pt idx="646">
                  <c:v>0.76587138849897018</c:v>
                </c:pt>
                <c:pt idx="647">
                  <c:v>0.79718883501629845</c:v>
                </c:pt>
                <c:pt idx="648">
                  <c:v>0.82594961181270465</c:v>
                </c:pt>
                <c:pt idx="649">
                  <c:v>0.85683821272148242</c:v>
                </c:pt>
                <c:pt idx="650">
                  <c:v>0.88858216142873547</c:v>
                </c:pt>
                <c:pt idx="651">
                  <c:v>0.89305574758569295</c:v>
                </c:pt>
                <c:pt idx="652">
                  <c:v>0.92650336163401892</c:v>
                </c:pt>
                <c:pt idx="653">
                  <c:v>0.96442221842067644</c:v>
                </c:pt>
                <c:pt idx="654">
                  <c:v>0.98040199003109718</c:v>
                </c:pt>
                <c:pt idx="655">
                  <c:v>0.9921190831608967</c:v>
                </c:pt>
                <c:pt idx="656">
                  <c:v>1</c:v>
                </c:pt>
                <c:pt idx="657">
                  <c:v>0.99701917150777897</c:v>
                </c:pt>
                <c:pt idx="658">
                  <c:v>0.98487557618805466</c:v>
                </c:pt>
                <c:pt idx="659">
                  <c:v>0.96761864142648579</c:v>
                </c:pt>
                <c:pt idx="660">
                  <c:v>0.95994863226371896</c:v>
                </c:pt>
                <c:pt idx="661">
                  <c:v>0.92139002219217436</c:v>
                </c:pt>
                <c:pt idx="662">
                  <c:v>0.91073684111856057</c:v>
                </c:pt>
                <c:pt idx="663">
                  <c:v>0.9005125056534975</c:v>
                </c:pt>
                <c:pt idx="664">
                  <c:v>0.88794240814384851</c:v>
                </c:pt>
                <c:pt idx="665">
                  <c:v>0.87771572926015939</c:v>
                </c:pt>
                <c:pt idx="666">
                  <c:v>0.84831754259749215</c:v>
                </c:pt>
                <c:pt idx="667">
                  <c:v>0.80698901171006288</c:v>
                </c:pt>
                <c:pt idx="668">
                  <c:v>0.80826617486121111</c:v>
                </c:pt>
                <c:pt idx="669">
                  <c:v>0.80017200692714541</c:v>
                </c:pt>
                <c:pt idx="670">
                  <c:v>0.78440548641168717</c:v>
                </c:pt>
                <c:pt idx="671">
                  <c:v>0.76715089506874423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683-A64B-BD64-F6384BF9ED0A}"/>
            </c:ext>
          </c:extLst>
        </c:ser>
        <c:ser>
          <c:idx val="3"/>
          <c:order val="3"/>
          <c:tx>
            <c:strRef>
              <c:f>'1 cell'!$O$2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58000"/>
                </a:schemeClr>
              </a:solidFill>
              <a:ln w="9525">
                <a:solidFill>
                  <a:schemeClr val="accent6">
                    <a:shade val="58000"/>
                  </a:schemeClr>
                </a:solidFill>
              </a:ln>
              <a:effectLst/>
            </c:spPr>
          </c:marker>
          <c:xVal>
            <c:numRef>
              <c:f>'1 cell'!$O$3:$O$813</c:f>
              <c:numCache>
                <c:formatCode>General</c:formatCode>
                <c:ptCount val="811"/>
                <c:pt idx="0">
                  <c:v>0</c:v>
                </c:pt>
                <c:pt idx="1">
                  <c:v>1.5657317379622292E-3</c:v>
                </c:pt>
                <c:pt idx="2">
                  <c:v>3.1314634759244584E-3</c:v>
                </c:pt>
                <c:pt idx="3">
                  <c:v>4.7068602246148495E-3</c:v>
                </c:pt>
                <c:pt idx="4">
                  <c:v>6.2725919625770789E-3</c:v>
                </c:pt>
                <c:pt idx="5">
                  <c:v>7.8383237005393083E-3</c:v>
                </c:pt>
                <c:pt idx="6">
                  <c:v>9.4040554385015369E-3</c:v>
                </c:pt>
                <c:pt idx="7">
                  <c:v>1.0969787176463767E-2</c:v>
                </c:pt>
                <c:pt idx="8">
                  <c:v>1.2535518914425996E-2</c:v>
                </c:pt>
                <c:pt idx="9">
                  <c:v>1.4110915663116386E-2</c:v>
                </c:pt>
                <c:pt idx="10">
                  <c:v>1.5676647401078617E-2</c:v>
                </c:pt>
                <c:pt idx="11">
                  <c:v>1.7242379139040847E-2</c:v>
                </c:pt>
                <c:pt idx="12">
                  <c:v>1.8808110877003074E-2</c:v>
                </c:pt>
                <c:pt idx="13">
                  <c:v>2.0373842614965304E-2</c:v>
                </c:pt>
                <c:pt idx="14">
                  <c:v>2.1939574352927534E-2</c:v>
                </c:pt>
                <c:pt idx="15">
                  <c:v>2.3514971101617922E-2</c:v>
                </c:pt>
                <c:pt idx="16">
                  <c:v>2.5080702839580155E-2</c:v>
                </c:pt>
                <c:pt idx="17">
                  <c:v>2.6646434577542382E-2</c:v>
                </c:pt>
                <c:pt idx="18">
                  <c:v>2.8212166315504612E-2</c:v>
                </c:pt>
                <c:pt idx="19">
                  <c:v>2.9777898053466839E-2</c:v>
                </c:pt>
                <c:pt idx="20">
                  <c:v>3.1343629791429066E-2</c:v>
                </c:pt>
                <c:pt idx="21">
                  <c:v>3.291902654011946E-2</c:v>
                </c:pt>
                <c:pt idx="22">
                  <c:v>3.4484758278081694E-2</c:v>
                </c:pt>
                <c:pt idx="23">
                  <c:v>3.6050490016043921E-2</c:v>
                </c:pt>
                <c:pt idx="24">
                  <c:v>3.7616221754006147E-2</c:v>
                </c:pt>
                <c:pt idx="25">
                  <c:v>3.9181953491968381E-2</c:v>
                </c:pt>
                <c:pt idx="26">
                  <c:v>4.0747685229930608E-2</c:v>
                </c:pt>
                <c:pt idx="27">
                  <c:v>4.2323081978620995E-2</c:v>
                </c:pt>
                <c:pt idx="28">
                  <c:v>4.3888813716583229E-2</c:v>
                </c:pt>
                <c:pt idx="29">
                  <c:v>4.5454545454545463E-2</c:v>
                </c:pt>
                <c:pt idx="30">
                  <c:v>4.702027719250769E-2</c:v>
                </c:pt>
                <c:pt idx="31">
                  <c:v>4.8586008930469916E-2</c:v>
                </c:pt>
                <c:pt idx="32">
                  <c:v>5.0151740668432143E-2</c:v>
                </c:pt>
                <c:pt idx="33">
                  <c:v>5.1727137417122537E-2</c:v>
                </c:pt>
                <c:pt idx="34">
                  <c:v>5.3292869155084764E-2</c:v>
                </c:pt>
                <c:pt idx="35">
                  <c:v>5.4858600893046998E-2</c:v>
                </c:pt>
                <c:pt idx="36">
                  <c:v>5.6424332631009225E-2</c:v>
                </c:pt>
                <c:pt idx="37">
                  <c:v>5.7990064368971452E-2</c:v>
                </c:pt>
                <c:pt idx="38">
                  <c:v>5.9565461117661846E-2</c:v>
                </c:pt>
                <c:pt idx="39">
                  <c:v>6.1131192855624072E-2</c:v>
                </c:pt>
                <c:pt idx="40">
                  <c:v>6.2696924593586306E-2</c:v>
                </c:pt>
                <c:pt idx="41">
                  <c:v>6.4262656331548526E-2</c:v>
                </c:pt>
                <c:pt idx="42">
                  <c:v>6.582838806951076E-2</c:v>
                </c:pt>
                <c:pt idx="43">
                  <c:v>6.7394119807472994E-2</c:v>
                </c:pt>
                <c:pt idx="44">
                  <c:v>6.8969516556163388E-2</c:v>
                </c:pt>
                <c:pt idx="45">
                  <c:v>7.0535248294125608E-2</c:v>
                </c:pt>
                <c:pt idx="46">
                  <c:v>7.2100980032087841E-2</c:v>
                </c:pt>
                <c:pt idx="47">
                  <c:v>7.3666711770050061E-2</c:v>
                </c:pt>
                <c:pt idx="48">
                  <c:v>7.5232443508012295E-2</c:v>
                </c:pt>
                <c:pt idx="49">
                  <c:v>7.6798175245974529E-2</c:v>
                </c:pt>
                <c:pt idx="50">
                  <c:v>7.8373571994664923E-2</c:v>
                </c:pt>
                <c:pt idx="51">
                  <c:v>7.9939303732627157E-2</c:v>
                </c:pt>
                <c:pt idx="52">
                  <c:v>8.1505035470589376E-2</c:v>
                </c:pt>
                <c:pt idx="53">
                  <c:v>8.307076720855161E-2</c:v>
                </c:pt>
                <c:pt idx="54">
                  <c:v>8.463649894651383E-2</c:v>
                </c:pt>
                <c:pt idx="55">
                  <c:v>8.6202230684476064E-2</c:v>
                </c:pt>
                <c:pt idx="56">
                  <c:v>8.7777627433166458E-2</c:v>
                </c:pt>
                <c:pt idx="57">
                  <c:v>8.9343359171128678E-2</c:v>
                </c:pt>
                <c:pt idx="58">
                  <c:v>9.0909090909090925E-2</c:v>
                </c:pt>
                <c:pt idx="59">
                  <c:v>9.2474822647053145E-2</c:v>
                </c:pt>
                <c:pt idx="60">
                  <c:v>9.4040554385015379E-2</c:v>
                </c:pt>
                <c:pt idx="61">
                  <c:v>9.5606286122977599E-2</c:v>
                </c:pt>
                <c:pt idx="62">
                  <c:v>9.7181682871667993E-2</c:v>
                </c:pt>
                <c:pt idx="63">
                  <c:v>9.8747414609630227E-2</c:v>
                </c:pt>
                <c:pt idx="64">
                  <c:v>0.10031314634759245</c:v>
                </c:pt>
                <c:pt idx="65">
                  <c:v>0.10187887808555468</c:v>
                </c:pt>
                <c:pt idx="66">
                  <c:v>0.1034446098235169</c:v>
                </c:pt>
                <c:pt idx="67">
                  <c:v>0.10502000657220729</c:v>
                </c:pt>
                <c:pt idx="68">
                  <c:v>0.10658573831016953</c:v>
                </c:pt>
                <c:pt idx="69">
                  <c:v>0.10815147004813175</c:v>
                </c:pt>
                <c:pt idx="70">
                  <c:v>0.109717201786094</c:v>
                </c:pt>
                <c:pt idx="71">
                  <c:v>0.11128293352405622</c:v>
                </c:pt>
                <c:pt idx="72">
                  <c:v>0.11284866526201845</c:v>
                </c:pt>
                <c:pt idx="73">
                  <c:v>0.11442406201070884</c:v>
                </c:pt>
                <c:pt idx="74">
                  <c:v>0.11598979374867106</c:v>
                </c:pt>
                <c:pt idx="75">
                  <c:v>0.1175555254866333</c:v>
                </c:pt>
                <c:pt idx="76">
                  <c:v>0.11912125722459552</c:v>
                </c:pt>
                <c:pt idx="77">
                  <c:v>0.12068698896255775</c:v>
                </c:pt>
                <c:pt idx="78">
                  <c:v>0.12225272070051997</c:v>
                </c:pt>
                <c:pt idx="79">
                  <c:v>0.12382811744921036</c:v>
                </c:pt>
                <c:pt idx="80">
                  <c:v>0.12539384918717261</c:v>
                </c:pt>
                <c:pt idx="81">
                  <c:v>0.12695958092513482</c:v>
                </c:pt>
                <c:pt idx="82">
                  <c:v>0.12852531266309705</c:v>
                </c:pt>
                <c:pt idx="83">
                  <c:v>0.13009104440105931</c:v>
                </c:pt>
                <c:pt idx="84">
                  <c:v>0.13165677613902152</c:v>
                </c:pt>
                <c:pt idx="85">
                  <c:v>0.13323217288771191</c:v>
                </c:pt>
                <c:pt idx="86">
                  <c:v>0.13479790462567415</c:v>
                </c:pt>
                <c:pt idx="87">
                  <c:v>0.13636363636363638</c:v>
                </c:pt>
                <c:pt idx="88">
                  <c:v>0.13792936810159862</c:v>
                </c:pt>
                <c:pt idx="89">
                  <c:v>0.13949509983956082</c:v>
                </c:pt>
                <c:pt idx="90">
                  <c:v>0.14106083157752305</c:v>
                </c:pt>
                <c:pt idx="91">
                  <c:v>0.14263622832621345</c:v>
                </c:pt>
                <c:pt idx="92">
                  <c:v>0.14420196006417568</c:v>
                </c:pt>
                <c:pt idx="93">
                  <c:v>0.14576769180213792</c:v>
                </c:pt>
                <c:pt idx="94">
                  <c:v>0.14733342354010012</c:v>
                </c:pt>
                <c:pt idx="95">
                  <c:v>0.14889915527806238</c:v>
                </c:pt>
                <c:pt idx="96">
                  <c:v>0.15046488701602459</c:v>
                </c:pt>
                <c:pt idx="97">
                  <c:v>0.15204028376471498</c:v>
                </c:pt>
                <c:pt idx="98">
                  <c:v>0.15360601550267722</c:v>
                </c:pt>
                <c:pt idx="99">
                  <c:v>0.15517174724063945</c:v>
                </c:pt>
                <c:pt idx="100">
                  <c:v>0.15673747897860166</c:v>
                </c:pt>
                <c:pt idx="101">
                  <c:v>0.15830321071656392</c:v>
                </c:pt>
                <c:pt idx="102">
                  <c:v>0.15987860746525431</c:v>
                </c:pt>
                <c:pt idx="103">
                  <c:v>0.16144433920321652</c:v>
                </c:pt>
                <c:pt idx="104">
                  <c:v>0.16301007094117875</c:v>
                </c:pt>
                <c:pt idx="105">
                  <c:v>0.16457580267914096</c:v>
                </c:pt>
                <c:pt idx="106">
                  <c:v>0.16614153441710322</c:v>
                </c:pt>
                <c:pt idx="107">
                  <c:v>0.16770726615506545</c:v>
                </c:pt>
                <c:pt idx="108">
                  <c:v>0.16928266290375585</c:v>
                </c:pt>
                <c:pt idx="109">
                  <c:v>0.17084839464171805</c:v>
                </c:pt>
                <c:pt idx="110">
                  <c:v>0.17241412637968029</c:v>
                </c:pt>
                <c:pt idx="111">
                  <c:v>0.17397985811764252</c:v>
                </c:pt>
                <c:pt idx="112">
                  <c:v>0.17554558985560476</c:v>
                </c:pt>
                <c:pt idx="113">
                  <c:v>0.17711132159356696</c:v>
                </c:pt>
                <c:pt idx="114">
                  <c:v>0.17868671834225736</c:v>
                </c:pt>
                <c:pt idx="115">
                  <c:v>0.18025245008021959</c:v>
                </c:pt>
                <c:pt idx="116">
                  <c:v>0.18181818181818185</c:v>
                </c:pt>
                <c:pt idx="117">
                  <c:v>0.18338391355614406</c:v>
                </c:pt>
                <c:pt idx="118">
                  <c:v>0.18494964529410629</c:v>
                </c:pt>
                <c:pt idx="119">
                  <c:v>0.1865153770320685</c:v>
                </c:pt>
                <c:pt idx="120">
                  <c:v>0.18809077378075889</c:v>
                </c:pt>
                <c:pt idx="121">
                  <c:v>0.18965650551872115</c:v>
                </c:pt>
                <c:pt idx="122">
                  <c:v>0.19122223725668336</c:v>
                </c:pt>
                <c:pt idx="123">
                  <c:v>0.19278796899464559</c:v>
                </c:pt>
                <c:pt idx="124">
                  <c:v>0.19435370073260785</c:v>
                </c:pt>
                <c:pt idx="125">
                  <c:v>0.19591943247057006</c:v>
                </c:pt>
                <c:pt idx="126">
                  <c:v>0.19749482921926045</c:v>
                </c:pt>
                <c:pt idx="127">
                  <c:v>0.19906056095722269</c:v>
                </c:pt>
                <c:pt idx="128">
                  <c:v>0.20062629269518489</c:v>
                </c:pt>
                <c:pt idx="129">
                  <c:v>0.20219202443314716</c:v>
                </c:pt>
                <c:pt idx="130">
                  <c:v>0.20375775617110936</c:v>
                </c:pt>
                <c:pt idx="131">
                  <c:v>0.20532348790907159</c:v>
                </c:pt>
                <c:pt idx="132">
                  <c:v>0.20689888465776199</c:v>
                </c:pt>
                <c:pt idx="133">
                  <c:v>0.20846461639572419</c:v>
                </c:pt>
                <c:pt idx="134">
                  <c:v>0.21003034813368646</c:v>
                </c:pt>
                <c:pt idx="135">
                  <c:v>0.21159607987164869</c:v>
                </c:pt>
                <c:pt idx="136">
                  <c:v>0.2131618116096109</c:v>
                </c:pt>
                <c:pt idx="137">
                  <c:v>0.21473720835830129</c:v>
                </c:pt>
                <c:pt idx="138">
                  <c:v>0.2163029400962635</c:v>
                </c:pt>
                <c:pt idx="139">
                  <c:v>0.21786867183422576</c:v>
                </c:pt>
                <c:pt idx="140">
                  <c:v>0.21943440357218799</c:v>
                </c:pt>
                <c:pt idx="141">
                  <c:v>0.2210001353101502</c:v>
                </c:pt>
                <c:pt idx="142">
                  <c:v>0.22256586704811243</c:v>
                </c:pt>
                <c:pt idx="143">
                  <c:v>0.22414126379680283</c:v>
                </c:pt>
                <c:pt idx="144">
                  <c:v>0.22570699553476506</c:v>
                </c:pt>
                <c:pt idx="145">
                  <c:v>0.22727272727272729</c:v>
                </c:pt>
                <c:pt idx="146">
                  <c:v>0.2288384590106895</c:v>
                </c:pt>
                <c:pt idx="147">
                  <c:v>0.23040419074865173</c:v>
                </c:pt>
                <c:pt idx="148">
                  <c:v>0.23196992248661399</c:v>
                </c:pt>
                <c:pt idx="149">
                  <c:v>0.23354531923530439</c:v>
                </c:pt>
                <c:pt idx="150">
                  <c:v>0.23511105097326659</c:v>
                </c:pt>
                <c:pt idx="151">
                  <c:v>0.23667678271122883</c:v>
                </c:pt>
                <c:pt idx="152">
                  <c:v>0.23824251444919103</c:v>
                </c:pt>
                <c:pt idx="153">
                  <c:v>0.2398082461871533</c:v>
                </c:pt>
                <c:pt idx="154">
                  <c:v>0.2413739779251155</c:v>
                </c:pt>
                <c:pt idx="155">
                  <c:v>0.2429493746738059</c:v>
                </c:pt>
                <c:pt idx="156">
                  <c:v>0.24451510641176813</c:v>
                </c:pt>
                <c:pt idx="157">
                  <c:v>0.24608083814973034</c:v>
                </c:pt>
                <c:pt idx="158">
                  <c:v>0.2476465698876926</c:v>
                </c:pt>
                <c:pt idx="159">
                  <c:v>0.24921230162565483</c:v>
                </c:pt>
                <c:pt idx="160">
                  <c:v>0.25077803336361704</c:v>
                </c:pt>
                <c:pt idx="161">
                  <c:v>0.25235343011230743</c:v>
                </c:pt>
                <c:pt idx="162">
                  <c:v>0.25391916185026964</c:v>
                </c:pt>
                <c:pt idx="163">
                  <c:v>0.2554848935882319</c:v>
                </c:pt>
                <c:pt idx="164">
                  <c:v>0.2570506253261941</c:v>
                </c:pt>
                <c:pt idx="165">
                  <c:v>0.25861635706415637</c:v>
                </c:pt>
                <c:pt idx="166">
                  <c:v>0.26018208880211863</c:v>
                </c:pt>
                <c:pt idx="167">
                  <c:v>0.26175748555080897</c:v>
                </c:pt>
                <c:pt idx="168">
                  <c:v>0.26332321728877123</c:v>
                </c:pt>
                <c:pt idx="169">
                  <c:v>0.26488894902673343</c:v>
                </c:pt>
                <c:pt idx="170">
                  <c:v>0.26645468076469564</c:v>
                </c:pt>
                <c:pt idx="171">
                  <c:v>0.2680204125026579</c:v>
                </c:pt>
                <c:pt idx="172">
                  <c:v>0.2695958092513483</c:v>
                </c:pt>
                <c:pt idx="173">
                  <c:v>0.2711615409893105</c:v>
                </c:pt>
                <c:pt idx="174">
                  <c:v>0.27272727272727276</c:v>
                </c:pt>
                <c:pt idx="175">
                  <c:v>0.27429300446523497</c:v>
                </c:pt>
                <c:pt idx="176">
                  <c:v>0.27585873620319723</c:v>
                </c:pt>
                <c:pt idx="177">
                  <c:v>0.27742446794115944</c:v>
                </c:pt>
                <c:pt idx="178">
                  <c:v>0.27899986468984983</c:v>
                </c:pt>
                <c:pt idx="179">
                  <c:v>0.28056559642781204</c:v>
                </c:pt>
                <c:pt idx="180">
                  <c:v>0.2821313281657743</c:v>
                </c:pt>
                <c:pt idx="181">
                  <c:v>0.2836970599037365</c:v>
                </c:pt>
                <c:pt idx="182">
                  <c:v>0.28526279164169877</c:v>
                </c:pt>
                <c:pt idx="183">
                  <c:v>0.28682852337966097</c:v>
                </c:pt>
                <c:pt idx="184">
                  <c:v>0.28840392012835137</c:v>
                </c:pt>
                <c:pt idx="185">
                  <c:v>0.28996965186631357</c:v>
                </c:pt>
                <c:pt idx="186">
                  <c:v>0.29153538360427583</c:v>
                </c:pt>
                <c:pt idx="187">
                  <c:v>0.29310111534223804</c:v>
                </c:pt>
                <c:pt idx="188">
                  <c:v>0.29466684708020024</c:v>
                </c:pt>
                <c:pt idx="189">
                  <c:v>0.29623257881816251</c:v>
                </c:pt>
                <c:pt idx="190">
                  <c:v>0.2978079755668529</c:v>
                </c:pt>
                <c:pt idx="191">
                  <c:v>0.29937370730481516</c:v>
                </c:pt>
                <c:pt idx="192">
                  <c:v>0.30093943904277737</c:v>
                </c:pt>
                <c:pt idx="193">
                  <c:v>0.30250517078073957</c:v>
                </c:pt>
                <c:pt idx="194">
                  <c:v>0.30407090251870178</c:v>
                </c:pt>
                <c:pt idx="195">
                  <c:v>0.30563663425666404</c:v>
                </c:pt>
                <c:pt idx="196">
                  <c:v>0.30721203100535444</c:v>
                </c:pt>
                <c:pt idx="197">
                  <c:v>0.30877776274331664</c:v>
                </c:pt>
                <c:pt idx="198">
                  <c:v>0.3103434944812789</c:v>
                </c:pt>
                <c:pt idx="199">
                  <c:v>0.31190922621924111</c:v>
                </c:pt>
                <c:pt idx="200">
                  <c:v>0.31347495795720332</c:v>
                </c:pt>
                <c:pt idx="201">
                  <c:v>0.31505035470589376</c:v>
                </c:pt>
                <c:pt idx="202">
                  <c:v>0.31661608644385597</c:v>
                </c:pt>
                <c:pt idx="203">
                  <c:v>0.31818181818181818</c:v>
                </c:pt>
                <c:pt idx="204">
                  <c:v>0.31974754991978044</c:v>
                </c:pt>
                <c:pt idx="205">
                  <c:v>0.32131328165774264</c:v>
                </c:pt>
                <c:pt idx="206">
                  <c:v>0.32287901339570485</c:v>
                </c:pt>
                <c:pt idx="207">
                  <c:v>0.3244544101443953</c:v>
                </c:pt>
                <c:pt idx="208">
                  <c:v>0.32602014188235751</c:v>
                </c:pt>
                <c:pt idx="209">
                  <c:v>0.32758587362031971</c:v>
                </c:pt>
                <c:pt idx="210">
                  <c:v>0.32915160535828192</c:v>
                </c:pt>
                <c:pt idx="211">
                  <c:v>0.33071733709624423</c:v>
                </c:pt>
                <c:pt idx="212">
                  <c:v>0.33228306883420644</c:v>
                </c:pt>
                <c:pt idx="213">
                  <c:v>0.33385846558289684</c:v>
                </c:pt>
                <c:pt idx="214">
                  <c:v>0.33542419732085904</c:v>
                </c:pt>
                <c:pt idx="215">
                  <c:v>0.33698992905882125</c:v>
                </c:pt>
                <c:pt idx="216">
                  <c:v>0.33855566079678356</c:v>
                </c:pt>
                <c:pt idx="217">
                  <c:v>0.34012139253474577</c:v>
                </c:pt>
                <c:pt idx="218">
                  <c:v>0.34168712427270798</c:v>
                </c:pt>
                <c:pt idx="219">
                  <c:v>0.34326252102139831</c:v>
                </c:pt>
                <c:pt idx="220">
                  <c:v>0.34482825275936058</c:v>
                </c:pt>
                <c:pt idx="221">
                  <c:v>0.34639398449732284</c:v>
                </c:pt>
                <c:pt idx="222">
                  <c:v>0.34795971623528504</c:v>
                </c:pt>
                <c:pt idx="223">
                  <c:v>0.34952544797324731</c:v>
                </c:pt>
                <c:pt idx="224">
                  <c:v>0.35109117971120951</c:v>
                </c:pt>
                <c:pt idx="225">
                  <c:v>0.35266657645989985</c:v>
                </c:pt>
                <c:pt idx="226">
                  <c:v>0.35423230819786217</c:v>
                </c:pt>
                <c:pt idx="227">
                  <c:v>0.35579803993582437</c:v>
                </c:pt>
                <c:pt idx="228">
                  <c:v>0.35736377167378658</c:v>
                </c:pt>
                <c:pt idx="229">
                  <c:v>0.35892950341174878</c:v>
                </c:pt>
                <c:pt idx="230">
                  <c:v>0.36049523514971105</c:v>
                </c:pt>
                <c:pt idx="231">
                  <c:v>0.36207063189840144</c:v>
                </c:pt>
                <c:pt idx="232">
                  <c:v>0.3636363636363637</c:v>
                </c:pt>
                <c:pt idx="233">
                  <c:v>0.36520209537432591</c:v>
                </c:pt>
                <c:pt idx="234">
                  <c:v>0.36676782711228811</c:v>
                </c:pt>
                <c:pt idx="235">
                  <c:v>0.36833355885025032</c:v>
                </c:pt>
                <c:pt idx="236">
                  <c:v>0.36990895559894077</c:v>
                </c:pt>
                <c:pt idx="237">
                  <c:v>0.37147468733690298</c:v>
                </c:pt>
                <c:pt idx="238">
                  <c:v>0.37304041907486518</c:v>
                </c:pt>
                <c:pt idx="239">
                  <c:v>0.37460615081282744</c:v>
                </c:pt>
                <c:pt idx="240">
                  <c:v>0.37617188255078965</c:v>
                </c:pt>
                <c:pt idx="241">
                  <c:v>0.37773761428875186</c:v>
                </c:pt>
                <c:pt idx="242">
                  <c:v>0.3793130110374423</c:v>
                </c:pt>
                <c:pt idx="243">
                  <c:v>0.38087874277540451</c:v>
                </c:pt>
                <c:pt idx="244">
                  <c:v>0.38244447451336672</c:v>
                </c:pt>
                <c:pt idx="245">
                  <c:v>0.38401020625132898</c:v>
                </c:pt>
                <c:pt idx="246">
                  <c:v>0.38557593798929118</c:v>
                </c:pt>
                <c:pt idx="247">
                  <c:v>0.38714166972725339</c:v>
                </c:pt>
                <c:pt idx="248">
                  <c:v>0.38871706647594384</c:v>
                </c:pt>
                <c:pt idx="249">
                  <c:v>0.39028279821390605</c:v>
                </c:pt>
                <c:pt idx="250">
                  <c:v>0.39184852995186825</c:v>
                </c:pt>
                <c:pt idx="251">
                  <c:v>0.39341426168983046</c:v>
                </c:pt>
                <c:pt idx="252">
                  <c:v>0.39497999342779272</c:v>
                </c:pt>
                <c:pt idx="253">
                  <c:v>0.39654572516575498</c:v>
                </c:pt>
                <c:pt idx="254">
                  <c:v>0.39812112191444538</c:v>
                </c:pt>
                <c:pt idx="255">
                  <c:v>0.39968685365240758</c:v>
                </c:pt>
                <c:pt idx="256">
                  <c:v>0.40125258539036979</c:v>
                </c:pt>
                <c:pt idx="257">
                  <c:v>0.40281831712833199</c:v>
                </c:pt>
                <c:pt idx="258">
                  <c:v>0.40438404886629431</c:v>
                </c:pt>
                <c:pt idx="259">
                  <c:v>0.40594978060425652</c:v>
                </c:pt>
                <c:pt idx="260">
                  <c:v>0.40752517735294685</c:v>
                </c:pt>
                <c:pt idx="261">
                  <c:v>0.40909090909090912</c:v>
                </c:pt>
                <c:pt idx="262">
                  <c:v>0.41065664082887132</c:v>
                </c:pt>
                <c:pt idx="263">
                  <c:v>0.41222237256683358</c:v>
                </c:pt>
                <c:pt idx="264">
                  <c:v>0.41378810430479585</c:v>
                </c:pt>
                <c:pt idx="265">
                  <c:v>0.41535383604275805</c:v>
                </c:pt>
                <c:pt idx="266">
                  <c:v>0.41692923279144839</c:v>
                </c:pt>
                <c:pt idx="267">
                  <c:v>0.41849496452941065</c:v>
                </c:pt>
                <c:pt idx="268">
                  <c:v>0.42006069626737291</c:v>
                </c:pt>
                <c:pt idx="269">
                  <c:v>0.42162642800533512</c:v>
                </c:pt>
                <c:pt idx="270">
                  <c:v>0.42319215974329738</c:v>
                </c:pt>
                <c:pt idx="271">
                  <c:v>0.42476755649198772</c:v>
                </c:pt>
                <c:pt idx="272">
                  <c:v>0.42633328822994992</c:v>
                </c:pt>
                <c:pt idx="273">
                  <c:v>0.42789901996791224</c:v>
                </c:pt>
                <c:pt idx="274">
                  <c:v>0.42946475170587445</c:v>
                </c:pt>
                <c:pt idx="275">
                  <c:v>0.43103048344383665</c:v>
                </c:pt>
                <c:pt idx="276">
                  <c:v>0.43259621518179886</c:v>
                </c:pt>
                <c:pt idx="277">
                  <c:v>0.43417161193048925</c:v>
                </c:pt>
                <c:pt idx="278">
                  <c:v>0.43573734366845152</c:v>
                </c:pt>
                <c:pt idx="279">
                  <c:v>0.43730307540641372</c:v>
                </c:pt>
                <c:pt idx="280">
                  <c:v>0.43886880714437598</c:v>
                </c:pt>
                <c:pt idx="281">
                  <c:v>0.44043453888233819</c:v>
                </c:pt>
                <c:pt idx="282">
                  <c:v>0.4420002706203004</c:v>
                </c:pt>
                <c:pt idx="283">
                  <c:v>0.44357566736899084</c:v>
                </c:pt>
                <c:pt idx="284">
                  <c:v>0.44514139910695305</c:v>
                </c:pt>
                <c:pt idx="285">
                  <c:v>0.44670713084491526</c:v>
                </c:pt>
                <c:pt idx="286">
                  <c:v>0.44827286258287752</c:v>
                </c:pt>
                <c:pt idx="287">
                  <c:v>0.44983859432083972</c:v>
                </c:pt>
                <c:pt idx="288">
                  <c:v>0.45140432605880193</c:v>
                </c:pt>
                <c:pt idx="289">
                  <c:v>0.45297972280749238</c:v>
                </c:pt>
                <c:pt idx="290">
                  <c:v>0.45454545454545459</c:v>
                </c:pt>
                <c:pt idx="291">
                  <c:v>0.45611118628341679</c:v>
                </c:pt>
                <c:pt idx="292">
                  <c:v>0.457676918021379</c:v>
                </c:pt>
                <c:pt idx="293">
                  <c:v>0.45924264975934126</c:v>
                </c:pt>
                <c:pt idx="294">
                  <c:v>0.46080838149730347</c:v>
                </c:pt>
                <c:pt idx="295">
                  <c:v>0.46238377824599391</c:v>
                </c:pt>
                <c:pt idx="296">
                  <c:v>0.46394950998395612</c:v>
                </c:pt>
                <c:pt idx="297">
                  <c:v>0.46551524172191833</c:v>
                </c:pt>
                <c:pt idx="298">
                  <c:v>0.46708097345988053</c:v>
                </c:pt>
                <c:pt idx="299">
                  <c:v>0.46864670519784279</c:v>
                </c:pt>
                <c:pt idx="300">
                  <c:v>0.47021243693580506</c:v>
                </c:pt>
                <c:pt idx="301">
                  <c:v>0.47178783368449539</c:v>
                </c:pt>
                <c:pt idx="302">
                  <c:v>0.47335356542245766</c:v>
                </c:pt>
                <c:pt idx="303">
                  <c:v>0.47491929716041986</c:v>
                </c:pt>
                <c:pt idx="304">
                  <c:v>0.47648502889838207</c:v>
                </c:pt>
                <c:pt idx="305">
                  <c:v>0.47805076063634439</c:v>
                </c:pt>
                <c:pt idx="306">
                  <c:v>0.47962615738503472</c:v>
                </c:pt>
                <c:pt idx="307">
                  <c:v>0.48119188912299693</c:v>
                </c:pt>
                <c:pt idx="308">
                  <c:v>0.48275762086095919</c:v>
                </c:pt>
                <c:pt idx="309">
                  <c:v>0.4843233525989214</c:v>
                </c:pt>
                <c:pt idx="310">
                  <c:v>0.48588908433688366</c:v>
                </c:pt>
                <c:pt idx="311">
                  <c:v>0.48745481607484592</c:v>
                </c:pt>
                <c:pt idx="312">
                  <c:v>0.48903021282353626</c:v>
                </c:pt>
                <c:pt idx="313">
                  <c:v>0.49059594456149846</c:v>
                </c:pt>
                <c:pt idx="314">
                  <c:v>0.49216167629946067</c:v>
                </c:pt>
                <c:pt idx="315">
                  <c:v>0.49372740803742299</c:v>
                </c:pt>
                <c:pt idx="316">
                  <c:v>0.49529313977538519</c:v>
                </c:pt>
                <c:pt idx="317">
                  <c:v>0.4968588715133474</c:v>
                </c:pt>
                <c:pt idx="318">
                  <c:v>0.49843426826203779</c:v>
                </c:pt>
                <c:pt idx="319">
                  <c:v>0.5</c:v>
                </c:pt>
                <c:pt idx="320">
                  <c:v>0.50156573173796226</c:v>
                </c:pt>
                <c:pt idx="321">
                  <c:v>0.50313146347592452</c:v>
                </c:pt>
                <c:pt idx="322">
                  <c:v>0.50469719521388667</c:v>
                </c:pt>
                <c:pt idx="323">
                  <c:v>0.50626292695184893</c:v>
                </c:pt>
                <c:pt idx="324">
                  <c:v>0.50783832370053927</c:v>
                </c:pt>
                <c:pt idx="325">
                  <c:v>0.50940405543850165</c:v>
                </c:pt>
                <c:pt idx="326">
                  <c:v>0.5109697871764638</c:v>
                </c:pt>
                <c:pt idx="327">
                  <c:v>0.51253551891442606</c:v>
                </c:pt>
                <c:pt idx="328">
                  <c:v>0.51410125065238821</c:v>
                </c:pt>
                <c:pt idx="329">
                  <c:v>0.51566698239035047</c:v>
                </c:pt>
                <c:pt idx="330">
                  <c:v>0.51724237913904092</c:v>
                </c:pt>
                <c:pt idx="331">
                  <c:v>0.51880811087700307</c:v>
                </c:pt>
                <c:pt idx="332">
                  <c:v>0.52037384261496533</c:v>
                </c:pt>
                <c:pt idx="333">
                  <c:v>0.52193957435292759</c:v>
                </c:pt>
                <c:pt idx="334">
                  <c:v>0.52350530609088974</c:v>
                </c:pt>
                <c:pt idx="335">
                  <c:v>0.52507103782885201</c:v>
                </c:pt>
                <c:pt idx="336">
                  <c:v>0.52664643457754245</c:v>
                </c:pt>
                <c:pt idx="337">
                  <c:v>0.52821216631550461</c:v>
                </c:pt>
                <c:pt idx="338">
                  <c:v>0.52977789805346687</c:v>
                </c:pt>
                <c:pt idx="339">
                  <c:v>0.53134362979142913</c:v>
                </c:pt>
                <c:pt idx="340">
                  <c:v>0.53290936152939128</c:v>
                </c:pt>
                <c:pt idx="341">
                  <c:v>0.53448475827808173</c:v>
                </c:pt>
                <c:pt idx="342">
                  <c:v>0.53605049001604399</c:v>
                </c:pt>
                <c:pt idx="343">
                  <c:v>0.53761622175400614</c:v>
                </c:pt>
                <c:pt idx="344">
                  <c:v>0.5391819534919684</c:v>
                </c:pt>
                <c:pt idx="345">
                  <c:v>0.54074768522993066</c:v>
                </c:pt>
                <c:pt idx="346">
                  <c:v>0.54231341696789281</c:v>
                </c:pt>
                <c:pt idx="347">
                  <c:v>0.54388881371658326</c:v>
                </c:pt>
                <c:pt idx="348">
                  <c:v>0.54545454545454553</c:v>
                </c:pt>
                <c:pt idx="349">
                  <c:v>0.54702027719250768</c:v>
                </c:pt>
                <c:pt idx="350">
                  <c:v>0.54858600893046994</c:v>
                </c:pt>
                <c:pt idx="351">
                  <c:v>0.5501517406684322</c:v>
                </c:pt>
                <c:pt idx="352">
                  <c:v>0.55171747240639446</c:v>
                </c:pt>
                <c:pt idx="353">
                  <c:v>0.5532928691550848</c:v>
                </c:pt>
                <c:pt idx="354">
                  <c:v>0.55485860089304706</c:v>
                </c:pt>
                <c:pt idx="355">
                  <c:v>0.55642433263100921</c:v>
                </c:pt>
                <c:pt idx="356">
                  <c:v>0.55799006436897147</c:v>
                </c:pt>
                <c:pt idx="357">
                  <c:v>0.55955579610693373</c:v>
                </c:pt>
                <c:pt idx="358">
                  <c:v>0.561121527844896</c:v>
                </c:pt>
                <c:pt idx="359">
                  <c:v>0.56269692459358633</c:v>
                </c:pt>
                <c:pt idx="360">
                  <c:v>0.5642626563315486</c:v>
                </c:pt>
                <c:pt idx="361">
                  <c:v>0.56582838806951075</c:v>
                </c:pt>
                <c:pt idx="362">
                  <c:v>0.56739411980747301</c:v>
                </c:pt>
                <c:pt idx="363">
                  <c:v>0.56895985154543527</c:v>
                </c:pt>
                <c:pt idx="364">
                  <c:v>0.57052558328339753</c:v>
                </c:pt>
                <c:pt idx="365">
                  <c:v>0.57210098003208787</c:v>
                </c:pt>
                <c:pt idx="366">
                  <c:v>0.57366671177005002</c:v>
                </c:pt>
                <c:pt idx="367">
                  <c:v>0.57523244350801239</c:v>
                </c:pt>
                <c:pt idx="368">
                  <c:v>0.57679817524597454</c:v>
                </c:pt>
                <c:pt idx="369">
                  <c:v>0.5783639069839368</c:v>
                </c:pt>
                <c:pt idx="370">
                  <c:v>0.57993930373262714</c:v>
                </c:pt>
                <c:pt idx="371">
                  <c:v>0.5815050354705894</c:v>
                </c:pt>
                <c:pt idx="372">
                  <c:v>0.58307076720855167</c:v>
                </c:pt>
                <c:pt idx="373">
                  <c:v>0.58463649894651393</c:v>
                </c:pt>
                <c:pt idx="374">
                  <c:v>0.58620223068447608</c:v>
                </c:pt>
                <c:pt idx="375">
                  <c:v>0.58776796242243834</c:v>
                </c:pt>
                <c:pt idx="376">
                  <c:v>0.58934335917112868</c:v>
                </c:pt>
                <c:pt idx="377">
                  <c:v>0.59090909090909094</c:v>
                </c:pt>
                <c:pt idx="378">
                  <c:v>0.5924748226470532</c:v>
                </c:pt>
                <c:pt idx="379">
                  <c:v>0.59404055438501546</c:v>
                </c:pt>
                <c:pt idx="380">
                  <c:v>0.59560628612297761</c:v>
                </c:pt>
                <c:pt idx="381">
                  <c:v>0.59717201786093987</c:v>
                </c:pt>
                <c:pt idx="382">
                  <c:v>0.59874741460963032</c:v>
                </c:pt>
                <c:pt idx="383">
                  <c:v>0.60031314634759247</c:v>
                </c:pt>
                <c:pt idx="384">
                  <c:v>0.60187887808555474</c:v>
                </c:pt>
                <c:pt idx="385">
                  <c:v>0.60344460982351689</c:v>
                </c:pt>
                <c:pt idx="386">
                  <c:v>0.60501034156147915</c:v>
                </c:pt>
                <c:pt idx="387">
                  <c:v>0.60657607329944141</c:v>
                </c:pt>
                <c:pt idx="388">
                  <c:v>0.60815147004813186</c:v>
                </c:pt>
                <c:pt idx="389">
                  <c:v>0.60971720178609401</c:v>
                </c:pt>
                <c:pt idx="390">
                  <c:v>0.61128293352405627</c:v>
                </c:pt>
                <c:pt idx="391">
                  <c:v>0.61284866526201842</c:v>
                </c:pt>
                <c:pt idx="392">
                  <c:v>0.61441439699998068</c:v>
                </c:pt>
                <c:pt idx="393">
                  <c:v>0.61598012873794294</c:v>
                </c:pt>
                <c:pt idx="394">
                  <c:v>0.61755552548663328</c:v>
                </c:pt>
                <c:pt idx="395">
                  <c:v>0.61912125722459566</c:v>
                </c:pt>
                <c:pt idx="396">
                  <c:v>0.62068698896255781</c:v>
                </c:pt>
                <c:pt idx="397">
                  <c:v>0.62225272070052007</c:v>
                </c:pt>
                <c:pt idx="398">
                  <c:v>0.62381845243848222</c:v>
                </c:pt>
                <c:pt idx="399">
                  <c:v>0.62538418417644448</c:v>
                </c:pt>
                <c:pt idx="400">
                  <c:v>0.62695958092513482</c:v>
                </c:pt>
                <c:pt idx="401">
                  <c:v>0.62852531266309719</c:v>
                </c:pt>
                <c:pt idx="402">
                  <c:v>0.63009104440105934</c:v>
                </c:pt>
                <c:pt idx="403">
                  <c:v>0.6316567761390216</c:v>
                </c:pt>
                <c:pt idx="404">
                  <c:v>0.63322250787698375</c:v>
                </c:pt>
                <c:pt idx="405">
                  <c:v>0.6347979046256742</c:v>
                </c:pt>
                <c:pt idx="406">
                  <c:v>0.63636363636363635</c:v>
                </c:pt>
                <c:pt idx="407">
                  <c:v>0.63792936810159873</c:v>
                </c:pt>
                <c:pt idx="408">
                  <c:v>0.63949509983956088</c:v>
                </c:pt>
                <c:pt idx="409">
                  <c:v>0.64106083157752314</c:v>
                </c:pt>
                <c:pt idx="410">
                  <c:v>0.64262656331548529</c:v>
                </c:pt>
                <c:pt idx="411">
                  <c:v>0.64420196006417574</c:v>
                </c:pt>
                <c:pt idx="412">
                  <c:v>0.64576769180213789</c:v>
                </c:pt>
                <c:pt idx="413">
                  <c:v>0.64733342354010015</c:v>
                </c:pt>
                <c:pt idx="414">
                  <c:v>0.6488991552780623</c:v>
                </c:pt>
                <c:pt idx="415">
                  <c:v>0.65046488701602467</c:v>
                </c:pt>
                <c:pt idx="416">
                  <c:v>0.65203061875398682</c:v>
                </c:pt>
                <c:pt idx="417">
                  <c:v>0.65360601550267727</c:v>
                </c:pt>
                <c:pt idx="418">
                  <c:v>0.65517174724063942</c:v>
                </c:pt>
                <c:pt idx="419">
                  <c:v>0.65673747897860169</c:v>
                </c:pt>
                <c:pt idx="420">
                  <c:v>0.65830321071656384</c:v>
                </c:pt>
                <c:pt idx="421">
                  <c:v>0.65986894245452621</c:v>
                </c:pt>
                <c:pt idx="422">
                  <c:v>0.66143467419248847</c:v>
                </c:pt>
                <c:pt idx="423">
                  <c:v>0.66301007094117881</c:v>
                </c:pt>
                <c:pt idx="424">
                  <c:v>0.66457580267914096</c:v>
                </c:pt>
                <c:pt idx="425">
                  <c:v>0.66614153441710322</c:v>
                </c:pt>
                <c:pt idx="426">
                  <c:v>0.66770726615506537</c:v>
                </c:pt>
                <c:pt idx="427">
                  <c:v>0.66927299789302774</c:v>
                </c:pt>
                <c:pt idx="428">
                  <c:v>0.67083872963099</c:v>
                </c:pt>
                <c:pt idx="429">
                  <c:v>0.67241412637968034</c:v>
                </c:pt>
                <c:pt idx="430">
                  <c:v>0.67397985811764249</c:v>
                </c:pt>
                <c:pt idx="431">
                  <c:v>0.67554558985560476</c:v>
                </c:pt>
                <c:pt idx="432">
                  <c:v>0.67711132159356713</c:v>
                </c:pt>
                <c:pt idx="433">
                  <c:v>0.67867705333152928</c:v>
                </c:pt>
                <c:pt idx="434">
                  <c:v>0.68024278506949154</c:v>
                </c:pt>
                <c:pt idx="435">
                  <c:v>0.68181818181818188</c:v>
                </c:pt>
                <c:pt idx="436">
                  <c:v>0.68338391355614403</c:v>
                </c:pt>
                <c:pt idx="437">
                  <c:v>0.68494964529410629</c:v>
                </c:pt>
                <c:pt idx="438">
                  <c:v>0.68651537703206855</c:v>
                </c:pt>
                <c:pt idx="439">
                  <c:v>0.6880811087700307</c:v>
                </c:pt>
                <c:pt idx="440">
                  <c:v>0.68965650551872115</c:v>
                </c:pt>
                <c:pt idx="441">
                  <c:v>0.69122223725668341</c:v>
                </c:pt>
                <c:pt idx="442">
                  <c:v>0.69278796899464568</c:v>
                </c:pt>
                <c:pt idx="443">
                  <c:v>0.69435370073260783</c:v>
                </c:pt>
                <c:pt idx="444">
                  <c:v>0.69591943247057009</c:v>
                </c:pt>
                <c:pt idx="445">
                  <c:v>0.69748516420853224</c:v>
                </c:pt>
                <c:pt idx="446">
                  <c:v>0.69906056095722269</c:v>
                </c:pt>
                <c:pt idx="447">
                  <c:v>0.70062629269518495</c:v>
                </c:pt>
                <c:pt idx="448">
                  <c:v>0.70219202443314721</c:v>
                </c:pt>
                <c:pt idx="449">
                  <c:v>0.70375775617110936</c:v>
                </c:pt>
                <c:pt idx="450">
                  <c:v>0.70532348790907162</c:v>
                </c:pt>
                <c:pt idx="451">
                  <c:v>0.70688921964703377</c:v>
                </c:pt>
                <c:pt idx="452">
                  <c:v>0.70846461639572433</c:v>
                </c:pt>
                <c:pt idx="453">
                  <c:v>0.71003034813368648</c:v>
                </c:pt>
                <c:pt idx="454">
                  <c:v>0.71159607987164875</c:v>
                </c:pt>
                <c:pt idx="455">
                  <c:v>0.7131618116096109</c:v>
                </c:pt>
                <c:pt idx="456">
                  <c:v>0.71472754334757316</c:v>
                </c:pt>
                <c:pt idx="457">
                  <c:v>0.71629327508553531</c:v>
                </c:pt>
                <c:pt idx="458">
                  <c:v>0.71786867183422587</c:v>
                </c:pt>
                <c:pt idx="459">
                  <c:v>0.71943440357218802</c:v>
                </c:pt>
                <c:pt idx="460">
                  <c:v>0.72100013531015028</c:v>
                </c:pt>
                <c:pt idx="461">
                  <c:v>0.72256586704811243</c:v>
                </c:pt>
                <c:pt idx="462">
                  <c:v>0.72413159878607469</c:v>
                </c:pt>
                <c:pt idx="463">
                  <c:v>0.72569733052403684</c:v>
                </c:pt>
                <c:pt idx="464">
                  <c:v>0.7272727272727274</c:v>
                </c:pt>
                <c:pt idx="465">
                  <c:v>0.72883845901068955</c:v>
                </c:pt>
                <c:pt idx="466">
                  <c:v>0.73040419074865182</c:v>
                </c:pt>
                <c:pt idx="467">
                  <c:v>0.73196992248661397</c:v>
                </c:pt>
                <c:pt idx="468">
                  <c:v>0.73353565422457623</c:v>
                </c:pt>
                <c:pt idx="469">
                  <c:v>0.73511105097326657</c:v>
                </c:pt>
                <c:pt idx="470">
                  <c:v>0.73667678271122894</c:v>
                </c:pt>
                <c:pt idx="471">
                  <c:v>0.73824251444919109</c:v>
                </c:pt>
                <c:pt idx="472">
                  <c:v>0.73980824618715335</c:v>
                </c:pt>
                <c:pt idx="473">
                  <c:v>0.7413739779251155</c:v>
                </c:pt>
                <c:pt idx="474">
                  <c:v>0.74293970966307776</c:v>
                </c:pt>
                <c:pt idx="475">
                  <c:v>0.7445151064117681</c:v>
                </c:pt>
                <c:pt idx="476">
                  <c:v>0.74608083814973036</c:v>
                </c:pt>
                <c:pt idx="477">
                  <c:v>0.74764656988769251</c:v>
                </c:pt>
                <c:pt idx="478">
                  <c:v>0.74921230162565489</c:v>
                </c:pt>
                <c:pt idx="479">
                  <c:v>0.75077803336361715</c:v>
                </c:pt>
                <c:pt idx="480">
                  <c:v>0.7523437651015793</c:v>
                </c:pt>
                <c:pt idx="481">
                  <c:v>0.75391916185026964</c:v>
                </c:pt>
                <c:pt idx="482">
                  <c:v>0.7554848935882319</c:v>
                </c:pt>
                <c:pt idx="483">
                  <c:v>0.75705062532619405</c:v>
                </c:pt>
                <c:pt idx="484">
                  <c:v>0.75861635706415642</c:v>
                </c:pt>
                <c:pt idx="485">
                  <c:v>0.76018208880211868</c:v>
                </c:pt>
                <c:pt idx="486">
                  <c:v>0.76174782054008083</c:v>
                </c:pt>
                <c:pt idx="487">
                  <c:v>0.76332321728877117</c:v>
                </c:pt>
                <c:pt idx="488">
                  <c:v>0.76488894902673343</c:v>
                </c:pt>
                <c:pt idx="489">
                  <c:v>0.76645468076469581</c:v>
                </c:pt>
                <c:pt idx="490">
                  <c:v>0.76802041250265796</c:v>
                </c:pt>
                <c:pt idx="491">
                  <c:v>0.76958614424062022</c:v>
                </c:pt>
                <c:pt idx="492">
                  <c:v>0.77115187597858237</c:v>
                </c:pt>
                <c:pt idx="493">
                  <c:v>0.77272727272727271</c:v>
                </c:pt>
                <c:pt idx="494">
                  <c:v>0.77429300446523497</c:v>
                </c:pt>
                <c:pt idx="495">
                  <c:v>0.77585873620319734</c:v>
                </c:pt>
                <c:pt idx="496">
                  <c:v>0.77742446794115949</c:v>
                </c:pt>
                <c:pt idx="497">
                  <c:v>0.77899019967912175</c:v>
                </c:pt>
                <c:pt idx="498">
                  <c:v>0.7805559314170839</c:v>
                </c:pt>
                <c:pt idx="499">
                  <c:v>0.78213132816577435</c:v>
                </c:pt>
                <c:pt idx="500">
                  <c:v>0.7836970599037365</c:v>
                </c:pt>
                <c:pt idx="501">
                  <c:v>0.78526279164169877</c:v>
                </c:pt>
                <c:pt idx="502">
                  <c:v>0.78682852337966092</c:v>
                </c:pt>
                <c:pt idx="503">
                  <c:v>0.78839425511762329</c:v>
                </c:pt>
                <c:pt idx="504">
                  <c:v>0.78996965186631363</c:v>
                </c:pt>
                <c:pt idx="505">
                  <c:v>0.79153538360427589</c:v>
                </c:pt>
                <c:pt idx="506">
                  <c:v>0.79310111534223804</c:v>
                </c:pt>
                <c:pt idx="507">
                  <c:v>0.7946668470802003</c:v>
                </c:pt>
                <c:pt idx="508">
                  <c:v>0.79623257881816245</c:v>
                </c:pt>
                <c:pt idx="509">
                  <c:v>0.79779831055612482</c:v>
                </c:pt>
                <c:pt idx="510">
                  <c:v>0.79937370730481516</c:v>
                </c:pt>
                <c:pt idx="511">
                  <c:v>0.80093943904277742</c:v>
                </c:pt>
                <c:pt idx="512">
                  <c:v>0.80250517078073957</c:v>
                </c:pt>
                <c:pt idx="513">
                  <c:v>0.80407090251870184</c:v>
                </c:pt>
                <c:pt idx="514">
                  <c:v>0.80563663425666399</c:v>
                </c:pt>
                <c:pt idx="515">
                  <c:v>0.80720236599462636</c:v>
                </c:pt>
                <c:pt idx="516">
                  <c:v>0.8087777627433167</c:v>
                </c:pt>
                <c:pt idx="517">
                  <c:v>0.81034349448127896</c:v>
                </c:pt>
                <c:pt idx="518">
                  <c:v>0.81190922621924111</c:v>
                </c:pt>
                <c:pt idx="519">
                  <c:v>0.81347495795720337</c:v>
                </c:pt>
                <c:pt idx="520">
                  <c:v>0.81504068969516552</c:v>
                </c:pt>
                <c:pt idx="521">
                  <c:v>0.81660642143312778</c:v>
                </c:pt>
                <c:pt idx="522">
                  <c:v>0.81818181818181823</c:v>
                </c:pt>
                <c:pt idx="523">
                  <c:v>0.81974754991978049</c:v>
                </c:pt>
                <c:pt idx="524">
                  <c:v>0.82131328165774264</c:v>
                </c:pt>
                <c:pt idx="525">
                  <c:v>0.82287901339570491</c:v>
                </c:pt>
                <c:pt idx="526">
                  <c:v>0.82444474513366717</c:v>
                </c:pt>
                <c:pt idx="527">
                  <c:v>0.82601047687162932</c:v>
                </c:pt>
                <c:pt idx="528">
                  <c:v>0.82758587362031977</c:v>
                </c:pt>
                <c:pt idx="529">
                  <c:v>0.82915160535828203</c:v>
                </c:pt>
                <c:pt idx="530">
                  <c:v>0.83071733709624418</c:v>
                </c:pt>
                <c:pt idx="531">
                  <c:v>0.83228306883420644</c:v>
                </c:pt>
                <c:pt idx="532">
                  <c:v>0.8338488005721687</c:v>
                </c:pt>
                <c:pt idx="533">
                  <c:v>0.83541453231013085</c:v>
                </c:pt>
                <c:pt idx="534">
                  <c:v>0.8369899290588213</c:v>
                </c:pt>
                <c:pt idx="535">
                  <c:v>0.83855566079678356</c:v>
                </c:pt>
                <c:pt idx="536">
                  <c:v>0.84012139253474583</c:v>
                </c:pt>
                <c:pt idx="537">
                  <c:v>0.84168712427270798</c:v>
                </c:pt>
                <c:pt idx="538">
                  <c:v>0.84325285601067024</c:v>
                </c:pt>
                <c:pt idx="539">
                  <c:v>0.84482825275936058</c:v>
                </c:pt>
                <c:pt idx="540">
                  <c:v>0.84639398449732273</c:v>
                </c:pt>
                <c:pt idx="541">
                  <c:v>0.8479597162352851</c:v>
                </c:pt>
                <c:pt idx="542">
                  <c:v>0.84952544797324736</c:v>
                </c:pt>
                <c:pt idx="543">
                  <c:v>0.85109117971120951</c:v>
                </c:pt>
                <c:pt idx="544">
                  <c:v>0.85265691144917177</c:v>
                </c:pt>
                <c:pt idx="545">
                  <c:v>0.85423230819786211</c:v>
                </c:pt>
                <c:pt idx="546">
                  <c:v>0.85579803993582448</c:v>
                </c:pt>
                <c:pt idx="547">
                  <c:v>0.85736377167378663</c:v>
                </c:pt>
                <c:pt idx="548">
                  <c:v>0.8589295034117489</c:v>
                </c:pt>
                <c:pt idx="549">
                  <c:v>0.86049523514971105</c:v>
                </c:pt>
                <c:pt idx="550">
                  <c:v>0.86206096688767331</c:v>
                </c:pt>
                <c:pt idx="551">
                  <c:v>0.86363636363636365</c:v>
                </c:pt>
                <c:pt idx="552">
                  <c:v>0.86520209537432602</c:v>
                </c:pt>
                <c:pt idx="553">
                  <c:v>0.86676782711228817</c:v>
                </c:pt>
                <c:pt idx="554">
                  <c:v>0.86833355885025043</c:v>
                </c:pt>
                <c:pt idx="555">
                  <c:v>0.86989929058821258</c:v>
                </c:pt>
                <c:pt idx="556">
                  <c:v>0.87146502232617484</c:v>
                </c:pt>
                <c:pt idx="557">
                  <c:v>0.87304041907486518</c:v>
                </c:pt>
                <c:pt idx="558">
                  <c:v>0.87460615081282744</c:v>
                </c:pt>
                <c:pt idx="559">
                  <c:v>0.87617188255078959</c:v>
                </c:pt>
                <c:pt idx="560">
                  <c:v>0.87773761428875197</c:v>
                </c:pt>
                <c:pt idx="561">
                  <c:v>0.87930334602671412</c:v>
                </c:pt>
                <c:pt idx="562">
                  <c:v>0.88086907776467638</c:v>
                </c:pt>
                <c:pt idx="563">
                  <c:v>0.88244447451336672</c:v>
                </c:pt>
                <c:pt idx="564">
                  <c:v>0.88401020625132898</c:v>
                </c:pt>
                <c:pt idx="565">
                  <c:v>0.88557593798929113</c:v>
                </c:pt>
                <c:pt idx="566">
                  <c:v>0.8871416697272535</c:v>
                </c:pt>
                <c:pt idx="567">
                  <c:v>0.88870740146521565</c:v>
                </c:pt>
                <c:pt idx="568">
                  <c:v>0.89027313320317791</c:v>
                </c:pt>
                <c:pt idx="569">
                  <c:v>0.89184852995186825</c:v>
                </c:pt>
                <c:pt idx="570">
                  <c:v>0.89341426168983051</c:v>
                </c:pt>
                <c:pt idx="571">
                  <c:v>0.89497999342779266</c:v>
                </c:pt>
                <c:pt idx="572">
                  <c:v>0.89654572516575504</c:v>
                </c:pt>
                <c:pt idx="573">
                  <c:v>0.8981114569037173</c:v>
                </c:pt>
                <c:pt idx="574">
                  <c:v>0.89968685365240764</c:v>
                </c:pt>
                <c:pt idx="575">
                  <c:v>0.90125258539036979</c:v>
                </c:pt>
                <c:pt idx="576">
                  <c:v>0.90281831712833205</c:v>
                </c:pt>
                <c:pt idx="577">
                  <c:v>0.9043840488662942</c:v>
                </c:pt>
                <c:pt idx="578">
                  <c:v>0.90594978060425657</c:v>
                </c:pt>
                <c:pt idx="579">
                  <c:v>0.90751551234221883</c:v>
                </c:pt>
                <c:pt idx="580">
                  <c:v>0.90909090909090917</c:v>
                </c:pt>
                <c:pt idx="581">
                  <c:v>0.91065664082887132</c:v>
                </c:pt>
                <c:pt idx="582">
                  <c:v>0.91222237256683358</c:v>
                </c:pt>
                <c:pt idx="583">
                  <c:v>0.91378810430479585</c:v>
                </c:pt>
                <c:pt idx="584">
                  <c:v>0.915353836042758</c:v>
                </c:pt>
                <c:pt idx="585">
                  <c:v>0.91691956778072037</c:v>
                </c:pt>
                <c:pt idx="586">
                  <c:v>0.91849496452941071</c:v>
                </c:pt>
                <c:pt idx="587">
                  <c:v>0.92006069626737286</c:v>
                </c:pt>
                <c:pt idx="588">
                  <c:v>0.92162642800533512</c:v>
                </c:pt>
                <c:pt idx="589">
                  <c:v>0.92319215974329738</c:v>
                </c:pt>
                <c:pt idx="590">
                  <c:v>0.92475789148125953</c:v>
                </c:pt>
                <c:pt idx="591">
                  <c:v>0.9263236232192219</c:v>
                </c:pt>
                <c:pt idx="592">
                  <c:v>0.92789901996791224</c:v>
                </c:pt>
                <c:pt idx="593">
                  <c:v>0.9294647517058745</c:v>
                </c:pt>
                <c:pt idx="594">
                  <c:v>0.93103048344383665</c:v>
                </c:pt>
                <c:pt idx="595">
                  <c:v>0.93259621518179892</c:v>
                </c:pt>
                <c:pt idx="596">
                  <c:v>0.93416194691976107</c:v>
                </c:pt>
                <c:pt idx="597">
                  <c:v>0.93572767865772344</c:v>
                </c:pt>
                <c:pt idx="598">
                  <c:v>0.93730307540641378</c:v>
                </c:pt>
                <c:pt idx="599">
                  <c:v>0.93886880714437604</c:v>
                </c:pt>
                <c:pt idx="600">
                  <c:v>0.94043453888233819</c:v>
                </c:pt>
                <c:pt idx="601">
                  <c:v>0.94200027062030045</c:v>
                </c:pt>
                <c:pt idx="602">
                  <c:v>0.9435660023582626</c:v>
                </c:pt>
                <c:pt idx="603">
                  <c:v>0.94514139910695316</c:v>
                </c:pt>
                <c:pt idx="604">
                  <c:v>0.94670713084491531</c:v>
                </c:pt>
                <c:pt idx="605">
                  <c:v>0.94827286258287757</c:v>
                </c:pt>
                <c:pt idx="606">
                  <c:v>0.94983859432083972</c:v>
                </c:pt>
                <c:pt idx="607">
                  <c:v>0.95140432605880199</c:v>
                </c:pt>
                <c:pt idx="608">
                  <c:v>0.95297005779676414</c:v>
                </c:pt>
                <c:pt idx="609">
                  <c:v>0.9545454545454547</c:v>
                </c:pt>
                <c:pt idx="610">
                  <c:v>0.95611118628341685</c:v>
                </c:pt>
                <c:pt idx="611">
                  <c:v>0.95767691802137911</c:v>
                </c:pt>
                <c:pt idx="612">
                  <c:v>0.95924264975934126</c:v>
                </c:pt>
                <c:pt idx="613">
                  <c:v>0.96080838149730352</c:v>
                </c:pt>
                <c:pt idx="614">
                  <c:v>0.96237411323526567</c:v>
                </c:pt>
                <c:pt idx="615">
                  <c:v>0.96394950998395623</c:v>
                </c:pt>
                <c:pt idx="616">
                  <c:v>0.96551524172191838</c:v>
                </c:pt>
                <c:pt idx="617">
                  <c:v>0.96708097345988064</c:v>
                </c:pt>
                <c:pt idx="618">
                  <c:v>0.96864670519784279</c:v>
                </c:pt>
                <c:pt idx="619">
                  <c:v>0.97021243693580506</c:v>
                </c:pt>
                <c:pt idx="620">
                  <c:v>0.97177816867376732</c:v>
                </c:pt>
                <c:pt idx="621">
                  <c:v>0.97335356542245766</c:v>
                </c:pt>
                <c:pt idx="622">
                  <c:v>0.97491929716041981</c:v>
                </c:pt>
                <c:pt idx="623">
                  <c:v>0.97648502889838218</c:v>
                </c:pt>
                <c:pt idx="624">
                  <c:v>0.97805076063634433</c:v>
                </c:pt>
                <c:pt idx="625">
                  <c:v>0.97961649237430659</c:v>
                </c:pt>
                <c:pt idx="626">
                  <c:v>0.98118222411226885</c:v>
                </c:pt>
                <c:pt idx="627">
                  <c:v>0.98275762086095919</c:v>
                </c:pt>
                <c:pt idx="628">
                  <c:v>0.98432335259892134</c:v>
                </c:pt>
                <c:pt idx="629">
                  <c:v>0.98588908433688371</c:v>
                </c:pt>
                <c:pt idx="630">
                  <c:v>0.98745481607484598</c:v>
                </c:pt>
                <c:pt idx="631">
                  <c:v>0.98902054781280813</c:v>
                </c:pt>
                <c:pt idx="632">
                  <c:v>0.99058627955077039</c:v>
                </c:pt>
                <c:pt idx="633">
                  <c:v>0.99216167629946073</c:v>
                </c:pt>
                <c:pt idx="634">
                  <c:v>0.99372740803742288</c:v>
                </c:pt>
                <c:pt idx="635">
                  <c:v>0.99529313977538525</c:v>
                </c:pt>
                <c:pt idx="636">
                  <c:v>0.99685887151334751</c:v>
                </c:pt>
                <c:pt idx="637">
                  <c:v>0.99842460325130966</c:v>
                </c:pt>
                <c:pt idx="638">
                  <c:v>1</c:v>
                </c:pt>
              </c:numCache>
            </c:numRef>
          </c:xVal>
          <c:yVal>
            <c:numRef>
              <c:f>'1 cell'!$P$3:$P$813</c:f>
              <c:numCache>
                <c:formatCode>General</c:formatCode>
                <c:ptCount val="811"/>
                <c:pt idx="0">
                  <c:v>0.10911537738765663</c:v>
                </c:pt>
                <c:pt idx="1">
                  <c:v>0.15143153313167196</c:v>
                </c:pt>
                <c:pt idx="2">
                  <c:v>0.15354473427374624</c:v>
                </c:pt>
                <c:pt idx="3">
                  <c:v>0.1750259149021296</c:v>
                </c:pt>
                <c:pt idx="4">
                  <c:v>0.25977582851912251</c:v>
                </c:pt>
                <c:pt idx="5">
                  <c:v>0.23133066202724248</c:v>
                </c:pt>
                <c:pt idx="6">
                  <c:v>0.20788297981971715</c:v>
                </c:pt>
                <c:pt idx="7">
                  <c:v>0.19884337699969085</c:v>
                </c:pt>
                <c:pt idx="8">
                  <c:v>0.20763928881021806</c:v>
                </c:pt>
                <c:pt idx="9">
                  <c:v>0.27172396234307089</c:v>
                </c:pt>
                <c:pt idx="10">
                  <c:v>0.31298654849875429</c:v>
                </c:pt>
                <c:pt idx="11">
                  <c:v>0.22794687293514304</c:v>
                </c:pt>
                <c:pt idx="12">
                  <c:v>0.31089880761140376</c:v>
                </c:pt>
                <c:pt idx="13">
                  <c:v>0.29629432054460697</c:v>
                </c:pt>
                <c:pt idx="14">
                  <c:v>0.23495814212884103</c:v>
                </c:pt>
                <c:pt idx="15">
                  <c:v>0.23376393494298719</c:v>
                </c:pt>
                <c:pt idx="16">
                  <c:v>0.25665027915350719</c:v>
                </c:pt>
                <c:pt idx="17">
                  <c:v>0.23582742796869602</c:v>
                </c:pt>
                <c:pt idx="18">
                  <c:v>0.2203718409582755</c:v>
                </c:pt>
                <c:pt idx="19">
                  <c:v>0.20418518091935767</c:v>
                </c:pt>
                <c:pt idx="20">
                  <c:v>0.15602165334044604</c:v>
                </c:pt>
                <c:pt idx="21">
                  <c:v>0.21956317477252474</c:v>
                </c:pt>
                <c:pt idx="22">
                  <c:v>0.23243030255269362</c:v>
                </c:pt>
                <c:pt idx="23">
                  <c:v>0.26266011166140285</c:v>
                </c:pt>
                <c:pt idx="24">
                  <c:v>0.25239720422155276</c:v>
                </c:pt>
                <c:pt idx="25">
                  <c:v>0.19360583888508331</c:v>
                </c:pt>
                <c:pt idx="26">
                  <c:v>0.21759909797954693</c:v>
                </c:pt>
                <c:pt idx="27">
                  <c:v>0.18823372513836437</c:v>
                </c:pt>
                <c:pt idx="28">
                  <c:v>0.21340906748786093</c:v>
                </c:pt>
                <c:pt idx="29">
                  <c:v>0.22243897116323055</c:v>
                </c:pt>
                <c:pt idx="30">
                  <c:v>0.17105047798597262</c:v>
                </c:pt>
                <c:pt idx="31">
                  <c:v>0.2107466522796021</c:v>
                </c:pt>
                <c:pt idx="32">
                  <c:v>0.26020016609785224</c:v>
                </c:pt>
                <c:pt idx="33">
                  <c:v>0.27027272782381506</c:v>
                </c:pt>
                <c:pt idx="34">
                  <c:v>0.23032801294835814</c:v>
                </c:pt>
                <c:pt idx="35">
                  <c:v>0.25033249880276182</c:v>
                </c:pt>
                <c:pt idx="36">
                  <c:v>0.20613107181610421</c:v>
                </c:pt>
                <c:pt idx="37">
                  <c:v>0.24148687887586912</c:v>
                </c:pt>
                <c:pt idx="38">
                  <c:v>0.23796002740008368</c:v>
                </c:pt>
                <c:pt idx="39">
                  <c:v>0.22629801834350735</c:v>
                </c:pt>
                <c:pt idx="40">
                  <c:v>0.17129295660238963</c:v>
                </c:pt>
                <c:pt idx="41">
                  <c:v>0.16629547231803496</c:v>
                </c:pt>
                <c:pt idx="42">
                  <c:v>0.12548874596121556</c:v>
                </c:pt>
                <c:pt idx="43">
                  <c:v>0.15486381794705481</c:v>
                </c:pt>
                <c:pt idx="44">
                  <c:v>0.2230597164212581</c:v>
                </c:pt>
                <c:pt idx="45">
                  <c:v>0.26716900153367729</c:v>
                </c:pt>
                <c:pt idx="46">
                  <c:v>0.18781423713196294</c:v>
                </c:pt>
                <c:pt idx="47">
                  <c:v>0.14843570982583973</c:v>
                </c:pt>
                <c:pt idx="48">
                  <c:v>0.20506416590386939</c:v>
                </c:pt>
                <c:pt idx="49">
                  <c:v>0.2172632650958094</c:v>
                </c:pt>
                <c:pt idx="50">
                  <c:v>0.1791492637743009</c:v>
                </c:pt>
                <c:pt idx="51">
                  <c:v>0.1551317568181956</c:v>
                </c:pt>
                <c:pt idx="52">
                  <c:v>0.18421464207125235</c:v>
                </c:pt>
                <c:pt idx="53">
                  <c:v>0.18693403975436917</c:v>
                </c:pt>
                <c:pt idx="54">
                  <c:v>0.22469159750974463</c:v>
                </c:pt>
                <c:pt idx="55">
                  <c:v>0.23430466225759719</c:v>
                </c:pt>
                <c:pt idx="56">
                  <c:v>0.2054666804071216</c:v>
                </c:pt>
                <c:pt idx="57">
                  <c:v>0.16543467322975455</c:v>
                </c:pt>
                <c:pt idx="58">
                  <c:v>0.20530543212720431</c:v>
                </c:pt>
                <c:pt idx="59">
                  <c:v>0.20632020513690952</c:v>
                </c:pt>
                <c:pt idx="60">
                  <c:v>0.1935840158096058</c:v>
                </c:pt>
                <c:pt idx="61">
                  <c:v>0.14079520862253961</c:v>
                </c:pt>
                <c:pt idx="62">
                  <c:v>0.20408091511429835</c:v>
                </c:pt>
                <c:pt idx="63">
                  <c:v>0.22285603438346779</c:v>
                </c:pt>
                <c:pt idx="64">
                  <c:v>0.29712602219891737</c:v>
                </c:pt>
                <c:pt idx="65">
                  <c:v>0.25715948424798285</c:v>
                </c:pt>
                <c:pt idx="66">
                  <c:v>0.24687596612573731</c:v>
                </c:pt>
                <c:pt idx="67">
                  <c:v>0.28105938907512595</c:v>
                </c:pt>
                <c:pt idx="68">
                  <c:v>0.2439989573419494</c:v>
                </c:pt>
                <c:pt idx="69">
                  <c:v>0.25279971872480494</c:v>
                </c:pt>
                <c:pt idx="70">
                  <c:v>0.21635518267732767</c:v>
                </c:pt>
                <c:pt idx="71">
                  <c:v>0.20232536993143915</c:v>
                </c:pt>
                <c:pt idx="72">
                  <c:v>0.24922194673957193</c:v>
                </c:pt>
                <c:pt idx="73">
                  <c:v>0.2286621848535732</c:v>
                </c:pt>
                <c:pt idx="74">
                  <c:v>0.19219218855137213</c:v>
                </c:pt>
                <c:pt idx="75">
                  <c:v>0.19625491776943921</c:v>
                </c:pt>
                <c:pt idx="76">
                  <c:v>0.26567169607730218</c:v>
                </c:pt>
                <c:pt idx="77">
                  <c:v>0.20756290804604671</c:v>
                </c:pt>
                <c:pt idx="78">
                  <c:v>0.19372586580020976</c:v>
                </c:pt>
                <c:pt idx="79">
                  <c:v>0.16401859810987918</c:v>
                </c:pt>
                <c:pt idx="80">
                  <c:v>0.18202384777192462</c:v>
                </c:pt>
                <c:pt idx="81">
                  <c:v>0.16151985596770185</c:v>
                </c:pt>
                <c:pt idx="82">
                  <c:v>0.19522559604274897</c:v>
                </c:pt>
                <c:pt idx="83">
                  <c:v>0.1459381800767445</c:v>
                </c:pt>
                <c:pt idx="84">
                  <c:v>0.20121845504749553</c:v>
                </c:pt>
                <c:pt idx="85">
                  <c:v>0.21838836587598434</c:v>
                </c:pt>
                <c:pt idx="86">
                  <c:v>0.21152015906597238</c:v>
                </c:pt>
                <c:pt idx="87">
                  <c:v>0.21241975473287952</c:v>
                </c:pt>
                <c:pt idx="88">
                  <c:v>0.18416493395488687</c:v>
                </c:pt>
                <c:pt idx="89">
                  <c:v>0.1760309887671781</c:v>
                </c:pt>
                <c:pt idx="90">
                  <c:v>0.19328455471833078</c:v>
                </c:pt>
                <c:pt idx="91">
                  <c:v>0.27485799846026082</c:v>
                </c:pt>
                <c:pt idx="92">
                  <c:v>0.21228275431460389</c:v>
                </c:pt>
                <c:pt idx="93">
                  <c:v>0.26164897583094393</c:v>
                </c:pt>
                <c:pt idx="94">
                  <c:v>0.25399998787606914</c:v>
                </c:pt>
                <c:pt idx="95">
                  <c:v>0.29168722683268372</c:v>
                </c:pt>
                <c:pt idx="96">
                  <c:v>0.30480895716009049</c:v>
                </c:pt>
                <c:pt idx="97">
                  <c:v>0.30394573328564589</c:v>
                </c:pt>
                <c:pt idx="98">
                  <c:v>0.23220843461867205</c:v>
                </c:pt>
                <c:pt idx="99">
                  <c:v>0.26531404011808712</c:v>
                </c:pt>
                <c:pt idx="100">
                  <c:v>0.24987785139697993</c:v>
                </c:pt>
                <c:pt idx="101">
                  <c:v>0.28208386122948786</c:v>
                </c:pt>
                <c:pt idx="102">
                  <c:v>0.3157035213957069</c:v>
                </c:pt>
                <c:pt idx="103">
                  <c:v>0.24494098676672951</c:v>
                </c:pt>
                <c:pt idx="104">
                  <c:v>0.28261367700635903</c:v>
                </c:pt>
                <c:pt idx="105">
                  <c:v>0.34733243212114229</c:v>
                </c:pt>
                <c:pt idx="106">
                  <c:v>0.37238653516243037</c:v>
                </c:pt>
                <c:pt idx="107">
                  <c:v>0.32687572364712092</c:v>
                </c:pt>
                <c:pt idx="108">
                  <c:v>0.27918987894255076</c:v>
                </c:pt>
                <c:pt idx="109">
                  <c:v>0.28191412619799594</c:v>
                </c:pt>
                <c:pt idx="110">
                  <c:v>0.25869679867606676</c:v>
                </c:pt>
                <c:pt idx="111">
                  <c:v>0.3779417202645442</c:v>
                </c:pt>
                <c:pt idx="112">
                  <c:v>0.44897461855082654</c:v>
                </c:pt>
                <c:pt idx="113">
                  <c:v>0.43561040960700281</c:v>
                </c:pt>
                <c:pt idx="114">
                  <c:v>0.45090717312367012</c:v>
                </c:pt>
                <c:pt idx="115">
                  <c:v>0.44571691833926391</c:v>
                </c:pt>
                <c:pt idx="116">
                  <c:v>0.33636391190751869</c:v>
                </c:pt>
                <c:pt idx="117">
                  <c:v>0.32112413086570929</c:v>
                </c:pt>
                <c:pt idx="118">
                  <c:v>0.29678655213593352</c:v>
                </c:pt>
                <c:pt idx="119">
                  <c:v>0.39971872480495629</c:v>
                </c:pt>
                <c:pt idx="120">
                  <c:v>0.35672484132805543</c:v>
                </c:pt>
                <c:pt idx="121">
                  <c:v>0.31761546528615509</c:v>
                </c:pt>
                <c:pt idx="122">
                  <c:v>0.290665179464486</c:v>
                </c:pt>
                <c:pt idx="123">
                  <c:v>0.31707352557846308</c:v>
                </c:pt>
                <c:pt idx="124">
                  <c:v>0.33760540242357379</c:v>
                </c:pt>
                <c:pt idx="125">
                  <c:v>0.40231688317986464</c:v>
                </c:pt>
                <c:pt idx="126">
                  <c:v>0.39207579881549198</c:v>
                </c:pt>
                <c:pt idx="127">
                  <c:v>0.40252662718306531</c:v>
                </c:pt>
                <c:pt idx="128">
                  <c:v>0.43724350308857141</c:v>
                </c:pt>
                <c:pt idx="129">
                  <c:v>0.49266684044300846</c:v>
                </c:pt>
                <c:pt idx="130">
                  <c:v>0.47132629741214699</c:v>
                </c:pt>
                <c:pt idx="131">
                  <c:v>0.34410625412971396</c:v>
                </c:pt>
                <c:pt idx="132">
                  <c:v>0.28141704503434106</c:v>
                </c:pt>
                <c:pt idx="133">
                  <c:v>0.34168752993095425</c:v>
                </c:pt>
                <c:pt idx="134">
                  <c:v>0.28294587271085037</c:v>
                </c:pt>
                <c:pt idx="135">
                  <c:v>0.31926189509162661</c:v>
                </c:pt>
                <c:pt idx="136">
                  <c:v>0.35250571340239933</c:v>
                </c:pt>
                <c:pt idx="137">
                  <c:v>0.36190418457472284</c:v>
                </c:pt>
                <c:pt idx="138">
                  <c:v>0.35072834514406259</c:v>
                </c:pt>
                <c:pt idx="139">
                  <c:v>0.28546886271466937</c:v>
                </c:pt>
                <c:pt idx="140">
                  <c:v>0.30152943387305031</c:v>
                </c:pt>
                <c:pt idx="141">
                  <c:v>0.27156998842164609</c:v>
                </c:pt>
                <c:pt idx="142">
                  <c:v>0.25858768329867915</c:v>
                </c:pt>
                <c:pt idx="143">
                  <c:v>0.265226747816177</c:v>
                </c:pt>
                <c:pt idx="144">
                  <c:v>0.29942956905487894</c:v>
                </c:pt>
                <c:pt idx="145">
                  <c:v>0.25831004528288165</c:v>
                </c:pt>
                <c:pt idx="146">
                  <c:v>0.25836824015082172</c:v>
                </c:pt>
                <c:pt idx="147">
                  <c:v>0.1834132502439941</c:v>
                </c:pt>
                <c:pt idx="148">
                  <c:v>0.1997817692452247</c:v>
                </c:pt>
                <c:pt idx="149">
                  <c:v>0.19032510320496113</c:v>
                </c:pt>
                <c:pt idx="150">
                  <c:v>0.16553166467632136</c:v>
                </c:pt>
                <c:pt idx="151">
                  <c:v>0.14105951031443414</c:v>
                </c:pt>
                <c:pt idx="152">
                  <c:v>0.16044688809005656</c:v>
                </c:pt>
                <c:pt idx="153">
                  <c:v>0.12227105472136177</c:v>
                </c:pt>
                <c:pt idx="154">
                  <c:v>0.14903341961530769</c:v>
                </c:pt>
                <c:pt idx="155">
                  <c:v>7.5504203973012121E-2</c:v>
                </c:pt>
                <c:pt idx="156">
                  <c:v>7.5899444117771872E-2</c:v>
                </c:pt>
                <c:pt idx="157">
                  <c:v>0.10220473681977171</c:v>
                </c:pt>
                <c:pt idx="158">
                  <c:v>8.0057952389323672E-2</c:v>
                </c:pt>
                <c:pt idx="159">
                  <c:v>8.3162891072543543E-2</c:v>
                </c:pt>
                <c:pt idx="160">
                  <c:v>0.13933548735170917</c:v>
                </c:pt>
                <c:pt idx="161">
                  <c:v>0.1642853245879379</c:v>
                </c:pt>
                <c:pt idx="162">
                  <c:v>0.18185532513351479</c:v>
                </c:pt>
                <c:pt idx="163">
                  <c:v>0.16651127828664611</c:v>
                </c:pt>
                <c:pt idx="164">
                  <c:v>0.20366385189406111</c:v>
                </c:pt>
                <c:pt idx="165">
                  <c:v>0.15428065687457188</c:v>
                </c:pt>
                <c:pt idx="166">
                  <c:v>0.16838685038463172</c:v>
                </c:pt>
                <c:pt idx="167">
                  <c:v>0.20929056818801792</c:v>
                </c:pt>
                <c:pt idx="168">
                  <c:v>0.18239120287579641</c:v>
                </c:pt>
                <c:pt idx="169">
                  <c:v>0.16343058746506794</c:v>
                </c:pt>
                <c:pt idx="170">
                  <c:v>0.17030970581281862</c:v>
                </c:pt>
                <c:pt idx="171">
                  <c:v>0.12380836914944564</c:v>
                </c:pt>
                <c:pt idx="172">
                  <c:v>0.12238380727799568</c:v>
                </c:pt>
                <c:pt idx="173">
                  <c:v>0.12643926213757026</c:v>
                </c:pt>
                <c:pt idx="174">
                  <c:v>0.11532767954026055</c:v>
                </c:pt>
                <c:pt idx="175">
                  <c:v>0.12965937816358819</c:v>
                </c:pt>
                <c:pt idx="176">
                  <c:v>0.14058546461933891</c:v>
                </c:pt>
                <c:pt idx="177">
                  <c:v>0.17086861902365985</c:v>
                </c:pt>
                <c:pt idx="178">
                  <c:v>0.19497099349551111</c:v>
                </c:pt>
                <c:pt idx="179">
                  <c:v>0.22838333444469366</c:v>
                </c:pt>
                <c:pt idx="180">
                  <c:v>0.22041548710923056</c:v>
                </c:pt>
                <c:pt idx="181">
                  <c:v>0.1841212878039318</c:v>
                </c:pt>
                <c:pt idx="182">
                  <c:v>0.20306008013918272</c:v>
                </c:pt>
                <c:pt idx="183">
                  <c:v>0.19709146899607791</c:v>
                </c:pt>
                <c:pt idx="184">
                  <c:v>0.15449646284318302</c:v>
                </c:pt>
                <c:pt idx="185">
                  <c:v>0.16773822008571621</c:v>
                </c:pt>
                <c:pt idx="186">
                  <c:v>0.17730642628953158</c:v>
                </c:pt>
                <c:pt idx="187">
                  <c:v>0.26962409752489952</c:v>
                </c:pt>
                <c:pt idx="188">
                  <c:v>0.25609864030115848</c:v>
                </c:pt>
                <c:pt idx="189">
                  <c:v>0.19756793947733736</c:v>
                </c:pt>
                <c:pt idx="190">
                  <c:v>0.21261616241217726</c:v>
                </c:pt>
                <c:pt idx="191">
                  <c:v>0.23482356649672959</c:v>
                </c:pt>
                <c:pt idx="192">
                  <c:v>0.23633663306317176</c:v>
                </c:pt>
                <c:pt idx="193">
                  <c:v>0.22183034983602384</c:v>
                </c:pt>
                <c:pt idx="194">
                  <c:v>0.19712299121621213</c:v>
                </c:pt>
                <c:pt idx="195">
                  <c:v>0.2405169644102011</c:v>
                </c:pt>
                <c:pt idx="196">
                  <c:v>0.24972145268939097</c:v>
                </c:pt>
                <c:pt idx="197">
                  <c:v>0.18602595733588745</c:v>
                </c:pt>
                <c:pt idx="198">
                  <c:v>0.19063790062013908</c:v>
                </c:pt>
                <c:pt idx="199">
                  <c:v>0.17080193740414518</c:v>
                </c:pt>
                <c:pt idx="200">
                  <c:v>0.12212556755151156</c:v>
                </c:pt>
                <c:pt idx="201">
                  <c:v>0.1780787206828198</c:v>
                </c:pt>
                <c:pt idx="202">
                  <c:v>0.13628025678485481</c:v>
                </c:pt>
                <c:pt idx="203">
                  <c:v>0.12705030825094113</c:v>
                </c:pt>
                <c:pt idx="204">
                  <c:v>0.15920297278783727</c:v>
                </c:pt>
                <c:pt idx="205">
                  <c:v>0.14827446154592244</c:v>
                </c:pt>
                <c:pt idx="206">
                  <c:v>0.16264253196171263</c:v>
                </c:pt>
                <c:pt idx="207">
                  <c:v>0.22811660796663497</c:v>
                </c:pt>
                <c:pt idx="208">
                  <c:v>0.23586986172656899</c:v>
                </c:pt>
                <c:pt idx="209">
                  <c:v>0.21622666901062665</c:v>
                </c:pt>
                <c:pt idx="210">
                  <c:v>0.22317731855022038</c:v>
                </c:pt>
                <c:pt idx="211">
                  <c:v>0.18318289555839795</c:v>
                </c:pt>
                <c:pt idx="212">
                  <c:v>0.21221001072967877</c:v>
                </c:pt>
                <c:pt idx="213">
                  <c:v>0.23257457732946177</c:v>
                </c:pt>
                <c:pt idx="214">
                  <c:v>0.24616186660038916</c:v>
                </c:pt>
                <c:pt idx="215">
                  <c:v>0.1662772864218037</c:v>
                </c:pt>
                <c:pt idx="216">
                  <c:v>0.13417675478743718</c:v>
                </c:pt>
                <c:pt idx="217">
                  <c:v>0.1347126325297188</c:v>
                </c:pt>
                <c:pt idx="218">
                  <c:v>0.16670404878669762</c:v>
                </c:pt>
                <c:pt idx="219">
                  <c:v>0.16944890672453825</c:v>
                </c:pt>
                <c:pt idx="220">
                  <c:v>0.15611137042852036</c:v>
                </c:pt>
                <c:pt idx="221">
                  <c:v>0.16974594302964907</c:v>
                </c:pt>
                <c:pt idx="222">
                  <c:v>0.23437983062868645</c:v>
                </c:pt>
                <c:pt idx="223">
                  <c:v>0.2438862047853155</c:v>
                </c:pt>
                <c:pt idx="224">
                  <c:v>0.18504028176015228</c:v>
                </c:pt>
                <c:pt idx="225">
                  <c:v>0.17148693949552327</c:v>
                </c:pt>
                <c:pt idx="226">
                  <c:v>9.8207476828137227E-2</c:v>
                </c:pt>
                <c:pt idx="227">
                  <c:v>0.10267757012178488</c:v>
                </c:pt>
                <c:pt idx="228">
                  <c:v>0.11281923825342653</c:v>
                </c:pt>
                <c:pt idx="229">
                  <c:v>0.15408546158835618</c:v>
                </c:pt>
                <c:pt idx="230">
                  <c:v>0.19381437049520198</c:v>
                </c:pt>
                <c:pt idx="231">
                  <c:v>0.17600552851245432</c:v>
                </c:pt>
                <c:pt idx="232">
                  <c:v>0.19769039117862797</c:v>
                </c:pt>
                <c:pt idx="233">
                  <c:v>0.22127992337675723</c:v>
                </c:pt>
                <c:pt idx="234">
                  <c:v>0.21722204373101847</c:v>
                </c:pt>
                <c:pt idx="235">
                  <c:v>0.20830610500536484</c:v>
                </c:pt>
                <c:pt idx="236">
                  <c:v>0.22786079302631498</c:v>
                </c:pt>
                <c:pt idx="237">
                  <c:v>0.20586555773112761</c:v>
                </c:pt>
                <c:pt idx="238">
                  <c:v>0.1821159896461631</c:v>
                </c:pt>
                <c:pt idx="239">
                  <c:v>0.15985281547983488</c:v>
                </c:pt>
                <c:pt idx="240">
                  <c:v>0.16745330771142619</c:v>
                </c:pt>
                <c:pt idx="241">
                  <c:v>0.1543521880664149</c:v>
                </c:pt>
                <c:pt idx="242">
                  <c:v>0.20433309287537205</c:v>
                </c:pt>
                <c:pt idx="243">
                  <c:v>0.18819977813206598</c:v>
                </c:pt>
                <c:pt idx="244">
                  <c:v>0.19180664755126908</c:v>
                </c:pt>
                <c:pt idx="245">
                  <c:v>0.15163521516946224</c:v>
                </c:pt>
                <c:pt idx="246">
                  <c:v>0.16252492983275038</c:v>
                </c:pt>
                <c:pt idx="247">
                  <c:v>0.17039093614931833</c:v>
                </c:pt>
                <c:pt idx="248">
                  <c:v>0.23346326145863011</c:v>
                </c:pt>
                <c:pt idx="249">
                  <c:v>0.2587210465377085</c:v>
                </c:pt>
                <c:pt idx="250">
                  <c:v>0.23004431296715022</c:v>
                </c:pt>
                <c:pt idx="251">
                  <c:v>0.18798154737729067</c:v>
                </c:pt>
                <c:pt idx="252">
                  <c:v>0.20291459296933251</c:v>
                </c:pt>
                <c:pt idx="253">
                  <c:v>0.26756302928535491</c:v>
                </c:pt>
                <c:pt idx="254">
                  <c:v>0.22677933839709513</c:v>
                </c:pt>
                <c:pt idx="255">
                  <c:v>0.201966501579142</c:v>
                </c:pt>
                <c:pt idx="256">
                  <c:v>0.18666973806247464</c:v>
                </c:pt>
                <c:pt idx="257">
                  <c:v>0.19696901729478733</c:v>
                </c:pt>
                <c:pt idx="258">
                  <c:v>0.23711741420803453</c:v>
                </c:pt>
                <c:pt idx="259">
                  <c:v>0.18773058200929904</c:v>
                </c:pt>
                <c:pt idx="260">
                  <c:v>0.16486969805350291</c:v>
                </c:pt>
                <c:pt idx="261">
                  <c:v>0.15029673320684031</c:v>
                </c:pt>
                <c:pt idx="262">
                  <c:v>0.14592241896667738</c:v>
                </c:pt>
                <c:pt idx="263">
                  <c:v>0.16309232979516619</c:v>
                </c:pt>
                <c:pt idx="264">
                  <c:v>0.25432854640131425</c:v>
                </c:pt>
                <c:pt idx="265">
                  <c:v>0.28473657729308993</c:v>
                </c:pt>
                <c:pt idx="266">
                  <c:v>0.2272012511896607</c:v>
                </c:pt>
                <c:pt idx="267">
                  <c:v>0.19113255699762979</c:v>
                </c:pt>
                <c:pt idx="268">
                  <c:v>0.20337408994744277</c:v>
                </c:pt>
                <c:pt idx="269">
                  <c:v>0.17559937682995583</c:v>
                </c:pt>
                <c:pt idx="270">
                  <c:v>0.30687366257888132</c:v>
                </c:pt>
                <c:pt idx="271">
                  <c:v>0.26729993998654245</c:v>
                </c:pt>
                <c:pt idx="272">
                  <c:v>0.17663597291513855</c:v>
                </c:pt>
                <c:pt idx="273">
                  <c:v>0.2277965361929645</c:v>
                </c:pt>
                <c:pt idx="274">
                  <c:v>0.28303558979892462</c:v>
                </c:pt>
                <c:pt idx="275">
                  <c:v>0.29081551620666451</c:v>
                </c:pt>
                <c:pt idx="276">
                  <c:v>0.30951304231858051</c:v>
                </c:pt>
                <c:pt idx="277">
                  <c:v>0.27144753672035549</c:v>
                </c:pt>
                <c:pt idx="278">
                  <c:v>0.3430199499281657</c:v>
                </c:pt>
                <c:pt idx="279">
                  <c:v>0.31793311227366139</c:v>
                </c:pt>
                <c:pt idx="280">
                  <c:v>0.19985087565090356</c:v>
                </c:pt>
                <c:pt idx="281">
                  <c:v>0.23773452228681582</c:v>
                </c:pt>
                <c:pt idx="282">
                  <c:v>0.17109048695768142</c:v>
                </c:pt>
                <c:pt idx="283">
                  <c:v>0.28291798766996235</c:v>
                </c:pt>
                <c:pt idx="284">
                  <c:v>0.26859356340512724</c:v>
                </c:pt>
                <c:pt idx="285">
                  <c:v>0.26516491576899065</c:v>
                </c:pt>
                <c:pt idx="286">
                  <c:v>0.27262234561689591</c:v>
                </c:pt>
                <c:pt idx="287">
                  <c:v>0.24543806793038439</c:v>
                </c:pt>
                <c:pt idx="288">
                  <c:v>0.23631117280844796</c:v>
                </c:pt>
                <c:pt idx="289">
                  <c:v>0.24135351563683977</c:v>
                </c:pt>
                <c:pt idx="290">
                  <c:v>0.20951364851512155</c:v>
                </c:pt>
                <c:pt idx="291">
                  <c:v>0.23087237744221431</c:v>
                </c:pt>
                <c:pt idx="292">
                  <c:v>0.23056442959936471</c:v>
                </c:pt>
                <c:pt idx="293">
                  <c:v>0.2584834174936198</c:v>
                </c:pt>
                <c:pt idx="294">
                  <c:v>0.23883295041918493</c:v>
                </c:pt>
                <c:pt idx="295">
                  <c:v>0.26830865103083723</c:v>
                </c:pt>
                <c:pt idx="296">
                  <c:v>0.28432800082442727</c:v>
                </c:pt>
                <c:pt idx="297">
                  <c:v>0.27936931311869934</c:v>
                </c:pt>
                <c:pt idx="298">
                  <c:v>0.26395494747306975</c:v>
                </c:pt>
                <c:pt idx="299">
                  <c:v>0.34698932487891226</c:v>
                </c:pt>
                <c:pt idx="300">
                  <c:v>0.31658493116638281</c:v>
                </c:pt>
                <c:pt idx="301">
                  <c:v>0.3031237307759922</c:v>
                </c:pt>
                <c:pt idx="302">
                  <c:v>0.2982693088753236</c:v>
                </c:pt>
                <c:pt idx="303">
                  <c:v>0.31960621472693879</c:v>
                </c:pt>
                <c:pt idx="304">
                  <c:v>0.26223334929650893</c:v>
                </c:pt>
                <c:pt idx="305">
                  <c:v>0.25819244315391937</c:v>
                </c:pt>
                <c:pt idx="306">
                  <c:v>0.25653146463146281</c:v>
                </c:pt>
                <c:pt idx="307">
                  <c:v>0.25774264532046581</c:v>
                </c:pt>
                <c:pt idx="308">
                  <c:v>0.31829319301904063</c:v>
                </c:pt>
                <c:pt idx="309">
                  <c:v>0.24643465504385834</c:v>
                </c:pt>
                <c:pt idx="310">
                  <c:v>0.28397155725829432</c:v>
                </c:pt>
                <c:pt idx="311">
                  <c:v>0.31172202251413955</c:v>
                </c:pt>
                <c:pt idx="312">
                  <c:v>0.34127410388996321</c:v>
                </c:pt>
                <c:pt idx="313">
                  <c:v>0.35096839897431548</c:v>
                </c:pt>
                <c:pt idx="314">
                  <c:v>0.32705515782326944</c:v>
                </c:pt>
                <c:pt idx="315">
                  <c:v>0.26117129295660241</c:v>
                </c:pt>
                <c:pt idx="316">
                  <c:v>0.26103308014524468</c:v>
                </c:pt>
                <c:pt idx="317">
                  <c:v>0.3269302813358147</c:v>
                </c:pt>
                <c:pt idx="318">
                  <c:v>0.3569454968689949</c:v>
                </c:pt>
                <c:pt idx="319">
                  <c:v>0.30309827052126842</c:v>
                </c:pt>
                <c:pt idx="320">
                  <c:v>0.29763522729339303</c:v>
                </c:pt>
                <c:pt idx="321">
                  <c:v>0.28627995368658427</c:v>
                </c:pt>
                <c:pt idx="322">
                  <c:v>0.33991864842419212</c:v>
                </c:pt>
                <c:pt idx="323">
                  <c:v>0.31473239453695678</c:v>
                </c:pt>
                <c:pt idx="324">
                  <c:v>0.27124627946872937</c:v>
                </c:pt>
                <c:pt idx="325">
                  <c:v>0.28028224510950939</c:v>
                </c:pt>
                <c:pt idx="326">
                  <c:v>0.28112607069464063</c:v>
                </c:pt>
                <c:pt idx="327">
                  <c:v>0.34123773209750069</c:v>
                </c:pt>
                <c:pt idx="328">
                  <c:v>0.29620339106345062</c:v>
                </c:pt>
                <c:pt idx="329">
                  <c:v>0.2714851209059001</c:v>
                </c:pt>
                <c:pt idx="330">
                  <c:v>0.37490467559392104</c:v>
                </c:pt>
                <c:pt idx="331">
                  <c:v>0.3666022077678025</c:v>
                </c:pt>
                <c:pt idx="332">
                  <c:v>0.29860029218673279</c:v>
                </c:pt>
                <c:pt idx="333">
                  <c:v>0.30985614956081065</c:v>
                </c:pt>
                <c:pt idx="334">
                  <c:v>0.29250559216309113</c:v>
                </c:pt>
                <c:pt idx="335">
                  <c:v>0.33284069761097945</c:v>
                </c:pt>
                <c:pt idx="336">
                  <c:v>0.35897019331607694</c:v>
                </c:pt>
                <c:pt idx="337">
                  <c:v>0.38174620975612711</c:v>
                </c:pt>
                <c:pt idx="338">
                  <c:v>0.32706000739559782</c:v>
                </c:pt>
                <c:pt idx="339">
                  <c:v>0.39454423113061721</c:v>
                </c:pt>
                <c:pt idx="340">
                  <c:v>0.37555694307208287</c:v>
                </c:pt>
                <c:pt idx="341">
                  <c:v>0.35767778229057423</c:v>
                </c:pt>
                <c:pt idx="342">
                  <c:v>0.3695992434667168</c:v>
                </c:pt>
                <c:pt idx="343">
                  <c:v>0.37079708783181686</c:v>
                </c:pt>
                <c:pt idx="344">
                  <c:v>0.38114607518049504</c:v>
                </c:pt>
                <c:pt idx="345">
                  <c:v>0.36731873207931476</c:v>
                </c:pt>
                <c:pt idx="346">
                  <c:v>0.3242011845080412</c:v>
                </c:pt>
                <c:pt idx="347">
                  <c:v>0.28447954995968794</c:v>
                </c:pt>
                <c:pt idx="348">
                  <c:v>0.28235786206603908</c:v>
                </c:pt>
                <c:pt idx="349">
                  <c:v>0.26413680643538251</c:v>
                </c:pt>
                <c:pt idx="350">
                  <c:v>0.39136897364863643</c:v>
                </c:pt>
                <c:pt idx="351">
                  <c:v>0.32618344719725029</c:v>
                </c:pt>
                <c:pt idx="352">
                  <c:v>0.35786449082521538</c:v>
                </c:pt>
                <c:pt idx="353">
                  <c:v>0.38139340336924038</c:v>
                </c:pt>
                <c:pt idx="354">
                  <c:v>0.36542618647817993</c:v>
                </c:pt>
                <c:pt idx="355">
                  <c:v>0.35533301406982171</c:v>
                </c:pt>
                <c:pt idx="356">
                  <c:v>0.31186872207707184</c:v>
                </c:pt>
                <c:pt idx="357">
                  <c:v>0.35513539399744187</c:v>
                </c:pt>
                <c:pt idx="358">
                  <c:v>0.3333935488564102</c:v>
                </c:pt>
                <c:pt idx="359">
                  <c:v>0.35288640483017403</c:v>
                </c:pt>
                <c:pt idx="360">
                  <c:v>0.38178621872783597</c:v>
                </c:pt>
                <c:pt idx="361">
                  <c:v>0.4093330019458909</c:v>
                </c:pt>
                <c:pt idx="362">
                  <c:v>0.30205803725683944</c:v>
                </c:pt>
                <c:pt idx="363">
                  <c:v>0.24445360474773131</c:v>
                </c:pt>
                <c:pt idx="364">
                  <c:v>0.25196559228433041</c:v>
                </c:pt>
                <c:pt idx="365">
                  <c:v>0.29334699296205813</c:v>
                </c:pt>
                <c:pt idx="366">
                  <c:v>0.32074950140334502</c:v>
                </c:pt>
                <c:pt idx="367">
                  <c:v>0.30425731830774178</c:v>
                </c:pt>
                <c:pt idx="368">
                  <c:v>0.31236337845456252</c:v>
                </c:pt>
                <c:pt idx="369">
                  <c:v>0.26485333074689477</c:v>
                </c:pt>
                <c:pt idx="370">
                  <c:v>0.21818589623127613</c:v>
                </c:pt>
                <c:pt idx="371">
                  <c:v>0.18856713323593777</c:v>
                </c:pt>
                <c:pt idx="372">
                  <c:v>0.20227081224274532</c:v>
                </c:pt>
                <c:pt idx="373">
                  <c:v>0.19379497220588862</c:v>
                </c:pt>
                <c:pt idx="374">
                  <c:v>0.23775028339688295</c:v>
                </c:pt>
                <c:pt idx="375">
                  <c:v>0.25636779156538136</c:v>
                </c:pt>
                <c:pt idx="376">
                  <c:v>0.34786467268417764</c:v>
                </c:pt>
                <c:pt idx="377">
                  <c:v>0.27524353946036384</c:v>
                </c:pt>
                <c:pt idx="378">
                  <c:v>0.31585992010329594</c:v>
                </c:pt>
                <c:pt idx="379">
                  <c:v>0.37426574443966226</c:v>
                </c:pt>
                <c:pt idx="380">
                  <c:v>0.32700544970690398</c:v>
                </c:pt>
                <c:pt idx="381">
                  <c:v>0.32094105951031443</c:v>
                </c:pt>
                <c:pt idx="382">
                  <c:v>0.32923625297794051</c:v>
                </c:pt>
                <c:pt idx="383">
                  <c:v>0.33056988536823406</c:v>
                </c:pt>
                <c:pt idx="384">
                  <c:v>0.34672866036626399</c:v>
                </c:pt>
                <c:pt idx="385">
                  <c:v>0.32283360511144926</c:v>
                </c:pt>
                <c:pt idx="386">
                  <c:v>0.25952607554421292</c:v>
                </c:pt>
                <c:pt idx="387">
                  <c:v>0.31522220134211915</c:v>
                </c:pt>
                <c:pt idx="388">
                  <c:v>0.33415856889120593</c:v>
                </c:pt>
                <c:pt idx="389">
                  <c:v>0.33197504895037067</c:v>
                </c:pt>
                <c:pt idx="390">
                  <c:v>0.29970478228451231</c:v>
                </c:pt>
                <c:pt idx="391">
                  <c:v>0.30287155301491853</c:v>
                </c:pt>
                <c:pt idx="392">
                  <c:v>0.23083115607742344</c:v>
                </c:pt>
                <c:pt idx="393">
                  <c:v>0.30248116244248713</c:v>
                </c:pt>
                <c:pt idx="394">
                  <c:v>0.26402405387874861</c:v>
                </c:pt>
                <c:pt idx="395">
                  <c:v>0.29091372004631344</c:v>
                </c:pt>
                <c:pt idx="396">
                  <c:v>0.24047453065232813</c:v>
                </c:pt>
                <c:pt idx="397">
                  <c:v>0.2187144996150652</c:v>
                </c:pt>
                <c:pt idx="398">
                  <c:v>0.23641180143426105</c:v>
                </c:pt>
                <c:pt idx="399">
                  <c:v>0.21641822711759609</c:v>
                </c:pt>
                <c:pt idx="400">
                  <c:v>0.24723847165728075</c:v>
                </c:pt>
                <c:pt idx="401">
                  <c:v>0.23380273152161396</c:v>
                </c:pt>
                <c:pt idx="402">
                  <c:v>0.19062456429623614</c:v>
                </c:pt>
                <c:pt idx="403">
                  <c:v>0.27159544867636987</c:v>
                </c:pt>
                <c:pt idx="404">
                  <c:v>0.27788049441389889</c:v>
                </c:pt>
                <c:pt idx="405">
                  <c:v>0.2705115692609858</c:v>
                </c:pt>
                <c:pt idx="406">
                  <c:v>0.3038002461157957</c:v>
                </c:pt>
                <c:pt idx="407">
                  <c:v>0.26426168292283725</c:v>
                </c:pt>
                <c:pt idx="408">
                  <c:v>0.23327534053090693</c:v>
                </c:pt>
                <c:pt idx="409">
                  <c:v>0.27680752653625357</c:v>
                </c:pt>
                <c:pt idx="410">
                  <c:v>0.28689584937228346</c:v>
                </c:pt>
                <c:pt idx="411">
                  <c:v>0.2715796875663028</c:v>
                </c:pt>
                <c:pt idx="412">
                  <c:v>0.23117547571273558</c:v>
                </c:pt>
                <c:pt idx="413">
                  <c:v>0.20378872838151588</c:v>
                </c:pt>
                <c:pt idx="414">
                  <c:v>0.1764201669465274</c:v>
                </c:pt>
                <c:pt idx="415">
                  <c:v>0.16726053721137468</c:v>
                </c:pt>
                <c:pt idx="416">
                  <c:v>0.18001127525566341</c:v>
                </c:pt>
                <c:pt idx="417">
                  <c:v>0.24201548225965824</c:v>
                </c:pt>
                <c:pt idx="418">
                  <c:v>0.22376654158811374</c:v>
                </c:pt>
                <c:pt idx="419">
                  <c:v>0.26852688178561251</c:v>
                </c:pt>
                <c:pt idx="420">
                  <c:v>0.24734394985542213</c:v>
                </c:pt>
                <c:pt idx="421">
                  <c:v>0.2540290853100392</c:v>
                </c:pt>
                <c:pt idx="422">
                  <c:v>0.21747058431284594</c:v>
                </c:pt>
                <c:pt idx="423">
                  <c:v>0.21044112922291669</c:v>
                </c:pt>
                <c:pt idx="424">
                  <c:v>0.19643313955250574</c:v>
                </c:pt>
                <c:pt idx="425">
                  <c:v>0.21278710983675125</c:v>
                </c:pt>
                <c:pt idx="426">
                  <c:v>0.23048683644211126</c:v>
                </c:pt>
                <c:pt idx="427">
                  <c:v>0.31281075150185195</c:v>
                </c:pt>
                <c:pt idx="428">
                  <c:v>0.26293411249795412</c:v>
                </c:pt>
                <c:pt idx="429">
                  <c:v>0.17927898983408402</c:v>
                </c:pt>
                <c:pt idx="430">
                  <c:v>0.15001788279796074</c:v>
                </c:pt>
                <c:pt idx="431">
                  <c:v>0.1884980268302589</c:v>
                </c:pt>
                <c:pt idx="432">
                  <c:v>0.31576292865672906</c:v>
                </c:pt>
                <c:pt idx="433">
                  <c:v>0.23906572989094524</c:v>
                </c:pt>
                <c:pt idx="434">
                  <c:v>0.25690609409382714</c:v>
                </c:pt>
                <c:pt idx="435">
                  <c:v>0.25410182889496435</c:v>
                </c:pt>
                <c:pt idx="436">
                  <c:v>0.17858428859804928</c:v>
                </c:pt>
                <c:pt idx="437">
                  <c:v>0.14257621406012258</c:v>
                </c:pt>
                <c:pt idx="438">
                  <c:v>0.19092766256675739</c:v>
                </c:pt>
                <c:pt idx="439">
                  <c:v>0.14597818904845331</c:v>
                </c:pt>
                <c:pt idx="440">
                  <c:v>0.17143601898607566</c:v>
                </c:pt>
                <c:pt idx="441">
                  <c:v>0.14738456502367198</c:v>
                </c:pt>
                <c:pt idx="442">
                  <c:v>0.1638949340155065</c:v>
                </c:pt>
                <c:pt idx="443">
                  <c:v>0.17453004613155679</c:v>
                </c:pt>
                <c:pt idx="444">
                  <c:v>0.16190539696780493</c:v>
                </c:pt>
                <c:pt idx="445">
                  <c:v>0.15606893667064736</c:v>
                </c:pt>
                <c:pt idx="446">
                  <c:v>0.18440862496438595</c:v>
                </c:pt>
                <c:pt idx="447">
                  <c:v>0.19472972727217616</c:v>
                </c:pt>
                <c:pt idx="448">
                  <c:v>0.22320520359110832</c:v>
                </c:pt>
                <c:pt idx="449">
                  <c:v>0.1686887362620709</c:v>
                </c:pt>
                <c:pt idx="450">
                  <c:v>0.14351339391257434</c:v>
                </c:pt>
                <c:pt idx="451">
                  <c:v>0.15247904075459348</c:v>
                </c:pt>
                <c:pt idx="452">
                  <c:v>0.12845062226074938</c:v>
                </c:pt>
                <c:pt idx="453">
                  <c:v>0.1727150936876754</c:v>
                </c:pt>
                <c:pt idx="454">
                  <c:v>0.16385007547146938</c:v>
                </c:pt>
                <c:pt idx="455">
                  <c:v>0.14202093802852761</c:v>
                </c:pt>
                <c:pt idx="456">
                  <c:v>0.16435928056594509</c:v>
                </c:pt>
                <c:pt idx="457">
                  <c:v>0.14651891636306325</c:v>
                </c:pt>
                <c:pt idx="458">
                  <c:v>0.11466086334511376</c:v>
                </c:pt>
                <c:pt idx="459">
                  <c:v>0.17214526893909543</c:v>
                </c:pt>
                <c:pt idx="460">
                  <c:v>0.16451204209428782</c:v>
                </c:pt>
                <c:pt idx="461">
                  <c:v>0.19087674205730984</c:v>
                </c:pt>
                <c:pt idx="462">
                  <c:v>0.19512133023768968</c:v>
                </c:pt>
                <c:pt idx="463">
                  <c:v>0.19654467971605757</c:v>
                </c:pt>
                <c:pt idx="464">
                  <c:v>0.23215872650230659</c:v>
                </c:pt>
                <c:pt idx="465">
                  <c:v>0.25693761631396128</c:v>
                </c:pt>
                <c:pt idx="466">
                  <c:v>0.3728714923952644</c:v>
                </c:pt>
                <c:pt idx="467">
                  <c:v>0.40728769481641336</c:v>
                </c:pt>
                <c:pt idx="468">
                  <c:v>0.44111346180658689</c:v>
                </c:pt>
                <c:pt idx="469">
                  <c:v>0.45159096282196615</c:v>
                </c:pt>
                <c:pt idx="470">
                  <c:v>0.48757963907057944</c:v>
                </c:pt>
                <c:pt idx="471">
                  <c:v>0.40625352351739485</c:v>
                </c:pt>
                <c:pt idx="472">
                  <c:v>0.31733055291186507</c:v>
                </c:pt>
                <c:pt idx="473">
                  <c:v>0.23044076550499204</c:v>
                </c:pt>
                <c:pt idx="474">
                  <c:v>0.21040112025120783</c:v>
                </c:pt>
                <c:pt idx="475">
                  <c:v>0.20758958069385255</c:v>
                </c:pt>
                <c:pt idx="476">
                  <c:v>0.21021562410964884</c:v>
                </c:pt>
                <c:pt idx="477">
                  <c:v>0.19660166219091557</c:v>
                </c:pt>
                <c:pt idx="478">
                  <c:v>0.23655365142486495</c:v>
                </c:pt>
                <c:pt idx="479">
                  <c:v>0.30420518540521208</c:v>
                </c:pt>
                <c:pt idx="480">
                  <c:v>0.23350205803725685</c:v>
                </c:pt>
                <c:pt idx="481">
                  <c:v>0.20642932051429713</c:v>
                </c:pt>
                <c:pt idx="482">
                  <c:v>0.16151258160920934</c:v>
                </c:pt>
                <c:pt idx="483">
                  <c:v>0.1922588701708868</c:v>
                </c:pt>
                <c:pt idx="484">
                  <c:v>0.21090790055951941</c:v>
                </c:pt>
                <c:pt idx="485">
                  <c:v>0.27132266023290075</c:v>
                </c:pt>
                <c:pt idx="486">
                  <c:v>0.28272885434915712</c:v>
                </c:pt>
                <c:pt idx="487">
                  <c:v>0.2659663075962489</c:v>
                </c:pt>
                <c:pt idx="488">
                  <c:v>0.26013712165758379</c:v>
                </c:pt>
                <c:pt idx="489">
                  <c:v>0.35527966877420997</c:v>
                </c:pt>
                <c:pt idx="490">
                  <c:v>0.31649885125755473</c:v>
                </c:pt>
                <c:pt idx="491">
                  <c:v>0.23507574425780325</c:v>
                </c:pt>
                <c:pt idx="492">
                  <c:v>0.26509702175639388</c:v>
                </c:pt>
                <c:pt idx="493">
                  <c:v>0.28836890696701684</c:v>
                </c:pt>
                <c:pt idx="494">
                  <c:v>0.25344228705831007</c:v>
                </c:pt>
                <c:pt idx="495">
                  <c:v>0.29805229051363036</c:v>
                </c:pt>
                <c:pt idx="496">
                  <c:v>0.25715463467565453</c:v>
                </c:pt>
                <c:pt idx="497">
                  <c:v>0.2645599316210302</c:v>
                </c:pt>
                <c:pt idx="498">
                  <c:v>0.31135103023102151</c:v>
                </c:pt>
                <c:pt idx="499">
                  <c:v>0.31584779617247505</c:v>
                </c:pt>
                <c:pt idx="500">
                  <c:v>0.29783769693810125</c:v>
                </c:pt>
                <c:pt idx="501">
                  <c:v>0.28412310639355493</c:v>
                </c:pt>
                <c:pt idx="502">
                  <c:v>0.29663015342834453</c:v>
                </c:pt>
                <c:pt idx="503">
                  <c:v>0.38998563314197732</c:v>
                </c:pt>
                <c:pt idx="504">
                  <c:v>0.39927741372307729</c:v>
                </c:pt>
                <c:pt idx="505">
                  <c:v>0.39673138825069865</c:v>
                </c:pt>
                <c:pt idx="506">
                  <c:v>0.3432466674345156</c:v>
                </c:pt>
                <c:pt idx="507">
                  <c:v>0.34038541976079489</c:v>
                </c:pt>
                <c:pt idx="508">
                  <c:v>0.35507477434333762</c:v>
                </c:pt>
                <c:pt idx="509">
                  <c:v>0.36096094275686064</c:v>
                </c:pt>
                <c:pt idx="510">
                  <c:v>0.43420282123870202</c:v>
                </c:pt>
                <c:pt idx="511">
                  <c:v>0.40033825766990172</c:v>
                </c:pt>
                <c:pt idx="512">
                  <c:v>0.3912610706643308</c:v>
                </c:pt>
                <c:pt idx="513">
                  <c:v>0.35033189260622083</c:v>
                </c:pt>
                <c:pt idx="514">
                  <c:v>0.28621690924631588</c:v>
                </c:pt>
                <c:pt idx="515">
                  <c:v>0.33192170365475898</c:v>
                </c:pt>
                <c:pt idx="516">
                  <c:v>0.2837181671041385</c:v>
                </c:pt>
                <c:pt idx="517">
                  <c:v>0.26563047471251133</c:v>
                </c:pt>
                <c:pt idx="518">
                  <c:v>0.25543667367834</c:v>
                </c:pt>
                <c:pt idx="519">
                  <c:v>0.29464061638064293</c:v>
                </c:pt>
                <c:pt idx="520">
                  <c:v>0.17028303316501275</c:v>
                </c:pt>
                <c:pt idx="521">
                  <c:v>0.17413480598679704</c:v>
                </c:pt>
                <c:pt idx="522">
                  <c:v>0.20700884440753384</c:v>
                </c:pt>
                <c:pt idx="523">
                  <c:v>0.25494444208701345</c:v>
                </c:pt>
                <c:pt idx="524">
                  <c:v>0.29484914799076162</c:v>
                </c:pt>
                <c:pt idx="525">
                  <c:v>0.29563356631487059</c:v>
                </c:pt>
                <c:pt idx="526">
                  <c:v>0.30741802707273752</c:v>
                </c:pt>
                <c:pt idx="527">
                  <c:v>0.34630674757369834</c:v>
                </c:pt>
                <c:pt idx="528">
                  <c:v>0.30514479004382805</c:v>
                </c:pt>
                <c:pt idx="529">
                  <c:v>0.25465225535423097</c:v>
                </c:pt>
                <c:pt idx="530">
                  <c:v>0.24352248686068997</c:v>
                </c:pt>
                <c:pt idx="531">
                  <c:v>0.26573716530373476</c:v>
                </c:pt>
                <c:pt idx="532">
                  <c:v>0.27686814619035788</c:v>
                </c:pt>
                <c:pt idx="533">
                  <c:v>0.27995732376351062</c:v>
                </c:pt>
                <c:pt idx="534">
                  <c:v>0.20591890302673935</c:v>
                </c:pt>
                <c:pt idx="535">
                  <c:v>0.25243236362093319</c:v>
                </c:pt>
                <c:pt idx="536">
                  <c:v>0.25325557852366892</c:v>
                </c:pt>
                <c:pt idx="537">
                  <c:v>0.27470159975267183</c:v>
                </c:pt>
                <c:pt idx="538">
                  <c:v>0.21969653801155409</c:v>
                </c:pt>
                <c:pt idx="539">
                  <c:v>0.19739941683892753</c:v>
                </c:pt>
                <c:pt idx="540">
                  <c:v>0.1858501603389851</c:v>
                </c:pt>
                <c:pt idx="541">
                  <c:v>0.32676782066281534</c:v>
                </c:pt>
                <c:pt idx="542">
                  <c:v>0.32215466498548162</c:v>
                </c:pt>
                <c:pt idx="543">
                  <c:v>0.2749137685420367</c:v>
                </c:pt>
                <c:pt idx="544">
                  <c:v>0.26072028273006675</c:v>
                </c:pt>
                <c:pt idx="545">
                  <c:v>0.29313239938652913</c:v>
                </c:pt>
                <c:pt idx="546">
                  <c:v>0.30191739965931758</c:v>
                </c:pt>
                <c:pt idx="547">
                  <c:v>0.33851348484205551</c:v>
                </c:pt>
                <c:pt idx="548">
                  <c:v>0.28366845898777304</c:v>
                </c:pt>
                <c:pt idx="549">
                  <c:v>0.28272642956299293</c:v>
                </c:pt>
                <c:pt idx="550">
                  <c:v>0.25842279783951555</c:v>
                </c:pt>
                <c:pt idx="551">
                  <c:v>0.24418202869734426</c:v>
                </c:pt>
                <c:pt idx="552">
                  <c:v>0.36033413553342264</c:v>
                </c:pt>
                <c:pt idx="553">
                  <c:v>0.37085649509283902</c:v>
                </c:pt>
                <c:pt idx="554">
                  <c:v>0.38453592623800487</c:v>
                </c:pt>
                <c:pt idx="555">
                  <c:v>0.34929529652103808</c:v>
                </c:pt>
                <c:pt idx="556">
                  <c:v>0.32696544073519518</c:v>
                </c:pt>
                <c:pt idx="557">
                  <c:v>0.30088444075338105</c:v>
                </c:pt>
                <c:pt idx="558">
                  <c:v>0.32791838169771403</c:v>
                </c:pt>
                <c:pt idx="559">
                  <c:v>0.29804380376205575</c:v>
                </c:pt>
                <c:pt idx="560">
                  <c:v>0.31943526730236477</c:v>
                </c:pt>
                <c:pt idx="561">
                  <c:v>0.31313203566860448</c:v>
                </c:pt>
                <c:pt idx="562">
                  <c:v>0.34404199729636342</c:v>
                </c:pt>
                <c:pt idx="563">
                  <c:v>0.32623800488594412</c:v>
                </c:pt>
                <c:pt idx="564">
                  <c:v>0.37656807890254179</c:v>
                </c:pt>
                <c:pt idx="565">
                  <c:v>0.3391318053139189</c:v>
                </c:pt>
                <c:pt idx="566">
                  <c:v>0.33523517394809749</c:v>
                </c:pt>
                <c:pt idx="567">
                  <c:v>0.38254760158338541</c:v>
                </c:pt>
                <c:pt idx="568">
                  <c:v>0.4329564811503186</c:v>
                </c:pt>
                <c:pt idx="569">
                  <c:v>0.46893545825427524</c:v>
                </c:pt>
                <c:pt idx="570">
                  <c:v>0.45575310827276422</c:v>
                </c:pt>
                <c:pt idx="571">
                  <c:v>0.47888920545819363</c:v>
                </c:pt>
                <c:pt idx="572">
                  <c:v>0.42821602419936589</c:v>
                </c:pt>
                <c:pt idx="573">
                  <c:v>0.42696483453865419</c:v>
                </c:pt>
                <c:pt idx="574">
                  <c:v>0.4463679734243437</c:v>
                </c:pt>
                <c:pt idx="575">
                  <c:v>0.43089056333844561</c:v>
                </c:pt>
                <c:pt idx="576">
                  <c:v>0.52371743966828932</c:v>
                </c:pt>
                <c:pt idx="577">
                  <c:v>0.37551572170729192</c:v>
                </c:pt>
                <c:pt idx="578">
                  <c:v>0.3711486818256215</c:v>
                </c:pt>
                <c:pt idx="579">
                  <c:v>0.27865157641410498</c:v>
                </c:pt>
                <c:pt idx="580">
                  <c:v>0.34177482223286437</c:v>
                </c:pt>
                <c:pt idx="581">
                  <c:v>0.37154998393579169</c:v>
                </c:pt>
                <c:pt idx="582">
                  <c:v>0.25757775986130227</c:v>
                </c:pt>
                <c:pt idx="583">
                  <c:v>0.32173881415832645</c:v>
                </c:pt>
                <c:pt idx="584">
                  <c:v>0.31518219237041034</c:v>
                </c:pt>
                <c:pt idx="585">
                  <c:v>0.31839745882409998</c:v>
                </c:pt>
                <c:pt idx="586">
                  <c:v>0.34986390887653596</c:v>
                </c:pt>
                <c:pt idx="587">
                  <c:v>0.36803161921158078</c:v>
                </c:pt>
                <c:pt idx="588">
                  <c:v>0.37200341894849148</c:v>
                </c:pt>
                <c:pt idx="589">
                  <c:v>0.38252456611482577</c:v>
                </c:pt>
                <c:pt idx="590">
                  <c:v>0.39817049883913369</c:v>
                </c:pt>
                <c:pt idx="591">
                  <c:v>0.3814515982371805</c:v>
                </c:pt>
                <c:pt idx="592">
                  <c:v>0.35322102532082955</c:v>
                </c:pt>
                <c:pt idx="593">
                  <c:v>0.47850002727884433</c:v>
                </c:pt>
                <c:pt idx="594">
                  <c:v>0.58046349787528106</c:v>
                </c:pt>
                <c:pt idx="595">
                  <c:v>0.5792050338560768</c:v>
                </c:pt>
                <c:pt idx="596">
                  <c:v>0.48692130962700725</c:v>
                </c:pt>
                <c:pt idx="597">
                  <c:v>0.3454423113061717</c:v>
                </c:pt>
                <c:pt idx="598">
                  <c:v>0.43546128525790628</c:v>
                </c:pt>
                <c:pt idx="599">
                  <c:v>0.39026327115777482</c:v>
                </c:pt>
                <c:pt idx="600">
                  <c:v>0.40997557027939596</c:v>
                </c:pt>
                <c:pt idx="601">
                  <c:v>0.45034583512666482</c:v>
                </c:pt>
                <c:pt idx="602">
                  <c:v>0.60619775343561899</c:v>
                </c:pt>
                <c:pt idx="603">
                  <c:v>0.54875335681334603</c:v>
                </c:pt>
                <c:pt idx="604">
                  <c:v>0.61552833059534562</c:v>
                </c:pt>
                <c:pt idx="605">
                  <c:v>0.63987197129053186</c:v>
                </c:pt>
                <c:pt idx="606">
                  <c:v>0.59979510556912763</c:v>
                </c:pt>
                <c:pt idx="607">
                  <c:v>0.64424022356528443</c:v>
                </c:pt>
                <c:pt idx="608">
                  <c:v>0.55596224607942391</c:v>
                </c:pt>
                <c:pt idx="609">
                  <c:v>0.45239235464922439</c:v>
                </c:pt>
                <c:pt idx="610">
                  <c:v>0.47576850566490669</c:v>
                </c:pt>
                <c:pt idx="611">
                  <c:v>0.58486448476324993</c:v>
                </c:pt>
                <c:pt idx="612">
                  <c:v>0.66953801761607146</c:v>
                </c:pt>
                <c:pt idx="613">
                  <c:v>0.5853918757539569</c:v>
                </c:pt>
                <c:pt idx="614">
                  <c:v>0.51398798518455657</c:v>
                </c:pt>
                <c:pt idx="615">
                  <c:v>0.51585507053096757</c:v>
                </c:pt>
                <c:pt idx="616">
                  <c:v>0.56825348714560231</c:v>
                </c:pt>
                <c:pt idx="617">
                  <c:v>0.68255184495917265</c:v>
                </c:pt>
                <c:pt idx="618">
                  <c:v>0.73529336881603757</c:v>
                </c:pt>
                <c:pt idx="619">
                  <c:v>0.69864515073076994</c:v>
                </c:pt>
                <c:pt idx="620">
                  <c:v>0.68478022344404499</c:v>
                </c:pt>
                <c:pt idx="621">
                  <c:v>0.68297254535865615</c:v>
                </c:pt>
                <c:pt idx="622">
                  <c:v>0.69461758091208337</c:v>
                </c:pt>
                <c:pt idx="623">
                  <c:v>0.79401684013991014</c:v>
                </c:pt>
                <c:pt idx="624">
                  <c:v>0.72879979146838991</c:v>
                </c:pt>
                <c:pt idx="625">
                  <c:v>0.77954207913289641</c:v>
                </c:pt>
                <c:pt idx="626">
                  <c:v>0.89445148305983768</c:v>
                </c:pt>
                <c:pt idx="627">
                  <c:v>0.90331165170371541</c:v>
                </c:pt>
                <c:pt idx="628">
                  <c:v>0.84128198444499669</c:v>
                </c:pt>
                <c:pt idx="629">
                  <c:v>0.85562338221298107</c:v>
                </c:pt>
                <c:pt idx="630">
                  <c:v>0.98949340155065091</c:v>
                </c:pt>
                <c:pt idx="631">
                  <c:v>0.97364136200238849</c:v>
                </c:pt>
                <c:pt idx="632">
                  <c:v>0.8600098203839649</c:v>
                </c:pt>
                <c:pt idx="633">
                  <c:v>1</c:v>
                </c:pt>
                <c:pt idx="634">
                  <c:v>0.81255190557882673</c:v>
                </c:pt>
                <c:pt idx="635">
                  <c:v>0.6994332062341253</c:v>
                </c:pt>
                <c:pt idx="636">
                  <c:v>0.5770821335693459</c:v>
                </c:pt>
                <c:pt idx="637">
                  <c:v>0.43009644586967988</c:v>
                </c:pt>
                <c:pt idx="638">
                  <c:v>0.35159399380467138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683-A64B-BD64-F6384BF9E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734552"/>
        <c:axId val="2094734553"/>
      </c:scatterChart>
      <c:valAx>
        <c:axId val="20947345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E"/>
                  <a:t>Vegetal = 0 - Animal = 1</a:t>
                </a:r>
              </a:p>
            </c:rich>
          </c:tx>
          <c:overlay val="1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3"/>
        <c:crosses val="autoZero"/>
        <c:crossBetween val="between"/>
        <c:majorUnit val="0.25"/>
      </c:valAx>
      <c:valAx>
        <c:axId val="2094734553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2"/>
        <c:crosses val="autoZero"/>
        <c:crossBetween val="between"/>
        <c:minorUnit val="0.05"/>
      </c:valAx>
      <c:spPr>
        <a:noFill/>
        <a:ln>
          <a:noFill/>
        </a:ln>
        <a:effectLst/>
      </c:spPr>
    </c:plotArea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802299999999996E-2"/>
          <c:y val="4.2677800000000002E-2"/>
          <c:w val="0.86440700000000004"/>
          <c:h val="0.886395000000000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'5hpf'!$C$3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37000"/>
                </a:schemeClr>
              </a:solidFill>
              <a:ln w="9525">
                <a:solidFill>
                  <a:schemeClr val="accent6">
                    <a:tint val="37000"/>
                  </a:schemeClr>
                </a:solidFill>
              </a:ln>
              <a:effectLst/>
            </c:spPr>
          </c:marker>
          <c:xVal>
            <c:numRef>
              <c:f>'5hpf'!$C$4:$C$76</c:f>
              <c:numCache>
                <c:formatCode>General</c:formatCode>
                <c:ptCount val="73"/>
                <c:pt idx="0">
                  <c:v>0</c:v>
                </c:pt>
                <c:pt idx="1">
                  <c:v>1.4489822187080521E-2</c:v>
                </c:pt>
                <c:pt idx="2">
                  <c:v>2.8988838423772138E-2</c:v>
                </c:pt>
                <c:pt idx="3">
                  <c:v>4.3478660610852655E-2</c:v>
                </c:pt>
                <c:pt idx="4">
                  <c:v>5.7968482797933173E-2</c:v>
                </c:pt>
                <c:pt idx="5">
                  <c:v>7.2467499034624794E-2</c:v>
                </c:pt>
                <c:pt idx="6">
                  <c:v>8.6957321221705311E-2</c:v>
                </c:pt>
                <c:pt idx="7">
                  <c:v>0.10144714340878583</c:v>
                </c:pt>
                <c:pt idx="8">
                  <c:v>0.11594615964547746</c:v>
                </c:pt>
                <c:pt idx="9">
                  <c:v>0.13043598183255797</c:v>
                </c:pt>
                <c:pt idx="10">
                  <c:v>0.1449258040196385</c:v>
                </c:pt>
                <c:pt idx="11">
                  <c:v>0.15942482025633009</c:v>
                </c:pt>
                <c:pt idx="12">
                  <c:v>0.17391464244341062</c:v>
                </c:pt>
                <c:pt idx="13">
                  <c:v>0.18840446463049115</c:v>
                </c:pt>
                <c:pt idx="14">
                  <c:v>0.20290348086718277</c:v>
                </c:pt>
                <c:pt idx="15">
                  <c:v>0.2173933030542633</c:v>
                </c:pt>
                <c:pt idx="16">
                  <c:v>0.2318831252413438</c:v>
                </c:pt>
                <c:pt idx="17">
                  <c:v>0.24637294742842433</c:v>
                </c:pt>
                <c:pt idx="18">
                  <c:v>0.26087196366511595</c:v>
                </c:pt>
                <c:pt idx="19">
                  <c:v>0.27536178585219645</c:v>
                </c:pt>
                <c:pt idx="20">
                  <c:v>0.28985160803927701</c:v>
                </c:pt>
                <c:pt idx="21">
                  <c:v>0.3043506242759686</c:v>
                </c:pt>
                <c:pt idx="22">
                  <c:v>0.31884044646304915</c:v>
                </c:pt>
                <c:pt idx="23">
                  <c:v>0.33333026865012966</c:v>
                </c:pt>
                <c:pt idx="24">
                  <c:v>0.34782928488682124</c:v>
                </c:pt>
                <c:pt idx="25">
                  <c:v>0.36231910707390175</c:v>
                </c:pt>
                <c:pt idx="26">
                  <c:v>0.37680892926098231</c:v>
                </c:pt>
                <c:pt idx="27">
                  <c:v>0.39130794549767389</c:v>
                </c:pt>
                <c:pt idx="28">
                  <c:v>0.40579776768475445</c:v>
                </c:pt>
                <c:pt idx="29">
                  <c:v>0.42028758987183495</c:v>
                </c:pt>
                <c:pt idx="30">
                  <c:v>0.4347866061085266</c:v>
                </c:pt>
                <c:pt idx="31">
                  <c:v>0.44927642829560704</c:v>
                </c:pt>
                <c:pt idx="32">
                  <c:v>0.4637662504826876</c:v>
                </c:pt>
                <c:pt idx="33">
                  <c:v>0.47826526671937925</c:v>
                </c:pt>
                <c:pt idx="34">
                  <c:v>0.49275508890645969</c:v>
                </c:pt>
                <c:pt idx="35">
                  <c:v>0.50724491109354031</c:v>
                </c:pt>
                <c:pt idx="36">
                  <c:v>0.52174392733023189</c:v>
                </c:pt>
                <c:pt idx="37">
                  <c:v>0.5362337495173124</c:v>
                </c:pt>
                <c:pt idx="38">
                  <c:v>0.5507235717043929</c:v>
                </c:pt>
                <c:pt idx="39">
                  <c:v>0.5652225879410846</c:v>
                </c:pt>
                <c:pt idx="40">
                  <c:v>0.5797124101281651</c:v>
                </c:pt>
                <c:pt idx="41">
                  <c:v>0.5942022323152456</c:v>
                </c:pt>
                <c:pt idx="42">
                  <c:v>0.60870124855193719</c:v>
                </c:pt>
                <c:pt idx="43">
                  <c:v>0.62319107073901769</c:v>
                </c:pt>
                <c:pt idx="44">
                  <c:v>0.63768089292609831</c:v>
                </c:pt>
                <c:pt idx="45">
                  <c:v>0.6521707151131787</c:v>
                </c:pt>
                <c:pt idx="46">
                  <c:v>0.6666697313498704</c:v>
                </c:pt>
                <c:pt idx="47">
                  <c:v>0.6811595535369509</c:v>
                </c:pt>
                <c:pt idx="48">
                  <c:v>0.6956493757240314</c:v>
                </c:pt>
                <c:pt idx="49">
                  <c:v>0.7101483919607231</c:v>
                </c:pt>
                <c:pt idx="50">
                  <c:v>0.72463821414780349</c:v>
                </c:pt>
                <c:pt idx="51">
                  <c:v>0.739128036334884</c:v>
                </c:pt>
                <c:pt idx="52">
                  <c:v>0.75362705257157558</c:v>
                </c:pt>
                <c:pt idx="53">
                  <c:v>0.7681168747586562</c:v>
                </c:pt>
                <c:pt idx="54">
                  <c:v>0.7826066969457367</c:v>
                </c:pt>
                <c:pt idx="55">
                  <c:v>0.7971057131824284</c:v>
                </c:pt>
                <c:pt idx="56">
                  <c:v>0.8115955353695089</c:v>
                </c:pt>
                <c:pt idx="57">
                  <c:v>0.82608535755658929</c:v>
                </c:pt>
                <c:pt idx="58">
                  <c:v>0.84058437379328099</c:v>
                </c:pt>
                <c:pt idx="59">
                  <c:v>0.8550741959803615</c:v>
                </c:pt>
                <c:pt idx="60">
                  <c:v>0.86956401816744211</c:v>
                </c:pt>
                <c:pt idx="61">
                  <c:v>0.8840630344041337</c:v>
                </c:pt>
                <c:pt idx="62">
                  <c:v>0.89855285659121409</c:v>
                </c:pt>
                <c:pt idx="63">
                  <c:v>0.9130426787782947</c:v>
                </c:pt>
                <c:pt idx="64">
                  <c:v>0.92754169501498629</c:v>
                </c:pt>
                <c:pt idx="65">
                  <c:v>0.9420315172020669</c:v>
                </c:pt>
                <c:pt idx="66">
                  <c:v>0.95652133938914741</c:v>
                </c:pt>
                <c:pt idx="67">
                  <c:v>0.97102035562583899</c:v>
                </c:pt>
                <c:pt idx="68">
                  <c:v>0.98551017781291939</c:v>
                </c:pt>
                <c:pt idx="69">
                  <c:v>1</c:v>
                </c:pt>
              </c:numCache>
            </c:numRef>
          </c:xVal>
          <c:yVal>
            <c:numRef>
              <c:f>'5hpf'!$D$4:$D$76</c:f>
              <c:numCache>
                <c:formatCode>General</c:formatCode>
                <c:ptCount val="73"/>
                <c:pt idx="0">
                  <c:v>0.37573006438900031</c:v>
                </c:pt>
                <c:pt idx="1">
                  <c:v>0.38739300390620107</c:v>
                </c:pt>
                <c:pt idx="2">
                  <c:v>0.49832521802780677</c:v>
                </c:pt>
                <c:pt idx="3">
                  <c:v>0.58025942073556813</c:v>
                </c:pt>
                <c:pt idx="4">
                  <c:v>0.57954135883473579</c:v>
                </c:pt>
                <c:pt idx="5">
                  <c:v>0.54161627940957502</c:v>
                </c:pt>
                <c:pt idx="6">
                  <c:v>0.51573126115883494</c:v>
                </c:pt>
                <c:pt idx="7">
                  <c:v>0.392671315514451</c:v>
                </c:pt>
                <c:pt idx="8">
                  <c:v>0.44707285405948499</c:v>
                </c:pt>
                <c:pt idx="9">
                  <c:v>0.49110841760587587</c:v>
                </c:pt>
                <c:pt idx="10">
                  <c:v>0.58570472348354652</c:v>
                </c:pt>
                <c:pt idx="11">
                  <c:v>0.51376633208136357</c:v>
                </c:pt>
                <c:pt idx="12">
                  <c:v>0.41261144919085835</c:v>
                </c:pt>
                <c:pt idx="13">
                  <c:v>0.4121383076282944</c:v>
                </c:pt>
                <c:pt idx="14">
                  <c:v>0.45512182699439607</c:v>
                </c:pt>
                <c:pt idx="15">
                  <c:v>0.41997715004571384</c:v>
                </c:pt>
                <c:pt idx="16">
                  <c:v>0.30497591848605832</c:v>
                </c:pt>
                <c:pt idx="17">
                  <c:v>0.38396411917044365</c:v>
                </c:pt>
                <c:pt idx="18">
                  <c:v>0.45669989326482985</c:v>
                </c:pt>
                <c:pt idx="19">
                  <c:v>0.37110858459701557</c:v>
                </c:pt>
                <c:pt idx="20">
                  <c:v>0.30030990772347937</c:v>
                </c:pt>
                <c:pt idx="21">
                  <c:v>0.22749481283772216</c:v>
                </c:pt>
                <c:pt idx="22">
                  <c:v>0.23024877505041044</c:v>
                </c:pt>
                <c:pt idx="23">
                  <c:v>0.30615042283548172</c:v>
                </c:pt>
                <c:pt idx="24">
                  <c:v>0.28137032929261163</c:v>
                </c:pt>
                <c:pt idx="25">
                  <c:v>0.36169167590916235</c:v>
                </c:pt>
                <c:pt idx="26">
                  <c:v>0.33913813089600486</c:v>
                </c:pt>
                <c:pt idx="27">
                  <c:v>0.48045438289120107</c:v>
                </c:pt>
                <c:pt idx="28">
                  <c:v>0.45893618294435989</c:v>
                </c:pt>
                <c:pt idx="29">
                  <c:v>0.41557554192103818</c:v>
                </c:pt>
                <c:pt idx="30">
                  <c:v>0.49615989958266127</c:v>
                </c:pt>
                <c:pt idx="31">
                  <c:v>0.51521358862567679</c:v>
                </c:pt>
                <c:pt idx="32">
                  <c:v>0.53030402128580389</c:v>
                </c:pt>
                <c:pt idx="33">
                  <c:v>0.50499790565278924</c:v>
                </c:pt>
                <c:pt idx="34">
                  <c:v>0.50982951596226556</c:v>
                </c:pt>
                <c:pt idx="35">
                  <c:v>0.57522742105841773</c:v>
                </c:pt>
                <c:pt idx="36">
                  <c:v>0.56342393066527874</c:v>
                </c:pt>
                <c:pt idx="37">
                  <c:v>0.59565739541136176</c:v>
                </c:pt>
                <c:pt idx="38">
                  <c:v>0.56179298386726428</c:v>
                </c:pt>
                <c:pt idx="39">
                  <c:v>0.52414900619397964</c:v>
                </c:pt>
                <c:pt idx="40">
                  <c:v>0.59777122492175772</c:v>
                </c:pt>
                <c:pt idx="41">
                  <c:v>0.74450633940114197</c:v>
                </c:pt>
                <c:pt idx="42">
                  <c:v>0.7188662414886704</c:v>
                </c:pt>
                <c:pt idx="43">
                  <c:v>0.63497685085325517</c:v>
                </c:pt>
                <c:pt idx="44">
                  <c:v>0.61605397153636021</c:v>
                </c:pt>
                <c:pt idx="45">
                  <c:v>0.61919340496325492</c:v>
                </c:pt>
                <c:pt idx="46">
                  <c:v>0.62157859507570956</c:v>
                </c:pt>
                <c:pt idx="47">
                  <c:v>0.59290482479150464</c:v>
                </c:pt>
                <c:pt idx="48">
                  <c:v>0.63297713195500693</c:v>
                </c:pt>
                <c:pt idx="49">
                  <c:v>0.64476253164134201</c:v>
                </c:pt>
                <c:pt idx="50">
                  <c:v>0.69221863036650377</c:v>
                </c:pt>
                <c:pt idx="51">
                  <c:v>0.73835967386630408</c:v>
                </c:pt>
                <c:pt idx="52">
                  <c:v>0.7580632367614295</c:v>
                </c:pt>
                <c:pt idx="53">
                  <c:v>0.69485848196704425</c:v>
                </c:pt>
                <c:pt idx="54">
                  <c:v>0.72704741574253307</c:v>
                </c:pt>
                <c:pt idx="55">
                  <c:v>0.73181779596744234</c:v>
                </c:pt>
                <c:pt idx="56">
                  <c:v>0.71273766666063643</c:v>
                </c:pt>
                <c:pt idx="57">
                  <c:v>0.74509359157585353</c:v>
                </c:pt>
                <c:pt idx="58">
                  <c:v>0.67931160685832603</c:v>
                </c:pt>
                <c:pt idx="59">
                  <c:v>0.75783501553713395</c:v>
                </c:pt>
                <c:pt idx="60">
                  <c:v>0.93394526308758263</c:v>
                </c:pt>
                <c:pt idx="61">
                  <c:v>0.90981365180399132</c:v>
                </c:pt>
                <c:pt idx="62">
                  <c:v>0.79355024554655496</c:v>
                </c:pt>
                <c:pt idx="63">
                  <c:v>0.85507952257233155</c:v>
                </c:pt>
                <c:pt idx="64">
                  <c:v>0.86211263274056116</c:v>
                </c:pt>
                <c:pt idx="65">
                  <c:v>0.9554732041842412</c:v>
                </c:pt>
                <c:pt idx="66">
                  <c:v>0.89004050926731237</c:v>
                </c:pt>
                <c:pt idx="67">
                  <c:v>0.93160460394572231</c:v>
                </c:pt>
                <c:pt idx="68">
                  <c:v>1</c:v>
                </c:pt>
                <c:pt idx="69">
                  <c:v>0.89061941188503768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3C-0C4A-B3FE-DD9F780BE89D}"/>
            </c:ext>
          </c:extLst>
        </c:ser>
        <c:ser>
          <c:idx val="1"/>
          <c:order val="1"/>
          <c:tx>
            <c:strRef>
              <c:f>'5hpf'!$G$3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44000"/>
                </a:schemeClr>
              </a:solidFill>
              <a:ln w="9525">
                <a:solidFill>
                  <a:schemeClr val="accent6">
                    <a:tint val="44000"/>
                  </a:schemeClr>
                </a:solidFill>
              </a:ln>
              <a:effectLst/>
            </c:spPr>
          </c:marker>
          <c:xVal>
            <c:numRef>
              <c:f>'5hpf'!$G$4:$G$76</c:f>
              <c:numCache>
                <c:formatCode>General</c:formatCode>
                <c:ptCount val="73"/>
                <c:pt idx="0">
                  <c:v>0</c:v>
                </c:pt>
                <c:pt idx="1">
                  <c:v>3.3332839920743838E-2</c:v>
                </c:pt>
                <c:pt idx="2">
                  <c:v>6.6665679841487677E-2</c:v>
                </c:pt>
                <c:pt idx="3">
                  <c:v>0.10000063438761506</c:v>
                </c:pt>
                <c:pt idx="4">
                  <c:v>0.1333334743083589</c:v>
                </c:pt>
                <c:pt idx="5">
                  <c:v>0.16666631422910272</c:v>
                </c:pt>
                <c:pt idx="6">
                  <c:v>0.19999915414984656</c:v>
                </c:pt>
                <c:pt idx="7">
                  <c:v>0.23333410869597393</c:v>
                </c:pt>
                <c:pt idx="8">
                  <c:v>0.2666669486167178</c:v>
                </c:pt>
                <c:pt idx="9">
                  <c:v>0.29999978853746162</c:v>
                </c:pt>
                <c:pt idx="10">
                  <c:v>0.33333262845820544</c:v>
                </c:pt>
                <c:pt idx="11">
                  <c:v>0.36666546837894931</c:v>
                </c:pt>
                <c:pt idx="12">
                  <c:v>0.4000004229250767</c:v>
                </c:pt>
                <c:pt idx="13">
                  <c:v>0.43333326284582052</c:v>
                </c:pt>
                <c:pt idx="14">
                  <c:v>0.46666610276656439</c:v>
                </c:pt>
                <c:pt idx="15">
                  <c:v>0.49999894268730816</c:v>
                </c:pt>
                <c:pt idx="16">
                  <c:v>0.53333178260805203</c:v>
                </c:pt>
                <c:pt idx="17">
                  <c:v>0.56666673715417937</c:v>
                </c:pt>
                <c:pt idx="18">
                  <c:v>0.59999957707492324</c:v>
                </c:pt>
                <c:pt idx="19">
                  <c:v>0.63333241699566711</c:v>
                </c:pt>
                <c:pt idx="20">
                  <c:v>0.66666525691641088</c:v>
                </c:pt>
                <c:pt idx="21">
                  <c:v>0.70000021146253832</c:v>
                </c:pt>
                <c:pt idx="22">
                  <c:v>0.73333305138328209</c:v>
                </c:pt>
                <c:pt idx="23">
                  <c:v>0.76666589130402596</c:v>
                </c:pt>
                <c:pt idx="24">
                  <c:v>0.79999873122476983</c:v>
                </c:pt>
                <c:pt idx="25">
                  <c:v>0.83333157114551359</c:v>
                </c:pt>
                <c:pt idx="26">
                  <c:v>0.86666652569164104</c:v>
                </c:pt>
                <c:pt idx="27">
                  <c:v>0.89999936561238492</c:v>
                </c:pt>
                <c:pt idx="28">
                  <c:v>0.93333220553312879</c:v>
                </c:pt>
                <c:pt idx="29">
                  <c:v>0.96666504545387244</c:v>
                </c:pt>
                <c:pt idx="30">
                  <c:v>1</c:v>
                </c:pt>
              </c:numCache>
            </c:numRef>
          </c:xVal>
          <c:yVal>
            <c:numRef>
              <c:f>'5hpf'!$H$4:$H$76</c:f>
              <c:numCache>
                <c:formatCode>General</c:formatCode>
                <c:ptCount val="73"/>
                <c:pt idx="0">
                  <c:v>0.66765578635014833</c:v>
                </c:pt>
                <c:pt idx="1">
                  <c:v>0.5341246290801186</c:v>
                </c:pt>
                <c:pt idx="2">
                  <c:v>0.67754747774480706</c:v>
                </c:pt>
                <c:pt idx="3">
                  <c:v>0.66172106824925814</c:v>
                </c:pt>
                <c:pt idx="4">
                  <c:v>0.70722106824925812</c:v>
                </c:pt>
                <c:pt idx="5">
                  <c:v>0.69732937685459939</c:v>
                </c:pt>
                <c:pt idx="6">
                  <c:v>0.67359050445103852</c:v>
                </c:pt>
                <c:pt idx="7">
                  <c:v>0.80712166172106814</c:v>
                </c:pt>
                <c:pt idx="8">
                  <c:v>0.63600445103857561</c:v>
                </c:pt>
                <c:pt idx="9">
                  <c:v>0.72700296735905034</c:v>
                </c:pt>
                <c:pt idx="10">
                  <c:v>0.6083086053412462</c:v>
                </c:pt>
                <c:pt idx="11">
                  <c:v>0.56676557863501487</c:v>
                </c:pt>
                <c:pt idx="12">
                  <c:v>0.55192878338278928</c:v>
                </c:pt>
                <c:pt idx="13">
                  <c:v>0.56577596439169131</c:v>
                </c:pt>
                <c:pt idx="14">
                  <c:v>0.55885311572700291</c:v>
                </c:pt>
                <c:pt idx="15">
                  <c:v>0.50445103857566764</c:v>
                </c:pt>
                <c:pt idx="16">
                  <c:v>0.56379821958456966</c:v>
                </c:pt>
                <c:pt idx="17">
                  <c:v>0.57863501483679525</c:v>
                </c:pt>
                <c:pt idx="18">
                  <c:v>0.6083086053412462</c:v>
                </c:pt>
                <c:pt idx="19">
                  <c:v>0.59544955489614237</c:v>
                </c:pt>
                <c:pt idx="20">
                  <c:v>0.51928783382789312</c:v>
                </c:pt>
                <c:pt idx="21">
                  <c:v>0.66468842729970312</c:v>
                </c:pt>
                <c:pt idx="22">
                  <c:v>0.62215578635014834</c:v>
                </c:pt>
                <c:pt idx="23">
                  <c:v>0.72799258160237379</c:v>
                </c:pt>
                <c:pt idx="24">
                  <c:v>0.66765578635014833</c:v>
                </c:pt>
                <c:pt idx="25">
                  <c:v>0.77151335311572689</c:v>
                </c:pt>
                <c:pt idx="26">
                  <c:v>0.79821958456973285</c:v>
                </c:pt>
                <c:pt idx="27">
                  <c:v>0.87833827893175076</c:v>
                </c:pt>
                <c:pt idx="28">
                  <c:v>0.94065281899109787</c:v>
                </c:pt>
                <c:pt idx="29">
                  <c:v>1</c:v>
                </c:pt>
                <c:pt idx="30">
                  <c:v>0.91988130563798209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3C-0C4A-B3FE-DD9F780BE89D}"/>
            </c:ext>
          </c:extLst>
        </c:ser>
        <c:ser>
          <c:idx val="2"/>
          <c:order val="2"/>
          <c:tx>
            <c:strRef>
              <c:f>'5hpf'!$K$3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50000"/>
                </a:schemeClr>
              </a:solidFill>
              <a:ln w="9525">
                <a:solidFill>
                  <a:schemeClr val="accent6">
                    <a:tint val="50000"/>
                  </a:schemeClr>
                </a:solidFill>
              </a:ln>
              <a:effectLst/>
            </c:spPr>
          </c:marker>
          <c:xVal>
            <c:numRef>
              <c:f>'5hpf'!$K$4:$K$76</c:f>
              <c:numCache>
                <c:formatCode>General</c:formatCode>
                <c:ptCount val="73"/>
                <c:pt idx="0">
                  <c:v>0</c:v>
                </c:pt>
                <c:pt idx="1">
                  <c:v>1.4708416079508875E-2</c:v>
                </c:pt>
                <c:pt idx="2">
                  <c:v>2.940776408498599E-2</c:v>
                </c:pt>
                <c:pt idx="3">
                  <c:v>4.4116180164494867E-2</c:v>
                </c:pt>
                <c:pt idx="4">
                  <c:v>5.8824596244003748E-2</c:v>
                </c:pt>
                <c:pt idx="5">
                  <c:v>7.3533012323512614E-2</c:v>
                </c:pt>
                <c:pt idx="6">
                  <c:v>8.8232360328989734E-2</c:v>
                </c:pt>
                <c:pt idx="7">
                  <c:v>0.10294077640849861</c:v>
                </c:pt>
                <c:pt idx="8">
                  <c:v>0.1176491924880075</c:v>
                </c:pt>
                <c:pt idx="9">
                  <c:v>0.1323485404934846</c:v>
                </c:pt>
                <c:pt idx="10">
                  <c:v>0.14705695657299347</c:v>
                </c:pt>
                <c:pt idx="11">
                  <c:v>0.16176537265250235</c:v>
                </c:pt>
                <c:pt idx="12">
                  <c:v>0.17647378873201122</c:v>
                </c:pt>
                <c:pt idx="13">
                  <c:v>0.19117313673748834</c:v>
                </c:pt>
                <c:pt idx="14">
                  <c:v>0.20588155281699722</c:v>
                </c:pt>
                <c:pt idx="15">
                  <c:v>0.22058996889650606</c:v>
                </c:pt>
                <c:pt idx="16">
                  <c:v>0.23528931690198321</c:v>
                </c:pt>
                <c:pt idx="17">
                  <c:v>0.24999773298149205</c:v>
                </c:pt>
                <c:pt idx="18">
                  <c:v>0.26470614906100093</c:v>
                </c:pt>
                <c:pt idx="19">
                  <c:v>0.27941456514050983</c:v>
                </c:pt>
                <c:pt idx="20">
                  <c:v>0.29411391314598695</c:v>
                </c:pt>
                <c:pt idx="21">
                  <c:v>0.30882232922549585</c:v>
                </c:pt>
                <c:pt idx="22">
                  <c:v>0.3235307453050047</c:v>
                </c:pt>
                <c:pt idx="23">
                  <c:v>0.33823009331048182</c:v>
                </c:pt>
                <c:pt idx="24">
                  <c:v>0.35293850938999066</c:v>
                </c:pt>
                <c:pt idx="25">
                  <c:v>0.36764692546949951</c:v>
                </c:pt>
                <c:pt idx="26">
                  <c:v>0.38235534154900841</c:v>
                </c:pt>
                <c:pt idx="27">
                  <c:v>0.39705468955448553</c:v>
                </c:pt>
                <c:pt idx="28">
                  <c:v>0.41176310563399443</c:v>
                </c:pt>
                <c:pt idx="29">
                  <c:v>0.42647152171350333</c:v>
                </c:pt>
                <c:pt idx="30">
                  <c:v>0.4411708697189804</c:v>
                </c:pt>
                <c:pt idx="31">
                  <c:v>0.4558792857984893</c:v>
                </c:pt>
                <c:pt idx="32">
                  <c:v>0.47058770187799814</c:v>
                </c:pt>
                <c:pt idx="33">
                  <c:v>0.48529611795750704</c:v>
                </c:pt>
                <c:pt idx="34">
                  <c:v>0.49999546596298411</c:v>
                </c:pt>
                <c:pt idx="35">
                  <c:v>0.51470388204249307</c:v>
                </c:pt>
                <c:pt idx="36">
                  <c:v>0.52941229812200186</c:v>
                </c:pt>
                <c:pt idx="37">
                  <c:v>0.54412071420151076</c:v>
                </c:pt>
                <c:pt idx="38">
                  <c:v>0.55882006220698788</c:v>
                </c:pt>
                <c:pt idx="39">
                  <c:v>0.57352847828649678</c:v>
                </c:pt>
                <c:pt idx="40">
                  <c:v>0.58823689436600568</c:v>
                </c:pt>
                <c:pt idx="41">
                  <c:v>0.6029362423714828</c:v>
                </c:pt>
                <c:pt idx="42">
                  <c:v>0.6176446584509917</c:v>
                </c:pt>
                <c:pt idx="43">
                  <c:v>0.63235307453050049</c:v>
                </c:pt>
                <c:pt idx="44">
                  <c:v>0.64706149061000939</c:v>
                </c:pt>
                <c:pt idx="45">
                  <c:v>0.66176083861548651</c:v>
                </c:pt>
                <c:pt idx="46">
                  <c:v>0.67646925469499541</c:v>
                </c:pt>
                <c:pt idx="47">
                  <c:v>0.6911776707745042</c:v>
                </c:pt>
                <c:pt idx="48">
                  <c:v>0.70587701877998132</c:v>
                </c:pt>
                <c:pt idx="49">
                  <c:v>0.72058543485949023</c:v>
                </c:pt>
                <c:pt idx="50">
                  <c:v>0.73529385093899902</c:v>
                </c:pt>
                <c:pt idx="51">
                  <c:v>0.75000226701850792</c:v>
                </c:pt>
                <c:pt idx="52">
                  <c:v>0.76470161502398515</c:v>
                </c:pt>
                <c:pt idx="53">
                  <c:v>0.77941003110349405</c:v>
                </c:pt>
                <c:pt idx="54">
                  <c:v>0.79411844718300295</c:v>
                </c:pt>
                <c:pt idx="55">
                  <c:v>0.80881779518847996</c:v>
                </c:pt>
                <c:pt idx="56">
                  <c:v>0.82352621126798886</c:v>
                </c:pt>
                <c:pt idx="57">
                  <c:v>0.83823462734749776</c:v>
                </c:pt>
                <c:pt idx="58">
                  <c:v>0.85294304342700666</c:v>
                </c:pt>
                <c:pt idx="59">
                  <c:v>0.86764239143248367</c:v>
                </c:pt>
                <c:pt idx="60">
                  <c:v>0.88235080751199257</c:v>
                </c:pt>
                <c:pt idx="61">
                  <c:v>0.89705922359150148</c:v>
                </c:pt>
                <c:pt idx="62">
                  <c:v>0.9117585715969786</c:v>
                </c:pt>
                <c:pt idx="63">
                  <c:v>0.92646698767648739</c:v>
                </c:pt>
                <c:pt idx="64">
                  <c:v>0.94117540375599629</c:v>
                </c:pt>
                <c:pt idx="65">
                  <c:v>0.95588381983550519</c:v>
                </c:pt>
                <c:pt idx="66">
                  <c:v>0.97058316784098231</c:v>
                </c:pt>
                <c:pt idx="67">
                  <c:v>0.98529158392049121</c:v>
                </c:pt>
                <c:pt idx="68">
                  <c:v>1</c:v>
                </c:pt>
              </c:numCache>
            </c:numRef>
          </c:xVal>
          <c:yVal>
            <c:numRef>
              <c:f>'5hpf'!$L$4:$L$76</c:f>
              <c:numCache>
                <c:formatCode>General</c:formatCode>
                <c:ptCount val="73"/>
                <c:pt idx="0">
                  <c:v>0.48847409008709386</c:v>
                </c:pt>
                <c:pt idx="1">
                  <c:v>0.48160531293520964</c:v>
                </c:pt>
                <c:pt idx="2">
                  <c:v>0.50246315658192853</c:v>
                </c:pt>
                <c:pt idx="3">
                  <c:v>0.60160157143154092</c:v>
                </c:pt>
                <c:pt idx="4">
                  <c:v>0.47833253653162611</c:v>
                </c:pt>
                <c:pt idx="5">
                  <c:v>0.52023737762165079</c:v>
                </c:pt>
                <c:pt idx="6">
                  <c:v>0.6078685900767008</c:v>
                </c:pt>
                <c:pt idx="7">
                  <c:v>0.53891995260762016</c:v>
                </c:pt>
                <c:pt idx="8">
                  <c:v>0.473010247562826</c:v>
                </c:pt>
                <c:pt idx="9">
                  <c:v>0.51378224448647858</c:v>
                </c:pt>
                <c:pt idx="10">
                  <c:v>0.51411482259036767</c:v>
                </c:pt>
                <c:pt idx="11">
                  <c:v>0.53249184144338901</c:v>
                </c:pt>
                <c:pt idx="12">
                  <c:v>0.47743353634455088</c:v>
                </c:pt>
                <c:pt idx="13">
                  <c:v>0.46996300068594232</c:v>
                </c:pt>
                <c:pt idx="14">
                  <c:v>0.47319004760024114</c:v>
                </c:pt>
                <c:pt idx="15">
                  <c:v>0.45661206842794488</c:v>
                </c:pt>
                <c:pt idx="16">
                  <c:v>0.49365295474859172</c:v>
                </c:pt>
                <c:pt idx="17">
                  <c:v>0.55602901743956434</c:v>
                </c:pt>
                <c:pt idx="18">
                  <c:v>0.55691034941487039</c:v>
                </c:pt>
                <c:pt idx="19">
                  <c:v>0.55649670539815832</c:v>
                </c:pt>
                <c:pt idx="20">
                  <c:v>0.51843106279490314</c:v>
                </c:pt>
                <c:pt idx="21">
                  <c:v>0.52278160011640229</c:v>
                </c:pt>
                <c:pt idx="22">
                  <c:v>0.5434606830322809</c:v>
                </c:pt>
                <c:pt idx="23">
                  <c:v>0.50121391007919514</c:v>
                </c:pt>
                <c:pt idx="24">
                  <c:v>0.47894364879752227</c:v>
                </c:pt>
                <c:pt idx="25">
                  <c:v>0.46855993681016023</c:v>
                </c:pt>
                <c:pt idx="26">
                  <c:v>0.49419235486083679</c:v>
                </c:pt>
                <c:pt idx="27">
                  <c:v>0.52154170737284078</c:v>
                </c:pt>
                <c:pt idx="28">
                  <c:v>0.48311542538818097</c:v>
                </c:pt>
                <c:pt idx="29">
                  <c:v>0.53115217526866076</c:v>
                </c:pt>
                <c:pt idx="30">
                  <c:v>0.56978423995510197</c:v>
                </c:pt>
                <c:pt idx="31">
                  <c:v>0.58323390633769145</c:v>
                </c:pt>
                <c:pt idx="32">
                  <c:v>0.58014196927809758</c:v>
                </c:pt>
                <c:pt idx="33">
                  <c:v>0.57596083892826699</c:v>
                </c:pt>
                <c:pt idx="34">
                  <c:v>0.57161861605936515</c:v>
                </c:pt>
                <c:pt idx="35">
                  <c:v>0.50659855744247428</c:v>
                </c:pt>
                <c:pt idx="36">
                  <c:v>0.50803799704836927</c:v>
                </c:pt>
                <c:pt idx="37">
                  <c:v>0.49582822340934124</c:v>
                </c:pt>
                <c:pt idx="38">
                  <c:v>0.5318443534473799</c:v>
                </c:pt>
                <c:pt idx="39">
                  <c:v>0.52613544243280885</c:v>
                </c:pt>
                <c:pt idx="40">
                  <c:v>0.48556091375834043</c:v>
                </c:pt>
                <c:pt idx="41">
                  <c:v>0.5243374420586584</c:v>
                </c:pt>
                <c:pt idx="42">
                  <c:v>0.536878754495001</c:v>
                </c:pt>
                <c:pt idx="43">
                  <c:v>0.47536635556756529</c:v>
                </c:pt>
                <c:pt idx="44">
                  <c:v>0.4766062483111268</c:v>
                </c:pt>
                <c:pt idx="45">
                  <c:v>0.43854060570787173</c:v>
                </c:pt>
                <c:pt idx="46">
                  <c:v>0.55248706063314557</c:v>
                </c:pt>
                <c:pt idx="47">
                  <c:v>0.52310586376769419</c:v>
                </c:pt>
                <c:pt idx="48">
                  <c:v>0.48494980149244421</c:v>
                </c:pt>
                <c:pt idx="49">
                  <c:v>0.46636596063106689</c:v>
                </c:pt>
                <c:pt idx="50">
                  <c:v>0.57201459186430814</c:v>
                </c:pt>
                <c:pt idx="51">
                  <c:v>0.60019954686233346</c:v>
                </c:pt>
                <c:pt idx="52">
                  <c:v>0.63965889958219879</c:v>
                </c:pt>
                <c:pt idx="53">
                  <c:v>0.65838616475087819</c:v>
                </c:pt>
                <c:pt idx="54">
                  <c:v>0.64605998877548898</c:v>
                </c:pt>
                <c:pt idx="55">
                  <c:v>0.61239061298301778</c:v>
                </c:pt>
                <c:pt idx="56">
                  <c:v>0.6691481843314141</c:v>
                </c:pt>
                <c:pt idx="57">
                  <c:v>0.65309089775301921</c:v>
                </c:pt>
                <c:pt idx="58">
                  <c:v>0.68187865056434338</c:v>
                </c:pt>
                <c:pt idx="59">
                  <c:v>0.71023509114718664</c:v>
                </c:pt>
                <c:pt idx="60">
                  <c:v>0.7240266893928371</c:v>
                </c:pt>
                <c:pt idx="61">
                  <c:v>0.82854143715313144</c:v>
                </c:pt>
                <c:pt idx="62">
                  <c:v>0.8972198549128021</c:v>
                </c:pt>
                <c:pt idx="63">
                  <c:v>0.84355525993057423</c:v>
                </c:pt>
                <c:pt idx="64">
                  <c:v>0.88596416470930595</c:v>
                </c:pt>
                <c:pt idx="65">
                  <c:v>0.93226527261011449</c:v>
                </c:pt>
                <c:pt idx="66">
                  <c:v>1</c:v>
                </c:pt>
                <c:pt idx="67">
                  <c:v>0.91474256376145835</c:v>
                </c:pt>
                <c:pt idx="68">
                  <c:v>0.88341058845538256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03C-0C4A-B3FE-DD9F780BE89D}"/>
            </c:ext>
          </c:extLst>
        </c:ser>
        <c:ser>
          <c:idx val="3"/>
          <c:order val="3"/>
          <c:tx>
            <c:strRef>
              <c:f>'5hpf'!$O$3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57000"/>
                </a:schemeClr>
              </a:solidFill>
              <a:ln w="9525">
                <a:solidFill>
                  <a:schemeClr val="accent6">
                    <a:tint val="57000"/>
                  </a:schemeClr>
                </a:solidFill>
              </a:ln>
              <a:effectLst/>
            </c:spPr>
          </c:marker>
          <c:xVal>
            <c:numRef>
              <c:f>'5hpf'!$O$4:$O$76</c:f>
              <c:numCache>
                <c:formatCode>General</c:formatCode>
                <c:ptCount val="73"/>
                <c:pt idx="0">
                  <c:v>0</c:v>
                </c:pt>
                <c:pt idx="1">
                  <c:v>1.4288231148696266E-2</c:v>
                </c:pt>
                <c:pt idx="2">
                  <c:v>2.8567653276955599E-2</c:v>
                </c:pt>
                <c:pt idx="3">
                  <c:v>4.2855884425651865E-2</c:v>
                </c:pt>
                <c:pt idx="4">
                  <c:v>5.7144115574348134E-2</c:v>
                </c:pt>
                <c:pt idx="5">
                  <c:v>7.1432346723044396E-2</c:v>
                </c:pt>
                <c:pt idx="6">
                  <c:v>8.571176885130373E-2</c:v>
                </c:pt>
                <c:pt idx="7">
                  <c:v>9.9999999999999992E-2</c:v>
                </c:pt>
                <c:pt idx="8">
                  <c:v>0.11428823114869627</c:v>
                </c:pt>
                <c:pt idx="9">
                  <c:v>0.1285676532769556</c:v>
                </c:pt>
                <c:pt idx="10">
                  <c:v>0.14285588442565186</c:v>
                </c:pt>
                <c:pt idx="11">
                  <c:v>0.15714411557434813</c:v>
                </c:pt>
                <c:pt idx="12">
                  <c:v>0.17143234672304439</c:v>
                </c:pt>
                <c:pt idx="13">
                  <c:v>0.18571176885130375</c:v>
                </c:pt>
                <c:pt idx="14">
                  <c:v>0.19999999999999998</c:v>
                </c:pt>
                <c:pt idx="15">
                  <c:v>0.21428823114869625</c:v>
                </c:pt>
                <c:pt idx="16">
                  <c:v>0.22856765327695561</c:v>
                </c:pt>
                <c:pt idx="17">
                  <c:v>0.24285588442565184</c:v>
                </c:pt>
                <c:pt idx="18">
                  <c:v>0.25714411557434813</c:v>
                </c:pt>
                <c:pt idx="19">
                  <c:v>0.27143234672304439</c:v>
                </c:pt>
                <c:pt idx="20">
                  <c:v>0.28571176885130373</c:v>
                </c:pt>
                <c:pt idx="21">
                  <c:v>0.3</c:v>
                </c:pt>
                <c:pt idx="22">
                  <c:v>0.31428823114869625</c:v>
                </c:pt>
                <c:pt idx="23">
                  <c:v>0.32856765327695564</c:v>
                </c:pt>
                <c:pt idx="24">
                  <c:v>0.34285588442565185</c:v>
                </c:pt>
                <c:pt idx="25">
                  <c:v>0.35714411557434811</c:v>
                </c:pt>
                <c:pt idx="26">
                  <c:v>0.37143234672304437</c:v>
                </c:pt>
                <c:pt idx="27">
                  <c:v>0.3857117688513037</c:v>
                </c:pt>
                <c:pt idx="28">
                  <c:v>0.39999999999999997</c:v>
                </c:pt>
                <c:pt idx="29">
                  <c:v>0.41428823114869628</c:v>
                </c:pt>
                <c:pt idx="30">
                  <c:v>0.42856765327695556</c:v>
                </c:pt>
                <c:pt idx="31">
                  <c:v>0.44285588442565188</c:v>
                </c:pt>
                <c:pt idx="32">
                  <c:v>0.45714411557434809</c:v>
                </c:pt>
                <c:pt idx="33">
                  <c:v>0.4714323467230444</c:v>
                </c:pt>
                <c:pt idx="34">
                  <c:v>0.48571176885130368</c:v>
                </c:pt>
                <c:pt idx="35">
                  <c:v>0.5</c:v>
                </c:pt>
                <c:pt idx="36">
                  <c:v>0.51428823114869626</c:v>
                </c:pt>
                <c:pt idx="37">
                  <c:v>0.52857646229739252</c:v>
                </c:pt>
                <c:pt idx="38">
                  <c:v>0.5428558844256518</c:v>
                </c:pt>
                <c:pt idx="39">
                  <c:v>0.55714411557434806</c:v>
                </c:pt>
                <c:pt idx="40">
                  <c:v>0.57143234672304444</c:v>
                </c:pt>
                <c:pt idx="41">
                  <c:v>0.58571176885130372</c:v>
                </c:pt>
                <c:pt idx="42">
                  <c:v>0.6</c:v>
                </c:pt>
                <c:pt idx="43">
                  <c:v>0.61428823114869624</c:v>
                </c:pt>
                <c:pt idx="44">
                  <c:v>0.6285764622973925</c:v>
                </c:pt>
                <c:pt idx="45">
                  <c:v>0.64285588442565189</c:v>
                </c:pt>
                <c:pt idx="46">
                  <c:v>0.65714411557434815</c:v>
                </c:pt>
                <c:pt idx="47">
                  <c:v>0.6714323467230443</c:v>
                </c:pt>
                <c:pt idx="48">
                  <c:v>0.68571176885130369</c:v>
                </c:pt>
                <c:pt idx="49">
                  <c:v>0.7</c:v>
                </c:pt>
                <c:pt idx="50">
                  <c:v>0.71428823114869622</c:v>
                </c:pt>
                <c:pt idx="51">
                  <c:v>0.72857646229739248</c:v>
                </c:pt>
                <c:pt idx="52">
                  <c:v>0.74285588442565187</c:v>
                </c:pt>
                <c:pt idx="53">
                  <c:v>0.75714411557434813</c:v>
                </c:pt>
                <c:pt idx="54">
                  <c:v>0.77143234672304439</c:v>
                </c:pt>
                <c:pt idx="55">
                  <c:v>0.78571176885130367</c:v>
                </c:pt>
                <c:pt idx="56">
                  <c:v>0.79999999999999993</c:v>
                </c:pt>
                <c:pt idx="57">
                  <c:v>0.81428823114869631</c:v>
                </c:pt>
                <c:pt idx="58">
                  <c:v>0.82857646229739257</c:v>
                </c:pt>
                <c:pt idx="59">
                  <c:v>0.84285588442565174</c:v>
                </c:pt>
                <c:pt idx="60">
                  <c:v>0.85714411557434811</c:v>
                </c:pt>
                <c:pt idx="61">
                  <c:v>0.87143234672304437</c:v>
                </c:pt>
                <c:pt idx="62">
                  <c:v>0.88571176885130376</c:v>
                </c:pt>
                <c:pt idx="63">
                  <c:v>0.89999999999999991</c:v>
                </c:pt>
                <c:pt idx="64">
                  <c:v>0.91428823114869617</c:v>
                </c:pt>
                <c:pt idx="65">
                  <c:v>0.92857646229739255</c:v>
                </c:pt>
                <c:pt idx="66">
                  <c:v>0.94285588442565194</c:v>
                </c:pt>
                <c:pt idx="67">
                  <c:v>0.9571441155743482</c:v>
                </c:pt>
                <c:pt idx="68">
                  <c:v>0.97143234672304435</c:v>
                </c:pt>
                <c:pt idx="69">
                  <c:v>0.98571176885130374</c:v>
                </c:pt>
                <c:pt idx="70">
                  <c:v>1</c:v>
                </c:pt>
              </c:numCache>
            </c:numRef>
          </c:xVal>
          <c:yVal>
            <c:numRef>
              <c:f>'5hpf'!$P$4:$P$76</c:f>
              <c:numCache>
                <c:formatCode>General</c:formatCode>
                <c:ptCount val="73"/>
                <c:pt idx="0">
                  <c:v>0.45731818224337434</c:v>
                </c:pt>
                <c:pt idx="1">
                  <c:v>0.46855157977447981</c:v>
                </c:pt>
                <c:pt idx="2">
                  <c:v>0.42377909037334832</c:v>
                </c:pt>
                <c:pt idx="3">
                  <c:v>0.4166511628873823</c:v>
                </c:pt>
                <c:pt idx="4">
                  <c:v>0.43424024379216553</c:v>
                </c:pt>
                <c:pt idx="5">
                  <c:v>0.46283302377742741</c:v>
                </c:pt>
                <c:pt idx="6">
                  <c:v>0.45951538823715271</c:v>
                </c:pt>
                <c:pt idx="7">
                  <c:v>0.48309429796981906</c:v>
                </c:pt>
                <c:pt idx="8">
                  <c:v>0.4767219848440597</c:v>
                </c:pt>
                <c:pt idx="9">
                  <c:v>0.48801566522646084</c:v>
                </c:pt>
                <c:pt idx="10">
                  <c:v>0.47004513938330644</c:v>
                </c:pt>
                <c:pt idx="11">
                  <c:v>0.47848681728371711</c:v>
                </c:pt>
                <c:pt idx="12">
                  <c:v>0.49325923392968318</c:v>
                </c:pt>
                <c:pt idx="13">
                  <c:v>0.42890313273348435</c:v>
                </c:pt>
                <c:pt idx="14">
                  <c:v>0.4099233888108792</c:v>
                </c:pt>
                <c:pt idx="15">
                  <c:v>0.506952795409357</c:v>
                </c:pt>
                <c:pt idx="16">
                  <c:v>0.57707734185885284</c:v>
                </c:pt>
                <c:pt idx="17">
                  <c:v>0.47173305921958653</c:v>
                </c:pt>
                <c:pt idx="18">
                  <c:v>0.43854215278376857</c:v>
                </c:pt>
                <c:pt idx="19">
                  <c:v>0.47910627554875584</c:v>
                </c:pt>
                <c:pt idx="20">
                  <c:v>0.48998421212911752</c:v>
                </c:pt>
                <c:pt idx="21">
                  <c:v>0.49182491781264714</c:v>
                </c:pt>
                <c:pt idx="22">
                  <c:v>0.56009212882653192</c:v>
                </c:pt>
                <c:pt idx="23">
                  <c:v>0.49496378351804488</c:v>
                </c:pt>
                <c:pt idx="24">
                  <c:v>0.50848896875789262</c:v>
                </c:pt>
                <c:pt idx="25">
                  <c:v>0.50652873673127674</c:v>
                </c:pt>
                <c:pt idx="26">
                  <c:v>0.51374085233715583</c:v>
                </c:pt>
                <c:pt idx="27">
                  <c:v>0.58946546780012288</c:v>
                </c:pt>
                <c:pt idx="28">
                  <c:v>0.57913111624092772</c:v>
                </c:pt>
                <c:pt idx="29">
                  <c:v>0.59576086832250497</c:v>
                </c:pt>
                <c:pt idx="30">
                  <c:v>0.58649601769405624</c:v>
                </c:pt>
                <c:pt idx="31">
                  <c:v>0.5140879984118587</c:v>
                </c:pt>
                <c:pt idx="32">
                  <c:v>0.50432217650195243</c:v>
                </c:pt>
                <c:pt idx="33">
                  <c:v>0.5519206843974469</c:v>
                </c:pt>
                <c:pt idx="34">
                  <c:v>0.56097454504636068</c:v>
                </c:pt>
                <c:pt idx="35">
                  <c:v>0.5092861574983033</c:v>
                </c:pt>
                <c:pt idx="36">
                  <c:v>0.60425347483866543</c:v>
                </c:pt>
                <c:pt idx="37">
                  <c:v>0.63482415596212993</c:v>
                </c:pt>
                <c:pt idx="38">
                  <c:v>0.61721013042922424</c:v>
                </c:pt>
                <c:pt idx="39">
                  <c:v>0.56878844980569176</c:v>
                </c:pt>
                <c:pt idx="40">
                  <c:v>0.51861960585408851</c:v>
                </c:pt>
                <c:pt idx="41">
                  <c:v>0.51112686318183287</c:v>
                </c:pt>
                <c:pt idx="42">
                  <c:v>0.51178062031053984</c:v>
                </c:pt>
                <c:pt idx="43">
                  <c:v>0.5542291018582709</c:v>
                </c:pt>
                <c:pt idx="44">
                  <c:v>0.61808423177301219</c:v>
                </c:pt>
                <c:pt idx="45">
                  <c:v>0.54237624606212675</c:v>
                </c:pt>
                <c:pt idx="46">
                  <c:v>0.53039554904685537</c:v>
                </c:pt>
                <c:pt idx="47">
                  <c:v>0.58158296531345521</c:v>
                </c:pt>
                <c:pt idx="48">
                  <c:v>0.57908018762517788</c:v>
                </c:pt>
                <c:pt idx="49">
                  <c:v>0.65521223201414358</c:v>
                </c:pt>
                <c:pt idx="50">
                  <c:v>0.62234352702490625</c:v>
                </c:pt>
                <c:pt idx="51">
                  <c:v>0.61042207350142552</c:v>
                </c:pt>
                <c:pt idx="52">
                  <c:v>0.65074090742320956</c:v>
                </c:pt>
                <c:pt idx="53">
                  <c:v>0.61431655356702985</c:v>
                </c:pt>
                <c:pt idx="54">
                  <c:v>0.65263254172248897</c:v>
                </c:pt>
                <c:pt idx="55">
                  <c:v>0.61088874591921483</c:v>
                </c:pt>
                <c:pt idx="56">
                  <c:v>0.64523438076519724</c:v>
                </c:pt>
                <c:pt idx="57">
                  <c:v>0.66393453698093086</c:v>
                </c:pt>
                <c:pt idx="58">
                  <c:v>0.71755717256797669</c:v>
                </c:pt>
                <c:pt idx="59">
                  <c:v>0.77846779700477375</c:v>
                </c:pt>
                <c:pt idx="60">
                  <c:v>0.81960876429509089</c:v>
                </c:pt>
                <c:pt idx="61">
                  <c:v>0.84011636669019096</c:v>
                </c:pt>
                <c:pt idx="62">
                  <c:v>0.86371190617493876</c:v>
                </c:pt>
                <c:pt idx="63">
                  <c:v>0.80030681892590516</c:v>
                </c:pt>
                <c:pt idx="64">
                  <c:v>0.8126014025117162</c:v>
                </c:pt>
                <c:pt idx="65">
                  <c:v>0.78100487355671944</c:v>
                </c:pt>
                <c:pt idx="66">
                  <c:v>0.82609124952839064</c:v>
                </c:pt>
                <c:pt idx="67">
                  <c:v>0.93326896233465084</c:v>
                </c:pt>
                <c:pt idx="68">
                  <c:v>1</c:v>
                </c:pt>
                <c:pt idx="69">
                  <c:v>0.92021044951259234</c:v>
                </c:pt>
                <c:pt idx="70">
                  <c:v>0.85227479418083407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03C-0C4A-B3FE-DD9F780BE89D}"/>
            </c:ext>
          </c:extLst>
        </c:ser>
        <c:ser>
          <c:idx val="4"/>
          <c:order val="4"/>
          <c:tx>
            <c:strRef>
              <c:f>'5hpf'!$S$3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64000"/>
                </a:schemeClr>
              </a:solidFill>
              <a:ln w="9525">
                <a:solidFill>
                  <a:schemeClr val="accent6">
                    <a:tint val="64000"/>
                  </a:schemeClr>
                </a:solidFill>
              </a:ln>
              <a:effectLst/>
            </c:spPr>
          </c:marker>
          <c:xVal>
            <c:numRef>
              <c:f>'5hpf'!$S$4:$S$76</c:f>
              <c:numCache>
                <c:formatCode>General</c:formatCode>
                <c:ptCount val="73"/>
                <c:pt idx="0">
                  <c:v>0</c:v>
                </c:pt>
                <c:pt idx="1">
                  <c:v>1.7860075149477916E-2</c:v>
                </c:pt>
                <c:pt idx="2">
                  <c:v>3.571049098302858E-2</c:v>
                </c:pt>
                <c:pt idx="3">
                  <c:v>5.3570566132506492E-2</c:v>
                </c:pt>
                <c:pt idx="4">
                  <c:v>7.1430641281984411E-2</c:v>
                </c:pt>
                <c:pt idx="5">
                  <c:v>8.9281057115535079E-2</c:v>
                </c:pt>
                <c:pt idx="6">
                  <c:v>0.10714113226501298</c:v>
                </c:pt>
                <c:pt idx="7">
                  <c:v>0.12500120741449089</c:v>
                </c:pt>
                <c:pt idx="8">
                  <c:v>0.14286128256396882</c:v>
                </c:pt>
                <c:pt idx="9">
                  <c:v>0.16071169839751948</c:v>
                </c:pt>
                <c:pt idx="10">
                  <c:v>0.17857177354699738</c:v>
                </c:pt>
                <c:pt idx="11">
                  <c:v>0.19643184869647529</c:v>
                </c:pt>
                <c:pt idx="12">
                  <c:v>0.21428226453002597</c:v>
                </c:pt>
                <c:pt idx="13">
                  <c:v>0.2321423396795039</c:v>
                </c:pt>
                <c:pt idx="14">
                  <c:v>0.25000241482898178</c:v>
                </c:pt>
                <c:pt idx="15">
                  <c:v>0.26785283066253246</c:v>
                </c:pt>
                <c:pt idx="16">
                  <c:v>0.28571290581201036</c:v>
                </c:pt>
                <c:pt idx="17">
                  <c:v>0.30357298096148827</c:v>
                </c:pt>
                <c:pt idx="18">
                  <c:v>0.32142339679503895</c:v>
                </c:pt>
                <c:pt idx="19">
                  <c:v>0.33928347194451691</c:v>
                </c:pt>
                <c:pt idx="20">
                  <c:v>0.35714354709399476</c:v>
                </c:pt>
                <c:pt idx="21">
                  <c:v>0.37500362224347267</c:v>
                </c:pt>
                <c:pt idx="22">
                  <c:v>0.39285403807702335</c:v>
                </c:pt>
                <c:pt idx="23">
                  <c:v>0.41071411322650125</c:v>
                </c:pt>
                <c:pt idx="24">
                  <c:v>0.42857418837597916</c:v>
                </c:pt>
                <c:pt idx="25">
                  <c:v>0.44642460420952984</c:v>
                </c:pt>
                <c:pt idx="26">
                  <c:v>0.4642846793590078</c:v>
                </c:pt>
                <c:pt idx="27">
                  <c:v>0.48214475450848571</c:v>
                </c:pt>
                <c:pt idx="28">
                  <c:v>0.49999517034203639</c:v>
                </c:pt>
                <c:pt idx="29">
                  <c:v>0.51785524549151429</c:v>
                </c:pt>
                <c:pt idx="30">
                  <c:v>0.53571532064099214</c:v>
                </c:pt>
                <c:pt idx="31">
                  <c:v>0.55356573647454288</c:v>
                </c:pt>
                <c:pt idx="32">
                  <c:v>0.57142581162402073</c:v>
                </c:pt>
                <c:pt idx="33">
                  <c:v>0.58928588677349869</c:v>
                </c:pt>
                <c:pt idx="34">
                  <c:v>0.60713630260704932</c:v>
                </c:pt>
                <c:pt idx="35">
                  <c:v>0.62499637775652728</c:v>
                </c:pt>
                <c:pt idx="36">
                  <c:v>0.64285645290600524</c:v>
                </c:pt>
                <c:pt idx="37">
                  <c:v>0.66071652805548309</c:v>
                </c:pt>
                <c:pt idx="38">
                  <c:v>0.67856694388903382</c:v>
                </c:pt>
                <c:pt idx="39">
                  <c:v>0.69642701903851167</c:v>
                </c:pt>
                <c:pt idx="40">
                  <c:v>0.71428709418798952</c:v>
                </c:pt>
                <c:pt idx="41">
                  <c:v>0.73213751002154026</c:v>
                </c:pt>
                <c:pt idx="42">
                  <c:v>0.74999758517101811</c:v>
                </c:pt>
                <c:pt idx="43">
                  <c:v>0.76785766032049607</c:v>
                </c:pt>
                <c:pt idx="44">
                  <c:v>0.7857080761540467</c:v>
                </c:pt>
                <c:pt idx="45">
                  <c:v>0.80356815130352466</c:v>
                </c:pt>
                <c:pt idx="46">
                  <c:v>0.82142822645300251</c:v>
                </c:pt>
                <c:pt idx="47">
                  <c:v>0.83927864228655324</c:v>
                </c:pt>
                <c:pt idx="48">
                  <c:v>0.85713871743603109</c:v>
                </c:pt>
                <c:pt idx="49">
                  <c:v>0.87499879258550906</c:v>
                </c:pt>
                <c:pt idx="50">
                  <c:v>0.89285886773498691</c:v>
                </c:pt>
                <c:pt idx="51">
                  <c:v>0.91070928356853764</c:v>
                </c:pt>
                <c:pt idx="52">
                  <c:v>0.9285693587180156</c:v>
                </c:pt>
                <c:pt idx="53">
                  <c:v>0.94642943386749345</c:v>
                </c:pt>
                <c:pt idx="54">
                  <c:v>0.96427984970104419</c:v>
                </c:pt>
                <c:pt idx="55">
                  <c:v>0.98213992485052204</c:v>
                </c:pt>
                <c:pt idx="56">
                  <c:v>1</c:v>
                </c:pt>
              </c:numCache>
            </c:numRef>
          </c:xVal>
          <c:yVal>
            <c:numRef>
              <c:f>'5hpf'!$T$4:$T$76</c:f>
              <c:numCache>
                <c:formatCode>General</c:formatCode>
                <c:ptCount val="73"/>
                <c:pt idx="0">
                  <c:v>0.3850901881220582</c:v>
                </c:pt>
                <c:pt idx="1">
                  <c:v>0.36844548993374249</c:v>
                </c:pt>
                <c:pt idx="2">
                  <c:v>0.4297738530363811</c:v>
                </c:pt>
                <c:pt idx="3">
                  <c:v>0.39918008797660415</c:v>
                </c:pt>
                <c:pt idx="4">
                  <c:v>0.39452049670032724</c:v>
                </c:pt>
                <c:pt idx="5">
                  <c:v>0.34397135809206514</c:v>
                </c:pt>
                <c:pt idx="6">
                  <c:v>0.37992557857050119</c:v>
                </c:pt>
                <c:pt idx="7">
                  <c:v>0.42222388483382811</c:v>
                </c:pt>
                <c:pt idx="8">
                  <c:v>0.43269283666234637</c:v>
                </c:pt>
                <c:pt idx="9">
                  <c:v>0.43743714778001008</c:v>
                </c:pt>
                <c:pt idx="10">
                  <c:v>0.46031150495446033</c:v>
                </c:pt>
                <c:pt idx="11">
                  <c:v>0.44942115443436853</c:v>
                </c:pt>
                <c:pt idx="12">
                  <c:v>0.41091213562216272</c:v>
                </c:pt>
                <c:pt idx="13">
                  <c:v>0.41857543036579165</c:v>
                </c:pt>
                <c:pt idx="14">
                  <c:v>0.46210822574646981</c:v>
                </c:pt>
                <c:pt idx="15">
                  <c:v>0.40420386454507645</c:v>
                </c:pt>
                <c:pt idx="16">
                  <c:v>0.47805095953472304</c:v>
                </c:pt>
                <c:pt idx="17">
                  <c:v>0.43735242793862322</c:v>
                </c:pt>
                <c:pt idx="18">
                  <c:v>0.4342651048875647</c:v>
                </c:pt>
                <c:pt idx="19">
                  <c:v>0.50465849101859661</c:v>
                </c:pt>
                <c:pt idx="20">
                  <c:v>0.51554884153868841</c:v>
                </c:pt>
                <c:pt idx="21">
                  <c:v>0.61201833469398537</c:v>
                </c:pt>
                <c:pt idx="22">
                  <c:v>0.64511078494583429</c:v>
                </c:pt>
                <c:pt idx="23">
                  <c:v>0.57485603128252638</c:v>
                </c:pt>
                <c:pt idx="24">
                  <c:v>0.5793197766917012</c:v>
                </c:pt>
                <c:pt idx="25">
                  <c:v>0.69189924280266435</c:v>
                </c:pt>
                <c:pt idx="26">
                  <c:v>0.72695565301393583</c:v>
                </c:pt>
                <c:pt idx="27">
                  <c:v>0.6853593111506715</c:v>
                </c:pt>
                <c:pt idx="28">
                  <c:v>0.52812368656739406</c:v>
                </c:pt>
                <c:pt idx="29">
                  <c:v>0.62568683585695772</c:v>
                </c:pt>
                <c:pt idx="30">
                  <c:v>0.5694394627221695</c:v>
                </c:pt>
                <c:pt idx="31">
                  <c:v>0.49525678914001658</c:v>
                </c:pt>
                <c:pt idx="32">
                  <c:v>0.59458805252190061</c:v>
                </c:pt>
                <c:pt idx="33">
                  <c:v>0.61636875356208431</c:v>
                </c:pt>
                <c:pt idx="34">
                  <c:v>0.62209449453061905</c:v>
                </c:pt>
                <c:pt idx="35">
                  <c:v>0.66152993030967855</c:v>
                </c:pt>
                <c:pt idx="36">
                  <c:v>0.70865616727437564</c:v>
                </c:pt>
                <c:pt idx="37">
                  <c:v>0.65580418934114371</c:v>
                </c:pt>
                <c:pt idx="38">
                  <c:v>0.58762782243601452</c:v>
                </c:pt>
                <c:pt idx="39">
                  <c:v>0.58653306604406752</c:v>
                </c:pt>
                <c:pt idx="40">
                  <c:v>0.57056172555612528</c:v>
                </c:pt>
                <c:pt idx="41">
                  <c:v>0.49031663215525079</c:v>
                </c:pt>
                <c:pt idx="42">
                  <c:v>0.5941391473883183</c:v>
                </c:pt>
                <c:pt idx="43">
                  <c:v>0.56149670252773198</c:v>
                </c:pt>
                <c:pt idx="44">
                  <c:v>0.55080219787474227</c:v>
                </c:pt>
                <c:pt idx="45">
                  <c:v>0.55057774530795112</c:v>
                </c:pt>
                <c:pt idx="46">
                  <c:v>0.64791754228840392</c:v>
                </c:pt>
                <c:pt idx="47">
                  <c:v>0.59686118488950113</c:v>
                </c:pt>
                <c:pt idx="48">
                  <c:v>0.60446836649143232</c:v>
                </c:pt>
                <c:pt idx="49">
                  <c:v>0.66565589661098634</c:v>
                </c:pt>
                <c:pt idx="50">
                  <c:v>0.76344459872502135</c:v>
                </c:pt>
                <c:pt idx="51">
                  <c:v>0.84632811004337216</c:v>
                </c:pt>
                <c:pt idx="52">
                  <c:v>0.90625254434588587</c:v>
                </c:pt>
                <c:pt idx="53">
                  <c:v>0.93058804371983916</c:v>
                </c:pt>
                <c:pt idx="54">
                  <c:v>1</c:v>
                </c:pt>
                <c:pt idx="55">
                  <c:v>0.98007103263584328</c:v>
                </c:pt>
                <c:pt idx="56">
                  <c:v>0.81419068345806589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03C-0C4A-B3FE-DD9F780BE89D}"/>
            </c:ext>
          </c:extLst>
        </c:ser>
        <c:ser>
          <c:idx val="5"/>
          <c:order val="5"/>
          <c:tx>
            <c:strRef>
              <c:f>'5hpf'!$W$3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70000"/>
                </a:schemeClr>
              </a:solidFill>
              <a:ln w="9525">
                <a:solidFill>
                  <a:schemeClr val="accent6">
                    <a:tint val="70000"/>
                  </a:schemeClr>
                </a:solidFill>
              </a:ln>
              <a:effectLst/>
            </c:spPr>
          </c:marker>
          <c:xVal>
            <c:numRef>
              <c:f>'5hpf'!$W$4:$W$76</c:f>
              <c:numCache>
                <c:formatCode>General</c:formatCode>
                <c:ptCount val="73"/>
                <c:pt idx="0">
                  <c:v>0</c:v>
                </c:pt>
                <c:pt idx="1">
                  <c:v>1.9230869253598442E-2</c:v>
                </c:pt>
                <c:pt idx="2">
                  <c:v>3.8461738507196884E-2</c:v>
                </c:pt>
                <c:pt idx="3">
                  <c:v>5.7692607760795329E-2</c:v>
                </c:pt>
                <c:pt idx="4">
                  <c:v>7.6923477014393768E-2</c:v>
                </c:pt>
                <c:pt idx="5">
                  <c:v>9.6154346267992213E-2</c:v>
                </c:pt>
                <c:pt idx="6">
                  <c:v>0.11538417528416686</c:v>
                </c:pt>
                <c:pt idx="7">
                  <c:v>0.13461504453776529</c:v>
                </c:pt>
                <c:pt idx="8">
                  <c:v>0.15384591379136375</c:v>
                </c:pt>
                <c:pt idx="9">
                  <c:v>0.17307678304496221</c:v>
                </c:pt>
                <c:pt idx="10">
                  <c:v>0.19230765229856062</c:v>
                </c:pt>
                <c:pt idx="11">
                  <c:v>0.21153852155215908</c:v>
                </c:pt>
                <c:pt idx="12">
                  <c:v>0.23076939080575753</c:v>
                </c:pt>
                <c:pt idx="13">
                  <c:v>0.25000026005935599</c:v>
                </c:pt>
                <c:pt idx="14">
                  <c:v>0.2692311293129544</c:v>
                </c:pt>
                <c:pt idx="15">
                  <c:v>0.28846199856655286</c:v>
                </c:pt>
                <c:pt idx="16">
                  <c:v>0.30769286782015132</c:v>
                </c:pt>
                <c:pt idx="17">
                  <c:v>0.32692269683632597</c:v>
                </c:pt>
                <c:pt idx="18">
                  <c:v>0.34615356608992442</c:v>
                </c:pt>
                <c:pt idx="19">
                  <c:v>0.36538443534352283</c:v>
                </c:pt>
                <c:pt idx="20">
                  <c:v>0.38461530459712123</c:v>
                </c:pt>
                <c:pt idx="21">
                  <c:v>0.40384617385071969</c:v>
                </c:pt>
                <c:pt idx="22">
                  <c:v>0.42307704310431815</c:v>
                </c:pt>
                <c:pt idx="23">
                  <c:v>0.44230791235791661</c:v>
                </c:pt>
                <c:pt idx="24">
                  <c:v>0.46153878161151507</c:v>
                </c:pt>
                <c:pt idx="25">
                  <c:v>0.48076965086511353</c:v>
                </c:pt>
                <c:pt idx="26">
                  <c:v>0.50000052011871199</c:v>
                </c:pt>
                <c:pt idx="27">
                  <c:v>0.51923138937231028</c:v>
                </c:pt>
                <c:pt idx="28">
                  <c:v>0.53846121838848504</c:v>
                </c:pt>
                <c:pt idx="29">
                  <c:v>0.55769208764208344</c:v>
                </c:pt>
                <c:pt idx="30">
                  <c:v>0.57692295689568196</c:v>
                </c:pt>
                <c:pt idx="31">
                  <c:v>0.59615382614928036</c:v>
                </c:pt>
                <c:pt idx="32">
                  <c:v>0.61538469540287877</c:v>
                </c:pt>
                <c:pt idx="33">
                  <c:v>0.63461556465647717</c:v>
                </c:pt>
                <c:pt idx="34">
                  <c:v>0.65384643391007569</c:v>
                </c:pt>
                <c:pt idx="35">
                  <c:v>0.67307730316367409</c:v>
                </c:pt>
                <c:pt idx="36">
                  <c:v>0.6923081724172726</c:v>
                </c:pt>
                <c:pt idx="37">
                  <c:v>0.71153904167087101</c:v>
                </c:pt>
                <c:pt idx="38">
                  <c:v>0.73076887068704566</c:v>
                </c:pt>
                <c:pt idx="39">
                  <c:v>0.74999973994064406</c:v>
                </c:pt>
                <c:pt idx="40">
                  <c:v>0.76923060919424247</c:v>
                </c:pt>
                <c:pt idx="41">
                  <c:v>0.78846147844784098</c:v>
                </c:pt>
                <c:pt idx="42">
                  <c:v>0.80769234770143938</c:v>
                </c:pt>
                <c:pt idx="43">
                  <c:v>0.8269232169550379</c:v>
                </c:pt>
                <c:pt idx="44">
                  <c:v>0.8461540862086363</c:v>
                </c:pt>
                <c:pt idx="45">
                  <c:v>0.86538495546223482</c:v>
                </c:pt>
                <c:pt idx="46">
                  <c:v>0.88461582471583322</c:v>
                </c:pt>
                <c:pt idx="47">
                  <c:v>0.90384669396943162</c:v>
                </c:pt>
                <c:pt idx="48">
                  <c:v>0.92307756322303014</c:v>
                </c:pt>
                <c:pt idx="49">
                  <c:v>0.94230739223920468</c:v>
                </c:pt>
                <c:pt idx="50">
                  <c:v>0.96153826149280308</c:v>
                </c:pt>
                <c:pt idx="51">
                  <c:v>0.9807691307464016</c:v>
                </c:pt>
                <c:pt idx="52">
                  <c:v>1</c:v>
                </c:pt>
              </c:numCache>
            </c:numRef>
          </c:xVal>
          <c:yVal>
            <c:numRef>
              <c:f>'5hpf'!$X$4:$X$76</c:f>
              <c:numCache>
                <c:formatCode>General</c:formatCode>
                <c:ptCount val="73"/>
                <c:pt idx="0">
                  <c:v>0.43263581275522023</c:v>
                </c:pt>
                <c:pt idx="1">
                  <c:v>0.32367159871493206</c:v>
                </c:pt>
                <c:pt idx="2">
                  <c:v>0.49704830727749261</c:v>
                </c:pt>
                <c:pt idx="3">
                  <c:v>0.38271661796024775</c:v>
                </c:pt>
                <c:pt idx="4">
                  <c:v>0.39184104681119492</c:v>
                </c:pt>
                <c:pt idx="5">
                  <c:v>0.45786406303643346</c:v>
                </c:pt>
                <c:pt idx="6">
                  <c:v>0.50993108530182629</c:v>
                </c:pt>
                <c:pt idx="7">
                  <c:v>0.43531955039369857</c:v>
                </c:pt>
                <c:pt idx="8">
                  <c:v>0.43693007209666479</c:v>
                </c:pt>
                <c:pt idx="9">
                  <c:v>0.40848077840951913</c:v>
                </c:pt>
                <c:pt idx="10">
                  <c:v>0.36500227482701542</c:v>
                </c:pt>
                <c:pt idx="11">
                  <c:v>0.4997320449159709</c:v>
                </c:pt>
                <c:pt idx="12">
                  <c:v>0.44337076330913361</c:v>
                </c:pt>
                <c:pt idx="13">
                  <c:v>0.46054780067491186</c:v>
                </c:pt>
                <c:pt idx="14">
                  <c:v>0.42834155341377567</c:v>
                </c:pt>
                <c:pt idx="15">
                  <c:v>0.30756917288406194</c:v>
                </c:pt>
                <c:pt idx="16">
                  <c:v>0.37573862098032484</c:v>
                </c:pt>
                <c:pt idx="17">
                  <c:v>0.45142337182396469</c:v>
                </c:pt>
                <c:pt idx="18">
                  <c:v>0.43693007209666479</c:v>
                </c:pt>
                <c:pt idx="19">
                  <c:v>0.48094448584722649</c:v>
                </c:pt>
                <c:pt idx="20">
                  <c:v>0.43907650396768905</c:v>
                </c:pt>
                <c:pt idx="21">
                  <c:v>0.53945219932508803</c:v>
                </c:pt>
                <c:pt idx="22">
                  <c:v>0.60976947489177125</c:v>
                </c:pt>
                <c:pt idx="23">
                  <c:v>0.48684926689163727</c:v>
                </c:pt>
                <c:pt idx="24">
                  <c:v>0.56146080179976499</c:v>
                </c:pt>
                <c:pt idx="25">
                  <c:v>0.52979046470668689</c:v>
                </c:pt>
                <c:pt idx="26">
                  <c:v>0.5024157825544493</c:v>
                </c:pt>
                <c:pt idx="27">
                  <c:v>0.55877706416128659</c:v>
                </c:pt>
                <c:pt idx="28">
                  <c:v>0.60225417214439425</c:v>
                </c:pt>
                <c:pt idx="29">
                  <c:v>0.49651100151003857</c:v>
                </c:pt>
                <c:pt idx="30">
                  <c:v>0.4873865726590913</c:v>
                </c:pt>
                <c:pt idx="31">
                  <c:v>0.51315073310836268</c:v>
                </c:pt>
                <c:pt idx="32">
                  <c:v>0.58615174631352418</c:v>
                </c:pt>
                <c:pt idx="33">
                  <c:v>0.61084269082728337</c:v>
                </c:pt>
                <c:pt idx="34">
                  <c:v>0.61728477763914824</c:v>
                </c:pt>
                <c:pt idx="35">
                  <c:v>0.63177668176705204</c:v>
                </c:pt>
                <c:pt idx="36">
                  <c:v>0.65593171611275325</c:v>
                </c:pt>
                <c:pt idx="37">
                  <c:v>0.74771889278726322</c:v>
                </c:pt>
                <c:pt idx="38">
                  <c:v>0.71927099469951339</c:v>
                </c:pt>
                <c:pt idx="39">
                  <c:v>0.60010774027336999</c:v>
                </c:pt>
                <c:pt idx="40">
                  <c:v>0.68706474743837731</c:v>
                </c:pt>
                <c:pt idx="41">
                  <c:v>0.67471927518149766</c:v>
                </c:pt>
                <c:pt idx="42">
                  <c:v>0.72893272931791475</c:v>
                </c:pt>
                <c:pt idx="43">
                  <c:v>0.66774127820157481</c:v>
                </c:pt>
                <c:pt idx="44">
                  <c:v>0.68384370403244488</c:v>
                </c:pt>
                <c:pt idx="45">
                  <c:v>0.6602259754541977</c:v>
                </c:pt>
                <c:pt idx="46">
                  <c:v>0.62265225291610493</c:v>
                </c:pt>
                <c:pt idx="47">
                  <c:v>0.66129919138970994</c:v>
                </c:pt>
                <c:pt idx="48">
                  <c:v>0.86849266891637289</c:v>
                </c:pt>
                <c:pt idx="49">
                  <c:v>0.79066009060231268</c:v>
                </c:pt>
                <c:pt idx="50">
                  <c:v>0.84594815627363795</c:v>
                </c:pt>
                <c:pt idx="51">
                  <c:v>1</c:v>
                </c:pt>
                <c:pt idx="52">
                  <c:v>0.79549165571121139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03C-0C4A-B3FE-DD9F780BE89D}"/>
            </c:ext>
          </c:extLst>
        </c:ser>
        <c:ser>
          <c:idx val="6"/>
          <c:order val="6"/>
          <c:tx>
            <c:strRef>
              <c:f>'5hpf'!$AA$3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77000"/>
                </a:schemeClr>
              </a:solidFill>
              <a:ln w="9525">
                <a:solidFill>
                  <a:schemeClr val="accent6">
                    <a:tint val="77000"/>
                  </a:schemeClr>
                </a:solidFill>
              </a:ln>
              <a:effectLst/>
            </c:spPr>
          </c:marker>
          <c:xVal>
            <c:numRef>
              <c:f>'5hpf'!$AA$4:$AA$76</c:f>
              <c:numCache>
                <c:formatCode>General</c:formatCode>
                <c:ptCount val="73"/>
                <c:pt idx="0">
                  <c:v>0</c:v>
                </c:pt>
                <c:pt idx="1">
                  <c:v>2.3255390027935637E-2</c:v>
                </c:pt>
                <c:pt idx="2">
                  <c:v>4.6512299122435249E-2</c:v>
                </c:pt>
                <c:pt idx="3">
                  <c:v>6.976768915037089E-2</c:v>
                </c:pt>
                <c:pt idx="4">
                  <c:v>9.3023079178306517E-2</c:v>
                </c:pt>
                <c:pt idx="5">
                  <c:v>0.11627846920624216</c:v>
                </c:pt>
                <c:pt idx="6">
                  <c:v>0.13953537830074178</c:v>
                </c:pt>
                <c:pt idx="7">
                  <c:v>0.16279076832867739</c:v>
                </c:pt>
                <c:pt idx="8">
                  <c:v>0.18604615835661303</c:v>
                </c:pt>
                <c:pt idx="9">
                  <c:v>0.2093015483845487</c:v>
                </c:pt>
                <c:pt idx="10">
                  <c:v>0.23255845747904827</c:v>
                </c:pt>
                <c:pt idx="11">
                  <c:v>0.25581384750698394</c:v>
                </c:pt>
                <c:pt idx="12">
                  <c:v>0.27906923753491958</c:v>
                </c:pt>
                <c:pt idx="13">
                  <c:v>0.3023261466294192</c:v>
                </c:pt>
                <c:pt idx="14">
                  <c:v>0.32558153665735479</c:v>
                </c:pt>
                <c:pt idx="15">
                  <c:v>0.34883692668529048</c:v>
                </c:pt>
                <c:pt idx="16">
                  <c:v>0.37209231671322607</c:v>
                </c:pt>
                <c:pt idx="17">
                  <c:v>0.39534922580772569</c:v>
                </c:pt>
                <c:pt idx="18">
                  <c:v>0.41860461583566128</c:v>
                </c:pt>
                <c:pt idx="19">
                  <c:v>0.44186000586359697</c:v>
                </c:pt>
                <c:pt idx="20">
                  <c:v>0.46511539589153261</c:v>
                </c:pt>
                <c:pt idx="21">
                  <c:v>0.48837230498603218</c:v>
                </c:pt>
                <c:pt idx="22">
                  <c:v>0.51162769501396788</c:v>
                </c:pt>
                <c:pt idx="23">
                  <c:v>0.53488308504190341</c:v>
                </c:pt>
                <c:pt idx="24">
                  <c:v>0.55813847506983916</c:v>
                </c:pt>
                <c:pt idx="25">
                  <c:v>0.58139538416433867</c:v>
                </c:pt>
                <c:pt idx="26">
                  <c:v>0.60465077419227431</c:v>
                </c:pt>
                <c:pt idx="27">
                  <c:v>0.62790616422020995</c:v>
                </c:pt>
                <c:pt idx="28">
                  <c:v>0.65116307331470957</c:v>
                </c:pt>
                <c:pt idx="29">
                  <c:v>0.67441846334264521</c:v>
                </c:pt>
                <c:pt idx="30">
                  <c:v>0.69767385337058097</c:v>
                </c:pt>
                <c:pt idx="31">
                  <c:v>0.72092924339851649</c:v>
                </c:pt>
                <c:pt idx="32">
                  <c:v>0.74418615249301612</c:v>
                </c:pt>
                <c:pt idx="33">
                  <c:v>0.76744154252095176</c:v>
                </c:pt>
                <c:pt idx="34">
                  <c:v>0.7906969325488874</c:v>
                </c:pt>
                <c:pt idx="35">
                  <c:v>0.81395232257682304</c:v>
                </c:pt>
                <c:pt idx="36">
                  <c:v>0.83720923167132255</c:v>
                </c:pt>
                <c:pt idx="37">
                  <c:v>0.8604646216992583</c:v>
                </c:pt>
                <c:pt idx="38">
                  <c:v>0.88372001172719394</c:v>
                </c:pt>
                <c:pt idx="39">
                  <c:v>0.90697692082169357</c:v>
                </c:pt>
                <c:pt idx="40">
                  <c:v>0.93023231084962921</c:v>
                </c:pt>
                <c:pt idx="41">
                  <c:v>0.95348770087756474</c:v>
                </c:pt>
                <c:pt idx="42">
                  <c:v>0.97674309090550049</c:v>
                </c:pt>
                <c:pt idx="43">
                  <c:v>1</c:v>
                </c:pt>
              </c:numCache>
            </c:numRef>
          </c:xVal>
          <c:yVal>
            <c:numRef>
              <c:f>'5hpf'!$AB$4:$AB$76</c:f>
              <c:numCache>
                <c:formatCode>General</c:formatCode>
                <c:ptCount val="73"/>
                <c:pt idx="0">
                  <c:v>0.50726754699505039</c:v>
                </c:pt>
                <c:pt idx="1">
                  <c:v>0.57672844371255971</c:v>
                </c:pt>
                <c:pt idx="2">
                  <c:v>0.56136950965076515</c:v>
                </c:pt>
                <c:pt idx="3">
                  <c:v>0.53345758256953557</c:v>
                </c:pt>
                <c:pt idx="4">
                  <c:v>0.63604305010582174</c:v>
                </c:pt>
                <c:pt idx="5">
                  <c:v>0.62161974285292909</c:v>
                </c:pt>
                <c:pt idx="6">
                  <c:v>0.54569682121731067</c:v>
                </c:pt>
                <c:pt idx="7">
                  <c:v>0.45684891036112757</c:v>
                </c:pt>
                <c:pt idx="8">
                  <c:v>0.52671562111623293</c:v>
                </c:pt>
                <c:pt idx="9">
                  <c:v>0.41448737326530943</c:v>
                </c:pt>
                <c:pt idx="10">
                  <c:v>0.42912955707088696</c:v>
                </c:pt>
                <c:pt idx="11">
                  <c:v>0.47859283982463574</c:v>
                </c:pt>
                <c:pt idx="12">
                  <c:v>0.43443332109002408</c:v>
                </c:pt>
                <c:pt idx="13">
                  <c:v>0.43442862416829259</c:v>
                </c:pt>
                <c:pt idx="14">
                  <c:v>0.4501219790573654</c:v>
                </c:pt>
                <c:pt idx="15">
                  <c:v>0.45428345171141737</c:v>
                </c:pt>
                <c:pt idx="16">
                  <c:v>0.46708632096696467</c:v>
                </c:pt>
                <c:pt idx="17">
                  <c:v>0.51273946081217303</c:v>
                </c:pt>
                <c:pt idx="18">
                  <c:v>0.53140033085116678</c:v>
                </c:pt>
                <c:pt idx="19">
                  <c:v>0.4575290246278394</c:v>
                </c:pt>
                <c:pt idx="20">
                  <c:v>0.55422173415986631</c:v>
                </c:pt>
                <c:pt idx="21">
                  <c:v>0.52142688724663633</c:v>
                </c:pt>
                <c:pt idx="22">
                  <c:v>0.52863102579831234</c:v>
                </c:pt>
                <c:pt idx="23">
                  <c:v>0.45359206483255005</c:v>
                </c:pt>
                <c:pt idx="24">
                  <c:v>0.54483822392480419</c:v>
                </c:pt>
                <c:pt idx="25">
                  <c:v>0.55914410813441084</c:v>
                </c:pt>
                <c:pt idx="26">
                  <c:v>0.54845485365800972</c:v>
                </c:pt>
                <c:pt idx="27">
                  <c:v>0.59799516592815405</c:v>
                </c:pt>
                <c:pt idx="28">
                  <c:v>0.60620538511470357</c:v>
                </c:pt>
                <c:pt idx="29">
                  <c:v>0.59984951062772485</c:v>
                </c:pt>
                <c:pt idx="30">
                  <c:v>0.57051441626187027</c:v>
                </c:pt>
                <c:pt idx="31">
                  <c:v>0.55809763397264711</c:v>
                </c:pt>
                <c:pt idx="32">
                  <c:v>0.55159521552764756</c:v>
                </c:pt>
                <c:pt idx="33">
                  <c:v>0.63961928631213683</c:v>
                </c:pt>
                <c:pt idx="34">
                  <c:v>0.72271158927861867</c:v>
                </c:pt>
                <c:pt idx="35">
                  <c:v>0.75783798813933334</c:v>
                </c:pt>
                <c:pt idx="36">
                  <c:v>0.81556221683433117</c:v>
                </c:pt>
                <c:pt idx="37">
                  <c:v>0.78938251448765506</c:v>
                </c:pt>
                <c:pt idx="38">
                  <c:v>0.76127707423109059</c:v>
                </c:pt>
                <c:pt idx="39">
                  <c:v>0.8882799590804179</c:v>
                </c:pt>
                <c:pt idx="40">
                  <c:v>0.94772138236042869</c:v>
                </c:pt>
                <c:pt idx="41">
                  <c:v>1</c:v>
                </c:pt>
                <c:pt idx="42">
                  <c:v>0.96956770471768217</c:v>
                </c:pt>
                <c:pt idx="43">
                  <c:v>0.91120281589851648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03C-0C4A-B3FE-DD9F780BE89D}"/>
            </c:ext>
          </c:extLst>
        </c:ser>
        <c:ser>
          <c:idx val="7"/>
          <c:order val="7"/>
          <c:tx>
            <c:strRef>
              <c:f>'5hpf'!$AE$3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84000"/>
                </a:schemeClr>
              </a:solidFill>
              <a:ln w="9525">
                <a:solidFill>
                  <a:schemeClr val="accent6">
                    <a:tint val="84000"/>
                  </a:schemeClr>
                </a:solidFill>
              </a:ln>
              <a:effectLst/>
            </c:spPr>
          </c:marker>
          <c:xVal>
            <c:numRef>
              <c:f>'5hpf'!$AE$4:$AE$76</c:f>
              <c:numCache>
                <c:formatCode>General</c:formatCode>
                <c:ptCount val="73"/>
                <c:pt idx="0">
                  <c:v>0</c:v>
                </c:pt>
                <c:pt idx="1">
                  <c:v>1.4926100690246854E-2</c:v>
                </c:pt>
                <c:pt idx="2">
                  <c:v>2.9852201380493708E-2</c:v>
                </c:pt>
                <c:pt idx="3">
                  <c:v>4.4778302070740558E-2</c:v>
                </c:pt>
                <c:pt idx="4">
                  <c:v>5.9704402760987416E-2</c:v>
                </c:pt>
                <c:pt idx="5">
                  <c:v>7.4630503451234259E-2</c:v>
                </c:pt>
                <c:pt idx="6">
                  <c:v>8.9556604141481116E-2</c:v>
                </c:pt>
                <c:pt idx="7">
                  <c:v>0.10447295558242017</c:v>
                </c:pt>
                <c:pt idx="8">
                  <c:v>0.119399056272667</c:v>
                </c:pt>
                <c:pt idx="9">
                  <c:v>0.13432515696291386</c:v>
                </c:pt>
                <c:pt idx="10">
                  <c:v>0.14925125765316072</c:v>
                </c:pt>
                <c:pt idx="11">
                  <c:v>0.16417735834340758</c:v>
                </c:pt>
                <c:pt idx="12">
                  <c:v>0.17910345903365441</c:v>
                </c:pt>
                <c:pt idx="13">
                  <c:v>0.19402955972390126</c:v>
                </c:pt>
                <c:pt idx="14">
                  <c:v>0.20895566041414812</c:v>
                </c:pt>
                <c:pt idx="15">
                  <c:v>0.22388176110439501</c:v>
                </c:pt>
                <c:pt idx="16">
                  <c:v>0.23880786179464183</c:v>
                </c:pt>
                <c:pt idx="17">
                  <c:v>0.25373396248488866</c:v>
                </c:pt>
                <c:pt idx="18">
                  <c:v>0.26866006317513552</c:v>
                </c:pt>
                <c:pt idx="19">
                  <c:v>0.28358616386538238</c:v>
                </c:pt>
                <c:pt idx="20">
                  <c:v>0.29851226455562924</c:v>
                </c:pt>
                <c:pt idx="21">
                  <c:v>0.31342861599656829</c:v>
                </c:pt>
                <c:pt idx="22">
                  <c:v>0.32835471668681515</c:v>
                </c:pt>
                <c:pt idx="23">
                  <c:v>0.34328081737706201</c:v>
                </c:pt>
                <c:pt idx="24">
                  <c:v>0.35820691806730881</c:v>
                </c:pt>
                <c:pt idx="25">
                  <c:v>0.37313301875755572</c:v>
                </c:pt>
                <c:pt idx="26">
                  <c:v>0.38805911944780253</c:v>
                </c:pt>
                <c:pt idx="27">
                  <c:v>0.40298522013804938</c:v>
                </c:pt>
                <c:pt idx="28">
                  <c:v>0.41791132082829624</c:v>
                </c:pt>
                <c:pt idx="29">
                  <c:v>0.43283742151854315</c:v>
                </c:pt>
                <c:pt idx="30">
                  <c:v>0.44776352220879001</c:v>
                </c:pt>
                <c:pt idx="31">
                  <c:v>0.46268962289903681</c:v>
                </c:pt>
                <c:pt idx="32">
                  <c:v>0.47761572358928367</c:v>
                </c:pt>
                <c:pt idx="33">
                  <c:v>0.49254182427953053</c:v>
                </c:pt>
                <c:pt idx="34">
                  <c:v>0.50746792496977733</c:v>
                </c:pt>
                <c:pt idx="35">
                  <c:v>0.52238427641071639</c:v>
                </c:pt>
                <c:pt idx="36">
                  <c:v>0.5373103771009633</c:v>
                </c:pt>
                <c:pt idx="37">
                  <c:v>0.5522364777912101</c:v>
                </c:pt>
                <c:pt idx="38">
                  <c:v>0.56716257848145701</c:v>
                </c:pt>
                <c:pt idx="39">
                  <c:v>0.58208867917170382</c:v>
                </c:pt>
                <c:pt idx="40">
                  <c:v>0.59701477986195073</c:v>
                </c:pt>
                <c:pt idx="41">
                  <c:v>0.61194088055219753</c:v>
                </c:pt>
                <c:pt idx="42">
                  <c:v>0.62686698124244433</c:v>
                </c:pt>
                <c:pt idx="43">
                  <c:v>0.64179308193269125</c:v>
                </c:pt>
                <c:pt idx="44">
                  <c:v>0.65671918262293816</c:v>
                </c:pt>
                <c:pt idx="45">
                  <c:v>0.67164528331318496</c:v>
                </c:pt>
                <c:pt idx="46">
                  <c:v>0.68657138400343176</c:v>
                </c:pt>
                <c:pt idx="47">
                  <c:v>0.70149748469367867</c:v>
                </c:pt>
                <c:pt idx="48">
                  <c:v>0.71641383613461762</c:v>
                </c:pt>
                <c:pt idx="49">
                  <c:v>0.73133993682486453</c:v>
                </c:pt>
                <c:pt idx="50">
                  <c:v>0.74626603751511145</c:v>
                </c:pt>
                <c:pt idx="51">
                  <c:v>0.76119213820535825</c:v>
                </c:pt>
                <c:pt idx="52">
                  <c:v>0.77611823889560505</c:v>
                </c:pt>
                <c:pt idx="53">
                  <c:v>0.79104433958585185</c:v>
                </c:pt>
                <c:pt idx="54">
                  <c:v>0.80597044027609877</c:v>
                </c:pt>
                <c:pt idx="55">
                  <c:v>0.82089654096634568</c:v>
                </c:pt>
                <c:pt idx="56">
                  <c:v>0.83582264165659248</c:v>
                </c:pt>
                <c:pt idx="57">
                  <c:v>0.85074874234683939</c:v>
                </c:pt>
                <c:pt idx="58">
                  <c:v>0.86567484303708631</c:v>
                </c:pt>
                <c:pt idx="59">
                  <c:v>0.88060094372733311</c:v>
                </c:pt>
                <c:pt idx="60">
                  <c:v>0.89552704441758002</c:v>
                </c:pt>
                <c:pt idx="61">
                  <c:v>0.91045314510782671</c:v>
                </c:pt>
                <c:pt idx="62">
                  <c:v>0.92536949654876577</c:v>
                </c:pt>
                <c:pt idx="63">
                  <c:v>0.94029559723901268</c:v>
                </c:pt>
                <c:pt idx="64">
                  <c:v>0.95522169792925959</c:v>
                </c:pt>
                <c:pt idx="65">
                  <c:v>0.9701477986195064</c:v>
                </c:pt>
                <c:pt idx="66">
                  <c:v>0.98507389930975331</c:v>
                </c:pt>
                <c:pt idx="67">
                  <c:v>1</c:v>
                </c:pt>
              </c:numCache>
            </c:numRef>
          </c:xVal>
          <c:yVal>
            <c:numRef>
              <c:f>'5hpf'!$AF$4:$AF$76</c:f>
              <c:numCache>
                <c:formatCode>General</c:formatCode>
                <c:ptCount val="73"/>
                <c:pt idx="0">
                  <c:v>0.28188070808433868</c:v>
                </c:pt>
                <c:pt idx="1">
                  <c:v>0.35751869808696957</c:v>
                </c:pt>
                <c:pt idx="2">
                  <c:v>0.36121389791476605</c:v>
                </c:pt>
                <c:pt idx="3">
                  <c:v>0.31560303679482837</c:v>
                </c:pt>
                <c:pt idx="4">
                  <c:v>0.28215831787260354</c:v>
                </c:pt>
                <c:pt idx="5">
                  <c:v>0.34003184397817388</c:v>
                </c:pt>
                <c:pt idx="6">
                  <c:v>0.32942715006645545</c:v>
                </c:pt>
                <c:pt idx="7">
                  <c:v>0.34877527103257172</c:v>
                </c:pt>
                <c:pt idx="8">
                  <c:v>0.37665925234986003</c:v>
                </c:pt>
                <c:pt idx="9">
                  <c:v>0.42510002494217175</c:v>
                </c:pt>
                <c:pt idx="10">
                  <c:v>0.43579782490595431</c:v>
                </c:pt>
                <c:pt idx="11">
                  <c:v>0.4111213043730802</c:v>
                </c:pt>
                <c:pt idx="12">
                  <c:v>0.36052713400779696</c:v>
                </c:pt>
                <c:pt idx="13">
                  <c:v>0.43879430225128724</c:v>
                </c:pt>
                <c:pt idx="14">
                  <c:v>0.37399334419855335</c:v>
                </c:pt>
                <c:pt idx="15">
                  <c:v>0.24135822083730529</c:v>
                </c:pt>
                <c:pt idx="16">
                  <c:v>0.29204549725465273</c:v>
                </c:pt>
                <c:pt idx="17">
                  <c:v>0.33634945690983575</c:v>
                </c:pt>
                <c:pt idx="18">
                  <c:v>0.39267349330490603</c:v>
                </c:pt>
                <c:pt idx="19">
                  <c:v>0.4254647614947536</c:v>
                </c:pt>
                <c:pt idx="20">
                  <c:v>0.4286278047130454</c:v>
                </c:pt>
                <c:pt idx="21">
                  <c:v>0.4272423183236127</c:v>
                </c:pt>
                <c:pt idx="22">
                  <c:v>0.37038185439921822</c:v>
                </c:pt>
                <c:pt idx="23">
                  <c:v>0.36997099191258626</c:v>
                </c:pt>
                <c:pt idx="24">
                  <c:v>0.33593261513545647</c:v>
                </c:pt>
                <c:pt idx="25">
                  <c:v>0.27317742767624376</c:v>
                </c:pt>
                <c:pt idx="26">
                  <c:v>0.26164765253163041</c:v>
                </c:pt>
                <c:pt idx="27">
                  <c:v>0.2606217775909962</c:v>
                </c:pt>
                <c:pt idx="28">
                  <c:v>0.33233650064747144</c:v>
                </c:pt>
                <c:pt idx="29">
                  <c:v>0.34137462116941203</c:v>
                </c:pt>
                <c:pt idx="30">
                  <c:v>0.29792569966208482</c:v>
                </c:pt>
                <c:pt idx="31">
                  <c:v>0.29506760011890237</c:v>
                </c:pt>
                <c:pt idx="32">
                  <c:v>0.30811098924753222</c:v>
                </c:pt>
                <c:pt idx="33">
                  <c:v>0.39230790256836029</c:v>
                </c:pt>
                <c:pt idx="34">
                  <c:v>0.43759161123012735</c:v>
                </c:pt>
                <c:pt idx="35">
                  <c:v>0.49653799239434593</c:v>
                </c:pt>
                <c:pt idx="36">
                  <c:v>0.38559487079613358</c:v>
                </c:pt>
                <c:pt idx="37">
                  <c:v>0.49056297556692186</c:v>
                </c:pt>
                <c:pt idx="38">
                  <c:v>0.57159769985342201</c:v>
                </c:pt>
                <c:pt idx="39">
                  <c:v>0.49111136167174047</c:v>
                </c:pt>
                <c:pt idx="40">
                  <c:v>0.47367319604888664</c:v>
                </c:pt>
                <c:pt idx="41">
                  <c:v>0.45231774276762438</c:v>
                </c:pt>
                <c:pt idx="42">
                  <c:v>0.48643812120528768</c:v>
                </c:pt>
                <c:pt idx="43">
                  <c:v>0.45528432367422106</c:v>
                </c:pt>
                <c:pt idx="44">
                  <c:v>0.39747400718197878</c:v>
                </c:pt>
                <c:pt idx="45">
                  <c:v>0.39145030186861279</c:v>
                </c:pt>
                <c:pt idx="46">
                  <c:v>0.45196240223864531</c:v>
                </c:pt>
                <c:pt idx="47">
                  <c:v>0.51634993525285555</c:v>
                </c:pt>
                <c:pt idx="48">
                  <c:v>0.50696587022553874</c:v>
                </c:pt>
                <c:pt idx="49">
                  <c:v>0.51765598253364631</c:v>
                </c:pt>
                <c:pt idx="50">
                  <c:v>0.52002292629759084</c:v>
                </c:pt>
                <c:pt idx="51">
                  <c:v>0.52764737235929027</c:v>
                </c:pt>
                <c:pt idx="52">
                  <c:v>0.58972006683135336</c:v>
                </c:pt>
                <c:pt idx="53">
                  <c:v>0.5198136512264373</c:v>
                </c:pt>
                <c:pt idx="54">
                  <c:v>0.50900566153131266</c:v>
                </c:pt>
                <c:pt idx="55">
                  <c:v>0.53139382322492035</c:v>
                </c:pt>
                <c:pt idx="56">
                  <c:v>0.58393724139580483</c:v>
                </c:pt>
                <c:pt idx="57">
                  <c:v>0.56318142525719483</c:v>
                </c:pt>
                <c:pt idx="58">
                  <c:v>0.64429558865233683</c:v>
                </c:pt>
                <c:pt idx="59">
                  <c:v>0.66467641803079847</c:v>
                </c:pt>
                <c:pt idx="60">
                  <c:v>0.71742313198508934</c:v>
                </c:pt>
                <c:pt idx="61">
                  <c:v>0.78743034129774458</c:v>
                </c:pt>
                <c:pt idx="62">
                  <c:v>0.84620759403711254</c:v>
                </c:pt>
                <c:pt idx="63">
                  <c:v>0.9398842409892133</c:v>
                </c:pt>
                <c:pt idx="64">
                  <c:v>1</c:v>
                </c:pt>
                <c:pt idx="65">
                  <c:v>0.97779036275484565</c:v>
                </c:pt>
                <c:pt idx="66">
                  <c:v>0.93979284330507684</c:v>
                </c:pt>
                <c:pt idx="67">
                  <c:v>0.66626349183570965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03C-0C4A-B3FE-DD9F780BE89D}"/>
            </c:ext>
          </c:extLst>
        </c:ser>
        <c:ser>
          <c:idx val="8"/>
          <c:order val="8"/>
          <c:tx>
            <c:strRef>
              <c:f>'5hpf'!$AI$3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90000"/>
                </a:schemeClr>
              </a:solidFill>
              <a:ln w="9525">
                <a:solidFill>
                  <a:schemeClr val="accent6">
                    <a:tint val="90000"/>
                  </a:schemeClr>
                </a:solidFill>
              </a:ln>
              <a:effectLst/>
            </c:spPr>
          </c:marker>
          <c:xVal>
            <c:numRef>
              <c:f>'5hpf'!$AI$4:$AI$76</c:f>
              <c:numCache>
                <c:formatCode>General</c:formatCode>
                <c:ptCount val="73"/>
                <c:pt idx="0">
                  <c:v>0</c:v>
                </c:pt>
                <c:pt idx="1">
                  <c:v>2.0833493737632828E-2</c:v>
                </c:pt>
                <c:pt idx="2">
                  <c:v>4.1666987475265656E-2</c:v>
                </c:pt>
                <c:pt idx="3">
                  <c:v>6.2500481212898487E-2</c:v>
                </c:pt>
                <c:pt idx="4">
                  <c:v>8.3332875035334791E-2</c:v>
                </c:pt>
                <c:pt idx="5">
                  <c:v>0.10416636877296762</c:v>
                </c:pt>
                <c:pt idx="6">
                  <c:v>0.12499986251060044</c:v>
                </c:pt>
                <c:pt idx="7">
                  <c:v>0.14583335624823326</c:v>
                </c:pt>
                <c:pt idx="8">
                  <c:v>0.16666684998586609</c:v>
                </c:pt>
                <c:pt idx="9">
                  <c:v>0.18750034372349894</c:v>
                </c:pt>
                <c:pt idx="10">
                  <c:v>0.20833383746113177</c:v>
                </c:pt>
                <c:pt idx="11">
                  <c:v>0.22916623128356803</c:v>
                </c:pt>
                <c:pt idx="12">
                  <c:v>0.24999972502120088</c:v>
                </c:pt>
                <c:pt idx="13">
                  <c:v>0.2708332187588337</c:v>
                </c:pt>
                <c:pt idx="14">
                  <c:v>0.29166671249646653</c:v>
                </c:pt>
                <c:pt idx="15">
                  <c:v>0.31250020623409941</c:v>
                </c:pt>
                <c:pt idx="16">
                  <c:v>0.33333369997173218</c:v>
                </c:pt>
                <c:pt idx="17">
                  <c:v>0.354167193709365</c:v>
                </c:pt>
                <c:pt idx="18">
                  <c:v>0.37499958753180129</c:v>
                </c:pt>
                <c:pt idx="19">
                  <c:v>0.39583308126943417</c:v>
                </c:pt>
                <c:pt idx="20">
                  <c:v>0.416666575007067</c:v>
                </c:pt>
                <c:pt idx="21">
                  <c:v>0.43750006874469982</c:v>
                </c:pt>
                <c:pt idx="22">
                  <c:v>0.45833356248233265</c:v>
                </c:pt>
                <c:pt idx="23">
                  <c:v>0.47916705621996547</c:v>
                </c:pt>
                <c:pt idx="24">
                  <c:v>0.50000054995759835</c:v>
                </c:pt>
                <c:pt idx="25">
                  <c:v>0.52083294378003464</c:v>
                </c:pt>
                <c:pt idx="26">
                  <c:v>0.54166643751766741</c:v>
                </c:pt>
                <c:pt idx="27">
                  <c:v>0.56249993125530018</c:v>
                </c:pt>
                <c:pt idx="28">
                  <c:v>0.58333342499293306</c:v>
                </c:pt>
                <c:pt idx="29">
                  <c:v>0.60416691873056594</c:v>
                </c:pt>
                <c:pt idx="30">
                  <c:v>0.62500041246819882</c:v>
                </c:pt>
                <c:pt idx="31">
                  <c:v>0.64583390620583159</c:v>
                </c:pt>
                <c:pt idx="32">
                  <c:v>0.66666630002826788</c:v>
                </c:pt>
                <c:pt idx="33">
                  <c:v>0.68749979376590065</c:v>
                </c:pt>
                <c:pt idx="34">
                  <c:v>0.70833328750353353</c:v>
                </c:pt>
                <c:pt idx="35">
                  <c:v>0.7291667812411663</c:v>
                </c:pt>
                <c:pt idx="36">
                  <c:v>0.75000027497879918</c:v>
                </c:pt>
                <c:pt idx="37">
                  <c:v>0.77083376871643206</c:v>
                </c:pt>
                <c:pt idx="38">
                  <c:v>0.79166726245406494</c:v>
                </c:pt>
                <c:pt idx="39">
                  <c:v>0.81249965627650123</c:v>
                </c:pt>
                <c:pt idx="40">
                  <c:v>0.83333315001413399</c:v>
                </c:pt>
                <c:pt idx="41">
                  <c:v>0.85416664375176676</c:v>
                </c:pt>
                <c:pt idx="42">
                  <c:v>0.87500013748939964</c:v>
                </c:pt>
                <c:pt idx="43">
                  <c:v>0.89583363122703241</c:v>
                </c:pt>
                <c:pt idx="44">
                  <c:v>0.91666712496466529</c:v>
                </c:pt>
                <c:pt idx="45">
                  <c:v>0.93750061870229806</c:v>
                </c:pt>
                <c:pt idx="46">
                  <c:v>0.95833301252473446</c:v>
                </c:pt>
                <c:pt idx="47">
                  <c:v>0.97916650626236734</c:v>
                </c:pt>
                <c:pt idx="48">
                  <c:v>1</c:v>
                </c:pt>
              </c:numCache>
            </c:numRef>
          </c:xVal>
          <c:yVal>
            <c:numRef>
              <c:f>'5hpf'!$AJ$4:$AJ$76</c:f>
              <c:numCache>
                <c:formatCode>General</c:formatCode>
                <c:ptCount val="73"/>
                <c:pt idx="0">
                  <c:v>0.29324400316013538</c:v>
                </c:pt>
                <c:pt idx="1">
                  <c:v>0.39901797758235841</c:v>
                </c:pt>
                <c:pt idx="2">
                  <c:v>0.40656469825192076</c:v>
                </c:pt>
                <c:pt idx="3">
                  <c:v>0.35307871704023652</c:v>
                </c:pt>
                <c:pt idx="4">
                  <c:v>0.42644922911326466</c:v>
                </c:pt>
                <c:pt idx="5">
                  <c:v>0.4088407892058607</c:v>
                </c:pt>
                <c:pt idx="6">
                  <c:v>0.38380465119488305</c:v>
                </c:pt>
                <c:pt idx="7">
                  <c:v>0.37583876409727418</c:v>
                </c:pt>
                <c:pt idx="8">
                  <c:v>0.41686618758646388</c:v>
                </c:pt>
                <c:pt idx="9">
                  <c:v>0.45064703426814923</c:v>
                </c:pt>
                <c:pt idx="10">
                  <c:v>0.42405411559333611</c:v>
                </c:pt>
                <c:pt idx="11">
                  <c:v>0.41309282725168273</c:v>
                </c:pt>
                <c:pt idx="12">
                  <c:v>0.52611424096377224</c:v>
                </c:pt>
                <c:pt idx="13">
                  <c:v>0.37410172461973151</c:v>
                </c:pt>
                <c:pt idx="14">
                  <c:v>0.38260666319373771</c:v>
                </c:pt>
                <c:pt idx="15">
                  <c:v>0.45172513722094382</c:v>
                </c:pt>
                <c:pt idx="16">
                  <c:v>0.488740292761013</c:v>
                </c:pt>
                <c:pt idx="17">
                  <c:v>0.49910215586091261</c:v>
                </c:pt>
                <c:pt idx="18">
                  <c:v>0.55845732954761074</c:v>
                </c:pt>
                <c:pt idx="19">
                  <c:v>0.60403693494468036</c:v>
                </c:pt>
                <c:pt idx="20">
                  <c:v>0.61140425928289777</c:v>
                </c:pt>
                <c:pt idx="21">
                  <c:v>0.62691686705006877</c:v>
                </c:pt>
                <c:pt idx="22">
                  <c:v>0.55678066383542457</c:v>
                </c:pt>
                <c:pt idx="23">
                  <c:v>0.47658101641821426</c:v>
                </c:pt>
                <c:pt idx="24">
                  <c:v>0.53473906458612919</c:v>
                </c:pt>
                <c:pt idx="25">
                  <c:v>0.52335947229879143</c:v>
                </c:pt>
                <c:pt idx="26">
                  <c:v>0.5299471125815477</c:v>
                </c:pt>
                <c:pt idx="27">
                  <c:v>0.55360586626003494</c:v>
                </c:pt>
                <c:pt idx="28">
                  <c:v>0.56348818916653154</c:v>
                </c:pt>
                <c:pt idx="29">
                  <c:v>0.55654089373872306</c:v>
                </c:pt>
                <c:pt idx="30">
                  <c:v>0.52827044686936153</c:v>
                </c:pt>
                <c:pt idx="31">
                  <c:v>0.46346438465333384</c:v>
                </c:pt>
                <c:pt idx="32">
                  <c:v>0.43890778683575921</c:v>
                </c:pt>
                <c:pt idx="33">
                  <c:v>0.44687367393336808</c:v>
                </c:pt>
                <c:pt idx="34">
                  <c:v>0.56588416516882223</c:v>
                </c:pt>
                <c:pt idx="35">
                  <c:v>0.58043855503154951</c:v>
                </c:pt>
                <c:pt idx="36">
                  <c:v>0.69861071341091074</c:v>
                </c:pt>
                <c:pt idx="37">
                  <c:v>0.71855561803761114</c:v>
                </c:pt>
                <c:pt idx="38">
                  <c:v>0.71274593684559151</c:v>
                </c:pt>
                <c:pt idx="39">
                  <c:v>0.70939174293885687</c:v>
                </c:pt>
                <c:pt idx="40">
                  <c:v>0.75323430885838383</c:v>
                </c:pt>
                <c:pt idx="41">
                  <c:v>0.81324928155219234</c:v>
                </c:pt>
                <c:pt idx="42">
                  <c:v>0.87326339176363843</c:v>
                </c:pt>
                <c:pt idx="43">
                  <c:v>0.99646640976192036</c:v>
                </c:pt>
                <c:pt idx="44">
                  <c:v>0.99089649866660234</c:v>
                </c:pt>
                <c:pt idx="45">
                  <c:v>0.96112878241639954</c:v>
                </c:pt>
                <c:pt idx="46">
                  <c:v>1</c:v>
                </c:pt>
                <c:pt idx="47">
                  <c:v>0.94855120212791655</c:v>
                </c:pt>
                <c:pt idx="48">
                  <c:v>0.83660789136862146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03C-0C4A-B3FE-DD9F780BE89D}"/>
            </c:ext>
          </c:extLst>
        </c:ser>
        <c:ser>
          <c:idx val="9"/>
          <c:order val="9"/>
          <c:tx>
            <c:strRef>
              <c:f>'5hpf'!$AM$3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97000"/>
                </a:schemeClr>
              </a:solidFill>
              <a:ln w="9525">
                <a:solidFill>
                  <a:schemeClr val="accent6">
                    <a:tint val="97000"/>
                  </a:schemeClr>
                </a:solidFill>
              </a:ln>
              <a:effectLst/>
            </c:spPr>
          </c:marker>
          <c:xVal>
            <c:numRef>
              <c:f>'5hpf'!$AM$4:$AM$76</c:f>
              <c:numCache>
                <c:formatCode>General</c:formatCode>
                <c:ptCount val="73"/>
                <c:pt idx="0">
                  <c:v>0</c:v>
                </c:pt>
                <c:pt idx="1">
                  <c:v>3.5714555081230295E-2</c:v>
                </c:pt>
                <c:pt idx="2">
                  <c:v>7.1429110162460591E-2</c:v>
                </c:pt>
                <c:pt idx="3">
                  <c:v>0.10714366524369089</c:v>
                </c:pt>
                <c:pt idx="4">
                  <c:v>0.1428563347563091</c:v>
                </c:pt>
                <c:pt idx="5">
                  <c:v>0.17857088983753941</c:v>
                </c:pt>
                <c:pt idx="6">
                  <c:v>0.21428544491876969</c:v>
                </c:pt>
                <c:pt idx="7">
                  <c:v>0.25</c:v>
                </c:pt>
                <c:pt idx="8">
                  <c:v>0.28571455508123028</c:v>
                </c:pt>
                <c:pt idx="9">
                  <c:v>0.32142911016246056</c:v>
                </c:pt>
                <c:pt idx="10">
                  <c:v>0.3571436652436909</c:v>
                </c:pt>
                <c:pt idx="11">
                  <c:v>0.39285633475630904</c:v>
                </c:pt>
                <c:pt idx="12">
                  <c:v>0.42857088983753938</c:v>
                </c:pt>
                <c:pt idx="13">
                  <c:v>0.46428544491876966</c:v>
                </c:pt>
                <c:pt idx="14">
                  <c:v>0.5</c:v>
                </c:pt>
                <c:pt idx="15">
                  <c:v>0.53571455508123034</c:v>
                </c:pt>
                <c:pt idx="16">
                  <c:v>0.57142911016246056</c:v>
                </c:pt>
                <c:pt idx="17">
                  <c:v>0.6071436652436909</c:v>
                </c:pt>
                <c:pt idx="18">
                  <c:v>0.6428563347563091</c:v>
                </c:pt>
                <c:pt idx="19">
                  <c:v>0.67857088983753933</c:v>
                </c:pt>
                <c:pt idx="20">
                  <c:v>0.71428544491876966</c:v>
                </c:pt>
                <c:pt idx="21">
                  <c:v>0.75</c:v>
                </c:pt>
                <c:pt idx="22">
                  <c:v>0.78571455508123034</c:v>
                </c:pt>
                <c:pt idx="23">
                  <c:v>0.82142911016246056</c:v>
                </c:pt>
                <c:pt idx="24">
                  <c:v>0.8571436652436909</c:v>
                </c:pt>
                <c:pt idx="25">
                  <c:v>0.8928563347563091</c:v>
                </c:pt>
                <c:pt idx="26">
                  <c:v>0.92857088983753933</c:v>
                </c:pt>
                <c:pt idx="27">
                  <c:v>0.96428544491876955</c:v>
                </c:pt>
                <c:pt idx="28">
                  <c:v>1</c:v>
                </c:pt>
              </c:numCache>
            </c:numRef>
          </c:xVal>
          <c:yVal>
            <c:numRef>
              <c:f>'5hpf'!$AN$4:$AN$76</c:f>
              <c:numCache>
                <c:formatCode>General</c:formatCode>
                <c:ptCount val="73"/>
                <c:pt idx="0">
                  <c:v>0.55339805825242716</c:v>
                </c:pt>
                <c:pt idx="1">
                  <c:v>0.53398058252427183</c:v>
                </c:pt>
                <c:pt idx="2">
                  <c:v>0.61165048543689315</c:v>
                </c:pt>
                <c:pt idx="3">
                  <c:v>0.66019417475728159</c:v>
                </c:pt>
                <c:pt idx="4">
                  <c:v>0.62135922330097082</c:v>
                </c:pt>
                <c:pt idx="5">
                  <c:v>0.60194174757281549</c:v>
                </c:pt>
                <c:pt idx="6">
                  <c:v>0.56310679611650483</c:v>
                </c:pt>
                <c:pt idx="7">
                  <c:v>0.68932038834951459</c:v>
                </c:pt>
                <c:pt idx="8">
                  <c:v>0.6310679611650486</c:v>
                </c:pt>
                <c:pt idx="9">
                  <c:v>0.6310679611650486</c:v>
                </c:pt>
                <c:pt idx="10">
                  <c:v>0.70873786407766992</c:v>
                </c:pt>
                <c:pt idx="11">
                  <c:v>0.64077669902912626</c:v>
                </c:pt>
                <c:pt idx="12">
                  <c:v>0.79611650485436891</c:v>
                </c:pt>
                <c:pt idx="13">
                  <c:v>0.68932038834951459</c:v>
                </c:pt>
                <c:pt idx="14">
                  <c:v>0.66019417475728159</c:v>
                </c:pt>
                <c:pt idx="15">
                  <c:v>0.59223300970873782</c:v>
                </c:pt>
                <c:pt idx="16">
                  <c:v>0.64077669902912626</c:v>
                </c:pt>
                <c:pt idx="17">
                  <c:v>0.79611650485436891</c:v>
                </c:pt>
                <c:pt idx="18">
                  <c:v>0.73786407766990292</c:v>
                </c:pt>
                <c:pt idx="19">
                  <c:v>0.84466019417475724</c:v>
                </c:pt>
                <c:pt idx="20">
                  <c:v>0.81553398058252424</c:v>
                </c:pt>
                <c:pt idx="21">
                  <c:v>0.85436893203883491</c:v>
                </c:pt>
                <c:pt idx="22">
                  <c:v>0.80582524271844658</c:v>
                </c:pt>
                <c:pt idx="23">
                  <c:v>0.92233009708737868</c:v>
                </c:pt>
                <c:pt idx="24">
                  <c:v>1</c:v>
                </c:pt>
                <c:pt idx="25">
                  <c:v>1</c:v>
                </c:pt>
                <c:pt idx="26">
                  <c:v>0.970873786407767</c:v>
                </c:pt>
                <c:pt idx="27">
                  <c:v>0.99029126213592233</c:v>
                </c:pt>
                <c:pt idx="28">
                  <c:v>0.85436893203883491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03C-0C4A-B3FE-DD9F780BE89D}"/>
            </c:ext>
          </c:extLst>
        </c:ser>
        <c:ser>
          <c:idx val="10"/>
          <c:order val="10"/>
          <c:tx>
            <c:strRef>
              <c:f>'5hpf'!$AQ$3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96000"/>
                </a:schemeClr>
              </a:solidFill>
              <a:ln w="9525">
                <a:solidFill>
                  <a:schemeClr val="accent6">
                    <a:shade val="96000"/>
                  </a:schemeClr>
                </a:solidFill>
              </a:ln>
              <a:effectLst/>
            </c:spPr>
          </c:marker>
          <c:xVal>
            <c:numRef>
              <c:f>'5hpf'!$AQ$4:$AQ$76</c:f>
              <c:numCache>
                <c:formatCode>General</c:formatCode>
                <c:ptCount val="73"/>
                <c:pt idx="0">
                  <c:v>0</c:v>
                </c:pt>
                <c:pt idx="1">
                  <c:v>1.8518204911092295E-2</c:v>
                </c:pt>
                <c:pt idx="2">
                  <c:v>3.7037619450828597E-2</c:v>
                </c:pt>
                <c:pt idx="3">
                  <c:v>5.55558243619209E-2</c:v>
                </c:pt>
                <c:pt idx="4">
                  <c:v>7.4074029273013181E-2</c:v>
                </c:pt>
                <c:pt idx="5">
                  <c:v>9.259223418410549E-2</c:v>
                </c:pt>
                <c:pt idx="6">
                  <c:v>0.1111116487238418</c:v>
                </c:pt>
                <c:pt idx="7">
                  <c:v>0.12962985363493409</c:v>
                </c:pt>
                <c:pt idx="8">
                  <c:v>0.14814805854602636</c:v>
                </c:pt>
                <c:pt idx="9">
                  <c:v>0.16666626345711869</c:v>
                </c:pt>
                <c:pt idx="10">
                  <c:v>0.18518567799685495</c:v>
                </c:pt>
                <c:pt idx="11">
                  <c:v>0.20370388290794728</c:v>
                </c:pt>
                <c:pt idx="12">
                  <c:v>0.22222208781903957</c:v>
                </c:pt>
                <c:pt idx="13">
                  <c:v>0.24074029273013187</c:v>
                </c:pt>
                <c:pt idx="14">
                  <c:v>0.25925970726986819</c:v>
                </c:pt>
                <c:pt idx="15">
                  <c:v>0.27777791218096048</c:v>
                </c:pt>
                <c:pt idx="16">
                  <c:v>0.29629611709205272</c:v>
                </c:pt>
                <c:pt idx="17">
                  <c:v>0.3148155316317891</c:v>
                </c:pt>
                <c:pt idx="18">
                  <c:v>0.33333373654288134</c:v>
                </c:pt>
                <c:pt idx="19">
                  <c:v>0.35185194145397364</c:v>
                </c:pt>
                <c:pt idx="20">
                  <c:v>0.37037014636506599</c:v>
                </c:pt>
                <c:pt idx="21">
                  <c:v>0.38888956090480226</c:v>
                </c:pt>
                <c:pt idx="22">
                  <c:v>0.40740776581589455</c:v>
                </c:pt>
                <c:pt idx="23">
                  <c:v>0.42592597072698685</c:v>
                </c:pt>
                <c:pt idx="24">
                  <c:v>0.44444417563807914</c:v>
                </c:pt>
                <c:pt idx="25">
                  <c:v>0.46296359017781541</c:v>
                </c:pt>
                <c:pt idx="26">
                  <c:v>0.48148179508890776</c:v>
                </c:pt>
                <c:pt idx="27">
                  <c:v>0.5</c:v>
                </c:pt>
                <c:pt idx="28">
                  <c:v>0.51851820491109235</c:v>
                </c:pt>
                <c:pt idx="29">
                  <c:v>0.53703761945082862</c:v>
                </c:pt>
                <c:pt idx="30">
                  <c:v>0.55555582436192097</c:v>
                </c:pt>
                <c:pt idx="31">
                  <c:v>0.57407402927301321</c:v>
                </c:pt>
                <c:pt idx="32">
                  <c:v>0.59259344381274959</c:v>
                </c:pt>
                <c:pt idx="33">
                  <c:v>0.61111164872384183</c:v>
                </c:pt>
                <c:pt idx="34">
                  <c:v>0.62962985363493407</c:v>
                </c:pt>
                <c:pt idx="35">
                  <c:v>0.64814805854602642</c:v>
                </c:pt>
                <c:pt idx="36">
                  <c:v>0.66666747308576269</c:v>
                </c:pt>
                <c:pt idx="37">
                  <c:v>0.68518567799685504</c:v>
                </c:pt>
                <c:pt idx="38">
                  <c:v>0.70370388290794728</c:v>
                </c:pt>
                <c:pt idx="39">
                  <c:v>0.72222208781903963</c:v>
                </c:pt>
                <c:pt idx="40">
                  <c:v>0.74074150235877589</c:v>
                </c:pt>
                <c:pt idx="41">
                  <c:v>0.75925970726986813</c:v>
                </c:pt>
                <c:pt idx="42">
                  <c:v>0.77777791218096048</c:v>
                </c:pt>
                <c:pt idx="43">
                  <c:v>0.79629732672069675</c:v>
                </c:pt>
                <c:pt idx="44">
                  <c:v>0.8148155316317891</c:v>
                </c:pt>
                <c:pt idx="45">
                  <c:v>0.83333373654288134</c:v>
                </c:pt>
                <c:pt idx="46">
                  <c:v>0.85185194145397369</c:v>
                </c:pt>
                <c:pt idx="47">
                  <c:v>0.87037135599370996</c:v>
                </c:pt>
                <c:pt idx="48">
                  <c:v>0.8888895609048022</c:v>
                </c:pt>
                <c:pt idx="49">
                  <c:v>0.90740776581589466</c:v>
                </c:pt>
                <c:pt idx="50">
                  <c:v>0.9259259707269869</c:v>
                </c:pt>
                <c:pt idx="51">
                  <c:v>0.94444538526672317</c:v>
                </c:pt>
                <c:pt idx="52">
                  <c:v>0.96296359017781552</c:v>
                </c:pt>
                <c:pt idx="53">
                  <c:v>0.98148179508890787</c:v>
                </c:pt>
                <c:pt idx="54">
                  <c:v>1</c:v>
                </c:pt>
              </c:numCache>
            </c:numRef>
          </c:xVal>
          <c:yVal>
            <c:numRef>
              <c:f>'5hpf'!$AR$4:$AR$76</c:f>
              <c:numCache>
                <c:formatCode>General</c:formatCode>
                <c:ptCount val="73"/>
                <c:pt idx="0">
                  <c:v>0.43294473263694827</c:v>
                </c:pt>
                <c:pt idx="1">
                  <c:v>0.43100172915502311</c:v>
                </c:pt>
                <c:pt idx="2">
                  <c:v>0.42031061816636095</c:v>
                </c:pt>
                <c:pt idx="3">
                  <c:v>0.53207070905851572</c:v>
                </c:pt>
                <c:pt idx="4">
                  <c:v>0.47230334469485269</c:v>
                </c:pt>
                <c:pt idx="5">
                  <c:v>0.51020437615287928</c:v>
                </c:pt>
                <c:pt idx="6">
                  <c:v>0.58308996591544193</c:v>
                </c:pt>
                <c:pt idx="7">
                  <c:v>0.46647302229534177</c:v>
                </c:pt>
                <c:pt idx="8">
                  <c:v>0.46209896854197335</c:v>
                </c:pt>
                <c:pt idx="9">
                  <c:v>0.43294473263694827</c:v>
                </c:pt>
                <c:pt idx="10">
                  <c:v>0.51068979903492684</c:v>
                </c:pt>
                <c:pt idx="11">
                  <c:v>0.55928062952788038</c:v>
                </c:pt>
                <c:pt idx="12">
                  <c:v>0.46355654914185107</c:v>
                </c:pt>
                <c:pt idx="13">
                  <c:v>0.44849400830729108</c:v>
                </c:pt>
                <c:pt idx="14">
                  <c:v>0.43585989383670376</c:v>
                </c:pt>
                <c:pt idx="15">
                  <c:v>0.52915423590502508</c:v>
                </c:pt>
                <c:pt idx="16">
                  <c:v>0.49562725820036679</c:v>
                </c:pt>
                <c:pt idx="17">
                  <c:v>0.45189459238909402</c:v>
                </c:pt>
                <c:pt idx="18">
                  <c:v>0.37609384142677593</c:v>
                </c:pt>
                <c:pt idx="19">
                  <c:v>0.50631705723529363</c:v>
                </c:pt>
                <c:pt idx="20">
                  <c:v>0.4392617898722419</c:v>
                </c:pt>
                <c:pt idx="21">
                  <c:v>0.36880462647365203</c:v>
                </c:pt>
                <c:pt idx="22">
                  <c:v>0.48979562384712066</c:v>
                </c:pt>
                <c:pt idx="23">
                  <c:v>0.568027425080882</c:v>
                </c:pt>
                <c:pt idx="24">
                  <c:v>0.5991259764215674</c:v>
                </c:pt>
                <c:pt idx="25">
                  <c:v>0.53644345085814893</c:v>
                </c:pt>
                <c:pt idx="26">
                  <c:v>0.63994216907934953</c:v>
                </c:pt>
                <c:pt idx="27">
                  <c:v>0.5379010314580267</c:v>
                </c:pt>
                <c:pt idx="28">
                  <c:v>0.59961139930361496</c:v>
                </c:pt>
                <c:pt idx="29">
                  <c:v>0.64577249147886051</c:v>
                </c:pt>
                <c:pt idx="30">
                  <c:v>0.62244857797334641</c:v>
                </c:pt>
                <c:pt idx="31">
                  <c:v>0.70165253692493779</c:v>
                </c:pt>
                <c:pt idx="32">
                  <c:v>0.71865939319515837</c:v>
                </c:pt>
                <c:pt idx="33">
                  <c:v>0.76676348885232914</c:v>
                </c:pt>
                <c:pt idx="34">
                  <c:v>0.61759041329166564</c:v>
                </c:pt>
                <c:pt idx="35">
                  <c:v>0.65063196811427637</c:v>
                </c:pt>
                <c:pt idx="36">
                  <c:v>0.63848458847947187</c:v>
                </c:pt>
                <c:pt idx="37">
                  <c:v>0.58406212363327226</c:v>
                </c:pt>
                <c:pt idx="38">
                  <c:v>0.70456769812469333</c:v>
                </c:pt>
                <c:pt idx="39">
                  <c:v>0.69533547968964426</c:v>
                </c:pt>
                <c:pt idx="40">
                  <c:v>0.60641387942095615</c:v>
                </c:pt>
                <c:pt idx="41">
                  <c:v>0.66763882438449684</c:v>
                </c:pt>
                <c:pt idx="42">
                  <c:v>0.7172018125952806</c:v>
                </c:pt>
                <c:pt idx="43">
                  <c:v>0.69533547968964426</c:v>
                </c:pt>
                <c:pt idx="44">
                  <c:v>0.64868765267861594</c:v>
                </c:pt>
                <c:pt idx="45">
                  <c:v>0.70845501704227898</c:v>
                </c:pt>
                <c:pt idx="46">
                  <c:v>0.65014654523222892</c:v>
                </c:pt>
                <c:pt idx="47">
                  <c:v>0.78620008344025749</c:v>
                </c:pt>
                <c:pt idx="48">
                  <c:v>0.97084576409497492</c:v>
                </c:pt>
                <c:pt idx="49">
                  <c:v>0.79543230187530667</c:v>
                </c:pt>
                <c:pt idx="50">
                  <c:v>0.93585989383670365</c:v>
                </c:pt>
                <c:pt idx="51">
                  <c:v>1</c:v>
                </c:pt>
                <c:pt idx="52">
                  <c:v>0.91836761468443573</c:v>
                </c:pt>
                <c:pt idx="53">
                  <c:v>0.97424766013051312</c:v>
                </c:pt>
                <c:pt idx="54">
                  <c:v>0.87900900262653137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03C-0C4A-B3FE-DD9F780BE89D}"/>
            </c:ext>
          </c:extLst>
        </c:ser>
        <c:ser>
          <c:idx val="11"/>
          <c:order val="11"/>
          <c:tx>
            <c:strRef>
              <c:f>'5hpf'!$AU$3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90000"/>
                </a:schemeClr>
              </a:solidFill>
              <a:ln w="9525">
                <a:solidFill>
                  <a:schemeClr val="accent6">
                    <a:shade val="90000"/>
                  </a:schemeClr>
                </a:solidFill>
              </a:ln>
              <a:effectLst/>
            </c:spPr>
          </c:marker>
          <c:xVal>
            <c:numRef>
              <c:f>'5hpf'!$AU$4:$AU$76</c:f>
              <c:numCache>
                <c:formatCode>General</c:formatCode>
                <c:ptCount val="73"/>
                <c:pt idx="0">
                  <c:v>0</c:v>
                </c:pt>
                <c:pt idx="1">
                  <c:v>1.9607491550040792E-2</c:v>
                </c:pt>
                <c:pt idx="2">
                  <c:v>3.9216263882075844E-2</c:v>
                </c:pt>
                <c:pt idx="3">
                  <c:v>5.8823755432116633E-2</c:v>
                </c:pt>
                <c:pt idx="4">
                  <c:v>7.8431246982157421E-2</c:v>
                </c:pt>
                <c:pt idx="5">
                  <c:v>9.8038738532198216E-2</c:v>
                </c:pt>
                <c:pt idx="6">
                  <c:v>0.11764751086423327</c:v>
                </c:pt>
                <c:pt idx="7">
                  <c:v>0.13725500241427405</c:v>
                </c:pt>
                <c:pt idx="8">
                  <c:v>0.15686249396431484</c:v>
                </c:pt>
                <c:pt idx="9">
                  <c:v>0.17646998551435567</c:v>
                </c:pt>
                <c:pt idx="10">
                  <c:v>0.19607875784639067</c:v>
                </c:pt>
                <c:pt idx="11">
                  <c:v>0.2156862493964315</c:v>
                </c:pt>
                <c:pt idx="12">
                  <c:v>0.23529374094647226</c:v>
                </c:pt>
                <c:pt idx="13">
                  <c:v>0.25490123249651303</c:v>
                </c:pt>
                <c:pt idx="14">
                  <c:v>0.27451000482854809</c:v>
                </c:pt>
                <c:pt idx="15">
                  <c:v>0.29411749637858892</c:v>
                </c:pt>
                <c:pt idx="16">
                  <c:v>0.31372498792862968</c:v>
                </c:pt>
                <c:pt idx="17">
                  <c:v>0.33333376026066475</c:v>
                </c:pt>
                <c:pt idx="18">
                  <c:v>0.35294125181070551</c:v>
                </c:pt>
                <c:pt idx="19">
                  <c:v>0.37254874336074634</c:v>
                </c:pt>
                <c:pt idx="20">
                  <c:v>0.39215623491078716</c:v>
                </c:pt>
                <c:pt idx="21">
                  <c:v>0.41176500724282217</c:v>
                </c:pt>
                <c:pt idx="22">
                  <c:v>0.43137249879286299</c:v>
                </c:pt>
                <c:pt idx="23">
                  <c:v>0.45097999034290376</c:v>
                </c:pt>
                <c:pt idx="24">
                  <c:v>0.47058748189294453</c:v>
                </c:pt>
                <c:pt idx="25">
                  <c:v>0.49019625422497959</c:v>
                </c:pt>
                <c:pt idx="26">
                  <c:v>0.50980374577502041</c:v>
                </c:pt>
                <c:pt idx="27">
                  <c:v>0.52941123732506112</c:v>
                </c:pt>
                <c:pt idx="28">
                  <c:v>0.54901872887510206</c:v>
                </c:pt>
                <c:pt idx="29">
                  <c:v>0.56862750120713701</c:v>
                </c:pt>
                <c:pt idx="30">
                  <c:v>0.58823499275717783</c:v>
                </c:pt>
                <c:pt idx="31">
                  <c:v>0.60784248430721854</c:v>
                </c:pt>
                <c:pt idx="32">
                  <c:v>0.62745125663925372</c:v>
                </c:pt>
                <c:pt idx="33">
                  <c:v>0.64705874818929443</c:v>
                </c:pt>
                <c:pt idx="34">
                  <c:v>0.66666623973933514</c:v>
                </c:pt>
                <c:pt idx="35">
                  <c:v>0.68627373128937608</c:v>
                </c:pt>
                <c:pt idx="36">
                  <c:v>0.70588250362141103</c:v>
                </c:pt>
                <c:pt idx="37">
                  <c:v>0.72548999517145185</c:v>
                </c:pt>
                <c:pt idx="38">
                  <c:v>0.74509748672149267</c:v>
                </c:pt>
                <c:pt idx="39">
                  <c:v>0.76470497827153339</c:v>
                </c:pt>
                <c:pt idx="40">
                  <c:v>0.78431375060356845</c:v>
                </c:pt>
                <c:pt idx="41">
                  <c:v>0.80392124215360927</c:v>
                </c:pt>
                <c:pt idx="42">
                  <c:v>0.8235287337036501</c:v>
                </c:pt>
                <c:pt idx="43">
                  <c:v>0.84313750603568505</c:v>
                </c:pt>
                <c:pt idx="44">
                  <c:v>0.86274499758572598</c:v>
                </c:pt>
                <c:pt idx="45">
                  <c:v>0.88235248913576669</c:v>
                </c:pt>
                <c:pt idx="46">
                  <c:v>0.90195998068580752</c:v>
                </c:pt>
                <c:pt idx="47">
                  <c:v>0.92156875301784258</c:v>
                </c:pt>
                <c:pt idx="48">
                  <c:v>0.94117624456788329</c:v>
                </c:pt>
                <c:pt idx="49">
                  <c:v>0.96078373611792411</c:v>
                </c:pt>
                <c:pt idx="50">
                  <c:v>0.98039122766796494</c:v>
                </c:pt>
                <c:pt idx="51">
                  <c:v>1</c:v>
                </c:pt>
              </c:numCache>
            </c:numRef>
          </c:xVal>
          <c:yVal>
            <c:numRef>
              <c:f>'5hpf'!$AV$4:$AV$76</c:f>
              <c:numCache>
                <c:formatCode>General</c:formatCode>
                <c:ptCount val="73"/>
                <c:pt idx="0">
                  <c:v>0.3095092649154958</c:v>
                </c:pt>
                <c:pt idx="1">
                  <c:v>0.32679454286296067</c:v>
                </c:pt>
                <c:pt idx="2">
                  <c:v>0.31057951537365097</c:v>
                </c:pt>
                <c:pt idx="3">
                  <c:v>0.41305477499490939</c:v>
                </c:pt>
                <c:pt idx="4">
                  <c:v>0.48236693137853798</c:v>
                </c:pt>
                <c:pt idx="5">
                  <c:v>0.36310812461820396</c:v>
                </c:pt>
                <c:pt idx="6">
                  <c:v>0.26633272245978412</c:v>
                </c:pt>
                <c:pt idx="7">
                  <c:v>0.33364610059051109</c:v>
                </c:pt>
                <c:pt idx="8">
                  <c:v>0.38018652005701481</c:v>
                </c:pt>
                <c:pt idx="9">
                  <c:v>0.31553980859295461</c:v>
                </c:pt>
                <c:pt idx="10">
                  <c:v>0.38162655263693745</c:v>
                </c:pt>
                <c:pt idx="11">
                  <c:v>0.3560236204439014</c:v>
                </c:pt>
                <c:pt idx="12">
                  <c:v>0.41547872123803703</c:v>
                </c:pt>
                <c:pt idx="13">
                  <c:v>0.45118957442476071</c:v>
                </c:pt>
                <c:pt idx="14">
                  <c:v>0.50665526369374869</c:v>
                </c:pt>
                <c:pt idx="15">
                  <c:v>0.56011565872531044</c:v>
                </c:pt>
                <c:pt idx="16">
                  <c:v>0.51214172266340863</c:v>
                </c:pt>
                <c:pt idx="17">
                  <c:v>0.48869883934025654</c:v>
                </c:pt>
                <c:pt idx="18">
                  <c:v>0.47336672775402161</c:v>
                </c:pt>
                <c:pt idx="19">
                  <c:v>0.63179474648747713</c:v>
                </c:pt>
                <c:pt idx="20">
                  <c:v>0.53577194054164112</c:v>
                </c:pt>
                <c:pt idx="21">
                  <c:v>0.5995715740175116</c:v>
                </c:pt>
                <c:pt idx="22">
                  <c:v>0.61734066381592334</c:v>
                </c:pt>
                <c:pt idx="23">
                  <c:v>0.4931704337202199</c:v>
                </c:pt>
                <c:pt idx="24">
                  <c:v>0.45070739156994499</c:v>
                </c:pt>
                <c:pt idx="25">
                  <c:v>0.46942129912441455</c:v>
                </c:pt>
                <c:pt idx="26">
                  <c:v>0.57113255956017106</c:v>
                </c:pt>
                <c:pt idx="27">
                  <c:v>0.61422765220932596</c:v>
                </c:pt>
                <c:pt idx="28">
                  <c:v>0.60161433516595397</c:v>
                </c:pt>
                <c:pt idx="29">
                  <c:v>0.54680024434941965</c:v>
                </c:pt>
                <c:pt idx="30">
                  <c:v>0.63632335573203014</c:v>
                </c:pt>
                <c:pt idx="31">
                  <c:v>0.61440847077988181</c:v>
                </c:pt>
                <c:pt idx="32">
                  <c:v>0.61227937283648948</c:v>
                </c:pt>
                <c:pt idx="33">
                  <c:v>0.70176501730808383</c:v>
                </c:pt>
                <c:pt idx="34">
                  <c:v>0.64254774994909392</c:v>
                </c:pt>
                <c:pt idx="35">
                  <c:v>0.6211231928324169</c:v>
                </c:pt>
                <c:pt idx="36">
                  <c:v>0.66422480146609653</c:v>
                </c:pt>
                <c:pt idx="37">
                  <c:v>0.65596416208511499</c:v>
                </c:pt>
                <c:pt idx="38">
                  <c:v>0.83994461413154142</c:v>
                </c:pt>
                <c:pt idx="39">
                  <c:v>0.77070087558542044</c:v>
                </c:pt>
                <c:pt idx="40">
                  <c:v>0.68336387701079215</c:v>
                </c:pt>
                <c:pt idx="41">
                  <c:v>0.81167990226023201</c:v>
                </c:pt>
                <c:pt idx="42">
                  <c:v>0.76839095907147226</c:v>
                </c:pt>
                <c:pt idx="43">
                  <c:v>0.88265200570148639</c:v>
                </c:pt>
                <c:pt idx="44">
                  <c:v>0.9485693341478314</c:v>
                </c:pt>
                <c:pt idx="45">
                  <c:v>0.82154347383424953</c:v>
                </c:pt>
                <c:pt idx="46">
                  <c:v>0.77113907554469552</c:v>
                </c:pt>
                <c:pt idx="47">
                  <c:v>0.77635023416819382</c:v>
                </c:pt>
                <c:pt idx="48">
                  <c:v>1</c:v>
                </c:pt>
                <c:pt idx="49">
                  <c:v>0.90510445937690898</c:v>
                </c:pt>
                <c:pt idx="50">
                  <c:v>0.92041050702504579</c:v>
                </c:pt>
                <c:pt idx="51">
                  <c:v>0.92852779474648739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03C-0C4A-B3FE-DD9F780BE89D}"/>
            </c:ext>
          </c:extLst>
        </c:ser>
        <c:ser>
          <c:idx val="12"/>
          <c:order val="12"/>
          <c:tx>
            <c:strRef>
              <c:f>'5hpf'!$AY$3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83000"/>
                </a:schemeClr>
              </a:solidFill>
              <a:ln w="9525">
                <a:solidFill>
                  <a:schemeClr val="accent6">
                    <a:shade val="83000"/>
                  </a:schemeClr>
                </a:solidFill>
              </a:ln>
              <a:effectLst/>
            </c:spPr>
          </c:marker>
          <c:xVal>
            <c:numRef>
              <c:f>'5hpf'!$AY$4:$AY$76</c:f>
              <c:numCache>
                <c:formatCode>General</c:formatCode>
                <c:ptCount val="73"/>
                <c:pt idx="0">
                  <c:v>0</c:v>
                </c:pt>
                <c:pt idx="1">
                  <c:v>1.851839509464143E-2</c:v>
                </c:pt>
                <c:pt idx="2">
                  <c:v>3.703679018928286E-2</c:v>
                </c:pt>
                <c:pt idx="3">
                  <c:v>5.5555185283924287E-2</c:v>
                </c:pt>
                <c:pt idx="4">
                  <c:v>7.407358037856572E-2</c:v>
                </c:pt>
                <c:pt idx="5">
                  <c:v>9.2593086288100951E-2</c:v>
                </c:pt>
                <c:pt idx="6">
                  <c:v>0.11111148138274238</c:v>
                </c:pt>
                <c:pt idx="7">
                  <c:v>0.1296298764773838</c:v>
                </c:pt>
                <c:pt idx="8">
                  <c:v>0.14814827157202526</c:v>
                </c:pt>
                <c:pt idx="9">
                  <c:v>0.16666666666666666</c:v>
                </c:pt>
                <c:pt idx="10">
                  <c:v>0.18518506176130811</c:v>
                </c:pt>
                <c:pt idx="11">
                  <c:v>0.20370345685594954</c:v>
                </c:pt>
                <c:pt idx="12">
                  <c:v>0.22222185195059094</c:v>
                </c:pt>
                <c:pt idx="13">
                  <c:v>0.24074024704523239</c:v>
                </c:pt>
                <c:pt idx="14">
                  <c:v>0.25925975295476761</c:v>
                </c:pt>
                <c:pt idx="15">
                  <c:v>0.27777814804940903</c:v>
                </c:pt>
                <c:pt idx="16">
                  <c:v>0.29629654314405052</c:v>
                </c:pt>
                <c:pt idx="17">
                  <c:v>0.31481493823869194</c:v>
                </c:pt>
                <c:pt idx="18">
                  <c:v>0.33333333333333331</c:v>
                </c:pt>
                <c:pt idx="19">
                  <c:v>0.3518517284279748</c:v>
                </c:pt>
                <c:pt idx="20">
                  <c:v>0.37037012352261622</c:v>
                </c:pt>
                <c:pt idx="21">
                  <c:v>0.38888851861725759</c:v>
                </c:pt>
                <c:pt idx="22">
                  <c:v>0.40740691371189908</c:v>
                </c:pt>
                <c:pt idx="23">
                  <c:v>0.42592641962143429</c:v>
                </c:pt>
                <c:pt idx="24">
                  <c:v>0.44444481471607578</c:v>
                </c:pt>
                <c:pt idx="25">
                  <c:v>0.46296320981071709</c:v>
                </c:pt>
                <c:pt idx="26">
                  <c:v>0.48148160490535857</c:v>
                </c:pt>
                <c:pt idx="27">
                  <c:v>0.5</c:v>
                </c:pt>
                <c:pt idx="28">
                  <c:v>0.51851839509464148</c:v>
                </c:pt>
                <c:pt idx="29">
                  <c:v>0.53703679018928285</c:v>
                </c:pt>
                <c:pt idx="30">
                  <c:v>0.55555518528392434</c:v>
                </c:pt>
                <c:pt idx="31">
                  <c:v>0.57407469119345955</c:v>
                </c:pt>
                <c:pt idx="32">
                  <c:v>0.59259308628810103</c:v>
                </c:pt>
                <c:pt idx="33">
                  <c:v>0.61111148138274241</c:v>
                </c:pt>
                <c:pt idx="34">
                  <c:v>0.62962987647738389</c:v>
                </c:pt>
                <c:pt idx="35">
                  <c:v>0.64814827157202526</c:v>
                </c:pt>
                <c:pt idx="36">
                  <c:v>0.66666666666666663</c:v>
                </c:pt>
                <c:pt idx="37">
                  <c:v>0.68518506176130811</c:v>
                </c:pt>
                <c:pt idx="38">
                  <c:v>0.70370345685594959</c:v>
                </c:pt>
                <c:pt idx="39">
                  <c:v>0.72222185195059097</c:v>
                </c:pt>
                <c:pt idx="40">
                  <c:v>0.74074135786012618</c:v>
                </c:pt>
                <c:pt idx="41">
                  <c:v>0.75925975295476766</c:v>
                </c:pt>
                <c:pt idx="42">
                  <c:v>0.77777814804940915</c:v>
                </c:pt>
                <c:pt idx="43">
                  <c:v>0.79629654314405052</c:v>
                </c:pt>
                <c:pt idx="44">
                  <c:v>0.81481493823869189</c:v>
                </c:pt>
                <c:pt idx="45">
                  <c:v>0.83333333333333337</c:v>
                </c:pt>
                <c:pt idx="46">
                  <c:v>0.85185172842797474</c:v>
                </c:pt>
                <c:pt idx="47">
                  <c:v>0.87037012352261622</c:v>
                </c:pt>
                <c:pt idx="48">
                  <c:v>0.88888851861725759</c:v>
                </c:pt>
                <c:pt idx="49">
                  <c:v>0.90740802452679292</c:v>
                </c:pt>
                <c:pt idx="50">
                  <c:v>0.92592641962143418</c:v>
                </c:pt>
                <c:pt idx="51">
                  <c:v>0.94444481471607566</c:v>
                </c:pt>
                <c:pt idx="52">
                  <c:v>0.96296320981071715</c:v>
                </c:pt>
                <c:pt idx="53">
                  <c:v>0.98148160490535852</c:v>
                </c:pt>
                <c:pt idx="54">
                  <c:v>1</c:v>
                </c:pt>
              </c:numCache>
            </c:numRef>
          </c:xVal>
          <c:yVal>
            <c:numRef>
              <c:f>'5hpf'!$AZ$4:$AZ$76</c:f>
              <c:numCache>
                <c:formatCode>General</c:formatCode>
                <c:ptCount val="73"/>
                <c:pt idx="0">
                  <c:v>0.45774970246269342</c:v>
                </c:pt>
                <c:pt idx="1">
                  <c:v>0.28291874288853142</c:v>
                </c:pt>
                <c:pt idx="2">
                  <c:v>0.36921437072494473</c:v>
                </c:pt>
                <c:pt idx="3">
                  <c:v>0.46743764795124315</c:v>
                </c:pt>
                <c:pt idx="4">
                  <c:v>0.45887118923372699</c:v>
                </c:pt>
                <c:pt idx="5">
                  <c:v>0.46026078654477448</c:v>
                </c:pt>
                <c:pt idx="6">
                  <c:v>0.30274584428662976</c:v>
                </c:pt>
                <c:pt idx="7">
                  <c:v>0.47685748289977903</c:v>
                </c:pt>
                <c:pt idx="8">
                  <c:v>0.48564627718706266</c:v>
                </c:pt>
                <c:pt idx="9">
                  <c:v>0.49771125148768658</c:v>
                </c:pt>
                <c:pt idx="10">
                  <c:v>0.59324361439165063</c:v>
                </c:pt>
                <c:pt idx="11">
                  <c:v>0.44967695949569064</c:v>
                </c:pt>
                <c:pt idx="12">
                  <c:v>0.45734753665267264</c:v>
                </c:pt>
                <c:pt idx="13">
                  <c:v>0.60477236761224684</c:v>
                </c:pt>
                <c:pt idx="14">
                  <c:v>0.70070689632623173</c:v>
                </c:pt>
                <c:pt idx="15">
                  <c:v>0.60670145564405376</c:v>
                </c:pt>
                <c:pt idx="16">
                  <c:v>0.61876642994467779</c:v>
                </c:pt>
                <c:pt idx="17">
                  <c:v>0.47802147500032693</c:v>
                </c:pt>
                <c:pt idx="18">
                  <c:v>0.41778815343770026</c:v>
                </c:pt>
                <c:pt idx="19">
                  <c:v>0.42074717830004837</c:v>
                </c:pt>
                <c:pt idx="20">
                  <c:v>0.41671244163691296</c:v>
                </c:pt>
                <c:pt idx="21">
                  <c:v>0.53162069551797653</c:v>
                </c:pt>
                <c:pt idx="22">
                  <c:v>0.54996338002380296</c:v>
                </c:pt>
                <c:pt idx="23">
                  <c:v>0.61481670394057097</c:v>
                </c:pt>
                <c:pt idx="24">
                  <c:v>0.58005715331999319</c:v>
                </c:pt>
                <c:pt idx="25">
                  <c:v>0.60055453106812628</c:v>
                </c:pt>
                <c:pt idx="26">
                  <c:v>0.61194595937798357</c:v>
                </c:pt>
                <c:pt idx="27">
                  <c:v>0.58853533173774863</c:v>
                </c:pt>
                <c:pt idx="28">
                  <c:v>0.59207962229110267</c:v>
                </c:pt>
                <c:pt idx="29">
                  <c:v>0.55198074835537081</c:v>
                </c:pt>
                <c:pt idx="30">
                  <c:v>0.52919789173565601</c:v>
                </c:pt>
                <c:pt idx="31">
                  <c:v>0.61831521952367874</c:v>
                </c:pt>
                <c:pt idx="32">
                  <c:v>0.63666117367023722</c:v>
                </c:pt>
                <c:pt idx="33">
                  <c:v>0.51708714246478604</c:v>
                </c:pt>
                <c:pt idx="34">
                  <c:v>0.56889133022063543</c:v>
                </c:pt>
                <c:pt idx="35">
                  <c:v>0.5507252063143302</c:v>
                </c:pt>
                <c:pt idx="36">
                  <c:v>0.6030656151502074</c:v>
                </c:pt>
                <c:pt idx="37">
                  <c:v>0.5364630334418854</c:v>
                </c:pt>
                <c:pt idx="38">
                  <c:v>0.50394645636337487</c:v>
                </c:pt>
                <c:pt idx="39">
                  <c:v>0.59055270006931637</c:v>
                </c:pt>
                <c:pt idx="40">
                  <c:v>0.63338499365689704</c:v>
                </c:pt>
                <c:pt idx="41">
                  <c:v>0.5531480100966506</c:v>
                </c:pt>
                <c:pt idx="42">
                  <c:v>0.57117680909221702</c:v>
                </c:pt>
                <c:pt idx="43">
                  <c:v>0.43361975386144574</c:v>
                </c:pt>
                <c:pt idx="44">
                  <c:v>0.53166320084749086</c:v>
                </c:pt>
                <c:pt idx="45">
                  <c:v>0.62486430990962716</c:v>
                </c:pt>
                <c:pt idx="46">
                  <c:v>0.55857561371156539</c:v>
                </c:pt>
                <c:pt idx="47">
                  <c:v>0.61535619466133062</c:v>
                </c:pt>
                <c:pt idx="48">
                  <c:v>0.63374465413740344</c:v>
                </c:pt>
                <c:pt idx="49">
                  <c:v>0.62365454283883293</c:v>
                </c:pt>
                <c:pt idx="50">
                  <c:v>0.63831888152129845</c:v>
                </c:pt>
                <c:pt idx="51">
                  <c:v>0.81014504126286602</c:v>
                </c:pt>
                <c:pt idx="52">
                  <c:v>1</c:v>
                </c:pt>
                <c:pt idx="53">
                  <c:v>0.88773688547102447</c:v>
                </c:pt>
                <c:pt idx="54">
                  <c:v>0.78471377565033162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03C-0C4A-B3FE-DD9F780BE89D}"/>
            </c:ext>
          </c:extLst>
        </c:ser>
        <c:ser>
          <c:idx val="13"/>
          <c:order val="13"/>
          <c:tx>
            <c:strRef>
              <c:f>'5hpf'!$BC$3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76000"/>
                </a:schemeClr>
              </a:solidFill>
              <a:ln w="9525">
                <a:solidFill>
                  <a:schemeClr val="accent6">
                    <a:shade val="76000"/>
                  </a:schemeClr>
                </a:solidFill>
              </a:ln>
              <a:effectLst/>
            </c:spPr>
          </c:marker>
          <c:xVal>
            <c:numRef>
              <c:f>'5hpf'!$BC$4:$BC$76</c:f>
              <c:numCache>
                <c:formatCode>General</c:formatCode>
                <c:ptCount val="73"/>
                <c:pt idx="0">
                  <c:v>0</c:v>
                </c:pt>
                <c:pt idx="1">
                  <c:v>2.6315623312949288E-2</c:v>
                </c:pt>
                <c:pt idx="2">
                  <c:v>5.2631246625898576E-2</c:v>
                </c:pt>
                <c:pt idx="3">
                  <c:v>7.8946869938847863E-2</c:v>
                </c:pt>
                <c:pt idx="4">
                  <c:v>0.10526249325179715</c:v>
                </c:pt>
                <c:pt idx="5">
                  <c:v>0.1315796950917282</c:v>
                </c:pt>
                <c:pt idx="6">
                  <c:v>0.15789531840467749</c:v>
                </c:pt>
                <c:pt idx="7">
                  <c:v>0.18421094171762675</c:v>
                </c:pt>
                <c:pt idx="8">
                  <c:v>0.21052656503057607</c:v>
                </c:pt>
                <c:pt idx="9">
                  <c:v>0.23684218834352536</c:v>
                </c:pt>
                <c:pt idx="10">
                  <c:v>0.26315781165647467</c:v>
                </c:pt>
                <c:pt idx="11">
                  <c:v>0.2894734349694239</c:v>
                </c:pt>
                <c:pt idx="12">
                  <c:v>0.31578905828237319</c:v>
                </c:pt>
                <c:pt idx="13">
                  <c:v>0.34210468159532254</c:v>
                </c:pt>
                <c:pt idx="14">
                  <c:v>0.36842188343525351</c:v>
                </c:pt>
                <c:pt idx="15">
                  <c:v>0.39473750674820285</c:v>
                </c:pt>
                <c:pt idx="16">
                  <c:v>0.42105313006115214</c:v>
                </c:pt>
                <c:pt idx="17">
                  <c:v>0.44736875337410142</c:v>
                </c:pt>
                <c:pt idx="18">
                  <c:v>0.47368437668705071</c:v>
                </c:pt>
                <c:pt idx="19">
                  <c:v>0.5</c:v>
                </c:pt>
                <c:pt idx="20">
                  <c:v>0.52631562331294934</c:v>
                </c:pt>
                <c:pt idx="21">
                  <c:v>0.55263124662589858</c:v>
                </c:pt>
                <c:pt idx="22">
                  <c:v>0.57894686993884781</c:v>
                </c:pt>
                <c:pt idx="23">
                  <c:v>0.60526407177877894</c:v>
                </c:pt>
                <c:pt idx="24">
                  <c:v>0.63157969509172829</c:v>
                </c:pt>
                <c:pt idx="25">
                  <c:v>0.65789531840467741</c:v>
                </c:pt>
                <c:pt idx="26">
                  <c:v>0.68421094171762675</c:v>
                </c:pt>
                <c:pt idx="27">
                  <c:v>0.71052656503057599</c:v>
                </c:pt>
                <c:pt idx="28">
                  <c:v>0.73684218834352533</c:v>
                </c:pt>
                <c:pt idx="29">
                  <c:v>0.76315781165647467</c:v>
                </c:pt>
                <c:pt idx="30">
                  <c:v>0.78947343496942401</c:v>
                </c:pt>
                <c:pt idx="31">
                  <c:v>0.81579063680935493</c:v>
                </c:pt>
                <c:pt idx="32">
                  <c:v>0.84210626012230427</c:v>
                </c:pt>
                <c:pt idx="33">
                  <c:v>0.86842188343525362</c:v>
                </c:pt>
                <c:pt idx="34">
                  <c:v>0.89473750674820285</c:v>
                </c:pt>
                <c:pt idx="35">
                  <c:v>0.92105313006115208</c:v>
                </c:pt>
                <c:pt idx="36">
                  <c:v>0.94736875337410142</c:v>
                </c:pt>
                <c:pt idx="37">
                  <c:v>0.97368437668705066</c:v>
                </c:pt>
                <c:pt idx="38">
                  <c:v>1</c:v>
                </c:pt>
              </c:numCache>
            </c:numRef>
          </c:xVal>
          <c:yVal>
            <c:numRef>
              <c:f>'5hpf'!$BD$4:$BD$76</c:f>
              <c:numCache>
                <c:formatCode>General</c:formatCode>
                <c:ptCount val="73"/>
                <c:pt idx="0">
                  <c:v>0.45294837035647034</c:v>
                </c:pt>
                <c:pt idx="1">
                  <c:v>0.2832059685653831</c:v>
                </c:pt>
                <c:pt idx="2">
                  <c:v>0.31367645250836335</c:v>
                </c:pt>
                <c:pt idx="3">
                  <c:v>0.5203438525200107</c:v>
                </c:pt>
                <c:pt idx="4">
                  <c:v>0.52016590851737055</c:v>
                </c:pt>
                <c:pt idx="5">
                  <c:v>0.47992468115670073</c:v>
                </c:pt>
                <c:pt idx="6">
                  <c:v>0.46755595530046651</c:v>
                </c:pt>
                <c:pt idx="7">
                  <c:v>0.42077285933364822</c:v>
                </c:pt>
                <c:pt idx="8">
                  <c:v>0.50268857211261586</c:v>
                </c:pt>
                <c:pt idx="9">
                  <c:v>0.42659971658373402</c:v>
                </c:pt>
                <c:pt idx="10">
                  <c:v>0.5248248060410371</c:v>
                </c:pt>
                <c:pt idx="11">
                  <c:v>0.4329636411872424</c:v>
                </c:pt>
                <c:pt idx="12">
                  <c:v>0.53262198870217348</c:v>
                </c:pt>
                <c:pt idx="13">
                  <c:v>0.38313284975702555</c:v>
                </c:pt>
                <c:pt idx="14">
                  <c:v>0.40034165248506892</c:v>
                </c:pt>
                <c:pt idx="15">
                  <c:v>0.45536840879237495</c:v>
                </c:pt>
                <c:pt idx="16">
                  <c:v>0.44909507386293784</c:v>
                </c:pt>
                <c:pt idx="17">
                  <c:v>0.45339808338132426</c:v>
                </c:pt>
                <c:pt idx="18">
                  <c:v>0.50869337336534171</c:v>
                </c:pt>
                <c:pt idx="19">
                  <c:v>0.55000873543285689</c:v>
                </c:pt>
                <c:pt idx="20">
                  <c:v>0.48888658819875375</c:v>
                </c:pt>
                <c:pt idx="21">
                  <c:v>0.4856609487327152</c:v>
                </c:pt>
                <c:pt idx="22">
                  <c:v>0.37461742039432394</c:v>
                </c:pt>
                <c:pt idx="23">
                  <c:v>0.42400173414518938</c:v>
                </c:pt>
                <c:pt idx="24">
                  <c:v>0.51926971781316533</c:v>
                </c:pt>
                <c:pt idx="25">
                  <c:v>0.54732016332024092</c:v>
                </c:pt>
                <c:pt idx="26">
                  <c:v>0.62502345625489342</c:v>
                </c:pt>
                <c:pt idx="27">
                  <c:v>0.72754831988508051</c:v>
                </c:pt>
                <c:pt idx="28">
                  <c:v>0.64850235856687133</c:v>
                </c:pt>
                <c:pt idx="29">
                  <c:v>0.73633228292449349</c:v>
                </c:pt>
                <c:pt idx="30">
                  <c:v>0.70129025578641535</c:v>
                </c:pt>
                <c:pt idx="31">
                  <c:v>0.52751337815365307</c:v>
                </c:pt>
                <c:pt idx="32">
                  <c:v>0.68184259397061009</c:v>
                </c:pt>
                <c:pt idx="33">
                  <c:v>0.68022815656483948</c:v>
                </c:pt>
                <c:pt idx="34">
                  <c:v>0.71339044796593831</c:v>
                </c:pt>
                <c:pt idx="35">
                  <c:v>0.66607028464569729</c:v>
                </c:pt>
                <c:pt idx="36">
                  <c:v>0.81985919776372918</c:v>
                </c:pt>
                <c:pt idx="37">
                  <c:v>1</c:v>
                </c:pt>
                <c:pt idx="38">
                  <c:v>0.7117760105601677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B03C-0C4A-B3FE-DD9F780BE89D}"/>
            </c:ext>
          </c:extLst>
        </c:ser>
        <c:ser>
          <c:idx val="14"/>
          <c:order val="14"/>
          <c:tx>
            <c:strRef>
              <c:f>'5hpf'!$BG$3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70000"/>
                </a:schemeClr>
              </a:solidFill>
              <a:ln w="9525">
                <a:solidFill>
                  <a:schemeClr val="accent6">
                    <a:shade val="70000"/>
                  </a:schemeClr>
                </a:solidFill>
              </a:ln>
              <a:effectLst/>
            </c:spPr>
          </c:marker>
          <c:xVal>
            <c:numRef>
              <c:f>'5hpf'!$BG$4:$BG$76</c:f>
              <c:numCache>
                <c:formatCode>General</c:formatCode>
                <c:ptCount val="73"/>
                <c:pt idx="0">
                  <c:v>0</c:v>
                </c:pt>
                <c:pt idx="1">
                  <c:v>2.0833203159658743E-2</c:v>
                </c:pt>
                <c:pt idx="2">
                  <c:v>4.1666406319317485E-2</c:v>
                </c:pt>
                <c:pt idx="3">
                  <c:v>6.2499609478976224E-2</c:v>
                </c:pt>
                <c:pt idx="4">
                  <c:v>8.333281263863497E-2</c:v>
                </c:pt>
                <c:pt idx="5">
                  <c:v>0.1041672654655698</c:v>
                </c:pt>
                <c:pt idx="6">
                  <c:v>0.12500046862522854</c:v>
                </c:pt>
                <c:pt idx="7">
                  <c:v>0.14583367178488726</c:v>
                </c:pt>
                <c:pt idx="8">
                  <c:v>0.16666687494454605</c:v>
                </c:pt>
                <c:pt idx="9">
                  <c:v>0.18750007810420477</c:v>
                </c:pt>
                <c:pt idx="10">
                  <c:v>0.20833328126386352</c:v>
                </c:pt>
                <c:pt idx="11">
                  <c:v>0.22916648442352225</c:v>
                </c:pt>
                <c:pt idx="12">
                  <c:v>0.249999687583181</c:v>
                </c:pt>
                <c:pt idx="13">
                  <c:v>0.27083289074283973</c:v>
                </c:pt>
                <c:pt idx="14">
                  <c:v>0.29166734356977453</c:v>
                </c:pt>
                <c:pt idx="15">
                  <c:v>0.31250054672943328</c:v>
                </c:pt>
                <c:pt idx="16">
                  <c:v>0.33333374988909209</c:v>
                </c:pt>
                <c:pt idx="17">
                  <c:v>0.35416695304875084</c:v>
                </c:pt>
                <c:pt idx="18">
                  <c:v>0.37500015620840954</c:v>
                </c:pt>
                <c:pt idx="19">
                  <c:v>0.39583335936806829</c:v>
                </c:pt>
                <c:pt idx="20">
                  <c:v>0.41666656252772705</c:v>
                </c:pt>
                <c:pt idx="21">
                  <c:v>0.43749976568738574</c:v>
                </c:pt>
                <c:pt idx="22">
                  <c:v>0.4583329688470445</c:v>
                </c:pt>
                <c:pt idx="23">
                  <c:v>0.47916742167397935</c:v>
                </c:pt>
                <c:pt idx="24">
                  <c:v>0.50000062483363816</c:v>
                </c:pt>
                <c:pt idx="25">
                  <c:v>0.52083382799329681</c:v>
                </c:pt>
                <c:pt idx="26">
                  <c:v>0.54166703115295556</c:v>
                </c:pt>
                <c:pt idx="27">
                  <c:v>0.56250023431261431</c:v>
                </c:pt>
                <c:pt idx="28">
                  <c:v>0.58333343747227306</c:v>
                </c:pt>
                <c:pt idx="29">
                  <c:v>0.60416664063193182</c:v>
                </c:pt>
                <c:pt idx="30">
                  <c:v>0.62499984379159057</c:v>
                </c:pt>
                <c:pt idx="31">
                  <c:v>0.64583429661852543</c:v>
                </c:pt>
                <c:pt idx="32">
                  <c:v>0.66666749977818418</c:v>
                </c:pt>
                <c:pt idx="33">
                  <c:v>0.68750070293784293</c:v>
                </c:pt>
                <c:pt idx="34">
                  <c:v>0.70833390609750169</c:v>
                </c:pt>
                <c:pt idx="35">
                  <c:v>0.72916710925716033</c:v>
                </c:pt>
                <c:pt idx="36">
                  <c:v>0.75000031241681908</c:v>
                </c:pt>
                <c:pt idx="37">
                  <c:v>0.77083351557647783</c:v>
                </c:pt>
                <c:pt idx="38">
                  <c:v>0.79166671873613659</c:v>
                </c:pt>
                <c:pt idx="39">
                  <c:v>0.81249992189579534</c:v>
                </c:pt>
                <c:pt idx="40">
                  <c:v>0.8333343747227302</c:v>
                </c:pt>
                <c:pt idx="41">
                  <c:v>0.85416757788238895</c:v>
                </c:pt>
                <c:pt idx="42">
                  <c:v>0.8750007810420477</c:v>
                </c:pt>
                <c:pt idx="43">
                  <c:v>0.89583398420170646</c:v>
                </c:pt>
                <c:pt idx="44">
                  <c:v>0.9166671873613651</c:v>
                </c:pt>
                <c:pt idx="45">
                  <c:v>0.93750039052102385</c:v>
                </c:pt>
                <c:pt idx="46">
                  <c:v>0.9583335936806826</c:v>
                </c:pt>
                <c:pt idx="47">
                  <c:v>0.97916679684034136</c:v>
                </c:pt>
                <c:pt idx="48">
                  <c:v>1</c:v>
                </c:pt>
              </c:numCache>
            </c:numRef>
          </c:xVal>
          <c:yVal>
            <c:numRef>
              <c:f>'5hpf'!$BH$4:$BH$76</c:f>
              <c:numCache>
                <c:formatCode>General</c:formatCode>
                <c:ptCount val="73"/>
                <c:pt idx="0">
                  <c:v>0.25490196078431371</c:v>
                </c:pt>
                <c:pt idx="1">
                  <c:v>0.29084901960784315</c:v>
                </c:pt>
                <c:pt idx="2">
                  <c:v>0.22222156862745096</c:v>
                </c:pt>
                <c:pt idx="3">
                  <c:v>0.20098039215686275</c:v>
                </c:pt>
                <c:pt idx="4">
                  <c:v>0.24836666666666668</c:v>
                </c:pt>
                <c:pt idx="5">
                  <c:v>0.23039215686274508</c:v>
                </c:pt>
                <c:pt idx="6">
                  <c:v>0.28431372549019607</c:v>
                </c:pt>
                <c:pt idx="7">
                  <c:v>0.20915098039215688</c:v>
                </c:pt>
                <c:pt idx="8">
                  <c:v>0.3071901960784314</c:v>
                </c:pt>
                <c:pt idx="9">
                  <c:v>0.42156862745098039</c:v>
                </c:pt>
                <c:pt idx="10">
                  <c:v>0.46405294117647056</c:v>
                </c:pt>
                <c:pt idx="11">
                  <c:v>0.60947647058823529</c:v>
                </c:pt>
                <c:pt idx="12">
                  <c:v>0.29411764705882354</c:v>
                </c:pt>
                <c:pt idx="13">
                  <c:v>0.43137254901960786</c:v>
                </c:pt>
                <c:pt idx="14">
                  <c:v>0.38562156862745095</c:v>
                </c:pt>
                <c:pt idx="15">
                  <c:v>0.40686274509803921</c:v>
                </c:pt>
                <c:pt idx="16">
                  <c:v>0.48366078431372544</c:v>
                </c:pt>
                <c:pt idx="17">
                  <c:v>0.61928039215686281</c:v>
                </c:pt>
                <c:pt idx="18">
                  <c:v>0.44117647058823528</c:v>
                </c:pt>
                <c:pt idx="19">
                  <c:v>0.51143725490196079</c:v>
                </c:pt>
                <c:pt idx="20">
                  <c:v>0.47058823529411764</c:v>
                </c:pt>
                <c:pt idx="21">
                  <c:v>0.50490196078431371</c:v>
                </c:pt>
                <c:pt idx="22">
                  <c:v>0.42156862745098039</c:v>
                </c:pt>
                <c:pt idx="23">
                  <c:v>0.45588235294117646</c:v>
                </c:pt>
                <c:pt idx="24">
                  <c:v>0.70588235294117652</c:v>
                </c:pt>
                <c:pt idx="25">
                  <c:v>0.62091568627450977</c:v>
                </c:pt>
                <c:pt idx="26">
                  <c:v>0.51960784313725494</c:v>
                </c:pt>
                <c:pt idx="27">
                  <c:v>0.46568627450980393</c:v>
                </c:pt>
                <c:pt idx="28">
                  <c:v>0.56209215686274505</c:v>
                </c:pt>
                <c:pt idx="29">
                  <c:v>0.57352941176470584</c:v>
                </c:pt>
                <c:pt idx="30">
                  <c:v>0.6470588235294118</c:v>
                </c:pt>
                <c:pt idx="31">
                  <c:v>0.6633980392156863</c:v>
                </c:pt>
                <c:pt idx="32">
                  <c:v>0.60130784313725483</c:v>
                </c:pt>
                <c:pt idx="33">
                  <c:v>0.74019607843137258</c:v>
                </c:pt>
                <c:pt idx="34">
                  <c:v>0.60457450980392158</c:v>
                </c:pt>
                <c:pt idx="35">
                  <c:v>0.66830000000000001</c:v>
                </c:pt>
                <c:pt idx="36">
                  <c:v>0.74509803921568629</c:v>
                </c:pt>
                <c:pt idx="37">
                  <c:v>0.78431372549019607</c:v>
                </c:pt>
                <c:pt idx="38">
                  <c:v>0.64379019607843135</c:v>
                </c:pt>
                <c:pt idx="39">
                  <c:v>0.43627450980392157</c:v>
                </c:pt>
                <c:pt idx="40">
                  <c:v>0.54248431372549022</c:v>
                </c:pt>
                <c:pt idx="41">
                  <c:v>0.66176470588235292</c:v>
                </c:pt>
                <c:pt idx="42">
                  <c:v>0.73529411764705888</c:v>
                </c:pt>
                <c:pt idx="43">
                  <c:v>0.8529411764705882</c:v>
                </c:pt>
                <c:pt idx="44">
                  <c:v>0.7124176470588236</c:v>
                </c:pt>
                <c:pt idx="45">
                  <c:v>0.8970588235294118</c:v>
                </c:pt>
                <c:pt idx="46">
                  <c:v>1</c:v>
                </c:pt>
                <c:pt idx="47">
                  <c:v>0.83496666666666675</c:v>
                </c:pt>
                <c:pt idx="48">
                  <c:v>0.98039215686274506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B03C-0C4A-B3FE-DD9F780BE89D}"/>
            </c:ext>
          </c:extLst>
        </c:ser>
        <c:ser>
          <c:idx val="15"/>
          <c:order val="15"/>
          <c:tx>
            <c:strRef>
              <c:f>'5hpf'!$BK$3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63000"/>
                </a:schemeClr>
              </a:solidFill>
              <a:ln w="9525">
                <a:solidFill>
                  <a:schemeClr val="accent6">
                    <a:shade val="63000"/>
                  </a:schemeClr>
                </a:solidFill>
              </a:ln>
              <a:effectLst/>
            </c:spPr>
          </c:marker>
          <c:xVal>
            <c:numRef>
              <c:f>'5hpf'!$BK$4:$BK$76</c:f>
              <c:numCache>
                <c:formatCode>General</c:formatCode>
                <c:ptCount val="73"/>
                <c:pt idx="0">
                  <c:v>0</c:v>
                </c:pt>
                <c:pt idx="1">
                  <c:v>1.5871957954069389E-2</c:v>
                </c:pt>
                <c:pt idx="2">
                  <c:v>3.1743915908138777E-2</c:v>
                </c:pt>
                <c:pt idx="3">
                  <c:v>4.7615873862208169E-2</c:v>
                </c:pt>
                <c:pt idx="4">
                  <c:v>6.3487831816277554E-2</c:v>
                </c:pt>
                <c:pt idx="5">
                  <c:v>7.9369311040865295E-2</c:v>
                </c:pt>
                <c:pt idx="6">
                  <c:v>9.524126899493468E-2</c:v>
                </c:pt>
                <c:pt idx="7">
                  <c:v>0.11111322694900408</c:v>
                </c:pt>
                <c:pt idx="8">
                  <c:v>0.12698518490307348</c:v>
                </c:pt>
                <c:pt idx="9">
                  <c:v>0.14285714285714285</c:v>
                </c:pt>
                <c:pt idx="10">
                  <c:v>0.15872910081121225</c:v>
                </c:pt>
                <c:pt idx="11">
                  <c:v>0.17460105876528165</c:v>
                </c:pt>
                <c:pt idx="12">
                  <c:v>0.19047301671935105</c:v>
                </c:pt>
                <c:pt idx="13">
                  <c:v>0.20634497467342039</c:v>
                </c:pt>
                <c:pt idx="14">
                  <c:v>0.22222645389800816</c:v>
                </c:pt>
                <c:pt idx="15">
                  <c:v>0.23809841185207753</c:v>
                </c:pt>
                <c:pt idx="16">
                  <c:v>0.25397036980614696</c:v>
                </c:pt>
                <c:pt idx="17">
                  <c:v>0.26984232776021627</c:v>
                </c:pt>
                <c:pt idx="18">
                  <c:v>0.2857142857142857</c:v>
                </c:pt>
                <c:pt idx="19">
                  <c:v>0.30158624366835507</c:v>
                </c:pt>
                <c:pt idx="20">
                  <c:v>0.3174582016224245</c:v>
                </c:pt>
                <c:pt idx="21">
                  <c:v>0.33333015957649387</c:v>
                </c:pt>
                <c:pt idx="22">
                  <c:v>0.34920211753056329</c:v>
                </c:pt>
                <c:pt idx="23">
                  <c:v>0.36508359675515101</c:v>
                </c:pt>
                <c:pt idx="24">
                  <c:v>0.38095555470922038</c:v>
                </c:pt>
                <c:pt idx="25">
                  <c:v>0.39682751266328975</c:v>
                </c:pt>
                <c:pt idx="26">
                  <c:v>0.41269947061735918</c:v>
                </c:pt>
                <c:pt idx="27">
                  <c:v>0.42857142857142855</c:v>
                </c:pt>
                <c:pt idx="28">
                  <c:v>0.44444338652549797</c:v>
                </c:pt>
                <c:pt idx="29">
                  <c:v>0.46031534447956735</c:v>
                </c:pt>
                <c:pt idx="30">
                  <c:v>0.47618730243363666</c:v>
                </c:pt>
                <c:pt idx="31">
                  <c:v>0.49205926038770614</c:v>
                </c:pt>
                <c:pt idx="32">
                  <c:v>0.50794073961229391</c:v>
                </c:pt>
                <c:pt idx="33">
                  <c:v>0.52381269756636328</c:v>
                </c:pt>
                <c:pt idx="34">
                  <c:v>0.53968465552043254</c:v>
                </c:pt>
                <c:pt idx="35">
                  <c:v>0.55555661347450203</c:v>
                </c:pt>
                <c:pt idx="36">
                  <c:v>0.5714285714285714</c:v>
                </c:pt>
                <c:pt idx="37">
                  <c:v>0.58730052938264077</c:v>
                </c:pt>
                <c:pt idx="38">
                  <c:v>0.60317248733671014</c:v>
                </c:pt>
                <c:pt idx="39">
                  <c:v>0.61904444529077951</c:v>
                </c:pt>
                <c:pt idx="40">
                  <c:v>0.63491640324484899</c:v>
                </c:pt>
                <c:pt idx="41">
                  <c:v>0.65079788246943671</c:v>
                </c:pt>
                <c:pt idx="42">
                  <c:v>0.66666984042350608</c:v>
                </c:pt>
                <c:pt idx="43">
                  <c:v>0.68254179837757545</c:v>
                </c:pt>
                <c:pt idx="44">
                  <c:v>0.69841375633164482</c:v>
                </c:pt>
                <c:pt idx="45">
                  <c:v>0.71428571428571419</c:v>
                </c:pt>
                <c:pt idx="46">
                  <c:v>0.73015767223978367</c:v>
                </c:pt>
                <c:pt idx="47">
                  <c:v>0.74602963019385304</c:v>
                </c:pt>
                <c:pt idx="48">
                  <c:v>0.76190158814792242</c:v>
                </c:pt>
                <c:pt idx="49">
                  <c:v>0.77777354610199168</c:v>
                </c:pt>
                <c:pt idx="50">
                  <c:v>0.7936550253265795</c:v>
                </c:pt>
                <c:pt idx="51">
                  <c:v>0.80952698328064887</c:v>
                </c:pt>
                <c:pt idx="52">
                  <c:v>0.82539894123471835</c:v>
                </c:pt>
                <c:pt idx="53">
                  <c:v>0.84127089918878761</c:v>
                </c:pt>
                <c:pt idx="54">
                  <c:v>0.8571428571428571</c:v>
                </c:pt>
                <c:pt idx="55">
                  <c:v>0.87301481509692647</c:v>
                </c:pt>
                <c:pt idx="56">
                  <c:v>0.88888677305099595</c:v>
                </c:pt>
                <c:pt idx="57">
                  <c:v>0.90475873100506521</c:v>
                </c:pt>
                <c:pt idx="58">
                  <c:v>0.92063068895913469</c:v>
                </c:pt>
                <c:pt idx="59">
                  <c:v>0.9365121681837224</c:v>
                </c:pt>
                <c:pt idx="60">
                  <c:v>0.95238412613779189</c:v>
                </c:pt>
                <c:pt idx="61">
                  <c:v>0.96825608409186115</c:v>
                </c:pt>
                <c:pt idx="62">
                  <c:v>0.98412804204593052</c:v>
                </c:pt>
                <c:pt idx="63">
                  <c:v>1</c:v>
                </c:pt>
              </c:numCache>
            </c:numRef>
          </c:xVal>
          <c:yVal>
            <c:numRef>
              <c:f>'5hpf'!$BL$4:$BL$76</c:f>
              <c:numCache>
                <c:formatCode>General</c:formatCode>
                <c:ptCount val="73"/>
                <c:pt idx="0">
                  <c:v>0.39079037353046536</c:v>
                </c:pt>
                <c:pt idx="1">
                  <c:v>0.36265509492949488</c:v>
                </c:pt>
                <c:pt idx="2">
                  <c:v>0.22381704497345881</c:v>
                </c:pt>
                <c:pt idx="3">
                  <c:v>0.33961474582342788</c:v>
                </c:pt>
                <c:pt idx="4">
                  <c:v>0.37920018236884095</c:v>
                </c:pt>
                <c:pt idx="5">
                  <c:v>0.4476959650893933</c:v>
                </c:pt>
                <c:pt idx="6">
                  <c:v>0.40160875370436711</c:v>
                </c:pt>
                <c:pt idx="7">
                  <c:v>0.36606474093854824</c:v>
                </c:pt>
                <c:pt idx="8">
                  <c:v>0.44348682710782555</c:v>
                </c:pt>
                <c:pt idx="9">
                  <c:v>0.4675530009444101</c:v>
                </c:pt>
                <c:pt idx="10">
                  <c:v>0.47042042531018985</c:v>
                </c:pt>
                <c:pt idx="11">
                  <c:v>0.40845572670726543</c:v>
                </c:pt>
                <c:pt idx="12">
                  <c:v>0.42822971960790696</c:v>
                </c:pt>
                <c:pt idx="13">
                  <c:v>0.50081251831829876</c:v>
                </c:pt>
                <c:pt idx="14">
                  <c:v>0.45732894779691929</c:v>
                </c:pt>
                <c:pt idx="15">
                  <c:v>0.54486924805418957</c:v>
                </c:pt>
                <c:pt idx="16">
                  <c:v>0.50140684534470958</c:v>
                </c:pt>
                <c:pt idx="17">
                  <c:v>0.49479434656592958</c:v>
                </c:pt>
                <c:pt idx="18">
                  <c:v>0.44861106588074379</c:v>
                </c:pt>
                <c:pt idx="19">
                  <c:v>0.43603250073273198</c:v>
                </c:pt>
                <c:pt idx="20">
                  <c:v>0.42491451460579022</c:v>
                </c:pt>
                <c:pt idx="21">
                  <c:v>0.34736867815156153</c:v>
                </c:pt>
                <c:pt idx="22">
                  <c:v>0.36086722897059298</c:v>
                </c:pt>
                <c:pt idx="23">
                  <c:v>0.43826489074152475</c:v>
                </c:pt>
                <c:pt idx="24">
                  <c:v>0.46101703194711302</c:v>
                </c:pt>
                <c:pt idx="25">
                  <c:v>0.50007327319503692</c:v>
                </c:pt>
                <c:pt idx="26">
                  <c:v>0.50112352232390012</c:v>
                </c:pt>
                <c:pt idx="27">
                  <c:v>0.45791513335721495</c:v>
                </c:pt>
                <c:pt idx="28">
                  <c:v>0.46738040186276747</c:v>
                </c:pt>
                <c:pt idx="29">
                  <c:v>0.40790210701143059</c:v>
                </c:pt>
                <c:pt idx="30">
                  <c:v>0.37543068355749504</c:v>
                </c:pt>
                <c:pt idx="31">
                  <c:v>0.39182433972709807</c:v>
                </c:pt>
                <c:pt idx="32">
                  <c:v>0.39338261634155075</c:v>
                </c:pt>
                <c:pt idx="33">
                  <c:v>0.39514768619533008</c:v>
                </c:pt>
                <c:pt idx="34">
                  <c:v>0.38172729345100465</c:v>
                </c:pt>
                <c:pt idx="35">
                  <c:v>0.37370306444784579</c:v>
                </c:pt>
                <c:pt idx="36">
                  <c:v>0.42667958445956949</c:v>
                </c:pt>
                <c:pt idx="37">
                  <c:v>0.4754420816100563</c:v>
                </c:pt>
                <c:pt idx="38">
                  <c:v>0.5293239326537923</c:v>
                </c:pt>
                <c:pt idx="39">
                  <c:v>0.53766893542189076</c:v>
                </c:pt>
                <c:pt idx="40">
                  <c:v>0.52638323509297558</c:v>
                </c:pt>
                <c:pt idx="41">
                  <c:v>0.57632787312339195</c:v>
                </c:pt>
                <c:pt idx="42">
                  <c:v>0.57894942521249226</c:v>
                </c:pt>
                <c:pt idx="43">
                  <c:v>0.63042791545901589</c:v>
                </c:pt>
                <c:pt idx="44">
                  <c:v>0.62964796300517789</c:v>
                </c:pt>
                <c:pt idx="45">
                  <c:v>0.71113264076594906</c:v>
                </c:pt>
                <c:pt idx="46">
                  <c:v>0.80731917803758102</c:v>
                </c:pt>
                <c:pt idx="47">
                  <c:v>0.81077441625687952</c:v>
                </c:pt>
                <c:pt idx="48">
                  <c:v>0.84279805907447813</c:v>
                </c:pt>
                <c:pt idx="49">
                  <c:v>0.67704757872797727</c:v>
                </c:pt>
                <c:pt idx="50">
                  <c:v>0.59254893021135246</c:v>
                </c:pt>
                <c:pt idx="51">
                  <c:v>0.56990262806526193</c:v>
                </c:pt>
                <c:pt idx="52">
                  <c:v>0.62187774774481386</c:v>
                </c:pt>
                <c:pt idx="53">
                  <c:v>0.67576774025466513</c:v>
                </c:pt>
                <c:pt idx="54">
                  <c:v>0.81115543687107172</c:v>
                </c:pt>
                <c:pt idx="55">
                  <c:v>0.83980037125085483</c:v>
                </c:pt>
                <c:pt idx="56">
                  <c:v>0.91224639333051094</c:v>
                </c:pt>
                <c:pt idx="57">
                  <c:v>0.93244699905558992</c:v>
                </c:pt>
                <c:pt idx="58">
                  <c:v>1</c:v>
                </c:pt>
                <c:pt idx="59">
                  <c:v>0.86876770768880063</c:v>
                </c:pt>
                <c:pt idx="60">
                  <c:v>0.82913667893314225</c:v>
                </c:pt>
                <c:pt idx="61">
                  <c:v>0.73567264793043929</c:v>
                </c:pt>
                <c:pt idx="62">
                  <c:v>0.83699319373432768</c:v>
                </c:pt>
                <c:pt idx="63">
                  <c:v>0.63503435698700617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B03C-0C4A-B3FE-DD9F780BE89D}"/>
            </c:ext>
          </c:extLst>
        </c:ser>
        <c:ser>
          <c:idx val="16"/>
          <c:order val="16"/>
          <c:tx>
            <c:strRef>
              <c:f>'5hpf'!$BO$3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56000"/>
                </a:schemeClr>
              </a:solidFill>
              <a:ln w="9525">
                <a:solidFill>
                  <a:schemeClr val="accent6">
                    <a:shade val="56000"/>
                  </a:schemeClr>
                </a:solidFill>
              </a:ln>
              <a:effectLst/>
            </c:spPr>
          </c:marker>
          <c:xVal>
            <c:numRef>
              <c:f>'5hpf'!$BO$4:$BO$76</c:f>
              <c:numCache>
                <c:formatCode>General</c:formatCode>
                <c:ptCount val="73"/>
                <c:pt idx="0">
                  <c:v>0</c:v>
                </c:pt>
                <c:pt idx="1">
                  <c:v>2.1738830629368315E-2</c:v>
                </c:pt>
                <c:pt idx="2">
                  <c:v>4.347766125873663E-2</c:v>
                </c:pt>
                <c:pt idx="3">
                  <c:v>6.5217870993010699E-2</c:v>
                </c:pt>
                <c:pt idx="4">
                  <c:v>8.6956701622379021E-2</c:v>
                </c:pt>
                <c:pt idx="5">
                  <c:v>0.10869553225174733</c:v>
                </c:pt>
                <c:pt idx="6">
                  <c:v>0.13043436288111565</c:v>
                </c:pt>
                <c:pt idx="7">
                  <c:v>0.15217457261538969</c:v>
                </c:pt>
                <c:pt idx="8">
                  <c:v>0.17391340324475804</c:v>
                </c:pt>
                <c:pt idx="9">
                  <c:v>0.19565223387412634</c:v>
                </c:pt>
                <c:pt idx="10">
                  <c:v>0.21739106450349466</c:v>
                </c:pt>
                <c:pt idx="11">
                  <c:v>0.23912989513286298</c:v>
                </c:pt>
                <c:pt idx="12">
                  <c:v>0.26087010486713708</c:v>
                </c:pt>
                <c:pt idx="13">
                  <c:v>0.28260893549650534</c:v>
                </c:pt>
                <c:pt idx="14">
                  <c:v>0.30434776612587366</c:v>
                </c:pt>
                <c:pt idx="15">
                  <c:v>0.32608659675524199</c:v>
                </c:pt>
                <c:pt idx="16">
                  <c:v>0.34782542738461031</c:v>
                </c:pt>
                <c:pt idx="17">
                  <c:v>0.36956563711888435</c:v>
                </c:pt>
                <c:pt idx="18">
                  <c:v>0.39130446774825267</c:v>
                </c:pt>
                <c:pt idx="19">
                  <c:v>0.41304329837762099</c:v>
                </c:pt>
                <c:pt idx="20">
                  <c:v>0.43478212900698932</c:v>
                </c:pt>
                <c:pt idx="21">
                  <c:v>0.45652233874126341</c:v>
                </c:pt>
                <c:pt idx="22">
                  <c:v>0.47826116937063168</c:v>
                </c:pt>
                <c:pt idx="23">
                  <c:v>0.5</c:v>
                </c:pt>
                <c:pt idx="24">
                  <c:v>0.52173883062936832</c:v>
                </c:pt>
                <c:pt idx="25">
                  <c:v>0.54347766125873664</c:v>
                </c:pt>
                <c:pt idx="26">
                  <c:v>0.56521787099301068</c:v>
                </c:pt>
                <c:pt idx="27">
                  <c:v>0.58695670162237901</c:v>
                </c:pt>
                <c:pt idx="28">
                  <c:v>0.60869553225174733</c:v>
                </c:pt>
                <c:pt idx="29">
                  <c:v>0.63043436288111565</c:v>
                </c:pt>
                <c:pt idx="30">
                  <c:v>0.6521745726153898</c:v>
                </c:pt>
                <c:pt idx="31">
                  <c:v>0.67391340324475801</c:v>
                </c:pt>
                <c:pt idx="32">
                  <c:v>0.69565223387412634</c:v>
                </c:pt>
                <c:pt idx="33">
                  <c:v>0.71739106450349466</c:v>
                </c:pt>
                <c:pt idx="34">
                  <c:v>0.73912989513286298</c:v>
                </c:pt>
                <c:pt idx="35">
                  <c:v>0.76087010486713702</c:v>
                </c:pt>
                <c:pt idx="36">
                  <c:v>0.78260893549650534</c:v>
                </c:pt>
                <c:pt idx="37">
                  <c:v>0.80434776612587366</c:v>
                </c:pt>
                <c:pt idx="38">
                  <c:v>0.82608659675524199</c:v>
                </c:pt>
                <c:pt idx="39">
                  <c:v>0.84782680648951603</c:v>
                </c:pt>
                <c:pt idx="40">
                  <c:v>0.86956563711888435</c:v>
                </c:pt>
                <c:pt idx="41">
                  <c:v>0.89130446774825278</c:v>
                </c:pt>
                <c:pt idx="42">
                  <c:v>0.91304329837762099</c:v>
                </c:pt>
                <c:pt idx="43">
                  <c:v>0.93478212900698932</c:v>
                </c:pt>
                <c:pt idx="44">
                  <c:v>0.95652233874126336</c:v>
                </c:pt>
                <c:pt idx="45">
                  <c:v>0.97826116937063168</c:v>
                </c:pt>
                <c:pt idx="46">
                  <c:v>1</c:v>
                </c:pt>
              </c:numCache>
            </c:numRef>
          </c:xVal>
          <c:yVal>
            <c:numRef>
              <c:f>'5hpf'!$BP$4:$BP$76</c:f>
              <c:numCache>
                <c:formatCode>General</c:formatCode>
                <c:ptCount val="73"/>
                <c:pt idx="0">
                  <c:v>0.3682747118908013</c:v>
                </c:pt>
                <c:pt idx="1">
                  <c:v>0.46141138652798502</c:v>
                </c:pt>
                <c:pt idx="2">
                  <c:v>0.26638625177889841</c:v>
                </c:pt>
                <c:pt idx="3">
                  <c:v>0.35440127738714355</c:v>
                </c:pt>
                <c:pt idx="4">
                  <c:v>0.34699106407716934</c:v>
                </c:pt>
                <c:pt idx="5">
                  <c:v>0.40313191337126569</c:v>
                </c:pt>
                <c:pt idx="6">
                  <c:v>0.39403289745390652</c:v>
                </c:pt>
                <c:pt idx="7">
                  <c:v>0.40362908423231825</c:v>
                </c:pt>
                <c:pt idx="8">
                  <c:v>0.51064182390681601</c:v>
                </c:pt>
                <c:pt idx="9">
                  <c:v>0.33003464412825434</c:v>
                </c:pt>
                <c:pt idx="10">
                  <c:v>0.41790235985174312</c:v>
                </c:pt>
                <c:pt idx="11">
                  <c:v>0.4057177279554704</c:v>
                </c:pt>
                <c:pt idx="12">
                  <c:v>0.45693684877851171</c:v>
                </c:pt>
                <c:pt idx="13">
                  <c:v>0.43848891624643893</c:v>
                </c:pt>
                <c:pt idx="14">
                  <c:v>0.46812450841902298</c:v>
                </c:pt>
                <c:pt idx="15">
                  <c:v>0.43152589365804639</c:v>
                </c:pt>
                <c:pt idx="16">
                  <c:v>0.49318823309684839</c:v>
                </c:pt>
                <c:pt idx="17">
                  <c:v>0.537891522053079</c:v>
                </c:pt>
                <c:pt idx="18">
                  <c:v>0.44022769899329478</c:v>
                </c:pt>
                <c:pt idx="19">
                  <c:v>0.41496668429124223</c:v>
                </c:pt>
                <c:pt idx="20">
                  <c:v>0.3912971424512891</c:v>
                </c:pt>
                <c:pt idx="21">
                  <c:v>0.32595731696089186</c:v>
                </c:pt>
                <c:pt idx="22">
                  <c:v>0.47304886742373431</c:v>
                </c:pt>
                <c:pt idx="23">
                  <c:v>0.28935870219991533</c:v>
                </c:pt>
                <c:pt idx="24">
                  <c:v>0.51536626235364369</c:v>
                </c:pt>
                <c:pt idx="25">
                  <c:v>0.44947928586272301</c:v>
                </c:pt>
                <c:pt idx="26">
                  <c:v>0.4950769562621169</c:v>
                </c:pt>
                <c:pt idx="27">
                  <c:v>0.36305310258292106</c:v>
                </c:pt>
                <c:pt idx="28">
                  <c:v>0.43928333741066056</c:v>
                </c:pt>
                <c:pt idx="29">
                  <c:v>0.4950769562621169</c:v>
                </c:pt>
                <c:pt idx="30">
                  <c:v>0.61417173702028938</c:v>
                </c:pt>
                <c:pt idx="31">
                  <c:v>0.54783756980778697</c:v>
                </c:pt>
                <c:pt idx="32">
                  <c:v>0.67712566848436551</c:v>
                </c:pt>
                <c:pt idx="33">
                  <c:v>0.61954328674658232</c:v>
                </c:pt>
                <c:pt idx="34">
                  <c:v>0.6764312075990857</c:v>
                </c:pt>
                <c:pt idx="35">
                  <c:v>0.68548024337697389</c:v>
                </c:pt>
                <c:pt idx="36">
                  <c:v>0.62754800066289451</c:v>
                </c:pt>
                <c:pt idx="37">
                  <c:v>0.49845982254419963</c:v>
                </c:pt>
                <c:pt idx="38">
                  <c:v>0.46374993094849154</c:v>
                </c:pt>
                <c:pt idx="39">
                  <c:v>0.44480482755536627</c:v>
                </c:pt>
                <c:pt idx="40">
                  <c:v>0.55460067183829587</c:v>
                </c:pt>
                <c:pt idx="41">
                  <c:v>0.49283837212055209</c:v>
                </c:pt>
                <c:pt idx="42">
                  <c:v>0.45728407922115166</c:v>
                </c:pt>
                <c:pt idx="43">
                  <c:v>0.64450442061180957</c:v>
                </c:pt>
                <c:pt idx="44">
                  <c:v>0.80731077913776383</c:v>
                </c:pt>
                <c:pt idx="45">
                  <c:v>1</c:v>
                </c:pt>
                <c:pt idx="46">
                  <c:v>0.84177077003611733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B03C-0C4A-B3FE-DD9F780BE89D}"/>
            </c:ext>
          </c:extLst>
        </c:ser>
        <c:ser>
          <c:idx val="17"/>
          <c:order val="17"/>
          <c:tx>
            <c:strRef>
              <c:f>'5hpf'!$BS$3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50000"/>
                </a:schemeClr>
              </a:solidFill>
              <a:ln w="9525">
                <a:solidFill>
                  <a:schemeClr val="accent6">
                    <a:shade val="50000"/>
                  </a:schemeClr>
                </a:solidFill>
              </a:ln>
              <a:effectLst/>
            </c:spPr>
          </c:marker>
          <c:xVal>
            <c:numRef>
              <c:f>'5hpf'!$BS$4:$BS$76</c:f>
              <c:numCache>
                <c:formatCode>General</c:formatCode>
                <c:ptCount val="73"/>
                <c:pt idx="0">
                  <c:v>0</c:v>
                </c:pt>
                <c:pt idx="1">
                  <c:v>2.1276308561139521E-2</c:v>
                </c:pt>
                <c:pt idx="2">
                  <c:v>4.2552617122279042E-2</c:v>
                </c:pt>
                <c:pt idx="3">
                  <c:v>6.3830275446062804E-2</c:v>
                </c:pt>
                <c:pt idx="4">
                  <c:v>8.5106584007202335E-2</c:v>
                </c:pt>
                <c:pt idx="5">
                  <c:v>0.10638289256834185</c:v>
                </c:pt>
                <c:pt idx="6">
                  <c:v>0.12765920112948137</c:v>
                </c:pt>
                <c:pt idx="7">
                  <c:v>0.14893685945326512</c:v>
                </c:pt>
                <c:pt idx="8">
                  <c:v>0.17021316801440467</c:v>
                </c:pt>
                <c:pt idx="9">
                  <c:v>0.19148947657554419</c:v>
                </c:pt>
                <c:pt idx="10">
                  <c:v>0.2127657851366837</c:v>
                </c:pt>
                <c:pt idx="11">
                  <c:v>0.23404209369782325</c:v>
                </c:pt>
                <c:pt idx="12">
                  <c:v>0.255319752021607</c:v>
                </c:pt>
                <c:pt idx="13">
                  <c:v>0.27659606058274655</c:v>
                </c:pt>
                <c:pt idx="14">
                  <c:v>0.2978723691438861</c:v>
                </c:pt>
                <c:pt idx="15">
                  <c:v>0.31914867770502553</c:v>
                </c:pt>
                <c:pt idx="16">
                  <c:v>0.34042498626616507</c:v>
                </c:pt>
                <c:pt idx="17">
                  <c:v>0.36170264458994883</c:v>
                </c:pt>
                <c:pt idx="18">
                  <c:v>0.38297895315108837</c:v>
                </c:pt>
                <c:pt idx="19">
                  <c:v>0.40425526171222792</c:v>
                </c:pt>
                <c:pt idx="20">
                  <c:v>0.42553157027336741</c:v>
                </c:pt>
                <c:pt idx="21">
                  <c:v>0.44680922859715122</c:v>
                </c:pt>
                <c:pt idx="22">
                  <c:v>0.46808553715829071</c:v>
                </c:pt>
                <c:pt idx="23">
                  <c:v>0.48936184571943026</c:v>
                </c:pt>
                <c:pt idx="24">
                  <c:v>0.5106381542805698</c:v>
                </c:pt>
                <c:pt idx="25">
                  <c:v>0.53191446284170929</c:v>
                </c:pt>
                <c:pt idx="26">
                  <c:v>0.5531921211654931</c:v>
                </c:pt>
                <c:pt idx="27">
                  <c:v>0.57446842972663259</c:v>
                </c:pt>
                <c:pt idx="28">
                  <c:v>0.59574473828777219</c:v>
                </c:pt>
                <c:pt idx="29">
                  <c:v>0.61702104684891157</c:v>
                </c:pt>
                <c:pt idx="30">
                  <c:v>0.63829870517269538</c:v>
                </c:pt>
                <c:pt idx="31">
                  <c:v>0.65957501373383487</c:v>
                </c:pt>
                <c:pt idx="32">
                  <c:v>0.68085132229497436</c:v>
                </c:pt>
                <c:pt idx="33">
                  <c:v>0.70212763085611396</c:v>
                </c:pt>
                <c:pt idx="34">
                  <c:v>0.72340393941725345</c:v>
                </c:pt>
                <c:pt idx="35">
                  <c:v>0.74468159774103726</c:v>
                </c:pt>
                <c:pt idx="36">
                  <c:v>0.76595790630217675</c:v>
                </c:pt>
                <c:pt idx="37">
                  <c:v>0.78723421486331635</c:v>
                </c:pt>
                <c:pt idx="38">
                  <c:v>0.80851052342445584</c:v>
                </c:pt>
                <c:pt idx="39">
                  <c:v>0.82978818174823954</c:v>
                </c:pt>
                <c:pt idx="40">
                  <c:v>0.85106449030937914</c:v>
                </c:pt>
                <c:pt idx="41">
                  <c:v>0.87234079887051863</c:v>
                </c:pt>
                <c:pt idx="42">
                  <c:v>0.89361710743165812</c:v>
                </c:pt>
                <c:pt idx="43">
                  <c:v>0.91489341599279761</c:v>
                </c:pt>
                <c:pt idx="44">
                  <c:v>0.93617107431658142</c:v>
                </c:pt>
                <c:pt idx="45">
                  <c:v>0.95744738287772091</c:v>
                </c:pt>
                <c:pt idx="46">
                  <c:v>0.97872369143886051</c:v>
                </c:pt>
                <c:pt idx="47">
                  <c:v>1</c:v>
                </c:pt>
              </c:numCache>
            </c:numRef>
          </c:xVal>
          <c:yVal>
            <c:numRef>
              <c:f>'5hpf'!$BT$4:$BT$76</c:f>
              <c:numCache>
                <c:formatCode>General</c:formatCode>
                <c:ptCount val="73"/>
                <c:pt idx="0">
                  <c:v>0.24006655383538639</c:v>
                </c:pt>
                <c:pt idx="1">
                  <c:v>0.34911955591380872</c:v>
                </c:pt>
                <c:pt idx="2">
                  <c:v>0.31549269505176669</c:v>
                </c:pt>
                <c:pt idx="3">
                  <c:v>0.3005448587439164</c:v>
                </c:pt>
                <c:pt idx="4">
                  <c:v>0.25256017129671954</c:v>
                </c:pt>
                <c:pt idx="5">
                  <c:v>0.15524457703504882</c:v>
                </c:pt>
                <c:pt idx="6">
                  <c:v>0.20437881394195745</c:v>
                </c:pt>
                <c:pt idx="7">
                  <c:v>0.25569950315456685</c:v>
                </c:pt>
                <c:pt idx="8">
                  <c:v>0.28957289390073987</c:v>
                </c:pt>
                <c:pt idx="9">
                  <c:v>0.36254943293509989</c:v>
                </c:pt>
                <c:pt idx="10">
                  <c:v>0.40275134737353346</c:v>
                </c:pt>
                <c:pt idx="11">
                  <c:v>0.49222507532088133</c:v>
                </c:pt>
                <c:pt idx="12">
                  <c:v>0.38320992989133296</c:v>
                </c:pt>
                <c:pt idx="13">
                  <c:v>0.37331272454301945</c:v>
                </c:pt>
                <c:pt idx="14">
                  <c:v>0.35860310812320584</c:v>
                </c:pt>
                <c:pt idx="15">
                  <c:v>0.42384304079377083</c:v>
                </c:pt>
                <c:pt idx="16">
                  <c:v>0.45060215155032213</c:v>
                </c:pt>
                <c:pt idx="17">
                  <c:v>0.41295048257993988</c:v>
                </c:pt>
                <c:pt idx="18">
                  <c:v>0.4222798381951427</c:v>
                </c:pt>
                <c:pt idx="19">
                  <c:v>0.47505847005585244</c:v>
                </c:pt>
                <c:pt idx="20">
                  <c:v>0.40380025354721422</c:v>
                </c:pt>
                <c:pt idx="21">
                  <c:v>0.36428345212011087</c:v>
                </c:pt>
                <c:pt idx="22">
                  <c:v>0.44309914841006692</c:v>
                </c:pt>
                <c:pt idx="23">
                  <c:v>0.4561070622963474</c:v>
                </c:pt>
                <c:pt idx="24">
                  <c:v>0.4562575655589442</c:v>
                </c:pt>
                <c:pt idx="25">
                  <c:v>0.37377254432690421</c:v>
                </c:pt>
                <c:pt idx="26">
                  <c:v>0.37444473067764328</c:v>
                </c:pt>
                <c:pt idx="27">
                  <c:v>0.32417848763611085</c:v>
                </c:pt>
                <c:pt idx="28">
                  <c:v>0.37439487070107746</c:v>
                </c:pt>
                <c:pt idx="29">
                  <c:v>0.34414094492042258</c:v>
                </c:pt>
                <c:pt idx="30">
                  <c:v>0.32411939433055137</c:v>
                </c:pt>
                <c:pt idx="31">
                  <c:v>0.37271440482422974</c:v>
                </c:pt>
                <c:pt idx="32">
                  <c:v>0.48194284015353178</c:v>
                </c:pt>
                <c:pt idx="33">
                  <c:v>0.46421207848698981</c:v>
                </c:pt>
                <c:pt idx="34">
                  <c:v>0.46709564713171253</c:v>
                </c:pt>
                <c:pt idx="35">
                  <c:v>0.49668938988932015</c:v>
                </c:pt>
                <c:pt idx="36">
                  <c:v>0.69123747845171846</c:v>
                </c:pt>
                <c:pt idx="37">
                  <c:v>0.69101126189137363</c:v>
                </c:pt>
                <c:pt idx="38">
                  <c:v>0.74718037215855848</c:v>
                </c:pt>
                <c:pt idx="39">
                  <c:v>0.65236424005547389</c:v>
                </c:pt>
                <c:pt idx="40">
                  <c:v>0.64244118138597817</c:v>
                </c:pt>
                <c:pt idx="41">
                  <c:v>0.70381881253849143</c:v>
                </c:pt>
                <c:pt idx="42">
                  <c:v>0.7576555839018756</c:v>
                </c:pt>
                <c:pt idx="43">
                  <c:v>0.79680397550213156</c:v>
                </c:pt>
                <c:pt idx="44">
                  <c:v>0.83863187917635018</c:v>
                </c:pt>
                <c:pt idx="45">
                  <c:v>1</c:v>
                </c:pt>
                <c:pt idx="46">
                  <c:v>0.98465143721382464</c:v>
                </c:pt>
                <c:pt idx="47">
                  <c:v>0.77559963546817134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03C-0C4A-B3FE-DD9F780BE89D}"/>
            </c:ext>
          </c:extLst>
        </c:ser>
        <c:ser>
          <c:idx val="18"/>
          <c:order val="18"/>
          <c:tx>
            <c:strRef>
              <c:f>'5hpf'!$BW$3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43000"/>
                </a:schemeClr>
              </a:solidFill>
              <a:ln w="9525">
                <a:solidFill>
                  <a:schemeClr val="accent6">
                    <a:shade val="43000"/>
                  </a:schemeClr>
                </a:solidFill>
              </a:ln>
              <a:effectLst/>
            </c:spPr>
          </c:marker>
          <c:xVal>
            <c:numRef>
              <c:f>'5hpf'!$BW$4:$BW$76</c:f>
              <c:numCache>
                <c:formatCode>General</c:formatCode>
                <c:ptCount val="73"/>
                <c:pt idx="0">
                  <c:v>0</c:v>
                </c:pt>
                <c:pt idx="1">
                  <c:v>1.5381462214891518E-2</c:v>
                </c:pt>
                <c:pt idx="2">
                  <c:v>3.0772684240833098E-2</c:v>
                </c:pt>
                <c:pt idx="3">
                  <c:v>4.6154146455724618E-2</c:v>
                </c:pt>
                <c:pt idx="4">
                  <c:v>6.1535608670616131E-2</c:v>
                </c:pt>
                <c:pt idx="5">
                  <c:v>7.6926830696557716E-2</c:v>
                </c:pt>
                <c:pt idx="6">
                  <c:v>9.2308292911449236E-2</c:v>
                </c:pt>
                <c:pt idx="7">
                  <c:v>0.10768975512634074</c:v>
                </c:pt>
                <c:pt idx="8">
                  <c:v>0.12308097715228233</c:v>
                </c:pt>
                <c:pt idx="9">
                  <c:v>0.13846243936717387</c:v>
                </c:pt>
                <c:pt idx="10">
                  <c:v>0.15384390158206537</c:v>
                </c:pt>
                <c:pt idx="11">
                  <c:v>0.16923512360800694</c:v>
                </c:pt>
                <c:pt idx="12">
                  <c:v>0.18461658582289847</c:v>
                </c:pt>
                <c:pt idx="13">
                  <c:v>0.19999804803778998</c:v>
                </c:pt>
                <c:pt idx="14">
                  <c:v>0.21538927006373157</c:v>
                </c:pt>
                <c:pt idx="15">
                  <c:v>0.23077073227862308</c:v>
                </c:pt>
                <c:pt idx="16">
                  <c:v>0.24615219449351461</c:v>
                </c:pt>
                <c:pt idx="17">
                  <c:v>0.26153365670840611</c:v>
                </c:pt>
                <c:pt idx="18">
                  <c:v>0.27692487873434773</c:v>
                </c:pt>
                <c:pt idx="19">
                  <c:v>0.29230634094923924</c:v>
                </c:pt>
                <c:pt idx="20">
                  <c:v>0.30768780316413075</c:v>
                </c:pt>
                <c:pt idx="21">
                  <c:v>0.32307902519007231</c:v>
                </c:pt>
                <c:pt idx="22">
                  <c:v>0.33846048740496387</c:v>
                </c:pt>
                <c:pt idx="23">
                  <c:v>0.35384194961985538</c:v>
                </c:pt>
                <c:pt idx="24">
                  <c:v>0.36923317164579694</c:v>
                </c:pt>
                <c:pt idx="25">
                  <c:v>0.38461463386068845</c:v>
                </c:pt>
                <c:pt idx="26">
                  <c:v>0.39999609607557995</c:v>
                </c:pt>
                <c:pt idx="27">
                  <c:v>0.41538731810152152</c:v>
                </c:pt>
                <c:pt idx="28">
                  <c:v>0.43076878031641308</c:v>
                </c:pt>
                <c:pt idx="29">
                  <c:v>0.44615024253130459</c:v>
                </c:pt>
                <c:pt idx="30">
                  <c:v>0.46154146455724615</c:v>
                </c:pt>
                <c:pt idx="31">
                  <c:v>0.47692292677213766</c:v>
                </c:pt>
                <c:pt idx="32">
                  <c:v>0.49230438898702922</c:v>
                </c:pt>
                <c:pt idx="33">
                  <c:v>0.50769561101297078</c:v>
                </c:pt>
                <c:pt idx="34">
                  <c:v>0.52307707322786223</c:v>
                </c:pt>
                <c:pt idx="35">
                  <c:v>0.53845853544275379</c:v>
                </c:pt>
                <c:pt idx="36">
                  <c:v>0.55384975746869547</c:v>
                </c:pt>
                <c:pt idx="37">
                  <c:v>0.56923121968358692</c:v>
                </c:pt>
                <c:pt idx="38">
                  <c:v>0.58461268189847848</c:v>
                </c:pt>
                <c:pt idx="39">
                  <c:v>0.60000390392442005</c:v>
                </c:pt>
                <c:pt idx="40">
                  <c:v>0.6153853661393115</c:v>
                </c:pt>
                <c:pt idx="41">
                  <c:v>0.63076682835420306</c:v>
                </c:pt>
                <c:pt idx="42">
                  <c:v>0.64615805038014462</c:v>
                </c:pt>
                <c:pt idx="43">
                  <c:v>0.66153951259503618</c:v>
                </c:pt>
                <c:pt idx="44">
                  <c:v>0.67692097480992774</c:v>
                </c:pt>
                <c:pt idx="45">
                  <c:v>0.69230243702481919</c:v>
                </c:pt>
                <c:pt idx="46">
                  <c:v>0.70769365905076076</c:v>
                </c:pt>
                <c:pt idx="47">
                  <c:v>0.72307512126565221</c:v>
                </c:pt>
                <c:pt idx="48">
                  <c:v>0.73845658348054377</c:v>
                </c:pt>
                <c:pt idx="49">
                  <c:v>0.75384780550648545</c:v>
                </c:pt>
                <c:pt idx="50">
                  <c:v>0.7692292677213769</c:v>
                </c:pt>
                <c:pt idx="51">
                  <c:v>0.78461072993626835</c:v>
                </c:pt>
                <c:pt idx="52">
                  <c:v>0.80000195196220991</c:v>
                </c:pt>
                <c:pt idx="53">
                  <c:v>0.81538341417710147</c:v>
                </c:pt>
                <c:pt idx="54">
                  <c:v>0.83076487639199303</c:v>
                </c:pt>
                <c:pt idx="55">
                  <c:v>0.8461560984179346</c:v>
                </c:pt>
                <c:pt idx="56">
                  <c:v>0.86153756063282616</c:v>
                </c:pt>
                <c:pt idx="57">
                  <c:v>0.87691902284771761</c:v>
                </c:pt>
                <c:pt idx="58">
                  <c:v>0.89231024487365918</c:v>
                </c:pt>
                <c:pt idx="59">
                  <c:v>0.90769170708855074</c:v>
                </c:pt>
                <c:pt idx="60">
                  <c:v>0.9230731693034423</c:v>
                </c:pt>
                <c:pt idx="61">
                  <c:v>0.93846439132938386</c:v>
                </c:pt>
                <c:pt idx="62">
                  <c:v>0.95384585354427531</c:v>
                </c:pt>
                <c:pt idx="63">
                  <c:v>0.96922731575916687</c:v>
                </c:pt>
                <c:pt idx="64">
                  <c:v>0.98461853778510844</c:v>
                </c:pt>
                <c:pt idx="65">
                  <c:v>1</c:v>
                </c:pt>
              </c:numCache>
            </c:numRef>
          </c:xVal>
          <c:yVal>
            <c:numRef>
              <c:f>'5hpf'!$BX$4:$BX$76</c:f>
              <c:numCache>
                <c:formatCode>General</c:formatCode>
                <c:ptCount val="73"/>
                <c:pt idx="0">
                  <c:v>0.46338512765432793</c:v>
                </c:pt>
                <c:pt idx="1">
                  <c:v>0.39076274846958786</c:v>
                </c:pt>
                <c:pt idx="2">
                  <c:v>0.47300202400003971</c:v>
                </c:pt>
                <c:pt idx="3">
                  <c:v>0.51843859071343101</c:v>
                </c:pt>
                <c:pt idx="4">
                  <c:v>0.52406044528000872</c:v>
                </c:pt>
                <c:pt idx="5">
                  <c:v>0.41070154853379981</c:v>
                </c:pt>
                <c:pt idx="6">
                  <c:v>0.3999294992627212</c:v>
                </c:pt>
                <c:pt idx="7">
                  <c:v>0.44344798253700046</c:v>
                </c:pt>
                <c:pt idx="8">
                  <c:v>0.43390886869485923</c:v>
                </c:pt>
                <c:pt idx="9">
                  <c:v>0.46743974752130329</c:v>
                </c:pt>
                <c:pt idx="10">
                  <c:v>0.38308544987248633</c:v>
                </c:pt>
                <c:pt idx="11">
                  <c:v>0.43577068393989893</c:v>
                </c:pt>
                <c:pt idx="12">
                  <c:v>0.37983513419136811</c:v>
                </c:pt>
                <c:pt idx="13">
                  <c:v>0.32436958935802956</c:v>
                </c:pt>
                <c:pt idx="14">
                  <c:v>0.3634809490789393</c:v>
                </c:pt>
                <c:pt idx="15">
                  <c:v>0.34401380887680405</c:v>
                </c:pt>
                <c:pt idx="16">
                  <c:v>0.42019928870382905</c:v>
                </c:pt>
                <c:pt idx="17">
                  <c:v>0.38761007465465391</c:v>
                </c:pt>
                <c:pt idx="18">
                  <c:v>0.40962417811200347</c:v>
                </c:pt>
                <c:pt idx="19">
                  <c:v>0.42243181205099223</c:v>
                </c:pt>
                <c:pt idx="20">
                  <c:v>0.37133532699268013</c:v>
                </c:pt>
                <c:pt idx="21">
                  <c:v>0.36009327280640929</c:v>
                </c:pt>
                <c:pt idx="22">
                  <c:v>0.40161423519112149</c:v>
                </c:pt>
                <c:pt idx="23">
                  <c:v>0.44207603156976671</c:v>
                </c:pt>
                <c:pt idx="24">
                  <c:v>0.47423495942897709</c:v>
                </c:pt>
                <c:pt idx="25">
                  <c:v>0.5521051751844025</c:v>
                </c:pt>
                <c:pt idx="26">
                  <c:v>0.49979395911288227</c:v>
                </c:pt>
                <c:pt idx="27">
                  <c:v>0.42341154060660419</c:v>
                </c:pt>
                <c:pt idx="28">
                  <c:v>0.48874718865897998</c:v>
                </c:pt>
                <c:pt idx="29">
                  <c:v>0.53007286731132364</c:v>
                </c:pt>
                <c:pt idx="30">
                  <c:v>0.53966990429442163</c:v>
                </c:pt>
                <c:pt idx="31">
                  <c:v>0.46998505582963318</c:v>
                </c:pt>
                <c:pt idx="32">
                  <c:v>0.43526096029947919</c:v>
                </c:pt>
                <c:pt idx="33">
                  <c:v>0.41281657065216493</c:v>
                </c:pt>
                <c:pt idx="34">
                  <c:v>0.4219436027200707</c:v>
                </c:pt>
                <c:pt idx="35">
                  <c:v>0.50647166979175806</c:v>
                </c:pt>
                <c:pt idx="36">
                  <c:v>0.57458928355694416</c:v>
                </c:pt>
                <c:pt idx="37">
                  <c:v>0.57455121977860113</c:v>
                </c:pt>
                <c:pt idx="38">
                  <c:v>0.51066365025014526</c:v>
                </c:pt>
                <c:pt idx="39">
                  <c:v>0.44352576504057101</c:v>
                </c:pt>
                <c:pt idx="40">
                  <c:v>0.41608674569589688</c:v>
                </c:pt>
                <c:pt idx="41">
                  <c:v>0.48146211247350018</c:v>
                </c:pt>
                <c:pt idx="42">
                  <c:v>0.54720984230011138</c:v>
                </c:pt>
                <c:pt idx="43">
                  <c:v>0.52688047477116218</c:v>
                </c:pt>
                <c:pt idx="44">
                  <c:v>0.56348458996208506</c:v>
                </c:pt>
                <c:pt idx="45">
                  <c:v>0.59333321197056177</c:v>
                </c:pt>
                <c:pt idx="46">
                  <c:v>0.59946313523067474</c:v>
                </c:pt>
                <c:pt idx="47">
                  <c:v>0.56150692843513195</c:v>
                </c:pt>
                <c:pt idx="48">
                  <c:v>0.56170221216750049</c:v>
                </c:pt>
                <c:pt idx="49">
                  <c:v>0.63804491194855106</c:v>
                </c:pt>
                <c:pt idx="50">
                  <c:v>0.70065982732284204</c:v>
                </c:pt>
                <c:pt idx="51">
                  <c:v>0.66188111192571275</c:v>
                </c:pt>
                <c:pt idx="52">
                  <c:v>0.81092397339507383</c:v>
                </c:pt>
                <c:pt idx="53">
                  <c:v>0.82490827456892768</c:v>
                </c:pt>
                <c:pt idx="54">
                  <c:v>0.61203742165895192</c:v>
                </c:pt>
                <c:pt idx="55">
                  <c:v>0.67079134595175161</c:v>
                </c:pt>
                <c:pt idx="56">
                  <c:v>0.67414095844593869</c:v>
                </c:pt>
                <c:pt idx="57">
                  <c:v>0.67022369917037505</c:v>
                </c:pt>
                <c:pt idx="58">
                  <c:v>0.64611443295727422</c:v>
                </c:pt>
                <c:pt idx="59">
                  <c:v>1</c:v>
                </c:pt>
                <c:pt idx="60">
                  <c:v>0.83227113325797808</c:v>
                </c:pt>
                <c:pt idx="61">
                  <c:v>0.75925818660850086</c:v>
                </c:pt>
                <c:pt idx="62">
                  <c:v>0.79909441306481277</c:v>
                </c:pt>
                <c:pt idx="63">
                  <c:v>0.84104566163948957</c:v>
                </c:pt>
                <c:pt idx="64">
                  <c:v>0.72841163162868294</c:v>
                </c:pt>
                <c:pt idx="65">
                  <c:v>0.66197875379189708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03C-0C4A-B3FE-DD9F780BE89D}"/>
            </c:ext>
          </c:extLst>
        </c:ser>
        <c:ser>
          <c:idx val="19"/>
          <c:order val="19"/>
          <c:tx>
            <c:strRef>
              <c:f>'5hpf'!$CA$3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36000"/>
                </a:schemeClr>
              </a:solidFill>
              <a:ln w="9525">
                <a:solidFill>
                  <a:schemeClr val="accent6">
                    <a:shade val="36000"/>
                  </a:schemeClr>
                </a:solidFill>
              </a:ln>
              <a:effectLst/>
            </c:spPr>
          </c:marker>
          <c:xVal>
            <c:numRef>
              <c:f>'5hpf'!$CA$4:$CA$76</c:f>
              <c:numCache>
                <c:formatCode>General</c:formatCode>
                <c:ptCount val="73"/>
                <c:pt idx="0">
                  <c:v>0</c:v>
                </c:pt>
                <c:pt idx="1">
                  <c:v>1.3886074276399839E-2</c:v>
                </c:pt>
                <c:pt idx="2">
                  <c:v>2.7780959513634962E-2</c:v>
                </c:pt>
                <c:pt idx="3">
                  <c:v>4.1667033790034801E-2</c:v>
                </c:pt>
                <c:pt idx="4">
                  <c:v>5.5553108066434639E-2</c:v>
                </c:pt>
                <c:pt idx="5">
                  <c:v>6.9447993303669756E-2</c:v>
                </c:pt>
                <c:pt idx="6">
                  <c:v>8.3334067580069601E-2</c:v>
                </c:pt>
                <c:pt idx="7">
                  <c:v>9.7220141856469433E-2</c:v>
                </c:pt>
                <c:pt idx="8">
                  <c:v>0.11111502709370458</c:v>
                </c:pt>
                <c:pt idx="9">
                  <c:v>0.12500110137010439</c:v>
                </c:pt>
                <c:pt idx="10">
                  <c:v>0.13888717564650424</c:v>
                </c:pt>
                <c:pt idx="11">
                  <c:v>0.15278206088373936</c:v>
                </c:pt>
                <c:pt idx="12">
                  <c:v>0.1666681351601392</c:v>
                </c:pt>
                <c:pt idx="13">
                  <c:v>0.18055420943653902</c:v>
                </c:pt>
                <c:pt idx="14">
                  <c:v>0.19444909467377416</c:v>
                </c:pt>
                <c:pt idx="15">
                  <c:v>0.20833516895017401</c:v>
                </c:pt>
                <c:pt idx="16">
                  <c:v>0.22222124322657386</c:v>
                </c:pt>
                <c:pt idx="17">
                  <c:v>0.23610731750297367</c:v>
                </c:pt>
                <c:pt idx="18">
                  <c:v>0.25000220274020879</c:v>
                </c:pt>
                <c:pt idx="19">
                  <c:v>0.26388827701660866</c:v>
                </c:pt>
                <c:pt idx="20">
                  <c:v>0.27777435129300848</c:v>
                </c:pt>
                <c:pt idx="21">
                  <c:v>0.29166923653024357</c:v>
                </c:pt>
                <c:pt idx="22">
                  <c:v>0.30555531080664344</c:v>
                </c:pt>
                <c:pt idx="23">
                  <c:v>0.31944138508304332</c:v>
                </c:pt>
                <c:pt idx="24">
                  <c:v>0.3333362703202784</c:v>
                </c:pt>
                <c:pt idx="25">
                  <c:v>0.34722234459667822</c:v>
                </c:pt>
                <c:pt idx="26">
                  <c:v>0.36110841887307804</c:v>
                </c:pt>
                <c:pt idx="27">
                  <c:v>0.37500330411031318</c:v>
                </c:pt>
                <c:pt idx="28">
                  <c:v>0.38888937838671306</c:v>
                </c:pt>
                <c:pt idx="29">
                  <c:v>0.40277545266311288</c:v>
                </c:pt>
                <c:pt idx="30">
                  <c:v>0.41667033790034802</c:v>
                </c:pt>
                <c:pt idx="31">
                  <c:v>0.43055641217674778</c:v>
                </c:pt>
                <c:pt idx="32">
                  <c:v>0.44444248645314771</c:v>
                </c:pt>
                <c:pt idx="33">
                  <c:v>0.4583373716903828</c:v>
                </c:pt>
                <c:pt idx="34">
                  <c:v>0.47222344596678262</c:v>
                </c:pt>
                <c:pt idx="35">
                  <c:v>0.48610952024318249</c:v>
                </c:pt>
                <c:pt idx="36">
                  <c:v>0.50000440548041758</c:v>
                </c:pt>
                <c:pt idx="37">
                  <c:v>0.51389047975681745</c:v>
                </c:pt>
                <c:pt idx="38">
                  <c:v>0.52777655403321733</c:v>
                </c:pt>
                <c:pt idx="39">
                  <c:v>0.54167143927045247</c:v>
                </c:pt>
                <c:pt idx="40">
                  <c:v>0.55555751354685223</c:v>
                </c:pt>
                <c:pt idx="41">
                  <c:v>0.56944358782325211</c:v>
                </c:pt>
                <c:pt idx="42">
                  <c:v>0.58333847306048714</c:v>
                </c:pt>
                <c:pt idx="43">
                  <c:v>0.59722454733688701</c:v>
                </c:pt>
                <c:pt idx="44">
                  <c:v>0.61111062161328689</c:v>
                </c:pt>
                <c:pt idx="45">
                  <c:v>0.62499669588968676</c:v>
                </c:pt>
                <c:pt idx="46">
                  <c:v>0.6388915811269219</c:v>
                </c:pt>
                <c:pt idx="47">
                  <c:v>0.65277765540332167</c:v>
                </c:pt>
                <c:pt idx="48">
                  <c:v>0.66666372967972154</c:v>
                </c:pt>
                <c:pt idx="49">
                  <c:v>0.68055861491695668</c:v>
                </c:pt>
                <c:pt idx="50">
                  <c:v>0.69444468919335645</c:v>
                </c:pt>
                <c:pt idx="51">
                  <c:v>0.70833076346975621</c:v>
                </c:pt>
                <c:pt idx="52">
                  <c:v>0.72222564870699135</c:v>
                </c:pt>
                <c:pt idx="53">
                  <c:v>0.73611172298339123</c:v>
                </c:pt>
                <c:pt idx="54">
                  <c:v>0.7499977972597911</c:v>
                </c:pt>
                <c:pt idx="55">
                  <c:v>0.76389268249702624</c:v>
                </c:pt>
                <c:pt idx="56">
                  <c:v>0.77777875677342612</c:v>
                </c:pt>
                <c:pt idx="57">
                  <c:v>0.79166483104982588</c:v>
                </c:pt>
                <c:pt idx="58">
                  <c:v>0.80555971628706102</c:v>
                </c:pt>
                <c:pt idx="59">
                  <c:v>0.8194457905634609</c:v>
                </c:pt>
                <c:pt idx="60">
                  <c:v>0.83333186483986077</c:v>
                </c:pt>
                <c:pt idx="61">
                  <c:v>0.84722675007709591</c:v>
                </c:pt>
                <c:pt idx="62">
                  <c:v>0.86111282435349557</c:v>
                </c:pt>
                <c:pt idx="63">
                  <c:v>0.87499889862989555</c:v>
                </c:pt>
                <c:pt idx="64">
                  <c:v>0.88889378386713058</c:v>
                </c:pt>
                <c:pt idx="65">
                  <c:v>0.90277985814353046</c:v>
                </c:pt>
                <c:pt idx="66">
                  <c:v>0.91666593241993033</c:v>
                </c:pt>
                <c:pt idx="67">
                  <c:v>0.93056081765716547</c:v>
                </c:pt>
                <c:pt idx="68">
                  <c:v>0.94444689193356524</c:v>
                </c:pt>
                <c:pt idx="69">
                  <c:v>0.95833296620996511</c:v>
                </c:pt>
                <c:pt idx="70">
                  <c:v>0.97222785144720025</c:v>
                </c:pt>
                <c:pt idx="71">
                  <c:v>0.98611392572360013</c:v>
                </c:pt>
                <c:pt idx="72">
                  <c:v>1</c:v>
                </c:pt>
              </c:numCache>
            </c:numRef>
          </c:xVal>
          <c:yVal>
            <c:numRef>
              <c:f>'5hpf'!$CB$4:$CB$76</c:f>
              <c:numCache>
                <c:formatCode>General</c:formatCode>
                <c:ptCount val="73"/>
                <c:pt idx="0">
                  <c:v>0.37773715734723406</c:v>
                </c:pt>
                <c:pt idx="1">
                  <c:v>0.46350320009065693</c:v>
                </c:pt>
                <c:pt idx="2">
                  <c:v>0.37591252264370023</c:v>
                </c:pt>
                <c:pt idx="3">
                  <c:v>0.30109428812148031</c:v>
                </c:pt>
                <c:pt idx="4">
                  <c:v>0.25912440526926911</c:v>
                </c:pt>
                <c:pt idx="5">
                  <c:v>0.38868660790390364</c:v>
                </c:pt>
                <c:pt idx="6">
                  <c:v>0.25729977056573533</c:v>
                </c:pt>
                <c:pt idx="7">
                  <c:v>0.39963441612510658</c:v>
                </c:pt>
                <c:pt idx="8">
                  <c:v>0.3339409974560224</c:v>
                </c:pt>
                <c:pt idx="9">
                  <c:v>0.45985393068358932</c:v>
                </c:pt>
                <c:pt idx="10">
                  <c:v>0.41058386668177616</c:v>
                </c:pt>
                <c:pt idx="11">
                  <c:v>0.40693459727470854</c:v>
                </c:pt>
                <c:pt idx="12">
                  <c:v>0.51459789879600393</c:v>
                </c:pt>
                <c:pt idx="13">
                  <c:v>0.42153331723844573</c:v>
                </c:pt>
                <c:pt idx="14">
                  <c:v>0.4744526506473265</c:v>
                </c:pt>
                <c:pt idx="15">
                  <c:v>0.44343057601631825</c:v>
                </c:pt>
                <c:pt idx="16">
                  <c:v>0.40875923197824232</c:v>
                </c:pt>
                <c:pt idx="17">
                  <c:v>0.46532783479419076</c:v>
                </c:pt>
                <c:pt idx="18">
                  <c:v>0.57481741335448666</c:v>
                </c:pt>
                <c:pt idx="19">
                  <c:v>0.54014606931641074</c:v>
                </c:pt>
                <c:pt idx="20">
                  <c:v>0.55839405868721559</c:v>
                </c:pt>
                <c:pt idx="21">
                  <c:v>0.54744460813054596</c:v>
                </c:pt>
                <c:pt idx="22">
                  <c:v>0.37226325323663262</c:v>
                </c:pt>
                <c:pt idx="23">
                  <c:v>0.51642253349953771</c:v>
                </c:pt>
                <c:pt idx="24">
                  <c:v>0.36678770679056449</c:v>
                </c:pt>
                <c:pt idx="25">
                  <c:v>0.55474478928014792</c:v>
                </c:pt>
                <c:pt idx="26">
                  <c:v>0.60401485328196103</c:v>
                </c:pt>
                <c:pt idx="27">
                  <c:v>0.39416051201450508</c:v>
                </c:pt>
                <c:pt idx="28">
                  <c:v>0.38138642675430168</c:v>
                </c:pt>
                <c:pt idx="29">
                  <c:v>0.44160594131278441</c:v>
                </c:pt>
                <c:pt idx="30">
                  <c:v>0.42700722134904723</c:v>
                </c:pt>
                <c:pt idx="31">
                  <c:v>0.4379566719057168</c:v>
                </c:pt>
                <c:pt idx="32">
                  <c:v>0.43978130660925063</c:v>
                </c:pt>
                <c:pt idx="33">
                  <c:v>0.44890448012691969</c:v>
                </c:pt>
                <c:pt idx="34">
                  <c:v>0.44890448012691969</c:v>
                </c:pt>
                <c:pt idx="35">
                  <c:v>0.38321106145783551</c:v>
                </c:pt>
                <c:pt idx="36">
                  <c:v>0.41058386668177616</c:v>
                </c:pt>
                <c:pt idx="37">
                  <c:v>0.67883144546871432</c:v>
                </c:pt>
                <c:pt idx="38">
                  <c:v>0.48905137061106374</c:v>
                </c:pt>
                <c:pt idx="39">
                  <c:v>0.42153331723844573</c:v>
                </c:pt>
                <c:pt idx="40">
                  <c:v>0.55292015457661414</c:v>
                </c:pt>
                <c:pt idx="41">
                  <c:v>0.54744460813054596</c:v>
                </c:pt>
                <c:pt idx="42">
                  <c:v>0.520073445242072</c:v>
                </c:pt>
                <c:pt idx="43">
                  <c:v>0.44343057601631825</c:v>
                </c:pt>
                <c:pt idx="44">
                  <c:v>0.4160577707923776</c:v>
                </c:pt>
                <c:pt idx="45">
                  <c:v>0.49270064001813141</c:v>
                </c:pt>
                <c:pt idx="46">
                  <c:v>0.51459789879600393</c:v>
                </c:pt>
                <c:pt idx="47">
                  <c:v>0.68795626132185017</c:v>
                </c:pt>
                <c:pt idx="48">
                  <c:v>0.43248112545964867</c:v>
                </c:pt>
                <c:pt idx="49">
                  <c:v>0.479926554757928</c:v>
                </c:pt>
                <c:pt idx="50">
                  <c:v>0.64963564787670658</c:v>
                </c:pt>
                <c:pt idx="51">
                  <c:v>0.65146028258024036</c:v>
                </c:pt>
                <c:pt idx="52">
                  <c:v>0.67700681076518054</c:v>
                </c:pt>
                <c:pt idx="53">
                  <c:v>0.52737198405620733</c:v>
                </c:pt>
                <c:pt idx="54">
                  <c:v>0.54197070401994452</c:v>
                </c:pt>
                <c:pt idx="55">
                  <c:v>0.5693435092438851</c:v>
                </c:pt>
                <c:pt idx="56">
                  <c:v>0.56021869339074937</c:v>
                </c:pt>
                <c:pt idx="57">
                  <c:v>0.56386796279781704</c:v>
                </c:pt>
                <c:pt idx="58">
                  <c:v>0.58576686391115618</c:v>
                </c:pt>
                <c:pt idx="59">
                  <c:v>0.58576686391115618</c:v>
                </c:pt>
                <c:pt idx="60">
                  <c:v>0.6843069919147825</c:v>
                </c:pt>
                <c:pt idx="61">
                  <c:v>0.60036558387489347</c:v>
                </c:pt>
                <c:pt idx="62">
                  <c:v>0.78102248521487494</c:v>
                </c:pt>
                <c:pt idx="63">
                  <c:v>0.67335754135811288</c:v>
                </c:pt>
                <c:pt idx="64">
                  <c:v>0.80839364810334891</c:v>
                </c:pt>
                <c:pt idx="65">
                  <c:v>0.83941572273435716</c:v>
                </c:pt>
                <c:pt idx="66">
                  <c:v>0.83211718392022194</c:v>
                </c:pt>
                <c:pt idx="67">
                  <c:v>0.98175201062919515</c:v>
                </c:pt>
                <c:pt idx="68">
                  <c:v>0.83759108803082338</c:v>
                </c:pt>
                <c:pt idx="69">
                  <c:v>0.92518176547778008</c:v>
                </c:pt>
                <c:pt idx="70">
                  <c:v>1</c:v>
                </c:pt>
                <c:pt idx="71">
                  <c:v>1</c:v>
                </c:pt>
                <c:pt idx="72">
                  <c:v>0.98540128003626282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03C-0C4A-B3FE-DD9F780BE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734552"/>
        <c:axId val="2094734553"/>
      </c:scatterChart>
      <c:valAx>
        <c:axId val="20947345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3"/>
        <c:crosses val="autoZero"/>
        <c:crossBetween val="between"/>
        <c:majorUnit val="0.25"/>
        <c:minorUnit val="0.125"/>
      </c:valAx>
      <c:valAx>
        <c:axId val="209473455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2"/>
        <c:crosses val="autoZero"/>
        <c:crossBetween val="between"/>
        <c:majorUnit val="0.125"/>
        <c:minorUnit val="8.3333299999999999E-2"/>
      </c:valAx>
      <c:spPr>
        <a:noFill/>
        <a:ln>
          <a:noFill/>
        </a:ln>
        <a:effectLst/>
      </c:spPr>
    </c:plotArea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166500000000004E-2"/>
          <c:y val="4.2677800000000002E-2"/>
          <c:w val="0.85884400000000005"/>
          <c:h val="0.886395000000000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'6hpf'!$C$2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39000"/>
                </a:schemeClr>
              </a:solidFill>
              <a:ln w="9525">
                <a:solidFill>
                  <a:schemeClr val="accent6">
                    <a:tint val="39000"/>
                  </a:schemeClr>
                </a:solidFill>
              </a:ln>
              <a:effectLst/>
            </c:spPr>
          </c:marker>
          <c:xVal>
            <c:numRef>
              <c:f>'6hpf'!$C$3:$C$68</c:f>
              <c:numCache>
                <c:formatCode>General</c:formatCode>
                <c:ptCount val="66"/>
                <c:pt idx="0">
                  <c:v>0</c:v>
                </c:pt>
                <c:pt idx="1">
                  <c:v>1.9607653477616904E-2</c:v>
                </c:pt>
                <c:pt idx="2">
                  <c:v>3.9215306955233807E-2</c:v>
                </c:pt>
                <c:pt idx="3">
                  <c:v>5.8822960432850714E-2</c:v>
                </c:pt>
                <c:pt idx="4">
                  <c:v>7.8431822990659858E-2</c:v>
                </c:pt>
                <c:pt idx="5">
                  <c:v>9.8039476468276765E-2</c:v>
                </c:pt>
                <c:pt idx="6">
                  <c:v>0.11764712994589366</c:v>
                </c:pt>
                <c:pt idx="7">
                  <c:v>0.13725478342351058</c:v>
                </c:pt>
                <c:pt idx="8">
                  <c:v>0.15686243690112747</c:v>
                </c:pt>
                <c:pt idx="9">
                  <c:v>0.17647129945893661</c:v>
                </c:pt>
                <c:pt idx="10">
                  <c:v>0.19607895293655353</c:v>
                </c:pt>
                <c:pt idx="11">
                  <c:v>0.21568660641417042</c:v>
                </c:pt>
                <c:pt idx="12">
                  <c:v>0.23529425989178732</c:v>
                </c:pt>
                <c:pt idx="13">
                  <c:v>0.25490191336940421</c:v>
                </c:pt>
                <c:pt idx="14">
                  <c:v>0.27450956684702116</c:v>
                </c:pt>
                <c:pt idx="15">
                  <c:v>0.29411722032463805</c:v>
                </c:pt>
                <c:pt idx="16">
                  <c:v>0.31372608288244719</c:v>
                </c:pt>
                <c:pt idx="17">
                  <c:v>0.33333373636006408</c:v>
                </c:pt>
                <c:pt idx="18">
                  <c:v>0.35294138983768103</c:v>
                </c:pt>
                <c:pt idx="19">
                  <c:v>0.37254904331529787</c:v>
                </c:pt>
                <c:pt idx="20">
                  <c:v>0.39215669679291482</c:v>
                </c:pt>
                <c:pt idx="21">
                  <c:v>0.41176555935072395</c:v>
                </c:pt>
                <c:pt idx="22">
                  <c:v>0.43137321282834085</c:v>
                </c:pt>
                <c:pt idx="23">
                  <c:v>0.45098086630595779</c:v>
                </c:pt>
                <c:pt idx="24">
                  <c:v>0.47058851978357463</c:v>
                </c:pt>
                <c:pt idx="25">
                  <c:v>0.49019617326119158</c:v>
                </c:pt>
                <c:pt idx="26">
                  <c:v>0.50980382673880842</c:v>
                </c:pt>
                <c:pt idx="27">
                  <c:v>0.52941148021642537</c:v>
                </c:pt>
                <c:pt idx="28">
                  <c:v>0.5490203427742345</c:v>
                </c:pt>
                <c:pt idx="29">
                  <c:v>0.56862799625185145</c:v>
                </c:pt>
                <c:pt idx="30">
                  <c:v>0.58823564972946829</c:v>
                </c:pt>
                <c:pt idx="31">
                  <c:v>0.60784330320708524</c:v>
                </c:pt>
                <c:pt idx="32">
                  <c:v>0.62745095668470219</c:v>
                </c:pt>
                <c:pt idx="33">
                  <c:v>0.64705981924251132</c:v>
                </c:pt>
                <c:pt idx="34">
                  <c:v>0.66666747272012816</c:v>
                </c:pt>
                <c:pt idx="35">
                  <c:v>0.68627512619774511</c:v>
                </c:pt>
                <c:pt idx="36">
                  <c:v>0.70588277967536206</c:v>
                </c:pt>
                <c:pt idx="37">
                  <c:v>0.7254904331529789</c:v>
                </c:pt>
                <c:pt idx="38">
                  <c:v>0.74509808663059574</c:v>
                </c:pt>
                <c:pt idx="39">
                  <c:v>0.76470694918840498</c:v>
                </c:pt>
                <c:pt idx="40">
                  <c:v>0.78431460266602182</c:v>
                </c:pt>
                <c:pt idx="41">
                  <c:v>0.80392225614363877</c:v>
                </c:pt>
                <c:pt idx="42">
                  <c:v>0.82352990962125572</c:v>
                </c:pt>
                <c:pt idx="43">
                  <c:v>0.84313756309887256</c:v>
                </c:pt>
                <c:pt idx="44">
                  <c:v>0.8627452165764895</c:v>
                </c:pt>
                <c:pt idx="45">
                  <c:v>0.88235287005410634</c:v>
                </c:pt>
                <c:pt idx="46">
                  <c:v>0.90196173261191559</c:v>
                </c:pt>
                <c:pt idx="47">
                  <c:v>0.92156938608953243</c:v>
                </c:pt>
                <c:pt idx="48">
                  <c:v>0.94117703956714927</c:v>
                </c:pt>
                <c:pt idx="49">
                  <c:v>0.96078469304476621</c:v>
                </c:pt>
                <c:pt idx="50">
                  <c:v>0.98039234652238316</c:v>
                </c:pt>
                <c:pt idx="51">
                  <c:v>1</c:v>
                </c:pt>
              </c:numCache>
            </c:numRef>
          </c:xVal>
          <c:yVal>
            <c:numRef>
              <c:f>'6hpf'!$D$3:$D$68</c:f>
              <c:numCache>
                <c:formatCode>General</c:formatCode>
                <c:ptCount val="66"/>
                <c:pt idx="0">
                  <c:v>0.43361829501286397</c:v>
                </c:pt>
                <c:pt idx="1">
                  <c:v>0.54777028216725043</c:v>
                </c:pt>
                <c:pt idx="2">
                  <c:v>0.49919714915680946</c:v>
                </c:pt>
                <c:pt idx="3">
                  <c:v>0.5101387841343008</c:v>
                </c:pt>
                <c:pt idx="4">
                  <c:v>0.47121957116464619</c:v>
                </c:pt>
                <c:pt idx="5">
                  <c:v>0.55583295446482306</c:v>
                </c:pt>
                <c:pt idx="6">
                  <c:v>0.53000770000972353</c:v>
                </c:pt>
                <c:pt idx="7">
                  <c:v>0.521733474543978</c:v>
                </c:pt>
                <c:pt idx="8">
                  <c:v>0.53575248542122722</c:v>
                </c:pt>
                <c:pt idx="9">
                  <c:v>0.47221952123284244</c:v>
                </c:pt>
                <c:pt idx="10">
                  <c:v>0.49045251354071667</c:v>
                </c:pt>
                <c:pt idx="11">
                  <c:v>0.49678728263240468</c:v>
                </c:pt>
                <c:pt idx="12">
                  <c:v>0.60298303107072171</c:v>
                </c:pt>
                <c:pt idx="13">
                  <c:v>0.74973523004107534</c:v>
                </c:pt>
                <c:pt idx="14">
                  <c:v>0.74335447113021946</c:v>
                </c:pt>
                <c:pt idx="15">
                  <c:v>0.5693368793673903</c:v>
                </c:pt>
                <c:pt idx="16">
                  <c:v>0.50468307758613884</c:v>
                </c:pt>
                <c:pt idx="17">
                  <c:v>0.49055763312738654</c:v>
                </c:pt>
                <c:pt idx="18">
                  <c:v>0.51054875052231297</c:v>
                </c:pt>
                <c:pt idx="19">
                  <c:v>0.53755528633261407</c:v>
                </c:pt>
                <c:pt idx="20">
                  <c:v>0.59087325468636254</c:v>
                </c:pt>
                <c:pt idx="21">
                  <c:v>0.51955092912574663</c:v>
                </c:pt>
                <c:pt idx="22">
                  <c:v>0.54151172477589815</c:v>
                </c:pt>
                <c:pt idx="23">
                  <c:v>0.64702550989569507</c:v>
                </c:pt>
                <c:pt idx="24">
                  <c:v>0.57292934124183015</c:v>
                </c:pt>
                <c:pt idx="25">
                  <c:v>0.51670218832699544</c:v>
                </c:pt>
                <c:pt idx="26">
                  <c:v>0.59911857226577381</c:v>
                </c:pt>
                <c:pt idx="27">
                  <c:v>0.68577784552151133</c:v>
                </c:pt>
                <c:pt idx="28">
                  <c:v>0.63133903957489634</c:v>
                </c:pt>
                <c:pt idx="29">
                  <c:v>0.59272204541691742</c:v>
                </c:pt>
                <c:pt idx="30">
                  <c:v>0.58715990528725237</c:v>
                </c:pt>
                <c:pt idx="31">
                  <c:v>0.58352276758847776</c:v>
                </c:pt>
                <c:pt idx="32">
                  <c:v>0.63408266078697773</c:v>
                </c:pt>
                <c:pt idx="33">
                  <c:v>0.64299417374690881</c:v>
                </c:pt>
                <c:pt idx="34">
                  <c:v>0.68765685813323374</c:v>
                </c:pt>
                <c:pt idx="35">
                  <c:v>0.64646443410184506</c:v>
                </c:pt>
                <c:pt idx="36">
                  <c:v>0.67577571684988125</c:v>
                </c:pt>
                <c:pt idx="37">
                  <c:v>0.65667942993648143</c:v>
                </c:pt>
                <c:pt idx="38">
                  <c:v>0.79018524699160875</c:v>
                </c:pt>
                <c:pt idx="39">
                  <c:v>0.81167563249141295</c:v>
                </c:pt>
                <c:pt idx="40">
                  <c:v>0.77499940870232498</c:v>
                </c:pt>
                <c:pt idx="41">
                  <c:v>0.64890452250741737</c:v>
                </c:pt>
                <c:pt idx="42">
                  <c:v>0.72565233273502761</c:v>
                </c:pt>
                <c:pt idx="43">
                  <c:v>0.76784602082944597</c:v>
                </c:pt>
                <c:pt idx="44">
                  <c:v>0.7407632733188092</c:v>
                </c:pt>
                <c:pt idx="45">
                  <c:v>0.83918411432806239</c:v>
                </c:pt>
                <c:pt idx="46">
                  <c:v>0.96085346592417187</c:v>
                </c:pt>
                <c:pt idx="47">
                  <c:v>0.88299795805202885</c:v>
                </c:pt>
                <c:pt idx="48">
                  <c:v>1</c:v>
                </c:pt>
                <c:pt idx="49">
                  <c:v>0.93010204483875969</c:v>
                </c:pt>
                <c:pt idx="50">
                  <c:v>0.87393533568626003</c:v>
                </c:pt>
                <c:pt idx="51">
                  <c:v>0.89351648669317429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37-0F4E-85FE-D5B65B47C40F}"/>
            </c:ext>
          </c:extLst>
        </c:ser>
        <c:ser>
          <c:idx val="1"/>
          <c:order val="1"/>
          <c:tx>
            <c:strRef>
              <c:f>'6hpf'!$G$2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47000"/>
                </a:schemeClr>
              </a:solidFill>
              <a:ln w="9525">
                <a:solidFill>
                  <a:schemeClr val="accent6">
                    <a:tint val="47000"/>
                  </a:schemeClr>
                </a:solidFill>
              </a:ln>
              <a:effectLst/>
            </c:spPr>
          </c:marker>
          <c:xVal>
            <c:numRef>
              <c:f>'6hpf'!$G$3:$G$68</c:f>
              <c:numCache>
                <c:formatCode>General</c:formatCode>
                <c:ptCount val="66"/>
                <c:pt idx="0">
                  <c:v>0</c:v>
                </c:pt>
                <c:pt idx="1">
                  <c:v>1.6948975400626873E-2</c:v>
                </c:pt>
                <c:pt idx="2">
                  <c:v>3.3897950801253747E-2</c:v>
                </c:pt>
                <c:pt idx="3">
                  <c:v>5.0846926201880617E-2</c:v>
                </c:pt>
                <c:pt idx="4">
                  <c:v>6.7796946738808941E-2</c:v>
                </c:pt>
                <c:pt idx="5">
                  <c:v>8.4745922139435811E-2</c:v>
                </c:pt>
                <c:pt idx="6">
                  <c:v>0.10169489754006268</c:v>
                </c:pt>
                <c:pt idx="7">
                  <c:v>0.11864387294068955</c:v>
                </c:pt>
                <c:pt idx="8">
                  <c:v>0.13559284834131644</c:v>
                </c:pt>
                <c:pt idx="9">
                  <c:v>0.15254286887824475</c:v>
                </c:pt>
                <c:pt idx="10">
                  <c:v>0.16949184427887162</c:v>
                </c:pt>
                <c:pt idx="11">
                  <c:v>0.18644081967949849</c:v>
                </c:pt>
                <c:pt idx="12">
                  <c:v>0.20338979508012536</c:v>
                </c:pt>
                <c:pt idx="13">
                  <c:v>0.22033877048075223</c:v>
                </c:pt>
                <c:pt idx="14">
                  <c:v>0.2372877458813791</c:v>
                </c:pt>
                <c:pt idx="15">
                  <c:v>0.25423672128200603</c:v>
                </c:pt>
                <c:pt idx="16">
                  <c:v>0.27118674181893432</c:v>
                </c:pt>
                <c:pt idx="17">
                  <c:v>0.28813571721956122</c:v>
                </c:pt>
                <c:pt idx="18">
                  <c:v>0.30508469262018806</c:v>
                </c:pt>
                <c:pt idx="19">
                  <c:v>0.3220336680208149</c:v>
                </c:pt>
                <c:pt idx="20">
                  <c:v>0.3389826434214418</c:v>
                </c:pt>
                <c:pt idx="21">
                  <c:v>0.35593266395837009</c:v>
                </c:pt>
                <c:pt idx="22">
                  <c:v>0.37288163935899699</c:v>
                </c:pt>
                <c:pt idx="23">
                  <c:v>0.38983061475962388</c:v>
                </c:pt>
                <c:pt idx="24">
                  <c:v>0.40677959016025073</c:v>
                </c:pt>
                <c:pt idx="25">
                  <c:v>0.42372856556087762</c:v>
                </c:pt>
                <c:pt idx="26">
                  <c:v>0.44067754096150447</c:v>
                </c:pt>
                <c:pt idx="27">
                  <c:v>0.45762651636213142</c:v>
                </c:pt>
                <c:pt idx="28">
                  <c:v>0.47457653689905965</c:v>
                </c:pt>
                <c:pt idx="29">
                  <c:v>0.49152551229968661</c:v>
                </c:pt>
                <c:pt idx="30">
                  <c:v>0.50847448770031345</c:v>
                </c:pt>
                <c:pt idx="31">
                  <c:v>0.52542346310094024</c:v>
                </c:pt>
                <c:pt idx="32">
                  <c:v>0.54237243850156724</c:v>
                </c:pt>
                <c:pt idx="33">
                  <c:v>0.55932245903849553</c:v>
                </c:pt>
                <c:pt idx="34">
                  <c:v>0.57627143443912243</c:v>
                </c:pt>
                <c:pt idx="35">
                  <c:v>0.59322040983974922</c:v>
                </c:pt>
                <c:pt idx="36">
                  <c:v>0.61016938524037612</c:v>
                </c:pt>
                <c:pt idx="37">
                  <c:v>0.62711836064100301</c:v>
                </c:pt>
                <c:pt idx="38">
                  <c:v>0.6440673360416298</c:v>
                </c:pt>
                <c:pt idx="39">
                  <c:v>0.6610173565785582</c:v>
                </c:pt>
                <c:pt idx="40">
                  <c:v>0.67796633197918499</c:v>
                </c:pt>
                <c:pt idx="41">
                  <c:v>0.694915307379812</c:v>
                </c:pt>
                <c:pt idx="42">
                  <c:v>0.71186428278043878</c:v>
                </c:pt>
                <c:pt idx="43">
                  <c:v>0.72881325818106568</c:v>
                </c:pt>
                <c:pt idx="44">
                  <c:v>0.74576223358169258</c:v>
                </c:pt>
                <c:pt idx="45">
                  <c:v>0.76271120898231948</c:v>
                </c:pt>
                <c:pt idx="46">
                  <c:v>0.77966122951924777</c:v>
                </c:pt>
                <c:pt idx="47">
                  <c:v>0.79661020491987466</c:v>
                </c:pt>
                <c:pt idx="48">
                  <c:v>0.81355918032050145</c:v>
                </c:pt>
                <c:pt idx="49">
                  <c:v>0.83050815572112835</c:v>
                </c:pt>
                <c:pt idx="50">
                  <c:v>0.84745713112175525</c:v>
                </c:pt>
                <c:pt idx="51">
                  <c:v>0.86440610652238203</c:v>
                </c:pt>
                <c:pt idx="52">
                  <c:v>0.88135612705931055</c:v>
                </c:pt>
                <c:pt idx="53">
                  <c:v>0.89830510245993733</c:v>
                </c:pt>
                <c:pt idx="54">
                  <c:v>0.91525407786056423</c:v>
                </c:pt>
                <c:pt idx="55">
                  <c:v>0.93220305326119102</c:v>
                </c:pt>
                <c:pt idx="56">
                  <c:v>0.94915202866181791</c:v>
                </c:pt>
                <c:pt idx="57">
                  <c:v>0.9661010040624447</c:v>
                </c:pt>
                <c:pt idx="58">
                  <c:v>0.98305102459937321</c:v>
                </c:pt>
                <c:pt idx="59">
                  <c:v>1</c:v>
                </c:pt>
              </c:numCache>
            </c:numRef>
          </c:xVal>
          <c:yVal>
            <c:numRef>
              <c:f>'6hpf'!$H$3:$H$68</c:f>
              <c:numCache>
                <c:formatCode>General</c:formatCode>
                <c:ptCount val="66"/>
                <c:pt idx="0">
                  <c:v>0.43105242192005616</c:v>
                </c:pt>
                <c:pt idx="1">
                  <c:v>0.43919931269434526</c:v>
                </c:pt>
                <c:pt idx="2">
                  <c:v>0.35572526799569548</c:v>
                </c:pt>
                <c:pt idx="3">
                  <c:v>0.39734114975058415</c:v>
                </c:pt>
                <c:pt idx="4">
                  <c:v>0.41863959855642036</c:v>
                </c:pt>
                <c:pt idx="5">
                  <c:v>0.40504361061399707</c:v>
                </c:pt>
                <c:pt idx="6">
                  <c:v>0.39087239064645979</c:v>
                </c:pt>
                <c:pt idx="7">
                  <c:v>0.42837989690415179</c:v>
                </c:pt>
                <c:pt idx="8">
                  <c:v>0.37263441403625602</c:v>
                </c:pt>
                <c:pt idx="9">
                  <c:v>0.36284803767100893</c:v>
                </c:pt>
                <c:pt idx="10">
                  <c:v>0.4817545914514873</c:v>
                </c:pt>
                <c:pt idx="11">
                  <c:v>0.53712847740393477</c:v>
                </c:pt>
                <c:pt idx="12">
                  <c:v>0.50743045192130476</c:v>
                </c:pt>
                <c:pt idx="13">
                  <c:v>0.44086109410023017</c:v>
                </c:pt>
                <c:pt idx="14">
                  <c:v>0.48033211845915108</c:v>
                </c:pt>
                <c:pt idx="15">
                  <c:v>0.49225443389439516</c:v>
                </c:pt>
                <c:pt idx="16">
                  <c:v>0.54645704636934955</c:v>
                </c:pt>
                <c:pt idx="17">
                  <c:v>0.5581326214527359</c:v>
                </c:pt>
                <c:pt idx="18">
                  <c:v>0.55273852062808804</c:v>
                </c:pt>
                <c:pt idx="19">
                  <c:v>0.44835397430333018</c:v>
                </c:pt>
                <c:pt idx="20">
                  <c:v>0.49640888740910744</c:v>
                </c:pt>
                <c:pt idx="21">
                  <c:v>0.53502672525015915</c:v>
                </c:pt>
                <c:pt idx="22">
                  <c:v>0.62120450910561087</c:v>
                </c:pt>
                <c:pt idx="23">
                  <c:v>0.58867045596427925</c:v>
                </c:pt>
                <c:pt idx="24">
                  <c:v>0.62675022147176163</c:v>
                </c:pt>
                <c:pt idx="25">
                  <c:v>0.63249362339693094</c:v>
                </c:pt>
                <c:pt idx="26">
                  <c:v>0.65681538470685463</c:v>
                </c:pt>
                <c:pt idx="27">
                  <c:v>0.58422615685551726</c:v>
                </c:pt>
                <c:pt idx="28">
                  <c:v>0.49542638516466209</c:v>
                </c:pt>
                <c:pt idx="29">
                  <c:v>0.48313841836461685</c:v>
                </c:pt>
                <c:pt idx="30">
                  <c:v>0.50347220157794914</c:v>
                </c:pt>
                <c:pt idx="31">
                  <c:v>0.56281176981206127</c:v>
                </c:pt>
                <c:pt idx="32">
                  <c:v>0.60270195549160788</c:v>
                </c:pt>
                <c:pt idx="33">
                  <c:v>0.61007295190644084</c:v>
                </c:pt>
                <c:pt idx="34">
                  <c:v>0.56982306041274022</c:v>
                </c:pt>
                <c:pt idx="35">
                  <c:v>0.59428602855053436</c:v>
                </c:pt>
                <c:pt idx="36">
                  <c:v>0.5969080163859376</c:v>
                </c:pt>
                <c:pt idx="37">
                  <c:v>0.57442194383832856</c:v>
                </c:pt>
                <c:pt idx="38">
                  <c:v>0.60286843090972875</c:v>
                </c:pt>
                <c:pt idx="39">
                  <c:v>0.48350109695409443</c:v>
                </c:pt>
                <c:pt idx="40">
                  <c:v>0.52552573531597635</c:v>
                </c:pt>
                <c:pt idx="41">
                  <c:v>0.6945503082768012</c:v>
                </c:pt>
                <c:pt idx="42">
                  <c:v>0.63778813624823871</c:v>
                </c:pt>
                <c:pt idx="43">
                  <c:v>0.55961306356388207</c:v>
                </c:pt>
                <c:pt idx="44">
                  <c:v>0.59900382298906618</c:v>
                </c:pt>
                <c:pt idx="45">
                  <c:v>0.70935027022527697</c:v>
                </c:pt>
                <c:pt idx="46">
                  <c:v>0.80603086929896017</c:v>
                </c:pt>
                <c:pt idx="47">
                  <c:v>0.81932809332136314</c:v>
                </c:pt>
                <c:pt idx="48">
                  <c:v>0.81387899615322878</c:v>
                </c:pt>
                <c:pt idx="49">
                  <c:v>0.86434185727111124</c:v>
                </c:pt>
                <c:pt idx="50">
                  <c:v>0.89465078808273835</c:v>
                </c:pt>
                <c:pt idx="51">
                  <c:v>0.98813862645888972</c:v>
                </c:pt>
                <c:pt idx="52">
                  <c:v>0.99805283216305074</c:v>
                </c:pt>
                <c:pt idx="53">
                  <c:v>0.96256086757475046</c:v>
                </c:pt>
                <c:pt idx="54">
                  <c:v>1</c:v>
                </c:pt>
                <c:pt idx="55">
                  <c:v>0.92687269981509346</c:v>
                </c:pt>
                <c:pt idx="56">
                  <c:v>0.8593758360930599</c:v>
                </c:pt>
                <c:pt idx="57">
                  <c:v>0.94718418721349884</c:v>
                </c:pt>
                <c:pt idx="58">
                  <c:v>0.70834695855356655</c:v>
                </c:pt>
                <c:pt idx="59">
                  <c:v>0.69860220104284965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37-0F4E-85FE-D5B65B47C40F}"/>
            </c:ext>
          </c:extLst>
        </c:ser>
        <c:ser>
          <c:idx val="2"/>
          <c:order val="2"/>
          <c:tx>
            <c:strRef>
              <c:f>'6hpf'!$K$2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55000"/>
                </a:schemeClr>
              </a:solidFill>
              <a:ln w="9525">
                <a:solidFill>
                  <a:schemeClr val="accent6">
                    <a:tint val="55000"/>
                  </a:schemeClr>
                </a:solidFill>
              </a:ln>
              <a:effectLst/>
            </c:spPr>
          </c:marker>
          <c:xVal>
            <c:numRef>
              <c:f>'6hpf'!$K$3:$K$68</c:f>
              <c:numCache>
                <c:formatCode>General</c:formatCode>
                <c:ptCount val="66"/>
                <c:pt idx="0">
                  <c:v>0</c:v>
                </c:pt>
                <c:pt idx="1">
                  <c:v>2.1739232688693998E-2</c:v>
                </c:pt>
                <c:pt idx="2">
                  <c:v>4.3478465377387997E-2</c:v>
                </c:pt>
                <c:pt idx="3">
                  <c:v>6.5217698066082005E-2</c:v>
                </c:pt>
                <c:pt idx="4">
                  <c:v>8.6956930754775993E-2</c:v>
                </c:pt>
                <c:pt idx="5">
                  <c:v>0.10869616344347</c:v>
                </c:pt>
                <c:pt idx="6">
                  <c:v>0.13043422021218301</c:v>
                </c:pt>
                <c:pt idx="7">
                  <c:v>0.15217345290087697</c:v>
                </c:pt>
                <c:pt idx="8">
                  <c:v>0.17391268558957099</c:v>
                </c:pt>
                <c:pt idx="9">
                  <c:v>0.195651918278265</c:v>
                </c:pt>
                <c:pt idx="10">
                  <c:v>0.21739115096695899</c:v>
                </c:pt>
                <c:pt idx="11">
                  <c:v>0.23913038365565301</c:v>
                </c:pt>
                <c:pt idx="12">
                  <c:v>0.26086961634434702</c:v>
                </c:pt>
                <c:pt idx="13">
                  <c:v>0.28260884903304101</c:v>
                </c:pt>
                <c:pt idx="14">
                  <c:v>0.304348081721735</c:v>
                </c:pt>
                <c:pt idx="15">
                  <c:v>0.32608731441042899</c:v>
                </c:pt>
                <c:pt idx="16">
                  <c:v>0.34782654709912297</c:v>
                </c:pt>
                <c:pt idx="17">
                  <c:v>0.36956460386783602</c:v>
                </c:pt>
                <c:pt idx="18">
                  <c:v>0.39130383655653</c:v>
                </c:pt>
                <c:pt idx="19">
                  <c:v>0.41304306924522394</c:v>
                </c:pt>
                <c:pt idx="20">
                  <c:v>0.43478230193391798</c:v>
                </c:pt>
                <c:pt idx="21">
                  <c:v>0.45652153462261197</c:v>
                </c:pt>
                <c:pt idx="22">
                  <c:v>0.47826076731130601</c:v>
                </c:pt>
                <c:pt idx="23">
                  <c:v>0.5</c:v>
                </c:pt>
                <c:pt idx="24">
                  <c:v>0.52173923268869404</c:v>
                </c:pt>
                <c:pt idx="25">
                  <c:v>0.54347846537738798</c:v>
                </c:pt>
                <c:pt idx="26">
                  <c:v>0.56521769806608202</c:v>
                </c:pt>
                <c:pt idx="27">
                  <c:v>0.58695693075477595</c:v>
                </c:pt>
                <c:pt idx="28">
                  <c:v>0.60869498752348894</c:v>
                </c:pt>
                <c:pt idx="29">
                  <c:v>0.63043422021218298</c:v>
                </c:pt>
                <c:pt idx="30">
                  <c:v>0.65217345290087703</c:v>
                </c:pt>
                <c:pt idx="31">
                  <c:v>0.67391268558957107</c:v>
                </c:pt>
                <c:pt idx="32">
                  <c:v>0.69565191827826489</c:v>
                </c:pt>
                <c:pt idx="33">
                  <c:v>0.71739115096695893</c:v>
                </c:pt>
                <c:pt idx="34">
                  <c:v>0.73913038365565298</c:v>
                </c:pt>
                <c:pt idx="35">
                  <c:v>0.76086961634434691</c:v>
                </c:pt>
                <c:pt idx="36">
                  <c:v>0.78260884903304095</c:v>
                </c:pt>
                <c:pt idx="37">
                  <c:v>0.804348081721735</c:v>
                </c:pt>
                <c:pt idx="38">
                  <c:v>0.82608613849044787</c:v>
                </c:pt>
                <c:pt idx="39">
                  <c:v>0.84782537117914192</c:v>
                </c:pt>
                <c:pt idx="40">
                  <c:v>0.86956460386783596</c:v>
                </c:pt>
                <c:pt idx="41">
                  <c:v>0.89130383655653</c:v>
                </c:pt>
                <c:pt idx="42">
                  <c:v>0.91304306924522394</c:v>
                </c:pt>
                <c:pt idx="43">
                  <c:v>0.93478230193391798</c:v>
                </c:pt>
                <c:pt idx="44">
                  <c:v>0.95652153462261202</c:v>
                </c:pt>
                <c:pt idx="45">
                  <c:v>0.97826076731130596</c:v>
                </c:pt>
                <c:pt idx="46">
                  <c:v>1</c:v>
                </c:pt>
              </c:numCache>
            </c:numRef>
          </c:xVal>
          <c:yVal>
            <c:numRef>
              <c:f>'6hpf'!$L$3:$L$68</c:f>
              <c:numCache>
                <c:formatCode>General</c:formatCode>
                <c:ptCount val="66"/>
                <c:pt idx="0">
                  <c:v>0.54500466887332999</c:v>
                </c:pt>
                <c:pt idx="1">
                  <c:v>0.51124707968331595</c:v>
                </c:pt>
                <c:pt idx="2">
                  <c:v>0.57168809746136828</c:v>
                </c:pt>
                <c:pt idx="3">
                  <c:v>0.63868915477042587</c:v>
                </c:pt>
                <c:pt idx="4">
                  <c:v>0.62034974766283824</c:v>
                </c:pt>
                <c:pt idx="5">
                  <c:v>0.48274333550124082</c:v>
                </c:pt>
                <c:pt idx="6">
                  <c:v>0.54586395956792033</c:v>
                </c:pt>
                <c:pt idx="7">
                  <c:v>0.53659161346815532</c:v>
                </c:pt>
                <c:pt idx="8">
                  <c:v>0.54912490417001236</c:v>
                </c:pt>
                <c:pt idx="9">
                  <c:v>0.5536593430150385</c:v>
                </c:pt>
                <c:pt idx="10">
                  <c:v>0.56351484411049779</c:v>
                </c:pt>
                <c:pt idx="11">
                  <c:v>0.55159740868446772</c:v>
                </c:pt>
                <c:pt idx="12">
                  <c:v>0.58082237571168527</c:v>
                </c:pt>
                <c:pt idx="13">
                  <c:v>0.70751052767352041</c:v>
                </c:pt>
                <c:pt idx="14">
                  <c:v>0.58982040279478398</c:v>
                </c:pt>
                <c:pt idx="15">
                  <c:v>0.64449345449392681</c:v>
                </c:pt>
                <c:pt idx="16">
                  <c:v>0.54448873112012985</c:v>
                </c:pt>
                <c:pt idx="17">
                  <c:v>0.62158690826118079</c:v>
                </c:pt>
                <c:pt idx="18">
                  <c:v>0.51783981949445368</c:v>
                </c:pt>
                <c:pt idx="19">
                  <c:v>0.52824577530547512</c:v>
                </c:pt>
                <c:pt idx="20">
                  <c:v>0.4841512642291636</c:v>
                </c:pt>
                <c:pt idx="21">
                  <c:v>0.52323173235184051</c:v>
                </c:pt>
                <c:pt idx="22">
                  <c:v>0.52611662373240997</c:v>
                </c:pt>
                <c:pt idx="23">
                  <c:v>0.67217242494377372</c:v>
                </c:pt>
                <c:pt idx="24">
                  <c:v>0.63669807104680864</c:v>
                </c:pt>
                <c:pt idx="25">
                  <c:v>0.55050013261780273</c:v>
                </c:pt>
                <c:pt idx="26">
                  <c:v>0.64294745791655616</c:v>
                </c:pt>
                <c:pt idx="27">
                  <c:v>0.68196070879673876</c:v>
                </c:pt>
                <c:pt idx="28">
                  <c:v>0.72801178663430555</c:v>
                </c:pt>
                <c:pt idx="29">
                  <c:v>0.68879325066218067</c:v>
                </c:pt>
                <c:pt idx="30">
                  <c:v>0.58899744574478519</c:v>
                </c:pt>
                <c:pt idx="31">
                  <c:v>0.63872367173278788</c:v>
                </c:pt>
                <c:pt idx="32">
                  <c:v>0.60568730538791615</c:v>
                </c:pt>
                <c:pt idx="33">
                  <c:v>0.72928346419501</c:v>
                </c:pt>
                <c:pt idx="34">
                  <c:v>0.81702558251915691</c:v>
                </c:pt>
                <c:pt idx="35">
                  <c:v>0.64720576106268646</c:v>
                </c:pt>
                <c:pt idx="36">
                  <c:v>0.71537494504536259</c:v>
                </c:pt>
                <c:pt idx="37">
                  <c:v>0.7797654299905169</c:v>
                </c:pt>
                <c:pt idx="38">
                  <c:v>0.71286792356854523</c:v>
                </c:pt>
                <c:pt idx="39">
                  <c:v>0.81623714243152024</c:v>
                </c:pt>
                <c:pt idx="40">
                  <c:v>0.80943730084621057</c:v>
                </c:pt>
                <c:pt idx="41">
                  <c:v>0.82660676459795002</c:v>
                </c:pt>
                <c:pt idx="42">
                  <c:v>0.7886599061865297</c:v>
                </c:pt>
                <c:pt idx="43">
                  <c:v>0.9021589451616302</c:v>
                </c:pt>
                <c:pt idx="44">
                  <c:v>0.95167988605769049</c:v>
                </c:pt>
                <c:pt idx="45">
                  <c:v>1</c:v>
                </c:pt>
                <c:pt idx="46">
                  <c:v>0.69033924723955131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C37-0F4E-85FE-D5B65B47C40F}"/>
            </c:ext>
          </c:extLst>
        </c:ser>
        <c:ser>
          <c:idx val="3"/>
          <c:order val="3"/>
          <c:tx>
            <c:strRef>
              <c:f>'6hpf'!$O$2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63000"/>
                </a:schemeClr>
              </a:solidFill>
              <a:ln w="9525">
                <a:solidFill>
                  <a:schemeClr val="accent6">
                    <a:tint val="63000"/>
                  </a:schemeClr>
                </a:solidFill>
              </a:ln>
              <a:effectLst/>
            </c:spPr>
          </c:marker>
          <c:xVal>
            <c:numRef>
              <c:f>'6hpf'!$O$3:$O$68</c:f>
              <c:numCache>
                <c:formatCode>General</c:formatCode>
                <c:ptCount val="66"/>
                <c:pt idx="0">
                  <c:v>0</c:v>
                </c:pt>
                <c:pt idx="1">
                  <c:v>2.6315939314051778E-2</c:v>
                </c:pt>
                <c:pt idx="2">
                  <c:v>5.2631878628103555E-2</c:v>
                </c:pt>
                <c:pt idx="3">
                  <c:v>7.8947817942155329E-2</c:v>
                </c:pt>
                <c:pt idx="4">
                  <c:v>0.10526375725620711</c:v>
                </c:pt>
                <c:pt idx="5">
                  <c:v>0.13157969657025889</c:v>
                </c:pt>
                <c:pt idx="6">
                  <c:v>0.1578942124008188</c:v>
                </c:pt>
                <c:pt idx="7">
                  <c:v>0.18421015171487057</c:v>
                </c:pt>
                <c:pt idx="8">
                  <c:v>0.21052609102892234</c:v>
                </c:pt>
                <c:pt idx="9">
                  <c:v>0.23684203034297413</c:v>
                </c:pt>
                <c:pt idx="10">
                  <c:v>0.26315796965702587</c:v>
                </c:pt>
                <c:pt idx="11">
                  <c:v>0.28947390897107766</c:v>
                </c:pt>
                <c:pt idx="12">
                  <c:v>0.31578984828512946</c:v>
                </c:pt>
                <c:pt idx="13">
                  <c:v>0.34210578759918125</c:v>
                </c:pt>
                <c:pt idx="14">
                  <c:v>0.36842172691323299</c:v>
                </c:pt>
                <c:pt idx="15">
                  <c:v>0.39473766622728479</c:v>
                </c:pt>
                <c:pt idx="16">
                  <c:v>0.42105360554133658</c:v>
                </c:pt>
                <c:pt idx="17">
                  <c:v>0.44736812137189647</c:v>
                </c:pt>
                <c:pt idx="18">
                  <c:v>0.47368406068594826</c:v>
                </c:pt>
                <c:pt idx="19">
                  <c:v>0.5</c:v>
                </c:pt>
                <c:pt idx="20">
                  <c:v>0.52631593931405174</c:v>
                </c:pt>
                <c:pt idx="21">
                  <c:v>0.55263187862810359</c:v>
                </c:pt>
                <c:pt idx="22">
                  <c:v>0.57894781794215533</c:v>
                </c:pt>
                <c:pt idx="23">
                  <c:v>0.60526375725620718</c:v>
                </c:pt>
                <c:pt idx="24">
                  <c:v>0.63157969657025892</c:v>
                </c:pt>
                <c:pt idx="25">
                  <c:v>0.65789563588431077</c:v>
                </c:pt>
                <c:pt idx="26">
                  <c:v>0.68421157519836251</c:v>
                </c:pt>
                <c:pt idx="27">
                  <c:v>0.71052751451241414</c:v>
                </c:pt>
                <c:pt idx="28">
                  <c:v>0.73684203034297413</c:v>
                </c:pt>
                <c:pt idx="29">
                  <c:v>0.76315796965702598</c:v>
                </c:pt>
                <c:pt idx="30">
                  <c:v>0.78947390897107772</c:v>
                </c:pt>
                <c:pt idx="31">
                  <c:v>0.81578984828512957</c:v>
                </c:pt>
                <c:pt idx="32">
                  <c:v>0.8421057875991812</c:v>
                </c:pt>
                <c:pt idx="33">
                  <c:v>0.86842172691323294</c:v>
                </c:pt>
                <c:pt idx="34">
                  <c:v>0.89473766622728479</c:v>
                </c:pt>
                <c:pt idx="35">
                  <c:v>0.92105360554133653</c:v>
                </c:pt>
                <c:pt idx="36">
                  <c:v>0.94736954485538838</c:v>
                </c:pt>
                <c:pt idx="37">
                  <c:v>0.97368548416944012</c:v>
                </c:pt>
                <c:pt idx="38">
                  <c:v>1</c:v>
                </c:pt>
              </c:numCache>
            </c:numRef>
          </c:xVal>
          <c:yVal>
            <c:numRef>
              <c:f>'6hpf'!$P$3:$P$68</c:f>
              <c:numCache>
                <c:formatCode>General</c:formatCode>
                <c:ptCount val="66"/>
                <c:pt idx="0">
                  <c:v>0.64208333644420224</c:v>
                </c:pt>
                <c:pt idx="1">
                  <c:v>0.55422692419683595</c:v>
                </c:pt>
                <c:pt idx="2">
                  <c:v>0.53855113148522837</c:v>
                </c:pt>
                <c:pt idx="3">
                  <c:v>0.60270570931543477</c:v>
                </c:pt>
                <c:pt idx="4">
                  <c:v>0.65565070666497438</c:v>
                </c:pt>
                <c:pt idx="5">
                  <c:v>0.57052538842308809</c:v>
                </c:pt>
                <c:pt idx="6">
                  <c:v>0.69953635610240483</c:v>
                </c:pt>
                <c:pt idx="7">
                  <c:v>0.57205444269406225</c:v>
                </c:pt>
                <c:pt idx="8">
                  <c:v>0.57908749505371848</c:v>
                </c:pt>
                <c:pt idx="9">
                  <c:v>0.64518624149799542</c:v>
                </c:pt>
                <c:pt idx="10">
                  <c:v>0.61565190123862357</c:v>
                </c:pt>
                <c:pt idx="11">
                  <c:v>0.66429494023398705</c:v>
                </c:pt>
                <c:pt idx="12">
                  <c:v>0.66830721447823271</c:v>
                </c:pt>
                <c:pt idx="13">
                  <c:v>0.60932364733199451</c:v>
                </c:pt>
                <c:pt idx="14">
                  <c:v>0.6522178006405901</c:v>
                </c:pt>
                <c:pt idx="15">
                  <c:v>0.60642829944974952</c:v>
                </c:pt>
                <c:pt idx="16">
                  <c:v>0.68572111184942408</c:v>
                </c:pt>
                <c:pt idx="17">
                  <c:v>0.70896751506282718</c:v>
                </c:pt>
                <c:pt idx="18">
                  <c:v>0.72754014887374108</c:v>
                </c:pt>
                <c:pt idx="19">
                  <c:v>0.8063372132089982</c:v>
                </c:pt>
                <c:pt idx="20">
                  <c:v>0.77357752409679037</c:v>
                </c:pt>
                <c:pt idx="21">
                  <c:v>0.75707299591605137</c:v>
                </c:pt>
                <c:pt idx="22">
                  <c:v>0.78222175766580315</c:v>
                </c:pt>
                <c:pt idx="23">
                  <c:v>0.89638566810264386</c:v>
                </c:pt>
                <c:pt idx="24">
                  <c:v>0.86362597899043592</c:v>
                </c:pt>
                <c:pt idx="25">
                  <c:v>0.84517728219562649</c:v>
                </c:pt>
                <c:pt idx="26">
                  <c:v>0.94060281172772686</c:v>
                </c:pt>
                <c:pt idx="27">
                  <c:v>0.89444149948857321</c:v>
                </c:pt>
                <c:pt idx="28">
                  <c:v>0.93745958981327326</c:v>
                </c:pt>
                <c:pt idx="29">
                  <c:v>1</c:v>
                </c:pt>
                <c:pt idx="30">
                  <c:v>0.91524649280642678</c:v>
                </c:pt>
                <c:pt idx="31">
                  <c:v>0.92798662077512906</c:v>
                </c:pt>
                <c:pt idx="32">
                  <c:v>0.94957853948439219</c:v>
                </c:pt>
                <c:pt idx="33">
                  <c:v>0.92587670506723208</c:v>
                </c:pt>
                <c:pt idx="34">
                  <c:v>0.95652797168860459</c:v>
                </c:pt>
                <c:pt idx="35">
                  <c:v>0.99797370444754707</c:v>
                </c:pt>
                <c:pt idx="36">
                  <c:v>0.9250494628151622</c:v>
                </c:pt>
                <c:pt idx="37">
                  <c:v>0.88116381337773164</c:v>
                </c:pt>
                <c:pt idx="38">
                  <c:v>0.76154070136405383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C37-0F4E-85FE-D5B65B47C40F}"/>
            </c:ext>
          </c:extLst>
        </c:ser>
        <c:ser>
          <c:idx val="4"/>
          <c:order val="4"/>
          <c:tx>
            <c:strRef>
              <c:f>'6hpf'!$S$2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72000"/>
                </a:schemeClr>
              </a:solidFill>
              <a:ln w="9525">
                <a:solidFill>
                  <a:schemeClr val="accent6">
                    <a:tint val="72000"/>
                  </a:schemeClr>
                </a:solidFill>
              </a:ln>
              <a:effectLst/>
            </c:spPr>
          </c:marker>
          <c:xVal>
            <c:numRef>
              <c:f>'6hpf'!$S$3:$S$68</c:f>
              <c:numCache>
                <c:formatCode>General</c:formatCode>
                <c:ptCount val="66"/>
                <c:pt idx="0">
                  <c:v>0</c:v>
                </c:pt>
                <c:pt idx="1">
                  <c:v>1.5387175966379561E-2</c:v>
                </c:pt>
                <c:pt idx="2">
                  <c:v>3.0766030042025546E-2</c:v>
                </c:pt>
                <c:pt idx="3">
                  <c:v>4.6153206008405105E-2</c:v>
                </c:pt>
                <c:pt idx="4">
                  <c:v>6.1540381974784675E-2</c:v>
                </c:pt>
                <c:pt idx="5">
                  <c:v>7.6919236050430662E-2</c:v>
                </c:pt>
                <c:pt idx="6">
                  <c:v>9.230641201681021E-2</c:v>
                </c:pt>
                <c:pt idx="7">
                  <c:v>0.10769358798318977</c:v>
                </c:pt>
                <c:pt idx="8">
                  <c:v>0.12308076394956935</c:v>
                </c:pt>
                <c:pt idx="9">
                  <c:v>0.13845961802521531</c:v>
                </c:pt>
                <c:pt idx="10">
                  <c:v>0.15384679399159487</c:v>
                </c:pt>
                <c:pt idx="11">
                  <c:v>0.16923396995797443</c:v>
                </c:pt>
                <c:pt idx="12">
                  <c:v>0.18461282403362042</c:v>
                </c:pt>
                <c:pt idx="13">
                  <c:v>0.2</c:v>
                </c:pt>
                <c:pt idx="14">
                  <c:v>0.21538717596637955</c:v>
                </c:pt>
                <c:pt idx="15">
                  <c:v>0.23076603004202556</c:v>
                </c:pt>
                <c:pt idx="16">
                  <c:v>0.2461532060084051</c:v>
                </c:pt>
                <c:pt idx="17">
                  <c:v>0.26154038197478463</c:v>
                </c:pt>
                <c:pt idx="18">
                  <c:v>0.27691923605043062</c:v>
                </c:pt>
                <c:pt idx="19">
                  <c:v>0.29230641201681024</c:v>
                </c:pt>
                <c:pt idx="20">
                  <c:v>0.30769358798318974</c:v>
                </c:pt>
                <c:pt idx="21">
                  <c:v>0.32308076394956931</c:v>
                </c:pt>
                <c:pt idx="22">
                  <c:v>0.33845961802521529</c:v>
                </c:pt>
                <c:pt idx="23">
                  <c:v>0.35384679399159485</c:v>
                </c:pt>
                <c:pt idx="24">
                  <c:v>0.36923396995797442</c:v>
                </c:pt>
                <c:pt idx="25">
                  <c:v>0.3846128240336204</c:v>
                </c:pt>
                <c:pt idx="26">
                  <c:v>0.4</c:v>
                </c:pt>
                <c:pt idx="27">
                  <c:v>0.41538717596637958</c:v>
                </c:pt>
                <c:pt idx="28">
                  <c:v>0.43076603004202557</c:v>
                </c:pt>
                <c:pt idx="29">
                  <c:v>0.44615320600840508</c:v>
                </c:pt>
                <c:pt idx="30">
                  <c:v>0.46154038197478464</c:v>
                </c:pt>
                <c:pt idx="31">
                  <c:v>0.47691923605043063</c:v>
                </c:pt>
                <c:pt idx="32">
                  <c:v>0.49230641201681019</c:v>
                </c:pt>
                <c:pt idx="33">
                  <c:v>0.50769358798318975</c:v>
                </c:pt>
                <c:pt idx="34">
                  <c:v>0.52307244205883574</c:v>
                </c:pt>
                <c:pt idx="35">
                  <c:v>0.53845961802521525</c:v>
                </c:pt>
                <c:pt idx="36">
                  <c:v>0.55384679399159487</c:v>
                </c:pt>
                <c:pt idx="37">
                  <c:v>0.56923396995797448</c:v>
                </c:pt>
                <c:pt idx="38">
                  <c:v>0.58461282403362047</c:v>
                </c:pt>
                <c:pt idx="39">
                  <c:v>0.6</c:v>
                </c:pt>
                <c:pt idx="40">
                  <c:v>0.61538717596637948</c:v>
                </c:pt>
                <c:pt idx="41">
                  <c:v>0.63076603004202547</c:v>
                </c:pt>
                <c:pt idx="42">
                  <c:v>0.64615320600840509</c:v>
                </c:pt>
                <c:pt idx="43">
                  <c:v>0.6615403819747846</c:v>
                </c:pt>
                <c:pt idx="44">
                  <c:v>0.67691923605043058</c:v>
                </c:pt>
                <c:pt idx="45">
                  <c:v>0.6923064120168102</c:v>
                </c:pt>
                <c:pt idx="46">
                  <c:v>0.70769358798318971</c:v>
                </c:pt>
                <c:pt idx="47">
                  <c:v>0.72307244205883581</c:v>
                </c:pt>
                <c:pt idx="48">
                  <c:v>0.7384596180252152</c:v>
                </c:pt>
                <c:pt idx="49">
                  <c:v>0.75384679399159482</c:v>
                </c:pt>
                <c:pt idx="50">
                  <c:v>0.76923396995797433</c:v>
                </c:pt>
                <c:pt idx="51">
                  <c:v>0.78461282403362043</c:v>
                </c:pt>
                <c:pt idx="52">
                  <c:v>0.8</c:v>
                </c:pt>
                <c:pt idx="53">
                  <c:v>0.81538717596637955</c:v>
                </c:pt>
                <c:pt idx="54">
                  <c:v>0.83076603004202554</c:v>
                </c:pt>
                <c:pt idx="55">
                  <c:v>0.84615320600840505</c:v>
                </c:pt>
                <c:pt idx="56">
                  <c:v>0.86154038197478466</c:v>
                </c:pt>
                <c:pt idx="57">
                  <c:v>0.87691923605043054</c:v>
                </c:pt>
                <c:pt idx="58">
                  <c:v>0.89230641201681016</c:v>
                </c:pt>
                <c:pt idx="59">
                  <c:v>0.90769358798318966</c:v>
                </c:pt>
                <c:pt idx="60">
                  <c:v>0.92307244205883576</c:v>
                </c:pt>
                <c:pt idx="61">
                  <c:v>0.93845961802521527</c:v>
                </c:pt>
                <c:pt idx="62">
                  <c:v>0.95384679399159489</c:v>
                </c:pt>
                <c:pt idx="63">
                  <c:v>0.96923396995797451</c:v>
                </c:pt>
                <c:pt idx="64">
                  <c:v>0.98461282403362038</c:v>
                </c:pt>
                <c:pt idx="65">
                  <c:v>1</c:v>
                </c:pt>
              </c:numCache>
            </c:numRef>
          </c:xVal>
          <c:yVal>
            <c:numRef>
              <c:f>'6hpf'!$T$3:$T$68</c:f>
              <c:numCache>
                <c:formatCode>General</c:formatCode>
                <c:ptCount val="66"/>
                <c:pt idx="0">
                  <c:v>0.39097754159838138</c:v>
                </c:pt>
                <c:pt idx="1">
                  <c:v>0.49022719053313046</c:v>
                </c:pt>
                <c:pt idx="2">
                  <c:v>0.53533948254122377</c:v>
                </c:pt>
                <c:pt idx="3">
                  <c:v>0.53884850597706913</c:v>
                </c:pt>
                <c:pt idx="4">
                  <c:v>0.48371089817315743</c:v>
                </c:pt>
                <c:pt idx="5">
                  <c:v>0.38847202718597174</c:v>
                </c:pt>
                <c:pt idx="6">
                  <c:v>0.47919836571387614</c:v>
                </c:pt>
                <c:pt idx="7">
                  <c:v>0.45914773412223914</c:v>
                </c:pt>
                <c:pt idx="8">
                  <c:v>0.43207905565891119</c:v>
                </c:pt>
                <c:pt idx="9">
                  <c:v>0.56340841188180757</c:v>
                </c:pt>
                <c:pt idx="10">
                  <c:v>0.50626704417720414</c:v>
                </c:pt>
                <c:pt idx="11">
                  <c:v>0.45112943637329234</c:v>
                </c:pt>
                <c:pt idx="12">
                  <c:v>0.5954881191699547</c:v>
                </c:pt>
                <c:pt idx="13">
                  <c:v>0.54085226587776092</c:v>
                </c:pt>
                <c:pt idx="14">
                  <c:v>0.68922172662198666</c:v>
                </c:pt>
                <c:pt idx="15">
                  <c:v>0.67167986758893927</c:v>
                </c:pt>
                <c:pt idx="16">
                  <c:v>0.57142996777693422</c:v>
                </c:pt>
                <c:pt idx="17">
                  <c:v>0.5147870964378688</c:v>
                </c:pt>
                <c:pt idx="18">
                  <c:v>0.43207905565891119</c:v>
                </c:pt>
                <c:pt idx="19">
                  <c:v>0.44511164037885725</c:v>
                </c:pt>
                <c:pt idx="20">
                  <c:v>0.47117680981874932</c:v>
                </c:pt>
                <c:pt idx="21">
                  <c:v>0.43859534801888417</c:v>
                </c:pt>
                <c:pt idx="22">
                  <c:v>0.3012547120939128</c:v>
                </c:pt>
                <c:pt idx="23">
                  <c:v>0.32882188692277869</c:v>
                </c:pt>
                <c:pt idx="24">
                  <c:v>0.41002466416658251</c:v>
                </c:pt>
                <c:pt idx="25">
                  <c:v>0.28070232599055789</c:v>
                </c:pt>
                <c:pt idx="26">
                  <c:v>0.46917304991805764</c:v>
                </c:pt>
                <c:pt idx="27">
                  <c:v>0.40501363534176321</c:v>
                </c:pt>
                <c:pt idx="28">
                  <c:v>0.47268207335390311</c:v>
                </c:pt>
                <c:pt idx="29">
                  <c:v>0.5147870964378688</c:v>
                </c:pt>
                <c:pt idx="30">
                  <c:v>0.58897182680998161</c:v>
                </c:pt>
                <c:pt idx="31">
                  <c:v>0.54987407265014354</c:v>
                </c:pt>
                <c:pt idx="32">
                  <c:v>0.5548883596211428</c:v>
                </c:pt>
                <c:pt idx="33">
                  <c:v>0.56942294973006258</c:v>
                </c:pt>
                <c:pt idx="34">
                  <c:v>0.61453524173815577</c:v>
                </c:pt>
                <c:pt idx="35">
                  <c:v>0.63157860440566527</c:v>
                </c:pt>
                <c:pt idx="36">
                  <c:v>0.71178113077221328</c:v>
                </c:pt>
                <c:pt idx="37">
                  <c:v>0.53533948254122377</c:v>
                </c:pt>
                <c:pt idx="38">
                  <c:v>0.57142996777693422</c:v>
                </c:pt>
                <c:pt idx="39">
                  <c:v>0.53433597351778783</c:v>
                </c:pt>
                <c:pt idx="40">
                  <c:v>0.64160392020148371</c:v>
                </c:pt>
                <c:pt idx="41">
                  <c:v>0.57744450562518934</c:v>
                </c:pt>
                <c:pt idx="42">
                  <c:v>0.56340841188180757</c:v>
                </c:pt>
                <c:pt idx="43">
                  <c:v>0.74486108893761627</c:v>
                </c:pt>
                <c:pt idx="44">
                  <c:v>0.7087706037019057</c:v>
                </c:pt>
                <c:pt idx="45">
                  <c:v>0.66165455179312083</c:v>
                </c:pt>
                <c:pt idx="46">
                  <c:v>0.63859665127735632</c:v>
                </c:pt>
                <c:pt idx="47">
                  <c:v>0.71929767400944211</c:v>
                </c:pt>
                <c:pt idx="48">
                  <c:v>0.70175581497639472</c:v>
                </c:pt>
                <c:pt idx="49">
                  <c:v>0.68521420682060319</c:v>
                </c:pt>
                <c:pt idx="50">
                  <c:v>0.67418538200134892</c:v>
                </c:pt>
                <c:pt idx="51">
                  <c:v>0.67618914190204049</c:v>
                </c:pt>
                <c:pt idx="52">
                  <c:v>0.72330845195700544</c:v>
                </c:pt>
                <c:pt idx="53">
                  <c:v>0.6355893823532287</c:v>
                </c:pt>
                <c:pt idx="54">
                  <c:v>0.80300922381183559</c:v>
                </c:pt>
                <c:pt idx="55">
                  <c:v>0.84711800679649296</c:v>
                </c:pt>
                <c:pt idx="56">
                  <c:v>0.60450992594233732</c:v>
                </c:pt>
                <c:pt idx="57">
                  <c:v>0.70777035282464984</c:v>
                </c:pt>
                <c:pt idx="58">
                  <c:v>0.86416136946400235</c:v>
                </c:pt>
                <c:pt idx="59">
                  <c:v>0.76591522955268909</c:v>
                </c:pt>
                <c:pt idx="60">
                  <c:v>0.69674152800539546</c:v>
                </c:pt>
                <c:pt idx="61">
                  <c:v>0.78395884309745434</c:v>
                </c:pt>
                <c:pt idx="62">
                  <c:v>1</c:v>
                </c:pt>
                <c:pt idx="63">
                  <c:v>0.92380825158101543</c:v>
                </c:pt>
                <c:pt idx="64">
                  <c:v>0.81253278509593618</c:v>
                </c:pt>
                <c:pt idx="65">
                  <c:v>0.81453654499662786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C37-0F4E-85FE-D5B65B47C40F}"/>
            </c:ext>
          </c:extLst>
        </c:ser>
        <c:ser>
          <c:idx val="5"/>
          <c:order val="5"/>
          <c:tx>
            <c:strRef>
              <c:f>'6hpf'!$W$2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80000"/>
                </a:schemeClr>
              </a:solidFill>
              <a:ln w="9525">
                <a:solidFill>
                  <a:schemeClr val="accent6">
                    <a:tint val="80000"/>
                  </a:schemeClr>
                </a:solidFill>
              </a:ln>
              <a:effectLst/>
            </c:spPr>
          </c:marker>
          <c:xVal>
            <c:numRef>
              <c:f>'6hpf'!$W$3:$W$68</c:f>
              <c:numCache>
                <c:formatCode>General</c:formatCode>
                <c:ptCount val="66"/>
                <c:pt idx="0">
                  <c:v>0</c:v>
                </c:pt>
                <c:pt idx="1">
                  <c:v>1.6396204664361091E-2</c:v>
                </c:pt>
                <c:pt idx="2">
                  <c:v>3.2783541722089207E-2</c:v>
                </c:pt>
                <c:pt idx="3">
                  <c:v>4.9179746386450299E-2</c:v>
                </c:pt>
                <c:pt idx="4">
                  <c:v>6.557595105081139E-2</c:v>
                </c:pt>
                <c:pt idx="5">
                  <c:v>8.1963288108539506E-2</c:v>
                </c:pt>
                <c:pt idx="6">
                  <c:v>9.8359492772900597E-2</c:v>
                </c:pt>
                <c:pt idx="7">
                  <c:v>0.11475569743726169</c:v>
                </c:pt>
                <c:pt idx="8">
                  <c:v>0.13115190210162278</c:v>
                </c:pt>
                <c:pt idx="9">
                  <c:v>0.14753923915935091</c:v>
                </c:pt>
                <c:pt idx="10">
                  <c:v>0.163935443823712</c:v>
                </c:pt>
                <c:pt idx="11">
                  <c:v>0.18033164848807307</c:v>
                </c:pt>
                <c:pt idx="12">
                  <c:v>0.19671898554580119</c:v>
                </c:pt>
                <c:pt idx="13">
                  <c:v>0.21311519021016231</c:v>
                </c:pt>
                <c:pt idx="14">
                  <c:v>0.22951139487452338</c:v>
                </c:pt>
                <c:pt idx="15">
                  <c:v>0.24589873193225151</c:v>
                </c:pt>
                <c:pt idx="16">
                  <c:v>0.26229493659661257</c:v>
                </c:pt>
                <c:pt idx="17">
                  <c:v>0.27869114126097366</c:v>
                </c:pt>
                <c:pt idx="18">
                  <c:v>0.29507847831870182</c:v>
                </c:pt>
                <c:pt idx="19">
                  <c:v>0.31147468298306291</c:v>
                </c:pt>
                <c:pt idx="20">
                  <c:v>0.327870887647424</c:v>
                </c:pt>
                <c:pt idx="21">
                  <c:v>0.34426709231178504</c:v>
                </c:pt>
                <c:pt idx="22">
                  <c:v>0.3606544293695132</c:v>
                </c:pt>
                <c:pt idx="23">
                  <c:v>0.37705063403387429</c:v>
                </c:pt>
                <c:pt idx="24">
                  <c:v>0.39344683869823532</c:v>
                </c:pt>
                <c:pt idx="25">
                  <c:v>0.40983417575596348</c:v>
                </c:pt>
                <c:pt idx="26">
                  <c:v>0.42623038042032463</c:v>
                </c:pt>
                <c:pt idx="27">
                  <c:v>0.44262658508468572</c:v>
                </c:pt>
                <c:pt idx="28">
                  <c:v>0.45901392214241382</c:v>
                </c:pt>
                <c:pt idx="29">
                  <c:v>0.47541012680677491</c:v>
                </c:pt>
                <c:pt idx="30">
                  <c:v>0.49180633147113595</c:v>
                </c:pt>
                <c:pt idx="31">
                  <c:v>0.50819366852886405</c:v>
                </c:pt>
                <c:pt idx="32">
                  <c:v>0.52458987319322514</c:v>
                </c:pt>
                <c:pt idx="33">
                  <c:v>0.54098607785758623</c:v>
                </c:pt>
                <c:pt idx="34">
                  <c:v>0.55737341491531434</c:v>
                </c:pt>
                <c:pt idx="35">
                  <c:v>0.57376961957967543</c:v>
                </c:pt>
                <c:pt idx="36">
                  <c:v>0.59016582424403663</c:v>
                </c:pt>
                <c:pt idx="37">
                  <c:v>0.60656202890839772</c:v>
                </c:pt>
                <c:pt idx="38">
                  <c:v>0.62294936596612582</c:v>
                </c:pt>
                <c:pt idx="39">
                  <c:v>0.63934557063048691</c:v>
                </c:pt>
                <c:pt idx="40">
                  <c:v>0.65574177529484801</c:v>
                </c:pt>
                <c:pt idx="41">
                  <c:v>0.67212911235257611</c:v>
                </c:pt>
                <c:pt idx="42">
                  <c:v>0.6885253170169372</c:v>
                </c:pt>
                <c:pt idx="43">
                  <c:v>0.70492152168129829</c:v>
                </c:pt>
                <c:pt idx="44">
                  <c:v>0.72130885873902639</c:v>
                </c:pt>
                <c:pt idx="45">
                  <c:v>0.73770506340338748</c:v>
                </c:pt>
                <c:pt idx="46">
                  <c:v>0.75410126806774858</c:v>
                </c:pt>
                <c:pt idx="47">
                  <c:v>0.77048860512547668</c:v>
                </c:pt>
                <c:pt idx="48">
                  <c:v>0.78688480978983777</c:v>
                </c:pt>
                <c:pt idx="49">
                  <c:v>0.80328101445419886</c:v>
                </c:pt>
                <c:pt idx="50">
                  <c:v>0.81967721911855984</c:v>
                </c:pt>
                <c:pt idx="51">
                  <c:v>0.83606455617628805</c:v>
                </c:pt>
                <c:pt idx="52">
                  <c:v>0.85246076084064926</c:v>
                </c:pt>
                <c:pt idx="53">
                  <c:v>0.86885696550501024</c:v>
                </c:pt>
                <c:pt idx="54">
                  <c:v>0.88524430256273845</c:v>
                </c:pt>
                <c:pt idx="55">
                  <c:v>0.90164050722709943</c:v>
                </c:pt>
                <c:pt idx="56">
                  <c:v>0.91803671189146063</c:v>
                </c:pt>
                <c:pt idx="57">
                  <c:v>0.93442404894918862</c:v>
                </c:pt>
                <c:pt idx="58">
                  <c:v>0.95082025361354983</c:v>
                </c:pt>
                <c:pt idx="59">
                  <c:v>0.96721645827791081</c:v>
                </c:pt>
                <c:pt idx="60">
                  <c:v>0.98360379533563902</c:v>
                </c:pt>
                <c:pt idx="61">
                  <c:v>1</c:v>
                </c:pt>
              </c:numCache>
            </c:numRef>
          </c:xVal>
          <c:yVal>
            <c:numRef>
              <c:f>'6hpf'!$X$3:$X$68</c:f>
              <c:numCache>
                <c:formatCode>General</c:formatCode>
                <c:ptCount val="66"/>
                <c:pt idx="0">
                  <c:v>0.5361049961634986</c:v>
                </c:pt>
                <c:pt idx="1">
                  <c:v>0.4981420611226709</c:v>
                </c:pt>
                <c:pt idx="2">
                  <c:v>0.47555863815928351</c:v>
                </c:pt>
                <c:pt idx="3">
                  <c:v>0.52978230786499536</c:v>
                </c:pt>
                <c:pt idx="4">
                  <c:v>0.46815703855600116</c:v>
                </c:pt>
                <c:pt idx="5">
                  <c:v>0.39878170139621849</c:v>
                </c:pt>
                <c:pt idx="6">
                  <c:v>0.44651850064835197</c:v>
                </c:pt>
                <c:pt idx="7">
                  <c:v>0.45757566619422413</c:v>
                </c:pt>
                <c:pt idx="8">
                  <c:v>0.42358996009368433</c:v>
                </c:pt>
                <c:pt idx="9">
                  <c:v>0.45481137480775613</c:v>
                </c:pt>
                <c:pt idx="10">
                  <c:v>0.46436409570814446</c:v>
                </c:pt>
                <c:pt idx="11">
                  <c:v>0.42429359790114896</c:v>
                </c:pt>
                <c:pt idx="12">
                  <c:v>0.47059631628854515</c:v>
                </c:pt>
                <c:pt idx="13">
                  <c:v>0.50875023873425618</c:v>
                </c:pt>
                <c:pt idx="14">
                  <c:v>0.60546693069837731</c:v>
                </c:pt>
                <c:pt idx="15">
                  <c:v>0.47396372579569712</c:v>
                </c:pt>
                <c:pt idx="16">
                  <c:v>0.51610492915037409</c:v>
                </c:pt>
                <c:pt idx="17">
                  <c:v>0.49238563372636529</c:v>
                </c:pt>
                <c:pt idx="18">
                  <c:v>0.58877396138033633</c:v>
                </c:pt>
                <c:pt idx="19">
                  <c:v>0.62914936890389994</c:v>
                </c:pt>
                <c:pt idx="20">
                  <c:v>0.63607517532308699</c:v>
                </c:pt>
                <c:pt idx="21">
                  <c:v>0.6687641774641564</c:v>
                </c:pt>
                <c:pt idx="22">
                  <c:v>0.53488200664100061</c:v>
                </c:pt>
                <c:pt idx="23">
                  <c:v>0.52692084744797263</c:v>
                </c:pt>
                <c:pt idx="24">
                  <c:v>0.62618738880009661</c:v>
                </c:pt>
                <c:pt idx="25">
                  <c:v>0.64745735452288333</c:v>
                </c:pt>
                <c:pt idx="26">
                  <c:v>0.53765299933992072</c:v>
                </c:pt>
                <c:pt idx="27">
                  <c:v>0.44456171741235517</c:v>
                </c:pt>
                <c:pt idx="28">
                  <c:v>0.5822636363331759</c:v>
                </c:pt>
                <c:pt idx="29">
                  <c:v>0.69126383402189329</c:v>
                </c:pt>
                <c:pt idx="30">
                  <c:v>0.53176589635080029</c:v>
                </c:pt>
                <c:pt idx="31">
                  <c:v>0.55058318171613907</c:v>
                </c:pt>
                <c:pt idx="32">
                  <c:v>0.58656587892738798</c:v>
                </c:pt>
                <c:pt idx="33">
                  <c:v>0.54139903300061321</c:v>
                </c:pt>
                <c:pt idx="34">
                  <c:v>0.48294013382520967</c:v>
                </c:pt>
                <c:pt idx="35">
                  <c:v>0.50536272528974802</c:v>
                </c:pt>
                <c:pt idx="36">
                  <c:v>0.4616534148212928</c:v>
                </c:pt>
                <c:pt idx="37">
                  <c:v>0.50876699201538622</c:v>
                </c:pt>
                <c:pt idx="38">
                  <c:v>0.47206390371554269</c:v>
                </c:pt>
                <c:pt idx="39">
                  <c:v>0.54531595012883272</c:v>
                </c:pt>
                <c:pt idx="40">
                  <c:v>0.53890614476845289</c:v>
                </c:pt>
                <c:pt idx="41">
                  <c:v>0.68548395203200552</c:v>
                </c:pt>
                <c:pt idx="42">
                  <c:v>0.75475876950500764</c:v>
                </c:pt>
                <c:pt idx="43">
                  <c:v>0.7220530140828082</c:v>
                </c:pt>
                <c:pt idx="44">
                  <c:v>0.65855137728724167</c:v>
                </c:pt>
                <c:pt idx="45">
                  <c:v>0.6932005133205339</c:v>
                </c:pt>
                <c:pt idx="46">
                  <c:v>0.7650318814939906</c:v>
                </c:pt>
                <c:pt idx="47">
                  <c:v>0.64354043739466371</c:v>
                </c:pt>
                <c:pt idx="48">
                  <c:v>0.7536865595126806</c:v>
                </c:pt>
                <c:pt idx="49">
                  <c:v>0.66122520095560722</c:v>
                </c:pt>
                <c:pt idx="50">
                  <c:v>0.66588931442222965</c:v>
                </c:pt>
                <c:pt idx="51">
                  <c:v>0.64944764432114033</c:v>
                </c:pt>
                <c:pt idx="52">
                  <c:v>0.69359589075520434</c:v>
                </c:pt>
                <c:pt idx="53">
                  <c:v>0.76349057963002054</c:v>
                </c:pt>
                <c:pt idx="54">
                  <c:v>0.55260027676420431</c:v>
                </c:pt>
                <c:pt idx="55">
                  <c:v>0.66678058897835135</c:v>
                </c:pt>
                <c:pt idx="56">
                  <c:v>0.93926265459090164</c:v>
                </c:pt>
                <c:pt idx="57">
                  <c:v>0.96285797573454768</c:v>
                </c:pt>
                <c:pt idx="58">
                  <c:v>0.91350280952524554</c:v>
                </c:pt>
                <c:pt idx="59">
                  <c:v>1</c:v>
                </c:pt>
                <c:pt idx="60">
                  <c:v>0.79595508780394642</c:v>
                </c:pt>
                <c:pt idx="61">
                  <c:v>0.97169030554634128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C37-0F4E-85FE-D5B65B47C40F}"/>
            </c:ext>
          </c:extLst>
        </c:ser>
        <c:ser>
          <c:idx val="6"/>
          <c:order val="6"/>
          <c:tx>
            <c:strRef>
              <c:f>'6hpf'!$AA$2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88000"/>
                </a:schemeClr>
              </a:solidFill>
              <a:ln w="9525">
                <a:solidFill>
                  <a:schemeClr val="accent6">
                    <a:tint val="88000"/>
                  </a:schemeClr>
                </a:solidFill>
              </a:ln>
              <a:effectLst/>
            </c:spPr>
          </c:marker>
          <c:xVal>
            <c:numRef>
              <c:f>'6hpf'!$AA$3:$AA$68</c:f>
              <c:numCache>
                <c:formatCode>General</c:formatCode>
                <c:ptCount val="66"/>
                <c:pt idx="0">
                  <c:v>0</c:v>
                </c:pt>
                <c:pt idx="1">
                  <c:v>1.8867598975093387E-2</c:v>
                </c:pt>
                <c:pt idx="2">
                  <c:v>3.7736430401618948E-2</c:v>
                </c:pt>
                <c:pt idx="3">
                  <c:v>5.6604029376712335E-2</c:v>
                </c:pt>
                <c:pt idx="4">
                  <c:v>7.5471628351805722E-2</c:v>
                </c:pt>
                <c:pt idx="5">
                  <c:v>9.4339227326899117E-2</c:v>
                </c:pt>
                <c:pt idx="6">
                  <c:v>0.11320805875342467</c:v>
                </c:pt>
                <c:pt idx="7">
                  <c:v>0.13207565772851806</c:v>
                </c:pt>
                <c:pt idx="8">
                  <c:v>0.15094325670361144</c:v>
                </c:pt>
                <c:pt idx="9">
                  <c:v>0.16981085567870485</c:v>
                </c:pt>
                <c:pt idx="10">
                  <c:v>0.18867968710523036</c:v>
                </c:pt>
                <c:pt idx="11">
                  <c:v>0.20754728608032377</c:v>
                </c:pt>
                <c:pt idx="12">
                  <c:v>0.22641488505541715</c:v>
                </c:pt>
                <c:pt idx="13">
                  <c:v>0.24528248403051053</c:v>
                </c:pt>
                <c:pt idx="14">
                  <c:v>0.26415131545703613</c:v>
                </c:pt>
                <c:pt idx="15">
                  <c:v>0.28301891443212951</c:v>
                </c:pt>
                <c:pt idx="16">
                  <c:v>0.30188651340722289</c:v>
                </c:pt>
                <c:pt idx="17">
                  <c:v>0.32075534483374846</c:v>
                </c:pt>
                <c:pt idx="18">
                  <c:v>0.33962294380884178</c:v>
                </c:pt>
                <c:pt idx="19">
                  <c:v>0.35849054278393522</c:v>
                </c:pt>
                <c:pt idx="20">
                  <c:v>0.3773581417590286</c:v>
                </c:pt>
                <c:pt idx="21">
                  <c:v>0.39622697318555417</c:v>
                </c:pt>
                <c:pt idx="22">
                  <c:v>0.41509457216064755</c:v>
                </c:pt>
                <c:pt idx="23">
                  <c:v>0.43396217113574093</c:v>
                </c:pt>
                <c:pt idx="24">
                  <c:v>0.45282977011083431</c:v>
                </c:pt>
                <c:pt idx="25">
                  <c:v>0.47169860153735987</c:v>
                </c:pt>
                <c:pt idx="26">
                  <c:v>0.49056620051245325</c:v>
                </c:pt>
                <c:pt idx="27">
                  <c:v>0.50943379948754663</c:v>
                </c:pt>
                <c:pt idx="28">
                  <c:v>0.52830139846264013</c:v>
                </c:pt>
                <c:pt idx="29">
                  <c:v>0.54717022988916553</c:v>
                </c:pt>
                <c:pt idx="30">
                  <c:v>0.56603782886425902</c:v>
                </c:pt>
                <c:pt idx="31">
                  <c:v>0.5849054278393524</c:v>
                </c:pt>
                <c:pt idx="32">
                  <c:v>0.60377425926587802</c:v>
                </c:pt>
                <c:pt idx="33">
                  <c:v>0.62264185824097129</c:v>
                </c:pt>
                <c:pt idx="34">
                  <c:v>0.64150945721606467</c:v>
                </c:pt>
                <c:pt idx="35">
                  <c:v>0.66037705619115816</c:v>
                </c:pt>
                <c:pt idx="36">
                  <c:v>0.67924588761768356</c:v>
                </c:pt>
                <c:pt idx="37">
                  <c:v>0.69811348659277705</c:v>
                </c:pt>
                <c:pt idx="38">
                  <c:v>0.71698108556787044</c:v>
                </c:pt>
                <c:pt idx="39">
                  <c:v>0.73584868454296382</c:v>
                </c:pt>
                <c:pt idx="40">
                  <c:v>0.75471751596948933</c:v>
                </c:pt>
                <c:pt idx="41">
                  <c:v>0.77358511494458271</c:v>
                </c:pt>
                <c:pt idx="42">
                  <c:v>0.7924527139196762</c:v>
                </c:pt>
                <c:pt idx="43">
                  <c:v>0.81132154534620171</c:v>
                </c:pt>
                <c:pt idx="44">
                  <c:v>0.83018914432129509</c:v>
                </c:pt>
                <c:pt idx="45">
                  <c:v>0.84905674329638847</c:v>
                </c:pt>
                <c:pt idx="46">
                  <c:v>0.86792434227148185</c:v>
                </c:pt>
                <c:pt idx="47">
                  <c:v>0.88679317369800748</c:v>
                </c:pt>
                <c:pt idx="48">
                  <c:v>0.90566077267310074</c:v>
                </c:pt>
                <c:pt idx="49">
                  <c:v>0.92452837164819424</c:v>
                </c:pt>
                <c:pt idx="50">
                  <c:v>0.94339597062328762</c:v>
                </c:pt>
                <c:pt idx="51">
                  <c:v>0.96226480204981313</c:v>
                </c:pt>
                <c:pt idx="52">
                  <c:v>0.98113240102490651</c:v>
                </c:pt>
                <c:pt idx="53">
                  <c:v>1</c:v>
                </c:pt>
              </c:numCache>
            </c:numRef>
          </c:xVal>
          <c:yVal>
            <c:numRef>
              <c:f>'6hpf'!$AB$3:$AB$68</c:f>
              <c:numCache>
                <c:formatCode>General</c:formatCode>
                <c:ptCount val="66"/>
                <c:pt idx="0">
                  <c:v>0.47310357878719417</c:v>
                </c:pt>
                <c:pt idx="1">
                  <c:v>0.41302038979872818</c:v>
                </c:pt>
                <c:pt idx="2">
                  <c:v>0.34743471653371488</c:v>
                </c:pt>
                <c:pt idx="3">
                  <c:v>0.43493956825919128</c:v>
                </c:pt>
                <c:pt idx="4">
                  <c:v>0.47075640572590505</c:v>
                </c:pt>
                <c:pt idx="5">
                  <c:v>0.47198647503075175</c:v>
                </c:pt>
                <c:pt idx="6">
                  <c:v>0.46805392222177161</c:v>
                </c:pt>
                <c:pt idx="7">
                  <c:v>0.51409945216536612</c:v>
                </c:pt>
                <c:pt idx="8">
                  <c:v>0.52461393782453458</c:v>
                </c:pt>
                <c:pt idx="9">
                  <c:v>0.53004497380551008</c:v>
                </c:pt>
                <c:pt idx="10">
                  <c:v>0.53709421712943928</c:v>
                </c:pt>
                <c:pt idx="11">
                  <c:v>0.46773143937419021</c:v>
                </c:pt>
                <c:pt idx="12">
                  <c:v>0.57266677866669757</c:v>
                </c:pt>
                <c:pt idx="13">
                  <c:v>0.50401848386716797</c:v>
                </c:pt>
                <c:pt idx="14">
                  <c:v>0.61066858225340204</c:v>
                </c:pt>
                <c:pt idx="15">
                  <c:v>0.67031149525834355</c:v>
                </c:pt>
                <c:pt idx="16">
                  <c:v>0.71937716396611429</c:v>
                </c:pt>
                <c:pt idx="17">
                  <c:v>0.62987851858717747</c:v>
                </c:pt>
                <c:pt idx="18">
                  <c:v>0.5663658114112583</c:v>
                </c:pt>
                <c:pt idx="19">
                  <c:v>0.54886387554865534</c:v>
                </c:pt>
                <c:pt idx="20">
                  <c:v>0.53982373512378901</c:v>
                </c:pt>
                <c:pt idx="21">
                  <c:v>0.56299712082679199</c:v>
                </c:pt>
                <c:pt idx="22">
                  <c:v>0.57224388199831222</c:v>
                </c:pt>
                <c:pt idx="23">
                  <c:v>0.60445064950362748</c:v>
                </c:pt>
                <c:pt idx="24">
                  <c:v>0.57433326188503775</c:v>
                </c:pt>
                <c:pt idx="25">
                  <c:v>0.57437477913787005</c:v>
                </c:pt>
                <c:pt idx="26">
                  <c:v>0.6019171315633467</c:v>
                </c:pt>
                <c:pt idx="27">
                  <c:v>0.61485506616691477</c:v>
                </c:pt>
                <c:pt idx="28">
                  <c:v>0.6043193391225764</c:v>
                </c:pt>
                <c:pt idx="29">
                  <c:v>0.57893974591441266</c:v>
                </c:pt>
                <c:pt idx="30">
                  <c:v>0.61856361891410183</c:v>
                </c:pt>
                <c:pt idx="31">
                  <c:v>0.62316237880341485</c:v>
                </c:pt>
                <c:pt idx="32">
                  <c:v>0.63790196907640528</c:v>
                </c:pt>
                <c:pt idx="33">
                  <c:v>0.6299412772251799</c:v>
                </c:pt>
                <c:pt idx="34">
                  <c:v>0.6077739607652306</c:v>
                </c:pt>
                <c:pt idx="35">
                  <c:v>0.62126224034820421</c:v>
                </c:pt>
                <c:pt idx="36">
                  <c:v>0.67023521937523289</c:v>
                </c:pt>
                <c:pt idx="37">
                  <c:v>0.70524681524050081</c:v>
                </c:pt>
                <c:pt idx="38">
                  <c:v>0.67294735805444361</c:v>
                </c:pt>
                <c:pt idx="39">
                  <c:v>0.6558026636697003</c:v>
                </c:pt>
                <c:pt idx="40">
                  <c:v>0.66802901187007224</c:v>
                </c:pt>
                <c:pt idx="41">
                  <c:v>0.64336969472267436</c:v>
                </c:pt>
                <c:pt idx="42">
                  <c:v>0.70844750577862226</c:v>
                </c:pt>
                <c:pt idx="43">
                  <c:v>0.72383206174677572</c:v>
                </c:pt>
                <c:pt idx="44">
                  <c:v>0.70828916090735483</c:v>
                </c:pt>
                <c:pt idx="45">
                  <c:v>0.69246432895567689</c:v>
                </c:pt>
                <c:pt idx="46">
                  <c:v>0.76473138337417479</c:v>
                </c:pt>
                <c:pt idx="47">
                  <c:v>0.76106820994985103</c:v>
                </c:pt>
                <c:pt idx="48">
                  <c:v>0.78681952739849037</c:v>
                </c:pt>
                <c:pt idx="49">
                  <c:v>0.7130636449830744</c:v>
                </c:pt>
                <c:pt idx="50">
                  <c:v>0.81653043214632604</c:v>
                </c:pt>
                <c:pt idx="51">
                  <c:v>0.848324923675841</c:v>
                </c:pt>
                <c:pt idx="52">
                  <c:v>1</c:v>
                </c:pt>
                <c:pt idx="53">
                  <c:v>0.7144829557194361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C37-0F4E-85FE-D5B65B47C40F}"/>
            </c:ext>
          </c:extLst>
        </c:ser>
        <c:ser>
          <c:idx val="7"/>
          <c:order val="7"/>
          <c:tx>
            <c:strRef>
              <c:f>'6hpf'!$AE$2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96000"/>
                </a:schemeClr>
              </a:solidFill>
              <a:ln w="9525">
                <a:solidFill>
                  <a:schemeClr val="accent6">
                    <a:tint val="96000"/>
                  </a:schemeClr>
                </a:solidFill>
              </a:ln>
              <a:effectLst/>
            </c:spPr>
          </c:marker>
          <c:xVal>
            <c:numRef>
              <c:f>'6hpf'!$AE$3:$AE$68</c:f>
              <c:numCache>
                <c:formatCode>General</c:formatCode>
                <c:ptCount val="66"/>
                <c:pt idx="0">
                  <c:v>0</c:v>
                </c:pt>
                <c:pt idx="1">
                  <c:v>2.17387600003408E-2</c:v>
                </c:pt>
                <c:pt idx="2">
                  <c:v>4.3478939999375202E-2</c:v>
                </c:pt>
                <c:pt idx="3">
                  <c:v>6.5217699999716008E-2</c:v>
                </c:pt>
                <c:pt idx="4">
                  <c:v>8.6956460000056801E-2</c:v>
                </c:pt>
                <c:pt idx="5">
                  <c:v>0.10869522000039761</c:v>
                </c:pt>
                <c:pt idx="6">
                  <c:v>0.13043539999943202</c:v>
                </c:pt>
                <c:pt idx="7">
                  <c:v>0.1521741599997728</c:v>
                </c:pt>
                <c:pt idx="8">
                  <c:v>0.1739129200001136</c:v>
                </c:pt>
                <c:pt idx="9">
                  <c:v>0.19565168000045441</c:v>
                </c:pt>
                <c:pt idx="10">
                  <c:v>0.21739185999948879</c:v>
                </c:pt>
                <c:pt idx="11">
                  <c:v>0.23913061999982962</c:v>
                </c:pt>
                <c:pt idx="12">
                  <c:v>0.2608693800001704</c:v>
                </c:pt>
                <c:pt idx="13">
                  <c:v>0.28260814000051121</c:v>
                </c:pt>
                <c:pt idx="14">
                  <c:v>0.30434831999954559</c:v>
                </c:pt>
                <c:pt idx="15">
                  <c:v>0.32608707999988645</c:v>
                </c:pt>
                <c:pt idx="16">
                  <c:v>0.3478258400002272</c:v>
                </c:pt>
                <c:pt idx="17">
                  <c:v>0.36956601999926164</c:v>
                </c:pt>
                <c:pt idx="18">
                  <c:v>0.39130477999960239</c:v>
                </c:pt>
                <c:pt idx="19">
                  <c:v>0.4130435399999432</c:v>
                </c:pt>
                <c:pt idx="20">
                  <c:v>0.43478230000028406</c:v>
                </c:pt>
                <c:pt idx="21">
                  <c:v>0.45652247999931839</c:v>
                </c:pt>
                <c:pt idx="22">
                  <c:v>0.47826123999965925</c:v>
                </c:pt>
                <c:pt idx="23">
                  <c:v>0.5</c:v>
                </c:pt>
                <c:pt idx="24">
                  <c:v>0.52173876000034081</c:v>
                </c:pt>
                <c:pt idx="25">
                  <c:v>0.54347893999937524</c:v>
                </c:pt>
                <c:pt idx="26">
                  <c:v>0.56521769999971605</c:v>
                </c:pt>
                <c:pt idx="27">
                  <c:v>0.58695646000005675</c:v>
                </c:pt>
                <c:pt idx="28">
                  <c:v>0.60869522000039766</c:v>
                </c:pt>
                <c:pt idx="29">
                  <c:v>0.63043539999943199</c:v>
                </c:pt>
                <c:pt idx="30">
                  <c:v>0.65217415999977291</c:v>
                </c:pt>
                <c:pt idx="31">
                  <c:v>0.6739129200001136</c:v>
                </c:pt>
                <c:pt idx="32">
                  <c:v>0.69565309999914804</c:v>
                </c:pt>
                <c:pt idx="33">
                  <c:v>0.71739185999948885</c:v>
                </c:pt>
                <c:pt idx="34">
                  <c:v>0.73913061999982954</c:v>
                </c:pt>
                <c:pt idx="35">
                  <c:v>0.76086938000017046</c:v>
                </c:pt>
                <c:pt idx="36">
                  <c:v>0.78260955999920478</c:v>
                </c:pt>
                <c:pt idx="37">
                  <c:v>0.8043483199995457</c:v>
                </c:pt>
                <c:pt idx="38">
                  <c:v>0.8260870799998864</c:v>
                </c:pt>
                <c:pt idx="39">
                  <c:v>0.8478258400002272</c:v>
                </c:pt>
                <c:pt idx="40">
                  <c:v>0.86956601999926164</c:v>
                </c:pt>
                <c:pt idx="41">
                  <c:v>0.89130477999960234</c:v>
                </c:pt>
                <c:pt idx="42">
                  <c:v>0.91304353999994325</c:v>
                </c:pt>
                <c:pt idx="43">
                  <c:v>0.93478371999897758</c:v>
                </c:pt>
                <c:pt idx="44">
                  <c:v>0.9565224799993185</c:v>
                </c:pt>
                <c:pt idx="45">
                  <c:v>0.97826123999965919</c:v>
                </c:pt>
                <c:pt idx="46">
                  <c:v>1</c:v>
                </c:pt>
              </c:numCache>
            </c:numRef>
          </c:xVal>
          <c:yVal>
            <c:numRef>
              <c:f>'6hpf'!$AF$3:$AF$68</c:f>
              <c:numCache>
                <c:formatCode>General</c:formatCode>
                <c:ptCount val="66"/>
                <c:pt idx="0">
                  <c:v>0.7435147472869913</c:v>
                </c:pt>
                <c:pt idx="1">
                  <c:v>0.7842331137413554</c:v>
                </c:pt>
                <c:pt idx="2">
                  <c:v>0.77991307437880997</c:v>
                </c:pt>
                <c:pt idx="3">
                  <c:v>0.75362217423393385</c:v>
                </c:pt>
                <c:pt idx="4">
                  <c:v>0.76546592679659953</c:v>
                </c:pt>
                <c:pt idx="5">
                  <c:v>0.62305442418609736</c:v>
                </c:pt>
                <c:pt idx="6">
                  <c:v>0.72869474892709729</c:v>
                </c:pt>
                <c:pt idx="7">
                  <c:v>0.67290818139573028</c:v>
                </c:pt>
                <c:pt idx="8">
                  <c:v>0.62983352923489055</c:v>
                </c:pt>
                <c:pt idx="9">
                  <c:v>0.72491266435229473</c:v>
                </c:pt>
                <c:pt idx="10">
                  <c:v>0.63954842413142721</c:v>
                </c:pt>
                <c:pt idx="11">
                  <c:v>0.73287045895634584</c:v>
                </c:pt>
                <c:pt idx="12">
                  <c:v>0.60546483339255941</c:v>
                </c:pt>
                <c:pt idx="13">
                  <c:v>0.64566601973594295</c:v>
                </c:pt>
                <c:pt idx="14">
                  <c:v>0.64527348768553694</c:v>
                </c:pt>
                <c:pt idx="15">
                  <c:v>0.61226471311811503</c:v>
                </c:pt>
                <c:pt idx="16">
                  <c:v>0.67890222234371156</c:v>
                </c:pt>
                <c:pt idx="17">
                  <c:v>0.53452805948117987</c:v>
                </c:pt>
                <c:pt idx="18">
                  <c:v>0.62479074980182059</c:v>
                </c:pt>
                <c:pt idx="19">
                  <c:v>0.65941120192439118</c:v>
                </c:pt>
                <c:pt idx="20">
                  <c:v>0.62658830604379079</c:v>
                </c:pt>
                <c:pt idx="21">
                  <c:v>0.6275395675587021</c:v>
                </c:pt>
                <c:pt idx="22">
                  <c:v>0.6992209496214089</c:v>
                </c:pt>
                <c:pt idx="23">
                  <c:v>0.64510838367547774</c:v>
                </c:pt>
                <c:pt idx="24">
                  <c:v>0.61863051143973979</c:v>
                </c:pt>
                <c:pt idx="25">
                  <c:v>0.53961238826777469</c:v>
                </c:pt>
                <c:pt idx="26">
                  <c:v>0.56274116392860074</c:v>
                </c:pt>
                <c:pt idx="27">
                  <c:v>0.58818467594237767</c:v>
                </c:pt>
                <c:pt idx="28">
                  <c:v>0.65848180849028237</c:v>
                </c:pt>
                <c:pt idx="29">
                  <c:v>0.62299210015581008</c:v>
                </c:pt>
                <c:pt idx="30">
                  <c:v>0.60486564797856923</c:v>
                </c:pt>
                <c:pt idx="31">
                  <c:v>0.63384413525407979</c:v>
                </c:pt>
                <c:pt idx="32">
                  <c:v>0.65414099445097451</c:v>
                </c:pt>
                <c:pt idx="33">
                  <c:v>0.63464997403165413</c:v>
                </c:pt>
                <c:pt idx="34">
                  <c:v>0.68307793237296011</c:v>
                </c:pt>
                <c:pt idx="35">
                  <c:v>0.76532050405926244</c:v>
                </c:pt>
                <c:pt idx="36">
                  <c:v>0.80302107536287348</c:v>
                </c:pt>
                <c:pt idx="37">
                  <c:v>0.81854413252056968</c:v>
                </c:pt>
                <c:pt idx="38">
                  <c:v>0.76993029549244185</c:v>
                </c:pt>
                <c:pt idx="39">
                  <c:v>0.71627258562720386</c:v>
                </c:pt>
                <c:pt idx="40">
                  <c:v>0.78756143563950476</c:v>
                </c:pt>
                <c:pt idx="41">
                  <c:v>0.77910723560123563</c:v>
                </c:pt>
                <c:pt idx="42">
                  <c:v>0.93466364158215565</c:v>
                </c:pt>
                <c:pt idx="43">
                  <c:v>0.99743706092994022</c:v>
                </c:pt>
                <c:pt idx="44">
                  <c:v>1</c:v>
                </c:pt>
                <c:pt idx="45">
                  <c:v>0.99076073586091906</c:v>
                </c:pt>
                <c:pt idx="46">
                  <c:v>0.76538282808954983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C37-0F4E-85FE-D5B65B47C40F}"/>
            </c:ext>
          </c:extLst>
        </c:ser>
        <c:ser>
          <c:idx val="8"/>
          <c:order val="8"/>
          <c:tx>
            <c:strRef>
              <c:f>'6hpf'!$AI$2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95000"/>
                </a:schemeClr>
              </a:solidFill>
              <a:ln w="9525">
                <a:solidFill>
                  <a:schemeClr val="accent6">
                    <a:shade val="95000"/>
                  </a:schemeClr>
                </a:solidFill>
              </a:ln>
              <a:effectLst/>
            </c:spPr>
          </c:marker>
          <c:xVal>
            <c:numRef>
              <c:f>'6hpf'!$AI$3:$AI$68</c:f>
              <c:numCache>
                <c:formatCode>General</c:formatCode>
                <c:ptCount val="66"/>
                <c:pt idx="0">
                  <c:v>0</c:v>
                </c:pt>
                <c:pt idx="1">
                  <c:v>1.8867517133813943E-2</c:v>
                </c:pt>
                <c:pt idx="2">
                  <c:v>3.7736304379855007E-2</c:v>
                </c:pt>
                <c:pt idx="3">
                  <c:v>5.6603821513668953E-2</c:v>
                </c:pt>
                <c:pt idx="4">
                  <c:v>7.54713386474829E-2</c:v>
                </c:pt>
                <c:pt idx="5">
                  <c:v>9.434012589352396E-2</c:v>
                </c:pt>
                <c:pt idx="6">
                  <c:v>0.11320764302733791</c:v>
                </c:pt>
                <c:pt idx="7">
                  <c:v>0.13207516016115187</c:v>
                </c:pt>
                <c:pt idx="8">
                  <c:v>0.15094394740719291</c:v>
                </c:pt>
                <c:pt idx="9">
                  <c:v>0.16981146454100685</c:v>
                </c:pt>
                <c:pt idx="10">
                  <c:v>0.18867898167482081</c:v>
                </c:pt>
                <c:pt idx="11">
                  <c:v>0.20754776892086185</c:v>
                </c:pt>
                <c:pt idx="12">
                  <c:v>0.22641528605467581</c:v>
                </c:pt>
                <c:pt idx="13">
                  <c:v>0.24528280318848975</c:v>
                </c:pt>
                <c:pt idx="14">
                  <c:v>0.26415032032230373</c:v>
                </c:pt>
                <c:pt idx="15">
                  <c:v>0.28301910756834475</c:v>
                </c:pt>
                <c:pt idx="16">
                  <c:v>0.30188662470215871</c:v>
                </c:pt>
                <c:pt idx="17">
                  <c:v>0.32075414183597262</c:v>
                </c:pt>
                <c:pt idx="18">
                  <c:v>0.33962292908201369</c:v>
                </c:pt>
                <c:pt idx="19">
                  <c:v>0.35849044621582765</c:v>
                </c:pt>
                <c:pt idx="20">
                  <c:v>0.37735796334964161</c:v>
                </c:pt>
                <c:pt idx="21">
                  <c:v>0.39622675059568263</c:v>
                </c:pt>
                <c:pt idx="22">
                  <c:v>0.41509426772949659</c:v>
                </c:pt>
                <c:pt idx="23">
                  <c:v>0.43396178486331055</c:v>
                </c:pt>
                <c:pt idx="24">
                  <c:v>0.45283057210935163</c:v>
                </c:pt>
                <c:pt idx="25">
                  <c:v>0.47169808924316559</c:v>
                </c:pt>
                <c:pt idx="26">
                  <c:v>0.49056560637697949</c:v>
                </c:pt>
                <c:pt idx="27">
                  <c:v>0.50943439362302056</c:v>
                </c:pt>
                <c:pt idx="28">
                  <c:v>0.52830191075683453</c:v>
                </c:pt>
                <c:pt idx="29">
                  <c:v>0.54716942789064849</c:v>
                </c:pt>
                <c:pt idx="30">
                  <c:v>0.5660382151366895</c:v>
                </c:pt>
                <c:pt idx="31">
                  <c:v>0.58490573227050346</c:v>
                </c:pt>
                <c:pt idx="32">
                  <c:v>0.60377324940431742</c:v>
                </c:pt>
                <c:pt idx="33">
                  <c:v>0.62264203665035844</c:v>
                </c:pt>
                <c:pt idx="34">
                  <c:v>0.6415095537841724</c:v>
                </c:pt>
                <c:pt idx="35">
                  <c:v>0.66037707091798636</c:v>
                </c:pt>
                <c:pt idx="36">
                  <c:v>0.67924585816402738</c:v>
                </c:pt>
                <c:pt idx="37">
                  <c:v>0.69811337529784145</c:v>
                </c:pt>
                <c:pt idx="38">
                  <c:v>0.7169808924316553</c:v>
                </c:pt>
                <c:pt idx="39">
                  <c:v>0.73584840956546926</c:v>
                </c:pt>
                <c:pt idx="40">
                  <c:v>0.75471719681151028</c:v>
                </c:pt>
                <c:pt idx="41">
                  <c:v>0.77358471394532424</c:v>
                </c:pt>
                <c:pt idx="42">
                  <c:v>0.7924522310791382</c:v>
                </c:pt>
                <c:pt idx="43">
                  <c:v>0.81132101832517922</c:v>
                </c:pt>
                <c:pt idx="44">
                  <c:v>0.83018853545899318</c:v>
                </c:pt>
                <c:pt idx="45">
                  <c:v>0.84905605259280714</c:v>
                </c:pt>
                <c:pt idx="46">
                  <c:v>0.86792483983884816</c:v>
                </c:pt>
                <c:pt idx="47">
                  <c:v>0.88679235697266212</c:v>
                </c:pt>
                <c:pt idx="48">
                  <c:v>0.90565987410647619</c:v>
                </c:pt>
                <c:pt idx="49">
                  <c:v>0.92452866135251721</c:v>
                </c:pt>
                <c:pt idx="50">
                  <c:v>0.94339617848633117</c:v>
                </c:pt>
                <c:pt idx="51">
                  <c:v>0.96226369562014502</c:v>
                </c:pt>
                <c:pt idx="52">
                  <c:v>0.98113248286618615</c:v>
                </c:pt>
                <c:pt idx="53">
                  <c:v>1</c:v>
                </c:pt>
              </c:numCache>
            </c:numRef>
          </c:xVal>
          <c:yVal>
            <c:numRef>
              <c:f>'6hpf'!$AJ$3:$AJ$68</c:f>
              <c:numCache>
                <c:formatCode>General</c:formatCode>
                <c:ptCount val="66"/>
                <c:pt idx="0">
                  <c:v>0.38685890751044516</c:v>
                </c:pt>
                <c:pt idx="1">
                  <c:v>0.48225831410252096</c:v>
                </c:pt>
                <c:pt idx="2">
                  <c:v>0.46695888530810786</c:v>
                </c:pt>
                <c:pt idx="3">
                  <c:v>0.60344607186829302</c:v>
                </c:pt>
                <c:pt idx="4">
                  <c:v>0.46950879010717667</c:v>
                </c:pt>
                <c:pt idx="5">
                  <c:v>0.5517953617298984</c:v>
                </c:pt>
                <c:pt idx="6">
                  <c:v>0.51837748010199614</c:v>
                </c:pt>
                <c:pt idx="7">
                  <c:v>0.48397058526706715</c:v>
                </c:pt>
                <c:pt idx="8">
                  <c:v>0.55018401028035491</c:v>
                </c:pt>
                <c:pt idx="9">
                  <c:v>0.59916539395692747</c:v>
                </c:pt>
                <c:pt idx="10">
                  <c:v>0.53247260029737675</c:v>
                </c:pt>
                <c:pt idx="11">
                  <c:v>0.52774114765899904</c:v>
                </c:pt>
                <c:pt idx="12">
                  <c:v>0.40446266979742052</c:v>
                </c:pt>
                <c:pt idx="13">
                  <c:v>0.40314062153088476</c:v>
                </c:pt>
                <c:pt idx="14">
                  <c:v>0.45355842915099603</c:v>
                </c:pt>
                <c:pt idx="15">
                  <c:v>0.46658211837209768</c:v>
                </c:pt>
                <c:pt idx="16">
                  <c:v>0.46548041148331792</c:v>
                </c:pt>
                <c:pt idx="17">
                  <c:v>0.40415150067616207</c:v>
                </c:pt>
                <c:pt idx="18">
                  <c:v>0.55390794776395558</c:v>
                </c:pt>
                <c:pt idx="19">
                  <c:v>0.63112834969354037</c:v>
                </c:pt>
                <c:pt idx="20">
                  <c:v>0.57168159157118537</c:v>
                </c:pt>
                <c:pt idx="21">
                  <c:v>0.49294571192130954</c:v>
                </c:pt>
                <c:pt idx="22">
                  <c:v>0.60797904906716538</c:v>
                </c:pt>
                <c:pt idx="23">
                  <c:v>0.45033068026615886</c:v>
                </c:pt>
                <c:pt idx="24">
                  <c:v>0.34773401599913878</c:v>
                </c:pt>
                <c:pt idx="25">
                  <c:v>0.48812511353467941</c:v>
                </c:pt>
                <c:pt idx="26">
                  <c:v>0.45693587561308724</c:v>
                </c:pt>
                <c:pt idx="27">
                  <c:v>0.58599705314432182</c:v>
                </c:pt>
                <c:pt idx="28">
                  <c:v>0.57936999185914295</c:v>
                </c:pt>
                <c:pt idx="29">
                  <c:v>0.61332106598130964</c:v>
                </c:pt>
                <c:pt idx="30">
                  <c:v>0.5549322828712332</c:v>
                </c:pt>
                <c:pt idx="31">
                  <c:v>0.51482510613390031</c:v>
                </c:pt>
                <c:pt idx="32">
                  <c:v>0.52260938015111036</c:v>
                </c:pt>
                <c:pt idx="33">
                  <c:v>0.66920535816406856</c:v>
                </c:pt>
                <c:pt idx="34">
                  <c:v>0.56680044135555352</c:v>
                </c:pt>
                <c:pt idx="35">
                  <c:v>0.58186607281021041</c:v>
                </c:pt>
                <c:pt idx="36">
                  <c:v>0.77701116172047924</c:v>
                </c:pt>
                <c:pt idx="37">
                  <c:v>0.66620467863798749</c:v>
                </c:pt>
                <c:pt idx="38">
                  <c:v>0.62423048717310414</c:v>
                </c:pt>
                <c:pt idx="39">
                  <c:v>0.74680757301541378</c:v>
                </c:pt>
                <c:pt idx="40">
                  <c:v>0.90139134647083752</c:v>
                </c:pt>
                <c:pt idx="41">
                  <c:v>0.75443710346961979</c:v>
                </c:pt>
                <c:pt idx="42">
                  <c:v>0.84758431842188464</c:v>
                </c:pt>
                <c:pt idx="43">
                  <c:v>0.83582380763356723</c:v>
                </c:pt>
                <c:pt idx="44">
                  <c:v>0.97394084759104638</c:v>
                </c:pt>
                <c:pt idx="45">
                  <c:v>0.91173898124911701</c:v>
                </c:pt>
                <c:pt idx="46">
                  <c:v>0.95930580692040124</c:v>
                </c:pt>
                <c:pt idx="47">
                  <c:v>0.94980926173864477</c:v>
                </c:pt>
                <c:pt idx="48">
                  <c:v>0.86567417733612317</c:v>
                </c:pt>
                <c:pt idx="49">
                  <c:v>0.89173332974507669</c:v>
                </c:pt>
                <c:pt idx="50">
                  <c:v>0.97107304568971897</c:v>
                </c:pt>
                <c:pt idx="51">
                  <c:v>0.96300115048475099</c:v>
                </c:pt>
                <c:pt idx="52">
                  <c:v>1</c:v>
                </c:pt>
                <c:pt idx="53">
                  <c:v>0.67279810001816553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C37-0F4E-85FE-D5B65B47C40F}"/>
            </c:ext>
          </c:extLst>
        </c:ser>
        <c:ser>
          <c:idx val="9"/>
          <c:order val="9"/>
          <c:tx>
            <c:strRef>
              <c:f>'6hpf'!$AM$2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87000"/>
                </a:schemeClr>
              </a:solidFill>
              <a:ln w="9525">
                <a:solidFill>
                  <a:schemeClr val="accent6">
                    <a:shade val="87000"/>
                  </a:schemeClr>
                </a:solidFill>
              </a:ln>
              <a:effectLst/>
            </c:spPr>
          </c:marker>
          <c:xVal>
            <c:numRef>
              <c:f>'6hpf'!$AM$3:$AM$68</c:f>
              <c:numCache>
                <c:formatCode>General</c:formatCode>
                <c:ptCount val="66"/>
                <c:pt idx="0">
                  <c:v>0</c:v>
                </c:pt>
                <c:pt idx="1">
                  <c:v>1.754348670745778E-2</c:v>
                </c:pt>
                <c:pt idx="2">
                  <c:v>3.5088154396854809E-2</c:v>
                </c:pt>
                <c:pt idx="3">
                  <c:v>5.2631641104312593E-2</c:v>
                </c:pt>
                <c:pt idx="4">
                  <c:v>7.0175127811770377E-2</c:v>
                </c:pt>
                <c:pt idx="5">
                  <c:v>8.7719795501167402E-2</c:v>
                </c:pt>
                <c:pt idx="6">
                  <c:v>0.10526328220862519</c:v>
                </c:pt>
                <c:pt idx="7">
                  <c:v>0.12280676891608297</c:v>
                </c:pt>
                <c:pt idx="8">
                  <c:v>0.14035143660548</c:v>
                </c:pt>
                <c:pt idx="9">
                  <c:v>0.15789492331293778</c:v>
                </c:pt>
                <c:pt idx="10">
                  <c:v>0.17543841002039556</c:v>
                </c:pt>
                <c:pt idx="11">
                  <c:v>0.19298307770979259</c:v>
                </c:pt>
                <c:pt idx="12">
                  <c:v>0.21052656441725037</c:v>
                </c:pt>
                <c:pt idx="13">
                  <c:v>0.22807005112470816</c:v>
                </c:pt>
                <c:pt idx="14">
                  <c:v>0.24561353783216594</c:v>
                </c:pt>
                <c:pt idx="15">
                  <c:v>0.26315820552156294</c:v>
                </c:pt>
                <c:pt idx="16">
                  <c:v>0.28070169222902075</c:v>
                </c:pt>
                <c:pt idx="17">
                  <c:v>0.29824517893647851</c:v>
                </c:pt>
                <c:pt idx="18">
                  <c:v>0.31578984662587556</c:v>
                </c:pt>
                <c:pt idx="19">
                  <c:v>0.33333333333333331</c:v>
                </c:pt>
                <c:pt idx="20">
                  <c:v>0.35087682004079113</c:v>
                </c:pt>
                <c:pt idx="21">
                  <c:v>0.36842148773018812</c:v>
                </c:pt>
                <c:pt idx="22">
                  <c:v>0.38596497443764594</c:v>
                </c:pt>
                <c:pt idx="23">
                  <c:v>0.40350846114510375</c:v>
                </c:pt>
                <c:pt idx="24">
                  <c:v>0.42105312883450075</c:v>
                </c:pt>
                <c:pt idx="25">
                  <c:v>0.43859661554195856</c:v>
                </c:pt>
                <c:pt idx="26">
                  <c:v>0.45614010224941631</c:v>
                </c:pt>
                <c:pt idx="27">
                  <c:v>0.47368476993881331</c:v>
                </c:pt>
                <c:pt idx="28">
                  <c:v>0.49122825664627112</c:v>
                </c:pt>
                <c:pt idx="29">
                  <c:v>0.50877174335372888</c:v>
                </c:pt>
                <c:pt idx="30">
                  <c:v>0.52631641104312588</c:v>
                </c:pt>
                <c:pt idx="31">
                  <c:v>0.54385989775058374</c:v>
                </c:pt>
                <c:pt idx="32">
                  <c:v>0.5614033844580415</c:v>
                </c:pt>
                <c:pt idx="33">
                  <c:v>0.5789480521474385</c:v>
                </c:pt>
                <c:pt idx="34">
                  <c:v>0.59649153885489636</c:v>
                </c:pt>
                <c:pt idx="35">
                  <c:v>0.61403502556235412</c:v>
                </c:pt>
                <c:pt idx="36">
                  <c:v>0.63157969325175112</c:v>
                </c:pt>
                <c:pt idx="37">
                  <c:v>0.64912317995920898</c:v>
                </c:pt>
                <c:pt idx="38">
                  <c:v>0.66666666666666663</c:v>
                </c:pt>
                <c:pt idx="39">
                  <c:v>0.68421015337412439</c:v>
                </c:pt>
                <c:pt idx="40">
                  <c:v>0.70175482106352138</c:v>
                </c:pt>
                <c:pt idx="41">
                  <c:v>0.71929830777097925</c:v>
                </c:pt>
                <c:pt idx="42">
                  <c:v>0.73684179447843701</c:v>
                </c:pt>
                <c:pt idx="43">
                  <c:v>0.754386462167834</c:v>
                </c:pt>
                <c:pt idx="44">
                  <c:v>0.77192994887529187</c:v>
                </c:pt>
                <c:pt idx="45">
                  <c:v>0.78947343558274963</c:v>
                </c:pt>
                <c:pt idx="46">
                  <c:v>0.80701810327214663</c:v>
                </c:pt>
                <c:pt idx="47">
                  <c:v>0.82456158997960449</c:v>
                </c:pt>
                <c:pt idx="48">
                  <c:v>0.84210507668706225</c:v>
                </c:pt>
                <c:pt idx="49">
                  <c:v>0.85964974437645925</c:v>
                </c:pt>
                <c:pt idx="50">
                  <c:v>0.87719323108391711</c:v>
                </c:pt>
                <c:pt idx="51">
                  <c:v>0.89473671779137476</c:v>
                </c:pt>
                <c:pt idx="52">
                  <c:v>0.91228138548077187</c:v>
                </c:pt>
                <c:pt idx="53">
                  <c:v>0.92982487218822962</c:v>
                </c:pt>
                <c:pt idx="54">
                  <c:v>0.94736835889568738</c:v>
                </c:pt>
                <c:pt idx="55">
                  <c:v>0.96491302658508438</c:v>
                </c:pt>
                <c:pt idx="56">
                  <c:v>0.98245651329254224</c:v>
                </c:pt>
                <c:pt idx="57">
                  <c:v>1</c:v>
                </c:pt>
              </c:numCache>
            </c:numRef>
          </c:xVal>
          <c:yVal>
            <c:numRef>
              <c:f>'6hpf'!$AN$3:$AN$68</c:f>
              <c:numCache>
                <c:formatCode>General</c:formatCode>
                <c:ptCount val="66"/>
                <c:pt idx="0">
                  <c:v>0.40485978969374198</c:v>
                </c:pt>
                <c:pt idx="1">
                  <c:v>0.30395523477573838</c:v>
                </c:pt>
                <c:pt idx="2">
                  <c:v>0.24590938256428377</c:v>
                </c:pt>
                <c:pt idx="3">
                  <c:v>0.17736662016913327</c:v>
                </c:pt>
                <c:pt idx="4">
                  <c:v>0.14678375702523749</c:v>
                </c:pt>
                <c:pt idx="5">
                  <c:v>0.17815548333511227</c:v>
                </c:pt>
                <c:pt idx="6">
                  <c:v>0.23153808687800348</c:v>
                </c:pt>
                <c:pt idx="7">
                  <c:v>0.15907922615345169</c:v>
                </c:pt>
                <c:pt idx="8">
                  <c:v>0.2023072100621153</c:v>
                </c:pt>
                <c:pt idx="9">
                  <c:v>0.2713002256173192</c:v>
                </c:pt>
                <c:pt idx="10">
                  <c:v>0.25434518836408432</c:v>
                </c:pt>
                <c:pt idx="11">
                  <c:v>0.29274797968830701</c:v>
                </c:pt>
                <c:pt idx="12">
                  <c:v>0.49655071727659411</c:v>
                </c:pt>
                <c:pt idx="13">
                  <c:v>0.42320361871041112</c:v>
                </c:pt>
                <c:pt idx="14">
                  <c:v>0.39115957978007526</c:v>
                </c:pt>
                <c:pt idx="15">
                  <c:v>0.32866640412122733</c:v>
                </c:pt>
                <c:pt idx="16">
                  <c:v>0.37886901804325129</c:v>
                </c:pt>
                <c:pt idx="17">
                  <c:v>0.38366844682289347</c:v>
                </c:pt>
                <c:pt idx="18">
                  <c:v>0.40139394452439409</c:v>
                </c:pt>
                <c:pt idx="19">
                  <c:v>0.37759677682533493</c:v>
                </c:pt>
                <c:pt idx="20">
                  <c:v>0.45643401950933449</c:v>
                </c:pt>
                <c:pt idx="21">
                  <c:v>0.33981354366412836</c:v>
                </c:pt>
                <c:pt idx="22">
                  <c:v>0.51802914254377097</c:v>
                </c:pt>
                <c:pt idx="23">
                  <c:v>0.40406724598422034</c:v>
                </c:pt>
                <c:pt idx="24">
                  <c:v>0.32968591468254699</c:v>
                </c:pt>
                <c:pt idx="25">
                  <c:v>0.37916714207020763</c:v>
                </c:pt>
                <c:pt idx="26">
                  <c:v>0.3807497757935559</c:v>
                </c:pt>
                <c:pt idx="27">
                  <c:v>0.44557396236276181</c:v>
                </c:pt>
                <c:pt idx="28">
                  <c:v>0.32455769067975959</c:v>
                </c:pt>
                <c:pt idx="29">
                  <c:v>0.40066887744648799</c:v>
                </c:pt>
                <c:pt idx="30">
                  <c:v>0.37991551925721723</c:v>
                </c:pt>
                <c:pt idx="31">
                  <c:v>0.38475543401582879</c:v>
                </c:pt>
                <c:pt idx="32">
                  <c:v>0.33406944204186745</c:v>
                </c:pt>
                <c:pt idx="33">
                  <c:v>0.38871692571558969</c:v>
                </c:pt>
                <c:pt idx="34">
                  <c:v>0.37091659029538815</c:v>
                </c:pt>
                <c:pt idx="35">
                  <c:v>0.42723258704178768</c:v>
                </c:pt>
                <c:pt idx="36">
                  <c:v>0.4444182716903633</c:v>
                </c:pt>
                <c:pt idx="37">
                  <c:v>0.40655161287552283</c:v>
                </c:pt>
                <c:pt idx="38">
                  <c:v>0.45120764767874255</c:v>
                </c:pt>
                <c:pt idx="39">
                  <c:v>0.51147041395073223</c:v>
                </c:pt>
                <c:pt idx="40">
                  <c:v>0.58418936641896613</c:v>
                </c:pt>
                <c:pt idx="41">
                  <c:v>0.53998358477579966</c:v>
                </c:pt>
                <c:pt idx="42">
                  <c:v>0.54698397859395875</c:v>
                </c:pt>
                <c:pt idx="43">
                  <c:v>0.56461010161980729</c:v>
                </c:pt>
                <c:pt idx="44">
                  <c:v>0.59144003719802685</c:v>
                </c:pt>
                <c:pt idx="45">
                  <c:v>0.68411244305892438</c:v>
                </c:pt>
                <c:pt idx="46">
                  <c:v>0.68820888802191649</c:v>
                </c:pt>
                <c:pt idx="47">
                  <c:v>0.73825691911514835</c:v>
                </c:pt>
                <c:pt idx="48">
                  <c:v>0.78249827934589378</c:v>
                </c:pt>
                <c:pt idx="49">
                  <c:v>0.68165383997242046</c:v>
                </c:pt>
                <c:pt idx="50">
                  <c:v>0.73473095840127012</c:v>
                </c:pt>
                <c:pt idx="51">
                  <c:v>0.79354236366960007</c:v>
                </c:pt>
                <c:pt idx="52">
                  <c:v>0.8179590895316754</c:v>
                </c:pt>
                <c:pt idx="53">
                  <c:v>0.90771650490677802</c:v>
                </c:pt>
                <c:pt idx="54">
                  <c:v>1</c:v>
                </c:pt>
                <c:pt idx="55">
                  <c:v>0.88884758501135464</c:v>
                </c:pt>
                <c:pt idx="56">
                  <c:v>0.93465072255203985</c:v>
                </c:pt>
                <c:pt idx="57">
                  <c:v>0.9446728426187313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C37-0F4E-85FE-D5B65B47C40F}"/>
            </c:ext>
          </c:extLst>
        </c:ser>
        <c:ser>
          <c:idx val="10"/>
          <c:order val="10"/>
          <c:tx>
            <c:strRef>
              <c:f>'6hpf'!$AQ$2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79000"/>
                </a:schemeClr>
              </a:solidFill>
              <a:ln w="9525">
                <a:solidFill>
                  <a:schemeClr val="accent6">
                    <a:shade val="79000"/>
                  </a:schemeClr>
                </a:solidFill>
              </a:ln>
              <a:effectLst/>
            </c:spPr>
          </c:marker>
          <c:xVal>
            <c:numRef>
              <c:f>'6hpf'!$AQ$3:$AQ$68</c:f>
              <c:numCache>
                <c:formatCode>General</c:formatCode>
                <c:ptCount val="66"/>
                <c:pt idx="0">
                  <c:v>0</c:v>
                </c:pt>
                <c:pt idx="1">
                  <c:v>2.5641098558905707E-2</c:v>
                </c:pt>
                <c:pt idx="2">
                  <c:v>5.1282197117811415E-2</c:v>
                </c:pt>
                <c:pt idx="3">
                  <c:v>7.6923295676717116E-2</c:v>
                </c:pt>
                <c:pt idx="4">
                  <c:v>0.10256439423562283</c:v>
                </c:pt>
                <c:pt idx="5">
                  <c:v>0.12820549279452853</c:v>
                </c:pt>
                <c:pt idx="6">
                  <c:v>0.15384659135343423</c:v>
                </c:pt>
                <c:pt idx="7">
                  <c:v>0.17948768991233996</c:v>
                </c:pt>
                <c:pt idx="8">
                  <c:v>0.20512878847124566</c:v>
                </c:pt>
                <c:pt idx="9">
                  <c:v>0.23076988703015136</c:v>
                </c:pt>
                <c:pt idx="10">
                  <c:v>0.25641098558905706</c:v>
                </c:pt>
                <c:pt idx="11">
                  <c:v>0.28205208414796279</c:v>
                </c:pt>
                <c:pt idx="12">
                  <c:v>0.3076917608082072</c:v>
                </c:pt>
                <c:pt idx="13">
                  <c:v>0.33333285936711288</c:v>
                </c:pt>
                <c:pt idx="14">
                  <c:v>0.35897395792601861</c:v>
                </c:pt>
                <c:pt idx="15">
                  <c:v>0.38461505648492433</c:v>
                </c:pt>
                <c:pt idx="16">
                  <c:v>0.41025615504383001</c:v>
                </c:pt>
                <c:pt idx="17">
                  <c:v>0.43589725360273573</c:v>
                </c:pt>
                <c:pt idx="18">
                  <c:v>0.46153835216164146</c:v>
                </c:pt>
                <c:pt idx="19">
                  <c:v>0.48717945072054719</c:v>
                </c:pt>
                <c:pt idx="20">
                  <c:v>0.51282054927945286</c:v>
                </c:pt>
                <c:pt idx="21">
                  <c:v>0.53846164783835859</c:v>
                </c:pt>
                <c:pt idx="22">
                  <c:v>0.56410274639726432</c:v>
                </c:pt>
                <c:pt idx="23">
                  <c:v>0.58974384495616994</c:v>
                </c:pt>
                <c:pt idx="24">
                  <c:v>0.61538494351507567</c:v>
                </c:pt>
                <c:pt idx="25">
                  <c:v>0.64102604207398139</c:v>
                </c:pt>
                <c:pt idx="26">
                  <c:v>0.66666714063288712</c:v>
                </c:pt>
                <c:pt idx="27">
                  <c:v>0.69230823919179285</c:v>
                </c:pt>
                <c:pt idx="28">
                  <c:v>0.71794933775069847</c:v>
                </c:pt>
                <c:pt idx="29">
                  <c:v>0.74359043630960431</c:v>
                </c:pt>
                <c:pt idx="30">
                  <c:v>0.76923153486850993</c:v>
                </c:pt>
                <c:pt idx="31">
                  <c:v>0.79487263342741565</c:v>
                </c:pt>
                <c:pt idx="32">
                  <c:v>0.82051373198632138</c:v>
                </c:pt>
                <c:pt idx="33">
                  <c:v>0.846154830545227</c:v>
                </c:pt>
                <c:pt idx="34">
                  <c:v>0.87179592910413284</c:v>
                </c:pt>
                <c:pt idx="35">
                  <c:v>0.8974356057643772</c:v>
                </c:pt>
                <c:pt idx="36">
                  <c:v>0.92307670432328293</c:v>
                </c:pt>
                <c:pt idx="37">
                  <c:v>0.94871780288218854</c:v>
                </c:pt>
                <c:pt idx="38">
                  <c:v>0.97435890144109438</c:v>
                </c:pt>
                <c:pt idx="39">
                  <c:v>1</c:v>
                </c:pt>
              </c:numCache>
            </c:numRef>
          </c:xVal>
          <c:yVal>
            <c:numRef>
              <c:f>'6hpf'!$AR$3:$AR$68</c:f>
              <c:numCache>
                <c:formatCode>General</c:formatCode>
                <c:ptCount val="66"/>
                <c:pt idx="0">
                  <c:v>0.49123777363763388</c:v>
                </c:pt>
                <c:pt idx="1">
                  <c:v>0.62609527829529577</c:v>
                </c:pt>
                <c:pt idx="2">
                  <c:v>0.60336916336748947</c:v>
                </c:pt>
                <c:pt idx="3">
                  <c:v>0.51319974091755938</c:v>
                </c:pt>
                <c:pt idx="4">
                  <c:v>0.51918010596180708</c:v>
                </c:pt>
                <c:pt idx="5">
                  <c:v>0.47477766942244998</c:v>
                </c:pt>
                <c:pt idx="6">
                  <c:v>0.47487409757801585</c:v>
                </c:pt>
                <c:pt idx="7">
                  <c:v>0.45737329704238472</c:v>
                </c:pt>
                <c:pt idx="8">
                  <c:v>0.49507670586865388</c:v>
                </c:pt>
                <c:pt idx="9">
                  <c:v>0.36118894096413601</c:v>
                </c:pt>
                <c:pt idx="10">
                  <c:v>0.40317521541686074</c:v>
                </c:pt>
                <c:pt idx="11">
                  <c:v>0.41061473858872843</c:v>
                </c:pt>
                <c:pt idx="12">
                  <c:v>0.37949027713088029</c:v>
                </c:pt>
                <c:pt idx="13">
                  <c:v>0.45484979040521656</c:v>
                </c:pt>
                <c:pt idx="14">
                  <c:v>0.44374963612016771</c:v>
                </c:pt>
                <c:pt idx="15">
                  <c:v>0.36075774336283184</c:v>
                </c:pt>
                <c:pt idx="16">
                  <c:v>0.47922791977177459</c:v>
                </c:pt>
                <c:pt idx="17">
                  <c:v>0.52372678446669774</c:v>
                </c:pt>
                <c:pt idx="18">
                  <c:v>0.51772094783418721</c:v>
                </c:pt>
                <c:pt idx="19">
                  <c:v>0.49214747321844438</c:v>
                </c:pt>
                <c:pt idx="20">
                  <c:v>0.58406169946436892</c:v>
                </c:pt>
                <c:pt idx="21">
                  <c:v>0.78158840824406139</c:v>
                </c:pt>
                <c:pt idx="22">
                  <c:v>0.66830897764322306</c:v>
                </c:pt>
                <c:pt idx="23">
                  <c:v>0.58921787668840242</c:v>
                </c:pt>
                <c:pt idx="24">
                  <c:v>0.64141825803446662</c:v>
                </c:pt>
                <c:pt idx="25">
                  <c:v>0.81264191313460643</c:v>
                </c:pt>
                <c:pt idx="26">
                  <c:v>0.89352694166278523</c:v>
                </c:pt>
                <c:pt idx="27">
                  <c:v>0.77642131462505815</c:v>
                </c:pt>
                <c:pt idx="28">
                  <c:v>0.71122860386585929</c:v>
                </c:pt>
                <c:pt idx="29">
                  <c:v>0.63536693642291564</c:v>
                </c:pt>
                <c:pt idx="30">
                  <c:v>0.67952921227293894</c:v>
                </c:pt>
                <c:pt idx="31">
                  <c:v>0.75076232824871914</c:v>
                </c:pt>
                <c:pt idx="32">
                  <c:v>0.65286591755938517</c:v>
                </c:pt>
                <c:pt idx="33">
                  <c:v>0.79461530624126686</c:v>
                </c:pt>
                <c:pt idx="34">
                  <c:v>0.94644598567768978</c:v>
                </c:pt>
                <c:pt idx="35">
                  <c:v>0.91307274685607831</c:v>
                </c:pt>
                <c:pt idx="36">
                  <c:v>0.90033331392640892</c:v>
                </c:pt>
                <c:pt idx="37">
                  <c:v>1</c:v>
                </c:pt>
                <c:pt idx="38">
                  <c:v>0.98351624359571499</c:v>
                </c:pt>
                <c:pt idx="39">
                  <c:v>0.78234163949697255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C37-0F4E-85FE-D5B65B47C40F}"/>
            </c:ext>
          </c:extLst>
        </c:ser>
        <c:ser>
          <c:idx val="11"/>
          <c:order val="11"/>
          <c:tx>
            <c:strRef>
              <c:f>'6hpf'!$AU$2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71000"/>
                </a:schemeClr>
              </a:solidFill>
              <a:ln w="9525">
                <a:solidFill>
                  <a:schemeClr val="accent6">
                    <a:shade val="71000"/>
                  </a:schemeClr>
                </a:solidFill>
              </a:ln>
              <a:effectLst/>
            </c:spPr>
          </c:marker>
          <c:xVal>
            <c:numRef>
              <c:f>'6hpf'!$AU$3:$AU$68</c:f>
              <c:numCache>
                <c:formatCode>General</c:formatCode>
                <c:ptCount val="66"/>
                <c:pt idx="0">
                  <c:v>0</c:v>
                </c:pt>
                <c:pt idx="1">
                  <c:v>2.8571519108678875E-2</c:v>
                </c:pt>
                <c:pt idx="2">
                  <c:v>5.714303821735775E-2</c:v>
                </c:pt>
                <c:pt idx="3">
                  <c:v>8.5714557326036625E-2</c:v>
                </c:pt>
                <c:pt idx="4">
                  <c:v>0.1142860764347155</c:v>
                </c:pt>
                <c:pt idx="5">
                  <c:v>0.14285759554339439</c:v>
                </c:pt>
                <c:pt idx="6">
                  <c:v>0.17142911465207325</c:v>
                </c:pt>
                <c:pt idx="7">
                  <c:v>0.20000063376075214</c:v>
                </c:pt>
                <c:pt idx="8">
                  <c:v>0.228572152869431</c:v>
                </c:pt>
                <c:pt idx="9">
                  <c:v>0.25714367197810989</c:v>
                </c:pt>
                <c:pt idx="10">
                  <c:v>0.28571519108678878</c:v>
                </c:pt>
                <c:pt idx="11">
                  <c:v>0.31428671019546767</c:v>
                </c:pt>
                <c:pt idx="12">
                  <c:v>0.34285664490226614</c:v>
                </c:pt>
                <c:pt idx="13">
                  <c:v>0.37142816401094503</c:v>
                </c:pt>
                <c:pt idx="14">
                  <c:v>0.39999968311962392</c:v>
                </c:pt>
                <c:pt idx="15">
                  <c:v>0.42857120222830281</c:v>
                </c:pt>
                <c:pt idx="16">
                  <c:v>0.45714272133698164</c:v>
                </c:pt>
                <c:pt idx="17">
                  <c:v>0.48571424044566053</c:v>
                </c:pt>
                <c:pt idx="18">
                  <c:v>0.51428575955433942</c:v>
                </c:pt>
                <c:pt idx="19">
                  <c:v>0.54285727866301825</c:v>
                </c:pt>
                <c:pt idx="20">
                  <c:v>0.57142879777169719</c:v>
                </c:pt>
                <c:pt idx="21">
                  <c:v>0.60000031688037603</c:v>
                </c:pt>
                <c:pt idx="22">
                  <c:v>0.62857183598905486</c:v>
                </c:pt>
                <c:pt idx="23">
                  <c:v>0.65714335509773369</c:v>
                </c:pt>
                <c:pt idx="24">
                  <c:v>0.68571487420641275</c:v>
                </c:pt>
                <c:pt idx="25">
                  <c:v>0.71428639331509147</c:v>
                </c:pt>
                <c:pt idx="26">
                  <c:v>0.74285791242377053</c:v>
                </c:pt>
                <c:pt idx="27">
                  <c:v>0.77142943153244936</c:v>
                </c:pt>
                <c:pt idx="28">
                  <c:v>0.80000095064112808</c:v>
                </c:pt>
                <c:pt idx="29">
                  <c:v>0.82857246974980714</c:v>
                </c:pt>
                <c:pt idx="30">
                  <c:v>0.85714398885848586</c:v>
                </c:pt>
                <c:pt idx="31">
                  <c:v>0.88571550796716492</c:v>
                </c:pt>
                <c:pt idx="32">
                  <c:v>0.91428702707584375</c:v>
                </c:pt>
                <c:pt idx="33">
                  <c:v>0.94285854618452247</c:v>
                </c:pt>
                <c:pt idx="34">
                  <c:v>0.97143006529320153</c:v>
                </c:pt>
                <c:pt idx="35">
                  <c:v>1</c:v>
                </c:pt>
              </c:numCache>
            </c:numRef>
          </c:xVal>
          <c:yVal>
            <c:numRef>
              <c:f>'6hpf'!$AV$3:$AV$68</c:f>
              <c:numCache>
                <c:formatCode>General</c:formatCode>
                <c:ptCount val="66"/>
                <c:pt idx="0">
                  <c:v>0.23839278096471284</c:v>
                </c:pt>
                <c:pt idx="1">
                  <c:v>0.38811724909787154</c:v>
                </c:pt>
                <c:pt idx="2">
                  <c:v>0.36358663193660257</c:v>
                </c:pt>
                <c:pt idx="3">
                  <c:v>0.38583244249715182</c:v>
                </c:pt>
                <c:pt idx="4">
                  <c:v>0.30768227010153026</c:v>
                </c:pt>
                <c:pt idx="5">
                  <c:v>0.31674746927242525</c:v>
                </c:pt>
                <c:pt idx="6">
                  <c:v>0.31676754445398014</c:v>
                </c:pt>
                <c:pt idx="7">
                  <c:v>0.36737582245509431</c:v>
                </c:pt>
                <c:pt idx="8">
                  <c:v>0.29052677276400118</c:v>
                </c:pt>
                <c:pt idx="9">
                  <c:v>0.27483550898113435</c:v>
                </c:pt>
                <c:pt idx="10">
                  <c:v>0.24581808874234004</c:v>
                </c:pt>
                <c:pt idx="11">
                  <c:v>0.31549778922063126</c:v>
                </c:pt>
                <c:pt idx="12">
                  <c:v>0.48437523525603382</c:v>
                </c:pt>
                <c:pt idx="13">
                  <c:v>0.36478486933566201</c:v>
                </c:pt>
                <c:pt idx="14">
                  <c:v>0.36185514752749043</c:v>
                </c:pt>
                <c:pt idx="15">
                  <c:v>0.37640965415480976</c:v>
                </c:pt>
                <c:pt idx="16">
                  <c:v>0.41656001726465619</c:v>
                </c:pt>
                <c:pt idx="17">
                  <c:v>0.42542948341539061</c:v>
                </c:pt>
                <c:pt idx="18">
                  <c:v>0.4271509302337253</c:v>
                </c:pt>
                <c:pt idx="19">
                  <c:v>0.3819102539008587</c:v>
                </c:pt>
                <c:pt idx="20">
                  <c:v>0.48369895257740236</c:v>
                </c:pt>
                <c:pt idx="21">
                  <c:v>0.43412580112521393</c:v>
                </c:pt>
                <c:pt idx="22">
                  <c:v>0.40726018940933789</c:v>
                </c:pt>
                <c:pt idx="23">
                  <c:v>0.40940070564263159</c:v>
                </c:pt>
                <c:pt idx="24">
                  <c:v>0.57704854680779516</c:v>
                </c:pt>
                <c:pt idx="25">
                  <c:v>0.58689165926394349</c:v>
                </c:pt>
                <c:pt idx="26">
                  <c:v>0.46887844979448029</c:v>
                </c:pt>
                <c:pt idx="27">
                  <c:v>0.4562800186699188</c:v>
                </c:pt>
                <c:pt idx="28">
                  <c:v>0.69811443857245381</c:v>
                </c:pt>
                <c:pt idx="29">
                  <c:v>0.67823373533884401</c:v>
                </c:pt>
                <c:pt idx="30">
                  <c:v>0.8516582099964366</c:v>
                </c:pt>
                <c:pt idx="31">
                  <c:v>1</c:v>
                </c:pt>
                <c:pt idx="32">
                  <c:v>0.96572915568805162</c:v>
                </c:pt>
                <c:pt idx="33">
                  <c:v>0.99485824412424528</c:v>
                </c:pt>
                <c:pt idx="34">
                  <c:v>0.84993801787694911</c:v>
                </c:pt>
                <c:pt idx="35">
                  <c:v>0.72772533136596551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C37-0F4E-85FE-D5B65B47C40F}"/>
            </c:ext>
          </c:extLst>
        </c:ser>
        <c:ser>
          <c:idx val="12"/>
          <c:order val="12"/>
          <c:tx>
            <c:strRef>
              <c:f>'6hpf'!$AY$2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62000"/>
                </a:schemeClr>
              </a:solidFill>
              <a:ln w="9525">
                <a:solidFill>
                  <a:schemeClr val="accent6">
                    <a:shade val="62000"/>
                  </a:schemeClr>
                </a:solidFill>
              </a:ln>
              <a:effectLst/>
            </c:spPr>
          </c:marker>
          <c:xVal>
            <c:numRef>
              <c:f>'6hpf'!$AY$3:$AY$68</c:f>
              <c:numCache>
                <c:formatCode>General</c:formatCode>
                <c:ptCount val="66"/>
                <c:pt idx="0">
                  <c:v>0</c:v>
                </c:pt>
                <c:pt idx="1">
                  <c:v>2.4999453058078498E-2</c:v>
                </c:pt>
                <c:pt idx="2">
                  <c:v>5.0000589014376998E-2</c:v>
                </c:pt>
                <c:pt idx="3">
                  <c:v>7.5000042072455503E-2</c:v>
                </c:pt>
                <c:pt idx="4">
                  <c:v>9.9999495130534008E-2</c:v>
                </c:pt>
                <c:pt idx="5">
                  <c:v>0.12500063108683251</c:v>
                </c:pt>
                <c:pt idx="6">
                  <c:v>0.15000008414491101</c:v>
                </c:pt>
                <c:pt idx="7">
                  <c:v>0.17499953720298952</c:v>
                </c:pt>
                <c:pt idx="8">
                  <c:v>0.20000067315928802</c:v>
                </c:pt>
                <c:pt idx="9">
                  <c:v>0.22500012621736651</c:v>
                </c:pt>
                <c:pt idx="10">
                  <c:v>0.24999957927544503</c:v>
                </c:pt>
                <c:pt idx="11">
                  <c:v>0.27500071523174352</c:v>
                </c:pt>
                <c:pt idx="12">
                  <c:v>0.30000016828982201</c:v>
                </c:pt>
                <c:pt idx="13">
                  <c:v>0.3249996213479005</c:v>
                </c:pt>
                <c:pt idx="14">
                  <c:v>0.34999907440597905</c:v>
                </c:pt>
                <c:pt idx="15">
                  <c:v>0.37500021036227749</c:v>
                </c:pt>
                <c:pt idx="16">
                  <c:v>0.39999966342035603</c:v>
                </c:pt>
                <c:pt idx="17">
                  <c:v>0.42499911647843452</c:v>
                </c:pt>
                <c:pt idx="18">
                  <c:v>0.45000025243473302</c:v>
                </c:pt>
                <c:pt idx="19">
                  <c:v>0.47499970549281151</c:v>
                </c:pt>
                <c:pt idx="20">
                  <c:v>0.49999915855089005</c:v>
                </c:pt>
                <c:pt idx="21">
                  <c:v>0.52500029450718855</c:v>
                </c:pt>
                <c:pt idx="22">
                  <c:v>0.54999974756526704</c:v>
                </c:pt>
                <c:pt idx="23">
                  <c:v>0.57499920062334553</c:v>
                </c:pt>
                <c:pt idx="24">
                  <c:v>0.60000033657964402</c:v>
                </c:pt>
                <c:pt idx="25">
                  <c:v>0.62499978963772251</c:v>
                </c:pt>
                <c:pt idx="26">
                  <c:v>0.649999242695801</c:v>
                </c:pt>
                <c:pt idx="27">
                  <c:v>0.6750003786520995</c:v>
                </c:pt>
                <c:pt idx="28">
                  <c:v>0.69999983171017799</c:v>
                </c:pt>
                <c:pt idx="29">
                  <c:v>0.72499928476825659</c:v>
                </c:pt>
                <c:pt idx="30">
                  <c:v>0.75000042072455497</c:v>
                </c:pt>
                <c:pt idx="31">
                  <c:v>0.77499987378263357</c:v>
                </c:pt>
                <c:pt idx="32">
                  <c:v>0.79999932684071207</c:v>
                </c:pt>
                <c:pt idx="33">
                  <c:v>0.82500046279701056</c:v>
                </c:pt>
                <c:pt idx="34">
                  <c:v>0.84999991585508905</c:v>
                </c:pt>
                <c:pt idx="35">
                  <c:v>0.87499936891316765</c:v>
                </c:pt>
                <c:pt idx="36">
                  <c:v>0.90000050486946603</c:v>
                </c:pt>
                <c:pt idx="37">
                  <c:v>0.92499995792754464</c:v>
                </c:pt>
                <c:pt idx="38">
                  <c:v>0.94999941098562302</c:v>
                </c:pt>
                <c:pt idx="39">
                  <c:v>0.97499886404370151</c:v>
                </c:pt>
                <c:pt idx="40">
                  <c:v>1</c:v>
                </c:pt>
              </c:numCache>
            </c:numRef>
          </c:xVal>
          <c:yVal>
            <c:numRef>
              <c:f>'6hpf'!$AZ$3:$AZ$68</c:f>
              <c:numCache>
                <c:formatCode>General</c:formatCode>
                <c:ptCount val="66"/>
                <c:pt idx="0">
                  <c:v>0.38657171922685657</c:v>
                </c:pt>
                <c:pt idx="1">
                  <c:v>0.32960325534079349</c:v>
                </c:pt>
                <c:pt idx="2">
                  <c:v>0.49643947100712105</c:v>
                </c:pt>
                <c:pt idx="3">
                  <c:v>0.47507629704984744</c:v>
                </c:pt>
                <c:pt idx="4">
                  <c:v>0.39471007121057983</c:v>
                </c:pt>
                <c:pt idx="5">
                  <c:v>0.43234994913530012</c:v>
                </c:pt>
                <c:pt idx="6">
                  <c:v>0.38250254323499494</c:v>
                </c:pt>
                <c:pt idx="7">
                  <c:v>0.40895218718209564</c:v>
                </c:pt>
                <c:pt idx="8">
                  <c:v>0.41302136317395732</c:v>
                </c:pt>
                <c:pt idx="9">
                  <c:v>0.40183112919633773</c:v>
                </c:pt>
                <c:pt idx="10">
                  <c:v>0.41709053916581895</c:v>
                </c:pt>
                <c:pt idx="11">
                  <c:v>0.46185147507629704</c:v>
                </c:pt>
                <c:pt idx="12">
                  <c:v>0.37029501525940994</c:v>
                </c:pt>
                <c:pt idx="13">
                  <c:v>0.41810783316378436</c:v>
                </c:pt>
                <c:pt idx="14">
                  <c:v>0.46592065106815866</c:v>
                </c:pt>
                <c:pt idx="15">
                  <c:v>0.52390640895218721</c:v>
                </c:pt>
                <c:pt idx="16">
                  <c:v>0.41302136317395732</c:v>
                </c:pt>
                <c:pt idx="17">
                  <c:v>0.3906408952187182</c:v>
                </c:pt>
                <c:pt idx="18">
                  <c:v>0.43540183112919634</c:v>
                </c:pt>
                <c:pt idx="19">
                  <c:v>0.43031536113936925</c:v>
                </c:pt>
                <c:pt idx="20">
                  <c:v>0.38657171922685657</c:v>
                </c:pt>
                <c:pt idx="21">
                  <c:v>0.48219735503560529</c:v>
                </c:pt>
                <c:pt idx="22">
                  <c:v>0.42726347914547308</c:v>
                </c:pt>
                <c:pt idx="23">
                  <c:v>0.52594099694811802</c:v>
                </c:pt>
                <c:pt idx="24">
                  <c:v>0.55340793489318418</c:v>
                </c:pt>
                <c:pt idx="25">
                  <c:v>0.4832146490335707</c:v>
                </c:pt>
                <c:pt idx="26">
                  <c:v>0.52288911495422175</c:v>
                </c:pt>
                <c:pt idx="27">
                  <c:v>0.69277721261444558</c:v>
                </c:pt>
                <c:pt idx="28">
                  <c:v>0.68158697863682605</c:v>
                </c:pt>
                <c:pt idx="29">
                  <c:v>0.74465920651068163</c:v>
                </c:pt>
                <c:pt idx="30">
                  <c:v>0.71210579857578837</c:v>
                </c:pt>
                <c:pt idx="31">
                  <c:v>0.6683621566632757</c:v>
                </c:pt>
                <c:pt idx="32">
                  <c:v>0.67141403865717197</c:v>
                </c:pt>
                <c:pt idx="33">
                  <c:v>0.65920651068158698</c:v>
                </c:pt>
                <c:pt idx="34">
                  <c:v>0.71007121057985756</c:v>
                </c:pt>
                <c:pt idx="35">
                  <c:v>0.80874872838250256</c:v>
                </c:pt>
                <c:pt idx="36">
                  <c:v>0.91353001017294</c:v>
                </c:pt>
                <c:pt idx="37">
                  <c:v>1</c:v>
                </c:pt>
                <c:pt idx="38">
                  <c:v>0.90539165818921674</c:v>
                </c:pt>
                <c:pt idx="39">
                  <c:v>1</c:v>
                </c:pt>
                <c:pt idx="40">
                  <c:v>0.80366225839267547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3C37-0F4E-85FE-D5B65B47C40F}"/>
            </c:ext>
          </c:extLst>
        </c:ser>
        <c:ser>
          <c:idx val="13"/>
          <c:order val="13"/>
          <c:tx>
            <c:strRef>
              <c:f>'6hpf'!$BC$2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54000"/>
                </a:schemeClr>
              </a:solidFill>
              <a:ln w="9525">
                <a:solidFill>
                  <a:schemeClr val="accent6">
                    <a:shade val="54000"/>
                  </a:schemeClr>
                </a:solidFill>
              </a:ln>
              <a:effectLst/>
            </c:spPr>
          </c:marker>
          <c:xVal>
            <c:numRef>
              <c:f>'6hpf'!$BC$3:$BC$68</c:f>
              <c:numCache>
                <c:formatCode>General</c:formatCode>
                <c:ptCount val="66"/>
                <c:pt idx="0">
                  <c:v>0</c:v>
                </c:pt>
                <c:pt idx="1">
                  <c:v>2.7777154482490386E-2</c:v>
                </c:pt>
                <c:pt idx="2">
                  <c:v>5.5556178850842942E-2</c:v>
                </c:pt>
                <c:pt idx="3">
                  <c:v>8.3333333333333329E-2</c:v>
                </c:pt>
                <c:pt idx="4">
                  <c:v>0.11111048781582372</c:v>
                </c:pt>
                <c:pt idx="5">
                  <c:v>0.13888951218417628</c:v>
                </c:pt>
                <c:pt idx="6">
                  <c:v>0.16666666666666666</c:v>
                </c:pt>
                <c:pt idx="7">
                  <c:v>0.19444382114915706</c:v>
                </c:pt>
                <c:pt idx="8">
                  <c:v>0.22222284551750962</c:v>
                </c:pt>
                <c:pt idx="9">
                  <c:v>0.25</c:v>
                </c:pt>
                <c:pt idx="10">
                  <c:v>0.27777715448249041</c:v>
                </c:pt>
                <c:pt idx="11">
                  <c:v>0.30555617885084296</c:v>
                </c:pt>
                <c:pt idx="12">
                  <c:v>0.33333333333333331</c:v>
                </c:pt>
                <c:pt idx="13">
                  <c:v>0.36111048781582372</c:v>
                </c:pt>
                <c:pt idx="14">
                  <c:v>0.38888764229831413</c:v>
                </c:pt>
                <c:pt idx="15">
                  <c:v>0.41666666666666663</c:v>
                </c:pt>
                <c:pt idx="16">
                  <c:v>0.44444382114915704</c:v>
                </c:pt>
                <c:pt idx="17">
                  <c:v>0.47222097563164739</c:v>
                </c:pt>
                <c:pt idx="18">
                  <c:v>0.5</c:v>
                </c:pt>
                <c:pt idx="19">
                  <c:v>0.5277771544824903</c:v>
                </c:pt>
                <c:pt idx="20">
                  <c:v>0.55555430896498081</c:v>
                </c:pt>
                <c:pt idx="21">
                  <c:v>0.58333333333333326</c:v>
                </c:pt>
                <c:pt idx="22">
                  <c:v>0.61111048781582367</c:v>
                </c:pt>
                <c:pt idx="23">
                  <c:v>0.63888764229831407</c:v>
                </c:pt>
                <c:pt idx="24">
                  <c:v>0.66666666666666663</c:v>
                </c:pt>
                <c:pt idx="25">
                  <c:v>0.69444382114915704</c:v>
                </c:pt>
                <c:pt idx="26">
                  <c:v>0.72222097563164744</c:v>
                </c:pt>
                <c:pt idx="27">
                  <c:v>0.74999999999999989</c:v>
                </c:pt>
                <c:pt idx="28">
                  <c:v>0.7777771544824903</c:v>
                </c:pt>
                <c:pt idx="29">
                  <c:v>0.80555430896498081</c:v>
                </c:pt>
                <c:pt idx="30">
                  <c:v>0.83333333333333326</c:v>
                </c:pt>
                <c:pt idx="31">
                  <c:v>0.86111048781582367</c:v>
                </c:pt>
                <c:pt idx="32">
                  <c:v>0.88888764229831407</c:v>
                </c:pt>
                <c:pt idx="33">
                  <c:v>0.91666666666666663</c:v>
                </c:pt>
                <c:pt idx="34">
                  <c:v>0.94444382114915704</c:v>
                </c:pt>
                <c:pt idx="35">
                  <c:v>0.97222097563164744</c:v>
                </c:pt>
                <c:pt idx="36">
                  <c:v>1</c:v>
                </c:pt>
              </c:numCache>
            </c:numRef>
          </c:xVal>
          <c:yVal>
            <c:numRef>
              <c:f>'6hpf'!$BD$3:$BD$68</c:f>
              <c:numCache>
                <c:formatCode>General</c:formatCode>
                <c:ptCount val="66"/>
                <c:pt idx="0">
                  <c:v>0.41309442333693214</c:v>
                </c:pt>
                <c:pt idx="1">
                  <c:v>0.36457592508030223</c:v>
                </c:pt>
                <c:pt idx="2">
                  <c:v>0.42384604305783663</c:v>
                </c:pt>
                <c:pt idx="3">
                  <c:v>0.40813282437123122</c:v>
                </c:pt>
                <c:pt idx="4">
                  <c:v>0.38001337532754481</c:v>
                </c:pt>
                <c:pt idx="5">
                  <c:v>0.35106773743718456</c:v>
                </c:pt>
                <c:pt idx="6">
                  <c:v>0.37339716572566739</c:v>
                </c:pt>
                <c:pt idx="7">
                  <c:v>0.40523781399362946</c:v>
                </c:pt>
                <c:pt idx="8">
                  <c:v>0.38635381649005951</c:v>
                </c:pt>
                <c:pt idx="9">
                  <c:v>0.3907649950484493</c:v>
                </c:pt>
                <c:pt idx="10">
                  <c:v>0.43983503018380471</c:v>
                </c:pt>
                <c:pt idx="11">
                  <c:v>0.41088939229344446</c:v>
                </c:pt>
                <c:pt idx="12">
                  <c:v>0.41185402359550688</c:v>
                </c:pt>
                <c:pt idx="13">
                  <c:v>0.4128186548975693</c:v>
                </c:pt>
                <c:pt idx="14">
                  <c:v>0.43404500942860114</c:v>
                </c:pt>
                <c:pt idx="15">
                  <c:v>0.47015839379956437</c:v>
                </c:pt>
                <c:pt idx="16">
                  <c:v>0.45802904835326053</c:v>
                </c:pt>
                <c:pt idx="17">
                  <c:v>0.46009675341277401</c:v>
                </c:pt>
                <c:pt idx="18">
                  <c:v>0.37960028090420789</c:v>
                </c:pt>
                <c:pt idx="19">
                  <c:v>0.45734018549056082</c:v>
                </c:pt>
                <c:pt idx="20">
                  <c:v>0.61915931935436697</c:v>
                </c:pt>
                <c:pt idx="21">
                  <c:v>0.52722236426219671</c:v>
                </c:pt>
                <c:pt idx="22">
                  <c:v>0.46712605743798841</c:v>
                </c:pt>
                <c:pt idx="23">
                  <c:v>0.53135777438122367</c:v>
                </c:pt>
                <c:pt idx="24">
                  <c:v>0.51729804985938044</c:v>
                </c:pt>
                <c:pt idx="25">
                  <c:v>0.50351521024831436</c:v>
                </c:pt>
                <c:pt idx="26">
                  <c:v>0.6369402431004858</c:v>
                </c:pt>
                <c:pt idx="27">
                  <c:v>0.54707099306782903</c:v>
                </c:pt>
                <c:pt idx="28">
                  <c:v>0.64245337894491217</c:v>
                </c:pt>
                <c:pt idx="29">
                  <c:v>0.65265346178709116</c:v>
                </c:pt>
                <c:pt idx="30">
                  <c:v>0.64755342036600172</c:v>
                </c:pt>
                <c:pt idx="31">
                  <c:v>0.65623733502739268</c:v>
                </c:pt>
                <c:pt idx="32">
                  <c:v>0.7361822706572333</c:v>
                </c:pt>
                <c:pt idx="33">
                  <c:v>0.80013821916110583</c:v>
                </c:pt>
                <c:pt idx="34">
                  <c:v>0.83280505627574175</c:v>
                </c:pt>
                <c:pt idx="35">
                  <c:v>1</c:v>
                </c:pt>
                <c:pt idx="36">
                  <c:v>0.74803584766417441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C37-0F4E-85FE-D5B65B47C40F}"/>
            </c:ext>
          </c:extLst>
        </c:ser>
        <c:ser>
          <c:idx val="14"/>
          <c:order val="14"/>
          <c:tx>
            <c:strRef>
              <c:f>'6hpf'!$BG$2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46000"/>
                </a:schemeClr>
              </a:solidFill>
              <a:ln w="9525">
                <a:solidFill>
                  <a:schemeClr val="accent6">
                    <a:shade val="46000"/>
                  </a:schemeClr>
                </a:solidFill>
              </a:ln>
              <a:effectLst/>
            </c:spPr>
          </c:marker>
          <c:xVal>
            <c:numRef>
              <c:f>'6hpf'!$BG$3:$BG$68</c:f>
              <c:numCache>
                <c:formatCode>General</c:formatCode>
                <c:ptCount val="66"/>
                <c:pt idx="0">
                  <c:v>0</c:v>
                </c:pt>
                <c:pt idx="1">
                  <c:v>2.3809279114870928E-2</c:v>
                </c:pt>
                <c:pt idx="2">
                  <c:v>4.7618558229741856E-2</c:v>
                </c:pt>
                <c:pt idx="3">
                  <c:v>7.1427837344612777E-2</c:v>
                </c:pt>
                <c:pt idx="4">
                  <c:v>9.5238584627401007E-2</c:v>
                </c:pt>
                <c:pt idx="5">
                  <c:v>0.11904786374227193</c:v>
                </c:pt>
                <c:pt idx="6">
                  <c:v>0.14285714285714285</c:v>
                </c:pt>
                <c:pt idx="7">
                  <c:v>0.16666642197201378</c:v>
                </c:pt>
                <c:pt idx="8">
                  <c:v>0.19047570108688469</c:v>
                </c:pt>
                <c:pt idx="9">
                  <c:v>0.21428498020175565</c:v>
                </c:pt>
                <c:pt idx="10">
                  <c:v>0.23809572748454386</c:v>
                </c:pt>
                <c:pt idx="11">
                  <c:v>0.26190500659941479</c:v>
                </c:pt>
                <c:pt idx="12">
                  <c:v>0.2857142857142857</c:v>
                </c:pt>
                <c:pt idx="13">
                  <c:v>0.30952356482915661</c:v>
                </c:pt>
                <c:pt idx="14">
                  <c:v>0.33333284394402757</c:v>
                </c:pt>
                <c:pt idx="15">
                  <c:v>0.35714212305889853</c:v>
                </c:pt>
                <c:pt idx="16">
                  <c:v>0.38095287034168668</c:v>
                </c:pt>
                <c:pt idx="17">
                  <c:v>0.40476214945655764</c:v>
                </c:pt>
                <c:pt idx="18">
                  <c:v>0.4285714285714286</c:v>
                </c:pt>
                <c:pt idx="19">
                  <c:v>0.45238070768629945</c:v>
                </c:pt>
                <c:pt idx="20">
                  <c:v>0.47618998680117042</c:v>
                </c:pt>
                <c:pt idx="21">
                  <c:v>0.49999926591604138</c:v>
                </c:pt>
                <c:pt idx="22">
                  <c:v>0.52381001319882958</c:v>
                </c:pt>
                <c:pt idx="23">
                  <c:v>0.54761929231370055</c:v>
                </c:pt>
                <c:pt idx="24">
                  <c:v>0.5714285714285714</c:v>
                </c:pt>
                <c:pt idx="25">
                  <c:v>0.59523785054344236</c:v>
                </c:pt>
                <c:pt idx="26">
                  <c:v>0.61904712965831321</c:v>
                </c:pt>
                <c:pt idx="27">
                  <c:v>0.64285640877318428</c:v>
                </c:pt>
                <c:pt idx="28">
                  <c:v>0.66666715605597238</c:v>
                </c:pt>
                <c:pt idx="29">
                  <c:v>0.69047643517084334</c:v>
                </c:pt>
                <c:pt idx="30">
                  <c:v>0.7142857142857143</c:v>
                </c:pt>
                <c:pt idx="31">
                  <c:v>0.73809499340058515</c:v>
                </c:pt>
                <c:pt idx="32">
                  <c:v>0.76190427251545612</c:v>
                </c:pt>
                <c:pt idx="33">
                  <c:v>0.78571355163032708</c:v>
                </c:pt>
                <c:pt idx="34">
                  <c:v>0.80952429891311528</c:v>
                </c:pt>
                <c:pt idx="35">
                  <c:v>0.83333357802798613</c:v>
                </c:pt>
                <c:pt idx="36">
                  <c:v>0.85714285714285721</c:v>
                </c:pt>
                <c:pt idx="37">
                  <c:v>0.88095213625772806</c:v>
                </c:pt>
                <c:pt idx="38">
                  <c:v>0.90476141537259891</c:v>
                </c:pt>
                <c:pt idx="39">
                  <c:v>0.92857069448746998</c:v>
                </c:pt>
                <c:pt idx="40">
                  <c:v>0.95238144177025807</c:v>
                </c:pt>
                <c:pt idx="41">
                  <c:v>0.97619072088512915</c:v>
                </c:pt>
                <c:pt idx="42">
                  <c:v>1</c:v>
                </c:pt>
              </c:numCache>
            </c:numRef>
          </c:xVal>
          <c:yVal>
            <c:numRef>
              <c:f>'6hpf'!$BH$3:$BH$68</c:f>
              <c:numCache>
                <c:formatCode>General</c:formatCode>
                <c:ptCount val="66"/>
                <c:pt idx="0">
                  <c:v>0.34795352159665638</c:v>
                </c:pt>
                <c:pt idx="1">
                  <c:v>0.24268939417198321</c:v>
                </c:pt>
                <c:pt idx="2">
                  <c:v>0.38499010379248866</c:v>
                </c:pt>
                <c:pt idx="3">
                  <c:v>0.23976658459057126</c:v>
                </c:pt>
                <c:pt idx="4">
                  <c:v>0.30506927345257906</c:v>
                </c:pt>
                <c:pt idx="5">
                  <c:v>0.26705637461085491</c:v>
                </c:pt>
                <c:pt idx="6">
                  <c:v>0.32456081101825529</c:v>
                </c:pt>
                <c:pt idx="7">
                  <c:v>0.36159943999950872</c:v>
                </c:pt>
                <c:pt idx="8">
                  <c:v>0.36062312335361696</c:v>
                </c:pt>
                <c:pt idx="9">
                  <c:v>0.51169635528920054</c:v>
                </c:pt>
                <c:pt idx="10">
                  <c:v>0.41228194059819351</c:v>
                </c:pt>
                <c:pt idx="11">
                  <c:v>0.4083828143708898</c:v>
                </c:pt>
                <c:pt idx="12">
                  <c:v>0.39181408638662546</c:v>
                </c:pt>
                <c:pt idx="13">
                  <c:v>0.1920089403587196</c:v>
                </c:pt>
                <c:pt idx="14">
                  <c:v>0.38888923001979242</c:v>
                </c:pt>
                <c:pt idx="15">
                  <c:v>0.45906531496957448</c:v>
                </c:pt>
                <c:pt idx="16">
                  <c:v>0.3771938981233024</c:v>
                </c:pt>
                <c:pt idx="17">
                  <c:v>0.46003958483004515</c:v>
                </c:pt>
                <c:pt idx="18">
                  <c:v>0.38596437365295932</c:v>
                </c:pt>
                <c:pt idx="19">
                  <c:v>0.47660831281430943</c:v>
                </c:pt>
                <c:pt idx="20">
                  <c:v>0.68518598115729334</c:v>
                </c:pt>
                <c:pt idx="21">
                  <c:v>0.77777846003958484</c:v>
                </c:pt>
                <c:pt idx="22">
                  <c:v>0.5643273956088265</c:v>
                </c:pt>
                <c:pt idx="23">
                  <c:v>0.49415335744446559</c:v>
                </c:pt>
                <c:pt idx="24">
                  <c:v>0.52631654355252355</c:v>
                </c:pt>
                <c:pt idx="25">
                  <c:v>0.72124829349265518</c:v>
                </c:pt>
                <c:pt idx="26">
                  <c:v>0.54775866762456227</c:v>
                </c:pt>
                <c:pt idx="27">
                  <c:v>0.52923935313393544</c:v>
                </c:pt>
                <c:pt idx="28">
                  <c:v>0.38206729421107677</c:v>
                </c:pt>
                <c:pt idx="29">
                  <c:v>0.40545795800405671</c:v>
                </c:pt>
                <c:pt idx="30">
                  <c:v>0.40350941828311548</c:v>
                </c:pt>
                <c:pt idx="31">
                  <c:v>0.41228194059819351</c:v>
                </c:pt>
                <c:pt idx="32">
                  <c:v>0.57797331401167895</c:v>
                </c:pt>
                <c:pt idx="33">
                  <c:v>0.69298218682647972</c:v>
                </c:pt>
                <c:pt idx="34">
                  <c:v>0.87621860487012115</c:v>
                </c:pt>
                <c:pt idx="35">
                  <c:v>0.85964987688585692</c:v>
                </c:pt>
                <c:pt idx="36">
                  <c:v>0.74561527393152682</c:v>
                </c:pt>
                <c:pt idx="37">
                  <c:v>0.78752525221513348</c:v>
                </c:pt>
                <c:pt idx="38">
                  <c:v>0.96101487808322628</c:v>
                </c:pt>
                <c:pt idx="39">
                  <c:v>1</c:v>
                </c:pt>
                <c:pt idx="40">
                  <c:v>0.93080023169610959</c:v>
                </c:pt>
                <c:pt idx="41">
                  <c:v>0.88791598355203227</c:v>
                </c:pt>
                <c:pt idx="42">
                  <c:v>0.59356777213547263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3C37-0F4E-85FE-D5B65B47C40F}"/>
            </c:ext>
          </c:extLst>
        </c:ser>
        <c:ser>
          <c:idx val="15"/>
          <c:order val="15"/>
          <c:tx>
            <c:strRef>
              <c:f>'6hpf'!$BK$2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38000"/>
                </a:schemeClr>
              </a:solidFill>
              <a:ln w="9525">
                <a:solidFill>
                  <a:schemeClr val="accent6">
                    <a:shade val="38000"/>
                  </a:schemeClr>
                </a:solidFill>
              </a:ln>
              <a:effectLst/>
            </c:spPr>
          </c:marker>
          <c:xVal>
            <c:numRef>
              <c:f>'6hpf'!$BK$3:$BK$68</c:f>
              <c:numCache>
                <c:formatCode>General</c:formatCode>
                <c:ptCount val="66"/>
                <c:pt idx="0">
                  <c:v>0</c:v>
                </c:pt>
                <c:pt idx="1">
                  <c:v>2.0407957807362067E-2</c:v>
                </c:pt>
                <c:pt idx="2">
                  <c:v>4.0815915614724134E-2</c:v>
                </c:pt>
                <c:pt idx="3">
                  <c:v>6.1223873422086197E-2</c:v>
                </c:pt>
                <c:pt idx="4">
                  <c:v>8.1633089659355604E-2</c:v>
                </c:pt>
                <c:pt idx="5">
                  <c:v>0.10204104746671767</c:v>
                </c:pt>
                <c:pt idx="6">
                  <c:v>0.12244900527407973</c:v>
                </c:pt>
                <c:pt idx="7">
                  <c:v>0.1428569630814418</c:v>
                </c:pt>
                <c:pt idx="8">
                  <c:v>0.16326492088880387</c:v>
                </c:pt>
                <c:pt idx="9">
                  <c:v>0.18367287869616594</c:v>
                </c:pt>
                <c:pt idx="10">
                  <c:v>0.20408209493343535</c:v>
                </c:pt>
                <c:pt idx="11">
                  <c:v>0.22449005274079742</c:v>
                </c:pt>
                <c:pt idx="12">
                  <c:v>0.24489801054815946</c:v>
                </c:pt>
                <c:pt idx="13">
                  <c:v>0.2653059683555215</c:v>
                </c:pt>
                <c:pt idx="14">
                  <c:v>0.2857139261628836</c:v>
                </c:pt>
                <c:pt idx="15">
                  <c:v>0.3061218839702457</c:v>
                </c:pt>
                <c:pt idx="16">
                  <c:v>0.32653110020751508</c:v>
                </c:pt>
                <c:pt idx="17">
                  <c:v>0.34693905801487718</c:v>
                </c:pt>
                <c:pt idx="18">
                  <c:v>0.36734701582223922</c:v>
                </c:pt>
                <c:pt idx="19">
                  <c:v>0.38775497362960126</c:v>
                </c:pt>
                <c:pt idx="20">
                  <c:v>0.40816293143696336</c:v>
                </c:pt>
                <c:pt idx="21">
                  <c:v>0.42857088924432546</c:v>
                </c:pt>
                <c:pt idx="22">
                  <c:v>0.44898010548159484</c:v>
                </c:pt>
                <c:pt idx="23">
                  <c:v>0.46938806328895688</c:v>
                </c:pt>
                <c:pt idx="24">
                  <c:v>0.48979602109631892</c:v>
                </c:pt>
                <c:pt idx="25">
                  <c:v>0.51020397890368097</c:v>
                </c:pt>
                <c:pt idx="26">
                  <c:v>0.53061193671104301</c:v>
                </c:pt>
                <c:pt idx="27">
                  <c:v>0.55101989451840516</c:v>
                </c:pt>
                <c:pt idx="28">
                  <c:v>0.57142911075567449</c:v>
                </c:pt>
                <c:pt idx="29">
                  <c:v>0.59183706856303664</c:v>
                </c:pt>
                <c:pt idx="30">
                  <c:v>0.61224502637039868</c:v>
                </c:pt>
                <c:pt idx="31">
                  <c:v>0.63265298417776072</c:v>
                </c:pt>
                <c:pt idx="32">
                  <c:v>0.65306094198512288</c:v>
                </c:pt>
                <c:pt idx="33">
                  <c:v>0.67346889979248492</c:v>
                </c:pt>
                <c:pt idx="34">
                  <c:v>0.69387811602975435</c:v>
                </c:pt>
                <c:pt idx="35">
                  <c:v>0.71428607383711629</c:v>
                </c:pt>
                <c:pt idx="36">
                  <c:v>0.73469403164447844</c:v>
                </c:pt>
                <c:pt idx="37">
                  <c:v>0.75510198945184048</c:v>
                </c:pt>
                <c:pt idx="38">
                  <c:v>0.77550994725920253</c:v>
                </c:pt>
                <c:pt idx="39">
                  <c:v>0.79591790506656468</c:v>
                </c:pt>
                <c:pt idx="40">
                  <c:v>0.816327121303834</c:v>
                </c:pt>
                <c:pt idx="41">
                  <c:v>0.83673507911119616</c:v>
                </c:pt>
                <c:pt idx="42">
                  <c:v>0.8571430369185582</c:v>
                </c:pt>
                <c:pt idx="43">
                  <c:v>0.87755099472592024</c:v>
                </c:pt>
                <c:pt idx="44">
                  <c:v>0.89795895253328228</c:v>
                </c:pt>
                <c:pt idx="45">
                  <c:v>0.91836691034064433</c:v>
                </c:pt>
                <c:pt idx="46">
                  <c:v>0.93877612657791376</c:v>
                </c:pt>
                <c:pt idx="47">
                  <c:v>0.9591840843852758</c:v>
                </c:pt>
                <c:pt idx="48">
                  <c:v>0.97959204219263785</c:v>
                </c:pt>
                <c:pt idx="49">
                  <c:v>1</c:v>
                </c:pt>
              </c:numCache>
            </c:numRef>
          </c:xVal>
          <c:yVal>
            <c:numRef>
              <c:f>'6hpf'!$BL$3:$BL$68</c:f>
              <c:numCache>
                <c:formatCode>General</c:formatCode>
                <c:ptCount val="66"/>
                <c:pt idx="0">
                  <c:v>0.5864925733283286</c:v>
                </c:pt>
                <c:pt idx="1">
                  <c:v>0.63009745830875652</c:v>
                </c:pt>
                <c:pt idx="2">
                  <c:v>0.55238551664968627</c:v>
                </c:pt>
                <c:pt idx="3">
                  <c:v>0.53411375945090889</c:v>
                </c:pt>
                <c:pt idx="4">
                  <c:v>0.45069273151375411</c:v>
                </c:pt>
                <c:pt idx="5">
                  <c:v>0.38677677087243284</c:v>
                </c:pt>
                <c:pt idx="6">
                  <c:v>0.33495763847927501</c:v>
                </c:pt>
                <c:pt idx="7">
                  <c:v>0.40695379108799395</c:v>
                </c:pt>
                <c:pt idx="8">
                  <c:v>0.4512993324038822</c:v>
                </c:pt>
                <c:pt idx="9">
                  <c:v>0.39628968041181833</c:v>
                </c:pt>
                <c:pt idx="10">
                  <c:v>0.36849831090138879</c:v>
                </c:pt>
                <c:pt idx="11">
                  <c:v>0.34824588449782828</c:v>
                </c:pt>
                <c:pt idx="12">
                  <c:v>0.46575386079682557</c:v>
                </c:pt>
                <c:pt idx="13">
                  <c:v>0.48816960694943429</c:v>
                </c:pt>
                <c:pt idx="14">
                  <c:v>0.40250817738216527</c:v>
                </c:pt>
                <c:pt idx="15">
                  <c:v>0.36574849857901226</c:v>
                </c:pt>
                <c:pt idx="16">
                  <c:v>0.4545803394283876</c:v>
                </c:pt>
                <c:pt idx="17">
                  <c:v>0.46617278406348867</c:v>
                </c:pt>
                <c:pt idx="18">
                  <c:v>0.52969663252721333</c:v>
                </c:pt>
                <c:pt idx="19">
                  <c:v>0.45744074749316316</c:v>
                </c:pt>
                <c:pt idx="20">
                  <c:v>0.50196893935331655</c:v>
                </c:pt>
                <c:pt idx="21">
                  <c:v>0.51912300927663679</c:v>
                </c:pt>
                <c:pt idx="22">
                  <c:v>0.47995535953670437</c:v>
                </c:pt>
                <c:pt idx="23">
                  <c:v>0.5087236581049922</c:v>
                </c:pt>
                <c:pt idx="24">
                  <c:v>0.61139337229878277</c:v>
                </c:pt>
                <c:pt idx="25">
                  <c:v>0.58298869912595852</c:v>
                </c:pt>
                <c:pt idx="26">
                  <c:v>0.52049037481902516</c:v>
                </c:pt>
                <c:pt idx="27">
                  <c:v>0.57128565874845838</c:v>
                </c:pt>
                <c:pt idx="28">
                  <c:v>0.55605696015872164</c:v>
                </c:pt>
                <c:pt idx="29">
                  <c:v>0.54918829427851357</c:v>
                </c:pt>
                <c:pt idx="30">
                  <c:v>0.45168976888841228</c:v>
                </c:pt>
                <c:pt idx="31">
                  <c:v>0.45450325754732157</c:v>
                </c:pt>
                <c:pt idx="32">
                  <c:v>0.45243712799613922</c:v>
                </c:pt>
                <c:pt idx="33">
                  <c:v>0.44010570271864441</c:v>
                </c:pt>
                <c:pt idx="34">
                  <c:v>0.48137299587109228</c:v>
                </c:pt>
                <c:pt idx="35">
                  <c:v>0.54784941551825839</c:v>
                </c:pt>
                <c:pt idx="36">
                  <c:v>0.56494818757037912</c:v>
                </c:pt>
                <c:pt idx="37">
                  <c:v>0.45839086546195507</c:v>
                </c:pt>
                <c:pt idx="38">
                  <c:v>0.40007339535631936</c:v>
                </c:pt>
                <c:pt idx="39">
                  <c:v>0.50474556276475957</c:v>
                </c:pt>
                <c:pt idx="40">
                  <c:v>0.56677636870609682</c:v>
                </c:pt>
                <c:pt idx="41">
                  <c:v>0.53470025202423721</c:v>
                </c:pt>
                <c:pt idx="42">
                  <c:v>0.72396810820955537</c:v>
                </c:pt>
                <c:pt idx="43">
                  <c:v>0.74799754678535046</c:v>
                </c:pt>
                <c:pt idx="44">
                  <c:v>0.66523841760952329</c:v>
                </c:pt>
                <c:pt idx="45">
                  <c:v>0.85709521958281942</c:v>
                </c:pt>
                <c:pt idx="46">
                  <c:v>1</c:v>
                </c:pt>
                <c:pt idx="47">
                  <c:v>0.89286288809051428</c:v>
                </c:pt>
                <c:pt idx="48">
                  <c:v>0.86459059466995547</c:v>
                </c:pt>
                <c:pt idx="49">
                  <c:v>0.73730494932704171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3C37-0F4E-85FE-D5B65B47C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734552"/>
        <c:axId val="2094734553"/>
      </c:scatterChart>
      <c:valAx>
        <c:axId val="20947345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3"/>
        <c:crosses val="autoZero"/>
        <c:crossBetween val="between"/>
        <c:majorUnit val="0.25"/>
        <c:minorUnit val="0.125"/>
      </c:valAx>
      <c:valAx>
        <c:axId val="209473455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2"/>
        <c:crosses val="autoZero"/>
        <c:crossBetween val="between"/>
        <c:majorUnit val="0.125"/>
        <c:minorUnit val="0.125"/>
      </c:valAx>
      <c:spPr>
        <a:noFill/>
        <a:ln>
          <a:noFill/>
        </a:ln>
        <a:effectLst/>
      </c:spPr>
    </c:plotArea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166500000000004E-2"/>
          <c:y val="4.2677800000000002E-2"/>
          <c:w val="0.85884400000000005"/>
          <c:h val="0.886395000000000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'7hpf'!$C$2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38000"/>
                </a:schemeClr>
              </a:solidFill>
              <a:ln w="9525">
                <a:solidFill>
                  <a:schemeClr val="accent6">
                    <a:tint val="38000"/>
                  </a:schemeClr>
                </a:solidFill>
              </a:ln>
              <a:effectLst/>
            </c:spPr>
          </c:marker>
          <c:xVal>
            <c:numRef>
              <c:f>'7hpf'!$C$3:$C$79</c:f>
              <c:numCache>
                <c:formatCode>General</c:formatCode>
                <c:ptCount val="77"/>
                <c:pt idx="0">
                  <c:v>0</c:v>
                </c:pt>
                <c:pt idx="1">
                  <c:v>2.7026436967726556E-2</c:v>
                </c:pt>
                <c:pt idx="2">
                  <c:v>5.4054693284962888E-2</c:v>
                </c:pt>
                <c:pt idx="3">
                  <c:v>8.1081130252689454E-2</c:v>
                </c:pt>
                <c:pt idx="4">
                  <c:v>0.10810756722041601</c:v>
                </c:pt>
                <c:pt idx="5">
                  <c:v>0.13513582353765236</c:v>
                </c:pt>
                <c:pt idx="6">
                  <c:v>0.16216226050537891</c:v>
                </c:pt>
                <c:pt idx="7">
                  <c:v>0.18918869747310546</c:v>
                </c:pt>
                <c:pt idx="8">
                  <c:v>0.21621695379034181</c:v>
                </c:pt>
                <c:pt idx="9">
                  <c:v>0.24324339075806836</c:v>
                </c:pt>
                <c:pt idx="10">
                  <c:v>0.27026982772579489</c:v>
                </c:pt>
                <c:pt idx="11">
                  <c:v>0.29729808404303126</c:v>
                </c:pt>
                <c:pt idx="12">
                  <c:v>0.32432452101075782</c:v>
                </c:pt>
                <c:pt idx="13">
                  <c:v>0.35135095797848431</c:v>
                </c:pt>
                <c:pt idx="14">
                  <c:v>0.37837739494621092</c:v>
                </c:pt>
                <c:pt idx="15">
                  <c:v>0.40540565126344724</c:v>
                </c:pt>
                <c:pt idx="16">
                  <c:v>0.43243208823117379</c:v>
                </c:pt>
                <c:pt idx="17">
                  <c:v>0.45945852519890035</c:v>
                </c:pt>
                <c:pt idx="18">
                  <c:v>0.48648678151613672</c:v>
                </c:pt>
                <c:pt idx="19">
                  <c:v>0.51351321848386322</c:v>
                </c:pt>
                <c:pt idx="20">
                  <c:v>0.54053965545158977</c:v>
                </c:pt>
                <c:pt idx="21">
                  <c:v>0.56756791176882615</c:v>
                </c:pt>
                <c:pt idx="22">
                  <c:v>0.5945943487365527</c:v>
                </c:pt>
                <c:pt idx="23">
                  <c:v>0.62162078570427926</c:v>
                </c:pt>
                <c:pt idx="24">
                  <c:v>0.64864904202151563</c:v>
                </c:pt>
                <c:pt idx="25">
                  <c:v>0.67567547898924218</c:v>
                </c:pt>
                <c:pt idx="26">
                  <c:v>0.70270191595696863</c:v>
                </c:pt>
                <c:pt idx="27">
                  <c:v>0.729730172274205</c:v>
                </c:pt>
                <c:pt idx="28">
                  <c:v>0.75675660924193155</c:v>
                </c:pt>
                <c:pt idx="29">
                  <c:v>0.78378304620965811</c:v>
                </c:pt>
                <c:pt idx="30">
                  <c:v>0.81081130252689448</c:v>
                </c:pt>
                <c:pt idx="31">
                  <c:v>0.83783773949462104</c:v>
                </c:pt>
                <c:pt idx="32">
                  <c:v>0.86486417646234759</c:v>
                </c:pt>
                <c:pt idx="33">
                  <c:v>0.89189243277958397</c:v>
                </c:pt>
                <c:pt idx="34">
                  <c:v>0.91891886974731052</c:v>
                </c:pt>
                <c:pt idx="35">
                  <c:v>0.94594530671503707</c:v>
                </c:pt>
                <c:pt idx="36">
                  <c:v>0.97297356303227345</c:v>
                </c:pt>
                <c:pt idx="37">
                  <c:v>1</c:v>
                </c:pt>
              </c:numCache>
            </c:numRef>
          </c:xVal>
          <c:yVal>
            <c:numRef>
              <c:f>'7hpf'!$D$3:$D$79</c:f>
              <c:numCache>
                <c:formatCode>General</c:formatCode>
                <c:ptCount val="77"/>
                <c:pt idx="0">
                  <c:v>0.38604625646881457</c:v>
                </c:pt>
                <c:pt idx="1">
                  <c:v>0.37058205616363488</c:v>
                </c:pt>
                <c:pt idx="2">
                  <c:v>0.45108285974939499</c:v>
                </c:pt>
                <c:pt idx="3">
                  <c:v>0.33742474637776859</c:v>
                </c:pt>
                <c:pt idx="4">
                  <c:v>0.33761776950600297</c:v>
                </c:pt>
                <c:pt idx="5">
                  <c:v>0.56564513409011941</c:v>
                </c:pt>
                <c:pt idx="6">
                  <c:v>0.58125765743067925</c:v>
                </c:pt>
                <c:pt idx="7">
                  <c:v>0.53587284042676397</c:v>
                </c:pt>
                <c:pt idx="8">
                  <c:v>0.65223124577126956</c:v>
                </c:pt>
                <c:pt idx="9">
                  <c:v>0.52527485477549374</c:v>
                </c:pt>
                <c:pt idx="10">
                  <c:v>0.56472471854180173</c:v>
                </c:pt>
                <c:pt idx="11">
                  <c:v>0.53444853292263428</c:v>
                </c:pt>
                <c:pt idx="12">
                  <c:v>0.49290589208178487</c:v>
                </c:pt>
                <c:pt idx="13">
                  <c:v>0.43119538207404368</c:v>
                </c:pt>
                <c:pt idx="14">
                  <c:v>0.37893690988258094</c:v>
                </c:pt>
                <c:pt idx="15">
                  <c:v>0.31734424557418284</c:v>
                </c:pt>
                <c:pt idx="16">
                  <c:v>0.38134055578469994</c:v>
                </c:pt>
                <c:pt idx="17">
                  <c:v>0.33027069969868073</c:v>
                </c:pt>
                <c:pt idx="18">
                  <c:v>0.42766204291615278</c:v>
                </c:pt>
                <c:pt idx="19">
                  <c:v>0.42604471228378865</c:v>
                </c:pt>
                <c:pt idx="20">
                  <c:v>0.40796758836903585</c:v>
                </c:pt>
                <c:pt idx="21">
                  <c:v>0.39112174883017825</c:v>
                </c:pt>
                <c:pt idx="22">
                  <c:v>0.36299726313522385</c:v>
                </c:pt>
                <c:pt idx="23">
                  <c:v>0.46291212977656049</c:v>
                </c:pt>
                <c:pt idx="24">
                  <c:v>0.40825001168297881</c:v>
                </c:pt>
                <c:pt idx="25">
                  <c:v>0.34457879305685646</c:v>
                </c:pt>
                <c:pt idx="26">
                  <c:v>0.55571561800926106</c:v>
                </c:pt>
                <c:pt idx="27">
                  <c:v>0.65153433068722322</c:v>
                </c:pt>
                <c:pt idx="28">
                  <c:v>0.53042552456574865</c:v>
                </c:pt>
                <c:pt idx="29">
                  <c:v>0.5920933663030381</c:v>
                </c:pt>
                <c:pt idx="30">
                  <c:v>0.71928544869750033</c:v>
                </c:pt>
                <c:pt idx="31">
                  <c:v>0.78124993650554986</c:v>
                </c:pt>
                <c:pt idx="32">
                  <c:v>1</c:v>
                </c:pt>
                <c:pt idx="33">
                  <c:v>0.93618249016089994</c:v>
                </c:pt>
                <c:pt idx="34">
                  <c:v>0.96676954460764497</c:v>
                </c:pt>
                <c:pt idx="35">
                  <c:v>0.92640129711542163</c:v>
                </c:pt>
                <c:pt idx="36">
                  <c:v>0.84224930867242753</c:v>
                </c:pt>
                <c:pt idx="37">
                  <c:v>0.71113784086360576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ED-4A44-BDBF-5931BA4AEDB6}"/>
            </c:ext>
          </c:extLst>
        </c:ser>
        <c:ser>
          <c:idx val="1"/>
          <c:order val="1"/>
          <c:tx>
            <c:strRef>
              <c:f>'7hpf'!$G$2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45000"/>
                </a:schemeClr>
              </a:solidFill>
              <a:ln w="9525">
                <a:solidFill>
                  <a:schemeClr val="accent6">
                    <a:tint val="45000"/>
                  </a:schemeClr>
                </a:solidFill>
              </a:ln>
              <a:effectLst/>
            </c:spPr>
          </c:marker>
          <c:xVal>
            <c:numRef>
              <c:f>'7hpf'!$G$3:$G$79</c:f>
              <c:numCache>
                <c:formatCode>General</c:formatCode>
                <c:ptCount val="77"/>
                <c:pt idx="0">
                  <c:v>0</c:v>
                </c:pt>
                <c:pt idx="1">
                  <c:v>2.1276138642222855E-2</c:v>
                </c:pt>
                <c:pt idx="2">
                  <c:v>4.2553709538814093E-2</c:v>
                </c:pt>
                <c:pt idx="3">
                  <c:v>6.3829848181036944E-2</c:v>
                </c:pt>
                <c:pt idx="4">
                  <c:v>8.5105986823259816E-2</c:v>
                </c:pt>
                <c:pt idx="5">
                  <c:v>0.10638355771985104</c:v>
                </c:pt>
                <c:pt idx="6">
                  <c:v>0.12765969636207389</c:v>
                </c:pt>
                <c:pt idx="7">
                  <c:v>0.14893583500429677</c:v>
                </c:pt>
                <c:pt idx="8">
                  <c:v>0.17021340590088802</c:v>
                </c:pt>
                <c:pt idx="9">
                  <c:v>0.19148954454311085</c:v>
                </c:pt>
                <c:pt idx="10">
                  <c:v>0.2127656831853337</c:v>
                </c:pt>
                <c:pt idx="11">
                  <c:v>0.23404325408192495</c:v>
                </c:pt>
                <c:pt idx="12">
                  <c:v>0.25531939272414778</c:v>
                </c:pt>
                <c:pt idx="13">
                  <c:v>0.27659553136637066</c:v>
                </c:pt>
                <c:pt idx="14">
                  <c:v>0.29787167000859355</c:v>
                </c:pt>
                <c:pt idx="15">
                  <c:v>0.31914924090518476</c:v>
                </c:pt>
                <c:pt idx="16">
                  <c:v>0.34042537954740765</c:v>
                </c:pt>
                <c:pt idx="17">
                  <c:v>0.36170151818963042</c:v>
                </c:pt>
                <c:pt idx="18">
                  <c:v>0.38297908908622169</c:v>
                </c:pt>
                <c:pt idx="19">
                  <c:v>0.40425522772844452</c:v>
                </c:pt>
                <c:pt idx="20">
                  <c:v>0.42553136637066741</c:v>
                </c:pt>
                <c:pt idx="21">
                  <c:v>0.44680893726725862</c:v>
                </c:pt>
                <c:pt idx="22">
                  <c:v>0.46808507590948151</c:v>
                </c:pt>
                <c:pt idx="23">
                  <c:v>0.48936121455170439</c:v>
                </c:pt>
                <c:pt idx="24">
                  <c:v>0.51063878544829555</c:v>
                </c:pt>
                <c:pt idx="25">
                  <c:v>0.53191492409051844</c:v>
                </c:pt>
                <c:pt idx="26">
                  <c:v>0.55319106273274132</c:v>
                </c:pt>
                <c:pt idx="27">
                  <c:v>0.57446863362933254</c:v>
                </c:pt>
                <c:pt idx="28">
                  <c:v>0.59574477227155542</c:v>
                </c:pt>
                <c:pt idx="29">
                  <c:v>0.61702091091377831</c:v>
                </c:pt>
                <c:pt idx="30">
                  <c:v>0.63829848181036952</c:v>
                </c:pt>
                <c:pt idx="31">
                  <c:v>0.65957462045259241</c:v>
                </c:pt>
                <c:pt idx="32">
                  <c:v>0.68085075909481529</c:v>
                </c:pt>
                <c:pt idx="33">
                  <c:v>0.70212832999140651</c:v>
                </c:pt>
                <c:pt idx="34">
                  <c:v>0.72340446863362939</c:v>
                </c:pt>
                <c:pt idx="35">
                  <c:v>0.74468060727585228</c:v>
                </c:pt>
                <c:pt idx="36">
                  <c:v>0.76595817817244338</c:v>
                </c:pt>
                <c:pt idx="37">
                  <c:v>0.78723431681466627</c:v>
                </c:pt>
                <c:pt idx="38">
                  <c:v>0.80851045545688904</c:v>
                </c:pt>
                <c:pt idx="39">
                  <c:v>0.82978659409911193</c:v>
                </c:pt>
                <c:pt idx="40">
                  <c:v>0.85106416499570314</c:v>
                </c:pt>
                <c:pt idx="41">
                  <c:v>0.87234030363792603</c:v>
                </c:pt>
                <c:pt idx="42">
                  <c:v>0.89361644228014891</c:v>
                </c:pt>
                <c:pt idx="43">
                  <c:v>0.91489401317674013</c:v>
                </c:pt>
                <c:pt idx="44">
                  <c:v>0.93617015181896301</c:v>
                </c:pt>
                <c:pt idx="45">
                  <c:v>0.9574462904611859</c:v>
                </c:pt>
                <c:pt idx="46">
                  <c:v>0.97872386135777711</c:v>
                </c:pt>
                <c:pt idx="47">
                  <c:v>1</c:v>
                </c:pt>
              </c:numCache>
            </c:numRef>
          </c:xVal>
          <c:yVal>
            <c:numRef>
              <c:f>'7hpf'!$H$3:$H$79</c:f>
              <c:numCache>
                <c:formatCode>General</c:formatCode>
                <c:ptCount val="77"/>
                <c:pt idx="0">
                  <c:v>5.0820583013728333E-2</c:v>
                </c:pt>
                <c:pt idx="1">
                  <c:v>2.2078155280597377E-2</c:v>
                </c:pt>
                <c:pt idx="2">
                  <c:v>2.8290124544308771E-2</c:v>
                </c:pt>
                <c:pt idx="3">
                  <c:v>8.4501077396359897E-2</c:v>
                </c:pt>
                <c:pt idx="4">
                  <c:v>0.12607400832102347</c:v>
                </c:pt>
                <c:pt idx="5">
                  <c:v>0.16217864451340988</c:v>
                </c:pt>
                <c:pt idx="6">
                  <c:v>0.12256061201534103</c:v>
                </c:pt>
                <c:pt idx="7">
                  <c:v>0.16372697827589477</c:v>
                </c:pt>
                <c:pt idx="8">
                  <c:v>0.2057369662144764</c:v>
                </c:pt>
                <c:pt idx="9">
                  <c:v>0.37280624483324076</c:v>
                </c:pt>
                <c:pt idx="10">
                  <c:v>0.43938629063952622</c:v>
                </c:pt>
                <c:pt idx="11">
                  <c:v>0.32461647400018978</c:v>
                </c:pt>
                <c:pt idx="12">
                  <c:v>0.31174023228394476</c:v>
                </c:pt>
                <c:pt idx="13">
                  <c:v>0.19318258819065173</c:v>
                </c:pt>
                <c:pt idx="14">
                  <c:v>0.14601939313447804</c:v>
                </c:pt>
                <c:pt idx="15">
                  <c:v>0.16968484462453753</c:v>
                </c:pt>
                <c:pt idx="16">
                  <c:v>0.16010008266814837</c:v>
                </c:pt>
                <c:pt idx="17">
                  <c:v>0.19111927252029437</c:v>
                </c:pt>
                <c:pt idx="18">
                  <c:v>0.23605822005990051</c:v>
                </c:pt>
                <c:pt idx="19">
                  <c:v>0.30062915881770996</c:v>
                </c:pt>
                <c:pt idx="20">
                  <c:v>0.19078216265296996</c:v>
                </c:pt>
                <c:pt idx="21">
                  <c:v>0.1106906178427679</c:v>
                </c:pt>
                <c:pt idx="22">
                  <c:v>0.17583582918863244</c:v>
                </c:pt>
                <c:pt idx="23">
                  <c:v>0.28666366260553744</c:v>
                </c:pt>
                <c:pt idx="24">
                  <c:v>0.3835429400046077</c:v>
                </c:pt>
                <c:pt idx="25">
                  <c:v>0.38957026115003596</c:v>
                </c:pt>
                <c:pt idx="26">
                  <c:v>0.40460976568323193</c:v>
                </c:pt>
                <c:pt idx="27">
                  <c:v>0.39192494816300533</c:v>
                </c:pt>
                <c:pt idx="28">
                  <c:v>0.39387984658960012</c:v>
                </c:pt>
                <c:pt idx="29">
                  <c:v>0.32075241567171259</c:v>
                </c:pt>
                <c:pt idx="30">
                  <c:v>0.28978574042201416</c:v>
                </c:pt>
                <c:pt idx="31">
                  <c:v>0.34807525511932674</c:v>
                </c:pt>
                <c:pt idx="32">
                  <c:v>0.24546849801460921</c:v>
                </c:pt>
                <c:pt idx="33">
                  <c:v>0.20509154481020206</c:v>
                </c:pt>
                <c:pt idx="34">
                  <c:v>0.23211623683746901</c:v>
                </c:pt>
                <c:pt idx="35">
                  <c:v>0.28099716759950666</c:v>
                </c:pt>
                <c:pt idx="36">
                  <c:v>0.36444117686918109</c:v>
                </c:pt>
                <c:pt idx="37">
                  <c:v>0.36460888479312636</c:v>
                </c:pt>
                <c:pt idx="38">
                  <c:v>0.33060652671807456</c:v>
                </c:pt>
                <c:pt idx="39">
                  <c:v>0.37773753540500621</c:v>
                </c:pt>
                <c:pt idx="40">
                  <c:v>0.41536848310723823</c:v>
                </c:pt>
                <c:pt idx="41">
                  <c:v>0.61601322690373905</c:v>
                </c:pt>
                <c:pt idx="42">
                  <c:v>0.65311394652319454</c:v>
                </c:pt>
                <c:pt idx="43">
                  <c:v>0.73980030898914473</c:v>
                </c:pt>
                <c:pt idx="44">
                  <c:v>0.83003903020775449</c:v>
                </c:pt>
                <c:pt idx="45">
                  <c:v>1</c:v>
                </c:pt>
                <c:pt idx="46">
                  <c:v>0.78434793803954528</c:v>
                </c:pt>
                <c:pt idx="47">
                  <c:v>0.76230874520592506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ED-4A44-BDBF-5931BA4AEDB6}"/>
            </c:ext>
          </c:extLst>
        </c:ser>
        <c:ser>
          <c:idx val="2"/>
          <c:order val="2"/>
          <c:tx>
            <c:strRef>
              <c:f>'7hpf'!$K$2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53000"/>
                </a:schemeClr>
              </a:solidFill>
              <a:ln w="9525">
                <a:solidFill>
                  <a:schemeClr val="accent6">
                    <a:tint val="53000"/>
                  </a:schemeClr>
                </a:solidFill>
              </a:ln>
              <a:effectLst/>
            </c:spPr>
          </c:marker>
          <c:xVal>
            <c:numRef>
              <c:f>'7hpf'!$K$3:$K$79</c:f>
              <c:numCache>
                <c:formatCode>General</c:formatCode>
                <c:ptCount val="77"/>
                <c:pt idx="0">
                  <c:v>0</c:v>
                </c:pt>
                <c:pt idx="1">
                  <c:v>2.5640494548266439E-2</c:v>
                </c:pt>
                <c:pt idx="2">
                  <c:v>5.1282715148000278E-2</c:v>
                </c:pt>
                <c:pt idx="3">
                  <c:v>7.6923209696266731E-2</c:v>
                </c:pt>
                <c:pt idx="4">
                  <c:v>0.10256370424453316</c:v>
                </c:pt>
                <c:pt idx="5">
                  <c:v>0.12820592484426702</c:v>
                </c:pt>
                <c:pt idx="6">
                  <c:v>0.15384641939253346</c:v>
                </c:pt>
                <c:pt idx="7">
                  <c:v>0.17948691394079991</c:v>
                </c:pt>
                <c:pt idx="8">
                  <c:v>0.20512913454053375</c:v>
                </c:pt>
                <c:pt idx="9">
                  <c:v>0.23076962908880019</c:v>
                </c:pt>
                <c:pt idx="10">
                  <c:v>0.25641012363706661</c:v>
                </c:pt>
                <c:pt idx="11">
                  <c:v>0.28205234423680048</c:v>
                </c:pt>
                <c:pt idx="12">
                  <c:v>0.30769283878506692</c:v>
                </c:pt>
                <c:pt idx="13">
                  <c:v>0.33333333333333331</c:v>
                </c:pt>
                <c:pt idx="14">
                  <c:v>0.35897382788159982</c:v>
                </c:pt>
                <c:pt idx="15">
                  <c:v>0.38461604848133363</c:v>
                </c:pt>
                <c:pt idx="16">
                  <c:v>0.41025654302960007</c:v>
                </c:pt>
                <c:pt idx="17">
                  <c:v>0.43589703757786646</c:v>
                </c:pt>
                <c:pt idx="18">
                  <c:v>0.46153925817760039</c:v>
                </c:pt>
                <c:pt idx="19">
                  <c:v>0.48717975272586678</c:v>
                </c:pt>
                <c:pt idx="20">
                  <c:v>0.51282024727413322</c:v>
                </c:pt>
                <c:pt idx="21">
                  <c:v>0.53846246787386709</c:v>
                </c:pt>
                <c:pt idx="22">
                  <c:v>0.56410296242213354</c:v>
                </c:pt>
                <c:pt idx="23">
                  <c:v>0.58974345697039998</c:v>
                </c:pt>
                <c:pt idx="24">
                  <c:v>0.61538567757013385</c:v>
                </c:pt>
                <c:pt idx="25">
                  <c:v>0.64102617211840029</c:v>
                </c:pt>
                <c:pt idx="26">
                  <c:v>0.66666666666666663</c:v>
                </c:pt>
                <c:pt idx="27">
                  <c:v>0.6923088872664005</c:v>
                </c:pt>
                <c:pt idx="28">
                  <c:v>0.71794938181466694</c:v>
                </c:pt>
                <c:pt idx="29">
                  <c:v>0.74358987636293339</c:v>
                </c:pt>
                <c:pt idx="30">
                  <c:v>0.76923209696266726</c:v>
                </c:pt>
                <c:pt idx="31">
                  <c:v>0.7948725915109337</c:v>
                </c:pt>
                <c:pt idx="32">
                  <c:v>0.82051308605920015</c:v>
                </c:pt>
                <c:pt idx="33">
                  <c:v>0.84615530665893401</c:v>
                </c:pt>
                <c:pt idx="34">
                  <c:v>0.87179580120720046</c:v>
                </c:pt>
                <c:pt idx="35">
                  <c:v>0.89743629575546691</c:v>
                </c:pt>
                <c:pt idx="36">
                  <c:v>0.92307851635520077</c:v>
                </c:pt>
                <c:pt idx="37">
                  <c:v>0.94871901090346722</c:v>
                </c:pt>
                <c:pt idx="38">
                  <c:v>0.97435950545173355</c:v>
                </c:pt>
                <c:pt idx="39">
                  <c:v>1</c:v>
                </c:pt>
              </c:numCache>
            </c:numRef>
          </c:xVal>
          <c:yVal>
            <c:numRef>
              <c:f>'7hpf'!$L$3:$L$79</c:f>
              <c:numCache>
                <c:formatCode>General</c:formatCode>
                <c:ptCount val="77"/>
                <c:pt idx="0">
                  <c:v>0.42324459305032375</c:v>
                </c:pt>
                <c:pt idx="1">
                  <c:v>0.39090400342357851</c:v>
                </c:pt>
                <c:pt idx="2">
                  <c:v>0.30801076608838918</c:v>
                </c:pt>
                <c:pt idx="3">
                  <c:v>0.23884632929369884</c:v>
                </c:pt>
                <c:pt idx="4">
                  <c:v>0.24002044114627175</c:v>
                </c:pt>
                <c:pt idx="5">
                  <c:v>0.26636349813223731</c:v>
                </c:pt>
                <c:pt idx="6">
                  <c:v>0.30897012049930322</c:v>
                </c:pt>
                <c:pt idx="7">
                  <c:v>0.31224634716402611</c:v>
                </c:pt>
                <c:pt idx="8">
                  <c:v>0.31045304414754621</c:v>
                </c:pt>
                <c:pt idx="9">
                  <c:v>0.29923079214144516</c:v>
                </c:pt>
                <c:pt idx="10">
                  <c:v>0.33735258939474455</c:v>
                </c:pt>
                <c:pt idx="11">
                  <c:v>0.4065483776407719</c:v>
                </c:pt>
                <c:pt idx="12">
                  <c:v>0.57276750233960205</c:v>
                </c:pt>
                <c:pt idx="13">
                  <c:v>0.45459604438738477</c:v>
                </c:pt>
                <c:pt idx="14">
                  <c:v>0.37009604517117106</c:v>
                </c:pt>
                <c:pt idx="15">
                  <c:v>0.4423517350676956</c:v>
                </c:pt>
                <c:pt idx="16">
                  <c:v>0.49120356654110409</c:v>
                </c:pt>
                <c:pt idx="17">
                  <c:v>0.43230359491416753</c:v>
                </c:pt>
                <c:pt idx="18">
                  <c:v>0.51331104245143266</c:v>
                </c:pt>
                <c:pt idx="19">
                  <c:v>0.49741899176867643</c:v>
                </c:pt>
                <c:pt idx="20">
                  <c:v>0.49389352106582396</c:v>
                </c:pt>
                <c:pt idx="21">
                  <c:v>0.4868754986840228</c:v>
                </c:pt>
                <c:pt idx="22">
                  <c:v>0.36177850513144877</c:v>
                </c:pt>
                <c:pt idx="23">
                  <c:v>0.51995755013488965</c:v>
                </c:pt>
                <c:pt idx="24">
                  <c:v>0.55013488961937773</c:v>
                </c:pt>
                <c:pt idx="25">
                  <c:v>0.48638014575289723</c:v>
                </c:pt>
                <c:pt idx="26">
                  <c:v>0.62702902674122041</c:v>
                </c:pt>
                <c:pt idx="27">
                  <c:v>0.57564243042721053</c:v>
                </c:pt>
                <c:pt idx="28">
                  <c:v>0.55869853855209584</c:v>
                </c:pt>
                <c:pt idx="29">
                  <c:v>0.74204652868892929</c:v>
                </c:pt>
                <c:pt idx="30">
                  <c:v>0.7430670184299506</c:v>
                </c:pt>
                <c:pt idx="31">
                  <c:v>0.72371219994701608</c:v>
                </c:pt>
                <c:pt idx="32">
                  <c:v>0.77976702736511427</c:v>
                </c:pt>
                <c:pt idx="33">
                  <c:v>0.81254026702031101</c:v>
                </c:pt>
                <c:pt idx="34">
                  <c:v>0.93760590912154806</c:v>
                </c:pt>
                <c:pt idx="35">
                  <c:v>0.99134229671327057</c:v>
                </c:pt>
                <c:pt idx="36">
                  <c:v>1</c:v>
                </c:pt>
                <c:pt idx="37">
                  <c:v>0.87966529190552545</c:v>
                </c:pt>
                <c:pt idx="38">
                  <c:v>0.68085790111438738</c:v>
                </c:pt>
                <c:pt idx="39">
                  <c:v>0.86216491176917809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2ED-4A44-BDBF-5931BA4AEDB6}"/>
            </c:ext>
          </c:extLst>
        </c:ser>
        <c:ser>
          <c:idx val="3"/>
          <c:order val="3"/>
          <c:tx>
            <c:strRef>
              <c:f>'7hpf'!$O$2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60000"/>
                </a:schemeClr>
              </a:solidFill>
              <a:ln w="9525">
                <a:solidFill>
                  <a:schemeClr val="accent6">
                    <a:tint val="60000"/>
                  </a:schemeClr>
                </a:solidFill>
              </a:ln>
              <a:effectLst/>
            </c:spPr>
          </c:marker>
          <c:xVal>
            <c:numRef>
              <c:f>'7hpf'!$O$3:$O$79</c:f>
              <c:numCache>
                <c:formatCode>General</c:formatCode>
                <c:ptCount val="77"/>
                <c:pt idx="0">
                  <c:v>0</c:v>
                </c:pt>
                <c:pt idx="1">
                  <c:v>2.3809027716561175E-2</c:v>
                </c:pt>
                <c:pt idx="2">
                  <c:v>4.7619658195001621E-2</c:v>
                </c:pt>
                <c:pt idx="3">
                  <c:v>7.1428685911562803E-2</c:v>
                </c:pt>
                <c:pt idx="4">
                  <c:v>9.5237713628123985E-2</c:v>
                </c:pt>
                <c:pt idx="5">
                  <c:v>0.11904834410656444</c:v>
                </c:pt>
                <c:pt idx="6">
                  <c:v>0.14285737182312561</c:v>
                </c:pt>
                <c:pt idx="7">
                  <c:v>0.16666639953968679</c:v>
                </c:pt>
                <c:pt idx="8">
                  <c:v>0.19047703001812724</c:v>
                </c:pt>
                <c:pt idx="9">
                  <c:v>0.21428605773468842</c:v>
                </c:pt>
                <c:pt idx="10">
                  <c:v>0.23809508545124961</c:v>
                </c:pt>
                <c:pt idx="11">
                  <c:v>0.26190571592969003</c:v>
                </c:pt>
                <c:pt idx="12">
                  <c:v>0.28571474364625121</c:v>
                </c:pt>
                <c:pt idx="13">
                  <c:v>0.30952377136281239</c:v>
                </c:pt>
                <c:pt idx="14">
                  <c:v>0.33333279907937358</c:v>
                </c:pt>
                <c:pt idx="15">
                  <c:v>0.35714342955781403</c:v>
                </c:pt>
                <c:pt idx="16">
                  <c:v>0.38095245727437521</c:v>
                </c:pt>
                <c:pt idx="17">
                  <c:v>0.40476148499093634</c:v>
                </c:pt>
                <c:pt idx="18">
                  <c:v>0.42857211546937685</c:v>
                </c:pt>
                <c:pt idx="19">
                  <c:v>0.45238114318593797</c:v>
                </c:pt>
                <c:pt idx="20">
                  <c:v>0.47619017090249921</c:v>
                </c:pt>
                <c:pt idx="21">
                  <c:v>0.50000080138093961</c:v>
                </c:pt>
                <c:pt idx="22">
                  <c:v>0.52380982909750085</c:v>
                </c:pt>
                <c:pt idx="23">
                  <c:v>0.54761885681406197</c:v>
                </c:pt>
                <c:pt idx="24">
                  <c:v>0.57142948729250242</c:v>
                </c:pt>
                <c:pt idx="25">
                  <c:v>0.59523851500906366</c:v>
                </c:pt>
                <c:pt idx="26">
                  <c:v>0.61904754272562479</c:v>
                </c:pt>
                <c:pt idx="27">
                  <c:v>0.64285817320406524</c:v>
                </c:pt>
                <c:pt idx="28">
                  <c:v>0.66666720092062637</c:v>
                </c:pt>
                <c:pt idx="29">
                  <c:v>0.69047622863718761</c:v>
                </c:pt>
                <c:pt idx="30">
                  <c:v>0.71428685911562806</c:v>
                </c:pt>
                <c:pt idx="31">
                  <c:v>0.73809588683218919</c:v>
                </c:pt>
                <c:pt idx="32">
                  <c:v>0.76190491454875042</c:v>
                </c:pt>
                <c:pt idx="33">
                  <c:v>0.78571554502719088</c:v>
                </c:pt>
                <c:pt idx="34">
                  <c:v>0.80952457274375211</c:v>
                </c:pt>
                <c:pt idx="35">
                  <c:v>0.83333360046031324</c:v>
                </c:pt>
                <c:pt idx="36">
                  <c:v>0.85714423093875369</c:v>
                </c:pt>
                <c:pt idx="37">
                  <c:v>0.88095325865531493</c:v>
                </c:pt>
                <c:pt idx="38">
                  <c:v>0.90476228637187595</c:v>
                </c:pt>
                <c:pt idx="39">
                  <c:v>0.92857131408843718</c:v>
                </c:pt>
                <c:pt idx="40">
                  <c:v>0.95238194456687764</c:v>
                </c:pt>
                <c:pt idx="41">
                  <c:v>0.97619097228343876</c:v>
                </c:pt>
                <c:pt idx="42">
                  <c:v>1</c:v>
                </c:pt>
              </c:numCache>
            </c:numRef>
          </c:xVal>
          <c:yVal>
            <c:numRef>
              <c:f>'7hpf'!$P$3:$P$79</c:f>
              <c:numCache>
                <c:formatCode>General</c:formatCode>
                <c:ptCount val="77"/>
                <c:pt idx="0">
                  <c:v>0.32710257446081231</c:v>
                </c:pt>
                <c:pt idx="1">
                  <c:v>0.15887862695423344</c:v>
                </c:pt>
                <c:pt idx="2">
                  <c:v>0.25700939929247713</c:v>
                </c:pt>
                <c:pt idx="3">
                  <c:v>0.26869186773934506</c:v>
                </c:pt>
                <c:pt idx="4">
                  <c:v>0.44158847552209662</c:v>
                </c:pt>
                <c:pt idx="5">
                  <c:v>0.37616796062993413</c:v>
                </c:pt>
                <c:pt idx="6">
                  <c:v>0.51168165069043181</c:v>
                </c:pt>
                <c:pt idx="7">
                  <c:v>0.62149489147554338</c:v>
                </c:pt>
                <c:pt idx="8">
                  <c:v>0.58411197375328949</c:v>
                </c:pt>
                <c:pt idx="9">
                  <c:v>0.50700899041425906</c:v>
                </c:pt>
                <c:pt idx="10">
                  <c:v>0.56074703685955363</c:v>
                </c:pt>
                <c:pt idx="11">
                  <c:v>0.53738209996581787</c:v>
                </c:pt>
                <c:pt idx="12">
                  <c:v>0.41121536597053793</c:v>
                </c:pt>
                <c:pt idx="13">
                  <c:v>0.35046751135454812</c:v>
                </c:pt>
                <c:pt idx="14">
                  <c:v>0.34345770318385294</c:v>
                </c:pt>
                <c:pt idx="15">
                  <c:v>0.70560768298526888</c:v>
                </c:pt>
                <c:pt idx="16">
                  <c:v>0.64485982836927924</c:v>
                </c:pt>
                <c:pt idx="17">
                  <c:v>0.72663547198448231</c:v>
                </c:pt>
                <c:pt idx="18">
                  <c:v>0.54672905603103561</c:v>
                </c:pt>
                <c:pt idx="19">
                  <c:v>0.47196158507365532</c:v>
                </c:pt>
                <c:pt idx="20">
                  <c:v>0.45794360424513725</c:v>
                </c:pt>
                <c:pt idx="21">
                  <c:v>0.52336411913729974</c:v>
                </c:pt>
                <c:pt idx="22">
                  <c:v>0.43691581524592393</c:v>
                </c:pt>
                <c:pt idx="23">
                  <c:v>0.69392521453840106</c:v>
                </c:pt>
                <c:pt idx="24">
                  <c:v>0.60513976275250281</c:v>
                </c:pt>
                <c:pt idx="25">
                  <c:v>0.62149489147554338</c:v>
                </c:pt>
                <c:pt idx="26">
                  <c:v>0.68925255426222831</c:v>
                </c:pt>
                <c:pt idx="27">
                  <c:v>0.68457825847318343</c:v>
                </c:pt>
                <c:pt idx="28">
                  <c:v>0.7850461787059495</c:v>
                </c:pt>
                <c:pt idx="29">
                  <c:v>0.57009235741189912</c:v>
                </c:pt>
                <c:pt idx="30">
                  <c:v>0.86682182232115257</c:v>
                </c:pt>
                <c:pt idx="31">
                  <c:v>0.68457825847318343</c:v>
                </c:pt>
                <c:pt idx="32">
                  <c:v>0.63317735992241131</c:v>
                </c:pt>
                <c:pt idx="33">
                  <c:v>0.63317735992241131</c:v>
                </c:pt>
                <c:pt idx="34">
                  <c:v>0.63785002019858406</c:v>
                </c:pt>
                <c:pt idx="35">
                  <c:v>0.83411156487507143</c:v>
                </c:pt>
                <c:pt idx="36">
                  <c:v>0.86682182232115257</c:v>
                </c:pt>
                <c:pt idx="37">
                  <c:v>1</c:v>
                </c:pt>
                <c:pt idx="38">
                  <c:v>0.91121454821410175</c:v>
                </c:pt>
                <c:pt idx="39">
                  <c:v>0.757008581536041</c:v>
                </c:pt>
                <c:pt idx="40">
                  <c:v>0.81074662798133557</c:v>
                </c:pt>
                <c:pt idx="41">
                  <c:v>0.77570085815360423</c:v>
                </c:pt>
                <c:pt idx="42">
                  <c:v>0.425233346799056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2ED-4A44-BDBF-5931BA4AEDB6}"/>
            </c:ext>
          </c:extLst>
        </c:ser>
        <c:ser>
          <c:idx val="4"/>
          <c:order val="4"/>
          <c:tx>
            <c:strRef>
              <c:f>'7hpf'!$S$2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67000"/>
                </a:schemeClr>
              </a:solidFill>
              <a:ln w="9525">
                <a:solidFill>
                  <a:schemeClr val="accent6">
                    <a:tint val="67000"/>
                  </a:schemeClr>
                </a:solidFill>
              </a:ln>
              <a:effectLst/>
            </c:spPr>
          </c:marker>
          <c:xVal>
            <c:numRef>
              <c:f>'7hpf'!$S$3:$S$79</c:f>
              <c:numCache>
                <c:formatCode>General</c:formatCode>
                <c:ptCount val="77"/>
                <c:pt idx="0">
                  <c:v>0</c:v>
                </c:pt>
                <c:pt idx="1">
                  <c:v>3.571318829891839E-2</c:v>
                </c:pt>
                <c:pt idx="2">
                  <c:v>7.1428937233693868E-2</c:v>
                </c:pt>
                <c:pt idx="3">
                  <c:v>0.10714212553261226</c:v>
                </c:pt>
                <c:pt idx="4">
                  <c:v>0.14285787446738774</c:v>
                </c:pt>
                <c:pt idx="5">
                  <c:v>0.17857106276630616</c:v>
                </c:pt>
                <c:pt idx="6">
                  <c:v>0.2142868117010816</c:v>
                </c:pt>
                <c:pt idx="7">
                  <c:v>0.25</c:v>
                </c:pt>
                <c:pt idx="8">
                  <c:v>0.2857131882989184</c:v>
                </c:pt>
                <c:pt idx="9">
                  <c:v>0.32142893723369392</c:v>
                </c:pt>
                <c:pt idx="10">
                  <c:v>0.35714212553261232</c:v>
                </c:pt>
                <c:pt idx="11">
                  <c:v>0.39285787446738774</c:v>
                </c:pt>
                <c:pt idx="12">
                  <c:v>0.42857106276630613</c:v>
                </c:pt>
                <c:pt idx="13">
                  <c:v>0.4642868117010816</c:v>
                </c:pt>
                <c:pt idx="14">
                  <c:v>0.5</c:v>
                </c:pt>
                <c:pt idx="15">
                  <c:v>0.53571318829891834</c:v>
                </c:pt>
                <c:pt idx="16">
                  <c:v>0.57142893723369392</c:v>
                </c:pt>
                <c:pt idx="17">
                  <c:v>0.60714212553261226</c:v>
                </c:pt>
                <c:pt idx="18">
                  <c:v>0.64285787446738785</c:v>
                </c:pt>
                <c:pt idx="19">
                  <c:v>0.67857106276630619</c:v>
                </c:pt>
                <c:pt idx="20">
                  <c:v>0.71428425106522464</c:v>
                </c:pt>
                <c:pt idx="21">
                  <c:v>0.75</c:v>
                </c:pt>
                <c:pt idx="22">
                  <c:v>0.78571318829891845</c:v>
                </c:pt>
                <c:pt idx="23">
                  <c:v>0.82142893723369392</c:v>
                </c:pt>
                <c:pt idx="24">
                  <c:v>0.85714212553261226</c:v>
                </c:pt>
                <c:pt idx="25">
                  <c:v>0.89285787446738785</c:v>
                </c:pt>
                <c:pt idx="26">
                  <c:v>0.92857106276630608</c:v>
                </c:pt>
                <c:pt idx="27">
                  <c:v>0.96428425106522453</c:v>
                </c:pt>
                <c:pt idx="28">
                  <c:v>1</c:v>
                </c:pt>
              </c:numCache>
            </c:numRef>
          </c:xVal>
          <c:yVal>
            <c:numRef>
              <c:f>'7hpf'!$T$3:$T$79</c:f>
              <c:numCache>
                <c:formatCode>General</c:formatCode>
                <c:ptCount val="77"/>
                <c:pt idx="0">
                  <c:v>0.3235294117647059</c:v>
                </c:pt>
                <c:pt idx="1">
                  <c:v>0.41176470588235292</c:v>
                </c:pt>
                <c:pt idx="2">
                  <c:v>0.3235294117647059</c:v>
                </c:pt>
                <c:pt idx="3">
                  <c:v>0.44117647058823528</c:v>
                </c:pt>
                <c:pt idx="4">
                  <c:v>0.3235294117647059</c:v>
                </c:pt>
                <c:pt idx="5">
                  <c:v>0.35294117647058826</c:v>
                </c:pt>
                <c:pt idx="6">
                  <c:v>0.52941176470588236</c:v>
                </c:pt>
                <c:pt idx="7">
                  <c:v>0.29411764705882354</c:v>
                </c:pt>
                <c:pt idx="8">
                  <c:v>0.35294117647058826</c:v>
                </c:pt>
                <c:pt idx="9">
                  <c:v>0.44117647058823528</c:v>
                </c:pt>
                <c:pt idx="10">
                  <c:v>0.47058823529411764</c:v>
                </c:pt>
                <c:pt idx="11">
                  <c:v>0.35294117647058826</c:v>
                </c:pt>
                <c:pt idx="12">
                  <c:v>0.55882352941176472</c:v>
                </c:pt>
                <c:pt idx="13">
                  <c:v>0.41176470588235292</c:v>
                </c:pt>
                <c:pt idx="14">
                  <c:v>0.41176470588235292</c:v>
                </c:pt>
                <c:pt idx="15">
                  <c:v>0.67647058823529416</c:v>
                </c:pt>
                <c:pt idx="16">
                  <c:v>0.76470588235294112</c:v>
                </c:pt>
                <c:pt idx="17">
                  <c:v>0.41176470588235292</c:v>
                </c:pt>
                <c:pt idx="18">
                  <c:v>0.55882352941176472</c:v>
                </c:pt>
                <c:pt idx="19">
                  <c:v>0.55882352941176472</c:v>
                </c:pt>
                <c:pt idx="20">
                  <c:v>0.41176470588235292</c:v>
                </c:pt>
                <c:pt idx="21">
                  <c:v>0.52941176470588236</c:v>
                </c:pt>
                <c:pt idx="22">
                  <c:v>0.61764705882352944</c:v>
                </c:pt>
                <c:pt idx="23">
                  <c:v>0.70588235294117652</c:v>
                </c:pt>
                <c:pt idx="24">
                  <c:v>0.67647058823529416</c:v>
                </c:pt>
                <c:pt idx="25">
                  <c:v>1</c:v>
                </c:pt>
                <c:pt idx="26">
                  <c:v>0.88235294117647056</c:v>
                </c:pt>
                <c:pt idx="27">
                  <c:v>0.97058823529411764</c:v>
                </c:pt>
                <c:pt idx="28">
                  <c:v>0.8529411764705882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2ED-4A44-BDBF-5931BA4AEDB6}"/>
            </c:ext>
          </c:extLst>
        </c:ser>
        <c:ser>
          <c:idx val="5"/>
          <c:order val="5"/>
          <c:tx>
            <c:strRef>
              <c:f>'7hpf'!$W$2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75000"/>
                </a:schemeClr>
              </a:solidFill>
              <a:ln w="9525">
                <a:solidFill>
                  <a:schemeClr val="accent6">
                    <a:tint val="75000"/>
                  </a:schemeClr>
                </a:solidFill>
              </a:ln>
              <a:effectLst/>
            </c:spPr>
          </c:marker>
          <c:xVal>
            <c:numRef>
              <c:f>'7hpf'!$W$3:$W$79</c:f>
              <c:numCache>
                <c:formatCode>General</c:formatCode>
                <c:ptCount val="77"/>
                <c:pt idx="0">
                  <c:v>0</c:v>
                </c:pt>
                <c:pt idx="1">
                  <c:v>1.7856594149459195E-2</c:v>
                </c:pt>
                <c:pt idx="2">
                  <c:v>3.5714468616846934E-2</c:v>
                </c:pt>
                <c:pt idx="3">
                  <c:v>5.3571062766306132E-2</c:v>
                </c:pt>
                <c:pt idx="4">
                  <c:v>7.1428937233693868E-2</c:v>
                </c:pt>
                <c:pt idx="5">
                  <c:v>8.928553138315308E-2</c:v>
                </c:pt>
                <c:pt idx="6">
                  <c:v>0.1071434058505408</c:v>
                </c:pt>
                <c:pt idx="7">
                  <c:v>0.125</c:v>
                </c:pt>
                <c:pt idx="8">
                  <c:v>0.1428565941494592</c:v>
                </c:pt>
                <c:pt idx="9">
                  <c:v>0.16071446861684696</c:v>
                </c:pt>
                <c:pt idx="10">
                  <c:v>0.17857106276630616</c:v>
                </c:pt>
                <c:pt idx="11">
                  <c:v>0.19642893723369387</c:v>
                </c:pt>
                <c:pt idx="12">
                  <c:v>0.21428553138315307</c:v>
                </c:pt>
                <c:pt idx="13">
                  <c:v>0.2321434058505408</c:v>
                </c:pt>
                <c:pt idx="14">
                  <c:v>0.25</c:v>
                </c:pt>
                <c:pt idx="15">
                  <c:v>0.26785659414945917</c:v>
                </c:pt>
                <c:pt idx="16">
                  <c:v>0.28571446861684696</c:v>
                </c:pt>
                <c:pt idx="17">
                  <c:v>0.30357106276630613</c:v>
                </c:pt>
                <c:pt idx="18">
                  <c:v>0.32142893723369392</c:v>
                </c:pt>
                <c:pt idx="19">
                  <c:v>0.33928553138315309</c:v>
                </c:pt>
                <c:pt idx="20">
                  <c:v>0.35714212553261232</c:v>
                </c:pt>
                <c:pt idx="21">
                  <c:v>0.375</c:v>
                </c:pt>
                <c:pt idx="22">
                  <c:v>0.39285659414945923</c:v>
                </c:pt>
                <c:pt idx="23">
                  <c:v>0.41071446861684696</c:v>
                </c:pt>
                <c:pt idx="24">
                  <c:v>0.42857106276630613</c:v>
                </c:pt>
                <c:pt idx="25">
                  <c:v>0.44642893723369392</c:v>
                </c:pt>
                <c:pt idx="26">
                  <c:v>0.46428553138315304</c:v>
                </c:pt>
                <c:pt idx="27">
                  <c:v>0.48214212553261226</c:v>
                </c:pt>
                <c:pt idx="28">
                  <c:v>0.5</c:v>
                </c:pt>
                <c:pt idx="29">
                  <c:v>0.51785659414945917</c:v>
                </c:pt>
                <c:pt idx="30">
                  <c:v>0.53571446861684702</c:v>
                </c:pt>
                <c:pt idx="31">
                  <c:v>0.55357106276630608</c:v>
                </c:pt>
                <c:pt idx="32">
                  <c:v>0.57142893723369392</c:v>
                </c:pt>
                <c:pt idx="33">
                  <c:v>0.58928553138315309</c:v>
                </c:pt>
                <c:pt idx="34">
                  <c:v>0.60714212553261226</c:v>
                </c:pt>
                <c:pt idx="35">
                  <c:v>0.625</c:v>
                </c:pt>
                <c:pt idx="36">
                  <c:v>0.64285659414945917</c:v>
                </c:pt>
                <c:pt idx="37">
                  <c:v>0.66071446861684691</c:v>
                </c:pt>
                <c:pt idx="38">
                  <c:v>0.67857106276630619</c:v>
                </c:pt>
                <c:pt idx="39">
                  <c:v>0.69642893723369381</c:v>
                </c:pt>
                <c:pt idx="40">
                  <c:v>0.71428553138315309</c:v>
                </c:pt>
                <c:pt idx="41">
                  <c:v>0.73214212553261226</c:v>
                </c:pt>
                <c:pt idx="42">
                  <c:v>0.75</c:v>
                </c:pt>
                <c:pt idx="43">
                  <c:v>0.76785659414945928</c:v>
                </c:pt>
                <c:pt idx="44">
                  <c:v>0.78571446861684702</c:v>
                </c:pt>
                <c:pt idx="45">
                  <c:v>0.80357106276630619</c:v>
                </c:pt>
                <c:pt idx="46">
                  <c:v>0.82142765691576525</c:v>
                </c:pt>
                <c:pt idx="47">
                  <c:v>0.83928553138315309</c:v>
                </c:pt>
                <c:pt idx="48">
                  <c:v>0.85714212553261226</c:v>
                </c:pt>
                <c:pt idx="49">
                  <c:v>0.87500000000000011</c:v>
                </c:pt>
                <c:pt idx="50">
                  <c:v>0.89285659414945917</c:v>
                </c:pt>
                <c:pt idx="51">
                  <c:v>0.91071446861684702</c:v>
                </c:pt>
                <c:pt idx="52">
                  <c:v>0.92857106276630608</c:v>
                </c:pt>
                <c:pt idx="53">
                  <c:v>0.94642765691576536</c:v>
                </c:pt>
                <c:pt idx="54">
                  <c:v>0.96428553138315309</c:v>
                </c:pt>
                <c:pt idx="55">
                  <c:v>0.98214212553261226</c:v>
                </c:pt>
                <c:pt idx="56">
                  <c:v>1</c:v>
                </c:pt>
              </c:numCache>
            </c:numRef>
          </c:xVal>
          <c:yVal>
            <c:numRef>
              <c:f>'7hpf'!$X$3:$X$79</c:f>
              <c:numCache>
                <c:formatCode>General</c:formatCode>
                <c:ptCount val="77"/>
                <c:pt idx="0">
                  <c:v>0.44236043528266833</c:v>
                </c:pt>
                <c:pt idx="1">
                  <c:v>0.56206657184273756</c:v>
                </c:pt>
                <c:pt idx="2">
                  <c:v>0.48715113074132804</c:v>
                </c:pt>
                <c:pt idx="3">
                  <c:v>0.43524183504719649</c:v>
                </c:pt>
                <c:pt idx="4">
                  <c:v>0.50763922444007381</c:v>
                </c:pt>
                <c:pt idx="5">
                  <c:v>0.49869673810220572</c:v>
                </c:pt>
                <c:pt idx="6">
                  <c:v>0.4305562172057793</c:v>
                </c:pt>
                <c:pt idx="7">
                  <c:v>0.39982577804395025</c:v>
                </c:pt>
                <c:pt idx="8">
                  <c:v>0.39999931944548422</c:v>
                </c:pt>
                <c:pt idx="9">
                  <c:v>0.4554679152573517</c:v>
                </c:pt>
                <c:pt idx="10">
                  <c:v>0.49548452078753769</c:v>
                </c:pt>
                <c:pt idx="11">
                  <c:v>0.62855674803830164</c:v>
                </c:pt>
                <c:pt idx="12">
                  <c:v>0.4840273855137166</c:v>
                </c:pt>
                <c:pt idx="13">
                  <c:v>0.34027725790974489</c:v>
                </c:pt>
                <c:pt idx="14">
                  <c:v>0.35729112080523212</c:v>
                </c:pt>
                <c:pt idx="15">
                  <c:v>0.25694335744764835</c:v>
                </c:pt>
                <c:pt idx="16">
                  <c:v>0.43125038281191519</c:v>
                </c:pt>
                <c:pt idx="17">
                  <c:v>0.38628274317914241</c:v>
                </c:pt>
                <c:pt idx="18">
                  <c:v>0.63541673755776207</c:v>
                </c:pt>
                <c:pt idx="19">
                  <c:v>0.49088397226059799</c:v>
                </c:pt>
                <c:pt idx="20">
                  <c:v>0.38333253935306488</c:v>
                </c:pt>
                <c:pt idx="21">
                  <c:v>0.37855844942459116</c:v>
                </c:pt>
                <c:pt idx="22">
                  <c:v>0.50625089322780203</c:v>
                </c:pt>
                <c:pt idx="23">
                  <c:v>0.44661390100654014</c:v>
                </c:pt>
                <c:pt idx="24">
                  <c:v>0.57291461082490014</c:v>
                </c:pt>
                <c:pt idx="25">
                  <c:v>0.45234417002974026</c:v>
                </c:pt>
                <c:pt idx="26">
                  <c:v>0.51736094569855517</c:v>
                </c:pt>
                <c:pt idx="27">
                  <c:v>0.50937463845541353</c:v>
                </c:pt>
                <c:pt idx="28">
                  <c:v>0.61249906423754075</c:v>
                </c:pt>
                <c:pt idx="29">
                  <c:v>0.5848073009888457</c:v>
                </c:pt>
                <c:pt idx="30">
                  <c:v>0.50694505883393792</c:v>
                </c:pt>
                <c:pt idx="31">
                  <c:v>0.34782801026276211</c:v>
                </c:pt>
                <c:pt idx="32">
                  <c:v>0.39861098823321245</c:v>
                </c:pt>
                <c:pt idx="33">
                  <c:v>0.41710165442802799</c:v>
                </c:pt>
                <c:pt idx="34">
                  <c:v>0.42708198640252082</c:v>
                </c:pt>
                <c:pt idx="35">
                  <c:v>0.44236043528266833</c:v>
                </c:pt>
                <c:pt idx="36">
                  <c:v>0.38888926697473103</c:v>
                </c:pt>
                <c:pt idx="37">
                  <c:v>0.49192522066980177</c:v>
                </c:pt>
                <c:pt idx="38">
                  <c:v>0.51805511130469106</c:v>
                </c:pt>
                <c:pt idx="39">
                  <c:v>0.53289800529471421</c:v>
                </c:pt>
                <c:pt idx="40">
                  <c:v>0.49930583439386417</c:v>
                </c:pt>
                <c:pt idx="41">
                  <c:v>0.56336643096795269</c:v>
                </c:pt>
                <c:pt idx="42">
                  <c:v>0.61249906423754075</c:v>
                </c:pt>
                <c:pt idx="43">
                  <c:v>0.60182116388433293</c:v>
                </c:pt>
                <c:pt idx="44">
                  <c:v>0.75624919184151251</c:v>
                </c:pt>
                <c:pt idx="45">
                  <c:v>0.74053859084381957</c:v>
                </c:pt>
                <c:pt idx="46">
                  <c:v>0.66423481853013833</c:v>
                </c:pt>
                <c:pt idx="47">
                  <c:v>0.75086600562138028</c:v>
                </c:pt>
                <c:pt idx="48">
                  <c:v>0.97221976466424853</c:v>
                </c:pt>
                <c:pt idx="49">
                  <c:v>0.98680404793826015</c:v>
                </c:pt>
                <c:pt idx="50">
                  <c:v>0.96597227420902554</c:v>
                </c:pt>
                <c:pt idx="51">
                  <c:v>0.88246483234539508</c:v>
                </c:pt>
                <c:pt idx="52">
                  <c:v>1</c:v>
                </c:pt>
                <c:pt idx="53">
                  <c:v>0.96432192950816331</c:v>
                </c:pt>
                <c:pt idx="54">
                  <c:v>1</c:v>
                </c:pt>
                <c:pt idx="55">
                  <c:v>0.77682235485473572</c:v>
                </c:pt>
                <c:pt idx="56">
                  <c:v>0.47638816107364285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2ED-4A44-BDBF-5931BA4AEDB6}"/>
            </c:ext>
          </c:extLst>
        </c:ser>
        <c:ser>
          <c:idx val="6"/>
          <c:order val="6"/>
          <c:tx>
            <c:strRef>
              <c:f>'7hpf'!$AA$2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82000"/>
                </a:schemeClr>
              </a:solidFill>
              <a:ln w="9525">
                <a:solidFill>
                  <a:schemeClr val="accent6">
                    <a:tint val="82000"/>
                  </a:schemeClr>
                </a:solidFill>
              </a:ln>
              <a:effectLst/>
            </c:spPr>
          </c:marker>
          <c:xVal>
            <c:numRef>
              <c:f>'7hpf'!$AA$3:$AA$79</c:f>
              <c:numCache>
                <c:formatCode>General</c:formatCode>
                <c:ptCount val="77"/>
                <c:pt idx="0">
                  <c:v>0</c:v>
                </c:pt>
                <c:pt idx="1">
                  <c:v>1.3162090345438443E-2</c:v>
                </c:pt>
                <c:pt idx="2">
                  <c:v>2.6315323294951284E-2</c:v>
                </c:pt>
                <c:pt idx="3">
                  <c:v>3.947741364038973E-2</c:v>
                </c:pt>
                <c:pt idx="4">
                  <c:v>5.2630646589902567E-2</c:v>
                </c:pt>
                <c:pt idx="5">
                  <c:v>6.5792736935341017E-2</c:v>
                </c:pt>
                <c:pt idx="6">
                  <c:v>7.8945969884853862E-2</c:v>
                </c:pt>
                <c:pt idx="7">
                  <c:v>9.2108060230292305E-2</c:v>
                </c:pt>
                <c:pt idx="8">
                  <c:v>0.10526129317980513</c:v>
                </c:pt>
                <c:pt idx="9">
                  <c:v>0.11842338352524358</c:v>
                </c:pt>
                <c:pt idx="10">
                  <c:v>0.13157661647475644</c:v>
                </c:pt>
                <c:pt idx="11">
                  <c:v>0.14473870682019488</c:v>
                </c:pt>
                <c:pt idx="12">
                  <c:v>0.15789193976970772</c:v>
                </c:pt>
                <c:pt idx="13">
                  <c:v>0.17105403011514617</c:v>
                </c:pt>
                <c:pt idx="14">
                  <c:v>0.18420726306465898</c:v>
                </c:pt>
                <c:pt idx="15">
                  <c:v>0.19736935341009745</c:v>
                </c:pt>
                <c:pt idx="16">
                  <c:v>0.2105314437555359</c:v>
                </c:pt>
                <c:pt idx="17">
                  <c:v>0.22368467670504871</c:v>
                </c:pt>
                <c:pt idx="18">
                  <c:v>0.23684676705048716</c:v>
                </c:pt>
                <c:pt idx="19">
                  <c:v>0.25</c:v>
                </c:pt>
                <c:pt idx="20">
                  <c:v>0.26316209034543847</c:v>
                </c:pt>
                <c:pt idx="21">
                  <c:v>0.27631532329495134</c:v>
                </c:pt>
                <c:pt idx="22">
                  <c:v>0.28947741364038976</c:v>
                </c:pt>
                <c:pt idx="23">
                  <c:v>0.30263064658990257</c:v>
                </c:pt>
                <c:pt idx="24">
                  <c:v>0.31579273693534105</c:v>
                </c:pt>
                <c:pt idx="25">
                  <c:v>0.32894596988485386</c:v>
                </c:pt>
                <c:pt idx="26">
                  <c:v>0.34210806023029233</c:v>
                </c:pt>
                <c:pt idx="27">
                  <c:v>0.3552612931798052</c:v>
                </c:pt>
                <c:pt idx="28">
                  <c:v>0.36842338352524362</c:v>
                </c:pt>
                <c:pt idx="29">
                  <c:v>0.38157661647475644</c:v>
                </c:pt>
                <c:pt idx="30">
                  <c:v>0.39473870682019491</c:v>
                </c:pt>
                <c:pt idx="31">
                  <c:v>0.40789193976970778</c:v>
                </c:pt>
                <c:pt idx="32">
                  <c:v>0.42105403011514619</c:v>
                </c:pt>
                <c:pt idx="33">
                  <c:v>0.43421612046058466</c:v>
                </c:pt>
                <c:pt idx="34">
                  <c:v>0.44736935341009743</c:v>
                </c:pt>
                <c:pt idx="35">
                  <c:v>0.4605314437555359</c:v>
                </c:pt>
                <c:pt idx="36">
                  <c:v>0.47368467670504877</c:v>
                </c:pt>
                <c:pt idx="37">
                  <c:v>0.48684676705048718</c:v>
                </c:pt>
                <c:pt idx="38">
                  <c:v>0.5</c:v>
                </c:pt>
                <c:pt idx="39">
                  <c:v>0.51316209034543847</c:v>
                </c:pt>
                <c:pt idx="40">
                  <c:v>0.52631532329495134</c:v>
                </c:pt>
                <c:pt idx="41">
                  <c:v>0.53947741364038981</c:v>
                </c:pt>
                <c:pt idx="42">
                  <c:v>0.55263064658990269</c:v>
                </c:pt>
                <c:pt idx="43">
                  <c:v>0.56579273693534105</c:v>
                </c:pt>
                <c:pt idx="44">
                  <c:v>0.57894596988485392</c:v>
                </c:pt>
                <c:pt idx="45">
                  <c:v>0.59210806023029228</c:v>
                </c:pt>
                <c:pt idx="46">
                  <c:v>0.60526129317980515</c:v>
                </c:pt>
                <c:pt idx="47">
                  <c:v>0.61842338352524362</c:v>
                </c:pt>
                <c:pt idx="48">
                  <c:v>0.63158547387068209</c:v>
                </c:pt>
                <c:pt idx="49">
                  <c:v>0.64473870682019485</c:v>
                </c:pt>
                <c:pt idx="50">
                  <c:v>0.65790079716563332</c:v>
                </c:pt>
                <c:pt idx="51">
                  <c:v>0.67105403011514619</c:v>
                </c:pt>
                <c:pt idx="52">
                  <c:v>0.68421612046058466</c:v>
                </c:pt>
                <c:pt idx="53">
                  <c:v>0.69736935341009754</c:v>
                </c:pt>
                <c:pt idx="54">
                  <c:v>0.71053144375553601</c:v>
                </c:pt>
                <c:pt idx="55">
                  <c:v>0.72368467670504888</c:v>
                </c:pt>
                <c:pt idx="56">
                  <c:v>0.73684676705048724</c:v>
                </c:pt>
                <c:pt idx="57">
                  <c:v>0.75</c:v>
                </c:pt>
                <c:pt idx="58">
                  <c:v>0.76316209034543847</c:v>
                </c:pt>
                <c:pt idx="59">
                  <c:v>0.77631532329495134</c:v>
                </c:pt>
                <c:pt idx="60">
                  <c:v>0.78947741364038981</c:v>
                </c:pt>
                <c:pt idx="61">
                  <c:v>0.80263064658990269</c:v>
                </c:pt>
                <c:pt idx="62">
                  <c:v>0.81579273693534105</c:v>
                </c:pt>
                <c:pt idx="63">
                  <c:v>0.82895482728077952</c:v>
                </c:pt>
                <c:pt idx="64">
                  <c:v>0.84210806023029239</c:v>
                </c:pt>
                <c:pt idx="65">
                  <c:v>0.85527015057573086</c:v>
                </c:pt>
                <c:pt idx="66">
                  <c:v>0.86842338352524373</c:v>
                </c:pt>
                <c:pt idx="67">
                  <c:v>0.88158547387068198</c:v>
                </c:pt>
                <c:pt idx="68">
                  <c:v>0.89473870682019485</c:v>
                </c:pt>
                <c:pt idx="69">
                  <c:v>0.90790079716563332</c:v>
                </c:pt>
                <c:pt idx="70">
                  <c:v>0.92105403011514619</c:v>
                </c:pt>
                <c:pt idx="71">
                  <c:v>0.93421612046058466</c:v>
                </c:pt>
                <c:pt idx="72">
                  <c:v>0.94736935341009754</c:v>
                </c:pt>
                <c:pt idx="73">
                  <c:v>0.96053144375553601</c:v>
                </c:pt>
                <c:pt idx="74">
                  <c:v>0.97368467670504888</c:v>
                </c:pt>
                <c:pt idx="75">
                  <c:v>0.98684676705048724</c:v>
                </c:pt>
                <c:pt idx="76">
                  <c:v>1</c:v>
                </c:pt>
              </c:numCache>
            </c:numRef>
          </c:xVal>
          <c:yVal>
            <c:numRef>
              <c:f>'7hpf'!$AB$3:$AB$79</c:f>
              <c:numCache>
                <c:formatCode>General</c:formatCode>
                <c:ptCount val="77"/>
                <c:pt idx="0">
                  <c:v>0.38667925131866415</c:v>
                </c:pt>
                <c:pt idx="1">
                  <c:v>0.24699312941275725</c:v>
                </c:pt>
                <c:pt idx="2">
                  <c:v>0.30249742067363039</c:v>
                </c:pt>
                <c:pt idx="3">
                  <c:v>0.186864505832705</c:v>
                </c:pt>
                <c:pt idx="4">
                  <c:v>0.29232248346506789</c:v>
                </c:pt>
                <c:pt idx="5">
                  <c:v>0.32747514267585554</c:v>
                </c:pt>
                <c:pt idx="6">
                  <c:v>0.30157290573638673</c:v>
                </c:pt>
                <c:pt idx="7">
                  <c:v>0.26827103403304703</c:v>
                </c:pt>
                <c:pt idx="8">
                  <c:v>0.3663276192685786</c:v>
                </c:pt>
                <c:pt idx="9">
                  <c:v>0.29047169595761996</c:v>
                </c:pt>
                <c:pt idx="10">
                  <c:v>0.36540310433133488</c:v>
                </c:pt>
                <c:pt idx="11">
                  <c:v>0.38390394887397239</c:v>
                </c:pt>
                <c:pt idx="12">
                  <c:v>0.31082332800770546</c:v>
                </c:pt>
                <c:pt idx="13">
                  <c:v>0.4116569733208893</c:v>
                </c:pt>
                <c:pt idx="14">
                  <c:v>0.37557804153989743</c:v>
                </c:pt>
                <c:pt idx="15">
                  <c:v>0.29879760329169502</c:v>
                </c:pt>
                <c:pt idx="16">
                  <c:v>0.27937048617885324</c:v>
                </c:pt>
                <c:pt idx="17">
                  <c:v>0.29047169595761996</c:v>
                </c:pt>
                <c:pt idx="18">
                  <c:v>0.2645694590181511</c:v>
                </c:pt>
                <c:pt idx="19">
                  <c:v>0.2109159552647259</c:v>
                </c:pt>
                <c:pt idx="20">
                  <c:v>0.3644768317611306</c:v>
                </c:pt>
                <c:pt idx="21">
                  <c:v>0.32747514267585554</c:v>
                </c:pt>
                <c:pt idx="22">
                  <c:v>0.55781645742046271</c:v>
                </c:pt>
                <c:pt idx="23">
                  <c:v>0.54024012781506892</c:v>
                </c:pt>
                <c:pt idx="24">
                  <c:v>0.37835334398458903</c:v>
                </c:pt>
                <c:pt idx="25">
                  <c:v>0.30434820818107838</c:v>
                </c:pt>
                <c:pt idx="26">
                  <c:v>0.25531903674683232</c:v>
                </c:pt>
                <c:pt idx="27">
                  <c:v>0.31082332800770546</c:v>
                </c:pt>
                <c:pt idx="28">
                  <c:v>0.29139621089486367</c:v>
                </c:pt>
                <c:pt idx="29">
                  <c:v>0.27289536635222617</c:v>
                </c:pt>
                <c:pt idx="30">
                  <c:v>0.38853003882611209</c:v>
                </c:pt>
                <c:pt idx="31">
                  <c:v>0.43663293769015388</c:v>
                </c:pt>
                <c:pt idx="32">
                  <c:v>0.3663276192685786</c:v>
                </c:pt>
                <c:pt idx="33">
                  <c:v>0.41535679070282466</c:v>
                </c:pt>
                <c:pt idx="34">
                  <c:v>0.39592967358998288</c:v>
                </c:pt>
                <c:pt idx="35">
                  <c:v>0.32007375027902424</c:v>
                </c:pt>
                <c:pt idx="36">
                  <c:v>0.38297943393672873</c:v>
                </c:pt>
                <c:pt idx="37">
                  <c:v>0.34782677472594109</c:v>
                </c:pt>
                <c:pt idx="38">
                  <c:v>0.42183191052945179</c:v>
                </c:pt>
                <c:pt idx="39">
                  <c:v>0.25347000687234483</c:v>
                </c:pt>
                <c:pt idx="40">
                  <c:v>0.26827103403304703</c:v>
                </c:pt>
                <c:pt idx="41">
                  <c:v>0.34227616983655773</c:v>
                </c:pt>
                <c:pt idx="42">
                  <c:v>0.42090739559220802</c:v>
                </c:pt>
                <c:pt idx="43">
                  <c:v>0.50786277104897293</c:v>
                </c:pt>
                <c:pt idx="44">
                  <c:v>0.45883535724768737</c:v>
                </c:pt>
                <c:pt idx="45">
                  <c:v>0.37280273909520567</c:v>
                </c:pt>
                <c:pt idx="46">
                  <c:v>0.39778046109743087</c:v>
                </c:pt>
                <c:pt idx="47">
                  <c:v>0.44495884502422894</c:v>
                </c:pt>
                <c:pt idx="48">
                  <c:v>0.53284049305119807</c:v>
                </c:pt>
                <c:pt idx="49">
                  <c:v>0.55041682265659186</c:v>
                </c:pt>
                <c:pt idx="50">
                  <c:v>0.46623499201155816</c:v>
                </c:pt>
                <c:pt idx="51">
                  <c:v>0.4912127140137833</c:v>
                </c:pt>
                <c:pt idx="52">
                  <c:v>0.46438596213707073</c:v>
                </c:pt>
                <c:pt idx="53">
                  <c:v>0.66790052500496533</c:v>
                </c:pt>
                <c:pt idx="54">
                  <c:v>0.57631905959606078</c:v>
                </c:pt>
                <c:pt idx="55">
                  <c:v>0.54209091532251685</c:v>
                </c:pt>
                <c:pt idx="56">
                  <c:v>0.61239623374409224</c:v>
                </c:pt>
                <c:pt idx="57">
                  <c:v>0.70305318421575291</c:v>
                </c:pt>
                <c:pt idx="58">
                  <c:v>0.55966724492791065</c:v>
                </c:pt>
                <c:pt idx="59">
                  <c:v>0.62997256334948604</c:v>
                </c:pt>
                <c:pt idx="60">
                  <c:v>0.72432933120308229</c:v>
                </c:pt>
                <c:pt idx="61">
                  <c:v>0.84828991101104312</c:v>
                </c:pt>
                <c:pt idx="62">
                  <c:v>0.84273930612165981</c:v>
                </c:pt>
                <c:pt idx="63">
                  <c:v>0.72248030132859475</c:v>
                </c:pt>
                <c:pt idx="64">
                  <c:v>0.849214425948287</c:v>
                </c:pt>
                <c:pt idx="65">
                  <c:v>0.8316380963428931</c:v>
                </c:pt>
                <c:pt idx="66">
                  <c:v>0.77890910752671172</c:v>
                </c:pt>
                <c:pt idx="67">
                  <c:v>0.82053688656412627</c:v>
                </c:pt>
                <c:pt idx="68">
                  <c:v>0.92507034925924558</c:v>
                </c:pt>
                <c:pt idx="69">
                  <c:v>0.97594855056797902</c:v>
                </c:pt>
                <c:pt idx="70">
                  <c:v>0.8926929924931496</c:v>
                </c:pt>
                <c:pt idx="71">
                  <c:v>0.85106521345573494</c:v>
                </c:pt>
                <c:pt idx="72">
                  <c:v>0.92877016664118106</c:v>
                </c:pt>
                <c:pt idx="73">
                  <c:v>0.89824359738253301</c:v>
                </c:pt>
                <c:pt idx="74">
                  <c:v>1</c:v>
                </c:pt>
                <c:pt idx="75">
                  <c:v>0.62349744352285896</c:v>
                </c:pt>
                <c:pt idx="76">
                  <c:v>0.7909348322427221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2ED-4A44-BDBF-5931BA4AEDB6}"/>
            </c:ext>
          </c:extLst>
        </c:ser>
        <c:ser>
          <c:idx val="7"/>
          <c:order val="7"/>
          <c:tx>
            <c:strRef>
              <c:f>'7hpf'!$AE$2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89000"/>
                </a:schemeClr>
              </a:solidFill>
              <a:ln w="9525">
                <a:solidFill>
                  <a:schemeClr val="accent6">
                    <a:tint val="89000"/>
                  </a:schemeClr>
                </a:solidFill>
              </a:ln>
              <a:effectLst/>
            </c:spPr>
          </c:marker>
          <c:xVal>
            <c:numRef>
              <c:f>'7hpf'!$AE$3:$AE$79</c:f>
              <c:numCache>
                <c:formatCode>General</c:formatCode>
                <c:ptCount val="77"/>
                <c:pt idx="0">
                  <c:v>0</c:v>
                </c:pt>
                <c:pt idx="1">
                  <c:v>1.960742904433747E-2</c:v>
                </c:pt>
                <c:pt idx="2">
                  <c:v>3.9216178009849251E-2</c:v>
                </c:pt>
                <c:pt idx="3">
                  <c:v>5.8823607054186725E-2</c:v>
                </c:pt>
                <c:pt idx="4">
                  <c:v>7.8431036098524198E-2</c:v>
                </c:pt>
                <c:pt idx="5">
                  <c:v>9.8039785064035989E-2</c:v>
                </c:pt>
                <c:pt idx="6">
                  <c:v>0.11764721410837345</c:v>
                </c:pt>
                <c:pt idx="7">
                  <c:v>0.13725464315271094</c:v>
                </c:pt>
                <c:pt idx="8">
                  <c:v>0.15686339211822273</c:v>
                </c:pt>
                <c:pt idx="9">
                  <c:v>0.17647082116256019</c:v>
                </c:pt>
                <c:pt idx="10">
                  <c:v>0.19607825020689765</c:v>
                </c:pt>
                <c:pt idx="11">
                  <c:v>0.21568699917240944</c:v>
                </c:pt>
                <c:pt idx="12">
                  <c:v>0.2352944282167469</c:v>
                </c:pt>
                <c:pt idx="13">
                  <c:v>0.25490185726108439</c:v>
                </c:pt>
                <c:pt idx="14">
                  <c:v>0.27450928630542187</c:v>
                </c:pt>
                <c:pt idx="15">
                  <c:v>0.29411803527093361</c:v>
                </c:pt>
                <c:pt idx="16">
                  <c:v>0.3137254643152711</c:v>
                </c:pt>
                <c:pt idx="17">
                  <c:v>0.33333289335960858</c:v>
                </c:pt>
                <c:pt idx="18">
                  <c:v>0.35294164232512037</c:v>
                </c:pt>
                <c:pt idx="19">
                  <c:v>0.37254907136945781</c:v>
                </c:pt>
                <c:pt idx="20">
                  <c:v>0.39215650041379529</c:v>
                </c:pt>
                <c:pt idx="21">
                  <c:v>0.41176524937930709</c:v>
                </c:pt>
                <c:pt idx="22">
                  <c:v>0.43137267842364457</c:v>
                </c:pt>
                <c:pt idx="23">
                  <c:v>0.45098010746798206</c:v>
                </c:pt>
                <c:pt idx="24">
                  <c:v>0.4705888564334938</c:v>
                </c:pt>
                <c:pt idx="25">
                  <c:v>0.49019628547783128</c:v>
                </c:pt>
                <c:pt idx="26">
                  <c:v>0.50980371452216877</c:v>
                </c:pt>
                <c:pt idx="27">
                  <c:v>0.52941246348768045</c:v>
                </c:pt>
                <c:pt idx="28">
                  <c:v>0.54901989253201799</c:v>
                </c:pt>
                <c:pt idx="29">
                  <c:v>0.56862732157635554</c:v>
                </c:pt>
                <c:pt idx="30">
                  <c:v>0.58823607054186722</c:v>
                </c:pt>
                <c:pt idx="31">
                  <c:v>0.60784349958620476</c:v>
                </c:pt>
                <c:pt idx="32">
                  <c:v>0.62745092863054219</c:v>
                </c:pt>
                <c:pt idx="33">
                  <c:v>0.64705967759605398</c:v>
                </c:pt>
                <c:pt idx="34">
                  <c:v>0.66666710664039153</c:v>
                </c:pt>
                <c:pt idx="35">
                  <c:v>0.68627453568472896</c:v>
                </c:pt>
                <c:pt idx="36">
                  <c:v>0.70588328465024075</c:v>
                </c:pt>
                <c:pt idx="37">
                  <c:v>0.72549071369457829</c:v>
                </c:pt>
                <c:pt idx="38">
                  <c:v>0.74509814273891561</c:v>
                </c:pt>
                <c:pt idx="39">
                  <c:v>0.76470557178325316</c:v>
                </c:pt>
                <c:pt idx="40">
                  <c:v>0.78431432074876484</c:v>
                </c:pt>
                <c:pt idx="41">
                  <c:v>0.80392174979310238</c:v>
                </c:pt>
                <c:pt idx="42">
                  <c:v>0.82352917883743992</c:v>
                </c:pt>
                <c:pt idx="43">
                  <c:v>0.8431379278029516</c:v>
                </c:pt>
                <c:pt idx="44">
                  <c:v>0.86274535684728915</c:v>
                </c:pt>
                <c:pt idx="45">
                  <c:v>0.88235278589162658</c:v>
                </c:pt>
                <c:pt idx="46">
                  <c:v>0.90196153485713837</c:v>
                </c:pt>
                <c:pt idx="47">
                  <c:v>0.92156896390147591</c:v>
                </c:pt>
                <c:pt idx="48">
                  <c:v>0.94117639294581334</c:v>
                </c:pt>
                <c:pt idx="49">
                  <c:v>0.96078514191132514</c:v>
                </c:pt>
                <c:pt idx="50">
                  <c:v>0.98039257095566257</c:v>
                </c:pt>
                <c:pt idx="51">
                  <c:v>1</c:v>
                </c:pt>
              </c:numCache>
            </c:numRef>
          </c:xVal>
          <c:yVal>
            <c:numRef>
              <c:f>'7hpf'!$AF$3:$AF$79</c:f>
              <c:numCache>
                <c:formatCode>General</c:formatCode>
                <c:ptCount val="77"/>
                <c:pt idx="0">
                  <c:v>0.36608329767834547</c:v>
                </c:pt>
                <c:pt idx="1">
                  <c:v>0.31682221393450311</c:v>
                </c:pt>
                <c:pt idx="2">
                  <c:v>0.36867791305064074</c:v>
                </c:pt>
                <c:pt idx="3">
                  <c:v>0.28730903607979702</c:v>
                </c:pt>
                <c:pt idx="4">
                  <c:v>0.39236807845165073</c:v>
                </c:pt>
                <c:pt idx="5">
                  <c:v>0.31180687275630981</c:v>
                </c:pt>
                <c:pt idx="6">
                  <c:v>0.34209568959797187</c:v>
                </c:pt>
                <c:pt idx="7">
                  <c:v>0.38229621172427525</c:v>
                </c:pt>
                <c:pt idx="8">
                  <c:v>0.44104800496042867</c:v>
                </c:pt>
                <c:pt idx="9">
                  <c:v>0.53756586639332449</c:v>
                </c:pt>
                <c:pt idx="10">
                  <c:v>0.6097071562420634</c:v>
                </c:pt>
                <c:pt idx="11">
                  <c:v>0.39130414886777298</c:v>
                </c:pt>
                <c:pt idx="12">
                  <c:v>0.47581219011620857</c:v>
                </c:pt>
                <c:pt idx="13">
                  <c:v>0.52108067789474644</c:v>
                </c:pt>
                <c:pt idx="14">
                  <c:v>0.51107058772385427</c:v>
                </c:pt>
                <c:pt idx="15">
                  <c:v>0.46663036340631359</c:v>
                </c:pt>
                <c:pt idx="16">
                  <c:v>0.4377761354874285</c:v>
                </c:pt>
                <c:pt idx="17">
                  <c:v>0.42201167348115476</c:v>
                </c:pt>
                <c:pt idx="18">
                  <c:v>0.42736106566847953</c:v>
                </c:pt>
                <c:pt idx="19">
                  <c:v>0.43529592114565763</c:v>
                </c:pt>
                <c:pt idx="20">
                  <c:v>0.39966000013728126</c:v>
                </c:pt>
                <c:pt idx="21">
                  <c:v>0.426489329815883</c:v>
                </c:pt>
                <c:pt idx="22">
                  <c:v>0.42269807966430162</c:v>
                </c:pt>
                <c:pt idx="23">
                  <c:v>0.52474151087152998</c:v>
                </c:pt>
                <c:pt idx="24">
                  <c:v>0.52956923435966308</c:v>
                </c:pt>
                <c:pt idx="25">
                  <c:v>0.52012199725895125</c:v>
                </c:pt>
                <c:pt idx="26">
                  <c:v>0.40888758725938601</c:v>
                </c:pt>
                <c:pt idx="27">
                  <c:v>0.32174832230888739</c:v>
                </c:pt>
                <c:pt idx="28">
                  <c:v>0.39981787355940501</c:v>
                </c:pt>
                <c:pt idx="29">
                  <c:v>0.39327413461340466</c:v>
                </c:pt>
                <c:pt idx="30">
                  <c:v>0.3435989191390636</c:v>
                </c:pt>
                <c:pt idx="31">
                  <c:v>0.43911233952395445</c:v>
                </c:pt>
                <c:pt idx="32">
                  <c:v>0.52665887214312024</c:v>
                </c:pt>
                <c:pt idx="33">
                  <c:v>0.43797061723932007</c:v>
                </c:pt>
                <c:pt idx="34">
                  <c:v>0.40675972809163063</c:v>
                </c:pt>
                <c:pt idx="35">
                  <c:v>0.43948299886285375</c:v>
                </c:pt>
                <c:pt idx="36">
                  <c:v>0.49980208621719263</c:v>
                </c:pt>
                <c:pt idx="37">
                  <c:v>0.48055525684175365</c:v>
                </c:pt>
                <c:pt idx="38">
                  <c:v>0.61454631983324903</c:v>
                </c:pt>
                <c:pt idx="39">
                  <c:v>0.82139253510395627</c:v>
                </c:pt>
                <c:pt idx="40">
                  <c:v>0.6221288201364118</c:v>
                </c:pt>
                <c:pt idx="41">
                  <c:v>0.63338816956063138</c:v>
                </c:pt>
                <c:pt idx="42">
                  <c:v>0.74317197449314631</c:v>
                </c:pt>
                <c:pt idx="43">
                  <c:v>0.92723408052459733</c:v>
                </c:pt>
                <c:pt idx="44">
                  <c:v>0.92252762212882011</c:v>
                </c:pt>
                <c:pt idx="45">
                  <c:v>0.89082480854987545</c:v>
                </c:pt>
                <c:pt idx="46">
                  <c:v>0.79991030959206877</c:v>
                </c:pt>
                <c:pt idx="47">
                  <c:v>0.8128238979176724</c:v>
                </c:pt>
                <c:pt idx="48">
                  <c:v>1</c:v>
                </c:pt>
                <c:pt idx="49">
                  <c:v>0.88553719291903388</c:v>
                </c:pt>
                <c:pt idx="50">
                  <c:v>0.73998704980334462</c:v>
                </c:pt>
                <c:pt idx="51">
                  <c:v>0.93808845030076027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2ED-4A44-BDBF-5931BA4AEDB6}"/>
            </c:ext>
          </c:extLst>
        </c:ser>
        <c:ser>
          <c:idx val="8"/>
          <c:order val="8"/>
          <c:tx>
            <c:strRef>
              <c:f>'7hpf'!$AI$2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97000"/>
                </a:schemeClr>
              </a:solidFill>
              <a:ln w="9525">
                <a:solidFill>
                  <a:schemeClr val="accent6">
                    <a:tint val="97000"/>
                  </a:schemeClr>
                </a:solidFill>
              </a:ln>
              <a:effectLst/>
            </c:spPr>
          </c:marker>
          <c:xVal>
            <c:numRef>
              <c:f>'7hpf'!$AI$3:$AI$79</c:f>
              <c:numCache>
                <c:formatCode>General</c:formatCode>
                <c:ptCount val="77"/>
                <c:pt idx="0">
                  <c:v>0</c:v>
                </c:pt>
                <c:pt idx="1">
                  <c:v>1.7543688837250566E-2</c:v>
                </c:pt>
                <c:pt idx="2">
                  <c:v>3.5087377674501131E-2</c:v>
                </c:pt>
                <c:pt idx="3">
                  <c:v>5.2631066511751687E-2</c:v>
                </c:pt>
                <c:pt idx="4">
                  <c:v>7.0175837157526469E-2</c:v>
                </c:pt>
                <c:pt idx="5">
                  <c:v>8.7719525994777045E-2</c:v>
                </c:pt>
                <c:pt idx="6">
                  <c:v>0.10526321483202759</c:v>
                </c:pt>
                <c:pt idx="7">
                  <c:v>0.12280690366927816</c:v>
                </c:pt>
                <c:pt idx="8">
                  <c:v>0.1403505925065287</c:v>
                </c:pt>
                <c:pt idx="9">
                  <c:v>0.15789428134377931</c:v>
                </c:pt>
                <c:pt idx="10">
                  <c:v>0.17543905198955409</c:v>
                </c:pt>
                <c:pt idx="11">
                  <c:v>0.19298274082680464</c:v>
                </c:pt>
                <c:pt idx="12">
                  <c:v>0.21052642966405519</c:v>
                </c:pt>
                <c:pt idx="13">
                  <c:v>0.22807011850130574</c:v>
                </c:pt>
                <c:pt idx="14">
                  <c:v>0.24561380733855631</c:v>
                </c:pt>
                <c:pt idx="15">
                  <c:v>0.26315749617580692</c:v>
                </c:pt>
                <c:pt idx="16">
                  <c:v>0.28070226682158167</c:v>
                </c:pt>
                <c:pt idx="17">
                  <c:v>0.29824595565883222</c:v>
                </c:pt>
                <c:pt idx="18">
                  <c:v>0.31578964449608282</c:v>
                </c:pt>
                <c:pt idx="19">
                  <c:v>0.33333333333333337</c:v>
                </c:pt>
                <c:pt idx="20">
                  <c:v>0.35087702217058392</c:v>
                </c:pt>
                <c:pt idx="21">
                  <c:v>0.36842071100783452</c:v>
                </c:pt>
                <c:pt idx="22">
                  <c:v>0.38596548165360928</c:v>
                </c:pt>
                <c:pt idx="23">
                  <c:v>0.40350917049085983</c:v>
                </c:pt>
                <c:pt idx="24">
                  <c:v>0.42105285932811037</c:v>
                </c:pt>
                <c:pt idx="25">
                  <c:v>0.43859654816536098</c:v>
                </c:pt>
                <c:pt idx="26">
                  <c:v>0.45614023700261147</c:v>
                </c:pt>
                <c:pt idx="27">
                  <c:v>0.47368392583986213</c:v>
                </c:pt>
                <c:pt idx="28">
                  <c:v>0.49122869648563683</c:v>
                </c:pt>
                <c:pt idx="29">
                  <c:v>0.50877238532288749</c:v>
                </c:pt>
                <c:pt idx="30">
                  <c:v>0.52631607416013804</c:v>
                </c:pt>
                <c:pt idx="31">
                  <c:v>0.54385976299738847</c:v>
                </c:pt>
                <c:pt idx="32">
                  <c:v>0.56140345183463913</c:v>
                </c:pt>
                <c:pt idx="33">
                  <c:v>0.57894714067188968</c:v>
                </c:pt>
                <c:pt idx="34">
                  <c:v>0.59649191131766444</c:v>
                </c:pt>
                <c:pt idx="35">
                  <c:v>0.61403560015491498</c:v>
                </c:pt>
                <c:pt idx="36">
                  <c:v>0.63157928899216564</c:v>
                </c:pt>
                <c:pt idx="37">
                  <c:v>0.64912297782941619</c:v>
                </c:pt>
                <c:pt idx="38">
                  <c:v>0.66666666666666674</c:v>
                </c:pt>
                <c:pt idx="39">
                  <c:v>0.68421035550391729</c:v>
                </c:pt>
                <c:pt idx="40">
                  <c:v>0.70175512614969204</c:v>
                </c:pt>
                <c:pt idx="41">
                  <c:v>0.7192988149869427</c:v>
                </c:pt>
                <c:pt idx="42">
                  <c:v>0.73684250382419314</c:v>
                </c:pt>
                <c:pt idx="43">
                  <c:v>0.75438619266144369</c:v>
                </c:pt>
                <c:pt idx="44">
                  <c:v>0.77192988149869435</c:v>
                </c:pt>
                <c:pt idx="45">
                  <c:v>0.7894735703359449</c:v>
                </c:pt>
                <c:pt idx="46">
                  <c:v>0.80701834098171965</c:v>
                </c:pt>
                <c:pt idx="47">
                  <c:v>0.8245620298189702</c:v>
                </c:pt>
                <c:pt idx="48">
                  <c:v>0.84210571865622075</c:v>
                </c:pt>
                <c:pt idx="49">
                  <c:v>0.85964940749347141</c:v>
                </c:pt>
                <c:pt idx="50">
                  <c:v>0.87719309633072196</c:v>
                </c:pt>
                <c:pt idx="51">
                  <c:v>0.89473678516797239</c:v>
                </c:pt>
                <c:pt idx="52">
                  <c:v>0.91228155581374737</c:v>
                </c:pt>
                <c:pt idx="53">
                  <c:v>0.92982524465099792</c:v>
                </c:pt>
                <c:pt idx="54">
                  <c:v>0.94736893348824835</c:v>
                </c:pt>
                <c:pt idx="55">
                  <c:v>0.9649126223254989</c:v>
                </c:pt>
                <c:pt idx="56">
                  <c:v>0.98245631116274945</c:v>
                </c:pt>
                <c:pt idx="57">
                  <c:v>1</c:v>
                </c:pt>
              </c:numCache>
            </c:numRef>
          </c:xVal>
          <c:yVal>
            <c:numRef>
              <c:f>'7hpf'!$AJ$3:$AJ$79</c:f>
              <c:numCache>
                <c:formatCode>General</c:formatCode>
                <c:ptCount val="77"/>
                <c:pt idx="0">
                  <c:v>0.39622641509433965</c:v>
                </c:pt>
                <c:pt idx="1">
                  <c:v>0.24991698113207547</c:v>
                </c:pt>
                <c:pt idx="2">
                  <c:v>0.2648132075471698</c:v>
                </c:pt>
                <c:pt idx="3">
                  <c:v>0.34955283018867922</c:v>
                </c:pt>
                <c:pt idx="4">
                  <c:v>0.3859641509433962</c:v>
                </c:pt>
                <c:pt idx="5">
                  <c:v>0.37636603773584903</c:v>
                </c:pt>
                <c:pt idx="6">
                  <c:v>0.47964339622641505</c:v>
                </c:pt>
                <c:pt idx="7">
                  <c:v>0.5292943396226415</c:v>
                </c:pt>
                <c:pt idx="8">
                  <c:v>0.65739811320754726</c:v>
                </c:pt>
                <c:pt idx="9">
                  <c:v>0.46871886792452827</c:v>
                </c:pt>
                <c:pt idx="10">
                  <c:v>0.49784905660377354</c:v>
                </c:pt>
                <c:pt idx="11">
                  <c:v>0.56007924528301889</c:v>
                </c:pt>
                <c:pt idx="12">
                  <c:v>0.40317735849056607</c:v>
                </c:pt>
                <c:pt idx="13">
                  <c:v>0.45978113207547172</c:v>
                </c:pt>
                <c:pt idx="14">
                  <c:v>0.38728867924528299</c:v>
                </c:pt>
                <c:pt idx="15">
                  <c:v>0.43694150943396232</c:v>
                </c:pt>
                <c:pt idx="16">
                  <c:v>0.55478301886792458</c:v>
                </c:pt>
                <c:pt idx="17">
                  <c:v>0.53856415094339627</c:v>
                </c:pt>
                <c:pt idx="18">
                  <c:v>0.42006037735849061</c:v>
                </c:pt>
                <c:pt idx="19">
                  <c:v>0.58490566037735847</c:v>
                </c:pt>
                <c:pt idx="20">
                  <c:v>0.58987169811320761</c:v>
                </c:pt>
                <c:pt idx="21">
                  <c:v>0.40913584905660377</c:v>
                </c:pt>
                <c:pt idx="22">
                  <c:v>0.36742830188679249</c:v>
                </c:pt>
                <c:pt idx="23">
                  <c:v>0.37768867924528299</c:v>
                </c:pt>
                <c:pt idx="24">
                  <c:v>0.46573962264150942</c:v>
                </c:pt>
                <c:pt idx="25">
                  <c:v>0.39755094339622643</c:v>
                </c:pt>
                <c:pt idx="26">
                  <c:v>0.42039056603773584</c:v>
                </c:pt>
                <c:pt idx="27">
                  <c:v>0.41708113207547171</c:v>
                </c:pt>
                <c:pt idx="28">
                  <c:v>0.44356226415094341</c:v>
                </c:pt>
                <c:pt idx="29">
                  <c:v>0.37537169811320753</c:v>
                </c:pt>
                <c:pt idx="30">
                  <c:v>0.41906603773584905</c:v>
                </c:pt>
                <c:pt idx="31">
                  <c:v>0.57464339622641503</c:v>
                </c:pt>
                <c:pt idx="32">
                  <c:v>0.58556792452830186</c:v>
                </c:pt>
                <c:pt idx="33">
                  <c:v>0.63058679245283022</c:v>
                </c:pt>
                <c:pt idx="34">
                  <c:v>0.64217169811320751</c:v>
                </c:pt>
                <c:pt idx="35">
                  <c:v>0.53955660377358483</c:v>
                </c:pt>
                <c:pt idx="36">
                  <c:v>0.530288679245283</c:v>
                </c:pt>
                <c:pt idx="37">
                  <c:v>0.49751698113207549</c:v>
                </c:pt>
                <c:pt idx="38">
                  <c:v>0.33333396226415091</c:v>
                </c:pt>
                <c:pt idx="39">
                  <c:v>0.39423962264150941</c:v>
                </c:pt>
                <c:pt idx="40">
                  <c:v>0.40152264150943395</c:v>
                </c:pt>
                <c:pt idx="41">
                  <c:v>0.41807358490566038</c:v>
                </c:pt>
                <c:pt idx="42">
                  <c:v>0.41211509433962262</c:v>
                </c:pt>
                <c:pt idx="43">
                  <c:v>0.46474716981132075</c:v>
                </c:pt>
                <c:pt idx="44">
                  <c:v>0.43892830188679249</c:v>
                </c:pt>
                <c:pt idx="45">
                  <c:v>0.29692075471698115</c:v>
                </c:pt>
                <c:pt idx="46">
                  <c:v>0.52399811320754719</c:v>
                </c:pt>
                <c:pt idx="47">
                  <c:v>0.51638490566037742</c:v>
                </c:pt>
                <c:pt idx="48">
                  <c:v>0.44885849056603772</c:v>
                </c:pt>
                <c:pt idx="49">
                  <c:v>0.48394528301886791</c:v>
                </c:pt>
                <c:pt idx="50">
                  <c:v>0.62330377358490563</c:v>
                </c:pt>
                <c:pt idx="51">
                  <c:v>0.62363396226415091</c:v>
                </c:pt>
                <c:pt idx="52">
                  <c:v>0.68785094339622643</c:v>
                </c:pt>
                <c:pt idx="53">
                  <c:v>0.72095283018867928</c:v>
                </c:pt>
                <c:pt idx="54">
                  <c:v>0.93743773584905654</c:v>
                </c:pt>
                <c:pt idx="55">
                  <c:v>0.82886415094339627</c:v>
                </c:pt>
                <c:pt idx="56">
                  <c:v>0.90599056603773587</c:v>
                </c:pt>
                <c:pt idx="57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2ED-4A44-BDBF-5931BA4AEDB6}"/>
            </c:ext>
          </c:extLst>
        </c:ser>
        <c:ser>
          <c:idx val="9"/>
          <c:order val="9"/>
          <c:tx>
            <c:strRef>
              <c:f>'7hpf'!$AM$2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96000"/>
                </a:schemeClr>
              </a:solidFill>
              <a:ln w="9525">
                <a:solidFill>
                  <a:schemeClr val="accent6">
                    <a:shade val="96000"/>
                  </a:schemeClr>
                </a:solidFill>
              </a:ln>
              <a:effectLst/>
            </c:spPr>
          </c:marker>
          <c:xVal>
            <c:numRef>
              <c:f>'7hpf'!$AM$3:$AM$79</c:f>
              <c:numCache>
                <c:formatCode>General</c:formatCode>
                <c:ptCount val="77"/>
                <c:pt idx="0">
                  <c:v>0</c:v>
                </c:pt>
                <c:pt idx="1">
                  <c:v>2.4999730224283825E-2</c:v>
                </c:pt>
                <c:pt idx="2">
                  <c:v>4.9999460448567651E-2</c:v>
                </c:pt>
                <c:pt idx="3">
                  <c:v>7.4999190672851476E-2</c:v>
                </c:pt>
                <c:pt idx="4">
                  <c:v>0.1000004624726563</c:v>
                </c:pt>
                <c:pt idx="5">
                  <c:v>0.12500019269694013</c:v>
                </c:pt>
                <c:pt idx="6">
                  <c:v>0.14999992292122394</c:v>
                </c:pt>
                <c:pt idx="7">
                  <c:v>0.17499965314550778</c:v>
                </c:pt>
                <c:pt idx="8">
                  <c:v>0.19999938336979159</c:v>
                </c:pt>
                <c:pt idx="9">
                  <c:v>0.22499911359407543</c:v>
                </c:pt>
                <c:pt idx="10">
                  <c:v>0.25000038539388025</c:v>
                </c:pt>
                <c:pt idx="11">
                  <c:v>0.27500011561816406</c:v>
                </c:pt>
                <c:pt idx="12">
                  <c:v>0.29999984584244788</c:v>
                </c:pt>
                <c:pt idx="13">
                  <c:v>0.32499957606673169</c:v>
                </c:pt>
                <c:pt idx="14">
                  <c:v>0.34999930629101556</c:v>
                </c:pt>
                <c:pt idx="15">
                  <c:v>0.37499903651529942</c:v>
                </c:pt>
                <c:pt idx="16">
                  <c:v>0.40000030831510419</c:v>
                </c:pt>
                <c:pt idx="17">
                  <c:v>0.42500003853938806</c:v>
                </c:pt>
                <c:pt idx="18">
                  <c:v>0.44999976876367187</c:v>
                </c:pt>
                <c:pt idx="19">
                  <c:v>0.47499949898795568</c:v>
                </c:pt>
                <c:pt idx="20">
                  <c:v>0.49999922921223955</c:v>
                </c:pt>
                <c:pt idx="21">
                  <c:v>0.52499895943652342</c:v>
                </c:pt>
                <c:pt idx="22">
                  <c:v>0.55000023123632813</c:v>
                </c:pt>
                <c:pt idx="23">
                  <c:v>0.57499996146061205</c:v>
                </c:pt>
                <c:pt idx="24">
                  <c:v>0.59999969168489575</c:v>
                </c:pt>
                <c:pt idx="25">
                  <c:v>0.62499942190917968</c:v>
                </c:pt>
                <c:pt idx="26">
                  <c:v>0.64999915213346338</c:v>
                </c:pt>
                <c:pt idx="27">
                  <c:v>0.6749988823577473</c:v>
                </c:pt>
                <c:pt idx="28">
                  <c:v>0.70000015415755212</c:v>
                </c:pt>
                <c:pt idx="29">
                  <c:v>0.72499988438183594</c:v>
                </c:pt>
                <c:pt idx="30">
                  <c:v>0.74999961460611975</c:v>
                </c:pt>
                <c:pt idx="31">
                  <c:v>0.77499934483040356</c:v>
                </c:pt>
                <c:pt idx="32">
                  <c:v>0.79999907505468748</c:v>
                </c:pt>
                <c:pt idx="33">
                  <c:v>0.82499880527897118</c:v>
                </c:pt>
                <c:pt idx="34">
                  <c:v>0.85000007707877612</c:v>
                </c:pt>
                <c:pt idx="35">
                  <c:v>0.87499980730305993</c:v>
                </c:pt>
                <c:pt idx="36">
                  <c:v>0.89999953752734374</c:v>
                </c:pt>
                <c:pt idx="37">
                  <c:v>0.92499926775162755</c:v>
                </c:pt>
                <c:pt idx="38">
                  <c:v>0.94999899797591136</c:v>
                </c:pt>
                <c:pt idx="39">
                  <c:v>0.97499872820019529</c:v>
                </c:pt>
                <c:pt idx="40">
                  <c:v>1</c:v>
                </c:pt>
              </c:numCache>
            </c:numRef>
          </c:xVal>
          <c:yVal>
            <c:numRef>
              <c:f>'7hpf'!$AN$3:$AN$79</c:f>
              <c:numCache>
                <c:formatCode>General</c:formatCode>
                <c:ptCount val="77"/>
                <c:pt idx="0">
                  <c:v>0.2845962290999644</c:v>
                </c:pt>
                <c:pt idx="1">
                  <c:v>0.4620419779437922</c:v>
                </c:pt>
                <c:pt idx="2">
                  <c:v>0.43543223052294555</c:v>
                </c:pt>
                <c:pt idx="3">
                  <c:v>0.35225898256848093</c:v>
                </c:pt>
                <c:pt idx="4">
                  <c:v>0.35403770900035569</c:v>
                </c:pt>
                <c:pt idx="5">
                  <c:v>0.36286019210245463</c:v>
                </c:pt>
                <c:pt idx="6">
                  <c:v>0.37139807897545357</c:v>
                </c:pt>
                <c:pt idx="7">
                  <c:v>0.45428673070081821</c:v>
                </c:pt>
                <c:pt idx="8">
                  <c:v>0.49462824617573808</c:v>
                </c:pt>
                <c:pt idx="9">
                  <c:v>0.47065101387406616</c:v>
                </c:pt>
                <c:pt idx="10">
                  <c:v>0.39131981501245106</c:v>
                </c:pt>
                <c:pt idx="11">
                  <c:v>0.40932052650302381</c:v>
                </c:pt>
                <c:pt idx="12">
                  <c:v>0.48096762717893982</c:v>
                </c:pt>
                <c:pt idx="13">
                  <c:v>0.39928850942725003</c:v>
                </c:pt>
                <c:pt idx="14">
                  <c:v>0.46161508360014225</c:v>
                </c:pt>
                <c:pt idx="15">
                  <c:v>0.57452863749555316</c:v>
                </c:pt>
                <c:pt idx="16">
                  <c:v>0.59651369619352546</c:v>
                </c:pt>
                <c:pt idx="17">
                  <c:v>0.55731056563500525</c:v>
                </c:pt>
                <c:pt idx="18">
                  <c:v>0.53902525791533262</c:v>
                </c:pt>
                <c:pt idx="19">
                  <c:v>0.39188900747065097</c:v>
                </c:pt>
                <c:pt idx="20">
                  <c:v>0.61188189256492342</c:v>
                </c:pt>
                <c:pt idx="21">
                  <c:v>0.61430096051227323</c:v>
                </c:pt>
                <c:pt idx="22">
                  <c:v>0.49035930273923867</c:v>
                </c:pt>
                <c:pt idx="23">
                  <c:v>0.3168267520455354</c:v>
                </c:pt>
                <c:pt idx="24">
                  <c:v>0.38534329420135177</c:v>
                </c:pt>
                <c:pt idx="25">
                  <c:v>0.38776236214870152</c:v>
                </c:pt>
                <c:pt idx="26">
                  <c:v>0.47214514407684094</c:v>
                </c:pt>
                <c:pt idx="27">
                  <c:v>0.39608680184987549</c:v>
                </c:pt>
                <c:pt idx="28">
                  <c:v>0.52365706154393443</c:v>
                </c:pt>
                <c:pt idx="29">
                  <c:v>0.58235503379580211</c:v>
                </c:pt>
                <c:pt idx="30">
                  <c:v>0.48381358946993946</c:v>
                </c:pt>
                <c:pt idx="31">
                  <c:v>0.6189967982924226</c:v>
                </c:pt>
                <c:pt idx="32">
                  <c:v>0.67221629313411591</c:v>
                </c:pt>
                <c:pt idx="33">
                  <c:v>0.74656705798648171</c:v>
                </c:pt>
                <c:pt idx="34">
                  <c:v>0.83102098897189602</c:v>
                </c:pt>
                <c:pt idx="35">
                  <c:v>0.75951618641052998</c:v>
                </c:pt>
                <c:pt idx="36">
                  <c:v>0.71490572749911063</c:v>
                </c:pt>
                <c:pt idx="37">
                  <c:v>0.69420135183208809</c:v>
                </c:pt>
                <c:pt idx="38">
                  <c:v>0.79032372821060115</c:v>
                </c:pt>
                <c:pt idx="39">
                  <c:v>1</c:v>
                </c:pt>
                <c:pt idx="40">
                  <c:v>0.79686944147990035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2ED-4A44-BDBF-5931BA4AEDB6}"/>
            </c:ext>
          </c:extLst>
        </c:ser>
        <c:ser>
          <c:idx val="10"/>
          <c:order val="10"/>
          <c:tx>
            <c:strRef>
              <c:f>'7hpf'!$AQ$2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88000"/>
                </a:schemeClr>
              </a:solidFill>
              <a:ln w="9525">
                <a:solidFill>
                  <a:schemeClr val="accent6">
                    <a:shade val="88000"/>
                  </a:schemeClr>
                </a:solidFill>
              </a:ln>
              <a:effectLst/>
            </c:spPr>
          </c:marker>
          <c:xVal>
            <c:numRef>
              <c:f>'7hpf'!$AQ$3:$AQ$79</c:f>
              <c:numCache>
                <c:formatCode>General</c:formatCode>
                <c:ptCount val="77"/>
                <c:pt idx="0">
                  <c:v>0</c:v>
                </c:pt>
                <c:pt idx="1">
                  <c:v>2.4389987125961042E-2</c:v>
                </c:pt>
                <c:pt idx="2">
                  <c:v>4.8779974251922084E-2</c:v>
                </c:pt>
                <c:pt idx="3">
                  <c:v>7.3169961377883119E-2</c:v>
                </c:pt>
                <c:pt idx="4">
                  <c:v>9.7561452480358066E-2</c:v>
                </c:pt>
                <c:pt idx="5">
                  <c:v>0.1219514396063191</c:v>
                </c:pt>
                <c:pt idx="6">
                  <c:v>0.14634142673228012</c:v>
                </c:pt>
                <c:pt idx="7">
                  <c:v>0.17073141385824117</c:v>
                </c:pt>
                <c:pt idx="8">
                  <c:v>0.19512140098420222</c:v>
                </c:pt>
                <c:pt idx="9">
                  <c:v>0.21951138811016327</c:v>
                </c:pt>
                <c:pt idx="10">
                  <c:v>0.2439028792126382</c:v>
                </c:pt>
                <c:pt idx="11">
                  <c:v>0.26829286633859922</c:v>
                </c:pt>
                <c:pt idx="12">
                  <c:v>0.29268285346456024</c:v>
                </c:pt>
                <c:pt idx="13">
                  <c:v>0.31707284059052132</c:v>
                </c:pt>
                <c:pt idx="14">
                  <c:v>0.34146282771648234</c:v>
                </c:pt>
                <c:pt idx="15">
                  <c:v>0.36585281484244342</c:v>
                </c:pt>
                <c:pt idx="16">
                  <c:v>0.39024430594491832</c:v>
                </c:pt>
                <c:pt idx="17">
                  <c:v>0.4146342930708794</c:v>
                </c:pt>
                <c:pt idx="18">
                  <c:v>0.43902428019684048</c:v>
                </c:pt>
                <c:pt idx="19">
                  <c:v>0.46341426732280144</c:v>
                </c:pt>
                <c:pt idx="20">
                  <c:v>0.48780425444876252</c:v>
                </c:pt>
                <c:pt idx="21">
                  <c:v>0.5121942415747236</c:v>
                </c:pt>
                <c:pt idx="22">
                  <c:v>0.53658573267719845</c:v>
                </c:pt>
                <c:pt idx="23">
                  <c:v>0.56097571980315952</c:v>
                </c:pt>
                <c:pt idx="24">
                  <c:v>0.58536570692912049</c:v>
                </c:pt>
                <c:pt idx="25">
                  <c:v>0.60975569405508157</c:v>
                </c:pt>
                <c:pt idx="26">
                  <c:v>0.63414568118104264</c:v>
                </c:pt>
                <c:pt idx="27">
                  <c:v>0.65853566830700372</c:v>
                </c:pt>
                <c:pt idx="28">
                  <c:v>0.68292715940947857</c:v>
                </c:pt>
                <c:pt idx="29">
                  <c:v>0.70731714653543964</c:v>
                </c:pt>
                <c:pt idx="30">
                  <c:v>0.73170713366140072</c:v>
                </c:pt>
                <c:pt idx="31">
                  <c:v>0.75609712078736169</c:v>
                </c:pt>
                <c:pt idx="32">
                  <c:v>0.78048710791332276</c:v>
                </c:pt>
                <c:pt idx="33">
                  <c:v>0.80487709503928384</c:v>
                </c:pt>
                <c:pt idx="34">
                  <c:v>0.8292685861417588</c:v>
                </c:pt>
                <c:pt idx="35">
                  <c:v>0.85365857326771977</c:v>
                </c:pt>
                <c:pt idx="36">
                  <c:v>0.87804856039368095</c:v>
                </c:pt>
                <c:pt idx="37">
                  <c:v>0.90243854751964192</c:v>
                </c:pt>
                <c:pt idx="38">
                  <c:v>0.92682853464560289</c:v>
                </c:pt>
                <c:pt idx="39">
                  <c:v>0.95121852177156407</c:v>
                </c:pt>
                <c:pt idx="40">
                  <c:v>0.97561001287403892</c:v>
                </c:pt>
                <c:pt idx="41">
                  <c:v>1</c:v>
                </c:pt>
              </c:numCache>
            </c:numRef>
          </c:xVal>
          <c:yVal>
            <c:numRef>
              <c:f>'7hpf'!$AR$3:$AR$79</c:f>
              <c:numCache>
                <c:formatCode>General</c:formatCode>
                <c:ptCount val="77"/>
                <c:pt idx="0">
                  <c:v>0.42400879111560247</c:v>
                </c:pt>
                <c:pt idx="1">
                  <c:v>0.39155445156229574</c:v>
                </c:pt>
                <c:pt idx="2">
                  <c:v>0.38191708508089733</c:v>
                </c:pt>
                <c:pt idx="3">
                  <c:v>0.46822407451247822</c:v>
                </c:pt>
                <c:pt idx="4">
                  <c:v>0.50363057527392729</c:v>
                </c:pt>
                <c:pt idx="5">
                  <c:v>0.43502241946483022</c:v>
                </c:pt>
                <c:pt idx="6">
                  <c:v>0.46050888121747052</c:v>
                </c:pt>
                <c:pt idx="7">
                  <c:v>0.47465487451106486</c:v>
                </c:pt>
                <c:pt idx="8">
                  <c:v>0.49036793362849052</c:v>
                </c:pt>
                <c:pt idx="9">
                  <c:v>0.44065643627677875</c:v>
                </c:pt>
                <c:pt idx="10">
                  <c:v>0.3833357478278383</c:v>
                </c:pt>
                <c:pt idx="11">
                  <c:v>0.48332585428937896</c:v>
                </c:pt>
                <c:pt idx="12">
                  <c:v>0.54162352966118166</c:v>
                </c:pt>
                <c:pt idx="13">
                  <c:v>0.58295908668506391</c:v>
                </c:pt>
                <c:pt idx="14">
                  <c:v>0.49865023868161534</c:v>
                </c:pt>
                <c:pt idx="15">
                  <c:v>0.32808563564217896</c:v>
                </c:pt>
                <c:pt idx="16">
                  <c:v>0.35482292332861032</c:v>
                </c:pt>
                <c:pt idx="17">
                  <c:v>0.33226918904785296</c:v>
                </c:pt>
                <c:pt idx="18">
                  <c:v>0.34182175377102814</c:v>
                </c:pt>
                <c:pt idx="19">
                  <c:v>0.4190690886991057</c:v>
                </c:pt>
                <c:pt idx="20">
                  <c:v>0.5103157805471833</c:v>
                </c:pt>
                <c:pt idx="21">
                  <c:v>0.64865571546183387</c:v>
                </c:pt>
                <c:pt idx="22">
                  <c:v>0.65012737930766429</c:v>
                </c:pt>
                <c:pt idx="23">
                  <c:v>0.5922501793203846</c:v>
                </c:pt>
                <c:pt idx="24">
                  <c:v>0.54883344581344318</c:v>
                </c:pt>
                <c:pt idx="25">
                  <c:v>0.69839901347287925</c:v>
                </c:pt>
                <c:pt idx="26">
                  <c:v>0.58455618646493268</c:v>
                </c:pt>
                <c:pt idx="27">
                  <c:v>0.63254514810273732</c:v>
                </c:pt>
                <c:pt idx="28">
                  <c:v>0.57904937229031883</c:v>
                </c:pt>
                <c:pt idx="29">
                  <c:v>0.41178497100839889</c:v>
                </c:pt>
                <c:pt idx="30">
                  <c:v>0.57811478624656809</c:v>
                </c:pt>
                <c:pt idx="31">
                  <c:v>0.65119976820852754</c:v>
                </c:pt>
                <c:pt idx="32">
                  <c:v>0.74800627533010855</c:v>
                </c:pt>
                <c:pt idx="33">
                  <c:v>0.77634066279640868</c:v>
                </c:pt>
                <c:pt idx="34">
                  <c:v>0.84864829530798935</c:v>
                </c:pt>
                <c:pt idx="35">
                  <c:v>0.88230045969619764</c:v>
                </c:pt>
                <c:pt idx="36">
                  <c:v>1</c:v>
                </c:pt>
                <c:pt idx="37">
                  <c:v>0.94038789737573891</c:v>
                </c:pt>
                <c:pt idx="38">
                  <c:v>0.99177069604576462</c:v>
                </c:pt>
                <c:pt idx="39">
                  <c:v>0.98527629472851064</c:v>
                </c:pt>
                <c:pt idx="40">
                  <c:v>0.95491373187804096</c:v>
                </c:pt>
                <c:pt idx="41">
                  <c:v>0.65368021963655376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2ED-4A44-BDBF-5931BA4AEDB6}"/>
            </c:ext>
          </c:extLst>
        </c:ser>
        <c:ser>
          <c:idx val="11"/>
          <c:order val="11"/>
          <c:tx>
            <c:strRef>
              <c:f>'7hpf'!$AU$2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81000"/>
                </a:schemeClr>
              </a:solidFill>
              <a:ln w="9525">
                <a:solidFill>
                  <a:schemeClr val="accent6">
                    <a:shade val="81000"/>
                  </a:schemeClr>
                </a:solidFill>
              </a:ln>
              <a:effectLst/>
            </c:spPr>
          </c:marker>
          <c:xVal>
            <c:numRef>
              <c:f>'7hpf'!$AU$3:$AU$79</c:f>
              <c:numCache>
                <c:formatCode>General</c:formatCode>
                <c:ptCount val="77"/>
                <c:pt idx="0">
                  <c:v>0</c:v>
                </c:pt>
                <c:pt idx="1">
                  <c:v>2.7777492300682747E-2</c:v>
                </c:pt>
                <c:pt idx="2">
                  <c:v>5.5554984601365494E-2</c:v>
                </c:pt>
                <c:pt idx="3">
                  <c:v>8.333247690204823E-2</c:v>
                </c:pt>
                <c:pt idx="4">
                  <c:v>0.11111168206530117</c:v>
                </c:pt>
                <c:pt idx="5">
                  <c:v>0.13888917436598391</c:v>
                </c:pt>
                <c:pt idx="6">
                  <c:v>0.16666666666666666</c:v>
                </c:pt>
                <c:pt idx="7">
                  <c:v>0.1944441589673494</c:v>
                </c:pt>
                <c:pt idx="8">
                  <c:v>0.22222165126803214</c:v>
                </c:pt>
                <c:pt idx="9">
                  <c:v>0.24999914356871492</c:v>
                </c:pt>
                <c:pt idx="10">
                  <c:v>0.27777834873196783</c:v>
                </c:pt>
                <c:pt idx="11">
                  <c:v>0.30555584103265054</c:v>
                </c:pt>
                <c:pt idx="12">
                  <c:v>0.33333333333333331</c:v>
                </c:pt>
                <c:pt idx="13">
                  <c:v>0.36111082563401603</c:v>
                </c:pt>
                <c:pt idx="14">
                  <c:v>0.3888883179346988</c:v>
                </c:pt>
                <c:pt idx="15">
                  <c:v>0.41666581023538157</c:v>
                </c:pt>
                <c:pt idx="16">
                  <c:v>0.44444501539863446</c:v>
                </c:pt>
                <c:pt idx="17">
                  <c:v>0.47222250769931723</c:v>
                </c:pt>
                <c:pt idx="18">
                  <c:v>0.5</c:v>
                </c:pt>
                <c:pt idx="19">
                  <c:v>0.52777749230068272</c:v>
                </c:pt>
                <c:pt idx="20">
                  <c:v>0.55555498460136543</c:v>
                </c:pt>
                <c:pt idx="21">
                  <c:v>0.58333247690204826</c:v>
                </c:pt>
                <c:pt idx="22">
                  <c:v>0.61111168206530109</c:v>
                </c:pt>
                <c:pt idx="23">
                  <c:v>0.63888917436598391</c:v>
                </c:pt>
                <c:pt idx="24">
                  <c:v>0.66666666666666663</c:v>
                </c:pt>
                <c:pt idx="25">
                  <c:v>0.69444415896734935</c:v>
                </c:pt>
                <c:pt idx="26">
                  <c:v>0.72222165126803206</c:v>
                </c:pt>
                <c:pt idx="27">
                  <c:v>0.74999914356871489</c:v>
                </c:pt>
                <c:pt idx="28">
                  <c:v>0.77777834873196772</c:v>
                </c:pt>
                <c:pt idx="29">
                  <c:v>0.80555584103265054</c:v>
                </c:pt>
                <c:pt idx="30">
                  <c:v>0.83333333333333326</c:v>
                </c:pt>
                <c:pt idx="31">
                  <c:v>0.86111082563401598</c:v>
                </c:pt>
                <c:pt idx="32">
                  <c:v>0.8888883179346988</c:v>
                </c:pt>
                <c:pt idx="33">
                  <c:v>0.91666581023538152</c:v>
                </c:pt>
                <c:pt idx="34">
                  <c:v>0.94444501539863446</c:v>
                </c:pt>
                <c:pt idx="35">
                  <c:v>0.97222250769931717</c:v>
                </c:pt>
                <c:pt idx="36">
                  <c:v>1</c:v>
                </c:pt>
              </c:numCache>
            </c:numRef>
          </c:xVal>
          <c:yVal>
            <c:numRef>
              <c:f>'7hpf'!$AV$3:$AV$79</c:f>
              <c:numCache>
                <c:formatCode>General</c:formatCode>
                <c:ptCount val="77"/>
                <c:pt idx="0">
                  <c:v>0.2693662446067332</c:v>
                </c:pt>
                <c:pt idx="1">
                  <c:v>0.28521131781889397</c:v>
                </c:pt>
                <c:pt idx="2">
                  <c:v>0.43838088703888856</c:v>
                </c:pt>
                <c:pt idx="3">
                  <c:v>0.38028175709185863</c:v>
                </c:pt>
                <c:pt idx="4">
                  <c:v>0.26760585697286216</c:v>
                </c:pt>
                <c:pt idx="5">
                  <c:v>0.2693662446067332</c:v>
                </c:pt>
                <c:pt idx="6">
                  <c:v>0.24824000849295924</c:v>
                </c:pt>
                <c:pt idx="7">
                  <c:v>0.28521131781889397</c:v>
                </c:pt>
                <c:pt idx="8">
                  <c:v>0.62676137795094677</c:v>
                </c:pt>
                <c:pt idx="9">
                  <c:v>0.42781697672834096</c:v>
                </c:pt>
                <c:pt idx="10">
                  <c:v>0.2781697672834097</c:v>
                </c:pt>
                <c:pt idx="11">
                  <c:v>0.41373229115005128</c:v>
                </c:pt>
                <c:pt idx="12">
                  <c:v>0.406690740614567</c:v>
                </c:pt>
                <c:pt idx="13">
                  <c:v>0.35035199830140817</c:v>
                </c:pt>
                <c:pt idx="14">
                  <c:v>0.50000079225366056</c:v>
                </c:pt>
                <c:pt idx="15">
                  <c:v>0.40140799320563264</c:v>
                </c:pt>
                <c:pt idx="16">
                  <c:v>0.59859200679436741</c:v>
                </c:pt>
                <c:pt idx="17">
                  <c:v>0.51056311805688703</c:v>
                </c:pt>
                <c:pt idx="18">
                  <c:v>0.68133814812291338</c:v>
                </c:pt>
                <c:pt idx="19">
                  <c:v>0.55281717479175607</c:v>
                </c:pt>
                <c:pt idx="20">
                  <c:v>0.63556331612030215</c:v>
                </c:pt>
                <c:pt idx="21">
                  <c:v>0.57042263563778794</c:v>
                </c:pt>
                <c:pt idx="22">
                  <c:v>0.54577403974895067</c:v>
                </c:pt>
                <c:pt idx="23">
                  <c:v>0.51232350569075802</c:v>
                </c:pt>
                <c:pt idx="24">
                  <c:v>0.54929639952401399</c:v>
                </c:pt>
                <c:pt idx="25">
                  <c:v>0.60739394496372268</c:v>
                </c:pt>
                <c:pt idx="26">
                  <c:v>0.55105678715788509</c:v>
                </c:pt>
                <c:pt idx="27">
                  <c:v>0.57042263563778794</c:v>
                </c:pt>
                <c:pt idx="28">
                  <c:v>0.69894360896894525</c:v>
                </c:pt>
                <c:pt idx="29">
                  <c:v>0.54401365211507957</c:v>
                </c:pt>
                <c:pt idx="30">
                  <c:v>0.66021191200913942</c:v>
                </c:pt>
                <c:pt idx="31">
                  <c:v>0.51936664073356353</c:v>
                </c:pt>
                <c:pt idx="32">
                  <c:v>0.70070399660281635</c:v>
                </c:pt>
                <c:pt idx="33">
                  <c:v>0.63908409138804423</c:v>
                </c:pt>
                <c:pt idx="34">
                  <c:v>1</c:v>
                </c:pt>
                <c:pt idx="35">
                  <c:v>0.79753482350965199</c:v>
                </c:pt>
                <c:pt idx="36">
                  <c:v>0.64964800169859183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2ED-4A44-BDBF-5931BA4AEDB6}"/>
            </c:ext>
          </c:extLst>
        </c:ser>
        <c:ser>
          <c:idx val="12"/>
          <c:order val="12"/>
          <c:tx>
            <c:strRef>
              <c:f>'7hpf'!$AY$2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74000"/>
                </a:schemeClr>
              </a:solidFill>
              <a:ln w="9525">
                <a:solidFill>
                  <a:schemeClr val="accent6">
                    <a:shade val="74000"/>
                  </a:schemeClr>
                </a:solidFill>
              </a:ln>
              <a:effectLst/>
            </c:spPr>
          </c:marker>
          <c:xVal>
            <c:numRef>
              <c:f>'7hpf'!$AY$3:$AY$79</c:f>
              <c:numCache>
                <c:formatCode>General</c:formatCode>
                <c:ptCount val="77"/>
                <c:pt idx="0">
                  <c:v>0</c:v>
                </c:pt>
                <c:pt idx="1">
                  <c:v>1.8867924528301886E-2</c:v>
                </c:pt>
                <c:pt idx="2">
                  <c:v>3.7735849056603772E-2</c:v>
                </c:pt>
                <c:pt idx="3">
                  <c:v>5.6603773584905662E-2</c:v>
                </c:pt>
                <c:pt idx="4">
                  <c:v>7.5471698113207544E-2</c:v>
                </c:pt>
                <c:pt idx="5">
                  <c:v>9.4339622641509441E-2</c:v>
                </c:pt>
                <c:pt idx="6">
                  <c:v>0.11320754716981132</c:v>
                </c:pt>
                <c:pt idx="7">
                  <c:v>0.13207547169811321</c:v>
                </c:pt>
                <c:pt idx="8">
                  <c:v>0.15094339622641509</c:v>
                </c:pt>
                <c:pt idx="9">
                  <c:v>0.16981132075471697</c:v>
                </c:pt>
                <c:pt idx="10">
                  <c:v>0.18867924528301888</c:v>
                </c:pt>
                <c:pt idx="11">
                  <c:v>0.20754716981132074</c:v>
                </c:pt>
                <c:pt idx="12">
                  <c:v>0.22641509433962265</c:v>
                </c:pt>
                <c:pt idx="13">
                  <c:v>0.24528301886792456</c:v>
                </c:pt>
                <c:pt idx="14">
                  <c:v>0.26415094339622641</c:v>
                </c:pt>
                <c:pt idx="15">
                  <c:v>0.28301886792452829</c:v>
                </c:pt>
                <c:pt idx="16">
                  <c:v>0.30188679245283018</c:v>
                </c:pt>
                <c:pt idx="17">
                  <c:v>0.32075471698113212</c:v>
                </c:pt>
                <c:pt idx="18">
                  <c:v>0.33962264150943394</c:v>
                </c:pt>
                <c:pt idx="19">
                  <c:v>0.35849056603773582</c:v>
                </c:pt>
                <c:pt idx="20">
                  <c:v>0.37735849056603776</c:v>
                </c:pt>
                <c:pt idx="21">
                  <c:v>0.39622641509433965</c:v>
                </c:pt>
                <c:pt idx="22">
                  <c:v>0.41509433962264147</c:v>
                </c:pt>
                <c:pt idx="23">
                  <c:v>0.43396226415094341</c:v>
                </c:pt>
                <c:pt idx="24">
                  <c:v>0.45283018867924529</c:v>
                </c:pt>
                <c:pt idx="25">
                  <c:v>0.47169811320754718</c:v>
                </c:pt>
                <c:pt idx="26">
                  <c:v>0.49056603773584911</c:v>
                </c:pt>
                <c:pt idx="27">
                  <c:v>0.50943396226415105</c:v>
                </c:pt>
                <c:pt idx="28">
                  <c:v>0.52830188679245282</c:v>
                </c:pt>
                <c:pt idx="29">
                  <c:v>0.54716981132075471</c:v>
                </c:pt>
                <c:pt idx="30">
                  <c:v>0.56603773584905659</c:v>
                </c:pt>
                <c:pt idx="31">
                  <c:v>0.58490566037735847</c:v>
                </c:pt>
                <c:pt idx="32">
                  <c:v>0.60377358490566035</c:v>
                </c:pt>
                <c:pt idx="33">
                  <c:v>0.62264150943396235</c:v>
                </c:pt>
                <c:pt idx="34">
                  <c:v>0.64150943396226423</c:v>
                </c:pt>
                <c:pt idx="35">
                  <c:v>0.66037735849056611</c:v>
                </c:pt>
                <c:pt idx="36">
                  <c:v>0.67924528301886788</c:v>
                </c:pt>
                <c:pt idx="37">
                  <c:v>0.69811320754716977</c:v>
                </c:pt>
                <c:pt idx="38">
                  <c:v>0.71698113207547165</c:v>
                </c:pt>
                <c:pt idx="39">
                  <c:v>0.73584905660377364</c:v>
                </c:pt>
                <c:pt idx="40">
                  <c:v>0.75471698113207553</c:v>
                </c:pt>
                <c:pt idx="41">
                  <c:v>0.77358490566037741</c:v>
                </c:pt>
                <c:pt idx="42">
                  <c:v>0.79245283018867929</c:v>
                </c:pt>
                <c:pt idx="43">
                  <c:v>0.81132075471698117</c:v>
                </c:pt>
                <c:pt idx="44">
                  <c:v>0.83018867924528295</c:v>
                </c:pt>
                <c:pt idx="45">
                  <c:v>0.84905660377358494</c:v>
                </c:pt>
                <c:pt idx="46">
                  <c:v>0.86792452830188682</c:v>
                </c:pt>
                <c:pt idx="47">
                  <c:v>0.88679245283018882</c:v>
                </c:pt>
                <c:pt idx="48">
                  <c:v>0.90566037735849059</c:v>
                </c:pt>
                <c:pt idx="49">
                  <c:v>0.92452830188679236</c:v>
                </c:pt>
                <c:pt idx="50">
                  <c:v>0.94339622641509435</c:v>
                </c:pt>
                <c:pt idx="51">
                  <c:v>0.96226415094339623</c:v>
                </c:pt>
                <c:pt idx="52">
                  <c:v>0.98113207547169823</c:v>
                </c:pt>
                <c:pt idx="53">
                  <c:v>1</c:v>
                </c:pt>
              </c:numCache>
            </c:numRef>
          </c:xVal>
          <c:yVal>
            <c:numRef>
              <c:f>'7hpf'!$AZ$3:$AZ$79</c:f>
              <c:numCache>
                <c:formatCode>General</c:formatCode>
                <c:ptCount val="77"/>
                <c:pt idx="0">
                  <c:v>0.5</c:v>
                </c:pt>
                <c:pt idx="1">
                  <c:v>0.41245000000000004</c:v>
                </c:pt>
                <c:pt idx="2">
                  <c:v>0.35238214285714287</c:v>
                </c:pt>
                <c:pt idx="3">
                  <c:v>0.35021964285714285</c:v>
                </c:pt>
                <c:pt idx="4">
                  <c:v>0.41211964285714286</c:v>
                </c:pt>
                <c:pt idx="5">
                  <c:v>0.30913392857142857</c:v>
                </c:pt>
                <c:pt idx="6">
                  <c:v>0.37164999999999998</c:v>
                </c:pt>
                <c:pt idx="7">
                  <c:v>0.43323035714285713</c:v>
                </c:pt>
                <c:pt idx="8">
                  <c:v>0.40595892857142857</c:v>
                </c:pt>
                <c:pt idx="9">
                  <c:v>0.41740178571428571</c:v>
                </c:pt>
                <c:pt idx="10">
                  <c:v>0.34343035714285713</c:v>
                </c:pt>
                <c:pt idx="11">
                  <c:v>0.27127678571428571</c:v>
                </c:pt>
                <c:pt idx="12">
                  <c:v>0.35128750000000003</c:v>
                </c:pt>
                <c:pt idx="13">
                  <c:v>0.38350535714285711</c:v>
                </c:pt>
                <c:pt idx="14">
                  <c:v>0.32371785714285711</c:v>
                </c:pt>
                <c:pt idx="15">
                  <c:v>0.36144107142857146</c:v>
                </c:pt>
                <c:pt idx="16">
                  <c:v>0.33340535714285713</c:v>
                </c:pt>
                <c:pt idx="17">
                  <c:v>0.332675</c:v>
                </c:pt>
                <c:pt idx="18">
                  <c:v>0.32351964285714285</c:v>
                </c:pt>
                <c:pt idx="19">
                  <c:v>0.34788035714285714</c:v>
                </c:pt>
                <c:pt idx="20">
                  <c:v>0.29015714285714284</c:v>
                </c:pt>
                <c:pt idx="21">
                  <c:v>0.33357678571428567</c:v>
                </c:pt>
                <c:pt idx="22">
                  <c:v>0.33790535714285713</c:v>
                </c:pt>
                <c:pt idx="23">
                  <c:v>0.33480357142857142</c:v>
                </c:pt>
                <c:pt idx="24">
                  <c:v>0.45800535714285712</c:v>
                </c:pt>
                <c:pt idx="25">
                  <c:v>0.62215178571428564</c:v>
                </c:pt>
                <c:pt idx="26">
                  <c:v>0.62121071428571428</c:v>
                </c:pt>
                <c:pt idx="27">
                  <c:v>0.5484607142857143</c:v>
                </c:pt>
                <c:pt idx="28">
                  <c:v>0.5608696428571428</c:v>
                </c:pt>
                <c:pt idx="29">
                  <c:v>0.42906785714285711</c:v>
                </c:pt>
                <c:pt idx="30">
                  <c:v>0.40010357142857139</c:v>
                </c:pt>
                <c:pt idx="31">
                  <c:v>0.55125178571428568</c:v>
                </c:pt>
                <c:pt idx="32">
                  <c:v>0.5814339285714285</c:v>
                </c:pt>
                <c:pt idx="33">
                  <c:v>0.54736071428571431</c:v>
                </c:pt>
                <c:pt idx="34">
                  <c:v>0.60913928571428577</c:v>
                </c:pt>
                <c:pt idx="35">
                  <c:v>0.59843392857142863</c:v>
                </c:pt>
                <c:pt idx="36">
                  <c:v>0.56463928571428579</c:v>
                </c:pt>
                <c:pt idx="37">
                  <c:v>0.60096964285714283</c:v>
                </c:pt>
                <c:pt idx="38">
                  <c:v>0.58542142857142854</c:v>
                </c:pt>
                <c:pt idx="39">
                  <c:v>0.73882500000000007</c:v>
                </c:pt>
                <c:pt idx="40">
                  <c:v>0.61775892857142856</c:v>
                </c:pt>
                <c:pt idx="41">
                  <c:v>0.67831785714285708</c:v>
                </c:pt>
                <c:pt idx="42">
                  <c:v>0.6509625</c:v>
                </c:pt>
                <c:pt idx="43">
                  <c:v>0.70775714285714286</c:v>
                </c:pt>
                <c:pt idx="44">
                  <c:v>0.53333035714285715</c:v>
                </c:pt>
                <c:pt idx="45">
                  <c:v>0.61440892857142859</c:v>
                </c:pt>
                <c:pt idx="46">
                  <c:v>0.73270178571428579</c:v>
                </c:pt>
                <c:pt idx="47">
                  <c:v>0.76179285714285716</c:v>
                </c:pt>
                <c:pt idx="48">
                  <c:v>0.79943928571428569</c:v>
                </c:pt>
                <c:pt idx="49">
                  <c:v>0.79357857142857136</c:v>
                </c:pt>
                <c:pt idx="50">
                  <c:v>0.92544999999999999</c:v>
                </c:pt>
                <c:pt idx="51">
                  <c:v>0.87451607142857146</c:v>
                </c:pt>
                <c:pt idx="52">
                  <c:v>0.93129285714285714</c:v>
                </c:pt>
                <c:pt idx="5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32ED-4A44-BDBF-5931BA4AEDB6}"/>
            </c:ext>
          </c:extLst>
        </c:ser>
        <c:ser>
          <c:idx val="13"/>
          <c:order val="13"/>
          <c:tx>
            <c:strRef>
              <c:f>'7hpf'!$BC$2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66000"/>
                </a:schemeClr>
              </a:solidFill>
              <a:ln w="9525">
                <a:solidFill>
                  <a:schemeClr val="accent6">
                    <a:shade val="66000"/>
                  </a:schemeClr>
                </a:solidFill>
              </a:ln>
              <a:effectLst/>
            </c:spPr>
          </c:marker>
          <c:xVal>
            <c:numRef>
              <c:f>'7hpf'!$BC$3:$BC$79</c:f>
              <c:numCache>
                <c:formatCode>General</c:formatCode>
                <c:ptCount val="77"/>
                <c:pt idx="0">
                  <c:v>0</c:v>
                </c:pt>
                <c:pt idx="1">
                  <c:v>2.7027027027027029E-2</c:v>
                </c:pt>
                <c:pt idx="2">
                  <c:v>5.4054054054054057E-2</c:v>
                </c:pt>
                <c:pt idx="3">
                  <c:v>8.1081081081081086E-2</c:v>
                </c:pt>
                <c:pt idx="4">
                  <c:v>0.10810810810810811</c:v>
                </c:pt>
                <c:pt idx="5">
                  <c:v>0.13513513513513514</c:v>
                </c:pt>
                <c:pt idx="6">
                  <c:v>0.16216216216216217</c:v>
                </c:pt>
                <c:pt idx="7">
                  <c:v>0.18918918918918917</c:v>
                </c:pt>
                <c:pt idx="8">
                  <c:v>0.21621621621621623</c:v>
                </c:pt>
                <c:pt idx="9">
                  <c:v>0.24324324324324323</c:v>
                </c:pt>
                <c:pt idx="10">
                  <c:v>0.27027027027027029</c:v>
                </c:pt>
                <c:pt idx="11">
                  <c:v>0.29729729729729731</c:v>
                </c:pt>
                <c:pt idx="12">
                  <c:v>0.32432432432432434</c:v>
                </c:pt>
                <c:pt idx="13">
                  <c:v>0.35135135135135137</c:v>
                </c:pt>
                <c:pt idx="14">
                  <c:v>0.37837837837837834</c:v>
                </c:pt>
                <c:pt idx="15">
                  <c:v>0.40540540540540543</c:v>
                </c:pt>
                <c:pt idx="16">
                  <c:v>0.43243243243243246</c:v>
                </c:pt>
                <c:pt idx="17">
                  <c:v>0.45945945945945948</c:v>
                </c:pt>
                <c:pt idx="18">
                  <c:v>0.48648648648648646</c:v>
                </c:pt>
                <c:pt idx="19">
                  <c:v>0.51351351351351349</c:v>
                </c:pt>
                <c:pt idx="20">
                  <c:v>0.54054054054054057</c:v>
                </c:pt>
                <c:pt idx="21">
                  <c:v>0.56756756756756765</c:v>
                </c:pt>
                <c:pt idx="22">
                  <c:v>0.59459459459459463</c:v>
                </c:pt>
                <c:pt idx="23">
                  <c:v>0.6216216216216216</c:v>
                </c:pt>
                <c:pt idx="24">
                  <c:v>0.64864864864864868</c:v>
                </c:pt>
                <c:pt idx="25">
                  <c:v>0.67567567567567577</c:v>
                </c:pt>
                <c:pt idx="26">
                  <c:v>0.70270270270270274</c:v>
                </c:pt>
                <c:pt idx="27">
                  <c:v>0.72972972972972983</c:v>
                </c:pt>
                <c:pt idx="28">
                  <c:v>0.75675675675675669</c:v>
                </c:pt>
                <c:pt idx="29">
                  <c:v>0.78378378378378377</c:v>
                </c:pt>
                <c:pt idx="30">
                  <c:v>0.81081081081081086</c:v>
                </c:pt>
                <c:pt idx="31">
                  <c:v>0.83783783783783783</c:v>
                </c:pt>
                <c:pt idx="32">
                  <c:v>0.86486486486486491</c:v>
                </c:pt>
                <c:pt idx="33">
                  <c:v>0.891891891891892</c:v>
                </c:pt>
                <c:pt idx="34">
                  <c:v>0.91891891891891897</c:v>
                </c:pt>
                <c:pt idx="35">
                  <c:v>0.94594594594594605</c:v>
                </c:pt>
                <c:pt idx="36">
                  <c:v>0.97297297297297292</c:v>
                </c:pt>
                <c:pt idx="37">
                  <c:v>1</c:v>
                </c:pt>
              </c:numCache>
            </c:numRef>
          </c:xVal>
          <c:yVal>
            <c:numRef>
              <c:f>'7hpf'!$BD$3:$BD$79</c:f>
              <c:numCache>
                <c:formatCode>General</c:formatCode>
                <c:ptCount val="77"/>
                <c:pt idx="0">
                  <c:v>0.31820978207175776</c:v>
                </c:pt>
                <c:pt idx="1">
                  <c:v>0.32883495822360143</c:v>
                </c:pt>
                <c:pt idx="2">
                  <c:v>0.34910189077221931</c:v>
                </c:pt>
                <c:pt idx="3">
                  <c:v>0.26086383348839742</c:v>
                </c:pt>
                <c:pt idx="4">
                  <c:v>0.33897372799427827</c:v>
                </c:pt>
                <c:pt idx="5">
                  <c:v>0.2896315130723609</c:v>
                </c:pt>
                <c:pt idx="6">
                  <c:v>0.23831639750159858</c:v>
                </c:pt>
                <c:pt idx="7">
                  <c:v>0.30665422112852342</c:v>
                </c:pt>
                <c:pt idx="8">
                  <c:v>0.34455300617326973</c:v>
                </c:pt>
                <c:pt idx="9">
                  <c:v>0.2814626133811759</c:v>
                </c:pt>
                <c:pt idx="10">
                  <c:v>0.47581454127786982</c:v>
                </c:pt>
                <c:pt idx="11">
                  <c:v>0.52819187140688117</c:v>
                </c:pt>
                <c:pt idx="12">
                  <c:v>0.44197823445090623</c:v>
                </c:pt>
                <c:pt idx="13">
                  <c:v>0.48284394689230259</c:v>
                </c:pt>
                <c:pt idx="14">
                  <c:v>0.42163402238378517</c:v>
                </c:pt>
                <c:pt idx="15">
                  <c:v>0.49944692109306571</c:v>
                </c:pt>
                <c:pt idx="16">
                  <c:v>0.51519679002094121</c:v>
                </c:pt>
                <c:pt idx="17">
                  <c:v>0.48163626500510648</c:v>
                </c:pt>
                <c:pt idx="18">
                  <c:v>0.56117507296095714</c:v>
                </c:pt>
                <c:pt idx="19">
                  <c:v>0.67595637192359326</c:v>
                </c:pt>
                <c:pt idx="20">
                  <c:v>0.69444132969260919</c:v>
                </c:pt>
                <c:pt idx="21">
                  <c:v>0.64870549230083852</c:v>
                </c:pt>
                <c:pt idx="22">
                  <c:v>0.60861560561382666</c:v>
                </c:pt>
                <c:pt idx="23">
                  <c:v>0.66256277066772529</c:v>
                </c:pt>
                <c:pt idx="24">
                  <c:v>0.66990129435617063</c:v>
                </c:pt>
                <c:pt idx="25">
                  <c:v>0.55279706398441075</c:v>
                </c:pt>
                <c:pt idx="26">
                  <c:v>0.59053977470747421</c:v>
                </c:pt>
                <c:pt idx="27">
                  <c:v>0.76369741583351258</c:v>
                </c:pt>
                <c:pt idx="28">
                  <c:v>0.70350576262762488</c:v>
                </c:pt>
                <c:pt idx="29">
                  <c:v>0.67477141930654505</c:v>
                </c:pt>
                <c:pt idx="30">
                  <c:v>0.72577590151861826</c:v>
                </c:pt>
                <c:pt idx="31">
                  <c:v>0.77193147276578844</c:v>
                </c:pt>
                <c:pt idx="32">
                  <c:v>0.85656163723478729</c:v>
                </c:pt>
                <c:pt idx="33">
                  <c:v>0.85945128511293412</c:v>
                </c:pt>
                <c:pt idx="34">
                  <c:v>0.97941182709995711</c:v>
                </c:pt>
                <c:pt idx="35">
                  <c:v>1</c:v>
                </c:pt>
                <c:pt idx="36">
                  <c:v>0.90863894099784515</c:v>
                </c:pt>
                <c:pt idx="37">
                  <c:v>0.84855941885802078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2ED-4A44-BDBF-5931BA4AEDB6}"/>
            </c:ext>
          </c:extLst>
        </c:ser>
        <c:ser>
          <c:idx val="14"/>
          <c:order val="14"/>
          <c:tx>
            <c:strRef>
              <c:f>'7hpf'!$BG$2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59000"/>
                </a:schemeClr>
              </a:solidFill>
              <a:ln w="9525">
                <a:solidFill>
                  <a:schemeClr val="accent6">
                    <a:shade val="59000"/>
                  </a:schemeClr>
                </a:solidFill>
              </a:ln>
              <a:effectLst/>
            </c:spPr>
          </c:marker>
          <c:xVal>
            <c:numRef>
              <c:f>'7hpf'!$BG$3:$BG$79</c:f>
              <c:numCache>
                <c:formatCode>General</c:formatCode>
                <c:ptCount val="77"/>
                <c:pt idx="0">
                  <c:v>0</c:v>
                </c:pt>
                <c:pt idx="1">
                  <c:v>1.9231478272411527E-2</c:v>
                </c:pt>
                <c:pt idx="2">
                  <c:v>3.8461481738207084E-2</c:v>
                </c:pt>
                <c:pt idx="3">
                  <c:v>5.7692960010618605E-2</c:v>
                </c:pt>
                <c:pt idx="4">
                  <c:v>7.6922963476414169E-2</c:v>
                </c:pt>
                <c:pt idx="5">
                  <c:v>9.6154441748825689E-2</c:v>
                </c:pt>
                <c:pt idx="6">
                  <c:v>0.11538444521462124</c:v>
                </c:pt>
                <c:pt idx="7">
                  <c:v>0.13461592348703277</c:v>
                </c:pt>
                <c:pt idx="8">
                  <c:v>0.15384592695282834</c:v>
                </c:pt>
                <c:pt idx="9">
                  <c:v>0.17307740522523984</c:v>
                </c:pt>
                <c:pt idx="10">
                  <c:v>0.19230740869103538</c:v>
                </c:pt>
                <c:pt idx="11">
                  <c:v>0.21153888696344691</c:v>
                </c:pt>
                <c:pt idx="12">
                  <c:v>0.23076889042924248</c:v>
                </c:pt>
                <c:pt idx="13">
                  <c:v>0.25000036870165404</c:v>
                </c:pt>
                <c:pt idx="14">
                  <c:v>0.26923037216744955</c:v>
                </c:pt>
                <c:pt idx="15">
                  <c:v>0.28846185043986106</c:v>
                </c:pt>
                <c:pt idx="16">
                  <c:v>0.30769185390565668</c:v>
                </c:pt>
                <c:pt idx="17">
                  <c:v>0.32692333217806818</c:v>
                </c:pt>
                <c:pt idx="18">
                  <c:v>0.34615481045047969</c:v>
                </c:pt>
                <c:pt idx="19">
                  <c:v>0.36538481391627525</c:v>
                </c:pt>
                <c:pt idx="20">
                  <c:v>0.38461629218868676</c:v>
                </c:pt>
                <c:pt idx="21">
                  <c:v>0.40384629565448232</c:v>
                </c:pt>
                <c:pt idx="22">
                  <c:v>0.42307777392689383</c:v>
                </c:pt>
                <c:pt idx="23">
                  <c:v>0.44230777739268934</c:v>
                </c:pt>
                <c:pt idx="24">
                  <c:v>0.46153925566510096</c:v>
                </c:pt>
                <c:pt idx="25">
                  <c:v>0.48076925913089646</c:v>
                </c:pt>
                <c:pt idx="26">
                  <c:v>0.50000073740330808</c:v>
                </c:pt>
                <c:pt idx="27">
                  <c:v>0.51923074086910359</c:v>
                </c:pt>
                <c:pt idx="28">
                  <c:v>0.53846221914151504</c:v>
                </c:pt>
                <c:pt idx="29">
                  <c:v>0.55769222260731066</c:v>
                </c:pt>
                <c:pt idx="30">
                  <c:v>0.57692370087972211</c:v>
                </c:pt>
                <c:pt idx="31">
                  <c:v>0.59615370434551773</c:v>
                </c:pt>
                <c:pt idx="32">
                  <c:v>0.61538518261792918</c:v>
                </c:pt>
                <c:pt idx="33">
                  <c:v>0.6346151860837248</c:v>
                </c:pt>
                <c:pt idx="34">
                  <c:v>0.65384666435613636</c:v>
                </c:pt>
                <c:pt idx="35">
                  <c:v>0.67307666782193187</c:v>
                </c:pt>
                <c:pt idx="36">
                  <c:v>0.69230814609434344</c:v>
                </c:pt>
                <c:pt idx="37">
                  <c:v>0.71153962436675489</c:v>
                </c:pt>
                <c:pt idx="38">
                  <c:v>0.73076962783255051</c:v>
                </c:pt>
                <c:pt idx="39">
                  <c:v>0.75000110610496196</c:v>
                </c:pt>
                <c:pt idx="40">
                  <c:v>0.76923110957075758</c:v>
                </c:pt>
                <c:pt idx="41">
                  <c:v>0.78846258784316914</c:v>
                </c:pt>
                <c:pt idx="42">
                  <c:v>0.80769259130896465</c:v>
                </c:pt>
                <c:pt idx="43">
                  <c:v>0.82692406958137621</c:v>
                </c:pt>
                <c:pt idx="44">
                  <c:v>0.84615407304717172</c:v>
                </c:pt>
                <c:pt idx="45">
                  <c:v>0.86538555131958328</c:v>
                </c:pt>
                <c:pt idx="46">
                  <c:v>0.88461555478537868</c:v>
                </c:pt>
                <c:pt idx="47">
                  <c:v>0.90384703305779035</c:v>
                </c:pt>
                <c:pt idx="48">
                  <c:v>0.92307703652358586</c:v>
                </c:pt>
                <c:pt idx="49">
                  <c:v>0.94230851479599742</c:v>
                </c:pt>
                <c:pt idx="50">
                  <c:v>0.96153851826179293</c:v>
                </c:pt>
                <c:pt idx="51">
                  <c:v>0.98076999653420438</c:v>
                </c:pt>
                <c:pt idx="52">
                  <c:v>1</c:v>
                </c:pt>
              </c:numCache>
            </c:numRef>
          </c:xVal>
          <c:yVal>
            <c:numRef>
              <c:f>'7hpf'!$BH$3:$BH$79</c:f>
              <c:numCache>
                <c:formatCode>General</c:formatCode>
                <c:ptCount val="77"/>
                <c:pt idx="0">
                  <c:v>0.58800741581117355</c:v>
                </c:pt>
                <c:pt idx="1">
                  <c:v>0.70988751764022251</c:v>
                </c:pt>
                <c:pt idx="2">
                  <c:v>0.6991408173994853</c:v>
                </c:pt>
                <c:pt idx="3">
                  <c:v>0.56907703588920555</c:v>
                </c:pt>
                <c:pt idx="4">
                  <c:v>0.6700794155898061</c:v>
                </c:pt>
                <c:pt idx="5">
                  <c:v>0.58432372229447405</c:v>
                </c:pt>
                <c:pt idx="6">
                  <c:v>0.67499100694540526</c:v>
                </c:pt>
                <c:pt idx="7">
                  <c:v>0.65288538697805687</c:v>
                </c:pt>
                <c:pt idx="8">
                  <c:v>0.52660906499903148</c:v>
                </c:pt>
                <c:pt idx="9">
                  <c:v>0.54246797089017407</c:v>
                </c:pt>
                <c:pt idx="10">
                  <c:v>0.64736157613658374</c:v>
                </c:pt>
                <c:pt idx="11">
                  <c:v>0.64910138631395442</c:v>
                </c:pt>
                <c:pt idx="12">
                  <c:v>0.46500318215777964</c:v>
                </c:pt>
                <c:pt idx="13">
                  <c:v>0.44965272973795622</c:v>
                </c:pt>
                <c:pt idx="14">
                  <c:v>0.46827872935056314</c:v>
                </c:pt>
                <c:pt idx="15">
                  <c:v>0.44320540136694425</c:v>
                </c:pt>
                <c:pt idx="16">
                  <c:v>0.47257464235313645</c:v>
                </c:pt>
                <c:pt idx="17">
                  <c:v>0.63569481723345966</c:v>
                </c:pt>
                <c:pt idx="18">
                  <c:v>0.62300423365339386</c:v>
                </c:pt>
                <c:pt idx="19">
                  <c:v>0.43041451063947533</c:v>
                </c:pt>
                <c:pt idx="20">
                  <c:v>0.69852859791361133</c:v>
                </c:pt>
                <c:pt idx="21">
                  <c:v>0.54963128476161482</c:v>
                </c:pt>
                <c:pt idx="22">
                  <c:v>0.68931763468828677</c:v>
                </c:pt>
                <c:pt idx="23">
                  <c:v>0.45937560530175159</c:v>
                </c:pt>
                <c:pt idx="24">
                  <c:v>0.72022261268989185</c:v>
                </c:pt>
                <c:pt idx="25">
                  <c:v>0.69699286089819856</c:v>
                </c:pt>
                <c:pt idx="26">
                  <c:v>0.55341874429286919</c:v>
                </c:pt>
                <c:pt idx="27">
                  <c:v>0.48383325493234458</c:v>
                </c:pt>
                <c:pt idx="28">
                  <c:v>0.75153573701541265</c:v>
                </c:pt>
                <c:pt idx="29">
                  <c:v>0.4654113284816957</c:v>
                </c:pt>
                <c:pt idx="30">
                  <c:v>0.58595976645728987</c:v>
                </c:pt>
                <c:pt idx="31">
                  <c:v>0.45681604360939704</c:v>
                </c:pt>
                <c:pt idx="32">
                  <c:v>0.43327845264119097</c:v>
                </c:pt>
                <c:pt idx="33">
                  <c:v>0.42079540109023489</c:v>
                </c:pt>
                <c:pt idx="34">
                  <c:v>0.48362572290323474</c:v>
                </c:pt>
                <c:pt idx="35">
                  <c:v>0.41322048202772627</c:v>
                </c:pt>
                <c:pt idx="36">
                  <c:v>0.55178270013005337</c:v>
                </c:pt>
                <c:pt idx="37">
                  <c:v>0.55229461246852429</c:v>
                </c:pt>
                <c:pt idx="38">
                  <c:v>0.53315670051744646</c:v>
                </c:pt>
                <c:pt idx="39">
                  <c:v>0.46694706549710835</c:v>
                </c:pt>
                <c:pt idx="40">
                  <c:v>0.41506405821965187</c:v>
                </c:pt>
                <c:pt idx="41">
                  <c:v>0.48997274412684355</c:v>
                </c:pt>
                <c:pt idx="42">
                  <c:v>0.48383325493234458</c:v>
                </c:pt>
                <c:pt idx="43">
                  <c:v>0.42099947425219292</c:v>
                </c:pt>
                <c:pt idx="44">
                  <c:v>0.42836686128559176</c:v>
                </c:pt>
                <c:pt idx="45">
                  <c:v>0.54257173690472893</c:v>
                </c:pt>
                <c:pt idx="46">
                  <c:v>0.60458576606989667</c:v>
                </c:pt>
                <c:pt idx="47">
                  <c:v>0.50184357619192566</c:v>
                </c:pt>
                <c:pt idx="48">
                  <c:v>0.97707808738481972</c:v>
                </c:pt>
                <c:pt idx="49">
                  <c:v>0.88006724037743156</c:v>
                </c:pt>
                <c:pt idx="50">
                  <c:v>1</c:v>
                </c:pt>
                <c:pt idx="51">
                  <c:v>0.72411037936854916</c:v>
                </c:pt>
                <c:pt idx="52">
                  <c:v>0.89930545947591245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32ED-4A44-BDBF-5931BA4AEDB6}"/>
            </c:ext>
          </c:extLst>
        </c:ser>
        <c:ser>
          <c:idx val="15"/>
          <c:order val="15"/>
          <c:tx>
            <c:strRef>
              <c:f>'7hpf'!$BK$2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52000"/>
                </a:schemeClr>
              </a:solidFill>
              <a:ln w="9525">
                <a:solidFill>
                  <a:schemeClr val="accent6">
                    <a:shade val="52000"/>
                  </a:schemeClr>
                </a:solidFill>
              </a:ln>
              <a:effectLst/>
            </c:spPr>
          </c:marker>
          <c:xVal>
            <c:numRef>
              <c:f>'7hpf'!$BK$3:$BK$79</c:f>
              <c:numCache>
                <c:formatCode>General</c:formatCode>
                <c:ptCount val="77"/>
                <c:pt idx="0">
                  <c:v>0</c:v>
                </c:pt>
                <c:pt idx="1">
                  <c:v>1.8868607065598796E-2</c:v>
                </c:pt>
                <c:pt idx="2">
                  <c:v>3.7735767152128147E-2</c:v>
                </c:pt>
                <c:pt idx="3">
                  <c:v>5.660437421772694E-2</c:v>
                </c:pt>
                <c:pt idx="4">
                  <c:v>7.5471534304256294E-2</c:v>
                </c:pt>
                <c:pt idx="5">
                  <c:v>9.4340141369855093E-2</c:v>
                </c:pt>
                <c:pt idx="6">
                  <c:v>0.11320730145638444</c:v>
                </c:pt>
                <c:pt idx="7">
                  <c:v>0.13207590852198323</c:v>
                </c:pt>
                <c:pt idx="8">
                  <c:v>0.15094306860851259</c:v>
                </c:pt>
                <c:pt idx="9">
                  <c:v>0.16981167567411137</c:v>
                </c:pt>
                <c:pt idx="10">
                  <c:v>0.18867883576064073</c:v>
                </c:pt>
                <c:pt idx="11">
                  <c:v>0.20754744282623952</c:v>
                </c:pt>
                <c:pt idx="12">
                  <c:v>0.22641460291276888</c:v>
                </c:pt>
                <c:pt idx="13">
                  <c:v>0.24528320997836769</c:v>
                </c:pt>
                <c:pt idx="14">
                  <c:v>0.26415037006489706</c:v>
                </c:pt>
                <c:pt idx="15">
                  <c:v>0.28301897713049579</c:v>
                </c:pt>
                <c:pt idx="16">
                  <c:v>0.30188613721702517</c:v>
                </c:pt>
                <c:pt idx="17">
                  <c:v>0.32075474428262396</c:v>
                </c:pt>
                <c:pt idx="18">
                  <c:v>0.33962335134822275</c:v>
                </c:pt>
                <c:pt idx="19">
                  <c:v>0.35849051143475213</c:v>
                </c:pt>
                <c:pt idx="20">
                  <c:v>0.37735911850035092</c:v>
                </c:pt>
                <c:pt idx="21">
                  <c:v>0.39622627858688031</c:v>
                </c:pt>
                <c:pt idx="22">
                  <c:v>0.41509488565247904</c:v>
                </c:pt>
                <c:pt idx="23">
                  <c:v>0.43396204573900837</c:v>
                </c:pt>
                <c:pt idx="24">
                  <c:v>0.45283065280460721</c:v>
                </c:pt>
                <c:pt idx="25">
                  <c:v>0.47169781289113655</c:v>
                </c:pt>
                <c:pt idx="26">
                  <c:v>0.49056641995673539</c:v>
                </c:pt>
                <c:pt idx="27">
                  <c:v>0.50943358004326467</c:v>
                </c:pt>
                <c:pt idx="28">
                  <c:v>0.52830218710886345</c:v>
                </c:pt>
                <c:pt idx="29">
                  <c:v>0.5471693471953929</c:v>
                </c:pt>
                <c:pt idx="30">
                  <c:v>0.56603795426099157</c:v>
                </c:pt>
                <c:pt idx="31">
                  <c:v>0.58490511434752102</c:v>
                </c:pt>
                <c:pt idx="32">
                  <c:v>0.6037737214131198</c:v>
                </c:pt>
                <c:pt idx="33">
                  <c:v>0.62264088149964913</c:v>
                </c:pt>
                <c:pt idx="34">
                  <c:v>0.64150948856524792</c:v>
                </c:pt>
                <c:pt idx="35">
                  <c:v>0.66037664865177736</c:v>
                </c:pt>
                <c:pt idx="36">
                  <c:v>0.67924525571737615</c:v>
                </c:pt>
                <c:pt idx="37">
                  <c:v>0.69811386278297483</c:v>
                </c:pt>
                <c:pt idx="38">
                  <c:v>0.71698102286950427</c:v>
                </c:pt>
                <c:pt idx="39">
                  <c:v>0.73584962993510306</c:v>
                </c:pt>
                <c:pt idx="40">
                  <c:v>0.75471679002163239</c:v>
                </c:pt>
                <c:pt idx="41">
                  <c:v>0.77358539708723117</c:v>
                </c:pt>
                <c:pt idx="42">
                  <c:v>0.79245255717376062</c:v>
                </c:pt>
                <c:pt idx="43">
                  <c:v>0.81132116423935929</c:v>
                </c:pt>
                <c:pt idx="44">
                  <c:v>0.83018832432588874</c:v>
                </c:pt>
                <c:pt idx="45">
                  <c:v>0.84905693139148752</c:v>
                </c:pt>
                <c:pt idx="46">
                  <c:v>0.86792409147801675</c:v>
                </c:pt>
                <c:pt idx="47">
                  <c:v>0.88679269854361564</c:v>
                </c:pt>
                <c:pt idx="48">
                  <c:v>0.90565985863014487</c:v>
                </c:pt>
                <c:pt idx="49">
                  <c:v>0.92452846569574376</c:v>
                </c:pt>
                <c:pt idx="50">
                  <c:v>0.9433956257822731</c:v>
                </c:pt>
                <c:pt idx="51">
                  <c:v>0.96226423284787188</c:v>
                </c:pt>
                <c:pt idx="52">
                  <c:v>0.98113139293440121</c:v>
                </c:pt>
                <c:pt idx="53">
                  <c:v>1</c:v>
                </c:pt>
              </c:numCache>
            </c:numRef>
          </c:xVal>
          <c:yVal>
            <c:numRef>
              <c:f>'7hpf'!$BL$3:$BL$79</c:f>
              <c:numCache>
                <c:formatCode>General</c:formatCode>
                <c:ptCount val="77"/>
                <c:pt idx="0">
                  <c:v>0.19445038598401618</c:v>
                </c:pt>
                <c:pt idx="1">
                  <c:v>0.2509382231123729</c:v>
                </c:pt>
                <c:pt idx="2">
                  <c:v>0.37554203045093043</c:v>
                </c:pt>
                <c:pt idx="3">
                  <c:v>0.29962535892300413</c:v>
                </c:pt>
                <c:pt idx="4">
                  <c:v>0.33548201009845668</c:v>
                </c:pt>
                <c:pt idx="5">
                  <c:v>0.38636319443094091</c:v>
                </c:pt>
                <c:pt idx="6">
                  <c:v>0.47289361619382808</c:v>
                </c:pt>
                <c:pt idx="7">
                  <c:v>0.5855905782306311</c:v>
                </c:pt>
                <c:pt idx="8">
                  <c:v>0.60377168932013658</c:v>
                </c:pt>
                <c:pt idx="9">
                  <c:v>0.64310252072517027</c:v>
                </c:pt>
                <c:pt idx="10">
                  <c:v>0.55218724275834352</c:v>
                </c:pt>
                <c:pt idx="11">
                  <c:v>0.54645419721158139</c:v>
                </c:pt>
                <c:pt idx="12">
                  <c:v>0.33652231966347124</c:v>
                </c:pt>
                <c:pt idx="13">
                  <c:v>0.39386249765039116</c:v>
                </c:pt>
                <c:pt idx="14">
                  <c:v>0.51240917546554665</c:v>
                </c:pt>
                <c:pt idx="15">
                  <c:v>0.61562019950609592</c:v>
                </c:pt>
                <c:pt idx="16">
                  <c:v>0.68619596709899466</c:v>
                </c:pt>
                <c:pt idx="17">
                  <c:v>0.68199583876173997</c:v>
                </c:pt>
                <c:pt idx="18">
                  <c:v>0.7599639618617976</c:v>
                </c:pt>
                <c:pt idx="19">
                  <c:v>0.72935747110791338</c:v>
                </c:pt>
                <c:pt idx="20">
                  <c:v>0.61498499491188152</c:v>
                </c:pt>
                <c:pt idx="21">
                  <c:v>0.53630064622344942</c:v>
                </c:pt>
                <c:pt idx="22">
                  <c:v>0.45595698757462033</c:v>
                </c:pt>
                <c:pt idx="23">
                  <c:v>0.46456141715441301</c:v>
                </c:pt>
                <c:pt idx="24">
                  <c:v>0.60667872259059763</c:v>
                </c:pt>
                <c:pt idx="25">
                  <c:v>0.58829019775604252</c:v>
                </c:pt>
                <c:pt idx="26">
                  <c:v>0.73383307082531224</c:v>
                </c:pt>
                <c:pt idx="27">
                  <c:v>0.68629967397151947</c:v>
                </c:pt>
                <c:pt idx="28">
                  <c:v>0.65837983938398115</c:v>
                </c:pt>
                <c:pt idx="29">
                  <c:v>0.48935708220714152</c:v>
                </c:pt>
                <c:pt idx="30">
                  <c:v>0.59298617457755654</c:v>
                </c:pt>
                <c:pt idx="31">
                  <c:v>0.52727814831379105</c:v>
                </c:pt>
                <c:pt idx="32">
                  <c:v>0.5005606652795872</c:v>
                </c:pt>
                <c:pt idx="33">
                  <c:v>0.59534874676726235</c:v>
                </c:pt>
                <c:pt idx="34">
                  <c:v>0.46736474355234925</c:v>
                </c:pt>
                <c:pt idx="35">
                  <c:v>0.74409032868596914</c:v>
                </c:pt>
                <c:pt idx="36">
                  <c:v>0.76672435361450864</c:v>
                </c:pt>
                <c:pt idx="37">
                  <c:v>0.45212631497073524</c:v>
                </c:pt>
                <c:pt idx="38">
                  <c:v>0.5197788450943408</c:v>
                </c:pt>
                <c:pt idx="39">
                  <c:v>0.53191903085927628</c:v>
                </c:pt>
                <c:pt idx="40">
                  <c:v>0.42508150712012499</c:v>
                </c:pt>
                <c:pt idx="41">
                  <c:v>0.46941943596424707</c:v>
                </c:pt>
                <c:pt idx="42">
                  <c:v>0.55786519402907675</c:v>
                </c:pt>
                <c:pt idx="43">
                  <c:v>0.53887387299797129</c:v>
                </c:pt>
                <c:pt idx="44">
                  <c:v>0.60549257523609512</c:v>
                </c:pt>
                <c:pt idx="45">
                  <c:v>0.58457295454398139</c:v>
                </c:pt>
                <c:pt idx="46">
                  <c:v>0.57515831502258863</c:v>
                </c:pt>
                <c:pt idx="47">
                  <c:v>0.75345635561086588</c:v>
                </c:pt>
                <c:pt idx="48">
                  <c:v>0.51311243769485548</c:v>
                </c:pt>
                <c:pt idx="49">
                  <c:v>0.70652251411385714</c:v>
                </c:pt>
                <c:pt idx="50">
                  <c:v>0.84530499543041582</c:v>
                </c:pt>
                <c:pt idx="51">
                  <c:v>0.78152850966742493</c:v>
                </c:pt>
                <c:pt idx="52">
                  <c:v>1</c:v>
                </c:pt>
                <c:pt idx="53">
                  <c:v>0.87502673692807276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32ED-4A44-BDBF-5931BA4AEDB6}"/>
            </c:ext>
          </c:extLst>
        </c:ser>
        <c:ser>
          <c:idx val="16"/>
          <c:order val="16"/>
          <c:tx>
            <c:strRef>
              <c:f>'7hpf'!$BO$2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44000"/>
                </a:schemeClr>
              </a:solidFill>
              <a:ln w="9525">
                <a:solidFill>
                  <a:schemeClr val="accent6">
                    <a:shade val="44000"/>
                  </a:schemeClr>
                </a:solidFill>
              </a:ln>
              <a:effectLst/>
            </c:spPr>
          </c:marker>
          <c:xVal>
            <c:numRef>
              <c:f>'7hpf'!$BO$3:$BO$79</c:f>
              <c:numCache>
                <c:formatCode>General</c:formatCode>
                <c:ptCount val="77"/>
                <c:pt idx="0">
                  <c:v>0</c:v>
                </c:pt>
                <c:pt idx="1">
                  <c:v>2.3808683561368279E-2</c:v>
                </c:pt>
                <c:pt idx="2">
                  <c:v>4.7619131643863173E-2</c:v>
                </c:pt>
                <c:pt idx="3">
                  <c:v>7.1427815205231449E-2</c:v>
                </c:pt>
                <c:pt idx="4">
                  <c:v>9.5238263287726346E-2</c:v>
                </c:pt>
                <c:pt idx="5">
                  <c:v>0.11904694684909463</c:v>
                </c:pt>
                <c:pt idx="6">
                  <c:v>0.14285739493158953</c:v>
                </c:pt>
                <c:pt idx="7">
                  <c:v>0.16666607849295781</c:v>
                </c:pt>
                <c:pt idx="8">
                  <c:v>0.19047652657545269</c:v>
                </c:pt>
                <c:pt idx="9">
                  <c:v>0.21428521013682097</c:v>
                </c:pt>
                <c:pt idx="10">
                  <c:v>0.23809565821931589</c:v>
                </c:pt>
                <c:pt idx="11">
                  <c:v>0.26190434178068417</c:v>
                </c:pt>
                <c:pt idx="12">
                  <c:v>0.28571478986317905</c:v>
                </c:pt>
                <c:pt idx="13">
                  <c:v>0.30952347342454734</c:v>
                </c:pt>
                <c:pt idx="14">
                  <c:v>0.33333392150704222</c:v>
                </c:pt>
                <c:pt idx="15">
                  <c:v>0.3571426050684105</c:v>
                </c:pt>
                <c:pt idx="16">
                  <c:v>0.38095305315090539</c:v>
                </c:pt>
                <c:pt idx="17">
                  <c:v>0.40476173671227372</c:v>
                </c:pt>
                <c:pt idx="18">
                  <c:v>0.42857218479476855</c:v>
                </c:pt>
                <c:pt idx="19">
                  <c:v>0.45238086835613683</c:v>
                </c:pt>
                <c:pt idx="20">
                  <c:v>0.47619131643863177</c:v>
                </c:pt>
                <c:pt idx="21">
                  <c:v>0.5</c:v>
                </c:pt>
                <c:pt idx="22">
                  <c:v>0.52381044808249499</c:v>
                </c:pt>
                <c:pt idx="23">
                  <c:v>0.54761913164386322</c:v>
                </c:pt>
                <c:pt idx="24">
                  <c:v>0.57142781520523145</c:v>
                </c:pt>
                <c:pt idx="25">
                  <c:v>0.59523826328772633</c:v>
                </c:pt>
                <c:pt idx="26">
                  <c:v>0.61904694684909467</c:v>
                </c:pt>
                <c:pt idx="27">
                  <c:v>0.64285739493158955</c:v>
                </c:pt>
                <c:pt idx="28">
                  <c:v>0.66666607849295778</c:v>
                </c:pt>
                <c:pt idx="29">
                  <c:v>0.69047652657545278</c:v>
                </c:pt>
                <c:pt idx="30">
                  <c:v>0.714285210136821</c:v>
                </c:pt>
                <c:pt idx="31">
                  <c:v>0.73809565821931589</c:v>
                </c:pt>
                <c:pt idx="32">
                  <c:v>0.76190434178068422</c:v>
                </c:pt>
                <c:pt idx="33">
                  <c:v>0.785714789863179</c:v>
                </c:pt>
                <c:pt idx="34">
                  <c:v>0.80952347342454745</c:v>
                </c:pt>
                <c:pt idx="35">
                  <c:v>0.83333392150704222</c:v>
                </c:pt>
                <c:pt idx="36">
                  <c:v>0.85714260506841045</c:v>
                </c:pt>
                <c:pt idx="37">
                  <c:v>0.88095305315090544</c:v>
                </c:pt>
                <c:pt idx="38">
                  <c:v>0.90476173671227367</c:v>
                </c:pt>
                <c:pt idx="39">
                  <c:v>0.92857218479476855</c:v>
                </c:pt>
                <c:pt idx="40">
                  <c:v>0.95238086835613678</c:v>
                </c:pt>
                <c:pt idx="41">
                  <c:v>0.97619131643863177</c:v>
                </c:pt>
                <c:pt idx="42">
                  <c:v>1</c:v>
                </c:pt>
              </c:numCache>
            </c:numRef>
          </c:xVal>
          <c:yVal>
            <c:numRef>
              <c:f>'7hpf'!$BP$3:$BP$79</c:f>
              <c:numCache>
                <c:formatCode>General</c:formatCode>
                <c:ptCount val="77"/>
                <c:pt idx="0">
                  <c:v>0.21428571428571427</c:v>
                </c:pt>
                <c:pt idx="1">
                  <c:v>0.125</c:v>
                </c:pt>
                <c:pt idx="2">
                  <c:v>0.17857142857142858</c:v>
                </c:pt>
                <c:pt idx="3">
                  <c:v>0.21428571428571427</c:v>
                </c:pt>
                <c:pt idx="4">
                  <c:v>0.19642857142857142</c:v>
                </c:pt>
                <c:pt idx="5">
                  <c:v>0.19642857142857142</c:v>
                </c:pt>
                <c:pt idx="6">
                  <c:v>0.3392857142857143</c:v>
                </c:pt>
                <c:pt idx="7">
                  <c:v>0.25</c:v>
                </c:pt>
                <c:pt idx="8">
                  <c:v>0.125</c:v>
                </c:pt>
                <c:pt idx="9">
                  <c:v>8.9285714285714288E-2</c:v>
                </c:pt>
                <c:pt idx="10">
                  <c:v>0.35714285714285715</c:v>
                </c:pt>
                <c:pt idx="11">
                  <c:v>0.2857142857142857</c:v>
                </c:pt>
                <c:pt idx="12">
                  <c:v>0.30357142857142855</c:v>
                </c:pt>
                <c:pt idx="13">
                  <c:v>0.19642857142857142</c:v>
                </c:pt>
                <c:pt idx="14">
                  <c:v>0.3392857142857143</c:v>
                </c:pt>
                <c:pt idx="15">
                  <c:v>0.3392857142857143</c:v>
                </c:pt>
                <c:pt idx="16">
                  <c:v>0.44642857142857145</c:v>
                </c:pt>
                <c:pt idx="17">
                  <c:v>0.32142857142857145</c:v>
                </c:pt>
                <c:pt idx="18">
                  <c:v>0.30357142857142855</c:v>
                </c:pt>
                <c:pt idx="19">
                  <c:v>0.21428571428571427</c:v>
                </c:pt>
                <c:pt idx="20">
                  <c:v>0.25</c:v>
                </c:pt>
                <c:pt idx="21">
                  <c:v>0.48214285714285715</c:v>
                </c:pt>
                <c:pt idx="22">
                  <c:v>0.19642857142857142</c:v>
                </c:pt>
                <c:pt idx="23">
                  <c:v>0.125</c:v>
                </c:pt>
                <c:pt idx="24">
                  <c:v>0.17857142857142858</c:v>
                </c:pt>
                <c:pt idx="25">
                  <c:v>0.125</c:v>
                </c:pt>
                <c:pt idx="26">
                  <c:v>0.21428571428571427</c:v>
                </c:pt>
                <c:pt idx="27">
                  <c:v>0.17857142857142858</c:v>
                </c:pt>
                <c:pt idx="28">
                  <c:v>0.30357142857142855</c:v>
                </c:pt>
                <c:pt idx="29">
                  <c:v>0.48214285714285715</c:v>
                </c:pt>
                <c:pt idx="30">
                  <c:v>0.21428571428571427</c:v>
                </c:pt>
                <c:pt idx="31">
                  <c:v>0.23214285714285715</c:v>
                </c:pt>
                <c:pt idx="32">
                  <c:v>0.39285714285714285</c:v>
                </c:pt>
                <c:pt idx="33">
                  <c:v>0.4642857142857143</c:v>
                </c:pt>
                <c:pt idx="34">
                  <c:v>0.375</c:v>
                </c:pt>
                <c:pt idx="35">
                  <c:v>0.5714285714285714</c:v>
                </c:pt>
                <c:pt idx="36">
                  <c:v>0.5892857142857143</c:v>
                </c:pt>
                <c:pt idx="37">
                  <c:v>0.5535714285714286</c:v>
                </c:pt>
                <c:pt idx="38">
                  <c:v>0.5357142857142857</c:v>
                </c:pt>
                <c:pt idx="39">
                  <c:v>0.5178571428571429</c:v>
                </c:pt>
                <c:pt idx="40">
                  <c:v>0.8928571428571429</c:v>
                </c:pt>
                <c:pt idx="41">
                  <c:v>1</c:v>
                </c:pt>
                <c:pt idx="42">
                  <c:v>0.9464285714285714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32ED-4A44-BDBF-5931BA4AEDB6}"/>
            </c:ext>
          </c:extLst>
        </c:ser>
        <c:ser>
          <c:idx val="17"/>
          <c:order val="17"/>
          <c:tx>
            <c:strRef>
              <c:f>'7hpf'!$BS$2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37000"/>
                </a:schemeClr>
              </a:solidFill>
              <a:ln w="9525">
                <a:solidFill>
                  <a:schemeClr val="accent6">
                    <a:shade val="37000"/>
                  </a:schemeClr>
                </a:solidFill>
              </a:ln>
              <a:effectLst/>
            </c:spPr>
          </c:marker>
          <c:xVal>
            <c:numRef>
              <c:f>'7hpf'!$BS$3:$BS$79</c:f>
              <c:numCache>
                <c:formatCode>General</c:formatCode>
                <c:ptCount val="77"/>
                <c:pt idx="0">
                  <c:v>0</c:v>
                </c:pt>
                <c:pt idx="1">
                  <c:v>2.4999119945010459E-2</c:v>
                </c:pt>
                <c:pt idx="2">
                  <c:v>5.0000092637367322E-2</c:v>
                </c:pt>
                <c:pt idx="3">
                  <c:v>7.4999212582377781E-2</c:v>
                </c:pt>
                <c:pt idx="4">
                  <c:v>0.10000018527473464</c:v>
                </c:pt>
                <c:pt idx="5">
                  <c:v>0.1249993052197451</c:v>
                </c:pt>
                <c:pt idx="6">
                  <c:v>0.15000027791210199</c:v>
                </c:pt>
                <c:pt idx="7">
                  <c:v>0.17499939785711244</c:v>
                </c:pt>
                <c:pt idx="8">
                  <c:v>0.20000037054946929</c:v>
                </c:pt>
                <c:pt idx="9">
                  <c:v>0.22499949049447976</c:v>
                </c:pt>
                <c:pt idx="10">
                  <c:v>0.25000046318683661</c:v>
                </c:pt>
                <c:pt idx="11">
                  <c:v>0.27499958313184708</c:v>
                </c:pt>
                <c:pt idx="12">
                  <c:v>0.30000055582420398</c:v>
                </c:pt>
                <c:pt idx="13">
                  <c:v>0.3249996757692144</c:v>
                </c:pt>
                <c:pt idx="14">
                  <c:v>0.35000064846157125</c:v>
                </c:pt>
                <c:pt idx="15">
                  <c:v>0.37499976840658172</c:v>
                </c:pt>
                <c:pt idx="16">
                  <c:v>0.40000074109893857</c:v>
                </c:pt>
                <c:pt idx="17">
                  <c:v>0.4249998610439491</c:v>
                </c:pt>
                <c:pt idx="18">
                  <c:v>0.45000083373630589</c:v>
                </c:pt>
                <c:pt idx="19">
                  <c:v>0.47499995368131631</c:v>
                </c:pt>
                <c:pt idx="20">
                  <c:v>0.50000092637367322</c:v>
                </c:pt>
                <c:pt idx="21">
                  <c:v>0.52500004631868369</c:v>
                </c:pt>
                <c:pt idx="22">
                  <c:v>0.55000101901104059</c:v>
                </c:pt>
                <c:pt idx="23">
                  <c:v>0.57500013895605095</c:v>
                </c:pt>
                <c:pt idx="24">
                  <c:v>0.59999925890106154</c:v>
                </c:pt>
                <c:pt idx="25">
                  <c:v>0.62500023159341833</c:v>
                </c:pt>
                <c:pt idx="26">
                  <c:v>0.6499993515384288</c:v>
                </c:pt>
                <c:pt idx="27">
                  <c:v>0.67500032423078571</c:v>
                </c:pt>
                <c:pt idx="28">
                  <c:v>0.69999944417579607</c:v>
                </c:pt>
                <c:pt idx="29">
                  <c:v>0.72500041686815297</c:v>
                </c:pt>
                <c:pt idx="30">
                  <c:v>0.74999953681316345</c:v>
                </c:pt>
                <c:pt idx="31">
                  <c:v>0.77500050950552024</c:v>
                </c:pt>
                <c:pt idx="32">
                  <c:v>0.79999962945053082</c:v>
                </c:pt>
                <c:pt idx="33">
                  <c:v>0.82500060214288762</c:v>
                </c:pt>
                <c:pt idx="34">
                  <c:v>0.8499997220878982</c:v>
                </c:pt>
                <c:pt idx="35">
                  <c:v>0.87500069478025488</c:v>
                </c:pt>
                <c:pt idx="36">
                  <c:v>0.89999981472526536</c:v>
                </c:pt>
                <c:pt idx="37">
                  <c:v>0.92500078741762226</c:v>
                </c:pt>
                <c:pt idx="38">
                  <c:v>0.94999990736263262</c:v>
                </c:pt>
                <c:pt idx="39">
                  <c:v>0.97500088005498953</c:v>
                </c:pt>
                <c:pt idx="40">
                  <c:v>1</c:v>
                </c:pt>
              </c:numCache>
            </c:numRef>
          </c:xVal>
          <c:yVal>
            <c:numRef>
              <c:f>'7hpf'!$BT$3:$BT$79</c:f>
              <c:numCache>
                <c:formatCode>General</c:formatCode>
                <c:ptCount val="77"/>
                <c:pt idx="0">
                  <c:v>0.53063802905874913</c:v>
                </c:pt>
                <c:pt idx="1">
                  <c:v>0.56127605811749837</c:v>
                </c:pt>
                <c:pt idx="2">
                  <c:v>0.59759949463044848</c:v>
                </c:pt>
                <c:pt idx="3">
                  <c:v>0.53379658875552749</c:v>
                </c:pt>
                <c:pt idx="4">
                  <c:v>0.43967150979153502</c:v>
                </c:pt>
                <c:pt idx="5">
                  <c:v>0.37744788376500316</c:v>
                </c:pt>
                <c:pt idx="6">
                  <c:v>0.46620341124447245</c:v>
                </c:pt>
                <c:pt idx="7">
                  <c:v>0.59602021478205935</c:v>
                </c:pt>
                <c:pt idx="8">
                  <c:v>0.37397346809854703</c:v>
                </c:pt>
                <c:pt idx="9">
                  <c:v>0.48547062539481989</c:v>
                </c:pt>
                <c:pt idx="10">
                  <c:v>0.42324699936828802</c:v>
                </c:pt>
                <c:pt idx="11">
                  <c:v>0.41503474415666453</c:v>
                </c:pt>
                <c:pt idx="12">
                  <c:v>0.7176247631080227</c:v>
                </c:pt>
                <c:pt idx="13">
                  <c:v>0.53126974099810476</c:v>
                </c:pt>
                <c:pt idx="14">
                  <c:v>0.46746683512318382</c:v>
                </c:pt>
                <c:pt idx="15">
                  <c:v>0.43746051800379027</c:v>
                </c:pt>
                <c:pt idx="16">
                  <c:v>0.5710675931775111</c:v>
                </c:pt>
                <c:pt idx="17">
                  <c:v>0.74826279216677194</c:v>
                </c:pt>
                <c:pt idx="18">
                  <c:v>0.5154769425142135</c:v>
                </c:pt>
                <c:pt idx="19">
                  <c:v>0.51768793430195825</c:v>
                </c:pt>
                <c:pt idx="20">
                  <c:v>0.4548325963360707</c:v>
                </c:pt>
                <c:pt idx="21">
                  <c:v>0.3196462413139608</c:v>
                </c:pt>
                <c:pt idx="22">
                  <c:v>0.42198357548957671</c:v>
                </c:pt>
                <c:pt idx="23">
                  <c:v>0.35091598231206567</c:v>
                </c:pt>
                <c:pt idx="24">
                  <c:v>0.46999368288060644</c:v>
                </c:pt>
                <c:pt idx="25">
                  <c:v>0.52432090966519262</c:v>
                </c:pt>
                <c:pt idx="26">
                  <c:v>0.60644346178142761</c:v>
                </c:pt>
                <c:pt idx="27">
                  <c:v>0.55274794693619711</c:v>
                </c:pt>
                <c:pt idx="28">
                  <c:v>0.79343019583070107</c:v>
                </c:pt>
                <c:pt idx="29">
                  <c:v>0.73183828174352483</c:v>
                </c:pt>
                <c:pt idx="30">
                  <c:v>0.70751737207833221</c:v>
                </c:pt>
                <c:pt idx="31">
                  <c:v>0.64150347441566635</c:v>
                </c:pt>
                <c:pt idx="32">
                  <c:v>0.59633607075173722</c:v>
                </c:pt>
                <c:pt idx="33">
                  <c:v>0.76816171825647495</c:v>
                </c:pt>
                <c:pt idx="34">
                  <c:v>0.80101073910296894</c:v>
                </c:pt>
                <c:pt idx="35">
                  <c:v>0.72015161086544532</c:v>
                </c:pt>
                <c:pt idx="36">
                  <c:v>0.67719519898926084</c:v>
                </c:pt>
                <c:pt idx="37">
                  <c:v>1</c:v>
                </c:pt>
                <c:pt idx="38">
                  <c:v>0.86165508528111179</c:v>
                </c:pt>
                <c:pt idx="39">
                  <c:v>0.83765003158559692</c:v>
                </c:pt>
                <c:pt idx="40">
                  <c:v>0.80859128237523681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32ED-4A44-BDBF-5931BA4AE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734552"/>
        <c:axId val="2094734553"/>
      </c:scatterChart>
      <c:valAx>
        <c:axId val="20947345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3"/>
        <c:crosses val="autoZero"/>
        <c:crossBetween val="between"/>
        <c:majorUnit val="0.25"/>
        <c:minorUnit val="0.125"/>
      </c:valAx>
      <c:valAx>
        <c:axId val="209473455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2"/>
        <c:crosses val="autoZero"/>
        <c:crossBetween val="between"/>
        <c:minorUnit val="0.125"/>
      </c:valAx>
      <c:spPr>
        <a:noFill/>
        <a:ln>
          <a:noFill/>
        </a:ln>
        <a:effectLst/>
      </c:spPr>
    </c:plotArea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166500000000004E-2"/>
          <c:y val="4.2677800000000002E-2"/>
          <c:w val="0.85884400000000005"/>
          <c:h val="0.886395000000000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'8hpf'!$C$2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43000"/>
                </a:schemeClr>
              </a:solidFill>
              <a:ln w="9525">
                <a:solidFill>
                  <a:schemeClr val="accent6">
                    <a:tint val="43000"/>
                  </a:schemeClr>
                </a:solidFill>
              </a:ln>
              <a:effectLst/>
            </c:spPr>
          </c:marker>
          <c:xVal>
            <c:numRef>
              <c:f>'8hpf'!$C$3:$C$67</c:f>
              <c:numCache>
                <c:formatCode>General</c:formatCode>
                <c:ptCount val="65"/>
                <c:pt idx="0">
                  <c:v>0</c:v>
                </c:pt>
                <c:pt idx="1">
                  <c:v>1.8518257453472332E-2</c:v>
                </c:pt>
                <c:pt idx="2">
                  <c:v>3.7036514906944665E-2</c:v>
                </c:pt>
                <c:pt idx="3">
                  <c:v>5.5555947153124827E-2</c:v>
                </c:pt>
                <c:pt idx="4">
                  <c:v>7.4074204606597166E-2</c:v>
                </c:pt>
                <c:pt idx="5">
                  <c:v>9.2592462060069491E-2</c:v>
                </c:pt>
                <c:pt idx="6">
                  <c:v>0.11111071951354183</c:v>
                </c:pt>
                <c:pt idx="7">
                  <c:v>0.12963015175972198</c:v>
                </c:pt>
                <c:pt idx="8">
                  <c:v>0.14814840921319433</c:v>
                </c:pt>
                <c:pt idx="9">
                  <c:v>0.16666666666666666</c:v>
                </c:pt>
                <c:pt idx="10">
                  <c:v>0.18518492412013898</c:v>
                </c:pt>
                <c:pt idx="11">
                  <c:v>0.20370318157361134</c:v>
                </c:pt>
                <c:pt idx="12">
                  <c:v>0.2222226138197915</c:v>
                </c:pt>
                <c:pt idx="13">
                  <c:v>0.24074087127326382</c:v>
                </c:pt>
                <c:pt idx="14">
                  <c:v>0.25925912872673618</c:v>
                </c:pt>
                <c:pt idx="15">
                  <c:v>0.27777738618020847</c:v>
                </c:pt>
                <c:pt idx="16">
                  <c:v>0.29629564363368083</c:v>
                </c:pt>
                <c:pt idx="17">
                  <c:v>0.31481507587986096</c:v>
                </c:pt>
                <c:pt idx="18">
                  <c:v>0.33333333333333331</c:v>
                </c:pt>
                <c:pt idx="19">
                  <c:v>0.35185159078680567</c:v>
                </c:pt>
                <c:pt idx="20">
                  <c:v>0.37036984824027797</c:v>
                </c:pt>
                <c:pt idx="21">
                  <c:v>0.38888928048645816</c:v>
                </c:pt>
                <c:pt idx="22">
                  <c:v>0.40740753793993045</c:v>
                </c:pt>
                <c:pt idx="23">
                  <c:v>0.42592579539340281</c:v>
                </c:pt>
                <c:pt idx="24">
                  <c:v>0.44444405284687516</c:v>
                </c:pt>
                <c:pt idx="25">
                  <c:v>0.46296231030034746</c:v>
                </c:pt>
                <c:pt idx="26">
                  <c:v>0.48148174254652765</c:v>
                </c:pt>
                <c:pt idx="27">
                  <c:v>0.5</c:v>
                </c:pt>
                <c:pt idx="28">
                  <c:v>0.51851825745347235</c:v>
                </c:pt>
                <c:pt idx="29">
                  <c:v>0.5370365149069446</c:v>
                </c:pt>
                <c:pt idx="30">
                  <c:v>0.55555594715312484</c:v>
                </c:pt>
                <c:pt idx="31">
                  <c:v>0.57407420460659708</c:v>
                </c:pt>
                <c:pt idx="32">
                  <c:v>0.59259246206006944</c:v>
                </c:pt>
                <c:pt idx="33">
                  <c:v>0.61111071951354179</c:v>
                </c:pt>
                <c:pt idx="34">
                  <c:v>0.62962897696701414</c:v>
                </c:pt>
                <c:pt idx="35">
                  <c:v>0.64814840921319428</c:v>
                </c:pt>
                <c:pt idx="36">
                  <c:v>0.66666666666666663</c:v>
                </c:pt>
                <c:pt idx="37">
                  <c:v>0.68518492412013898</c:v>
                </c:pt>
                <c:pt idx="38">
                  <c:v>0.70370318157361134</c:v>
                </c:pt>
                <c:pt idx="39">
                  <c:v>0.72222261381979147</c:v>
                </c:pt>
                <c:pt idx="40">
                  <c:v>0.74074087127326382</c:v>
                </c:pt>
                <c:pt idx="41">
                  <c:v>0.75925912872673618</c:v>
                </c:pt>
                <c:pt idx="42">
                  <c:v>0.77777738618020842</c:v>
                </c:pt>
                <c:pt idx="43">
                  <c:v>0.79629564363368077</c:v>
                </c:pt>
                <c:pt idx="44">
                  <c:v>0.81481507587986091</c:v>
                </c:pt>
                <c:pt idx="45">
                  <c:v>0.83333333333333326</c:v>
                </c:pt>
                <c:pt idx="46">
                  <c:v>0.85185159078680561</c:v>
                </c:pt>
                <c:pt idx="47">
                  <c:v>0.87036984824027797</c:v>
                </c:pt>
                <c:pt idx="48">
                  <c:v>0.88888810569375032</c:v>
                </c:pt>
                <c:pt idx="49">
                  <c:v>0.90740753793993045</c:v>
                </c:pt>
                <c:pt idx="50">
                  <c:v>0.92592579539340281</c:v>
                </c:pt>
                <c:pt idx="51">
                  <c:v>0.94444405284687505</c:v>
                </c:pt>
                <c:pt idx="52">
                  <c:v>0.96296231030034751</c:v>
                </c:pt>
                <c:pt idx="53">
                  <c:v>0.98148174254652754</c:v>
                </c:pt>
                <c:pt idx="54">
                  <c:v>1</c:v>
                </c:pt>
              </c:numCache>
            </c:numRef>
          </c:xVal>
          <c:yVal>
            <c:numRef>
              <c:f>'8hpf'!$D$3:$D$67</c:f>
              <c:numCache>
                <c:formatCode>General</c:formatCode>
                <c:ptCount val="65"/>
                <c:pt idx="0">
                  <c:v>0.30612244897959184</c:v>
                </c:pt>
                <c:pt idx="1">
                  <c:v>0.26530612244897961</c:v>
                </c:pt>
                <c:pt idx="2">
                  <c:v>0.43764081632653062</c:v>
                </c:pt>
                <c:pt idx="3">
                  <c:v>0.34013673469387751</c:v>
                </c:pt>
                <c:pt idx="4">
                  <c:v>0.41723265306122453</c:v>
                </c:pt>
                <c:pt idx="5">
                  <c:v>0.30838979591836735</c:v>
                </c:pt>
                <c:pt idx="6">
                  <c:v>0.34693877551020408</c:v>
                </c:pt>
                <c:pt idx="7">
                  <c:v>0.29478367346938777</c:v>
                </c:pt>
                <c:pt idx="8">
                  <c:v>0.34920612244897958</c:v>
                </c:pt>
                <c:pt idx="9">
                  <c:v>0.38775510204081631</c:v>
                </c:pt>
                <c:pt idx="10">
                  <c:v>0.31746122448979591</c:v>
                </c:pt>
                <c:pt idx="11">
                  <c:v>0.33560000000000001</c:v>
                </c:pt>
                <c:pt idx="12">
                  <c:v>0.44217755102040812</c:v>
                </c:pt>
                <c:pt idx="13">
                  <c:v>0.44444489795918368</c:v>
                </c:pt>
                <c:pt idx="14">
                  <c:v>0.41043061224489796</c:v>
                </c:pt>
                <c:pt idx="15">
                  <c:v>0.41496530612244903</c:v>
                </c:pt>
                <c:pt idx="16">
                  <c:v>0.30612244897959184</c:v>
                </c:pt>
                <c:pt idx="17">
                  <c:v>0.37188163265306123</c:v>
                </c:pt>
                <c:pt idx="18">
                  <c:v>0.34693877551020408</c:v>
                </c:pt>
                <c:pt idx="19">
                  <c:v>0.29478367346938777</c:v>
                </c:pt>
                <c:pt idx="20">
                  <c:v>0.46485306122448977</c:v>
                </c:pt>
                <c:pt idx="21">
                  <c:v>0.37414897959183674</c:v>
                </c:pt>
                <c:pt idx="22">
                  <c:v>0.34693877551020408</c:v>
                </c:pt>
                <c:pt idx="23">
                  <c:v>0.2494326530612245</c:v>
                </c:pt>
                <c:pt idx="24">
                  <c:v>0.40816326530612246</c:v>
                </c:pt>
                <c:pt idx="25">
                  <c:v>0.36281224489795916</c:v>
                </c:pt>
                <c:pt idx="26">
                  <c:v>0.5260775510204081</c:v>
                </c:pt>
                <c:pt idx="27">
                  <c:v>0.44897959183673469</c:v>
                </c:pt>
                <c:pt idx="28">
                  <c:v>0.34467142857142857</c:v>
                </c:pt>
                <c:pt idx="29">
                  <c:v>0.3832204081632653</c:v>
                </c:pt>
                <c:pt idx="30">
                  <c:v>0.32653061224489793</c:v>
                </c:pt>
                <c:pt idx="31">
                  <c:v>0.43310612244897961</c:v>
                </c:pt>
                <c:pt idx="32">
                  <c:v>0.43310612244897961</c:v>
                </c:pt>
                <c:pt idx="33">
                  <c:v>0.42176938775510203</c:v>
                </c:pt>
                <c:pt idx="34">
                  <c:v>0.39228979591836738</c:v>
                </c:pt>
                <c:pt idx="35">
                  <c:v>0.5260775510204081</c:v>
                </c:pt>
                <c:pt idx="36">
                  <c:v>0.75510204081632648</c:v>
                </c:pt>
                <c:pt idx="37">
                  <c:v>0.39002244897959182</c:v>
                </c:pt>
                <c:pt idx="38">
                  <c:v>0.50340204081632656</c:v>
                </c:pt>
                <c:pt idx="39">
                  <c:v>0.4965979591836735</c:v>
                </c:pt>
                <c:pt idx="40">
                  <c:v>0.35147346938775514</c:v>
                </c:pt>
                <c:pt idx="41">
                  <c:v>0.38775510204081631</c:v>
                </c:pt>
                <c:pt idx="42">
                  <c:v>0.31972857142857142</c:v>
                </c:pt>
                <c:pt idx="43">
                  <c:v>0.36054489795918365</c:v>
                </c:pt>
                <c:pt idx="44">
                  <c:v>0.39228979591836738</c:v>
                </c:pt>
                <c:pt idx="45">
                  <c:v>0.40816326530612246</c:v>
                </c:pt>
                <c:pt idx="46">
                  <c:v>0.39682448979591839</c:v>
                </c:pt>
                <c:pt idx="47">
                  <c:v>0.7120183673469388</c:v>
                </c:pt>
                <c:pt idx="48">
                  <c:v>0.50340204081632656</c:v>
                </c:pt>
                <c:pt idx="49">
                  <c:v>0.51700612244897959</c:v>
                </c:pt>
                <c:pt idx="50">
                  <c:v>0.70975102040816329</c:v>
                </c:pt>
                <c:pt idx="51">
                  <c:v>0.63265306122448983</c:v>
                </c:pt>
                <c:pt idx="52">
                  <c:v>0.63718775510204084</c:v>
                </c:pt>
                <c:pt idx="53">
                  <c:v>1</c:v>
                </c:pt>
                <c:pt idx="54">
                  <c:v>0.63265306122448983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8F-F54C-95DC-B2327C7CC9F8}"/>
            </c:ext>
          </c:extLst>
        </c:ser>
        <c:ser>
          <c:idx val="1"/>
          <c:order val="1"/>
          <c:tx>
            <c:strRef>
              <c:f>'8hpf'!$G$2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56000"/>
                </a:schemeClr>
              </a:solidFill>
              <a:ln w="9525">
                <a:solidFill>
                  <a:schemeClr val="accent6">
                    <a:tint val="56000"/>
                  </a:schemeClr>
                </a:solidFill>
              </a:ln>
              <a:effectLst/>
            </c:spPr>
          </c:marker>
          <c:xVal>
            <c:numRef>
              <c:f>'8hpf'!$G$3:$G$67</c:f>
              <c:numCache>
                <c:formatCode>General</c:formatCode>
                <c:ptCount val="65"/>
                <c:pt idx="0">
                  <c:v>0</c:v>
                </c:pt>
                <c:pt idx="1">
                  <c:v>1.5624783168095031E-2</c:v>
                </c:pt>
                <c:pt idx="2">
                  <c:v>3.1249566336190061E-2</c:v>
                </c:pt>
                <c:pt idx="3">
                  <c:v>4.6875340735850667E-2</c:v>
                </c:pt>
                <c:pt idx="4">
                  <c:v>6.2500123903945701E-2</c:v>
                </c:pt>
                <c:pt idx="5">
                  <c:v>7.8124907072040728E-2</c:v>
                </c:pt>
                <c:pt idx="6">
                  <c:v>9.3749690240135769E-2</c:v>
                </c:pt>
                <c:pt idx="7">
                  <c:v>0.10937546463979636</c:v>
                </c:pt>
                <c:pt idx="8">
                  <c:v>0.1250002478078914</c:v>
                </c:pt>
                <c:pt idx="9">
                  <c:v>0.14062503097598644</c:v>
                </c:pt>
                <c:pt idx="10">
                  <c:v>0.15624981414408146</c:v>
                </c:pt>
                <c:pt idx="11">
                  <c:v>0.1718745973121765</c:v>
                </c:pt>
                <c:pt idx="12">
                  <c:v>0.18750037171183712</c:v>
                </c:pt>
                <c:pt idx="13">
                  <c:v>0.20312515487993213</c:v>
                </c:pt>
                <c:pt idx="14">
                  <c:v>0.21874993804802717</c:v>
                </c:pt>
                <c:pt idx="15">
                  <c:v>0.23437472121612218</c:v>
                </c:pt>
                <c:pt idx="16">
                  <c:v>0.24999950438421722</c:v>
                </c:pt>
                <c:pt idx="17">
                  <c:v>0.26562527878387782</c:v>
                </c:pt>
                <c:pt idx="18">
                  <c:v>0.28125006195197289</c:v>
                </c:pt>
                <c:pt idx="19">
                  <c:v>0.2968748451200679</c:v>
                </c:pt>
                <c:pt idx="20">
                  <c:v>0.31249962828816291</c:v>
                </c:pt>
                <c:pt idx="21">
                  <c:v>0.32812540268782353</c:v>
                </c:pt>
                <c:pt idx="22">
                  <c:v>0.34375018585591854</c:v>
                </c:pt>
                <c:pt idx="23">
                  <c:v>0.35937496902401361</c:v>
                </c:pt>
                <c:pt idx="24">
                  <c:v>0.37499975219210863</c:v>
                </c:pt>
                <c:pt idx="25">
                  <c:v>0.39062453536020364</c:v>
                </c:pt>
                <c:pt idx="26">
                  <c:v>0.40625030975986426</c:v>
                </c:pt>
                <c:pt idx="27">
                  <c:v>0.42187509292795933</c:v>
                </c:pt>
                <c:pt idx="28">
                  <c:v>0.43749987609605434</c:v>
                </c:pt>
                <c:pt idx="29">
                  <c:v>0.4531246592641493</c:v>
                </c:pt>
                <c:pt idx="30">
                  <c:v>0.46875043366380997</c:v>
                </c:pt>
                <c:pt idx="31">
                  <c:v>0.48437521683190493</c:v>
                </c:pt>
                <c:pt idx="32">
                  <c:v>0.5</c:v>
                </c:pt>
                <c:pt idx="33">
                  <c:v>0.51562478316809501</c:v>
                </c:pt>
                <c:pt idx="34">
                  <c:v>0.53124956633619014</c:v>
                </c:pt>
                <c:pt idx="35">
                  <c:v>0.54687534073585065</c:v>
                </c:pt>
                <c:pt idx="36">
                  <c:v>0.56250012390394577</c:v>
                </c:pt>
                <c:pt idx="37">
                  <c:v>0.57812490707204078</c:v>
                </c:pt>
                <c:pt idx="38">
                  <c:v>0.5937496902401358</c:v>
                </c:pt>
                <c:pt idx="39">
                  <c:v>0.60937546463979642</c:v>
                </c:pt>
                <c:pt idx="40">
                  <c:v>0.62500024780789143</c:v>
                </c:pt>
                <c:pt idx="41">
                  <c:v>0.64062503097598644</c:v>
                </c:pt>
                <c:pt idx="42">
                  <c:v>0.65624981414408146</c:v>
                </c:pt>
                <c:pt idx="43">
                  <c:v>0.67187459731217647</c:v>
                </c:pt>
                <c:pt idx="44">
                  <c:v>0.68750037171183709</c:v>
                </c:pt>
                <c:pt idx="45">
                  <c:v>0.7031251548799321</c:v>
                </c:pt>
                <c:pt idx="46">
                  <c:v>0.71874993804802723</c:v>
                </c:pt>
                <c:pt idx="47">
                  <c:v>0.73437472121612224</c:v>
                </c:pt>
                <c:pt idx="48">
                  <c:v>0.74999950438421725</c:v>
                </c:pt>
                <c:pt idx="49">
                  <c:v>0.76562527878387787</c:v>
                </c:pt>
                <c:pt idx="50">
                  <c:v>0.78125006195197289</c:v>
                </c:pt>
                <c:pt idx="51">
                  <c:v>0.7968748451200679</c:v>
                </c:pt>
                <c:pt idx="52">
                  <c:v>0.81249962828816302</c:v>
                </c:pt>
                <c:pt idx="53">
                  <c:v>0.82812540268782353</c:v>
                </c:pt>
                <c:pt idx="54">
                  <c:v>0.84375018585591866</c:v>
                </c:pt>
                <c:pt idx="55">
                  <c:v>0.85937496902401356</c:v>
                </c:pt>
                <c:pt idx="56">
                  <c:v>0.87499975219210868</c:v>
                </c:pt>
                <c:pt idx="57">
                  <c:v>0.8906245353602037</c:v>
                </c:pt>
                <c:pt idx="58">
                  <c:v>0.90625030975986431</c:v>
                </c:pt>
                <c:pt idx="59">
                  <c:v>0.92187509292795933</c:v>
                </c:pt>
                <c:pt idx="60">
                  <c:v>0.93749987609605423</c:v>
                </c:pt>
                <c:pt idx="61">
                  <c:v>0.95312465926414947</c:v>
                </c:pt>
                <c:pt idx="62">
                  <c:v>0.96875043366380986</c:v>
                </c:pt>
                <c:pt idx="63">
                  <c:v>0.98437521683190499</c:v>
                </c:pt>
                <c:pt idx="64">
                  <c:v>1</c:v>
                </c:pt>
              </c:numCache>
            </c:numRef>
          </c:xVal>
          <c:yVal>
            <c:numRef>
              <c:f>'8hpf'!$H$3:$H$67</c:f>
              <c:numCache>
                <c:formatCode>General</c:formatCode>
                <c:ptCount val="65"/>
                <c:pt idx="0">
                  <c:v>0.45530247660583983</c:v>
                </c:pt>
                <c:pt idx="1">
                  <c:v>0.50280729921759859</c:v>
                </c:pt>
                <c:pt idx="2">
                  <c:v>0.59421526221828158</c:v>
                </c:pt>
                <c:pt idx="3">
                  <c:v>0.49564706869076569</c:v>
                </c:pt>
                <c:pt idx="4">
                  <c:v>0.44107307604749518</c:v>
                </c:pt>
                <c:pt idx="5">
                  <c:v>0.4757096128730785</c:v>
                </c:pt>
                <c:pt idx="6">
                  <c:v>0.45567630390242148</c:v>
                </c:pt>
                <c:pt idx="7">
                  <c:v>0.46723619415056139</c:v>
                </c:pt>
                <c:pt idx="8">
                  <c:v>0.50322905309066512</c:v>
                </c:pt>
                <c:pt idx="9">
                  <c:v>0.35266292040593811</c:v>
                </c:pt>
                <c:pt idx="10">
                  <c:v>0.61705467224212507</c:v>
                </c:pt>
                <c:pt idx="11">
                  <c:v>0.59421526221828158</c:v>
                </c:pt>
                <c:pt idx="12">
                  <c:v>0.46354105510358135</c:v>
                </c:pt>
                <c:pt idx="13">
                  <c:v>0.4172990977821977</c:v>
                </c:pt>
                <c:pt idx="14">
                  <c:v>0.50865913420639586</c:v>
                </c:pt>
                <c:pt idx="15">
                  <c:v>0.51797126801739735</c:v>
                </c:pt>
                <c:pt idx="16">
                  <c:v>0.50322905309066512</c:v>
                </c:pt>
                <c:pt idx="17">
                  <c:v>0.50496159883059155</c:v>
                </c:pt>
                <c:pt idx="18">
                  <c:v>0.48188734858197246</c:v>
                </c:pt>
                <c:pt idx="19">
                  <c:v>0.43873425911503572</c:v>
                </c:pt>
                <c:pt idx="20">
                  <c:v>0.6866967805322246</c:v>
                </c:pt>
                <c:pt idx="21">
                  <c:v>0.30108673512179346</c:v>
                </c:pt>
                <c:pt idx="22">
                  <c:v>0.40456740273900382</c:v>
                </c:pt>
                <c:pt idx="23">
                  <c:v>0.42548974970345432</c:v>
                </c:pt>
                <c:pt idx="24">
                  <c:v>0.37742178981799884</c:v>
                </c:pt>
                <c:pt idx="25">
                  <c:v>0.24248691005379758</c:v>
                </c:pt>
                <c:pt idx="26">
                  <c:v>0.37498711973256971</c:v>
                </c:pt>
                <c:pt idx="27">
                  <c:v>0.49106049532116797</c:v>
                </c:pt>
                <c:pt idx="28">
                  <c:v>0.6065707336360695</c:v>
                </c:pt>
                <c:pt idx="29">
                  <c:v>0.47753321910832608</c:v>
                </c:pt>
                <c:pt idx="30">
                  <c:v>0.54011095002456244</c:v>
                </c:pt>
                <c:pt idx="31">
                  <c:v>0.60446436059956143</c:v>
                </c:pt>
                <c:pt idx="32">
                  <c:v>0.45530247660583983</c:v>
                </c:pt>
                <c:pt idx="33">
                  <c:v>0.41421022992775069</c:v>
                </c:pt>
                <c:pt idx="34">
                  <c:v>0.3826649572854387</c:v>
                </c:pt>
                <c:pt idx="35">
                  <c:v>0.27772971807191382</c:v>
                </c:pt>
                <c:pt idx="36">
                  <c:v>0.21117647763626124</c:v>
                </c:pt>
                <c:pt idx="37">
                  <c:v>0.24758869412060724</c:v>
                </c:pt>
                <c:pt idx="38">
                  <c:v>0.22315812175746758</c:v>
                </c:pt>
                <c:pt idx="39">
                  <c:v>0.24066330381854997</c:v>
                </c:pt>
                <c:pt idx="40">
                  <c:v>0.18871089490899942</c:v>
                </c:pt>
                <c:pt idx="41">
                  <c:v>0.15510717580666419</c:v>
                </c:pt>
                <c:pt idx="42">
                  <c:v>0.17804004265465309</c:v>
                </c:pt>
                <c:pt idx="43">
                  <c:v>0.17705754783671415</c:v>
                </c:pt>
                <c:pt idx="44">
                  <c:v>0.15650902816884532</c:v>
                </c:pt>
                <c:pt idx="45">
                  <c:v>0.25180144019362338</c:v>
                </c:pt>
                <c:pt idx="46">
                  <c:v>0.31133583350307331</c:v>
                </c:pt>
                <c:pt idx="47">
                  <c:v>0.45656534189621506</c:v>
                </c:pt>
                <c:pt idx="48">
                  <c:v>0.61106385018152187</c:v>
                </c:pt>
                <c:pt idx="49">
                  <c:v>0.53341800361845648</c:v>
                </c:pt>
                <c:pt idx="50">
                  <c:v>0.44875091360036429</c:v>
                </c:pt>
                <c:pt idx="51">
                  <c:v>0.56641305519943452</c:v>
                </c:pt>
                <c:pt idx="52">
                  <c:v>0.39689196151495909</c:v>
                </c:pt>
                <c:pt idx="53">
                  <c:v>0.34536130647847502</c:v>
                </c:pt>
                <c:pt idx="54">
                  <c:v>0.49779897197493439</c:v>
                </c:pt>
                <c:pt idx="55">
                  <c:v>0.45595667437485771</c:v>
                </c:pt>
                <c:pt idx="56">
                  <c:v>0.53917398545428408</c:v>
                </c:pt>
                <c:pt idx="57">
                  <c:v>0.50350942356310135</c:v>
                </c:pt>
                <c:pt idx="58">
                  <c:v>0.57418195324762467</c:v>
                </c:pt>
                <c:pt idx="59">
                  <c:v>0.68379722265489273</c:v>
                </c:pt>
                <c:pt idx="60">
                  <c:v>0.80127245060567209</c:v>
                </c:pt>
                <c:pt idx="61">
                  <c:v>0.99190280490288885</c:v>
                </c:pt>
                <c:pt idx="62">
                  <c:v>0.99672421849726223</c:v>
                </c:pt>
                <c:pt idx="63">
                  <c:v>1</c:v>
                </c:pt>
                <c:pt idx="64">
                  <c:v>0.8147518002420292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8F-F54C-95DC-B2327C7CC9F8}"/>
            </c:ext>
          </c:extLst>
        </c:ser>
        <c:ser>
          <c:idx val="2"/>
          <c:order val="2"/>
          <c:tx>
            <c:strRef>
              <c:f>'8hpf'!$K$2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69000"/>
                </a:schemeClr>
              </a:solidFill>
              <a:ln w="9525">
                <a:solidFill>
                  <a:schemeClr val="accent6">
                    <a:tint val="69000"/>
                  </a:schemeClr>
                </a:solidFill>
              </a:ln>
              <a:effectLst/>
            </c:spPr>
          </c:marker>
          <c:xVal>
            <c:numRef>
              <c:f>'8hpf'!$K$3:$K$67</c:f>
              <c:numCache>
                <c:formatCode>General</c:formatCode>
                <c:ptCount val="65"/>
                <c:pt idx="0">
                  <c:v>0</c:v>
                </c:pt>
                <c:pt idx="1">
                  <c:v>2.1738359916223617E-2</c:v>
                </c:pt>
                <c:pt idx="2">
                  <c:v>4.3478330916706942E-2</c:v>
                </c:pt>
                <c:pt idx="3">
                  <c:v>6.5216690832930566E-2</c:v>
                </c:pt>
                <c:pt idx="4">
                  <c:v>8.6956661833413884E-2</c:v>
                </c:pt>
                <c:pt idx="5">
                  <c:v>0.10869502174963751</c:v>
                </c:pt>
                <c:pt idx="6">
                  <c:v>0.13043499275012085</c:v>
                </c:pt>
                <c:pt idx="7">
                  <c:v>0.15217335266634446</c:v>
                </c:pt>
                <c:pt idx="8">
                  <c:v>0.17391332366682777</c:v>
                </c:pt>
                <c:pt idx="9">
                  <c:v>0.19565168358305141</c:v>
                </c:pt>
                <c:pt idx="10">
                  <c:v>0.21739165458353474</c:v>
                </c:pt>
                <c:pt idx="11">
                  <c:v>0.23913001449975835</c:v>
                </c:pt>
                <c:pt idx="12">
                  <c:v>0.26086998550024171</c:v>
                </c:pt>
                <c:pt idx="13">
                  <c:v>0.28260834541646529</c:v>
                </c:pt>
                <c:pt idx="14">
                  <c:v>0.30434831641694859</c:v>
                </c:pt>
                <c:pt idx="15">
                  <c:v>0.32608667633317223</c:v>
                </c:pt>
                <c:pt idx="16">
                  <c:v>0.34782664733365554</c:v>
                </c:pt>
                <c:pt idx="17">
                  <c:v>0.36956500724987923</c:v>
                </c:pt>
                <c:pt idx="18">
                  <c:v>0.39130497825036253</c:v>
                </c:pt>
                <c:pt idx="19">
                  <c:v>0.41304333816658612</c:v>
                </c:pt>
                <c:pt idx="20">
                  <c:v>0.43478330916706948</c:v>
                </c:pt>
                <c:pt idx="21">
                  <c:v>0.45652166908329306</c:v>
                </c:pt>
                <c:pt idx="22">
                  <c:v>0.47826164008377642</c:v>
                </c:pt>
                <c:pt idx="23">
                  <c:v>0.5</c:v>
                </c:pt>
                <c:pt idx="24">
                  <c:v>0.52173835991622364</c:v>
                </c:pt>
                <c:pt idx="25">
                  <c:v>0.54347833091670694</c:v>
                </c:pt>
                <c:pt idx="26">
                  <c:v>0.56521669083293058</c:v>
                </c:pt>
                <c:pt idx="27">
                  <c:v>0.58695666183341388</c:v>
                </c:pt>
                <c:pt idx="28">
                  <c:v>0.60869502174963752</c:v>
                </c:pt>
                <c:pt idx="29">
                  <c:v>0.63043499275012083</c:v>
                </c:pt>
                <c:pt idx="30">
                  <c:v>0.65217335266634446</c:v>
                </c:pt>
                <c:pt idx="31">
                  <c:v>0.67391332366682777</c:v>
                </c:pt>
                <c:pt idx="32">
                  <c:v>0.69565168358305152</c:v>
                </c:pt>
                <c:pt idx="33">
                  <c:v>0.71739165458353471</c:v>
                </c:pt>
                <c:pt idx="34">
                  <c:v>0.73913001449975846</c:v>
                </c:pt>
                <c:pt idx="35">
                  <c:v>0.76086998550024165</c:v>
                </c:pt>
                <c:pt idx="36">
                  <c:v>0.78260834541646518</c:v>
                </c:pt>
                <c:pt idx="37">
                  <c:v>0.80434831641694859</c:v>
                </c:pt>
                <c:pt idx="38">
                  <c:v>0.82608667633317223</c:v>
                </c:pt>
                <c:pt idx="39">
                  <c:v>0.84782664733365554</c:v>
                </c:pt>
                <c:pt idx="40">
                  <c:v>0.86956500724987917</c:v>
                </c:pt>
                <c:pt idx="41">
                  <c:v>0.89130497825036248</c:v>
                </c:pt>
                <c:pt idx="42">
                  <c:v>0.91304333816658612</c:v>
                </c:pt>
                <c:pt idx="43">
                  <c:v>0.93478330916706942</c:v>
                </c:pt>
                <c:pt idx="44">
                  <c:v>0.95652166908329306</c:v>
                </c:pt>
                <c:pt idx="45">
                  <c:v>0.97826002899951658</c:v>
                </c:pt>
                <c:pt idx="46">
                  <c:v>1</c:v>
                </c:pt>
              </c:numCache>
            </c:numRef>
          </c:xVal>
          <c:yVal>
            <c:numRef>
              <c:f>'8hpf'!$L$3:$L$67</c:f>
              <c:numCache>
                <c:formatCode>General</c:formatCode>
                <c:ptCount val="65"/>
                <c:pt idx="0">
                  <c:v>0.51692100086788306</c:v>
                </c:pt>
                <c:pt idx="1">
                  <c:v>0.29880754487010319</c:v>
                </c:pt>
                <c:pt idx="2">
                  <c:v>0.27890336569984298</c:v>
                </c:pt>
                <c:pt idx="3">
                  <c:v>0.39266679544347738</c:v>
                </c:pt>
                <c:pt idx="4">
                  <c:v>0.29726494377803953</c:v>
                </c:pt>
                <c:pt idx="5">
                  <c:v>0.36088431580064256</c:v>
                </c:pt>
                <c:pt idx="6">
                  <c:v>0.40187343053261904</c:v>
                </c:pt>
                <c:pt idx="7">
                  <c:v>0.24814928678505063</c:v>
                </c:pt>
                <c:pt idx="8">
                  <c:v>0.2764357480799105</c:v>
                </c:pt>
                <c:pt idx="9">
                  <c:v>0.49213055792099808</c:v>
                </c:pt>
                <c:pt idx="10">
                  <c:v>0.45391921340947483</c:v>
                </c:pt>
                <c:pt idx="11">
                  <c:v>0.42722704530676536</c:v>
                </c:pt>
                <c:pt idx="12">
                  <c:v>0.44044389910790316</c:v>
                </c:pt>
                <c:pt idx="13">
                  <c:v>0.61545974681753501</c:v>
                </c:pt>
                <c:pt idx="14">
                  <c:v>0.61196372846956015</c:v>
                </c:pt>
                <c:pt idx="15">
                  <c:v>0.37512957032982275</c:v>
                </c:pt>
                <c:pt idx="16">
                  <c:v>0.2821436441842306</c:v>
                </c:pt>
                <c:pt idx="17">
                  <c:v>0.50370414706674527</c:v>
                </c:pt>
                <c:pt idx="18">
                  <c:v>0.44594774744872279</c:v>
                </c:pt>
                <c:pt idx="19">
                  <c:v>0.32832917529335259</c:v>
                </c:pt>
                <c:pt idx="20">
                  <c:v>0.43895299011592631</c:v>
                </c:pt>
                <c:pt idx="21">
                  <c:v>0.39575199762760466</c:v>
                </c:pt>
                <c:pt idx="22">
                  <c:v>0.34427210721485679</c:v>
                </c:pt>
                <c:pt idx="23">
                  <c:v>0.46250826393442174</c:v>
                </c:pt>
                <c:pt idx="24">
                  <c:v>0.43915975851627342</c:v>
                </c:pt>
                <c:pt idx="25">
                  <c:v>0.58676246935882748</c:v>
                </c:pt>
                <c:pt idx="26">
                  <c:v>0.62739246002704308</c:v>
                </c:pt>
                <c:pt idx="27">
                  <c:v>0.43936380627977395</c:v>
                </c:pt>
                <c:pt idx="28">
                  <c:v>0.48734767834454684</c:v>
                </c:pt>
                <c:pt idx="29">
                  <c:v>0.62553970633445866</c:v>
                </c:pt>
                <c:pt idx="30">
                  <c:v>0.45206918035373711</c:v>
                </c:pt>
                <c:pt idx="31">
                  <c:v>0.53116625539706319</c:v>
                </c:pt>
                <c:pt idx="32">
                  <c:v>0.5245333427648744</c:v>
                </c:pt>
                <c:pt idx="33">
                  <c:v>0.51738350913181752</c:v>
                </c:pt>
                <c:pt idx="34">
                  <c:v>0.68000413536800686</c:v>
                </c:pt>
                <c:pt idx="35">
                  <c:v>0.66874069882278042</c:v>
                </c:pt>
                <c:pt idx="36">
                  <c:v>0.52329817363648479</c:v>
                </c:pt>
                <c:pt idx="37">
                  <c:v>0.63885994433577009</c:v>
                </c:pt>
                <c:pt idx="38">
                  <c:v>0.57992278832629141</c:v>
                </c:pt>
                <c:pt idx="39">
                  <c:v>0.93216636150190024</c:v>
                </c:pt>
                <c:pt idx="40">
                  <c:v>0.80863040420501631</c:v>
                </c:pt>
                <c:pt idx="41">
                  <c:v>0.86345395730232533</c:v>
                </c:pt>
                <c:pt idx="42">
                  <c:v>1</c:v>
                </c:pt>
                <c:pt idx="43">
                  <c:v>0.96250962425284514</c:v>
                </c:pt>
                <c:pt idx="44">
                  <c:v>0.76131580880452487</c:v>
                </c:pt>
                <c:pt idx="45">
                  <c:v>0.99064100924744458</c:v>
                </c:pt>
                <c:pt idx="46">
                  <c:v>0.76177831706845933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8F-F54C-95DC-B2327C7CC9F8}"/>
            </c:ext>
          </c:extLst>
        </c:ser>
        <c:ser>
          <c:idx val="3"/>
          <c:order val="3"/>
          <c:tx>
            <c:strRef>
              <c:f>'8hpf'!$O$2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81000"/>
                </a:schemeClr>
              </a:solidFill>
              <a:ln w="9525">
                <a:solidFill>
                  <a:schemeClr val="accent6">
                    <a:tint val="81000"/>
                  </a:schemeClr>
                </a:solidFill>
              </a:ln>
              <a:effectLst/>
            </c:spPr>
          </c:marker>
          <c:xVal>
            <c:numRef>
              <c:f>'8hpf'!$O$3:$O$67</c:f>
              <c:numCache>
                <c:formatCode>General</c:formatCode>
                <c:ptCount val="65"/>
                <c:pt idx="0">
                  <c:v>0</c:v>
                </c:pt>
                <c:pt idx="1">
                  <c:v>1.5624439110079748E-2</c:v>
                </c:pt>
                <c:pt idx="2">
                  <c:v>3.1250036186446464E-2</c:v>
                </c:pt>
                <c:pt idx="3">
                  <c:v>4.6874475296526212E-2</c:v>
                </c:pt>
                <c:pt idx="4">
                  <c:v>6.2500072372892929E-2</c:v>
                </c:pt>
                <c:pt idx="5">
                  <c:v>7.8124511482972683E-2</c:v>
                </c:pt>
                <c:pt idx="6">
                  <c:v>9.3750108559339407E-2</c:v>
                </c:pt>
                <c:pt idx="7">
                  <c:v>0.10937454766941915</c:v>
                </c:pt>
                <c:pt idx="8">
                  <c:v>0.12500014474578586</c:v>
                </c:pt>
                <c:pt idx="9">
                  <c:v>0.14062458385586563</c:v>
                </c:pt>
                <c:pt idx="10">
                  <c:v>0.15625018093223234</c:v>
                </c:pt>
                <c:pt idx="11">
                  <c:v>0.17187462004231208</c:v>
                </c:pt>
                <c:pt idx="12">
                  <c:v>0.18750021711867881</c:v>
                </c:pt>
                <c:pt idx="13">
                  <c:v>0.20312465622875855</c:v>
                </c:pt>
                <c:pt idx="14">
                  <c:v>0.21875025330512526</c:v>
                </c:pt>
                <c:pt idx="15">
                  <c:v>0.23437469241520503</c:v>
                </c:pt>
                <c:pt idx="16">
                  <c:v>0.25000028949157171</c:v>
                </c:pt>
                <c:pt idx="17">
                  <c:v>0.26562472860165148</c:v>
                </c:pt>
                <c:pt idx="18">
                  <c:v>0.28125032567801822</c:v>
                </c:pt>
                <c:pt idx="19">
                  <c:v>0.29687476478809793</c:v>
                </c:pt>
                <c:pt idx="20">
                  <c:v>0.31250036186446467</c:v>
                </c:pt>
                <c:pt idx="21">
                  <c:v>0.32812480097454438</c:v>
                </c:pt>
                <c:pt idx="22">
                  <c:v>0.34375039805091118</c:v>
                </c:pt>
                <c:pt idx="23">
                  <c:v>0.35937483716099089</c:v>
                </c:pt>
                <c:pt idx="24">
                  <c:v>0.37499927627107066</c:v>
                </c:pt>
                <c:pt idx="25">
                  <c:v>0.39062487334743734</c:v>
                </c:pt>
                <c:pt idx="26">
                  <c:v>0.40624931245751711</c:v>
                </c:pt>
                <c:pt idx="27">
                  <c:v>0.42187490953388379</c:v>
                </c:pt>
                <c:pt idx="28">
                  <c:v>0.43749934864396356</c:v>
                </c:pt>
                <c:pt idx="29">
                  <c:v>0.4531249457203303</c:v>
                </c:pt>
                <c:pt idx="30">
                  <c:v>0.46874938483041007</c:v>
                </c:pt>
                <c:pt idx="31">
                  <c:v>0.48437498190677669</c:v>
                </c:pt>
                <c:pt idx="32">
                  <c:v>0.49999942101685652</c:v>
                </c:pt>
                <c:pt idx="33">
                  <c:v>0.51562501809322314</c:v>
                </c:pt>
                <c:pt idx="34">
                  <c:v>0.53124945720330297</c:v>
                </c:pt>
                <c:pt idx="35">
                  <c:v>0.54687505427966965</c:v>
                </c:pt>
                <c:pt idx="36">
                  <c:v>0.56249949338974936</c:v>
                </c:pt>
                <c:pt idx="37">
                  <c:v>0.57812509046611615</c:v>
                </c:pt>
                <c:pt idx="38">
                  <c:v>0.59374952957619587</c:v>
                </c:pt>
                <c:pt idx="39">
                  <c:v>0.60937512665256255</c:v>
                </c:pt>
                <c:pt idx="40">
                  <c:v>0.62499956576264237</c:v>
                </c:pt>
                <c:pt idx="41">
                  <c:v>0.64062516283900905</c:v>
                </c:pt>
                <c:pt idx="42">
                  <c:v>0.65624960194908877</c:v>
                </c:pt>
                <c:pt idx="43">
                  <c:v>0.67187519902545556</c:v>
                </c:pt>
                <c:pt idx="44">
                  <c:v>0.68749963813553527</c:v>
                </c:pt>
                <c:pt idx="45">
                  <c:v>0.70312407724561499</c:v>
                </c:pt>
                <c:pt idx="46">
                  <c:v>0.71874967432198178</c:v>
                </c:pt>
                <c:pt idx="47">
                  <c:v>0.73437411343206149</c:v>
                </c:pt>
                <c:pt idx="48">
                  <c:v>0.74999971050842817</c:v>
                </c:pt>
                <c:pt idx="49">
                  <c:v>0.76562414961850789</c:v>
                </c:pt>
                <c:pt idx="50">
                  <c:v>0.78124974669487468</c:v>
                </c:pt>
                <c:pt idx="51">
                  <c:v>0.79687418580495439</c:v>
                </c:pt>
                <c:pt idx="52">
                  <c:v>0.81249978288132119</c:v>
                </c:pt>
                <c:pt idx="53">
                  <c:v>0.8281242219914009</c:v>
                </c:pt>
                <c:pt idx="54">
                  <c:v>0.84374981906776758</c:v>
                </c:pt>
                <c:pt idx="55">
                  <c:v>0.85937425817784741</c:v>
                </c:pt>
                <c:pt idx="56">
                  <c:v>0.87499985525421409</c:v>
                </c:pt>
                <c:pt idx="57">
                  <c:v>0.8906242943642938</c:v>
                </c:pt>
                <c:pt idx="58">
                  <c:v>0.90624989144066059</c:v>
                </c:pt>
                <c:pt idx="59">
                  <c:v>0.92187433055074031</c:v>
                </c:pt>
                <c:pt idx="60">
                  <c:v>0.9374999276271071</c:v>
                </c:pt>
                <c:pt idx="61">
                  <c:v>0.9531243667371867</c:v>
                </c:pt>
                <c:pt idx="62">
                  <c:v>0.96874996381355338</c:v>
                </c:pt>
                <c:pt idx="63">
                  <c:v>0.98437440292363321</c:v>
                </c:pt>
                <c:pt idx="64">
                  <c:v>1</c:v>
                </c:pt>
              </c:numCache>
            </c:numRef>
          </c:xVal>
          <c:yVal>
            <c:numRef>
              <c:f>'8hpf'!$P$3:$P$67</c:f>
              <c:numCache>
                <c:formatCode>General</c:formatCode>
                <c:ptCount val="65"/>
                <c:pt idx="0">
                  <c:v>0.32967032967032966</c:v>
                </c:pt>
                <c:pt idx="1">
                  <c:v>0.2673428571428571</c:v>
                </c:pt>
                <c:pt idx="2">
                  <c:v>0.32142857142857145</c:v>
                </c:pt>
                <c:pt idx="3">
                  <c:v>0.41981538461538465</c:v>
                </c:pt>
                <c:pt idx="4">
                  <c:v>0.45054945054945056</c:v>
                </c:pt>
                <c:pt idx="5">
                  <c:v>0.44436923076923079</c:v>
                </c:pt>
                <c:pt idx="6">
                  <c:v>0.41002637362637356</c:v>
                </c:pt>
                <c:pt idx="7">
                  <c:v>0.48489010989010989</c:v>
                </c:pt>
                <c:pt idx="8">
                  <c:v>0.49450549450549453</c:v>
                </c:pt>
                <c:pt idx="9">
                  <c:v>0.5310791208791209</c:v>
                </c:pt>
                <c:pt idx="10">
                  <c:v>0.37087912087912089</c:v>
                </c:pt>
                <c:pt idx="11">
                  <c:v>0.36246593406593408</c:v>
                </c:pt>
                <c:pt idx="12">
                  <c:v>0.21978021978021978</c:v>
                </c:pt>
                <c:pt idx="13">
                  <c:v>0.40178461538461535</c:v>
                </c:pt>
                <c:pt idx="14">
                  <c:v>0.45261098901098906</c:v>
                </c:pt>
                <c:pt idx="15">
                  <c:v>0.32056923076923077</c:v>
                </c:pt>
                <c:pt idx="16">
                  <c:v>0.35164835164835168</c:v>
                </c:pt>
                <c:pt idx="17">
                  <c:v>0.36435384615384614</c:v>
                </c:pt>
                <c:pt idx="18">
                  <c:v>0.375</c:v>
                </c:pt>
                <c:pt idx="19">
                  <c:v>0.36778901098901101</c:v>
                </c:pt>
                <c:pt idx="20">
                  <c:v>0.24175824175824176</c:v>
                </c:pt>
                <c:pt idx="21">
                  <c:v>0.26184835164835163</c:v>
                </c:pt>
                <c:pt idx="22">
                  <c:v>0.28090549450549451</c:v>
                </c:pt>
                <c:pt idx="23">
                  <c:v>0.21720439560439558</c:v>
                </c:pt>
                <c:pt idx="24">
                  <c:v>0.31868131868131866</c:v>
                </c:pt>
                <c:pt idx="25">
                  <c:v>0.35336483516483513</c:v>
                </c:pt>
                <c:pt idx="26">
                  <c:v>0.22802197802197802</c:v>
                </c:pt>
                <c:pt idx="27">
                  <c:v>0.37139340659340658</c:v>
                </c:pt>
                <c:pt idx="28">
                  <c:v>0.40384615384615385</c:v>
                </c:pt>
                <c:pt idx="29">
                  <c:v>0.37345494505494509</c:v>
                </c:pt>
                <c:pt idx="30">
                  <c:v>0.51305054945054951</c:v>
                </c:pt>
                <c:pt idx="31">
                  <c:v>0.44265054945054944</c:v>
                </c:pt>
                <c:pt idx="32">
                  <c:v>0.37362637362637363</c:v>
                </c:pt>
                <c:pt idx="33">
                  <c:v>0.43492527472527476</c:v>
                </c:pt>
                <c:pt idx="34">
                  <c:v>0.44299340659340658</c:v>
                </c:pt>
                <c:pt idx="35">
                  <c:v>0.58567912087912088</c:v>
                </c:pt>
                <c:pt idx="36">
                  <c:v>0.56043956043956045</c:v>
                </c:pt>
                <c:pt idx="37">
                  <c:v>0.44505494505494503</c:v>
                </c:pt>
                <c:pt idx="38">
                  <c:v>0.39285714285714285</c:v>
                </c:pt>
                <c:pt idx="39">
                  <c:v>0.37826153846153843</c:v>
                </c:pt>
                <c:pt idx="40">
                  <c:v>0.37912087912087911</c:v>
                </c:pt>
                <c:pt idx="41">
                  <c:v>0.29361318681318682</c:v>
                </c:pt>
                <c:pt idx="42">
                  <c:v>0.36057582417582412</c:v>
                </c:pt>
                <c:pt idx="43">
                  <c:v>0.41466373626373626</c:v>
                </c:pt>
                <c:pt idx="44">
                  <c:v>0.42032967032967034</c:v>
                </c:pt>
                <c:pt idx="45">
                  <c:v>0.51219120879120883</c:v>
                </c:pt>
                <c:pt idx="46">
                  <c:v>0.40590769230769236</c:v>
                </c:pt>
                <c:pt idx="47">
                  <c:v>0.46016483516483514</c:v>
                </c:pt>
                <c:pt idx="48">
                  <c:v>0.48351648351648352</c:v>
                </c:pt>
                <c:pt idx="49">
                  <c:v>0.40144175824175821</c:v>
                </c:pt>
                <c:pt idx="50">
                  <c:v>0.54327032967032973</c:v>
                </c:pt>
                <c:pt idx="51">
                  <c:v>0.50738241758241753</c:v>
                </c:pt>
                <c:pt idx="52">
                  <c:v>0.62087912087912089</c:v>
                </c:pt>
                <c:pt idx="53">
                  <c:v>0.58533626373626368</c:v>
                </c:pt>
                <c:pt idx="54">
                  <c:v>0.62087912087912089</c:v>
                </c:pt>
                <c:pt idx="55">
                  <c:v>0.63804835164835161</c:v>
                </c:pt>
                <c:pt idx="56">
                  <c:v>0.73076923076923073</c:v>
                </c:pt>
                <c:pt idx="57">
                  <c:v>0.7718065934065933</c:v>
                </c:pt>
                <c:pt idx="58">
                  <c:v>0.70741758241758246</c:v>
                </c:pt>
                <c:pt idx="59">
                  <c:v>0.84546813186813186</c:v>
                </c:pt>
                <c:pt idx="60">
                  <c:v>0.66208791208791207</c:v>
                </c:pt>
                <c:pt idx="61">
                  <c:v>0.78811868131868135</c:v>
                </c:pt>
                <c:pt idx="62">
                  <c:v>1</c:v>
                </c:pt>
                <c:pt idx="63">
                  <c:v>0.93904615384615375</c:v>
                </c:pt>
                <c:pt idx="64">
                  <c:v>0.52747252747252749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18F-F54C-95DC-B2327C7CC9F8}"/>
            </c:ext>
          </c:extLst>
        </c:ser>
        <c:ser>
          <c:idx val="4"/>
          <c:order val="4"/>
          <c:tx>
            <c:strRef>
              <c:f>'8hpf'!$S$2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94000"/>
                </a:schemeClr>
              </a:solidFill>
              <a:ln w="9525">
                <a:solidFill>
                  <a:schemeClr val="accent6">
                    <a:tint val="94000"/>
                  </a:schemeClr>
                </a:solidFill>
              </a:ln>
              <a:effectLst/>
            </c:spPr>
          </c:marker>
          <c:xVal>
            <c:numRef>
              <c:f>'8hpf'!$S$3:$S$67</c:f>
              <c:numCache>
                <c:formatCode>General</c:formatCode>
                <c:ptCount val="65"/>
                <c:pt idx="0">
                  <c:v>0</c:v>
                </c:pt>
                <c:pt idx="1">
                  <c:v>2.8571126548402843E-2</c:v>
                </c:pt>
                <c:pt idx="2">
                  <c:v>5.7142253096805685E-2</c:v>
                </c:pt>
                <c:pt idx="3">
                  <c:v>8.5713379645208518E-2</c:v>
                </c:pt>
                <c:pt idx="4">
                  <c:v>0.11428626799459479</c:v>
                </c:pt>
                <c:pt idx="5">
                  <c:v>0.14285739454299765</c:v>
                </c:pt>
                <c:pt idx="6">
                  <c:v>0.17142852109140047</c:v>
                </c:pt>
                <c:pt idx="7">
                  <c:v>0.19999964763980332</c:v>
                </c:pt>
                <c:pt idx="8">
                  <c:v>0.22857077418820615</c:v>
                </c:pt>
                <c:pt idx="9">
                  <c:v>0.25714366253759241</c:v>
                </c:pt>
                <c:pt idx="10">
                  <c:v>0.28571478908599529</c:v>
                </c:pt>
                <c:pt idx="11">
                  <c:v>0.31428591563439812</c:v>
                </c:pt>
                <c:pt idx="12">
                  <c:v>0.34285704218280094</c:v>
                </c:pt>
                <c:pt idx="13">
                  <c:v>0.37142816873120377</c:v>
                </c:pt>
                <c:pt idx="14">
                  <c:v>0.39999929527960665</c:v>
                </c:pt>
                <c:pt idx="15">
                  <c:v>0.42857042182800953</c:v>
                </c:pt>
                <c:pt idx="16">
                  <c:v>0.45714331017739573</c:v>
                </c:pt>
                <c:pt idx="17">
                  <c:v>0.48571443672579862</c:v>
                </c:pt>
                <c:pt idx="18">
                  <c:v>0.5142855632742015</c:v>
                </c:pt>
                <c:pt idx="19">
                  <c:v>0.54285668982260427</c:v>
                </c:pt>
                <c:pt idx="20">
                  <c:v>0.57142781637100715</c:v>
                </c:pt>
                <c:pt idx="21">
                  <c:v>0.60000070472039335</c:v>
                </c:pt>
                <c:pt idx="22">
                  <c:v>0.62857183126879623</c:v>
                </c:pt>
                <c:pt idx="23">
                  <c:v>0.65714295781719911</c:v>
                </c:pt>
                <c:pt idx="24">
                  <c:v>0.68571408436560188</c:v>
                </c:pt>
                <c:pt idx="25">
                  <c:v>0.71428521091400476</c:v>
                </c:pt>
                <c:pt idx="26">
                  <c:v>0.74285633746240753</c:v>
                </c:pt>
                <c:pt idx="27">
                  <c:v>0.77142746401081053</c:v>
                </c:pt>
                <c:pt idx="28">
                  <c:v>0.80000035236019662</c:v>
                </c:pt>
                <c:pt idx="29">
                  <c:v>0.82857147890859961</c:v>
                </c:pt>
                <c:pt idx="30">
                  <c:v>0.85714260545700238</c:v>
                </c:pt>
                <c:pt idx="31">
                  <c:v>0.88571373200540515</c:v>
                </c:pt>
                <c:pt idx="32">
                  <c:v>0.91428485855380814</c:v>
                </c:pt>
                <c:pt idx="33">
                  <c:v>0.94285774690319446</c:v>
                </c:pt>
                <c:pt idx="34">
                  <c:v>0.97142887345159723</c:v>
                </c:pt>
                <c:pt idx="35">
                  <c:v>1</c:v>
                </c:pt>
              </c:numCache>
            </c:numRef>
          </c:xVal>
          <c:yVal>
            <c:numRef>
              <c:f>'8hpf'!$T$3:$T$67</c:f>
              <c:numCache>
                <c:formatCode>General</c:formatCode>
                <c:ptCount val="65"/>
                <c:pt idx="0">
                  <c:v>0.53132316070865226</c:v>
                </c:pt>
                <c:pt idx="1">
                  <c:v>0.27130024739734671</c:v>
                </c:pt>
                <c:pt idx="2">
                  <c:v>0.38285154498812829</c:v>
                </c:pt>
                <c:pt idx="3">
                  <c:v>0.49534926195892215</c:v>
                </c:pt>
                <c:pt idx="4">
                  <c:v>0.42581898484068609</c:v>
                </c:pt>
                <c:pt idx="5">
                  <c:v>0.37884005512477797</c:v>
                </c:pt>
                <c:pt idx="6">
                  <c:v>0.47534494495824131</c:v>
                </c:pt>
                <c:pt idx="7">
                  <c:v>0.3971640626297176</c:v>
                </c:pt>
                <c:pt idx="8">
                  <c:v>0.48602454048848526</c:v>
                </c:pt>
                <c:pt idx="9">
                  <c:v>0.47149617281285805</c:v>
                </c:pt>
                <c:pt idx="10">
                  <c:v>0.51573546748136223</c:v>
                </c:pt>
                <c:pt idx="11">
                  <c:v>0.53736696166171316</c:v>
                </c:pt>
                <c:pt idx="12">
                  <c:v>0.534169060388198</c:v>
                </c:pt>
                <c:pt idx="13">
                  <c:v>0.6544207747355838</c:v>
                </c:pt>
                <c:pt idx="14">
                  <c:v>0.54593454762814031</c:v>
                </c:pt>
                <c:pt idx="15">
                  <c:v>0.37884005512477797</c:v>
                </c:pt>
                <c:pt idx="16">
                  <c:v>0.3505371345077789</c:v>
                </c:pt>
                <c:pt idx="17">
                  <c:v>0.40876683215169279</c:v>
                </c:pt>
                <c:pt idx="18">
                  <c:v>0.46886612316735021</c:v>
                </c:pt>
                <c:pt idx="19">
                  <c:v>0.43974961396051609</c:v>
                </c:pt>
                <c:pt idx="20">
                  <c:v>0.45067494645258777</c:v>
                </c:pt>
                <c:pt idx="21">
                  <c:v>0.50608531057499129</c:v>
                </c:pt>
                <c:pt idx="22">
                  <c:v>0.51023295199827323</c:v>
                </c:pt>
                <c:pt idx="23">
                  <c:v>0.55593670612848056</c:v>
                </c:pt>
                <c:pt idx="24">
                  <c:v>0.36964816444451826</c:v>
                </c:pt>
                <c:pt idx="25">
                  <c:v>0.32394441031431087</c:v>
                </c:pt>
                <c:pt idx="26">
                  <c:v>0.31291281319009751</c:v>
                </c:pt>
                <c:pt idx="27">
                  <c:v>0.5470204393378385</c:v>
                </c:pt>
                <c:pt idx="28">
                  <c:v>0.64954256396632737</c:v>
                </c:pt>
                <c:pt idx="29">
                  <c:v>0.72501369817523698</c:v>
                </c:pt>
                <c:pt idx="30">
                  <c:v>0.85865475617248077</c:v>
                </c:pt>
                <c:pt idx="31">
                  <c:v>0.96974446676739678</c:v>
                </c:pt>
                <c:pt idx="32">
                  <c:v>0.90766931774785409</c:v>
                </c:pt>
                <c:pt idx="33">
                  <c:v>1</c:v>
                </c:pt>
                <c:pt idx="34">
                  <c:v>0.80736878808507817</c:v>
                </c:pt>
                <c:pt idx="35">
                  <c:v>0.69736164843010617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18F-F54C-95DC-B2327C7CC9F8}"/>
            </c:ext>
          </c:extLst>
        </c:ser>
        <c:ser>
          <c:idx val="5"/>
          <c:order val="5"/>
          <c:tx>
            <c:strRef>
              <c:f>'8hpf'!$W$2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93000"/>
                </a:schemeClr>
              </a:solidFill>
              <a:ln w="9525">
                <a:solidFill>
                  <a:schemeClr val="accent6">
                    <a:shade val="93000"/>
                  </a:schemeClr>
                </a:solidFill>
              </a:ln>
              <a:effectLst/>
            </c:spPr>
          </c:marker>
          <c:xVal>
            <c:numRef>
              <c:f>'8hpf'!$W$3:$W$67</c:f>
              <c:numCache>
                <c:formatCode>General</c:formatCode>
                <c:ptCount val="65"/>
                <c:pt idx="0">
                  <c:v>0</c:v>
                </c:pt>
                <c:pt idx="1">
                  <c:v>2.7026756772521605E-2</c:v>
                </c:pt>
                <c:pt idx="2">
                  <c:v>5.4053513545043209E-2</c:v>
                </c:pt>
                <c:pt idx="3">
                  <c:v>8.1080270317564804E-2</c:v>
                </c:pt>
                <c:pt idx="4">
                  <c:v>0.10810869365953653</c:v>
                </c:pt>
                <c:pt idx="5">
                  <c:v>0.13513545043205813</c:v>
                </c:pt>
                <c:pt idx="6">
                  <c:v>0.16216220720457972</c:v>
                </c:pt>
                <c:pt idx="7">
                  <c:v>0.18918896397710133</c:v>
                </c:pt>
                <c:pt idx="8">
                  <c:v>0.21621572074962292</c:v>
                </c:pt>
                <c:pt idx="9">
                  <c:v>0.24324414409159464</c:v>
                </c:pt>
                <c:pt idx="10">
                  <c:v>0.27027090086411626</c:v>
                </c:pt>
                <c:pt idx="11">
                  <c:v>0.29729765763663785</c:v>
                </c:pt>
                <c:pt idx="12">
                  <c:v>0.32432441440915943</c:v>
                </c:pt>
                <c:pt idx="13">
                  <c:v>0.35135117118168102</c:v>
                </c:pt>
                <c:pt idx="14">
                  <c:v>0.37837792795420266</c:v>
                </c:pt>
                <c:pt idx="15">
                  <c:v>0.40540468472672431</c:v>
                </c:pt>
                <c:pt idx="16">
                  <c:v>0.43243310806869595</c:v>
                </c:pt>
                <c:pt idx="17">
                  <c:v>0.45945986484121759</c:v>
                </c:pt>
                <c:pt idx="18">
                  <c:v>0.48648662161373923</c:v>
                </c:pt>
                <c:pt idx="19">
                  <c:v>0.51351337838626077</c:v>
                </c:pt>
                <c:pt idx="20">
                  <c:v>0.54054013515878241</c:v>
                </c:pt>
                <c:pt idx="21">
                  <c:v>0.56756855850075405</c:v>
                </c:pt>
                <c:pt idx="22">
                  <c:v>0.59459531527327569</c:v>
                </c:pt>
                <c:pt idx="23">
                  <c:v>0.62162207204579734</c:v>
                </c:pt>
                <c:pt idx="24">
                  <c:v>0.64864882881831887</c:v>
                </c:pt>
                <c:pt idx="25">
                  <c:v>0.67567558559084051</c:v>
                </c:pt>
                <c:pt idx="26">
                  <c:v>0.70270234236336204</c:v>
                </c:pt>
                <c:pt idx="27">
                  <c:v>0.7297290991358838</c:v>
                </c:pt>
                <c:pt idx="28">
                  <c:v>0.75675752247785533</c:v>
                </c:pt>
                <c:pt idx="29">
                  <c:v>0.78378427925037708</c:v>
                </c:pt>
                <c:pt idx="30">
                  <c:v>0.81081103602289861</c:v>
                </c:pt>
                <c:pt idx="31">
                  <c:v>0.83783779279542014</c:v>
                </c:pt>
                <c:pt idx="32">
                  <c:v>0.8648645495679419</c:v>
                </c:pt>
                <c:pt idx="33">
                  <c:v>0.89189297290991365</c:v>
                </c:pt>
                <c:pt idx="34">
                  <c:v>0.91891972968243518</c:v>
                </c:pt>
                <c:pt idx="35">
                  <c:v>0.94594648645495671</c:v>
                </c:pt>
                <c:pt idx="36">
                  <c:v>0.97297324322747847</c:v>
                </c:pt>
                <c:pt idx="37">
                  <c:v>1</c:v>
                </c:pt>
              </c:numCache>
            </c:numRef>
          </c:xVal>
          <c:yVal>
            <c:numRef>
              <c:f>'8hpf'!$X$3:$X$67</c:f>
              <c:numCache>
                <c:formatCode>General</c:formatCode>
                <c:ptCount val="65"/>
                <c:pt idx="0">
                  <c:v>0.38642159960357692</c:v>
                </c:pt>
                <c:pt idx="1">
                  <c:v>0.31864552410134245</c:v>
                </c:pt>
                <c:pt idx="2">
                  <c:v>0.48684120799938169</c:v>
                </c:pt>
                <c:pt idx="3">
                  <c:v>0.56629176194611008</c:v>
                </c:pt>
                <c:pt idx="4">
                  <c:v>0.42819604758895652</c:v>
                </c:pt>
                <c:pt idx="5">
                  <c:v>0.27205444453031591</c:v>
                </c:pt>
                <c:pt idx="6">
                  <c:v>0.34702023485340983</c:v>
                </c:pt>
                <c:pt idx="7">
                  <c:v>0.42668673028226961</c:v>
                </c:pt>
                <c:pt idx="8">
                  <c:v>0.44116390185800597</c:v>
                </c:pt>
                <c:pt idx="9">
                  <c:v>0.30106106825114676</c:v>
                </c:pt>
                <c:pt idx="10">
                  <c:v>0.3164201903012725</c:v>
                </c:pt>
                <c:pt idx="11">
                  <c:v>0.35935844922192872</c:v>
                </c:pt>
                <c:pt idx="12">
                  <c:v>0.49170557401792081</c:v>
                </c:pt>
                <c:pt idx="13">
                  <c:v>0.45554333149972498</c:v>
                </c:pt>
                <c:pt idx="14">
                  <c:v>0.65150227079516465</c:v>
                </c:pt>
                <c:pt idx="15">
                  <c:v>0.73706283215209545</c:v>
                </c:pt>
                <c:pt idx="16">
                  <c:v>0.5645142225879336</c:v>
                </c:pt>
                <c:pt idx="17">
                  <c:v>0.4614055744725345</c:v>
                </c:pt>
                <c:pt idx="18">
                  <c:v>0.44579641491678301</c:v>
                </c:pt>
                <c:pt idx="19">
                  <c:v>0.43153518482317799</c:v>
                </c:pt>
                <c:pt idx="20">
                  <c:v>0.4362836243618361</c:v>
                </c:pt>
                <c:pt idx="21">
                  <c:v>0.47872180827124067</c:v>
                </c:pt>
                <c:pt idx="22">
                  <c:v>0.55988170952915661</c:v>
                </c:pt>
                <c:pt idx="23">
                  <c:v>0.57922552019166507</c:v>
                </c:pt>
                <c:pt idx="24">
                  <c:v>0.59141371205680848</c:v>
                </c:pt>
                <c:pt idx="25">
                  <c:v>0.55900203212300026</c:v>
                </c:pt>
                <c:pt idx="26">
                  <c:v>0.55251014924966013</c:v>
                </c:pt>
                <c:pt idx="27">
                  <c:v>0.50063873217346233</c:v>
                </c:pt>
                <c:pt idx="28">
                  <c:v>0.59898530234080571</c:v>
                </c:pt>
                <c:pt idx="29">
                  <c:v>0.55328981165356617</c:v>
                </c:pt>
                <c:pt idx="30">
                  <c:v>0.64148940522896614</c:v>
                </c:pt>
                <c:pt idx="31">
                  <c:v>0.78312201375660884</c:v>
                </c:pt>
                <c:pt idx="32">
                  <c:v>0.87211718121354576</c:v>
                </c:pt>
                <c:pt idx="33">
                  <c:v>0.94434392431592007</c:v>
                </c:pt>
                <c:pt idx="34">
                  <c:v>1</c:v>
                </c:pt>
                <c:pt idx="35">
                  <c:v>0.88075256743056918</c:v>
                </c:pt>
                <c:pt idx="36">
                  <c:v>0.89941445762318895</c:v>
                </c:pt>
                <c:pt idx="37">
                  <c:v>0.70465115221828722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18F-F54C-95DC-B2327C7CC9F8}"/>
            </c:ext>
          </c:extLst>
        </c:ser>
        <c:ser>
          <c:idx val="6"/>
          <c:order val="6"/>
          <c:tx>
            <c:strRef>
              <c:f>'8hpf'!$AA$2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80000"/>
                </a:schemeClr>
              </a:solidFill>
              <a:ln w="9525">
                <a:solidFill>
                  <a:schemeClr val="accent6">
                    <a:shade val="80000"/>
                  </a:schemeClr>
                </a:solidFill>
              </a:ln>
              <a:effectLst/>
            </c:spPr>
          </c:marker>
          <c:xVal>
            <c:numRef>
              <c:f>'8hpf'!$AA$3:$AA$67</c:f>
              <c:numCache>
                <c:formatCode>General</c:formatCode>
                <c:ptCount val="65"/>
                <c:pt idx="0">
                  <c:v>0</c:v>
                </c:pt>
                <c:pt idx="1">
                  <c:v>5.5554984601365494E-2</c:v>
                </c:pt>
                <c:pt idx="2">
                  <c:v>0.11110996920273099</c:v>
                </c:pt>
                <c:pt idx="3">
                  <c:v>0.16666495380409646</c:v>
                </c:pt>
                <c:pt idx="4">
                  <c:v>0.22222336413060234</c:v>
                </c:pt>
                <c:pt idx="5">
                  <c:v>0.27777834873196783</c:v>
                </c:pt>
                <c:pt idx="6">
                  <c:v>0.33333333333333331</c:v>
                </c:pt>
                <c:pt idx="7">
                  <c:v>0.3888883179346988</c:v>
                </c:pt>
                <c:pt idx="8">
                  <c:v>0.44444330253606429</c:v>
                </c:pt>
                <c:pt idx="9">
                  <c:v>0.50000171286257011</c:v>
                </c:pt>
                <c:pt idx="10">
                  <c:v>0.55555669746393566</c:v>
                </c:pt>
                <c:pt idx="11">
                  <c:v>0.61111168206530109</c:v>
                </c:pt>
                <c:pt idx="12">
                  <c:v>0.66666666666666663</c:v>
                </c:pt>
                <c:pt idx="13">
                  <c:v>0.72222165126803206</c:v>
                </c:pt>
                <c:pt idx="14">
                  <c:v>0.7777766358693976</c:v>
                </c:pt>
                <c:pt idx="15">
                  <c:v>0.83333162047076315</c:v>
                </c:pt>
                <c:pt idx="16">
                  <c:v>0.88889003079726892</c:v>
                </c:pt>
                <c:pt idx="17">
                  <c:v>0.94444501539863446</c:v>
                </c:pt>
                <c:pt idx="18">
                  <c:v>1</c:v>
                </c:pt>
              </c:numCache>
            </c:numRef>
          </c:xVal>
          <c:yVal>
            <c:numRef>
              <c:f>'8hpf'!$AB$3:$AB$67</c:f>
              <c:numCache>
                <c:formatCode>General</c:formatCode>
                <c:ptCount val="65"/>
                <c:pt idx="0">
                  <c:v>0.49240061714210687</c:v>
                </c:pt>
                <c:pt idx="1">
                  <c:v>0.49240061714210687</c:v>
                </c:pt>
                <c:pt idx="2">
                  <c:v>0.44376784952237147</c:v>
                </c:pt>
                <c:pt idx="3">
                  <c:v>0.51063858888925362</c:v>
                </c:pt>
                <c:pt idx="4">
                  <c:v>0.40729464158706191</c:v>
                </c:pt>
                <c:pt idx="5">
                  <c:v>0.56534976857170993</c:v>
                </c:pt>
                <c:pt idx="6">
                  <c:v>0.38297825777719419</c:v>
                </c:pt>
                <c:pt idx="7">
                  <c:v>0.3890566698399151</c:v>
                </c:pt>
                <c:pt idx="8">
                  <c:v>0.29787228222214929</c:v>
                </c:pt>
                <c:pt idx="9">
                  <c:v>0.41033384761842234</c:v>
                </c:pt>
                <c:pt idx="10">
                  <c:v>0.27355589841228156</c:v>
                </c:pt>
                <c:pt idx="11">
                  <c:v>0.47720185142632054</c:v>
                </c:pt>
                <c:pt idx="12">
                  <c:v>0.4376894374596505</c:v>
                </c:pt>
                <c:pt idx="13">
                  <c:v>0.46504502730087871</c:v>
                </c:pt>
                <c:pt idx="14">
                  <c:v>0.62006094825416624</c:v>
                </c:pt>
                <c:pt idx="15">
                  <c:v>0.63829618444232905</c:v>
                </c:pt>
                <c:pt idx="16">
                  <c:v>0.54103338476184226</c:v>
                </c:pt>
                <c:pt idx="17">
                  <c:v>1</c:v>
                </c:pt>
                <c:pt idx="18">
                  <c:v>0.57446738666579134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18F-F54C-95DC-B2327C7CC9F8}"/>
            </c:ext>
          </c:extLst>
        </c:ser>
        <c:ser>
          <c:idx val="7"/>
          <c:order val="7"/>
          <c:tx>
            <c:strRef>
              <c:f>'8hpf'!$AE$2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68000"/>
                </a:schemeClr>
              </a:solidFill>
              <a:ln w="9525">
                <a:solidFill>
                  <a:schemeClr val="accent6">
                    <a:shade val="68000"/>
                  </a:schemeClr>
                </a:solidFill>
              </a:ln>
              <a:effectLst/>
            </c:spPr>
          </c:marker>
          <c:xVal>
            <c:numRef>
              <c:f>'8hpf'!$AE$3:$AE$67</c:f>
              <c:numCache>
                <c:formatCode>General</c:formatCode>
                <c:ptCount val="65"/>
                <c:pt idx="0">
                  <c:v>0</c:v>
                </c:pt>
                <c:pt idx="1">
                  <c:v>3.99996053563016E-2</c:v>
                </c:pt>
                <c:pt idx="2">
                  <c:v>7.99992107126032E-2</c:v>
                </c:pt>
                <c:pt idx="3">
                  <c:v>0.11999881606890479</c:v>
                </c:pt>
                <c:pt idx="4">
                  <c:v>0.1600008879483214</c:v>
                </c:pt>
                <c:pt idx="5">
                  <c:v>0.20000049330462302</c:v>
                </c:pt>
                <c:pt idx="6">
                  <c:v>0.24000009866092459</c:v>
                </c:pt>
                <c:pt idx="7">
                  <c:v>0.27999970401722618</c:v>
                </c:pt>
                <c:pt idx="8">
                  <c:v>0.31999930937352777</c:v>
                </c:pt>
                <c:pt idx="9">
                  <c:v>0.3600013812529444</c:v>
                </c:pt>
                <c:pt idx="10">
                  <c:v>0.40000098660924605</c:v>
                </c:pt>
                <c:pt idx="11">
                  <c:v>0.44000059196554758</c:v>
                </c:pt>
                <c:pt idx="12">
                  <c:v>0.48000019732184918</c:v>
                </c:pt>
                <c:pt idx="13">
                  <c:v>0.51999980267815071</c:v>
                </c:pt>
                <c:pt idx="14">
                  <c:v>0.55999940803445236</c:v>
                </c:pt>
                <c:pt idx="15">
                  <c:v>0.59999901339075401</c:v>
                </c:pt>
                <c:pt idx="16">
                  <c:v>0.64000108527017063</c:v>
                </c:pt>
                <c:pt idx="17">
                  <c:v>0.68000069062647217</c:v>
                </c:pt>
                <c:pt idx="18">
                  <c:v>0.72000029598277382</c:v>
                </c:pt>
                <c:pt idx="19">
                  <c:v>0.75999990133907536</c:v>
                </c:pt>
                <c:pt idx="20">
                  <c:v>0.79999950669537701</c:v>
                </c:pt>
                <c:pt idx="21">
                  <c:v>0.84000157857479363</c:v>
                </c:pt>
                <c:pt idx="22">
                  <c:v>0.88000118393109517</c:v>
                </c:pt>
                <c:pt idx="23">
                  <c:v>0.92000078928739681</c:v>
                </c:pt>
                <c:pt idx="24">
                  <c:v>0.96000039464369835</c:v>
                </c:pt>
                <c:pt idx="25">
                  <c:v>1</c:v>
                </c:pt>
              </c:numCache>
            </c:numRef>
          </c:xVal>
          <c:yVal>
            <c:numRef>
              <c:f>'8hpf'!$AF$3:$AF$67</c:f>
              <c:numCache>
                <c:formatCode>General</c:formatCode>
                <c:ptCount val="65"/>
                <c:pt idx="0">
                  <c:v>0.56082624404611681</c:v>
                </c:pt>
                <c:pt idx="1">
                  <c:v>0.51150205570694285</c:v>
                </c:pt>
                <c:pt idx="2">
                  <c:v>0.55210825764860338</c:v>
                </c:pt>
                <c:pt idx="3">
                  <c:v>0.41339036708824367</c:v>
                </c:pt>
                <c:pt idx="4">
                  <c:v>0.43832399985943882</c:v>
                </c:pt>
                <c:pt idx="5">
                  <c:v>0.48344413173136208</c:v>
                </c:pt>
                <c:pt idx="6">
                  <c:v>0.54654011902974464</c:v>
                </c:pt>
                <c:pt idx="7">
                  <c:v>0.44488245573122148</c:v>
                </c:pt>
                <c:pt idx="8">
                  <c:v>0.45141535502873514</c:v>
                </c:pt>
                <c:pt idx="9">
                  <c:v>0.46129616555548808</c:v>
                </c:pt>
                <c:pt idx="10">
                  <c:v>0.4607275317780028</c:v>
                </c:pt>
                <c:pt idx="11">
                  <c:v>0.41410275659599211</c:v>
                </c:pt>
                <c:pt idx="12">
                  <c:v>0.41620159025783388</c:v>
                </c:pt>
                <c:pt idx="13">
                  <c:v>0.4588555127127984</c:v>
                </c:pt>
                <c:pt idx="14">
                  <c:v>0.42287505071382703</c:v>
                </c:pt>
                <c:pt idx="15">
                  <c:v>0.34643214250345811</c:v>
                </c:pt>
                <c:pt idx="16">
                  <c:v>0.51822982388325756</c:v>
                </c:pt>
                <c:pt idx="17">
                  <c:v>0.52186524657302302</c:v>
                </c:pt>
                <c:pt idx="18">
                  <c:v>0.68684571176656617</c:v>
                </c:pt>
                <c:pt idx="19">
                  <c:v>0.67792966191846815</c:v>
                </c:pt>
                <c:pt idx="20">
                  <c:v>0.50261156243311367</c:v>
                </c:pt>
                <c:pt idx="21">
                  <c:v>0.63877379556657321</c:v>
                </c:pt>
                <c:pt idx="22">
                  <c:v>0.85327651254987524</c:v>
                </c:pt>
                <c:pt idx="23">
                  <c:v>0.9803501889589209</c:v>
                </c:pt>
                <c:pt idx="24">
                  <c:v>1</c:v>
                </c:pt>
                <c:pt idx="25">
                  <c:v>0.74894818724024137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18F-F54C-95DC-B2327C7CC9F8}"/>
            </c:ext>
          </c:extLst>
        </c:ser>
        <c:ser>
          <c:idx val="8"/>
          <c:order val="8"/>
          <c:tx>
            <c:strRef>
              <c:f>'8hpf'!$AI$2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55000"/>
                </a:schemeClr>
              </a:solidFill>
              <a:ln w="9525">
                <a:solidFill>
                  <a:schemeClr val="accent6">
                    <a:shade val="55000"/>
                  </a:schemeClr>
                </a:solidFill>
              </a:ln>
              <a:effectLst/>
            </c:spPr>
          </c:marker>
          <c:xVal>
            <c:numRef>
              <c:f>'8hpf'!$AI$3:$AI$67</c:f>
              <c:numCache>
                <c:formatCode>General</c:formatCode>
                <c:ptCount val="65"/>
                <c:pt idx="0">
                  <c:v>0</c:v>
                </c:pt>
                <c:pt idx="1">
                  <c:v>6.6666118549517595E-2</c:v>
                </c:pt>
                <c:pt idx="2">
                  <c:v>0.13333223709903519</c:v>
                </c:pt>
                <c:pt idx="3">
                  <c:v>0.19999835564855276</c:v>
                </c:pt>
                <c:pt idx="4">
                  <c:v>0.26666858507668845</c:v>
                </c:pt>
                <c:pt idx="5">
                  <c:v>0.33333470362620604</c:v>
                </c:pt>
                <c:pt idx="6">
                  <c:v>0.40000082217572358</c:v>
                </c:pt>
                <c:pt idx="7">
                  <c:v>0.46666694072524117</c:v>
                </c:pt>
                <c:pt idx="8">
                  <c:v>0.53333305927475871</c:v>
                </c:pt>
                <c:pt idx="9">
                  <c:v>0.60000328870289443</c:v>
                </c:pt>
                <c:pt idx="10">
                  <c:v>0.66666940725241208</c:v>
                </c:pt>
                <c:pt idx="11">
                  <c:v>0.73333552580192962</c:v>
                </c:pt>
                <c:pt idx="12">
                  <c:v>0.80000164435144716</c:v>
                </c:pt>
                <c:pt idx="13">
                  <c:v>0.8666677629009647</c:v>
                </c:pt>
                <c:pt idx="14">
                  <c:v>0.93333388145048235</c:v>
                </c:pt>
                <c:pt idx="15">
                  <c:v>1</c:v>
                </c:pt>
              </c:numCache>
            </c:numRef>
          </c:xVal>
          <c:yVal>
            <c:numRef>
              <c:f>'8hpf'!$AJ$3:$AJ$67</c:f>
              <c:numCache>
                <c:formatCode>General</c:formatCode>
                <c:ptCount val="65"/>
                <c:pt idx="0">
                  <c:v>0.27835494840985697</c:v>
                </c:pt>
                <c:pt idx="1">
                  <c:v>0.39634391434484534</c:v>
                </c:pt>
                <c:pt idx="2">
                  <c:v>0.37751010022640208</c:v>
                </c:pt>
                <c:pt idx="3">
                  <c:v>0.3788954343798433</c:v>
                </c:pt>
                <c:pt idx="4">
                  <c:v>0.45118332962539887</c:v>
                </c:pt>
                <c:pt idx="5">
                  <c:v>0.39329655311662792</c:v>
                </c:pt>
                <c:pt idx="6">
                  <c:v>0.31034476311907705</c:v>
                </c:pt>
                <c:pt idx="7">
                  <c:v>0.32031505602096882</c:v>
                </c:pt>
                <c:pt idx="8">
                  <c:v>0.42057884906962006</c:v>
                </c:pt>
                <c:pt idx="9">
                  <c:v>0.45076829024339632</c:v>
                </c:pt>
                <c:pt idx="10">
                  <c:v>0.36767815378517782</c:v>
                </c:pt>
                <c:pt idx="11">
                  <c:v>0.5172418950473836</c:v>
                </c:pt>
                <c:pt idx="12">
                  <c:v>0.82384756463490549</c:v>
                </c:pt>
                <c:pt idx="13">
                  <c:v>1</c:v>
                </c:pt>
                <c:pt idx="14">
                  <c:v>0.8620685787144623</c:v>
                </c:pt>
                <c:pt idx="15">
                  <c:v>0.66057256739248704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18F-F54C-95DC-B2327C7CC9F8}"/>
            </c:ext>
          </c:extLst>
        </c:ser>
        <c:ser>
          <c:idx val="9"/>
          <c:order val="9"/>
          <c:tx>
            <c:strRef>
              <c:f>'8hpf'!$AM$2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42000"/>
                </a:schemeClr>
              </a:solidFill>
              <a:ln w="9525">
                <a:solidFill>
                  <a:schemeClr val="accent6">
                    <a:shade val="42000"/>
                  </a:schemeClr>
                </a:solidFill>
              </a:ln>
              <a:effectLst/>
            </c:spPr>
          </c:marker>
          <c:xVal>
            <c:numRef>
              <c:f>'8hpf'!$AM$3:$AM$67</c:f>
              <c:numCache>
                <c:formatCode>General</c:formatCode>
                <c:ptCount val="65"/>
                <c:pt idx="0">
                  <c:v>0</c:v>
                </c:pt>
                <c:pt idx="1">
                  <c:v>4.1666238451024122E-2</c:v>
                </c:pt>
                <c:pt idx="2">
                  <c:v>8.3332476902048244E-2</c:v>
                </c:pt>
                <c:pt idx="3">
                  <c:v>0.12499871535307237</c:v>
                </c:pt>
                <c:pt idx="4">
                  <c:v>0.16666752309795177</c:v>
                </c:pt>
                <c:pt idx="5">
                  <c:v>0.2083337615489759</c:v>
                </c:pt>
                <c:pt idx="6">
                  <c:v>0.25</c:v>
                </c:pt>
                <c:pt idx="7">
                  <c:v>0.29166623845102413</c:v>
                </c:pt>
                <c:pt idx="8">
                  <c:v>0.33333247690204826</c:v>
                </c:pt>
                <c:pt idx="9">
                  <c:v>0.37500128464692761</c:v>
                </c:pt>
                <c:pt idx="10">
                  <c:v>0.4166675230979518</c:v>
                </c:pt>
                <c:pt idx="11">
                  <c:v>0.45833376154897587</c:v>
                </c:pt>
                <c:pt idx="12">
                  <c:v>0.5</c:v>
                </c:pt>
                <c:pt idx="13">
                  <c:v>0.54166623845102413</c:v>
                </c:pt>
                <c:pt idx="14">
                  <c:v>0.58333247690204826</c:v>
                </c:pt>
                <c:pt idx="15">
                  <c:v>0.62499871535307239</c:v>
                </c:pt>
                <c:pt idx="16">
                  <c:v>0.66666752309795174</c:v>
                </c:pt>
                <c:pt idx="17">
                  <c:v>0.70833376154897587</c:v>
                </c:pt>
                <c:pt idx="18">
                  <c:v>0.75000000000000011</c:v>
                </c:pt>
                <c:pt idx="19">
                  <c:v>0.79166623845102413</c:v>
                </c:pt>
                <c:pt idx="20">
                  <c:v>0.83333247690204826</c:v>
                </c:pt>
                <c:pt idx="21">
                  <c:v>0.87500128464692761</c:v>
                </c:pt>
                <c:pt idx="22">
                  <c:v>0.91666752309795174</c:v>
                </c:pt>
                <c:pt idx="23">
                  <c:v>0.95833376154897598</c:v>
                </c:pt>
                <c:pt idx="24">
                  <c:v>1</c:v>
                </c:pt>
              </c:numCache>
            </c:numRef>
          </c:xVal>
          <c:yVal>
            <c:numRef>
              <c:f>'8hpf'!$AN$3:$AN$67</c:f>
              <c:numCache>
                <c:formatCode>General</c:formatCode>
                <c:ptCount val="65"/>
                <c:pt idx="0">
                  <c:v>0.46991572483177629</c:v>
                </c:pt>
                <c:pt idx="1">
                  <c:v>0.55873989540389157</c:v>
                </c:pt>
                <c:pt idx="2">
                  <c:v>0.4355317312684599</c:v>
                </c:pt>
                <c:pt idx="3">
                  <c:v>0.38681992758730954</c:v>
                </c:pt>
                <c:pt idx="4">
                  <c:v>0.48137590988642964</c:v>
                </c:pt>
                <c:pt idx="5">
                  <c:v>0.2177641464345518</c:v>
                </c:pt>
                <c:pt idx="6">
                  <c:v>0.41260792275979685</c:v>
                </c:pt>
                <c:pt idx="7">
                  <c:v>0.47277991149560056</c:v>
                </c:pt>
                <c:pt idx="8">
                  <c:v>0.52722008850439939</c:v>
                </c:pt>
                <c:pt idx="9">
                  <c:v>0.35530012068781736</c:v>
                </c:pt>
                <c:pt idx="10">
                  <c:v>0.55014389701306243</c:v>
                </c:pt>
                <c:pt idx="11">
                  <c:v>0.36676374414182711</c:v>
                </c:pt>
                <c:pt idx="12">
                  <c:v>0.59598807563103229</c:v>
                </c:pt>
                <c:pt idx="13">
                  <c:v>0.40401192436896777</c:v>
                </c:pt>
                <c:pt idx="14">
                  <c:v>0.37822392919648046</c:v>
                </c:pt>
                <c:pt idx="15">
                  <c:v>0.67908387287549898</c:v>
                </c:pt>
                <c:pt idx="16">
                  <c:v>0.48137590988642964</c:v>
                </c:pt>
                <c:pt idx="17">
                  <c:v>0.52149171517675086</c:v>
                </c:pt>
                <c:pt idx="18">
                  <c:v>0.4240681078144502</c:v>
                </c:pt>
                <c:pt idx="19">
                  <c:v>0.31805194046067675</c:v>
                </c:pt>
                <c:pt idx="20">
                  <c:v>0.4584521013777666</c:v>
                </c:pt>
                <c:pt idx="21">
                  <c:v>0.45558791471394233</c:v>
                </c:pt>
                <c:pt idx="22">
                  <c:v>0.65329587770301167</c:v>
                </c:pt>
                <c:pt idx="23">
                  <c:v>1</c:v>
                </c:pt>
                <c:pt idx="24">
                  <c:v>0.66475606275766508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18F-F54C-95DC-B2327C7CC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734552"/>
        <c:axId val="2094734553"/>
      </c:scatterChart>
      <c:valAx>
        <c:axId val="20947345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3"/>
        <c:crosses val="autoZero"/>
        <c:crossBetween val="between"/>
        <c:majorUnit val="0.25"/>
        <c:minorUnit val="0.125"/>
      </c:valAx>
      <c:valAx>
        <c:axId val="209473455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2"/>
        <c:crosses val="autoZero"/>
        <c:crossBetween val="between"/>
        <c:minorUnit val="0.125"/>
      </c:valAx>
      <c:spPr>
        <a:noFill/>
        <a:ln>
          <a:noFill/>
        </a:ln>
        <a:effectLst/>
      </c:spPr>
    </c:plotArea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166500000000004E-2"/>
          <c:y val="4.2677800000000002E-2"/>
          <c:w val="0.85884400000000005"/>
          <c:h val="0.886395000000000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'9hpf'!$C$2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42000"/>
                </a:schemeClr>
              </a:solidFill>
              <a:ln w="9525">
                <a:solidFill>
                  <a:schemeClr val="accent6">
                    <a:tint val="42000"/>
                  </a:schemeClr>
                </a:solidFill>
              </a:ln>
              <a:effectLst/>
            </c:spPr>
          </c:marker>
          <c:xVal>
            <c:numRef>
              <c:f>'9hpf'!$C$3:$C$57</c:f>
              <c:numCache>
                <c:formatCode>General</c:formatCode>
                <c:ptCount val="55"/>
                <c:pt idx="0">
                  <c:v>0</c:v>
                </c:pt>
                <c:pt idx="1">
                  <c:v>1.851785773103062E-2</c:v>
                </c:pt>
                <c:pt idx="2">
                  <c:v>3.7037087866843794E-2</c:v>
                </c:pt>
                <c:pt idx="3">
                  <c:v>5.5554945597874418E-2</c:v>
                </c:pt>
                <c:pt idx="4">
                  <c:v>7.4074175733687589E-2</c:v>
                </c:pt>
                <c:pt idx="5">
                  <c:v>9.2592033464718212E-2</c:v>
                </c:pt>
                <c:pt idx="6">
                  <c:v>0.1111112636005314</c:v>
                </c:pt>
                <c:pt idx="7">
                  <c:v>0.12962912133156201</c:v>
                </c:pt>
                <c:pt idx="8">
                  <c:v>0.14814835146737518</c:v>
                </c:pt>
                <c:pt idx="9">
                  <c:v>0.1666662091984058</c:v>
                </c:pt>
                <c:pt idx="10">
                  <c:v>0.18518543933421899</c:v>
                </c:pt>
                <c:pt idx="11">
                  <c:v>0.20370329706524962</c:v>
                </c:pt>
                <c:pt idx="12">
                  <c:v>0.22222252720106281</c:v>
                </c:pt>
                <c:pt idx="13">
                  <c:v>0.24074038493209343</c:v>
                </c:pt>
                <c:pt idx="14">
                  <c:v>0.25925961506790657</c:v>
                </c:pt>
                <c:pt idx="15">
                  <c:v>0.27777747279893722</c:v>
                </c:pt>
                <c:pt idx="16">
                  <c:v>0.29629670293475036</c:v>
                </c:pt>
                <c:pt idx="17">
                  <c:v>0.31481456066578101</c:v>
                </c:pt>
                <c:pt idx="18">
                  <c:v>0.3333337908015942</c:v>
                </c:pt>
                <c:pt idx="19">
                  <c:v>0.35185164853262479</c:v>
                </c:pt>
                <c:pt idx="20">
                  <c:v>0.37037087866843799</c:v>
                </c:pt>
                <c:pt idx="21">
                  <c:v>0.38888873639946858</c:v>
                </c:pt>
                <c:pt idx="22">
                  <c:v>0.40740796653528177</c:v>
                </c:pt>
                <c:pt idx="23">
                  <c:v>0.42592582426631237</c:v>
                </c:pt>
                <c:pt idx="24">
                  <c:v>0.44444368199734302</c:v>
                </c:pt>
                <c:pt idx="25">
                  <c:v>0.46296291213315621</c:v>
                </c:pt>
                <c:pt idx="26">
                  <c:v>0.48148076986418686</c:v>
                </c:pt>
                <c:pt idx="27">
                  <c:v>0.5</c:v>
                </c:pt>
                <c:pt idx="28">
                  <c:v>0.51851785773103054</c:v>
                </c:pt>
                <c:pt idx="29">
                  <c:v>0.53703708786684379</c:v>
                </c:pt>
                <c:pt idx="30">
                  <c:v>0.55555494559787444</c:v>
                </c:pt>
                <c:pt idx="31">
                  <c:v>0.57407417573368758</c:v>
                </c:pt>
                <c:pt idx="32">
                  <c:v>0.59259203346471823</c:v>
                </c:pt>
                <c:pt idx="33">
                  <c:v>0.61111126360053136</c:v>
                </c:pt>
                <c:pt idx="34">
                  <c:v>0.62962912133156201</c:v>
                </c:pt>
                <c:pt idx="35">
                  <c:v>0.64814835146737515</c:v>
                </c:pt>
                <c:pt idx="36">
                  <c:v>0.6666662091984058</c:v>
                </c:pt>
                <c:pt idx="37">
                  <c:v>0.68518543933421894</c:v>
                </c:pt>
                <c:pt idx="38">
                  <c:v>0.70370329706524959</c:v>
                </c:pt>
                <c:pt idx="39">
                  <c:v>0.72222252720106273</c:v>
                </c:pt>
                <c:pt idx="40">
                  <c:v>0.74074038493209338</c:v>
                </c:pt>
                <c:pt idx="41">
                  <c:v>0.75925961506790662</c:v>
                </c:pt>
                <c:pt idx="42">
                  <c:v>0.77777747279893716</c:v>
                </c:pt>
                <c:pt idx="43">
                  <c:v>0.79629670293475041</c:v>
                </c:pt>
                <c:pt idx="44">
                  <c:v>0.81481456066578095</c:v>
                </c:pt>
                <c:pt idx="45">
                  <c:v>0.8333324183968116</c:v>
                </c:pt>
                <c:pt idx="46">
                  <c:v>0.85185164853262474</c:v>
                </c:pt>
                <c:pt idx="47">
                  <c:v>0.87036950626365539</c:v>
                </c:pt>
                <c:pt idx="48">
                  <c:v>0.88888873639946864</c:v>
                </c:pt>
                <c:pt idx="49">
                  <c:v>0.90740659413049918</c:v>
                </c:pt>
                <c:pt idx="50">
                  <c:v>0.92592582426631242</c:v>
                </c:pt>
                <c:pt idx="51">
                  <c:v>0.94444368199734297</c:v>
                </c:pt>
                <c:pt idx="52">
                  <c:v>0.96296291213315621</c:v>
                </c:pt>
                <c:pt idx="53">
                  <c:v>0.98148076986418675</c:v>
                </c:pt>
                <c:pt idx="54">
                  <c:v>1</c:v>
                </c:pt>
              </c:numCache>
            </c:numRef>
          </c:xVal>
          <c:yVal>
            <c:numRef>
              <c:f>'9hpf'!$D$3:$D$57</c:f>
              <c:numCache>
                <c:formatCode>General</c:formatCode>
                <c:ptCount val="55"/>
                <c:pt idx="0">
                  <c:v>0.28809370453521227</c:v>
                </c:pt>
                <c:pt idx="1">
                  <c:v>0.263309414696483</c:v>
                </c:pt>
                <c:pt idx="2">
                  <c:v>0.26720485314423409</c:v>
                </c:pt>
                <c:pt idx="3">
                  <c:v>0.35668675777287107</c:v>
                </c:pt>
                <c:pt idx="4">
                  <c:v>0.29354073336310299</c:v>
                </c:pt>
                <c:pt idx="5">
                  <c:v>0.34260103343327442</c:v>
                </c:pt>
                <c:pt idx="6">
                  <c:v>0.26878525289482724</c:v>
                </c:pt>
                <c:pt idx="7">
                  <c:v>0.21458865363522811</c:v>
                </c:pt>
                <c:pt idx="8">
                  <c:v>0.23423458647235432</c:v>
                </c:pt>
                <c:pt idx="9">
                  <c:v>0.32467748938683366</c:v>
                </c:pt>
                <c:pt idx="10">
                  <c:v>0.25162309935322963</c:v>
                </c:pt>
                <c:pt idx="11">
                  <c:v>0.25935841532000009</c:v>
                </c:pt>
                <c:pt idx="12">
                  <c:v>0.34449216282233053</c:v>
                </c:pt>
                <c:pt idx="13">
                  <c:v>0.31135315555208015</c:v>
                </c:pt>
                <c:pt idx="14">
                  <c:v>0.29303451156799115</c:v>
                </c:pt>
                <c:pt idx="15">
                  <c:v>0.22940695910921424</c:v>
                </c:pt>
                <c:pt idx="16">
                  <c:v>0.27903315752757979</c:v>
                </c:pt>
                <c:pt idx="17">
                  <c:v>0.27406354112434739</c:v>
                </c:pt>
                <c:pt idx="18">
                  <c:v>0.32239126006012925</c:v>
                </c:pt>
                <c:pt idx="19">
                  <c:v>0.31327309431158978</c:v>
                </c:pt>
                <c:pt idx="20">
                  <c:v>0.26246365389245463</c:v>
                </c:pt>
                <c:pt idx="21">
                  <c:v>0.25811549676614814</c:v>
                </c:pt>
                <c:pt idx="22">
                  <c:v>0.21921667321736876</c:v>
                </c:pt>
                <c:pt idx="23">
                  <c:v>0.14757600014816247</c:v>
                </c:pt>
                <c:pt idx="24">
                  <c:v>0.14557169108946749</c:v>
                </c:pt>
                <c:pt idx="25">
                  <c:v>0.19237251339121272</c:v>
                </c:pt>
                <c:pt idx="26">
                  <c:v>0.19434801307945418</c:v>
                </c:pt>
                <c:pt idx="27">
                  <c:v>0.18520309577263644</c:v>
                </c:pt>
                <c:pt idx="28">
                  <c:v>0.2010112089029186</c:v>
                </c:pt>
                <c:pt idx="29">
                  <c:v>0.29390908174247304</c:v>
                </c:pt>
                <c:pt idx="30">
                  <c:v>0.21492613483196935</c:v>
                </c:pt>
                <c:pt idx="31">
                  <c:v>0.28851761384331404</c:v>
                </c:pt>
                <c:pt idx="32">
                  <c:v>0.3628128646185948</c:v>
                </c:pt>
                <c:pt idx="33">
                  <c:v>0.38056766806666487</c:v>
                </c:pt>
                <c:pt idx="34">
                  <c:v>0.372608050572792</c:v>
                </c:pt>
                <c:pt idx="35">
                  <c:v>0.43866176358619041</c:v>
                </c:pt>
                <c:pt idx="36">
                  <c:v>0.42070735235712098</c:v>
                </c:pt>
                <c:pt idx="37">
                  <c:v>0.47467965008961771</c:v>
                </c:pt>
                <c:pt idx="38">
                  <c:v>0.3748654705290429</c:v>
                </c:pt>
                <c:pt idx="39">
                  <c:v>0.42655153893483527</c:v>
                </c:pt>
                <c:pt idx="40">
                  <c:v>0.38601675470673091</c:v>
                </c:pt>
                <c:pt idx="41">
                  <c:v>0.42762365907814126</c:v>
                </c:pt>
                <c:pt idx="42">
                  <c:v>0.61099324420262868</c:v>
                </c:pt>
                <c:pt idx="43">
                  <c:v>0.54920126020417614</c:v>
                </c:pt>
                <c:pt idx="44">
                  <c:v>0.49777036050811496</c:v>
                </c:pt>
                <c:pt idx="45">
                  <c:v>0.47101057098114424</c:v>
                </c:pt>
                <c:pt idx="46">
                  <c:v>0.36416690502991028</c:v>
                </c:pt>
                <c:pt idx="47">
                  <c:v>0.39454021273662265</c:v>
                </c:pt>
                <c:pt idx="48">
                  <c:v>0.37294758958170848</c:v>
                </c:pt>
                <c:pt idx="49">
                  <c:v>0.61364576409652782</c:v>
                </c:pt>
                <c:pt idx="50">
                  <c:v>0.64085827230205394</c:v>
                </c:pt>
                <c:pt idx="51">
                  <c:v>0.70270375941706298</c:v>
                </c:pt>
                <c:pt idx="52">
                  <c:v>0.99158972163974701</c:v>
                </c:pt>
                <c:pt idx="53">
                  <c:v>1</c:v>
                </c:pt>
                <c:pt idx="54">
                  <c:v>0.57618740907042454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F0-6A4D-AE5A-AF9FDD822701}"/>
            </c:ext>
          </c:extLst>
        </c:ser>
        <c:ser>
          <c:idx val="1"/>
          <c:order val="1"/>
          <c:tx>
            <c:strRef>
              <c:f>'9hpf'!$G$2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54000"/>
                </a:schemeClr>
              </a:solidFill>
              <a:ln w="9525">
                <a:solidFill>
                  <a:schemeClr val="accent6">
                    <a:tint val="54000"/>
                  </a:schemeClr>
                </a:solidFill>
              </a:ln>
              <a:effectLst/>
            </c:spPr>
          </c:marker>
          <c:xVal>
            <c:numRef>
              <c:f>'9hpf'!$G$3:$G$57</c:f>
              <c:numCache>
                <c:formatCode>General</c:formatCode>
                <c:ptCount val="55"/>
                <c:pt idx="0">
                  <c:v>0</c:v>
                </c:pt>
                <c:pt idx="1">
                  <c:v>2.4389362167477356E-2</c:v>
                </c:pt>
                <c:pt idx="2">
                  <c:v>4.8780531891626129E-2</c:v>
                </c:pt>
                <c:pt idx="3">
                  <c:v>7.3169894059103485E-2</c:v>
                </c:pt>
                <c:pt idx="4">
                  <c:v>9.7561063783252258E-2</c:v>
                </c:pt>
                <c:pt idx="5">
                  <c:v>0.12195042595072962</c:v>
                </c:pt>
                <c:pt idx="6">
                  <c:v>0.14634159567487839</c:v>
                </c:pt>
                <c:pt idx="7">
                  <c:v>0.17073095784235576</c:v>
                </c:pt>
                <c:pt idx="8">
                  <c:v>0.19512212756650452</c:v>
                </c:pt>
                <c:pt idx="9">
                  <c:v>0.21951148973398188</c:v>
                </c:pt>
                <c:pt idx="10">
                  <c:v>0.24390265945813067</c:v>
                </c:pt>
                <c:pt idx="11">
                  <c:v>0.268292021625608</c:v>
                </c:pt>
                <c:pt idx="12">
                  <c:v>0.29268319134975679</c:v>
                </c:pt>
                <c:pt idx="13">
                  <c:v>0.31707255351723418</c:v>
                </c:pt>
                <c:pt idx="14">
                  <c:v>0.34146372324138291</c:v>
                </c:pt>
                <c:pt idx="15">
                  <c:v>0.3658530854088603</c:v>
                </c:pt>
                <c:pt idx="16">
                  <c:v>0.39024425513300903</c:v>
                </c:pt>
                <c:pt idx="17">
                  <c:v>0.41463361730048648</c:v>
                </c:pt>
                <c:pt idx="18">
                  <c:v>0.43902478702463521</c:v>
                </c:pt>
                <c:pt idx="19">
                  <c:v>0.46341414919211249</c:v>
                </c:pt>
                <c:pt idx="20">
                  <c:v>0.48780531891626133</c:v>
                </c:pt>
                <c:pt idx="21">
                  <c:v>0.51219468108373867</c:v>
                </c:pt>
                <c:pt idx="22">
                  <c:v>0.53658585080788745</c:v>
                </c:pt>
                <c:pt idx="23">
                  <c:v>0.56097521297536479</c:v>
                </c:pt>
                <c:pt idx="24">
                  <c:v>0.58536457514284224</c:v>
                </c:pt>
                <c:pt idx="25">
                  <c:v>0.60975574486699091</c:v>
                </c:pt>
                <c:pt idx="26">
                  <c:v>0.63414510703446836</c:v>
                </c:pt>
                <c:pt idx="27">
                  <c:v>0.65853627675861703</c:v>
                </c:pt>
                <c:pt idx="28">
                  <c:v>0.68292563892609437</c:v>
                </c:pt>
                <c:pt idx="29">
                  <c:v>0.70731680865024327</c:v>
                </c:pt>
                <c:pt idx="30">
                  <c:v>0.7317061708177206</c:v>
                </c:pt>
                <c:pt idx="31">
                  <c:v>0.75609734054186928</c:v>
                </c:pt>
                <c:pt idx="32">
                  <c:v>0.78048670270934672</c:v>
                </c:pt>
                <c:pt idx="33">
                  <c:v>0.8048778724334954</c:v>
                </c:pt>
                <c:pt idx="34">
                  <c:v>0.82926723460097296</c:v>
                </c:pt>
                <c:pt idx="35">
                  <c:v>0.85365840432512152</c:v>
                </c:pt>
                <c:pt idx="36">
                  <c:v>0.87804776649259886</c:v>
                </c:pt>
                <c:pt idx="37">
                  <c:v>0.90243893621674776</c:v>
                </c:pt>
                <c:pt idx="38">
                  <c:v>0.92682829838422498</c:v>
                </c:pt>
                <c:pt idx="39">
                  <c:v>0.95121946810837388</c:v>
                </c:pt>
                <c:pt idx="40">
                  <c:v>0.97560883027585121</c:v>
                </c:pt>
                <c:pt idx="41">
                  <c:v>1</c:v>
                </c:pt>
              </c:numCache>
            </c:numRef>
          </c:xVal>
          <c:yVal>
            <c:numRef>
              <c:f>'9hpf'!$H$3:$H$57</c:f>
              <c:numCache>
                <c:formatCode>General</c:formatCode>
                <c:ptCount val="55"/>
                <c:pt idx="0">
                  <c:v>0.37070773402249668</c:v>
                </c:pt>
                <c:pt idx="1">
                  <c:v>0.32017497405045864</c:v>
                </c:pt>
                <c:pt idx="2">
                  <c:v>0.32885483085135681</c:v>
                </c:pt>
                <c:pt idx="3">
                  <c:v>0.36584087105725849</c:v>
                </c:pt>
                <c:pt idx="4">
                  <c:v>0.29224744211663523</c:v>
                </c:pt>
                <c:pt idx="5">
                  <c:v>0.40904685745758046</c:v>
                </c:pt>
                <c:pt idx="6">
                  <c:v>0.3257514775351113</c:v>
                </c:pt>
                <c:pt idx="7">
                  <c:v>0.29577446141462072</c:v>
                </c:pt>
                <c:pt idx="8">
                  <c:v>0.33225739826720613</c:v>
                </c:pt>
                <c:pt idx="9">
                  <c:v>0.53063899421695937</c:v>
                </c:pt>
                <c:pt idx="10">
                  <c:v>0.35229415129112213</c:v>
                </c:pt>
                <c:pt idx="11">
                  <c:v>0.29202766538860764</c:v>
                </c:pt>
                <c:pt idx="12">
                  <c:v>0.28194441502319573</c:v>
                </c:pt>
                <c:pt idx="13">
                  <c:v>0.39504469676107357</c:v>
                </c:pt>
                <c:pt idx="14">
                  <c:v>0.49998411252568481</c:v>
                </c:pt>
                <c:pt idx="15">
                  <c:v>0.37390641218463361</c:v>
                </c:pt>
                <c:pt idx="16">
                  <c:v>0.42352299447115893</c:v>
                </c:pt>
                <c:pt idx="17">
                  <c:v>0.37193636536954267</c:v>
                </c:pt>
                <c:pt idx="18">
                  <c:v>0.37525949541381576</c:v>
                </c:pt>
                <c:pt idx="19">
                  <c:v>0.28027623022009446</c:v>
                </c:pt>
                <c:pt idx="20">
                  <c:v>0.18678638761200669</c:v>
                </c:pt>
                <c:pt idx="21">
                  <c:v>0.2097067172241405</c:v>
                </c:pt>
                <c:pt idx="22">
                  <c:v>0.24064227762831783</c:v>
                </c:pt>
                <c:pt idx="23">
                  <c:v>0.29668799118774758</c:v>
                </c:pt>
                <c:pt idx="24">
                  <c:v>0.24143135551930861</c:v>
                </c:pt>
                <c:pt idx="25">
                  <c:v>0.25256847501429869</c:v>
                </c:pt>
                <c:pt idx="26">
                  <c:v>0.24595134196199719</c:v>
                </c:pt>
                <c:pt idx="27">
                  <c:v>0.33524953926324486</c:v>
                </c:pt>
                <c:pt idx="28">
                  <c:v>0.33544018895502786</c:v>
                </c:pt>
                <c:pt idx="29">
                  <c:v>0.40011544898002416</c:v>
                </c:pt>
                <c:pt idx="30">
                  <c:v>0.4164663079628021</c:v>
                </c:pt>
                <c:pt idx="31">
                  <c:v>0.55877041540449512</c:v>
                </c:pt>
                <c:pt idx="32">
                  <c:v>0.48199684368843604</c:v>
                </c:pt>
                <c:pt idx="33">
                  <c:v>0.62346421081619252</c:v>
                </c:pt>
                <c:pt idx="34">
                  <c:v>0.54445315313406906</c:v>
                </c:pt>
                <c:pt idx="35">
                  <c:v>0.6342226788400025</c:v>
                </c:pt>
                <c:pt idx="36">
                  <c:v>0.59774238989980299</c:v>
                </c:pt>
                <c:pt idx="37">
                  <c:v>0.68834600800728707</c:v>
                </c:pt>
                <c:pt idx="38">
                  <c:v>1</c:v>
                </c:pt>
                <c:pt idx="39">
                  <c:v>0.84890747134958799</c:v>
                </c:pt>
                <c:pt idx="40">
                  <c:v>0.81149511724956047</c:v>
                </c:pt>
                <c:pt idx="41">
                  <c:v>0.55606160103374502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F0-6A4D-AE5A-AF9FDD822701}"/>
            </c:ext>
          </c:extLst>
        </c:ser>
        <c:ser>
          <c:idx val="2"/>
          <c:order val="2"/>
          <c:tx>
            <c:strRef>
              <c:f>'9hpf'!$K$2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65000"/>
                </a:schemeClr>
              </a:solidFill>
              <a:ln w="9525">
                <a:solidFill>
                  <a:schemeClr val="accent6">
                    <a:tint val="65000"/>
                  </a:schemeClr>
                </a:solidFill>
              </a:ln>
              <a:effectLst/>
            </c:spPr>
          </c:marker>
          <c:xVal>
            <c:numRef>
              <c:f>'9hpf'!$K$3:$K$57</c:f>
              <c:numCache>
                <c:formatCode>General</c:formatCode>
                <c:ptCount val="55"/>
                <c:pt idx="0">
                  <c:v>0</c:v>
                </c:pt>
                <c:pt idx="1">
                  <c:v>2.7777492300682747E-2</c:v>
                </c:pt>
                <c:pt idx="2">
                  <c:v>5.5554984601365494E-2</c:v>
                </c:pt>
                <c:pt idx="3">
                  <c:v>8.333247690204823E-2</c:v>
                </c:pt>
                <c:pt idx="4">
                  <c:v>0.11111168206530117</c:v>
                </c:pt>
                <c:pt idx="5">
                  <c:v>0.13888917436598391</c:v>
                </c:pt>
                <c:pt idx="6">
                  <c:v>0.16666666666666666</c:v>
                </c:pt>
                <c:pt idx="7">
                  <c:v>0.1944441589673494</c:v>
                </c:pt>
                <c:pt idx="8">
                  <c:v>0.22222165126803214</c:v>
                </c:pt>
                <c:pt idx="9">
                  <c:v>0.25000085643128506</c:v>
                </c:pt>
                <c:pt idx="10">
                  <c:v>0.27777834873196783</c:v>
                </c:pt>
                <c:pt idx="11">
                  <c:v>0.30555584103265054</c:v>
                </c:pt>
                <c:pt idx="12">
                  <c:v>0.33333333333333331</c:v>
                </c:pt>
                <c:pt idx="13">
                  <c:v>0.36111082563401603</c:v>
                </c:pt>
                <c:pt idx="14">
                  <c:v>0.3888883179346988</c:v>
                </c:pt>
                <c:pt idx="15">
                  <c:v>0.41666581023538157</c:v>
                </c:pt>
                <c:pt idx="16">
                  <c:v>0.44444501539863446</c:v>
                </c:pt>
                <c:pt idx="17">
                  <c:v>0.47222250769931723</c:v>
                </c:pt>
                <c:pt idx="18">
                  <c:v>0.5</c:v>
                </c:pt>
                <c:pt idx="19">
                  <c:v>0.52777749230068272</c:v>
                </c:pt>
                <c:pt idx="20">
                  <c:v>0.55555498460136543</c:v>
                </c:pt>
                <c:pt idx="21">
                  <c:v>0.58333418976461837</c:v>
                </c:pt>
                <c:pt idx="22">
                  <c:v>0.61111168206530109</c:v>
                </c:pt>
                <c:pt idx="23">
                  <c:v>0.63888917436598391</c:v>
                </c:pt>
                <c:pt idx="24">
                  <c:v>0.66666666666666663</c:v>
                </c:pt>
                <c:pt idx="25">
                  <c:v>0.69444415896734935</c:v>
                </c:pt>
                <c:pt idx="26">
                  <c:v>0.72222165126803206</c:v>
                </c:pt>
                <c:pt idx="27">
                  <c:v>0.74999914356871489</c:v>
                </c:pt>
                <c:pt idx="28">
                  <c:v>0.77777834873196772</c:v>
                </c:pt>
                <c:pt idx="29">
                  <c:v>0.80555584103265054</c:v>
                </c:pt>
                <c:pt idx="30">
                  <c:v>0.83333333333333326</c:v>
                </c:pt>
                <c:pt idx="31">
                  <c:v>0.86111082563401598</c:v>
                </c:pt>
                <c:pt idx="32">
                  <c:v>0.8888883179346988</c:v>
                </c:pt>
                <c:pt idx="33">
                  <c:v>0.91666752309795174</c:v>
                </c:pt>
                <c:pt idx="34">
                  <c:v>0.94444501539863446</c:v>
                </c:pt>
                <c:pt idx="35">
                  <c:v>0.97222250769931717</c:v>
                </c:pt>
                <c:pt idx="36">
                  <c:v>1</c:v>
                </c:pt>
              </c:numCache>
            </c:numRef>
          </c:xVal>
          <c:yVal>
            <c:numRef>
              <c:f>'9hpf'!$L$3:$L$57</c:f>
              <c:numCache>
                <c:formatCode>General</c:formatCode>
                <c:ptCount val="55"/>
                <c:pt idx="0">
                  <c:v>0.45569677936301184</c:v>
                </c:pt>
                <c:pt idx="1">
                  <c:v>0.5407867604895702</c:v>
                </c:pt>
                <c:pt idx="2">
                  <c:v>0.56024501296837081</c:v>
                </c:pt>
                <c:pt idx="3">
                  <c:v>0.41561065267171221</c:v>
                </c:pt>
                <c:pt idx="4">
                  <c:v>0.49648543858916272</c:v>
                </c:pt>
                <c:pt idx="5">
                  <c:v>0.64557043743093345</c:v>
                </c:pt>
                <c:pt idx="6">
                  <c:v>0.64978943011320267</c:v>
                </c:pt>
                <c:pt idx="7">
                  <c:v>0.52484876563134886</c:v>
                </c:pt>
                <c:pt idx="8">
                  <c:v>0.61181469849961834</c:v>
                </c:pt>
                <c:pt idx="9">
                  <c:v>0.47468414516980401</c:v>
                </c:pt>
                <c:pt idx="10">
                  <c:v>0.51570445025879774</c:v>
                </c:pt>
                <c:pt idx="11">
                  <c:v>0.5691538850049177</c:v>
                </c:pt>
                <c:pt idx="12">
                  <c:v>0.53586523527244967</c:v>
                </c:pt>
                <c:pt idx="13">
                  <c:v>0.56422856231463581</c:v>
                </c:pt>
                <c:pt idx="14">
                  <c:v>0.37177641997015187</c:v>
                </c:pt>
                <c:pt idx="15">
                  <c:v>0.43037902579623516</c:v>
                </c:pt>
                <c:pt idx="16">
                  <c:v>0.52977029084846938</c:v>
                </c:pt>
                <c:pt idx="17">
                  <c:v>0.41561065267171221</c:v>
                </c:pt>
                <c:pt idx="18">
                  <c:v>0.41772204774942751</c:v>
                </c:pt>
                <c:pt idx="19">
                  <c:v>0.53469181606558991</c:v>
                </c:pt>
                <c:pt idx="20">
                  <c:v>0.65166538185491363</c:v>
                </c:pt>
                <c:pt idx="21">
                  <c:v>0.72785028841808652</c:v>
                </c:pt>
                <c:pt idx="22">
                  <c:v>0.63759954126524199</c:v>
                </c:pt>
                <c:pt idx="23">
                  <c:v>0.32044217777490858</c:v>
                </c:pt>
                <c:pt idx="24">
                  <c:v>0.50210949634113466</c:v>
                </c:pt>
                <c:pt idx="25">
                  <c:v>0.60993874675790716</c:v>
                </c:pt>
                <c:pt idx="26">
                  <c:v>0.57290199101517847</c:v>
                </c:pt>
                <c:pt idx="27">
                  <c:v>0.51265887678338828</c:v>
                </c:pt>
                <c:pt idx="28">
                  <c:v>0.79043644359043497</c:v>
                </c:pt>
                <c:pt idx="29">
                  <c:v>0.92639737518655085</c:v>
                </c:pt>
                <c:pt idx="30">
                  <c:v>0.81434533461434766</c:v>
                </c:pt>
                <c:pt idx="31">
                  <c:v>0.69854898550504485</c:v>
                </c:pt>
                <c:pt idx="32">
                  <c:v>0.87341882711243934</c:v>
                </c:pt>
                <c:pt idx="33">
                  <c:v>1</c:v>
                </c:pt>
                <c:pt idx="34">
                  <c:v>0.97046705122411536</c:v>
                </c:pt>
                <c:pt idx="35">
                  <c:v>0.94163283750992077</c:v>
                </c:pt>
                <c:pt idx="36">
                  <c:v>0.83544409549885501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F0-6A4D-AE5A-AF9FDD822701}"/>
            </c:ext>
          </c:extLst>
        </c:ser>
        <c:ser>
          <c:idx val="3"/>
          <c:order val="3"/>
          <c:tx>
            <c:strRef>
              <c:f>'9hpf'!$O$2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77000"/>
                </a:schemeClr>
              </a:solidFill>
              <a:ln w="9525">
                <a:solidFill>
                  <a:schemeClr val="accent6">
                    <a:tint val="77000"/>
                  </a:schemeClr>
                </a:solidFill>
              </a:ln>
              <a:effectLst/>
            </c:spPr>
          </c:marker>
          <c:xVal>
            <c:numRef>
              <c:f>'9hpf'!$O$3:$O$57</c:f>
              <c:numCache>
                <c:formatCode>General</c:formatCode>
                <c:ptCount val="55"/>
                <c:pt idx="0">
                  <c:v>0</c:v>
                </c:pt>
                <c:pt idx="1">
                  <c:v>2.4999730224283825E-2</c:v>
                </c:pt>
                <c:pt idx="2">
                  <c:v>4.9999460448567651E-2</c:v>
                </c:pt>
                <c:pt idx="3">
                  <c:v>7.4999190672851476E-2</c:v>
                </c:pt>
                <c:pt idx="4">
                  <c:v>0.1000004624726563</c:v>
                </c:pt>
                <c:pt idx="5">
                  <c:v>0.12500019269694013</c:v>
                </c:pt>
                <c:pt idx="6">
                  <c:v>0.14999992292122394</c:v>
                </c:pt>
                <c:pt idx="7">
                  <c:v>0.17499965314550778</c:v>
                </c:pt>
                <c:pt idx="8">
                  <c:v>0.19999938336979159</c:v>
                </c:pt>
                <c:pt idx="9">
                  <c:v>0.22500065516959641</c:v>
                </c:pt>
                <c:pt idx="10">
                  <c:v>0.25000038539388025</c:v>
                </c:pt>
                <c:pt idx="11">
                  <c:v>0.27500011561816406</c:v>
                </c:pt>
                <c:pt idx="12">
                  <c:v>0.29999984584244788</c:v>
                </c:pt>
                <c:pt idx="13">
                  <c:v>0.32499957606673169</c:v>
                </c:pt>
                <c:pt idx="14">
                  <c:v>0.34999930629101556</c:v>
                </c:pt>
                <c:pt idx="15">
                  <c:v>0.37499903651529942</c:v>
                </c:pt>
                <c:pt idx="16">
                  <c:v>0.40000030831510419</c:v>
                </c:pt>
                <c:pt idx="17">
                  <c:v>0.42500003853938806</c:v>
                </c:pt>
                <c:pt idx="18">
                  <c:v>0.44999976876367187</c:v>
                </c:pt>
                <c:pt idx="19">
                  <c:v>0.47499949898795568</c:v>
                </c:pt>
                <c:pt idx="20">
                  <c:v>0.49999922921223955</c:v>
                </c:pt>
                <c:pt idx="21">
                  <c:v>0.52500050101204432</c:v>
                </c:pt>
                <c:pt idx="22">
                  <c:v>0.55000023123632813</c:v>
                </c:pt>
                <c:pt idx="23">
                  <c:v>0.57499996146061205</c:v>
                </c:pt>
                <c:pt idx="24">
                  <c:v>0.59999969168489575</c:v>
                </c:pt>
                <c:pt idx="25">
                  <c:v>0.62499942190917968</c:v>
                </c:pt>
                <c:pt idx="26">
                  <c:v>0.64999915213346338</c:v>
                </c:pt>
                <c:pt idx="27">
                  <c:v>0.6749988823577473</c:v>
                </c:pt>
                <c:pt idx="28">
                  <c:v>0.70000015415755212</c:v>
                </c:pt>
                <c:pt idx="29">
                  <c:v>0.72499988438183594</c:v>
                </c:pt>
                <c:pt idx="30">
                  <c:v>0.74999961460611975</c:v>
                </c:pt>
                <c:pt idx="31">
                  <c:v>0.77499934483040356</c:v>
                </c:pt>
                <c:pt idx="32">
                  <c:v>0.79999907505468748</c:v>
                </c:pt>
                <c:pt idx="33">
                  <c:v>0.82500034685449231</c:v>
                </c:pt>
                <c:pt idx="34">
                  <c:v>0.85000007707877612</c:v>
                </c:pt>
                <c:pt idx="35">
                  <c:v>0.87499980730305993</c:v>
                </c:pt>
                <c:pt idx="36">
                  <c:v>0.89999953752734374</c:v>
                </c:pt>
                <c:pt idx="37">
                  <c:v>0.92499926775162755</c:v>
                </c:pt>
                <c:pt idx="38">
                  <c:v>0.94999899797591136</c:v>
                </c:pt>
                <c:pt idx="39">
                  <c:v>0.97500026977571619</c:v>
                </c:pt>
                <c:pt idx="40">
                  <c:v>1</c:v>
                </c:pt>
              </c:numCache>
            </c:numRef>
          </c:xVal>
          <c:yVal>
            <c:numRef>
              <c:f>'9hpf'!$P$3:$P$57</c:f>
              <c:numCache>
                <c:formatCode>General</c:formatCode>
                <c:ptCount val="55"/>
                <c:pt idx="0">
                  <c:v>0.33613445378151258</c:v>
                </c:pt>
                <c:pt idx="1">
                  <c:v>0.32338935574229688</c:v>
                </c:pt>
                <c:pt idx="2">
                  <c:v>0.47394957983193281</c:v>
                </c:pt>
                <c:pt idx="3">
                  <c:v>0.45021008403361346</c:v>
                </c:pt>
                <c:pt idx="4">
                  <c:v>0.42689075630252099</c:v>
                </c:pt>
                <c:pt idx="5">
                  <c:v>0.35014005602240894</c:v>
                </c:pt>
                <c:pt idx="6">
                  <c:v>0.28655462184873948</c:v>
                </c:pt>
                <c:pt idx="7">
                  <c:v>0.31393557422969182</c:v>
                </c:pt>
                <c:pt idx="8">
                  <c:v>0.26666666666666661</c:v>
                </c:pt>
                <c:pt idx="9">
                  <c:v>0.34950980392156855</c:v>
                </c:pt>
                <c:pt idx="10">
                  <c:v>0.34313725490196073</c:v>
                </c:pt>
                <c:pt idx="11">
                  <c:v>0.48018207282913156</c:v>
                </c:pt>
                <c:pt idx="12">
                  <c:v>0.31596638655462178</c:v>
                </c:pt>
                <c:pt idx="13">
                  <c:v>0.51813725490196072</c:v>
                </c:pt>
                <c:pt idx="14">
                  <c:v>0.48991596638655455</c:v>
                </c:pt>
                <c:pt idx="15">
                  <c:v>0.43417366946778707</c:v>
                </c:pt>
                <c:pt idx="16">
                  <c:v>0.37647058823529406</c:v>
                </c:pt>
                <c:pt idx="17">
                  <c:v>0.34026610644257704</c:v>
                </c:pt>
                <c:pt idx="18">
                  <c:v>0.45238095238095233</c:v>
                </c:pt>
                <c:pt idx="19">
                  <c:v>0.48578431372549019</c:v>
                </c:pt>
                <c:pt idx="20">
                  <c:v>0.33613445378151258</c:v>
                </c:pt>
                <c:pt idx="21">
                  <c:v>0.60539215686274506</c:v>
                </c:pt>
                <c:pt idx="22">
                  <c:v>0.60476190476190472</c:v>
                </c:pt>
                <c:pt idx="23">
                  <c:v>0.36008403361344538</c:v>
                </c:pt>
                <c:pt idx="24">
                  <c:v>0.32492997198879547</c:v>
                </c:pt>
                <c:pt idx="25">
                  <c:v>0.41841736694677867</c:v>
                </c:pt>
                <c:pt idx="26">
                  <c:v>0.47647058823529415</c:v>
                </c:pt>
                <c:pt idx="27">
                  <c:v>0.40553221288515401</c:v>
                </c:pt>
                <c:pt idx="28">
                  <c:v>0.47507002801120446</c:v>
                </c:pt>
                <c:pt idx="29">
                  <c:v>0.46260504201680669</c:v>
                </c:pt>
                <c:pt idx="30">
                  <c:v>0.59523809523809523</c:v>
                </c:pt>
                <c:pt idx="31">
                  <c:v>0.57303921568627447</c:v>
                </c:pt>
                <c:pt idx="32">
                  <c:v>0.75966386554621845</c:v>
                </c:pt>
                <c:pt idx="33">
                  <c:v>0.58102240896358537</c:v>
                </c:pt>
                <c:pt idx="34">
                  <c:v>0.52857142857142858</c:v>
                </c:pt>
                <c:pt idx="35">
                  <c:v>0.45868347338935572</c:v>
                </c:pt>
                <c:pt idx="36">
                  <c:v>0.62296918767506992</c:v>
                </c:pt>
                <c:pt idx="37">
                  <c:v>0.84922969187675057</c:v>
                </c:pt>
                <c:pt idx="38">
                  <c:v>1</c:v>
                </c:pt>
                <c:pt idx="39">
                  <c:v>0.92605042016806727</c:v>
                </c:pt>
                <c:pt idx="40">
                  <c:v>0.89635854341736687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7F0-6A4D-AE5A-AF9FDD822701}"/>
            </c:ext>
          </c:extLst>
        </c:ser>
        <c:ser>
          <c:idx val="4"/>
          <c:order val="4"/>
          <c:tx>
            <c:strRef>
              <c:f>'9hpf'!$S$2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89000"/>
                </a:schemeClr>
              </a:solidFill>
              <a:ln w="9525">
                <a:solidFill>
                  <a:schemeClr val="accent6">
                    <a:tint val="89000"/>
                  </a:schemeClr>
                </a:solidFill>
              </a:ln>
              <a:effectLst/>
            </c:spPr>
          </c:marker>
          <c:xVal>
            <c:numRef>
              <c:f>'9hpf'!$S$3:$S$57</c:f>
              <c:numCache>
                <c:formatCode>General</c:formatCode>
                <c:ptCount val="55"/>
                <c:pt idx="0">
                  <c:v>0</c:v>
                </c:pt>
                <c:pt idx="1">
                  <c:v>5.2631066511751694E-2</c:v>
                </c:pt>
                <c:pt idx="2">
                  <c:v>0.10526213302350339</c:v>
                </c:pt>
                <c:pt idx="3">
                  <c:v>0.15789319953525507</c:v>
                </c:pt>
                <c:pt idx="4">
                  <c:v>0.21052751147257939</c:v>
                </c:pt>
                <c:pt idx="5">
                  <c:v>0.26315857798433112</c:v>
                </c:pt>
                <c:pt idx="6">
                  <c:v>0.31578964449608277</c:v>
                </c:pt>
                <c:pt idx="7">
                  <c:v>0.36842071100783447</c:v>
                </c:pt>
                <c:pt idx="8">
                  <c:v>0.42105177751958611</c:v>
                </c:pt>
                <c:pt idx="9">
                  <c:v>0.47368608945691049</c:v>
                </c:pt>
                <c:pt idx="10">
                  <c:v>0.52631715596866224</c:v>
                </c:pt>
                <c:pt idx="11">
                  <c:v>0.57894822248041389</c:v>
                </c:pt>
                <c:pt idx="12">
                  <c:v>0.63157928899216553</c:v>
                </c:pt>
                <c:pt idx="13">
                  <c:v>0.68421035550391718</c:v>
                </c:pt>
                <c:pt idx="14">
                  <c:v>0.73684142201566893</c:v>
                </c:pt>
                <c:pt idx="15">
                  <c:v>0.78947248852742069</c:v>
                </c:pt>
                <c:pt idx="16">
                  <c:v>0.84210680046474495</c:v>
                </c:pt>
                <c:pt idx="17">
                  <c:v>0.89473786697649671</c:v>
                </c:pt>
                <c:pt idx="18">
                  <c:v>0.94736893348824835</c:v>
                </c:pt>
                <c:pt idx="19">
                  <c:v>1</c:v>
                </c:pt>
              </c:numCache>
            </c:numRef>
          </c:xVal>
          <c:yVal>
            <c:numRef>
              <c:f>'9hpf'!$T$3:$T$57</c:f>
              <c:numCache>
                <c:formatCode>General</c:formatCode>
                <c:ptCount val="55"/>
                <c:pt idx="0">
                  <c:v>9.1112850522444624E-2</c:v>
                </c:pt>
                <c:pt idx="1">
                  <c:v>0.19537813559953784</c:v>
                </c:pt>
                <c:pt idx="2">
                  <c:v>0.26179383005951273</c:v>
                </c:pt>
                <c:pt idx="3">
                  <c:v>0.20647557990731424</c:v>
                </c:pt>
                <c:pt idx="4">
                  <c:v>0.28018934734801898</c:v>
                </c:pt>
                <c:pt idx="5">
                  <c:v>0.35878092114254478</c:v>
                </c:pt>
                <c:pt idx="6">
                  <c:v>0.46226098624622619</c:v>
                </c:pt>
                <c:pt idx="7">
                  <c:v>0.361596282629493</c:v>
                </c:pt>
                <c:pt idx="8">
                  <c:v>0.29568501745623521</c:v>
                </c:pt>
                <c:pt idx="9">
                  <c:v>0.38046392585137973</c:v>
                </c:pt>
                <c:pt idx="10">
                  <c:v>0.67257569545392426</c:v>
                </c:pt>
                <c:pt idx="11">
                  <c:v>0.59318150757265153</c:v>
                </c:pt>
                <c:pt idx="12">
                  <c:v>0.69000459701566719</c:v>
                </c:pt>
                <c:pt idx="13">
                  <c:v>0.89081466572241486</c:v>
                </c:pt>
                <c:pt idx="14">
                  <c:v>0.8032576689403258</c:v>
                </c:pt>
                <c:pt idx="15">
                  <c:v>0.73874041770720744</c:v>
                </c:pt>
                <c:pt idx="16">
                  <c:v>1</c:v>
                </c:pt>
                <c:pt idx="17">
                  <c:v>0.96552238249655231</c:v>
                </c:pt>
                <c:pt idx="18">
                  <c:v>0.78595798079192913</c:v>
                </c:pt>
                <c:pt idx="19">
                  <c:v>0.51906270577857294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7F0-6A4D-AE5A-AF9FDD822701}"/>
            </c:ext>
          </c:extLst>
        </c:ser>
        <c:ser>
          <c:idx val="5"/>
          <c:order val="5"/>
          <c:tx>
            <c:strRef>
              <c:f>'9hpf'!$W$2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'9hpf'!$W$3:$W$57</c:f>
              <c:numCache>
                <c:formatCode>General</c:formatCode>
                <c:ptCount val="55"/>
                <c:pt idx="0">
                  <c:v>0</c:v>
                </c:pt>
                <c:pt idx="1">
                  <c:v>2.3255580507587428E-2</c:v>
                </c:pt>
                <c:pt idx="2">
                  <c:v>4.6511161015174857E-2</c:v>
                </c:pt>
                <c:pt idx="3">
                  <c:v>6.9766741522762285E-2</c:v>
                </c:pt>
                <c:pt idx="4">
                  <c:v>9.3023756055169812E-2</c:v>
                </c:pt>
                <c:pt idx="5">
                  <c:v>0.11627933656275724</c:v>
                </c:pt>
                <c:pt idx="6">
                  <c:v>0.13953491707034466</c:v>
                </c:pt>
                <c:pt idx="7">
                  <c:v>0.1627904975779321</c:v>
                </c:pt>
                <c:pt idx="8">
                  <c:v>0.18604607808551951</c:v>
                </c:pt>
                <c:pt idx="9">
                  <c:v>0.20930309261792704</c:v>
                </c:pt>
                <c:pt idx="10">
                  <c:v>0.23255867312551448</c:v>
                </c:pt>
                <c:pt idx="11">
                  <c:v>0.2558142536331019</c:v>
                </c:pt>
                <c:pt idx="12">
                  <c:v>0.27906983414068931</c:v>
                </c:pt>
                <c:pt idx="13">
                  <c:v>0.30232541464827672</c:v>
                </c:pt>
                <c:pt idx="14">
                  <c:v>0.32558099515586419</c:v>
                </c:pt>
                <c:pt idx="15">
                  <c:v>0.34883657566345161</c:v>
                </c:pt>
                <c:pt idx="16">
                  <c:v>0.37209359019585914</c:v>
                </c:pt>
                <c:pt idx="17">
                  <c:v>0.39534917070344655</c:v>
                </c:pt>
                <c:pt idx="18">
                  <c:v>0.41860475121103402</c:v>
                </c:pt>
                <c:pt idx="19">
                  <c:v>0.44186033171862138</c:v>
                </c:pt>
                <c:pt idx="20">
                  <c:v>0.46511591222620885</c:v>
                </c:pt>
                <c:pt idx="21">
                  <c:v>0.48837292675861632</c:v>
                </c:pt>
                <c:pt idx="22">
                  <c:v>0.51162850726620379</c:v>
                </c:pt>
                <c:pt idx="23">
                  <c:v>0.53488408777379126</c:v>
                </c:pt>
                <c:pt idx="24">
                  <c:v>0.55813966828137862</c:v>
                </c:pt>
                <c:pt idx="25">
                  <c:v>0.58139524878896609</c:v>
                </c:pt>
                <c:pt idx="26">
                  <c:v>0.60465082929655345</c:v>
                </c:pt>
                <c:pt idx="27">
                  <c:v>0.62790640980414092</c:v>
                </c:pt>
                <c:pt idx="28">
                  <c:v>0.65116342433654839</c:v>
                </c:pt>
                <c:pt idx="29">
                  <c:v>0.67441900484413586</c:v>
                </c:pt>
                <c:pt idx="30">
                  <c:v>0.69767458535172333</c:v>
                </c:pt>
                <c:pt idx="31">
                  <c:v>0.72093016585931069</c:v>
                </c:pt>
                <c:pt idx="32">
                  <c:v>0.74418574636689816</c:v>
                </c:pt>
                <c:pt idx="33">
                  <c:v>0.76744276089930574</c:v>
                </c:pt>
                <c:pt idx="34">
                  <c:v>0.7906983414068931</c:v>
                </c:pt>
                <c:pt idx="35">
                  <c:v>0.81395392191448046</c:v>
                </c:pt>
                <c:pt idx="36">
                  <c:v>0.83720950242206804</c:v>
                </c:pt>
                <c:pt idx="37">
                  <c:v>0.8604650829296554</c:v>
                </c:pt>
                <c:pt idx="38">
                  <c:v>0.88372066343724276</c:v>
                </c:pt>
                <c:pt idx="39">
                  <c:v>0.90697767796965034</c:v>
                </c:pt>
                <c:pt idx="40">
                  <c:v>0.9302332584772377</c:v>
                </c:pt>
                <c:pt idx="41">
                  <c:v>0.95348883898482528</c:v>
                </c:pt>
                <c:pt idx="42">
                  <c:v>0.97674441949241264</c:v>
                </c:pt>
                <c:pt idx="43">
                  <c:v>1</c:v>
                </c:pt>
              </c:numCache>
            </c:numRef>
          </c:xVal>
          <c:yVal>
            <c:numRef>
              <c:f>'9hpf'!$X$3:$X$57</c:f>
              <c:numCache>
                <c:formatCode>General</c:formatCode>
                <c:ptCount val="55"/>
                <c:pt idx="0">
                  <c:v>0.53510683025646899</c:v>
                </c:pt>
                <c:pt idx="1">
                  <c:v>0.42527233115468405</c:v>
                </c:pt>
                <c:pt idx="2">
                  <c:v>0.44197530864197526</c:v>
                </c:pt>
                <c:pt idx="3">
                  <c:v>0.45862222731847774</c:v>
                </c:pt>
                <c:pt idx="4">
                  <c:v>0.35745391073908445</c:v>
                </c:pt>
                <c:pt idx="5">
                  <c:v>0.50149447693307347</c:v>
                </c:pt>
                <c:pt idx="6">
                  <c:v>0.46610353043101582</c:v>
                </c:pt>
                <c:pt idx="7">
                  <c:v>0.46366497216170416</c:v>
                </c:pt>
                <c:pt idx="8">
                  <c:v>0.51421473072659862</c:v>
                </c:pt>
                <c:pt idx="9">
                  <c:v>0.49219126246990019</c:v>
                </c:pt>
                <c:pt idx="10">
                  <c:v>0.63518454815324432</c:v>
                </c:pt>
                <c:pt idx="11">
                  <c:v>0.56079450623654259</c:v>
                </c:pt>
                <c:pt idx="12">
                  <c:v>0.50495483443539857</c:v>
                </c:pt>
                <c:pt idx="13">
                  <c:v>0.34189504261743681</c:v>
                </c:pt>
                <c:pt idx="14">
                  <c:v>0.36076138057562201</c:v>
                </c:pt>
                <c:pt idx="15">
                  <c:v>0.49872466205455535</c:v>
                </c:pt>
                <c:pt idx="16">
                  <c:v>0.56167615844258423</c:v>
                </c:pt>
                <c:pt idx="17">
                  <c:v>0.65538865318707085</c:v>
                </c:pt>
                <c:pt idx="18">
                  <c:v>0.51121048809387304</c:v>
                </c:pt>
                <c:pt idx="19">
                  <c:v>0.46336174495789217</c:v>
                </c:pt>
                <c:pt idx="20">
                  <c:v>0.66128756895870755</c:v>
                </c:pt>
                <c:pt idx="21">
                  <c:v>0.57520926499254665</c:v>
                </c:pt>
                <c:pt idx="22">
                  <c:v>0.6003745747811795</c:v>
                </c:pt>
                <c:pt idx="23">
                  <c:v>0.53598848246251063</c:v>
                </c:pt>
                <c:pt idx="24">
                  <c:v>0.55164417943915711</c:v>
                </c:pt>
                <c:pt idx="25">
                  <c:v>0.59585419612939394</c:v>
                </c:pt>
                <c:pt idx="26">
                  <c:v>0.47389060887512896</c:v>
                </c:pt>
                <c:pt idx="27">
                  <c:v>0.55623335754054704</c:v>
                </c:pt>
                <c:pt idx="28">
                  <c:v>0.83689943813782819</c:v>
                </c:pt>
                <c:pt idx="29">
                  <c:v>0.54502923976608175</c:v>
                </c:pt>
                <c:pt idx="30">
                  <c:v>0.5694504962478818</c:v>
                </c:pt>
                <c:pt idx="31">
                  <c:v>0.74331180165373489</c:v>
                </c:pt>
                <c:pt idx="32">
                  <c:v>0.79878199492922575</c:v>
                </c:pt>
                <c:pt idx="33">
                  <c:v>0.74087324338442317</c:v>
                </c:pt>
                <c:pt idx="34">
                  <c:v>0.65311572322236233</c:v>
                </c:pt>
                <c:pt idx="35">
                  <c:v>0.82179413675801705</c:v>
                </c:pt>
                <c:pt idx="36">
                  <c:v>0.77185338072850973</c:v>
                </c:pt>
                <c:pt idx="37">
                  <c:v>0.63934818891819234</c:v>
                </c:pt>
                <c:pt idx="38">
                  <c:v>0.5685408146364459</c:v>
                </c:pt>
                <c:pt idx="39">
                  <c:v>0.81873638344226563</c:v>
                </c:pt>
                <c:pt idx="40">
                  <c:v>0.80849545796226219</c:v>
                </c:pt>
                <c:pt idx="41">
                  <c:v>1</c:v>
                </c:pt>
                <c:pt idx="42">
                  <c:v>0.8236287887474677</c:v>
                </c:pt>
                <c:pt idx="43">
                  <c:v>0.5860693855189899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7F0-6A4D-AE5A-AF9FDD822701}"/>
            </c:ext>
          </c:extLst>
        </c:ser>
        <c:ser>
          <c:idx val="6"/>
          <c:order val="6"/>
          <c:tx>
            <c:strRef>
              <c:f>'9hpf'!$AA$2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88000"/>
                </a:schemeClr>
              </a:solidFill>
              <a:ln w="9525">
                <a:solidFill>
                  <a:schemeClr val="accent6">
                    <a:shade val="88000"/>
                  </a:schemeClr>
                </a:solidFill>
              </a:ln>
              <a:effectLst/>
            </c:spPr>
          </c:marker>
          <c:xVal>
            <c:numRef>
              <c:f>'9hpf'!$AA$3:$AA$57</c:f>
              <c:numCache>
                <c:formatCode>General</c:formatCode>
                <c:ptCount val="55"/>
                <c:pt idx="0">
                  <c:v>0</c:v>
                </c:pt>
                <c:pt idx="1">
                  <c:v>5.5554984601365494E-2</c:v>
                </c:pt>
                <c:pt idx="2">
                  <c:v>0.11110996920273099</c:v>
                </c:pt>
                <c:pt idx="3">
                  <c:v>0.16666495380409646</c:v>
                </c:pt>
                <c:pt idx="4">
                  <c:v>0.22222336413060234</c:v>
                </c:pt>
                <c:pt idx="5">
                  <c:v>0.27777834873196783</c:v>
                </c:pt>
                <c:pt idx="6">
                  <c:v>0.33333333333333331</c:v>
                </c:pt>
                <c:pt idx="7">
                  <c:v>0.3888883179346988</c:v>
                </c:pt>
                <c:pt idx="8">
                  <c:v>0.44444330253606429</c:v>
                </c:pt>
                <c:pt idx="9">
                  <c:v>0.50000171286257011</c:v>
                </c:pt>
                <c:pt idx="10">
                  <c:v>0.55555669746393566</c:v>
                </c:pt>
                <c:pt idx="11">
                  <c:v>0.61111168206530109</c:v>
                </c:pt>
                <c:pt idx="12">
                  <c:v>0.66666666666666663</c:v>
                </c:pt>
                <c:pt idx="13">
                  <c:v>0.72222165126803206</c:v>
                </c:pt>
                <c:pt idx="14">
                  <c:v>0.7777766358693976</c:v>
                </c:pt>
                <c:pt idx="15">
                  <c:v>0.83333162047076315</c:v>
                </c:pt>
                <c:pt idx="16">
                  <c:v>0.88889003079726892</c:v>
                </c:pt>
                <c:pt idx="17">
                  <c:v>0.94444501539863446</c:v>
                </c:pt>
                <c:pt idx="18">
                  <c:v>1</c:v>
                </c:pt>
              </c:numCache>
            </c:numRef>
          </c:xVal>
          <c:yVal>
            <c:numRef>
              <c:f>'9hpf'!$AB$3:$AB$57</c:f>
              <c:numCache>
                <c:formatCode>General</c:formatCode>
                <c:ptCount val="55"/>
                <c:pt idx="0">
                  <c:v>0.56562668723486309</c:v>
                </c:pt>
                <c:pt idx="1">
                  <c:v>0.5102391052834554</c:v>
                </c:pt>
                <c:pt idx="2">
                  <c:v>0.61196683378326266</c:v>
                </c:pt>
                <c:pt idx="3">
                  <c:v>0.55134207481681452</c:v>
                </c:pt>
                <c:pt idx="4">
                  <c:v>0.50531816428846899</c:v>
                </c:pt>
                <c:pt idx="5">
                  <c:v>0.52896259159274972</c:v>
                </c:pt>
                <c:pt idx="6">
                  <c:v>0.54848438102583885</c:v>
                </c:pt>
                <c:pt idx="7">
                  <c:v>0.40676050906286154</c:v>
                </c:pt>
                <c:pt idx="8">
                  <c:v>0.47278441959120709</c:v>
                </c:pt>
                <c:pt idx="9">
                  <c:v>0.57848052448900888</c:v>
                </c:pt>
                <c:pt idx="10">
                  <c:v>0.59752410335518702</c:v>
                </c:pt>
                <c:pt idx="11">
                  <c:v>0.39057462398765908</c:v>
                </c:pt>
                <c:pt idx="12">
                  <c:v>0.41136521403779408</c:v>
                </c:pt>
                <c:pt idx="13">
                  <c:v>0.45659467797917469</c:v>
                </c:pt>
                <c:pt idx="14">
                  <c:v>0.56530659467797917</c:v>
                </c:pt>
                <c:pt idx="15">
                  <c:v>0.66418048592364065</c:v>
                </c:pt>
                <c:pt idx="16">
                  <c:v>1</c:v>
                </c:pt>
                <c:pt idx="17">
                  <c:v>0.75480138835325872</c:v>
                </c:pt>
                <c:pt idx="18">
                  <c:v>0.57848052448900888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7F0-6A4D-AE5A-AF9FDD822701}"/>
            </c:ext>
          </c:extLst>
        </c:ser>
        <c:ser>
          <c:idx val="7"/>
          <c:order val="7"/>
          <c:tx>
            <c:strRef>
              <c:f>'9hpf'!$AE$2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76000"/>
                </a:schemeClr>
              </a:solidFill>
              <a:ln w="9525">
                <a:solidFill>
                  <a:schemeClr val="accent6">
                    <a:shade val="76000"/>
                  </a:schemeClr>
                </a:solidFill>
              </a:ln>
              <a:effectLst/>
            </c:spPr>
          </c:marker>
          <c:xVal>
            <c:numRef>
              <c:f>'9hpf'!$AE$3:$AE$57</c:f>
              <c:numCache>
                <c:formatCode>General</c:formatCode>
                <c:ptCount val="55"/>
                <c:pt idx="0">
                  <c:v>0</c:v>
                </c:pt>
                <c:pt idx="1">
                  <c:v>7.6922347182233453E-2</c:v>
                </c:pt>
                <c:pt idx="2">
                  <c:v>0.15384469436446691</c:v>
                </c:pt>
                <c:pt idx="3">
                  <c:v>0.23076704154670033</c:v>
                </c:pt>
                <c:pt idx="4">
                  <c:v>0.30769413204441642</c:v>
                </c:pt>
                <c:pt idx="5">
                  <c:v>0.38461647922664988</c:v>
                </c:pt>
                <c:pt idx="6">
                  <c:v>0.46153882640888327</c:v>
                </c:pt>
                <c:pt idx="7">
                  <c:v>0.53846117359111678</c:v>
                </c:pt>
                <c:pt idx="8">
                  <c:v>0.61538352077335012</c:v>
                </c:pt>
                <c:pt idx="9">
                  <c:v>0.6923106112710663</c:v>
                </c:pt>
                <c:pt idx="10">
                  <c:v>0.76923295845329975</c:v>
                </c:pt>
                <c:pt idx="11">
                  <c:v>0.84615530563553321</c:v>
                </c:pt>
                <c:pt idx="12">
                  <c:v>0.92307765281776655</c:v>
                </c:pt>
                <c:pt idx="13">
                  <c:v>1</c:v>
                </c:pt>
              </c:numCache>
            </c:numRef>
          </c:xVal>
          <c:yVal>
            <c:numRef>
              <c:f>'9hpf'!$AF$3:$AF$57</c:f>
              <c:numCache>
                <c:formatCode>General</c:formatCode>
                <c:ptCount val="55"/>
                <c:pt idx="0">
                  <c:v>0.46464708583423525</c:v>
                </c:pt>
                <c:pt idx="1">
                  <c:v>0.36486109744498013</c:v>
                </c:pt>
                <c:pt idx="2">
                  <c:v>0.34842074190691724</c:v>
                </c:pt>
                <c:pt idx="3">
                  <c:v>0.33230017383318572</c:v>
                </c:pt>
                <c:pt idx="4">
                  <c:v>0.47888172783626881</c:v>
                </c:pt>
                <c:pt idx="5">
                  <c:v>0.28157286234379608</c:v>
                </c:pt>
                <c:pt idx="6">
                  <c:v>0.39106317032372334</c:v>
                </c:pt>
                <c:pt idx="7">
                  <c:v>0.30955016563350712</c:v>
                </c:pt>
                <c:pt idx="8">
                  <c:v>0.43265194004395024</c:v>
                </c:pt>
                <c:pt idx="9">
                  <c:v>0.32062793138508972</c:v>
                </c:pt>
                <c:pt idx="10">
                  <c:v>0.47742628488963229</c:v>
                </c:pt>
                <c:pt idx="11">
                  <c:v>0.66519482436288502</c:v>
                </c:pt>
                <c:pt idx="12">
                  <c:v>1</c:v>
                </c:pt>
                <c:pt idx="13">
                  <c:v>0.6969726786709961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7F0-6A4D-AE5A-AF9FDD822701}"/>
            </c:ext>
          </c:extLst>
        </c:ser>
        <c:ser>
          <c:idx val="8"/>
          <c:order val="8"/>
          <c:tx>
            <c:strRef>
              <c:f>'9hpf'!$AI$2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65000"/>
                </a:schemeClr>
              </a:solidFill>
              <a:ln w="9525">
                <a:solidFill>
                  <a:schemeClr val="accent6">
                    <a:shade val="65000"/>
                  </a:schemeClr>
                </a:solidFill>
              </a:ln>
              <a:effectLst/>
            </c:spPr>
          </c:marker>
          <c:xVal>
            <c:numRef>
              <c:f>'9hpf'!$AI$3:$AI$57</c:f>
              <c:numCache>
                <c:formatCode>General</c:formatCode>
                <c:ptCount val="55"/>
                <c:pt idx="0">
                  <c:v>0</c:v>
                </c:pt>
                <c:pt idx="1">
                  <c:v>7.6922347182233453E-2</c:v>
                </c:pt>
                <c:pt idx="2">
                  <c:v>0.15384469436446691</c:v>
                </c:pt>
                <c:pt idx="3">
                  <c:v>0.23076704154670033</c:v>
                </c:pt>
                <c:pt idx="4">
                  <c:v>0.30769413204441642</c:v>
                </c:pt>
                <c:pt idx="5">
                  <c:v>0.38461647922664988</c:v>
                </c:pt>
                <c:pt idx="6">
                  <c:v>0.46153882640888327</c:v>
                </c:pt>
                <c:pt idx="7">
                  <c:v>0.53846117359111678</c:v>
                </c:pt>
                <c:pt idx="8">
                  <c:v>0.61538352077335012</c:v>
                </c:pt>
                <c:pt idx="9">
                  <c:v>0.6923106112710663</c:v>
                </c:pt>
                <c:pt idx="10">
                  <c:v>0.76923295845329975</c:v>
                </c:pt>
                <c:pt idx="11">
                  <c:v>0.84615530563553321</c:v>
                </c:pt>
                <c:pt idx="12">
                  <c:v>0.92307765281776655</c:v>
                </c:pt>
                <c:pt idx="13">
                  <c:v>1</c:v>
                </c:pt>
              </c:numCache>
            </c:numRef>
          </c:xVal>
          <c:yVal>
            <c:numRef>
              <c:f>'9hpf'!$AJ$3:$AJ$57</c:f>
              <c:numCache>
                <c:formatCode>General</c:formatCode>
                <c:ptCount val="55"/>
                <c:pt idx="0">
                  <c:v>0.45477125006121921</c:v>
                </c:pt>
                <c:pt idx="1">
                  <c:v>0.557234710940397</c:v>
                </c:pt>
                <c:pt idx="2">
                  <c:v>0.47898956824717165</c:v>
                </c:pt>
                <c:pt idx="3">
                  <c:v>0.34795947638337915</c:v>
                </c:pt>
                <c:pt idx="4">
                  <c:v>0.4057119269007689</c:v>
                </c:pt>
                <c:pt idx="5">
                  <c:v>0.40260898767919739</c:v>
                </c:pt>
                <c:pt idx="6">
                  <c:v>0.33119590845804558</c:v>
                </c:pt>
                <c:pt idx="7">
                  <c:v>0.54916077213161785</c:v>
                </c:pt>
                <c:pt idx="8">
                  <c:v>0.58704321726171738</c:v>
                </c:pt>
                <c:pt idx="9">
                  <c:v>0.74477187974448855</c:v>
                </c:pt>
                <c:pt idx="10">
                  <c:v>0.75967788202534137</c:v>
                </c:pt>
                <c:pt idx="11">
                  <c:v>0.92196125348949487</c:v>
                </c:pt>
                <c:pt idx="12">
                  <c:v>1</c:v>
                </c:pt>
                <c:pt idx="13">
                  <c:v>0.66466567316639735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7F0-6A4D-AE5A-AF9FDD822701}"/>
            </c:ext>
          </c:extLst>
        </c:ser>
        <c:ser>
          <c:idx val="9"/>
          <c:order val="9"/>
          <c:tx>
            <c:strRef>
              <c:f>'9hpf'!$AM$2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53000"/>
                </a:schemeClr>
              </a:solidFill>
              <a:ln w="9525">
                <a:solidFill>
                  <a:schemeClr val="accent6">
                    <a:shade val="53000"/>
                  </a:schemeClr>
                </a:solidFill>
              </a:ln>
              <a:effectLst/>
            </c:spPr>
          </c:marker>
          <c:xVal>
            <c:numRef>
              <c:f>'9hpf'!$AM$3:$AM$57</c:f>
              <c:numCache>
                <c:formatCode>General</c:formatCode>
                <c:ptCount val="55"/>
                <c:pt idx="0">
                  <c:v>0</c:v>
                </c:pt>
                <c:pt idx="1">
                  <c:v>6.2499256574852002E-2</c:v>
                </c:pt>
                <c:pt idx="2">
                  <c:v>0.124998513149704</c:v>
                </c:pt>
                <c:pt idx="3">
                  <c:v>0.18750173465867864</c:v>
                </c:pt>
                <c:pt idx="4">
                  <c:v>0.25000099123353065</c:v>
                </c:pt>
                <c:pt idx="5">
                  <c:v>0.31250024780838265</c:v>
                </c:pt>
                <c:pt idx="6">
                  <c:v>0.37499950438323465</c:v>
                </c:pt>
                <c:pt idx="7">
                  <c:v>0.43750272589220923</c:v>
                </c:pt>
                <c:pt idx="8">
                  <c:v>0.50000198246706129</c:v>
                </c:pt>
                <c:pt idx="9">
                  <c:v>0.56250123904191329</c:v>
                </c:pt>
                <c:pt idx="10">
                  <c:v>0.62500049561676529</c:v>
                </c:pt>
                <c:pt idx="11">
                  <c:v>0.68749975219161741</c:v>
                </c:pt>
                <c:pt idx="12">
                  <c:v>0.75000297370059199</c:v>
                </c:pt>
                <c:pt idx="13">
                  <c:v>0.81250223027544399</c:v>
                </c:pt>
                <c:pt idx="14">
                  <c:v>0.875001486850296</c:v>
                </c:pt>
                <c:pt idx="15">
                  <c:v>0.93750074342514789</c:v>
                </c:pt>
                <c:pt idx="16">
                  <c:v>1</c:v>
                </c:pt>
              </c:numCache>
            </c:numRef>
          </c:xVal>
          <c:yVal>
            <c:numRef>
              <c:f>'9hpf'!$AN$3:$AN$57</c:f>
              <c:numCache>
                <c:formatCode>General</c:formatCode>
                <c:ptCount val="55"/>
                <c:pt idx="0">
                  <c:v>0.27450980392156865</c:v>
                </c:pt>
                <c:pt idx="1">
                  <c:v>0.32516470588235297</c:v>
                </c:pt>
                <c:pt idx="2">
                  <c:v>0.30718823529411765</c:v>
                </c:pt>
                <c:pt idx="3">
                  <c:v>0.49019607843137253</c:v>
                </c:pt>
                <c:pt idx="4">
                  <c:v>0.33987058823529415</c:v>
                </c:pt>
                <c:pt idx="5">
                  <c:v>0.43518431372549021</c:v>
                </c:pt>
                <c:pt idx="6">
                  <c:v>0.39215686274509803</c:v>
                </c:pt>
                <c:pt idx="7">
                  <c:v>0.33987058823529415</c:v>
                </c:pt>
                <c:pt idx="8">
                  <c:v>0.50980392156862742</c:v>
                </c:pt>
                <c:pt idx="9">
                  <c:v>0.46568627450980393</c:v>
                </c:pt>
                <c:pt idx="10">
                  <c:v>0.46840784313725492</c:v>
                </c:pt>
                <c:pt idx="11">
                  <c:v>0.57352941176470584</c:v>
                </c:pt>
                <c:pt idx="12">
                  <c:v>0.72549019607843135</c:v>
                </c:pt>
                <c:pt idx="13">
                  <c:v>0.81699215686274518</c:v>
                </c:pt>
                <c:pt idx="14">
                  <c:v>0.9586039215686275</c:v>
                </c:pt>
                <c:pt idx="15">
                  <c:v>1</c:v>
                </c:pt>
                <c:pt idx="16">
                  <c:v>0.63180784313725491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7F0-6A4D-AE5A-AF9FDD822701}"/>
            </c:ext>
          </c:extLst>
        </c:ser>
        <c:ser>
          <c:idx val="10"/>
          <c:order val="10"/>
          <c:tx>
            <c:strRef>
              <c:f>'9hpf'!$AQ$2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41000"/>
                </a:schemeClr>
              </a:solidFill>
              <a:ln w="9525">
                <a:solidFill>
                  <a:schemeClr val="accent6">
                    <a:shade val="41000"/>
                  </a:schemeClr>
                </a:solidFill>
              </a:ln>
              <a:effectLst/>
            </c:spPr>
          </c:marker>
          <c:xVal>
            <c:numRef>
              <c:f>'9hpf'!$AQ$3:$AQ$57</c:f>
              <c:numCache>
                <c:formatCode>General</c:formatCode>
                <c:ptCount val="55"/>
                <c:pt idx="0">
                  <c:v>0</c:v>
                </c:pt>
                <c:pt idx="1">
                  <c:v>6.6665820814724594E-2</c:v>
                </c:pt>
                <c:pt idx="2">
                  <c:v>0.13333164162944919</c:v>
                </c:pt>
                <c:pt idx="3">
                  <c:v>0.20000169170388415</c:v>
                </c:pt>
                <c:pt idx="4">
                  <c:v>0.26666751251860876</c:v>
                </c:pt>
                <c:pt idx="5">
                  <c:v>0.33333333333333331</c:v>
                </c:pt>
                <c:pt idx="6">
                  <c:v>0.39999915414805792</c:v>
                </c:pt>
                <c:pt idx="7">
                  <c:v>0.46666920422249286</c:v>
                </c:pt>
                <c:pt idx="8">
                  <c:v>0.53333502503721752</c:v>
                </c:pt>
                <c:pt idx="9">
                  <c:v>0.60000084585194213</c:v>
                </c:pt>
                <c:pt idx="10">
                  <c:v>0.66666666666666663</c:v>
                </c:pt>
                <c:pt idx="11">
                  <c:v>0.73333248748139135</c:v>
                </c:pt>
                <c:pt idx="12">
                  <c:v>0.80000253755582629</c:v>
                </c:pt>
                <c:pt idx="13">
                  <c:v>0.8666683583705509</c:v>
                </c:pt>
                <c:pt idx="14">
                  <c:v>0.9333341791852755</c:v>
                </c:pt>
                <c:pt idx="15">
                  <c:v>1</c:v>
                </c:pt>
              </c:numCache>
            </c:numRef>
          </c:xVal>
          <c:yVal>
            <c:numRef>
              <c:f>'9hpf'!$AR$3:$AR$57</c:f>
              <c:numCache>
                <c:formatCode>General</c:formatCode>
                <c:ptCount val="55"/>
                <c:pt idx="0">
                  <c:v>0.25276872023196945</c:v>
                </c:pt>
                <c:pt idx="1">
                  <c:v>0.28598975203388544</c:v>
                </c:pt>
                <c:pt idx="2">
                  <c:v>0.33734513402158645</c:v>
                </c:pt>
                <c:pt idx="3">
                  <c:v>0.45626920590901049</c:v>
                </c:pt>
                <c:pt idx="4">
                  <c:v>0.47231640866202296</c:v>
                </c:pt>
                <c:pt idx="5">
                  <c:v>0.46140402191143703</c:v>
                </c:pt>
                <c:pt idx="6">
                  <c:v>0.5564125618831991</c:v>
                </c:pt>
                <c:pt idx="7">
                  <c:v>0.48387155015834155</c:v>
                </c:pt>
                <c:pt idx="8">
                  <c:v>0.49189515153484775</c:v>
                </c:pt>
                <c:pt idx="9">
                  <c:v>0.51821559727443101</c:v>
                </c:pt>
                <c:pt idx="10">
                  <c:v>0.25276872023196945</c:v>
                </c:pt>
                <c:pt idx="11">
                  <c:v>0.55159912325363902</c:v>
                </c:pt>
                <c:pt idx="12">
                  <c:v>0.77339284231203931</c:v>
                </c:pt>
                <c:pt idx="13">
                  <c:v>0.86808000491093507</c:v>
                </c:pt>
                <c:pt idx="14">
                  <c:v>1</c:v>
                </c:pt>
                <c:pt idx="15">
                  <c:v>0.67806292496741083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7F0-6A4D-AE5A-AF9FDD822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734552"/>
        <c:axId val="2094734553"/>
      </c:scatterChart>
      <c:valAx>
        <c:axId val="20947345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3"/>
        <c:crosses val="autoZero"/>
        <c:crossBetween val="between"/>
        <c:majorUnit val="0.25"/>
        <c:minorUnit val="0.125"/>
      </c:valAx>
      <c:valAx>
        <c:axId val="209473455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2"/>
        <c:crosses val="autoZero"/>
        <c:crossBetween val="between"/>
        <c:majorUnit val="0.15000000000000002"/>
        <c:minorUnit val="0.125"/>
      </c:valAx>
      <c:spPr>
        <a:noFill/>
        <a:ln>
          <a:noFill/>
        </a:ln>
        <a:effectLst/>
      </c:spPr>
    </c:plotArea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627"/>
          <c:y val="4.2677800000000002E-2"/>
          <c:w val="0.84793099999999999"/>
          <c:h val="0.886395000000000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'10 hpf'!$C$2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50000"/>
                </a:schemeClr>
              </a:solidFill>
              <a:ln w="9525">
                <a:solidFill>
                  <a:schemeClr val="accent6">
                    <a:tint val="50000"/>
                  </a:schemeClr>
                </a:solidFill>
              </a:ln>
              <a:effectLst/>
            </c:spPr>
          </c:marker>
          <c:xVal>
            <c:numRef>
              <c:f>'10 hpf'!$C$3:$C$72</c:f>
              <c:numCache>
                <c:formatCode>General</c:formatCode>
                <c:ptCount val="70"/>
                <c:pt idx="0">
                  <c:v>0</c:v>
                </c:pt>
                <c:pt idx="1">
                  <c:v>2.9412691678283535E-2</c:v>
                </c:pt>
                <c:pt idx="2">
                  <c:v>5.882295896721014E-2</c:v>
                </c:pt>
                <c:pt idx="3">
                  <c:v>8.8235650645493671E-2</c:v>
                </c:pt>
                <c:pt idx="4">
                  <c:v>0.1176483423237772</c:v>
                </c:pt>
                <c:pt idx="5">
                  <c:v>0.14705860961270381</c:v>
                </c:pt>
                <c:pt idx="6">
                  <c:v>0.17647130129098734</c:v>
                </c:pt>
                <c:pt idx="7">
                  <c:v>0.20588156857991396</c:v>
                </c:pt>
                <c:pt idx="8">
                  <c:v>0.2352942602581975</c:v>
                </c:pt>
                <c:pt idx="9">
                  <c:v>0.26470695193648103</c:v>
                </c:pt>
                <c:pt idx="10">
                  <c:v>0.29411721922540762</c:v>
                </c:pt>
                <c:pt idx="11">
                  <c:v>0.32352991090369121</c:v>
                </c:pt>
                <c:pt idx="12">
                  <c:v>0.35294260258197468</c:v>
                </c:pt>
                <c:pt idx="13">
                  <c:v>0.38235286987090128</c:v>
                </c:pt>
                <c:pt idx="14">
                  <c:v>0.41176556154918487</c:v>
                </c:pt>
                <c:pt idx="15">
                  <c:v>0.44117582883811141</c:v>
                </c:pt>
                <c:pt idx="16">
                  <c:v>0.47058852051639499</c:v>
                </c:pt>
                <c:pt idx="17">
                  <c:v>0.50000121219467852</c:v>
                </c:pt>
                <c:pt idx="18">
                  <c:v>0.52941147948360512</c:v>
                </c:pt>
                <c:pt idx="19">
                  <c:v>0.55882417116188854</c:v>
                </c:pt>
                <c:pt idx="20">
                  <c:v>0.58823686284017218</c:v>
                </c:pt>
                <c:pt idx="21">
                  <c:v>0.61764713012909878</c:v>
                </c:pt>
                <c:pt idx="22">
                  <c:v>0.64705982180738242</c:v>
                </c:pt>
                <c:pt idx="23">
                  <c:v>0.67647251348566584</c:v>
                </c:pt>
                <c:pt idx="24">
                  <c:v>0.70588278077459243</c:v>
                </c:pt>
                <c:pt idx="25">
                  <c:v>0.73529547245287608</c:v>
                </c:pt>
                <c:pt idx="26">
                  <c:v>0.76470573974180256</c:v>
                </c:pt>
                <c:pt idx="27">
                  <c:v>0.79411843142008609</c:v>
                </c:pt>
                <c:pt idx="28">
                  <c:v>0.82353112309836973</c:v>
                </c:pt>
                <c:pt idx="29">
                  <c:v>0.85294139038729622</c:v>
                </c:pt>
                <c:pt idx="30">
                  <c:v>0.88235408206557975</c:v>
                </c:pt>
                <c:pt idx="31">
                  <c:v>0.91176677374386339</c:v>
                </c:pt>
                <c:pt idx="32">
                  <c:v>0.94117704103278998</c:v>
                </c:pt>
                <c:pt idx="33">
                  <c:v>0.97058973271107352</c:v>
                </c:pt>
                <c:pt idx="34">
                  <c:v>1</c:v>
                </c:pt>
              </c:numCache>
            </c:numRef>
          </c:xVal>
          <c:yVal>
            <c:numRef>
              <c:f>'10 hpf'!$D$3:$D$72</c:f>
              <c:numCache>
                <c:formatCode>General</c:formatCode>
                <c:ptCount val="70"/>
                <c:pt idx="0">
                  <c:v>0.96857987424201053</c:v>
                </c:pt>
                <c:pt idx="1">
                  <c:v>0.50523668762633156</c:v>
                </c:pt>
                <c:pt idx="2">
                  <c:v>0.76728112970313633</c:v>
                </c:pt>
                <c:pt idx="3">
                  <c:v>0.92773365022038212</c:v>
                </c:pt>
                <c:pt idx="4">
                  <c:v>0.94847094532790366</c:v>
                </c:pt>
                <c:pt idx="5">
                  <c:v>0.71805608440689306</c:v>
                </c:pt>
                <c:pt idx="6">
                  <c:v>0.51968971543728659</c:v>
                </c:pt>
                <c:pt idx="7">
                  <c:v>0.62274843014390069</c:v>
                </c:pt>
                <c:pt idx="8">
                  <c:v>0.68391303847744078</c:v>
                </c:pt>
                <c:pt idx="9">
                  <c:v>0.55969872323011705</c:v>
                </c:pt>
                <c:pt idx="10">
                  <c:v>0.41851670467333735</c:v>
                </c:pt>
                <c:pt idx="11">
                  <c:v>0.57540848342790107</c:v>
                </c:pt>
                <c:pt idx="12">
                  <c:v>0.5515293573533071</c:v>
                </c:pt>
                <c:pt idx="13">
                  <c:v>0.7886467910040722</c:v>
                </c:pt>
                <c:pt idx="14">
                  <c:v>0.70067007566424899</c:v>
                </c:pt>
                <c:pt idx="15">
                  <c:v>0.5134060535031415</c:v>
                </c:pt>
                <c:pt idx="16">
                  <c:v>0.55236717894452636</c:v>
                </c:pt>
                <c:pt idx="17">
                  <c:v>0.54482617926113097</c:v>
                </c:pt>
                <c:pt idx="18">
                  <c:v>0.82467554087618944</c:v>
                </c:pt>
                <c:pt idx="19">
                  <c:v>0.67323020782697285</c:v>
                </c:pt>
                <c:pt idx="20">
                  <c:v>0.71261024406396745</c:v>
                </c:pt>
                <c:pt idx="21">
                  <c:v>0.71575207503103988</c:v>
                </c:pt>
                <c:pt idx="22">
                  <c:v>0.47737730363102432</c:v>
                </c:pt>
                <c:pt idx="23">
                  <c:v>0.76979459447679432</c:v>
                </c:pt>
                <c:pt idx="24">
                  <c:v>0.807708442929155</c:v>
                </c:pt>
                <c:pt idx="25">
                  <c:v>0.75073294255171152</c:v>
                </c:pt>
                <c:pt idx="26">
                  <c:v>0.7505234871539066</c:v>
                </c:pt>
                <c:pt idx="27">
                  <c:v>0.71533316423543025</c:v>
                </c:pt>
                <c:pt idx="28">
                  <c:v>0.69836606628839581</c:v>
                </c:pt>
                <c:pt idx="29">
                  <c:v>1</c:v>
                </c:pt>
                <c:pt idx="30">
                  <c:v>0.88102206969779695</c:v>
                </c:pt>
                <c:pt idx="31">
                  <c:v>0.8994553554294652</c:v>
                </c:pt>
                <c:pt idx="32">
                  <c:v>0.73188135138685495</c:v>
                </c:pt>
                <c:pt idx="33">
                  <c:v>0.50754069700218474</c:v>
                </c:pt>
                <c:pt idx="34">
                  <c:v>0.66589866354138227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0D-C54A-A038-C43D8C67D3BB}"/>
            </c:ext>
          </c:extLst>
        </c:ser>
        <c:ser>
          <c:idx val="1"/>
          <c:order val="1"/>
          <c:tx>
            <c:strRef>
              <c:f>'10 hpf'!$G$2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70000"/>
                </a:schemeClr>
              </a:solidFill>
              <a:ln w="9525">
                <a:solidFill>
                  <a:schemeClr val="accent6">
                    <a:tint val="70000"/>
                  </a:schemeClr>
                </a:solidFill>
              </a:ln>
              <a:effectLst/>
            </c:spPr>
          </c:marker>
          <c:xVal>
            <c:numRef>
              <c:f>'10 hpf'!$G$3:$G$72</c:f>
              <c:numCache>
                <c:formatCode>General</c:formatCode>
                <c:ptCount val="70"/>
                <c:pt idx="0">
                  <c:v>0</c:v>
                </c:pt>
                <c:pt idx="1">
                  <c:v>1.9608445272687014E-2</c:v>
                </c:pt>
                <c:pt idx="2">
                  <c:v>3.9215274287108887E-2</c:v>
                </c:pt>
                <c:pt idx="3">
                  <c:v>5.8823719559795901E-2</c:v>
                </c:pt>
                <c:pt idx="4">
                  <c:v>7.8432164832482915E-2</c:v>
                </c:pt>
                <c:pt idx="5">
                  <c:v>9.8038993846904787E-2</c:v>
                </c:pt>
                <c:pt idx="6">
                  <c:v>0.1176474391195918</c:v>
                </c:pt>
                <c:pt idx="7">
                  <c:v>0.13725426813401367</c:v>
                </c:pt>
                <c:pt idx="8">
                  <c:v>0.15686271340670069</c:v>
                </c:pt>
                <c:pt idx="9">
                  <c:v>0.1764711586793877</c:v>
                </c:pt>
                <c:pt idx="10">
                  <c:v>0.19607798769380957</c:v>
                </c:pt>
                <c:pt idx="11">
                  <c:v>0.21568643296649662</c:v>
                </c:pt>
                <c:pt idx="12">
                  <c:v>0.2352948782391836</c:v>
                </c:pt>
                <c:pt idx="13">
                  <c:v>0.2549017072536055</c:v>
                </c:pt>
                <c:pt idx="14">
                  <c:v>0.27451015252629252</c:v>
                </c:pt>
                <c:pt idx="15">
                  <c:v>0.29411698154071436</c:v>
                </c:pt>
                <c:pt idx="16">
                  <c:v>0.31372542681340138</c:v>
                </c:pt>
                <c:pt idx="17">
                  <c:v>0.33333387208608839</c:v>
                </c:pt>
                <c:pt idx="18">
                  <c:v>0.35294070110051023</c:v>
                </c:pt>
                <c:pt idx="19">
                  <c:v>0.37254914637319725</c:v>
                </c:pt>
                <c:pt idx="20">
                  <c:v>0.39215759164588432</c:v>
                </c:pt>
                <c:pt idx="21">
                  <c:v>0.41176442066030616</c:v>
                </c:pt>
                <c:pt idx="22">
                  <c:v>0.43137286593299323</c:v>
                </c:pt>
                <c:pt idx="23">
                  <c:v>0.45098131120568019</c:v>
                </c:pt>
                <c:pt idx="24">
                  <c:v>0.47058814022010204</c:v>
                </c:pt>
                <c:pt idx="25">
                  <c:v>0.49019658549278911</c:v>
                </c:pt>
                <c:pt idx="26">
                  <c:v>0.50980341450721101</c:v>
                </c:pt>
                <c:pt idx="27">
                  <c:v>0.52941185977989791</c:v>
                </c:pt>
                <c:pt idx="28">
                  <c:v>0.54902030505258503</c:v>
                </c:pt>
                <c:pt idx="29">
                  <c:v>0.56862713406700682</c:v>
                </c:pt>
                <c:pt idx="30">
                  <c:v>0.58823557933969384</c:v>
                </c:pt>
                <c:pt idx="31">
                  <c:v>0.60784402461238096</c:v>
                </c:pt>
                <c:pt idx="32">
                  <c:v>0.62745085362680275</c:v>
                </c:pt>
                <c:pt idx="33">
                  <c:v>0.64705929889948988</c:v>
                </c:pt>
                <c:pt idx="34">
                  <c:v>0.66666612791391155</c:v>
                </c:pt>
                <c:pt idx="35">
                  <c:v>0.68627457318659857</c:v>
                </c:pt>
                <c:pt idx="36">
                  <c:v>0.70588301845928569</c:v>
                </c:pt>
                <c:pt idx="37">
                  <c:v>0.72548984747370748</c:v>
                </c:pt>
                <c:pt idx="38">
                  <c:v>0.7450982927463945</c:v>
                </c:pt>
                <c:pt idx="39">
                  <c:v>0.76470673801908162</c:v>
                </c:pt>
                <c:pt idx="40">
                  <c:v>0.78431356703350341</c:v>
                </c:pt>
                <c:pt idx="41">
                  <c:v>0.80392201230619043</c:v>
                </c:pt>
                <c:pt idx="42">
                  <c:v>0.82352884132061233</c:v>
                </c:pt>
                <c:pt idx="43">
                  <c:v>0.84313728659329934</c:v>
                </c:pt>
                <c:pt idx="44">
                  <c:v>0.86274573186598646</c:v>
                </c:pt>
                <c:pt idx="45">
                  <c:v>0.88235256088040825</c:v>
                </c:pt>
                <c:pt idx="46">
                  <c:v>0.90196100615309516</c:v>
                </c:pt>
                <c:pt idx="47">
                  <c:v>0.92156945142578228</c:v>
                </c:pt>
                <c:pt idx="48">
                  <c:v>0.94117628044020407</c:v>
                </c:pt>
                <c:pt idx="49">
                  <c:v>0.96078472571289109</c:v>
                </c:pt>
                <c:pt idx="50">
                  <c:v>0.98039317098557821</c:v>
                </c:pt>
                <c:pt idx="51">
                  <c:v>1</c:v>
                </c:pt>
              </c:numCache>
            </c:numRef>
          </c:xVal>
          <c:yVal>
            <c:numRef>
              <c:f>'10 hpf'!$H$3:$H$72</c:f>
              <c:numCache>
                <c:formatCode>General</c:formatCode>
                <c:ptCount val="70"/>
                <c:pt idx="0">
                  <c:v>0.78269134007938723</c:v>
                </c:pt>
                <c:pt idx="1">
                  <c:v>0.47826167980469991</c:v>
                </c:pt>
                <c:pt idx="2">
                  <c:v>0.49327817222936582</c:v>
                </c:pt>
                <c:pt idx="3">
                  <c:v>0.47846294329214889</c:v>
                </c:pt>
                <c:pt idx="4">
                  <c:v>0.47351707944317101</c:v>
                </c:pt>
                <c:pt idx="5">
                  <c:v>0.4785039414099625</c:v>
                </c:pt>
                <c:pt idx="6">
                  <c:v>0.56370921153165232</c:v>
                </c:pt>
                <c:pt idx="7">
                  <c:v>0.45673766795251675</c:v>
                </c:pt>
                <c:pt idx="8">
                  <c:v>0.55894970276364586</c:v>
                </c:pt>
                <c:pt idx="9">
                  <c:v>0.57591546933527138</c:v>
                </c:pt>
                <c:pt idx="10">
                  <c:v>0.5933396694060864</c:v>
                </c:pt>
                <c:pt idx="11">
                  <c:v>0.68462011516744004</c:v>
                </c:pt>
                <c:pt idx="12">
                  <c:v>0.55661653714988535</c:v>
                </c:pt>
                <c:pt idx="13">
                  <c:v>0.55426473602802784</c:v>
                </c:pt>
                <c:pt idx="14">
                  <c:v>0.64829578278451772</c:v>
                </c:pt>
                <c:pt idx="15">
                  <c:v>0.69666983470304322</c:v>
                </c:pt>
                <c:pt idx="16">
                  <c:v>0.66934645273103366</c:v>
                </c:pt>
                <c:pt idx="17">
                  <c:v>0.50937179702204582</c:v>
                </c:pt>
                <c:pt idx="18">
                  <c:v>0.81940329103072995</c:v>
                </c:pt>
                <c:pt idx="19">
                  <c:v>0.87590615158122287</c:v>
                </c:pt>
                <c:pt idx="20">
                  <c:v>0.57260580309722142</c:v>
                </c:pt>
                <c:pt idx="21">
                  <c:v>0.63644359963474406</c:v>
                </c:pt>
                <c:pt idx="22">
                  <c:v>0.68559288869011015</c:v>
                </c:pt>
                <c:pt idx="23">
                  <c:v>0.66600696968002826</c:v>
                </c:pt>
                <c:pt idx="24">
                  <c:v>0.77044035705633507</c:v>
                </c:pt>
                <c:pt idx="25">
                  <c:v>0.75638172974786155</c:v>
                </c:pt>
                <c:pt idx="26">
                  <c:v>0.65997279215817817</c:v>
                </c:pt>
                <c:pt idx="27">
                  <c:v>0.82598162538901621</c:v>
                </c:pt>
                <c:pt idx="28">
                  <c:v>0.84360708894728009</c:v>
                </c:pt>
                <c:pt idx="29">
                  <c:v>0.76004919774137636</c:v>
                </c:pt>
                <c:pt idx="30">
                  <c:v>0.65424050986750149</c:v>
                </c:pt>
                <c:pt idx="31">
                  <c:v>0.71925607051676255</c:v>
                </c:pt>
                <c:pt idx="32">
                  <c:v>0.71573023238478595</c:v>
                </c:pt>
                <c:pt idx="33">
                  <c:v>1</c:v>
                </c:pt>
                <c:pt idx="34">
                  <c:v>0.79511376977693304</c:v>
                </c:pt>
                <c:pt idx="35">
                  <c:v>0.88229440375691837</c:v>
                </c:pt>
                <c:pt idx="36">
                  <c:v>0.66920109576787601</c:v>
                </c:pt>
                <c:pt idx="37">
                  <c:v>0.92299062633942708</c:v>
                </c:pt>
                <c:pt idx="38">
                  <c:v>0.87945807942453547</c:v>
                </c:pt>
                <c:pt idx="39">
                  <c:v>0.94050054974748887</c:v>
                </c:pt>
                <c:pt idx="40">
                  <c:v>0.83410670691936417</c:v>
                </c:pt>
                <c:pt idx="41">
                  <c:v>0.71677382083822516</c:v>
                </c:pt>
                <c:pt idx="42">
                  <c:v>0.58176329177615027</c:v>
                </c:pt>
                <c:pt idx="43">
                  <c:v>0.72891299081269445</c:v>
                </c:pt>
                <c:pt idx="44">
                  <c:v>0.76692942733083624</c:v>
                </c:pt>
                <c:pt idx="45">
                  <c:v>0.84012224893311716</c:v>
                </c:pt>
                <c:pt idx="46">
                  <c:v>0.84376362721529596</c:v>
                </c:pt>
                <c:pt idx="47">
                  <c:v>0.87139263152009838</c:v>
                </c:pt>
                <c:pt idx="48">
                  <c:v>0.55536795810737782</c:v>
                </c:pt>
                <c:pt idx="49">
                  <c:v>0.69783269040830387</c:v>
                </c:pt>
                <c:pt idx="50">
                  <c:v>0.55915096625109484</c:v>
                </c:pt>
                <c:pt idx="51">
                  <c:v>0.3354391457483088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D0D-C54A-A038-C43D8C67D3BB}"/>
            </c:ext>
          </c:extLst>
        </c:ser>
        <c:ser>
          <c:idx val="2"/>
          <c:order val="2"/>
          <c:tx>
            <c:strRef>
              <c:f>'10 hpf'!$K$2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90000"/>
                </a:schemeClr>
              </a:solidFill>
              <a:ln w="9525">
                <a:solidFill>
                  <a:schemeClr val="accent6">
                    <a:tint val="90000"/>
                  </a:schemeClr>
                </a:solidFill>
              </a:ln>
              <a:effectLst/>
            </c:spPr>
          </c:marker>
          <c:xVal>
            <c:numRef>
              <c:f>'10 hpf'!$K$3:$K$72</c:f>
              <c:numCache>
                <c:formatCode>General</c:formatCode>
                <c:ptCount val="70"/>
                <c:pt idx="0">
                  <c:v>0</c:v>
                </c:pt>
                <c:pt idx="1">
                  <c:v>1.5151969306396498E-2</c:v>
                </c:pt>
                <c:pt idx="2">
                  <c:v>3.0302689686869291E-2</c:v>
                </c:pt>
                <c:pt idx="3">
                  <c:v>4.5454658993265784E-2</c:v>
                </c:pt>
                <c:pt idx="4">
                  <c:v>6.0606628299662284E-2</c:v>
                </c:pt>
                <c:pt idx="5">
                  <c:v>7.5757348680135075E-2</c:v>
                </c:pt>
                <c:pt idx="6">
                  <c:v>9.0909317986531568E-2</c:v>
                </c:pt>
                <c:pt idx="7">
                  <c:v>0.10606003836700437</c:v>
                </c:pt>
                <c:pt idx="8">
                  <c:v>0.12121200767340086</c:v>
                </c:pt>
                <c:pt idx="9">
                  <c:v>0.13636397697979735</c:v>
                </c:pt>
                <c:pt idx="10">
                  <c:v>0.15151469736027015</c:v>
                </c:pt>
                <c:pt idx="11">
                  <c:v>0.16666666666666666</c:v>
                </c:pt>
                <c:pt idx="12">
                  <c:v>0.18181863597306314</c:v>
                </c:pt>
                <c:pt idx="13">
                  <c:v>0.19696935635353593</c:v>
                </c:pt>
                <c:pt idx="14">
                  <c:v>0.21212132565993244</c:v>
                </c:pt>
                <c:pt idx="15">
                  <c:v>0.22727204604040521</c:v>
                </c:pt>
                <c:pt idx="16">
                  <c:v>0.24242401534680172</c:v>
                </c:pt>
                <c:pt idx="17">
                  <c:v>0.25757598465319825</c:v>
                </c:pt>
                <c:pt idx="18">
                  <c:v>0.27272670503367102</c:v>
                </c:pt>
                <c:pt idx="19">
                  <c:v>0.28787867434006748</c:v>
                </c:pt>
                <c:pt idx="20">
                  <c:v>0.30303064364646404</c:v>
                </c:pt>
                <c:pt idx="21">
                  <c:v>0.31818136402693681</c:v>
                </c:pt>
                <c:pt idx="22">
                  <c:v>0.33333333333333331</c:v>
                </c:pt>
                <c:pt idx="23">
                  <c:v>0.34848530263972982</c:v>
                </c:pt>
                <c:pt idx="24">
                  <c:v>0.36363602302020259</c:v>
                </c:pt>
                <c:pt idx="25">
                  <c:v>0.3787879923265991</c:v>
                </c:pt>
                <c:pt idx="26">
                  <c:v>0.39393871270707187</c:v>
                </c:pt>
                <c:pt idx="27">
                  <c:v>0.40909068201346838</c:v>
                </c:pt>
                <c:pt idx="28">
                  <c:v>0.42424265131986488</c:v>
                </c:pt>
                <c:pt idx="29">
                  <c:v>0.43939337170033765</c:v>
                </c:pt>
                <c:pt idx="30">
                  <c:v>0.45454534100673416</c:v>
                </c:pt>
                <c:pt idx="31">
                  <c:v>0.46969731031313067</c:v>
                </c:pt>
                <c:pt idx="32">
                  <c:v>0.48484803069360344</c:v>
                </c:pt>
                <c:pt idx="33">
                  <c:v>0.5</c:v>
                </c:pt>
                <c:pt idx="34">
                  <c:v>0.51515072038047272</c:v>
                </c:pt>
                <c:pt idx="35">
                  <c:v>0.53030268968686922</c:v>
                </c:pt>
                <c:pt idx="36">
                  <c:v>0.54545465899326584</c:v>
                </c:pt>
                <c:pt idx="37">
                  <c:v>0.56060537937373855</c:v>
                </c:pt>
                <c:pt idx="38">
                  <c:v>0.57575734868013495</c:v>
                </c:pt>
                <c:pt idx="39">
                  <c:v>0.59090931798653157</c:v>
                </c:pt>
                <c:pt idx="40">
                  <c:v>0.60606003836700428</c:v>
                </c:pt>
                <c:pt idx="41">
                  <c:v>0.62121200767340079</c:v>
                </c:pt>
                <c:pt idx="42">
                  <c:v>0.63636272805387362</c:v>
                </c:pt>
                <c:pt idx="43">
                  <c:v>0.65151469736027012</c:v>
                </c:pt>
                <c:pt idx="44">
                  <c:v>0.66666666666666663</c:v>
                </c:pt>
                <c:pt idx="45">
                  <c:v>0.68181738704713934</c:v>
                </c:pt>
                <c:pt idx="46">
                  <c:v>0.69696935635353585</c:v>
                </c:pt>
                <c:pt idx="47">
                  <c:v>0.71212132565993247</c:v>
                </c:pt>
                <c:pt idx="48">
                  <c:v>0.72727204604040518</c:v>
                </c:pt>
                <c:pt idx="49">
                  <c:v>0.74242401534680169</c:v>
                </c:pt>
                <c:pt idx="50">
                  <c:v>0.7575759846531982</c:v>
                </c:pt>
                <c:pt idx="51">
                  <c:v>0.77272670503367091</c:v>
                </c:pt>
                <c:pt idx="52">
                  <c:v>0.78787867434006742</c:v>
                </c:pt>
                <c:pt idx="53">
                  <c:v>0.80302939472054025</c:v>
                </c:pt>
                <c:pt idx="54">
                  <c:v>0.81818136402693675</c:v>
                </c:pt>
                <c:pt idx="55">
                  <c:v>0.83333333333333326</c:v>
                </c:pt>
                <c:pt idx="56">
                  <c:v>0.84848405371380609</c:v>
                </c:pt>
                <c:pt idx="57">
                  <c:v>0.86363602302020248</c:v>
                </c:pt>
                <c:pt idx="58">
                  <c:v>0.87878799232659899</c:v>
                </c:pt>
                <c:pt idx="59">
                  <c:v>0.89393871270707181</c:v>
                </c:pt>
                <c:pt idx="60">
                  <c:v>0.90909068201346832</c:v>
                </c:pt>
                <c:pt idx="61">
                  <c:v>0.92424140239394115</c:v>
                </c:pt>
                <c:pt idx="62">
                  <c:v>0.93939337170033765</c:v>
                </c:pt>
                <c:pt idx="63">
                  <c:v>0.95454534100673405</c:v>
                </c:pt>
                <c:pt idx="64">
                  <c:v>0.96969606138720688</c:v>
                </c:pt>
                <c:pt idx="65">
                  <c:v>0.98484803069360338</c:v>
                </c:pt>
                <c:pt idx="66">
                  <c:v>1</c:v>
                </c:pt>
              </c:numCache>
            </c:numRef>
          </c:xVal>
          <c:yVal>
            <c:numRef>
              <c:f>'10 hpf'!$L$3:$L$72</c:f>
              <c:numCache>
                <c:formatCode>General</c:formatCode>
                <c:ptCount val="70"/>
                <c:pt idx="0">
                  <c:v>0.68852571889462111</c:v>
                </c:pt>
                <c:pt idx="1">
                  <c:v>0.42460397476061429</c:v>
                </c:pt>
                <c:pt idx="2">
                  <c:v>0.28180374066186992</c:v>
                </c:pt>
                <c:pt idx="3">
                  <c:v>0.55521238559407471</c:v>
                </c:pt>
                <c:pt idx="4">
                  <c:v>0.66115682156855993</c:v>
                </c:pt>
                <c:pt idx="5">
                  <c:v>0.49424343318595598</c:v>
                </c:pt>
                <c:pt idx="6">
                  <c:v>0.47392208839686623</c:v>
                </c:pt>
                <c:pt idx="7">
                  <c:v>0.55155336320223469</c:v>
                </c:pt>
                <c:pt idx="8">
                  <c:v>0.72429462999119665</c:v>
                </c:pt>
                <c:pt idx="9">
                  <c:v>0.80151770740607764</c:v>
                </c:pt>
                <c:pt idx="10">
                  <c:v>0.6999060654197794</c:v>
                </c:pt>
                <c:pt idx="11">
                  <c:v>1</c:v>
                </c:pt>
                <c:pt idx="12">
                  <c:v>0.59626327256274192</c:v>
                </c:pt>
                <c:pt idx="13">
                  <c:v>0.65397648192865887</c:v>
                </c:pt>
                <c:pt idx="14">
                  <c:v>0.75098483768006175</c:v>
                </c:pt>
                <c:pt idx="15">
                  <c:v>0.81574559958295012</c:v>
                </c:pt>
                <c:pt idx="16">
                  <c:v>0.8902588364898959</c:v>
                </c:pt>
                <c:pt idx="17">
                  <c:v>0.59815671828970207</c:v>
                </c:pt>
                <c:pt idx="18">
                  <c:v>0.51009427884308001</c:v>
                </c:pt>
                <c:pt idx="19">
                  <c:v>0.6615650189590474</c:v>
                </c:pt>
                <c:pt idx="20">
                  <c:v>0.70410607230503652</c:v>
                </c:pt>
                <c:pt idx="21">
                  <c:v>0.83403579350130075</c:v>
                </c:pt>
                <c:pt idx="22">
                  <c:v>0.8688555227139716</c:v>
                </c:pt>
                <c:pt idx="23">
                  <c:v>0.70315689042113172</c:v>
                </c:pt>
                <c:pt idx="24">
                  <c:v>0.91369821917740834</c:v>
                </c:pt>
                <c:pt idx="25">
                  <c:v>0.99769835688255226</c:v>
                </c:pt>
                <c:pt idx="26">
                  <c:v>0.72889791622609212</c:v>
                </c:pt>
                <c:pt idx="27">
                  <c:v>0.84703909350671058</c:v>
                </c:pt>
                <c:pt idx="28">
                  <c:v>0.47798439013834443</c:v>
                </c:pt>
                <c:pt idx="29">
                  <c:v>0.76046682043741054</c:v>
                </c:pt>
                <c:pt idx="30">
                  <c:v>0.82915709697884743</c:v>
                </c:pt>
                <c:pt idx="31">
                  <c:v>0.58162718299538185</c:v>
                </c:pt>
                <c:pt idx="32">
                  <c:v>0.65519615605927217</c:v>
                </c:pt>
                <c:pt idx="33">
                  <c:v>0.78688653587956692</c:v>
                </c:pt>
                <c:pt idx="34">
                  <c:v>0.58664358466161415</c:v>
                </c:pt>
                <c:pt idx="35">
                  <c:v>0.79094883762104518</c:v>
                </c:pt>
                <c:pt idx="36">
                  <c:v>0.66617322323479222</c:v>
                </c:pt>
                <c:pt idx="37">
                  <c:v>0.48096472289298836</c:v>
                </c:pt>
                <c:pt idx="38">
                  <c:v>0.49072211593789494</c:v>
                </c:pt>
                <c:pt idx="39">
                  <c:v>0.66251420084295221</c:v>
                </c:pt>
                <c:pt idx="40">
                  <c:v>0.63013381989150796</c:v>
                </c:pt>
                <c:pt idx="41">
                  <c:v>0.70871427658078123</c:v>
                </c:pt>
                <c:pt idx="42">
                  <c:v>0.61414526909060507</c:v>
                </c:pt>
                <c:pt idx="43">
                  <c:v>0.61699281474231926</c:v>
                </c:pt>
                <c:pt idx="44">
                  <c:v>0.73770612738709407</c:v>
                </c:pt>
                <c:pt idx="45">
                  <c:v>0.97629012506577861</c:v>
                </c:pt>
                <c:pt idx="46">
                  <c:v>0.80409476081108333</c:v>
                </c:pt>
                <c:pt idx="47">
                  <c:v>0.88077685373254699</c:v>
                </c:pt>
                <c:pt idx="48">
                  <c:v>0.74339630064967321</c:v>
                </c:pt>
                <c:pt idx="49">
                  <c:v>0.64178465866337486</c:v>
                </c:pt>
                <c:pt idx="50">
                  <c:v>0.82062429610540344</c:v>
                </c:pt>
                <c:pt idx="51">
                  <c:v>0.70925526107419845</c:v>
                </c:pt>
                <c:pt idx="52">
                  <c:v>0.80693738842194807</c:v>
                </c:pt>
                <c:pt idx="53">
                  <c:v>0.88158833047267282</c:v>
                </c:pt>
                <c:pt idx="54">
                  <c:v>0.8234669237162684</c:v>
                </c:pt>
                <c:pt idx="55">
                  <c:v>0.80327836603010827</c:v>
                </c:pt>
                <c:pt idx="56">
                  <c:v>0.52811398051472214</c:v>
                </c:pt>
                <c:pt idx="57">
                  <c:v>0.6312157888783424</c:v>
                </c:pt>
                <c:pt idx="58">
                  <c:v>0.68364702237216779</c:v>
                </c:pt>
                <c:pt idx="59">
                  <c:v>0.40563509120506752</c:v>
                </c:pt>
                <c:pt idx="60">
                  <c:v>0.41864330925132659</c:v>
                </c:pt>
                <c:pt idx="61">
                  <c:v>0.74488646702699512</c:v>
                </c:pt>
                <c:pt idx="62">
                  <c:v>0.63080759148785481</c:v>
                </c:pt>
                <c:pt idx="63">
                  <c:v>0.62674528974637655</c:v>
                </c:pt>
                <c:pt idx="64">
                  <c:v>0.66142731381526854</c:v>
                </c:pt>
                <c:pt idx="65">
                  <c:v>0.39358097308356244</c:v>
                </c:pt>
                <c:pt idx="66">
                  <c:v>0.24590204246236469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D0D-C54A-A038-C43D8C67D3BB}"/>
            </c:ext>
          </c:extLst>
        </c:ser>
        <c:ser>
          <c:idx val="3"/>
          <c:order val="3"/>
          <c:tx>
            <c:strRef>
              <c:f>'10 hpf'!$O$2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90000"/>
                </a:schemeClr>
              </a:solidFill>
              <a:ln w="9525">
                <a:solidFill>
                  <a:schemeClr val="accent6">
                    <a:shade val="90000"/>
                  </a:schemeClr>
                </a:solidFill>
              </a:ln>
              <a:effectLst/>
            </c:spPr>
          </c:marker>
          <c:xVal>
            <c:numRef>
              <c:f>'10 hpf'!$O$3:$O$72</c:f>
              <c:numCache>
                <c:formatCode>General</c:formatCode>
                <c:ptCount val="70"/>
                <c:pt idx="0">
                  <c:v>0</c:v>
                </c:pt>
                <c:pt idx="1">
                  <c:v>2.3256527239964728E-2</c:v>
                </c:pt>
                <c:pt idx="2">
                  <c:v>4.6511137522524254E-2</c:v>
                </c:pt>
                <c:pt idx="3">
                  <c:v>6.9767664762488982E-2</c:v>
                </c:pt>
                <c:pt idx="4">
                  <c:v>9.3024192002453709E-2</c:v>
                </c:pt>
                <c:pt idx="5">
                  <c:v>0.11627880228501324</c:v>
                </c:pt>
                <c:pt idx="6">
                  <c:v>0.13953532952497796</c:v>
                </c:pt>
                <c:pt idx="7">
                  <c:v>0.1627899398075375</c:v>
                </c:pt>
                <c:pt idx="8">
                  <c:v>0.18604646704750222</c:v>
                </c:pt>
                <c:pt idx="9">
                  <c:v>0.20930299428746693</c:v>
                </c:pt>
                <c:pt idx="10">
                  <c:v>0.23255760457002647</c:v>
                </c:pt>
                <c:pt idx="11">
                  <c:v>0.25581413180999124</c:v>
                </c:pt>
                <c:pt idx="12">
                  <c:v>0.27907065904995593</c:v>
                </c:pt>
                <c:pt idx="13">
                  <c:v>0.30232526933251547</c:v>
                </c:pt>
                <c:pt idx="14">
                  <c:v>0.32558179657248021</c:v>
                </c:pt>
                <c:pt idx="15">
                  <c:v>0.34883640685503969</c:v>
                </c:pt>
                <c:pt idx="16">
                  <c:v>0.37209293409500444</c:v>
                </c:pt>
                <c:pt idx="17">
                  <c:v>0.39534946133496918</c:v>
                </c:pt>
                <c:pt idx="18">
                  <c:v>0.41860407161752866</c:v>
                </c:pt>
                <c:pt idx="19">
                  <c:v>0.44186059885749335</c:v>
                </c:pt>
                <c:pt idx="20">
                  <c:v>0.46511712609745814</c:v>
                </c:pt>
                <c:pt idx="21">
                  <c:v>0.48837173638001763</c:v>
                </c:pt>
                <c:pt idx="22">
                  <c:v>0.51162826361998248</c:v>
                </c:pt>
                <c:pt idx="23">
                  <c:v>0.53488479085994711</c:v>
                </c:pt>
                <c:pt idx="24">
                  <c:v>0.5581394011425066</c:v>
                </c:pt>
                <c:pt idx="25">
                  <c:v>0.58139592838247145</c:v>
                </c:pt>
                <c:pt idx="26">
                  <c:v>0.60465053866503093</c:v>
                </c:pt>
                <c:pt idx="27">
                  <c:v>0.62790706590499556</c:v>
                </c:pt>
                <c:pt idx="28">
                  <c:v>0.65116359314496042</c:v>
                </c:pt>
                <c:pt idx="29">
                  <c:v>0.6744182034275199</c:v>
                </c:pt>
                <c:pt idx="30">
                  <c:v>0.69767473066748464</c:v>
                </c:pt>
                <c:pt idx="31">
                  <c:v>0.72093125790744939</c:v>
                </c:pt>
                <c:pt idx="32">
                  <c:v>0.74418586819000887</c:v>
                </c:pt>
                <c:pt idx="33">
                  <c:v>0.76744239542997361</c:v>
                </c:pt>
                <c:pt idx="34">
                  <c:v>0.7906970057125331</c:v>
                </c:pt>
                <c:pt idx="35">
                  <c:v>0.81395353295249773</c:v>
                </c:pt>
                <c:pt idx="36">
                  <c:v>0.83721006019246269</c:v>
                </c:pt>
                <c:pt idx="37">
                  <c:v>0.86046467047502206</c:v>
                </c:pt>
                <c:pt idx="38">
                  <c:v>0.88372119771498669</c:v>
                </c:pt>
                <c:pt idx="39">
                  <c:v>0.90697772495495166</c:v>
                </c:pt>
                <c:pt idx="40">
                  <c:v>0.93023233523751103</c:v>
                </c:pt>
                <c:pt idx="41">
                  <c:v>0.95348886247747577</c:v>
                </c:pt>
                <c:pt idx="42">
                  <c:v>0.97674347276003526</c:v>
                </c:pt>
                <c:pt idx="43">
                  <c:v>1</c:v>
                </c:pt>
              </c:numCache>
            </c:numRef>
          </c:xVal>
          <c:yVal>
            <c:numRef>
              <c:f>'10 hpf'!$P$3:$P$72</c:f>
              <c:numCache>
                <c:formatCode>General</c:formatCode>
                <c:ptCount val="70"/>
                <c:pt idx="0">
                  <c:v>0.34961114694607448</c:v>
                </c:pt>
                <c:pt idx="1">
                  <c:v>0.4003586992432705</c:v>
                </c:pt>
                <c:pt idx="2">
                  <c:v>0.40435997881367047</c:v>
                </c:pt>
                <c:pt idx="3">
                  <c:v>0.600239132828847</c:v>
                </c:pt>
                <c:pt idx="4">
                  <c:v>0.67019597354855287</c:v>
                </c:pt>
                <c:pt idx="5">
                  <c:v>0.59076297007168743</c:v>
                </c:pt>
                <c:pt idx="6">
                  <c:v>0.52629150082070808</c:v>
                </c:pt>
                <c:pt idx="7">
                  <c:v>0.53836875750567681</c:v>
                </c:pt>
                <c:pt idx="8">
                  <c:v>0.78061660609683836</c:v>
                </c:pt>
                <c:pt idx="9">
                  <c:v>1</c:v>
                </c:pt>
                <c:pt idx="10">
                  <c:v>0.86070512719663961</c:v>
                </c:pt>
                <c:pt idx="11">
                  <c:v>0.61846776688744498</c:v>
                </c:pt>
                <c:pt idx="12">
                  <c:v>0.64529154801797695</c:v>
                </c:pt>
                <c:pt idx="13">
                  <c:v>0.73621970853064411</c:v>
                </c:pt>
                <c:pt idx="14">
                  <c:v>0.54851617030872257</c:v>
                </c:pt>
                <c:pt idx="15">
                  <c:v>0.63302550225760268</c:v>
                </c:pt>
                <c:pt idx="16">
                  <c:v>0.5524650084692877</c:v>
                </c:pt>
                <c:pt idx="17">
                  <c:v>0.4277803124459198</c:v>
                </c:pt>
                <c:pt idx="18">
                  <c:v>0.51470194924720358</c:v>
                </c:pt>
                <c:pt idx="19">
                  <c:v>0.58899569456025258</c:v>
                </c:pt>
                <c:pt idx="20">
                  <c:v>0.46672330338928836</c:v>
                </c:pt>
                <c:pt idx="21">
                  <c:v>0.52478643235844746</c:v>
                </c:pt>
                <c:pt idx="22">
                  <c:v>0.71387442380000943</c:v>
                </c:pt>
                <c:pt idx="23">
                  <c:v>0.59276098778639563</c:v>
                </c:pt>
                <c:pt idx="24">
                  <c:v>0.69619642454467756</c:v>
                </c:pt>
                <c:pt idx="25">
                  <c:v>0.80664327779788036</c:v>
                </c:pt>
                <c:pt idx="26">
                  <c:v>0.88296126153055499</c:v>
                </c:pt>
                <c:pt idx="27">
                  <c:v>0.68758554504979308</c:v>
                </c:pt>
                <c:pt idx="28">
                  <c:v>0.70927531215749207</c:v>
                </c:pt>
                <c:pt idx="29">
                  <c:v>0.56158981378055373</c:v>
                </c:pt>
                <c:pt idx="30">
                  <c:v>0.44121055750462795</c:v>
                </c:pt>
                <c:pt idx="31">
                  <c:v>0.42676294909512352</c:v>
                </c:pt>
                <c:pt idx="32">
                  <c:v>0.53942282984335743</c:v>
                </c:pt>
                <c:pt idx="33">
                  <c:v>0.84697072196088929</c:v>
                </c:pt>
                <c:pt idx="34">
                  <c:v>0.89439873301553841</c:v>
                </c:pt>
                <c:pt idx="35">
                  <c:v>0.70508524351168655</c:v>
                </c:pt>
                <c:pt idx="36">
                  <c:v>0.55086554546932442</c:v>
                </c:pt>
                <c:pt idx="37">
                  <c:v>0.51516867779473385</c:v>
                </c:pt>
                <c:pt idx="38">
                  <c:v>0.56053049730188953</c:v>
                </c:pt>
                <c:pt idx="39">
                  <c:v>0.65561201747347775</c:v>
                </c:pt>
                <c:pt idx="40">
                  <c:v>0.73228135865204602</c:v>
                </c:pt>
                <c:pt idx="41">
                  <c:v>0.29718546953416297</c:v>
                </c:pt>
                <c:pt idx="42">
                  <c:v>0.51567735947013194</c:v>
                </c:pt>
                <c:pt idx="43">
                  <c:v>0.31464845900917199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D0D-C54A-A038-C43D8C67D3BB}"/>
            </c:ext>
          </c:extLst>
        </c:ser>
        <c:ser>
          <c:idx val="4"/>
          <c:order val="4"/>
          <c:tx>
            <c:strRef>
              <c:f>'10 hpf'!$S$2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70000"/>
                </a:schemeClr>
              </a:solidFill>
              <a:ln w="9525">
                <a:solidFill>
                  <a:schemeClr val="accent6">
                    <a:shade val="70000"/>
                  </a:schemeClr>
                </a:solidFill>
              </a:ln>
              <a:effectLst/>
            </c:spPr>
          </c:marker>
          <c:xVal>
            <c:numRef>
              <c:f>'10 hpf'!$S$3:$S$72</c:f>
              <c:numCache>
                <c:formatCode>General</c:formatCode>
                <c:ptCount val="70"/>
                <c:pt idx="0">
                  <c:v>0</c:v>
                </c:pt>
                <c:pt idx="1">
                  <c:v>2.7027869984628066E-2</c:v>
                </c:pt>
                <c:pt idx="2">
                  <c:v>5.4053512152739104E-2</c:v>
                </c:pt>
                <c:pt idx="3">
                  <c:v>8.1081382137367167E-2</c:v>
                </c:pt>
                <c:pt idx="4">
                  <c:v>0.10810925212199524</c:v>
                </c:pt>
                <c:pt idx="5">
                  <c:v>0.13513489429010628</c:v>
                </c:pt>
                <c:pt idx="6">
                  <c:v>0.16216276427473433</c:v>
                </c:pt>
                <c:pt idx="7">
                  <c:v>0.18918840644284537</c:v>
                </c:pt>
                <c:pt idx="8">
                  <c:v>0.21621627642747346</c:v>
                </c:pt>
                <c:pt idx="9">
                  <c:v>0.24324414641210151</c:v>
                </c:pt>
                <c:pt idx="10">
                  <c:v>0.27026978858021256</c:v>
                </c:pt>
                <c:pt idx="11">
                  <c:v>0.29729765856484064</c:v>
                </c:pt>
                <c:pt idx="12">
                  <c:v>0.32432552854946867</c:v>
                </c:pt>
                <c:pt idx="13">
                  <c:v>0.35135117071757971</c:v>
                </c:pt>
                <c:pt idx="14">
                  <c:v>0.37837904070220779</c:v>
                </c:pt>
                <c:pt idx="15">
                  <c:v>0.40540468287031883</c:v>
                </c:pt>
                <c:pt idx="16">
                  <c:v>0.43243255285494692</c:v>
                </c:pt>
                <c:pt idx="17">
                  <c:v>0.459460422839575</c:v>
                </c:pt>
                <c:pt idx="18">
                  <c:v>0.48648606500768599</c:v>
                </c:pt>
                <c:pt idx="19">
                  <c:v>0.51351393499231401</c:v>
                </c:pt>
                <c:pt idx="20">
                  <c:v>0.54054180497694215</c:v>
                </c:pt>
                <c:pt idx="21">
                  <c:v>0.56756744714505314</c:v>
                </c:pt>
                <c:pt idx="22">
                  <c:v>0.59459531712968128</c:v>
                </c:pt>
                <c:pt idx="23">
                  <c:v>0.62162318711430931</c:v>
                </c:pt>
                <c:pt idx="24">
                  <c:v>0.64864882928242029</c:v>
                </c:pt>
                <c:pt idx="25">
                  <c:v>0.67567669926704843</c:v>
                </c:pt>
                <c:pt idx="26">
                  <c:v>0.70270234143515942</c:v>
                </c:pt>
                <c:pt idx="27">
                  <c:v>0.72973021141978744</c:v>
                </c:pt>
                <c:pt idx="28">
                  <c:v>0.75675808140441558</c:v>
                </c:pt>
                <c:pt idx="29">
                  <c:v>0.78378372357252668</c:v>
                </c:pt>
                <c:pt idx="30">
                  <c:v>0.81081159355715471</c:v>
                </c:pt>
                <c:pt idx="31">
                  <c:v>0.83783946354178285</c:v>
                </c:pt>
                <c:pt idx="32">
                  <c:v>0.86486510570989383</c:v>
                </c:pt>
                <c:pt idx="33">
                  <c:v>0.89189297569452197</c:v>
                </c:pt>
                <c:pt idx="34">
                  <c:v>0.91891861786263285</c:v>
                </c:pt>
                <c:pt idx="35">
                  <c:v>0.94594648784726088</c:v>
                </c:pt>
                <c:pt idx="36">
                  <c:v>0.97297435783188913</c:v>
                </c:pt>
                <c:pt idx="37">
                  <c:v>1</c:v>
                </c:pt>
              </c:numCache>
            </c:numRef>
          </c:xVal>
          <c:yVal>
            <c:numRef>
              <c:f>'10 hpf'!$T$3:$T$72</c:f>
              <c:numCache>
                <c:formatCode>General</c:formatCode>
                <c:ptCount val="70"/>
                <c:pt idx="0">
                  <c:v>1</c:v>
                </c:pt>
                <c:pt idx="1">
                  <c:v>0.70740434782608685</c:v>
                </c:pt>
                <c:pt idx="2">
                  <c:v>0.70505217391304353</c:v>
                </c:pt>
                <c:pt idx="3">
                  <c:v>0.55934347826086961</c:v>
                </c:pt>
                <c:pt idx="4">
                  <c:v>0.76968260869565219</c:v>
                </c:pt>
                <c:pt idx="5">
                  <c:v>0.33137391304347824</c:v>
                </c:pt>
                <c:pt idx="6">
                  <c:v>0.52291304347826084</c:v>
                </c:pt>
                <c:pt idx="7">
                  <c:v>0.53231304347826092</c:v>
                </c:pt>
                <c:pt idx="8">
                  <c:v>0.85663913043478257</c:v>
                </c:pt>
                <c:pt idx="9">
                  <c:v>0.58871739130434786</c:v>
                </c:pt>
                <c:pt idx="10">
                  <c:v>0.60869565217391308</c:v>
                </c:pt>
                <c:pt idx="11">
                  <c:v>0.91304347826086951</c:v>
                </c:pt>
                <c:pt idx="12">
                  <c:v>0.68742608695652174</c:v>
                </c:pt>
                <c:pt idx="13">
                  <c:v>0.65217391304347827</c:v>
                </c:pt>
                <c:pt idx="14">
                  <c:v>0.74265652173913044</c:v>
                </c:pt>
                <c:pt idx="15">
                  <c:v>0.76615652173913051</c:v>
                </c:pt>
                <c:pt idx="16">
                  <c:v>0.78848260869565223</c:v>
                </c:pt>
                <c:pt idx="17">
                  <c:v>0.89189130434782615</c:v>
                </c:pt>
                <c:pt idx="18">
                  <c:v>0.74383043478260868</c:v>
                </c:pt>
                <c:pt idx="19">
                  <c:v>0.60752173913043483</c:v>
                </c:pt>
                <c:pt idx="20">
                  <c:v>0.67685217391304353</c:v>
                </c:pt>
                <c:pt idx="21">
                  <c:v>0.74735652173913036</c:v>
                </c:pt>
                <c:pt idx="22">
                  <c:v>0.66039999999999999</c:v>
                </c:pt>
                <c:pt idx="23">
                  <c:v>0.84018695652173914</c:v>
                </c:pt>
                <c:pt idx="24">
                  <c:v>0.74383043478260868</c:v>
                </c:pt>
                <c:pt idx="25">
                  <c:v>0.64160000000000006</c:v>
                </c:pt>
                <c:pt idx="26">
                  <c:v>0.86369130434782604</c:v>
                </c:pt>
                <c:pt idx="27">
                  <c:v>0.76968260869565219</c:v>
                </c:pt>
                <c:pt idx="28">
                  <c:v>0.78378260869565219</c:v>
                </c:pt>
                <c:pt idx="29">
                  <c:v>0.90011739130434787</c:v>
                </c:pt>
                <c:pt idx="30">
                  <c:v>0.72855652173913032</c:v>
                </c:pt>
                <c:pt idx="31">
                  <c:v>0.63807391304347827</c:v>
                </c:pt>
                <c:pt idx="32">
                  <c:v>0.78730869565217387</c:v>
                </c:pt>
                <c:pt idx="33">
                  <c:v>0.42890869565217393</c:v>
                </c:pt>
                <c:pt idx="34">
                  <c:v>0.97180000000000011</c:v>
                </c:pt>
                <c:pt idx="35">
                  <c:v>0.79670869565217395</c:v>
                </c:pt>
                <c:pt idx="36">
                  <c:v>0.6451217391304348</c:v>
                </c:pt>
                <c:pt idx="37">
                  <c:v>0.91304347826086951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D0D-C54A-A038-C43D8C67D3BB}"/>
            </c:ext>
          </c:extLst>
        </c:ser>
        <c:ser>
          <c:idx val="5"/>
          <c:order val="5"/>
          <c:tx>
            <c:strRef>
              <c:f>'10 hpf'!$W$2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50000"/>
                </a:schemeClr>
              </a:solidFill>
              <a:ln w="9525">
                <a:solidFill>
                  <a:schemeClr val="accent6">
                    <a:shade val="50000"/>
                  </a:schemeClr>
                </a:solidFill>
              </a:ln>
              <a:effectLst/>
            </c:spPr>
          </c:marker>
          <c:xVal>
            <c:numRef>
              <c:f>'10 hpf'!$W$3:$W$72</c:f>
              <c:numCache>
                <c:formatCode>General</c:formatCode>
                <c:ptCount val="70"/>
                <c:pt idx="0">
                  <c:v>0</c:v>
                </c:pt>
                <c:pt idx="1">
                  <c:v>1.4493203772151353E-2</c:v>
                </c:pt>
                <c:pt idx="2">
                  <c:v>2.8985212918208731E-2</c:v>
                </c:pt>
                <c:pt idx="3">
                  <c:v>4.347841669036008E-2</c:v>
                </c:pt>
                <c:pt idx="4">
                  <c:v>5.7971620462511433E-2</c:v>
                </c:pt>
                <c:pt idx="5">
                  <c:v>7.2463629608568808E-2</c:v>
                </c:pt>
                <c:pt idx="6">
                  <c:v>8.6956833380720161E-2</c:v>
                </c:pt>
                <c:pt idx="7">
                  <c:v>0.10144884252677755</c:v>
                </c:pt>
                <c:pt idx="8">
                  <c:v>0.1159420462989289</c:v>
                </c:pt>
                <c:pt idx="9">
                  <c:v>0.13043525007108026</c:v>
                </c:pt>
                <c:pt idx="10">
                  <c:v>0.14492725921713762</c:v>
                </c:pt>
                <c:pt idx="11">
                  <c:v>0.159420462989289</c:v>
                </c:pt>
                <c:pt idx="12">
                  <c:v>0.17391366676144032</c:v>
                </c:pt>
                <c:pt idx="13">
                  <c:v>0.18840567590749771</c:v>
                </c:pt>
                <c:pt idx="14">
                  <c:v>0.20289887967964906</c:v>
                </c:pt>
                <c:pt idx="15">
                  <c:v>0.21739088882570642</c:v>
                </c:pt>
                <c:pt idx="16">
                  <c:v>0.2318840925978578</c:v>
                </c:pt>
                <c:pt idx="17">
                  <c:v>0.24637729637000916</c:v>
                </c:pt>
                <c:pt idx="18">
                  <c:v>0.26086930551606652</c:v>
                </c:pt>
                <c:pt idx="19">
                  <c:v>0.27536250928821787</c:v>
                </c:pt>
                <c:pt idx="20">
                  <c:v>0.28985571306036922</c:v>
                </c:pt>
                <c:pt idx="21">
                  <c:v>0.30434772220642659</c:v>
                </c:pt>
                <c:pt idx="22">
                  <c:v>0.31884092597857799</c:v>
                </c:pt>
                <c:pt idx="23">
                  <c:v>0.33333412975072935</c:v>
                </c:pt>
                <c:pt idx="24">
                  <c:v>0.34782613889678665</c:v>
                </c:pt>
                <c:pt idx="25">
                  <c:v>0.36231934266893806</c:v>
                </c:pt>
                <c:pt idx="26">
                  <c:v>0.37681135181499542</c:v>
                </c:pt>
                <c:pt idx="27">
                  <c:v>0.39130455558714677</c:v>
                </c:pt>
                <c:pt idx="28">
                  <c:v>0.40579775935929813</c:v>
                </c:pt>
                <c:pt idx="29">
                  <c:v>0.42028976850535549</c:v>
                </c:pt>
                <c:pt idx="30">
                  <c:v>0.43478297227750684</c:v>
                </c:pt>
                <c:pt idx="31">
                  <c:v>0.44927617604965825</c:v>
                </c:pt>
                <c:pt idx="32">
                  <c:v>0.46376818519571561</c:v>
                </c:pt>
                <c:pt idx="33">
                  <c:v>0.47826138896786696</c:v>
                </c:pt>
                <c:pt idx="34">
                  <c:v>0.49275339811392427</c:v>
                </c:pt>
                <c:pt idx="35">
                  <c:v>0.50724660188607562</c:v>
                </c:pt>
                <c:pt idx="36">
                  <c:v>0.52173980565822708</c:v>
                </c:pt>
                <c:pt idx="37">
                  <c:v>0.53623181480428439</c:v>
                </c:pt>
                <c:pt idx="38">
                  <c:v>0.55072501857643574</c:v>
                </c:pt>
                <c:pt idx="39">
                  <c:v>0.5652182223485871</c:v>
                </c:pt>
                <c:pt idx="40">
                  <c:v>0.5797102314946444</c:v>
                </c:pt>
                <c:pt idx="41">
                  <c:v>0.59420343526679575</c:v>
                </c:pt>
                <c:pt idx="42">
                  <c:v>0.60869544441285317</c:v>
                </c:pt>
                <c:pt idx="43">
                  <c:v>0.62318864818500452</c:v>
                </c:pt>
                <c:pt idx="44">
                  <c:v>0.63768185195715599</c:v>
                </c:pt>
                <c:pt idx="45">
                  <c:v>0.65217386110321329</c:v>
                </c:pt>
                <c:pt idx="46">
                  <c:v>0.66666706487536465</c:v>
                </c:pt>
                <c:pt idx="47">
                  <c:v>0.68116026864751611</c:v>
                </c:pt>
                <c:pt idx="48">
                  <c:v>0.6956522777935733</c:v>
                </c:pt>
                <c:pt idx="49">
                  <c:v>0.71014548156572466</c:v>
                </c:pt>
                <c:pt idx="50">
                  <c:v>0.72463868533787612</c:v>
                </c:pt>
                <c:pt idx="51">
                  <c:v>0.73913069448393343</c:v>
                </c:pt>
                <c:pt idx="52">
                  <c:v>0.75362389825608478</c:v>
                </c:pt>
                <c:pt idx="53">
                  <c:v>0.7681159074021422</c:v>
                </c:pt>
                <c:pt idx="54">
                  <c:v>0.78260911117429355</c:v>
                </c:pt>
                <c:pt idx="55">
                  <c:v>0.7971023149464449</c:v>
                </c:pt>
                <c:pt idx="56">
                  <c:v>0.81159432409250232</c:v>
                </c:pt>
                <c:pt idx="57">
                  <c:v>0.82608752786465356</c:v>
                </c:pt>
                <c:pt idx="58">
                  <c:v>0.84058073163680491</c:v>
                </c:pt>
                <c:pt idx="59">
                  <c:v>0.85507274078286233</c:v>
                </c:pt>
                <c:pt idx="60">
                  <c:v>0.86956594455501368</c:v>
                </c:pt>
                <c:pt idx="61">
                  <c:v>0.8840579537010711</c:v>
                </c:pt>
                <c:pt idx="62">
                  <c:v>0.89855115747322245</c:v>
                </c:pt>
                <c:pt idx="63">
                  <c:v>0.9130443612453738</c:v>
                </c:pt>
                <c:pt idx="64">
                  <c:v>0.92753637039143122</c:v>
                </c:pt>
                <c:pt idx="65">
                  <c:v>0.94202957416358246</c:v>
                </c:pt>
                <c:pt idx="66">
                  <c:v>0.95652277793573393</c:v>
                </c:pt>
                <c:pt idx="67">
                  <c:v>0.97101478708179123</c:v>
                </c:pt>
                <c:pt idx="68">
                  <c:v>0.98550799085394269</c:v>
                </c:pt>
                <c:pt idx="69">
                  <c:v>1</c:v>
                </c:pt>
              </c:numCache>
            </c:numRef>
          </c:xVal>
          <c:yVal>
            <c:numRef>
              <c:f>'10 hpf'!$X$3:$X$72</c:f>
              <c:numCache>
                <c:formatCode>General</c:formatCode>
                <c:ptCount val="70"/>
                <c:pt idx="0">
                  <c:v>0.8149263461807118</c:v>
                </c:pt>
                <c:pt idx="1">
                  <c:v>0.74285581236514908</c:v>
                </c:pt>
                <c:pt idx="2">
                  <c:v>0.77779286900641065</c:v>
                </c:pt>
                <c:pt idx="3">
                  <c:v>0.73379460751594927</c:v>
                </c:pt>
                <c:pt idx="4">
                  <c:v>0.86449327103674145</c:v>
                </c:pt>
                <c:pt idx="5">
                  <c:v>0.96621548204833663</c:v>
                </c:pt>
                <c:pt idx="6">
                  <c:v>0.73547878863138938</c:v>
                </c:pt>
                <c:pt idx="7">
                  <c:v>0.66147183459323533</c:v>
                </c:pt>
                <c:pt idx="8">
                  <c:v>0.67328826661285568</c:v>
                </c:pt>
                <c:pt idx="9">
                  <c:v>0.73063967837573529</c:v>
                </c:pt>
                <c:pt idx="10">
                  <c:v>0.69717336975924737</c:v>
                </c:pt>
                <c:pt idx="11">
                  <c:v>0.81454216661751244</c:v>
                </c:pt>
                <c:pt idx="12">
                  <c:v>0.84514847181907082</c:v>
                </c:pt>
                <c:pt idx="13">
                  <c:v>0.70379755677320199</c:v>
                </c:pt>
                <c:pt idx="14">
                  <c:v>0.64665181689769169</c:v>
                </c:pt>
                <c:pt idx="15">
                  <c:v>0.70158949443521723</c:v>
                </c:pt>
                <c:pt idx="16">
                  <c:v>0.70548561849029068</c:v>
                </c:pt>
                <c:pt idx="17">
                  <c:v>0.79491796408115112</c:v>
                </c:pt>
                <c:pt idx="18">
                  <c:v>0.85549415581391741</c:v>
                </c:pt>
                <c:pt idx="19">
                  <c:v>0.87855269080918308</c:v>
                </c:pt>
                <c:pt idx="20">
                  <c:v>0.83462039954674572</c:v>
                </c:pt>
                <c:pt idx="21">
                  <c:v>0.95518681216335777</c:v>
                </c:pt>
                <c:pt idx="22">
                  <c:v>0.82397202862331775</c:v>
                </c:pt>
                <c:pt idx="23">
                  <c:v>0.81061499774925094</c:v>
                </c:pt>
                <c:pt idx="24">
                  <c:v>0.88975210716669506</c:v>
                </c:pt>
                <c:pt idx="25">
                  <c:v>0.59203234869534171</c:v>
                </c:pt>
                <c:pt idx="26">
                  <c:v>0.48465610108191171</c:v>
                </c:pt>
                <c:pt idx="27">
                  <c:v>0.76335703087406659</c:v>
                </c:pt>
                <c:pt idx="28">
                  <c:v>0.67371513279418838</c:v>
                </c:pt>
                <c:pt idx="29">
                  <c:v>0.72855191468885339</c:v>
                </c:pt>
                <c:pt idx="30">
                  <c:v>0.66241482079381586</c:v>
                </c:pt>
                <c:pt idx="31">
                  <c:v>0.79255079707557863</c:v>
                </c:pt>
                <c:pt idx="32">
                  <c:v>0.73900237492820886</c:v>
                </c:pt>
                <c:pt idx="33">
                  <c:v>0.98914983779085097</c:v>
                </c:pt>
                <c:pt idx="34">
                  <c:v>0.97366235661176903</c:v>
                </c:pt>
                <c:pt idx="35">
                  <c:v>0.87267357931173639</c:v>
                </c:pt>
                <c:pt idx="36">
                  <c:v>0.97286295267218226</c:v>
                </c:pt>
                <c:pt idx="37">
                  <c:v>0.92717274886298362</c:v>
                </c:pt>
                <c:pt idx="38">
                  <c:v>0.86145864054763055</c:v>
                </c:pt>
                <c:pt idx="39">
                  <c:v>0.81279977647734503</c:v>
                </c:pt>
                <c:pt idx="40">
                  <c:v>0.95272263011657321</c:v>
                </c:pt>
                <c:pt idx="41">
                  <c:v>0.87408611831178296</c:v>
                </c:pt>
                <c:pt idx="42">
                  <c:v>0.78352839824286347</c:v>
                </c:pt>
                <c:pt idx="43">
                  <c:v>0.87235536997656116</c:v>
                </c:pt>
                <c:pt idx="44">
                  <c:v>1</c:v>
                </c:pt>
                <c:pt idx="45">
                  <c:v>0.99061670521397638</c:v>
                </c:pt>
                <c:pt idx="46">
                  <c:v>0.81061499774925094</c:v>
                </c:pt>
                <c:pt idx="47">
                  <c:v>0.83560607236545958</c:v>
                </c:pt>
                <c:pt idx="48">
                  <c:v>0.5792302438570075</c:v>
                </c:pt>
                <c:pt idx="49">
                  <c:v>0.58286636760163291</c:v>
                </c:pt>
                <c:pt idx="50">
                  <c:v>0.88442792170498108</c:v>
                </c:pt>
                <c:pt idx="51">
                  <c:v>0.79181736336401587</c:v>
                </c:pt>
                <c:pt idx="52">
                  <c:v>0.72716653990034608</c:v>
                </c:pt>
                <c:pt idx="53">
                  <c:v>0.89404793319156206</c:v>
                </c:pt>
                <c:pt idx="54">
                  <c:v>0.9358924607671173</c:v>
                </c:pt>
                <c:pt idx="55">
                  <c:v>0.74728357884606433</c:v>
                </c:pt>
                <c:pt idx="56">
                  <c:v>0.94353724601462208</c:v>
                </c:pt>
                <c:pt idx="57">
                  <c:v>0.89437390373003423</c:v>
                </c:pt>
                <c:pt idx="58">
                  <c:v>0.81121649100476534</c:v>
                </c:pt>
                <c:pt idx="59">
                  <c:v>0.70144203157257501</c:v>
                </c:pt>
                <c:pt idx="60">
                  <c:v>0.64891808826040387</c:v>
                </c:pt>
                <c:pt idx="61">
                  <c:v>0.69016112258044482</c:v>
                </c:pt>
                <c:pt idx="62">
                  <c:v>0.761602998928954</c:v>
                </c:pt>
                <c:pt idx="63">
                  <c:v>0.79761498222684435</c:v>
                </c:pt>
                <c:pt idx="64">
                  <c:v>0.95934293652887936</c:v>
                </c:pt>
                <c:pt idx="65">
                  <c:v>0.89576703972183847</c:v>
                </c:pt>
                <c:pt idx="66">
                  <c:v>0.60747326265464197</c:v>
                </c:pt>
                <c:pt idx="67">
                  <c:v>0.79080064573211428</c:v>
                </c:pt>
                <c:pt idx="68">
                  <c:v>0.87566552318271418</c:v>
                </c:pt>
                <c:pt idx="69">
                  <c:v>0.97015041211989506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D0D-C54A-A038-C43D8C67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734552"/>
        <c:axId val="2094734553"/>
      </c:scatterChart>
      <c:valAx>
        <c:axId val="20947345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3"/>
        <c:crosses val="autoZero"/>
        <c:crossBetween val="between"/>
        <c:majorUnit val="0.25"/>
        <c:minorUnit val="0.125"/>
      </c:valAx>
      <c:valAx>
        <c:axId val="209473455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2"/>
        <c:crosses val="autoZero"/>
        <c:crossBetween val="between"/>
        <c:minorUnit val="0.125"/>
      </c:valAx>
      <c:spPr>
        <a:noFill/>
        <a:ln>
          <a:noFill/>
        </a:ln>
        <a:effectLst/>
      </c:spPr>
    </c:plotArea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166500000000004E-2"/>
          <c:y val="4.2677800000000002E-2"/>
          <c:w val="0.85884400000000005"/>
          <c:h val="0.886395000000000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'11hpf'!$C$2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58000"/>
                </a:schemeClr>
              </a:solidFill>
              <a:ln w="9525">
                <a:solidFill>
                  <a:schemeClr val="accent6">
                    <a:tint val="58000"/>
                  </a:schemeClr>
                </a:solidFill>
              </a:ln>
              <a:effectLst/>
            </c:spPr>
          </c:marker>
          <c:xVal>
            <c:numRef>
              <c:f>'11hpf'!$C$3:$C$40</c:f>
              <c:numCache>
                <c:formatCode>General</c:formatCode>
                <c:ptCount val="38"/>
                <c:pt idx="0">
                  <c:v>0</c:v>
                </c:pt>
                <c:pt idx="1">
                  <c:v>3.7038167752492718E-2</c:v>
                </c:pt>
                <c:pt idx="2">
                  <c:v>7.40732825732551E-2</c:v>
                </c:pt>
                <c:pt idx="3">
                  <c:v>0.11111145032574782</c:v>
                </c:pt>
                <c:pt idx="4">
                  <c:v>0.14814961807824054</c:v>
                </c:pt>
                <c:pt idx="5">
                  <c:v>0.18518473289900292</c:v>
                </c:pt>
                <c:pt idx="6">
                  <c:v>0.22222290065149564</c:v>
                </c:pt>
                <c:pt idx="7">
                  <c:v>0.25925801547225802</c:v>
                </c:pt>
                <c:pt idx="8">
                  <c:v>0.29629618322475076</c:v>
                </c:pt>
                <c:pt idx="9">
                  <c:v>0.33333435097724345</c:v>
                </c:pt>
                <c:pt idx="10">
                  <c:v>0.37036946579800584</c:v>
                </c:pt>
                <c:pt idx="11">
                  <c:v>0.40740763355049858</c:v>
                </c:pt>
                <c:pt idx="12">
                  <c:v>0.44444580130299127</c:v>
                </c:pt>
                <c:pt idx="13">
                  <c:v>0.48148091612375366</c:v>
                </c:pt>
                <c:pt idx="14">
                  <c:v>0.51851908387624646</c:v>
                </c:pt>
                <c:pt idx="15">
                  <c:v>0.55555419869700873</c:v>
                </c:pt>
                <c:pt idx="16">
                  <c:v>0.59259236644950153</c:v>
                </c:pt>
                <c:pt idx="17">
                  <c:v>0.62963053420199422</c:v>
                </c:pt>
                <c:pt idx="18">
                  <c:v>0.6666656490227566</c:v>
                </c:pt>
                <c:pt idx="19">
                  <c:v>0.70370381677524918</c:v>
                </c:pt>
                <c:pt idx="20">
                  <c:v>0.74074198452774209</c:v>
                </c:pt>
                <c:pt idx="21">
                  <c:v>0.77777709934850436</c:v>
                </c:pt>
                <c:pt idx="22">
                  <c:v>0.81481526710099716</c:v>
                </c:pt>
                <c:pt idx="23">
                  <c:v>0.85185343485348985</c:v>
                </c:pt>
                <c:pt idx="24">
                  <c:v>0.88888854967425224</c:v>
                </c:pt>
                <c:pt idx="25">
                  <c:v>0.92592671742674504</c:v>
                </c:pt>
                <c:pt idx="26">
                  <c:v>0.96296183224750731</c:v>
                </c:pt>
                <c:pt idx="27">
                  <c:v>1</c:v>
                </c:pt>
              </c:numCache>
            </c:numRef>
          </c:xVal>
          <c:yVal>
            <c:numRef>
              <c:f>'11hpf'!$D$3:$D$40</c:f>
              <c:numCache>
                <c:formatCode>General</c:formatCode>
                <c:ptCount val="38"/>
                <c:pt idx="0">
                  <c:v>0.31319490118700871</c:v>
                </c:pt>
                <c:pt idx="1">
                  <c:v>0.63218782298224185</c:v>
                </c:pt>
                <c:pt idx="2">
                  <c:v>0.54615709856243544</c:v>
                </c:pt>
                <c:pt idx="3">
                  <c:v>0.74818738450938027</c:v>
                </c:pt>
                <c:pt idx="4">
                  <c:v>0.82068808919790792</c:v>
                </c:pt>
                <c:pt idx="5">
                  <c:v>0.79845516614989509</c:v>
                </c:pt>
                <c:pt idx="6">
                  <c:v>0.73078940774844181</c:v>
                </c:pt>
                <c:pt idx="7">
                  <c:v>0.81005512230260901</c:v>
                </c:pt>
                <c:pt idx="8">
                  <c:v>0.94200021923643085</c:v>
                </c:pt>
                <c:pt idx="9">
                  <c:v>0.82213661561589779</c:v>
                </c:pt>
                <c:pt idx="10">
                  <c:v>0.85887046258886912</c:v>
                </c:pt>
                <c:pt idx="11">
                  <c:v>0.66409063860440354</c:v>
                </c:pt>
                <c:pt idx="12">
                  <c:v>0.67423815340286264</c:v>
                </c:pt>
                <c:pt idx="13">
                  <c:v>0.87916940712205216</c:v>
                </c:pt>
                <c:pt idx="14">
                  <c:v>1</c:v>
                </c:pt>
                <c:pt idx="15">
                  <c:v>0.97873406620940218</c:v>
                </c:pt>
                <c:pt idx="16">
                  <c:v>0.83905305521626106</c:v>
                </c:pt>
                <c:pt idx="17">
                  <c:v>0.79120470418741595</c:v>
                </c:pt>
                <c:pt idx="18">
                  <c:v>0.50894171442888914</c:v>
                </c:pt>
                <c:pt idx="19">
                  <c:v>0.82986861473895213</c:v>
                </c:pt>
                <c:pt idx="20">
                  <c:v>0.96616712079927336</c:v>
                </c:pt>
                <c:pt idx="21">
                  <c:v>0.90478483510288454</c:v>
                </c:pt>
                <c:pt idx="22">
                  <c:v>0.81101819662375907</c:v>
                </c:pt>
                <c:pt idx="23">
                  <c:v>0.64572175764978545</c:v>
                </c:pt>
                <c:pt idx="24">
                  <c:v>0.63508879075448654</c:v>
                </c:pt>
                <c:pt idx="25">
                  <c:v>0.65055670393685994</c:v>
                </c:pt>
                <c:pt idx="26">
                  <c:v>0.52489116477183761</c:v>
                </c:pt>
                <c:pt idx="27">
                  <c:v>0.39149362648376085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1E-B443-AD07-F2058DD4CA72}"/>
            </c:ext>
          </c:extLst>
        </c:ser>
        <c:ser>
          <c:idx val="1"/>
          <c:order val="1"/>
          <c:tx>
            <c:strRef>
              <c:f>'11hpf'!$G$2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86000"/>
                </a:schemeClr>
              </a:solidFill>
              <a:ln w="9525">
                <a:solidFill>
                  <a:schemeClr val="accent6">
                    <a:tint val="86000"/>
                  </a:schemeClr>
                </a:solidFill>
              </a:ln>
              <a:effectLst/>
            </c:spPr>
          </c:marker>
          <c:xVal>
            <c:numRef>
              <c:f>'11hpf'!$G$3:$G$40</c:f>
              <c:numCache>
                <c:formatCode>General</c:formatCode>
                <c:ptCount val="38"/>
                <c:pt idx="0">
                  <c:v>0</c:v>
                </c:pt>
                <c:pt idx="1">
                  <c:v>6.2501931934097865E-2</c:v>
                </c:pt>
                <c:pt idx="2">
                  <c:v>0.12499871204393476</c:v>
                </c:pt>
                <c:pt idx="3">
                  <c:v>0.18750064397803262</c:v>
                </c:pt>
                <c:pt idx="4">
                  <c:v>0.25000257591213049</c:v>
                </c:pt>
                <c:pt idx="5">
                  <c:v>0.31249935602196738</c:v>
                </c:pt>
                <c:pt idx="6">
                  <c:v>0.37500128795606524</c:v>
                </c:pt>
                <c:pt idx="7">
                  <c:v>0.43749806806590213</c:v>
                </c:pt>
                <c:pt idx="8">
                  <c:v>0.5</c:v>
                </c:pt>
                <c:pt idx="9">
                  <c:v>0.56250193193409781</c:v>
                </c:pt>
                <c:pt idx="10">
                  <c:v>0.62499871204393476</c:v>
                </c:pt>
                <c:pt idx="11">
                  <c:v>0.68750064397803268</c:v>
                </c:pt>
                <c:pt idx="12">
                  <c:v>0.75000257591213049</c:v>
                </c:pt>
                <c:pt idx="13">
                  <c:v>0.81249935602196743</c:v>
                </c:pt>
                <c:pt idx="14">
                  <c:v>0.87500128795606524</c:v>
                </c:pt>
                <c:pt idx="15">
                  <c:v>0.93749806806590208</c:v>
                </c:pt>
                <c:pt idx="16">
                  <c:v>1</c:v>
                </c:pt>
              </c:numCache>
            </c:numRef>
          </c:xVal>
          <c:yVal>
            <c:numRef>
              <c:f>'11hpf'!$H$3:$H$40</c:f>
              <c:numCache>
                <c:formatCode>General</c:formatCode>
                <c:ptCount val="38"/>
                <c:pt idx="0">
                  <c:v>0.91211401425178151</c:v>
                </c:pt>
                <c:pt idx="1">
                  <c:v>0.69305843230403807</c:v>
                </c:pt>
                <c:pt idx="2">
                  <c:v>0.8698869358669834</c:v>
                </c:pt>
                <c:pt idx="3">
                  <c:v>0.65083135391923985</c:v>
                </c:pt>
                <c:pt idx="4">
                  <c:v>0.5764066508313539</c:v>
                </c:pt>
                <c:pt idx="5">
                  <c:v>0.65399714964370548</c:v>
                </c:pt>
                <c:pt idx="6">
                  <c:v>0.67458432304038007</c:v>
                </c:pt>
                <c:pt idx="7">
                  <c:v>0.48904893111638953</c:v>
                </c:pt>
                <c:pt idx="8">
                  <c:v>0.68830783847981003</c:v>
                </c:pt>
                <c:pt idx="9">
                  <c:v>0.74821852731591454</c:v>
                </c:pt>
                <c:pt idx="10">
                  <c:v>0.72525605700712592</c:v>
                </c:pt>
                <c:pt idx="11">
                  <c:v>0.63657957244655583</c:v>
                </c:pt>
                <c:pt idx="12">
                  <c:v>0.81710213776722085</c:v>
                </c:pt>
                <c:pt idx="13">
                  <c:v>1</c:v>
                </c:pt>
                <c:pt idx="14">
                  <c:v>0.69886555819477436</c:v>
                </c:pt>
                <c:pt idx="15">
                  <c:v>0.76484560570071258</c:v>
                </c:pt>
                <c:pt idx="16">
                  <c:v>0.85299382422802861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1E-B443-AD07-F2058DD4CA72}"/>
            </c:ext>
          </c:extLst>
        </c:ser>
        <c:ser>
          <c:idx val="2"/>
          <c:order val="2"/>
          <c:tx>
            <c:strRef>
              <c:f>'11hpf'!$K$2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86000"/>
                </a:schemeClr>
              </a:solidFill>
              <a:ln w="9525">
                <a:solidFill>
                  <a:schemeClr val="accent6">
                    <a:shade val="86000"/>
                  </a:schemeClr>
                </a:solidFill>
              </a:ln>
              <a:effectLst/>
            </c:spPr>
          </c:marker>
          <c:xVal>
            <c:numRef>
              <c:f>'11hpf'!$K$3:$K$40</c:f>
              <c:numCache>
                <c:formatCode>General</c:formatCode>
                <c:ptCount val="38"/>
                <c:pt idx="0">
                  <c:v>0</c:v>
                </c:pt>
                <c:pt idx="1">
                  <c:v>4.5455907919189492E-2</c:v>
                </c:pt>
                <c:pt idx="2">
                  <c:v>9.0908069060607874E-2</c:v>
                </c:pt>
                <c:pt idx="3">
                  <c:v>0.13636397697979735</c:v>
                </c:pt>
                <c:pt idx="4">
                  <c:v>0.18181988489898684</c:v>
                </c:pt>
                <c:pt idx="5">
                  <c:v>0.22727204604040524</c:v>
                </c:pt>
                <c:pt idx="6">
                  <c:v>0.2727279539595947</c:v>
                </c:pt>
                <c:pt idx="7">
                  <c:v>0.31818011510101313</c:v>
                </c:pt>
                <c:pt idx="8">
                  <c:v>0.36363602302020259</c:v>
                </c:pt>
                <c:pt idx="9">
                  <c:v>0.40909193093939206</c:v>
                </c:pt>
                <c:pt idx="10">
                  <c:v>0.45454409208081048</c:v>
                </c:pt>
                <c:pt idx="11">
                  <c:v>0.5</c:v>
                </c:pt>
                <c:pt idx="12">
                  <c:v>0.54545590791918941</c:v>
                </c:pt>
                <c:pt idx="13">
                  <c:v>0.59090806906060789</c:v>
                </c:pt>
                <c:pt idx="14">
                  <c:v>0.63636397697979741</c:v>
                </c:pt>
                <c:pt idx="15">
                  <c:v>0.68181613812121566</c:v>
                </c:pt>
                <c:pt idx="16">
                  <c:v>0.72727204604040518</c:v>
                </c:pt>
                <c:pt idx="17">
                  <c:v>0.7727279539595947</c:v>
                </c:pt>
                <c:pt idx="18">
                  <c:v>0.81818011510101307</c:v>
                </c:pt>
                <c:pt idx="19">
                  <c:v>0.86363602302020248</c:v>
                </c:pt>
                <c:pt idx="20">
                  <c:v>0.90909193093939211</c:v>
                </c:pt>
                <c:pt idx="21">
                  <c:v>0.95454409208081037</c:v>
                </c:pt>
                <c:pt idx="22">
                  <c:v>1</c:v>
                </c:pt>
              </c:numCache>
            </c:numRef>
          </c:xVal>
          <c:yVal>
            <c:numRef>
              <c:f>'11hpf'!$L$3:$L$40</c:f>
              <c:numCache>
                <c:formatCode>General</c:formatCode>
                <c:ptCount val="38"/>
                <c:pt idx="0">
                  <c:v>0.60606924875934054</c:v>
                </c:pt>
                <c:pt idx="1">
                  <c:v>0.83411884661456837</c:v>
                </c:pt>
                <c:pt idx="2">
                  <c:v>0.82645741828760477</c:v>
                </c:pt>
                <c:pt idx="3">
                  <c:v>1</c:v>
                </c:pt>
                <c:pt idx="4">
                  <c:v>0.7746028463864012</c:v>
                </c:pt>
                <c:pt idx="5">
                  <c:v>0.75986823341509324</c:v>
                </c:pt>
                <c:pt idx="6">
                  <c:v>0.72952198961839032</c:v>
                </c:pt>
                <c:pt idx="7">
                  <c:v>0.63288246534709935</c:v>
                </c:pt>
                <c:pt idx="8">
                  <c:v>0.70123638126746901</c:v>
                </c:pt>
                <c:pt idx="9">
                  <c:v>0.53152629627516967</c:v>
                </c:pt>
                <c:pt idx="10">
                  <c:v>0.86829758713136718</c:v>
                </c:pt>
                <c:pt idx="11">
                  <c:v>0.74867377787918543</c:v>
                </c:pt>
                <c:pt idx="12">
                  <c:v>0.73629926986481087</c:v>
                </c:pt>
                <c:pt idx="13">
                  <c:v>0.84649335462894293</c:v>
                </c:pt>
                <c:pt idx="14">
                  <c:v>0.67206662483600466</c:v>
                </c:pt>
                <c:pt idx="15">
                  <c:v>0.631406508470709</c:v>
                </c:pt>
                <c:pt idx="16">
                  <c:v>0.70624536535280358</c:v>
                </c:pt>
                <c:pt idx="17">
                  <c:v>0.5636408362329588</c:v>
                </c:pt>
                <c:pt idx="18">
                  <c:v>0.56422907991557802</c:v>
                </c:pt>
                <c:pt idx="19">
                  <c:v>0.84678925902686664</c:v>
                </c:pt>
                <c:pt idx="20">
                  <c:v>0.97259853972962174</c:v>
                </c:pt>
                <c:pt idx="21">
                  <c:v>0.77754762991272597</c:v>
                </c:pt>
                <c:pt idx="22">
                  <c:v>0.74867377787918543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F1E-B443-AD07-F2058DD4CA72}"/>
            </c:ext>
          </c:extLst>
        </c:ser>
        <c:ser>
          <c:idx val="3"/>
          <c:order val="3"/>
          <c:tx>
            <c:strRef>
              <c:f>'11hpf'!$O$2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58000"/>
                </a:schemeClr>
              </a:solidFill>
              <a:ln w="9525">
                <a:solidFill>
                  <a:schemeClr val="accent6">
                    <a:shade val="58000"/>
                  </a:schemeClr>
                </a:solidFill>
              </a:ln>
              <a:effectLst/>
            </c:spPr>
          </c:marker>
          <c:xVal>
            <c:numRef>
              <c:f>'11hpf'!$O$3:$O$40</c:f>
              <c:numCache>
                <c:formatCode>General</c:formatCode>
                <c:ptCount val="38"/>
                <c:pt idx="0">
                  <c:v>0</c:v>
                </c:pt>
                <c:pt idx="1">
                  <c:v>2.7027869984628066E-2</c:v>
                </c:pt>
                <c:pt idx="2">
                  <c:v>5.4053512152739104E-2</c:v>
                </c:pt>
                <c:pt idx="3">
                  <c:v>8.1081382137367167E-2</c:v>
                </c:pt>
                <c:pt idx="4">
                  <c:v>0.10810925212199524</c:v>
                </c:pt>
                <c:pt idx="5">
                  <c:v>0.13513489429010628</c:v>
                </c:pt>
                <c:pt idx="6">
                  <c:v>0.16216276427473433</c:v>
                </c:pt>
                <c:pt idx="7">
                  <c:v>0.18918840644284537</c:v>
                </c:pt>
                <c:pt idx="8">
                  <c:v>0.21621627642747346</c:v>
                </c:pt>
                <c:pt idx="9">
                  <c:v>0.24324414641210151</c:v>
                </c:pt>
                <c:pt idx="10">
                  <c:v>0.27026978858021256</c:v>
                </c:pt>
                <c:pt idx="11">
                  <c:v>0.29729765856484064</c:v>
                </c:pt>
                <c:pt idx="12">
                  <c:v>0.32432552854946867</c:v>
                </c:pt>
                <c:pt idx="13">
                  <c:v>0.35135117071757971</c:v>
                </c:pt>
                <c:pt idx="14">
                  <c:v>0.37837904070220779</c:v>
                </c:pt>
                <c:pt idx="15">
                  <c:v>0.40540468287031883</c:v>
                </c:pt>
                <c:pt idx="16">
                  <c:v>0.43243255285494692</c:v>
                </c:pt>
                <c:pt idx="17">
                  <c:v>0.459460422839575</c:v>
                </c:pt>
                <c:pt idx="18">
                  <c:v>0.48648606500768599</c:v>
                </c:pt>
                <c:pt idx="19">
                  <c:v>0.51351393499231401</c:v>
                </c:pt>
                <c:pt idx="20">
                  <c:v>0.54054180497694215</c:v>
                </c:pt>
                <c:pt idx="21">
                  <c:v>0.56756744714505314</c:v>
                </c:pt>
                <c:pt idx="22">
                  <c:v>0.59459531712968128</c:v>
                </c:pt>
                <c:pt idx="23">
                  <c:v>0.62162318711430931</c:v>
                </c:pt>
                <c:pt idx="24">
                  <c:v>0.64864882928242029</c:v>
                </c:pt>
                <c:pt idx="25">
                  <c:v>0.67567669926704843</c:v>
                </c:pt>
                <c:pt idx="26">
                  <c:v>0.70270234143515942</c:v>
                </c:pt>
                <c:pt idx="27">
                  <c:v>0.72973021141978744</c:v>
                </c:pt>
                <c:pt idx="28">
                  <c:v>0.75675808140441558</c:v>
                </c:pt>
                <c:pt idx="29">
                  <c:v>0.78378372357252668</c:v>
                </c:pt>
                <c:pt idx="30">
                  <c:v>0.81081159355715471</c:v>
                </c:pt>
                <c:pt idx="31">
                  <c:v>0.83783946354178285</c:v>
                </c:pt>
                <c:pt idx="32">
                  <c:v>0.86486510570989383</c:v>
                </c:pt>
                <c:pt idx="33">
                  <c:v>0.89189297569452197</c:v>
                </c:pt>
                <c:pt idx="34">
                  <c:v>0.91891861786263285</c:v>
                </c:pt>
                <c:pt idx="35">
                  <c:v>0.94594648784726088</c:v>
                </c:pt>
                <c:pt idx="36">
                  <c:v>0.97297435783188913</c:v>
                </c:pt>
                <c:pt idx="37">
                  <c:v>1</c:v>
                </c:pt>
              </c:numCache>
            </c:numRef>
          </c:xVal>
          <c:yVal>
            <c:numRef>
              <c:f>'11hpf'!$P$3:$P$40</c:f>
              <c:numCache>
                <c:formatCode>General</c:formatCode>
                <c:ptCount val="38"/>
                <c:pt idx="0">
                  <c:v>0.5176072741075588</c:v>
                </c:pt>
                <c:pt idx="1">
                  <c:v>0.3060508290343173</c:v>
                </c:pt>
                <c:pt idx="2">
                  <c:v>0.49073655515105502</c:v>
                </c:pt>
                <c:pt idx="3">
                  <c:v>0.61669110923238846</c:v>
                </c:pt>
                <c:pt idx="4">
                  <c:v>0.60754326334132747</c:v>
                </c:pt>
                <c:pt idx="5">
                  <c:v>0.51501233630669951</c:v>
                </c:pt>
                <c:pt idx="6">
                  <c:v>0.63801652892561977</c:v>
                </c:pt>
                <c:pt idx="7">
                  <c:v>0.52229679601097323</c:v>
                </c:pt>
                <c:pt idx="8">
                  <c:v>0.57706999775703505</c:v>
                </c:pt>
                <c:pt idx="9">
                  <c:v>0.45834814265256474</c:v>
                </c:pt>
                <c:pt idx="10">
                  <c:v>0.48156110353870835</c:v>
                </c:pt>
                <c:pt idx="11">
                  <c:v>0.59173898790524326</c:v>
                </c:pt>
                <c:pt idx="12">
                  <c:v>0.6862092168601942</c:v>
                </c:pt>
                <c:pt idx="13">
                  <c:v>0.77395400196690756</c:v>
                </c:pt>
                <c:pt idx="14">
                  <c:v>0.77664901050742763</c:v>
                </c:pt>
                <c:pt idx="15">
                  <c:v>0.86961127693714524</c:v>
                </c:pt>
                <c:pt idx="16">
                  <c:v>0.57414379130074711</c:v>
                </c:pt>
                <c:pt idx="17">
                  <c:v>0.4361669455994755</c:v>
                </c:pt>
                <c:pt idx="18">
                  <c:v>0.55655204541141146</c:v>
                </c:pt>
                <c:pt idx="19">
                  <c:v>0.47914215221104572</c:v>
                </c:pt>
                <c:pt idx="20">
                  <c:v>0.60088683379630425</c:v>
                </c:pt>
                <c:pt idx="21">
                  <c:v>0.81766076019254985</c:v>
                </c:pt>
                <c:pt idx="22">
                  <c:v>1</c:v>
                </c:pt>
                <c:pt idx="23">
                  <c:v>0.83424489725495599</c:v>
                </c:pt>
                <c:pt idx="24">
                  <c:v>0.8560499663555271</c:v>
                </c:pt>
                <c:pt idx="25">
                  <c:v>0.5418036888145068</c:v>
                </c:pt>
                <c:pt idx="26">
                  <c:v>0.55574457806380373</c:v>
                </c:pt>
                <c:pt idx="27">
                  <c:v>0.58697355026829312</c:v>
                </c:pt>
                <c:pt idx="28">
                  <c:v>0.40496212840111112</c:v>
                </c:pt>
                <c:pt idx="29">
                  <c:v>0.53706585689884223</c:v>
                </c:pt>
                <c:pt idx="30">
                  <c:v>0.53824945219896825</c:v>
                </c:pt>
                <c:pt idx="31">
                  <c:v>0.70219292948463563</c:v>
                </c:pt>
                <c:pt idx="32">
                  <c:v>0.57099328835901242</c:v>
                </c:pt>
                <c:pt idx="33">
                  <c:v>0.46308597456822925</c:v>
                </c:pt>
                <c:pt idx="34">
                  <c:v>0.29196155903310961</c:v>
                </c:pt>
                <c:pt idx="35">
                  <c:v>0.65465242671543666</c:v>
                </c:pt>
                <c:pt idx="36">
                  <c:v>0.72018840904777504</c:v>
                </c:pt>
                <c:pt idx="37">
                  <c:v>0.44859297089321759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F1E-B443-AD07-F2058DD4C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734552"/>
        <c:axId val="2094734553"/>
      </c:scatterChart>
      <c:valAx>
        <c:axId val="20947345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3"/>
        <c:crosses val="autoZero"/>
        <c:crossBetween val="between"/>
        <c:majorUnit val="0.25"/>
        <c:minorUnit val="0.125"/>
      </c:valAx>
      <c:valAx>
        <c:axId val="209473455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067612461999627E-2"/>
          <c:y val="0.12368011910009741"/>
          <c:w val="0.87004300000000001"/>
          <c:h val="0.810336999999999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'2-cells'!$C$2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65000"/>
                </a:schemeClr>
              </a:solidFill>
              <a:ln w="9525">
                <a:solidFill>
                  <a:schemeClr val="accent6">
                    <a:tint val="65000"/>
                  </a:schemeClr>
                </a:solidFill>
              </a:ln>
              <a:effectLst/>
            </c:spPr>
          </c:marker>
          <c:xVal>
            <c:numRef>
              <c:f>'2-cells'!$C$3:$C$1052</c:f>
              <c:numCache>
                <c:formatCode>General</c:formatCode>
                <c:ptCount val="1050"/>
                <c:pt idx="0">
                  <c:v>0</c:v>
                </c:pt>
                <c:pt idx="1">
                  <c:v>1.3535856392739693E-3</c:v>
                </c:pt>
                <c:pt idx="2">
                  <c:v>2.6980868111702609E-3</c:v>
                </c:pt>
                <c:pt idx="3">
                  <c:v>4.0516724504442306E-3</c:v>
                </c:pt>
                <c:pt idx="4">
                  <c:v>5.3961736223405218E-3</c:v>
                </c:pt>
                <c:pt idx="5">
                  <c:v>6.7497592616144915E-3</c:v>
                </c:pt>
                <c:pt idx="6">
                  <c:v>8.0942604335107835E-3</c:v>
                </c:pt>
                <c:pt idx="7">
                  <c:v>9.4478460727847532E-3</c:v>
                </c:pt>
                <c:pt idx="8">
                  <c:v>1.0792347244681044E-2</c:v>
                </c:pt>
                <c:pt idx="9">
                  <c:v>1.2145932883955013E-2</c:v>
                </c:pt>
                <c:pt idx="10">
                  <c:v>1.3499518523228983E-2</c:v>
                </c:pt>
                <c:pt idx="11">
                  <c:v>1.4844019695125273E-2</c:v>
                </c:pt>
                <c:pt idx="12">
                  <c:v>1.6197605334399241E-2</c:v>
                </c:pt>
                <c:pt idx="13">
                  <c:v>1.7542106506295535E-2</c:v>
                </c:pt>
                <c:pt idx="14">
                  <c:v>1.8895692145569506E-2</c:v>
                </c:pt>
                <c:pt idx="15">
                  <c:v>2.0240193317465797E-2</c:v>
                </c:pt>
                <c:pt idx="16">
                  <c:v>2.1593778956739765E-2</c:v>
                </c:pt>
                <c:pt idx="17">
                  <c:v>2.2938280128636055E-2</c:v>
                </c:pt>
                <c:pt idx="18">
                  <c:v>2.4291865767910027E-2</c:v>
                </c:pt>
                <c:pt idx="19">
                  <c:v>2.5645451407183995E-2</c:v>
                </c:pt>
                <c:pt idx="20">
                  <c:v>2.6989952579080288E-2</c:v>
                </c:pt>
                <c:pt idx="21">
                  <c:v>2.834353821835426E-2</c:v>
                </c:pt>
                <c:pt idx="22">
                  <c:v>2.9688039390250547E-2</c:v>
                </c:pt>
                <c:pt idx="23">
                  <c:v>3.1041625029524518E-2</c:v>
                </c:pt>
                <c:pt idx="24">
                  <c:v>3.2386126201420812E-2</c:v>
                </c:pt>
                <c:pt idx="25">
                  <c:v>3.3739711840694776E-2</c:v>
                </c:pt>
                <c:pt idx="26">
                  <c:v>3.508421301259107E-2</c:v>
                </c:pt>
                <c:pt idx="27">
                  <c:v>3.6437798651865042E-2</c:v>
                </c:pt>
                <c:pt idx="28">
                  <c:v>3.7782299823761328E-2</c:v>
                </c:pt>
                <c:pt idx="29">
                  <c:v>3.91358854630353E-2</c:v>
                </c:pt>
                <c:pt idx="30">
                  <c:v>4.0489471102309271E-2</c:v>
                </c:pt>
                <c:pt idx="31">
                  <c:v>4.1833972274205565E-2</c:v>
                </c:pt>
                <c:pt idx="32">
                  <c:v>4.318755791347953E-2</c:v>
                </c:pt>
                <c:pt idx="33">
                  <c:v>4.4532059085375823E-2</c:v>
                </c:pt>
                <c:pt idx="34">
                  <c:v>4.5885644724649795E-2</c:v>
                </c:pt>
                <c:pt idx="35">
                  <c:v>4.7230145896546082E-2</c:v>
                </c:pt>
                <c:pt idx="36">
                  <c:v>4.8583731535820053E-2</c:v>
                </c:pt>
                <c:pt idx="37">
                  <c:v>4.9928232707716347E-2</c:v>
                </c:pt>
                <c:pt idx="38">
                  <c:v>5.1281818346990311E-2</c:v>
                </c:pt>
                <c:pt idx="39">
                  <c:v>5.2635403986264283E-2</c:v>
                </c:pt>
                <c:pt idx="40">
                  <c:v>5.3979905158160577E-2</c:v>
                </c:pt>
                <c:pt idx="41">
                  <c:v>5.5333490797434548E-2</c:v>
                </c:pt>
                <c:pt idx="42">
                  <c:v>5.6677991969330835E-2</c:v>
                </c:pt>
                <c:pt idx="43">
                  <c:v>5.8031577608604806E-2</c:v>
                </c:pt>
                <c:pt idx="44">
                  <c:v>5.9376078780501093E-2</c:v>
                </c:pt>
                <c:pt idx="45">
                  <c:v>6.0729664419775065E-2</c:v>
                </c:pt>
                <c:pt idx="46">
                  <c:v>6.2074165591671358E-2</c:v>
                </c:pt>
                <c:pt idx="47">
                  <c:v>6.3427751230945337E-2</c:v>
                </c:pt>
                <c:pt idx="48">
                  <c:v>6.4781336870219294E-2</c:v>
                </c:pt>
                <c:pt idx="49">
                  <c:v>6.6125838042115595E-2</c:v>
                </c:pt>
                <c:pt idx="50">
                  <c:v>6.7479423681389553E-2</c:v>
                </c:pt>
                <c:pt idx="51">
                  <c:v>6.8823924853285853E-2</c:v>
                </c:pt>
                <c:pt idx="52">
                  <c:v>7.0177510492559811E-2</c:v>
                </c:pt>
                <c:pt idx="53">
                  <c:v>7.1522011664456112E-2</c:v>
                </c:pt>
                <c:pt idx="54">
                  <c:v>7.2875597303730083E-2</c:v>
                </c:pt>
                <c:pt idx="55">
                  <c:v>7.422009847562637E-2</c:v>
                </c:pt>
                <c:pt idx="56">
                  <c:v>7.5573684114900355E-2</c:v>
                </c:pt>
                <c:pt idx="57">
                  <c:v>7.6927269754174313E-2</c:v>
                </c:pt>
                <c:pt idx="58">
                  <c:v>7.82717709260706E-2</c:v>
                </c:pt>
                <c:pt idx="59">
                  <c:v>7.9625356565344571E-2</c:v>
                </c:pt>
                <c:pt idx="60">
                  <c:v>8.0969857737240872E-2</c:v>
                </c:pt>
                <c:pt idx="61">
                  <c:v>8.2323443376514829E-2</c:v>
                </c:pt>
                <c:pt idx="62">
                  <c:v>8.366794454841113E-2</c:v>
                </c:pt>
                <c:pt idx="63">
                  <c:v>8.5021530187685088E-2</c:v>
                </c:pt>
                <c:pt idx="64">
                  <c:v>8.6366031359581388E-2</c:v>
                </c:pt>
                <c:pt idx="65">
                  <c:v>8.771961699885536E-2</c:v>
                </c:pt>
                <c:pt idx="66">
                  <c:v>8.9073202638129317E-2</c:v>
                </c:pt>
                <c:pt idx="67">
                  <c:v>9.0417703810025604E-2</c:v>
                </c:pt>
                <c:pt idx="68">
                  <c:v>9.177128944929959E-2</c:v>
                </c:pt>
                <c:pt idx="69">
                  <c:v>9.3115790621195876E-2</c:v>
                </c:pt>
                <c:pt idx="70">
                  <c:v>9.4469376260469834E-2</c:v>
                </c:pt>
                <c:pt idx="71">
                  <c:v>9.5813877432366149E-2</c:v>
                </c:pt>
                <c:pt idx="72">
                  <c:v>9.7167463071640106E-2</c:v>
                </c:pt>
                <c:pt idx="73">
                  <c:v>9.8511964243536393E-2</c:v>
                </c:pt>
                <c:pt idx="74">
                  <c:v>9.9865549882810364E-2</c:v>
                </c:pt>
                <c:pt idx="75">
                  <c:v>0.10121005105470667</c:v>
                </c:pt>
                <c:pt idx="76">
                  <c:v>0.10256363669398062</c:v>
                </c:pt>
                <c:pt idx="77">
                  <c:v>0.10391722233325459</c:v>
                </c:pt>
                <c:pt idx="78">
                  <c:v>0.10526172350515088</c:v>
                </c:pt>
                <c:pt idx="79">
                  <c:v>0.10661530914442487</c:v>
                </c:pt>
                <c:pt idx="80">
                  <c:v>0.10795981031632115</c:v>
                </c:pt>
                <c:pt idx="81">
                  <c:v>0.10931339595559511</c:v>
                </c:pt>
                <c:pt idx="82">
                  <c:v>0.11065789712749141</c:v>
                </c:pt>
                <c:pt idx="83">
                  <c:v>0.11201148276676538</c:v>
                </c:pt>
                <c:pt idx="84">
                  <c:v>0.11335598393866167</c:v>
                </c:pt>
                <c:pt idx="85">
                  <c:v>0.11470956957793566</c:v>
                </c:pt>
                <c:pt idx="86">
                  <c:v>0.11606315521720961</c:v>
                </c:pt>
                <c:pt idx="87">
                  <c:v>0.1174076563891059</c:v>
                </c:pt>
                <c:pt idx="88">
                  <c:v>0.11876124202837987</c:v>
                </c:pt>
                <c:pt idx="89">
                  <c:v>0.12010574320027617</c:v>
                </c:pt>
                <c:pt idx="90">
                  <c:v>0.12145932883955013</c:v>
                </c:pt>
                <c:pt idx="91">
                  <c:v>0.12280383001144643</c:v>
                </c:pt>
                <c:pt idx="92">
                  <c:v>0.12415741565072039</c:v>
                </c:pt>
                <c:pt idx="93">
                  <c:v>0.12550191682261669</c:v>
                </c:pt>
                <c:pt idx="94">
                  <c:v>0.12685550246189067</c:v>
                </c:pt>
                <c:pt idx="95">
                  <c:v>0.12820908810116463</c:v>
                </c:pt>
                <c:pt idx="96">
                  <c:v>0.1295535892730609</c:v>
                </c:pt>
                <c:pt idx="97">
                  <c:v>0.13090717491233489</c:v>
                </c:pt>
                <c:pt idx="98">
                  <c:v>0.13225167608423119</c:v>
                </c:pt>
                <c:pt idx="99">
                  <c:v>0.13360526172350515</c:v>
                </c:pt>
                <c:pt idx="100">
                  <c:v>0.13494976289540145</c:v>
                </c:pt>
                <c:pt idx="101">
                  <c:v>0.13630334853467541</c:v>
                </c:pt>
                <c:pt idx="102">
                  <c:v>0.13764784970657171</c:v>
                </c:pt>
                <c:pt idx="103">
                  <c:v>0.13900143534584566</c:v>
                </c:pt>
                <c:pt idx="104">
                  <c:v>0.14035502098511962</c:v>
                </c:pt>
                <c:pt idx="105">
                  <c:v>0.14169952215701595</c:v>
                </c:pt>
                <c:pt idx="106">
                  <c:v>0.14305310779628991</c:v>
                </c:pt>
                <c:pt idx="107">
                  <c:v>0.14439760896818618</c:v>
                </c:pt>
                <c:pt idx="108">
                  <c:v>0.14575119460746017</c:v>
                </c:pt>
                <c:pt idx="109">
                  <c:v>0.14709569577935647</c:v>
                </c:pt>
                <c:pt idx="110">
                  <c:v>0.14844928141863042</c:v>
                </c:pt>
                <c:pt idx="111">
                  <c:v>0.14979378259052673</c:v>
                </c:pt>
                <c:pt idx="112">
                  <c:v>0.15114736822980071</c:v>
                </c:pt>
                <c:pt idx="113">
                  <c:v>0.15250095386907464</c:v>
                </c:pt>
                <c:pt idx="114">
                  <c:v>0.15384545504097094</c:v>
                </c:pt>
                <c:pt idx="115">
                  <c:v>0.1551990406802449</c:v>
                </c:pt>
                <c:pt idx="116">
                  <c:v>0.1565435418521412</c:v>
                </c:pt>
                <c:pt idx="117">
                  <c:v>0.15789712749141518</c:v>
                </c:pt>
                <c:pt idx="118">
                  <c:v>0.15924162866331146</c:v>
                </c:pt>
                <c:pt idx="119">
                  <c:v>0.16059521430258544</c:v>
                </c:pt>
                <c:pt idx="120">
                  <c:v>0.16193971547448174</c:v>
                </c:pt>
                <c:pt idx="121">
                  <c:v>0.1632933011137557</c:v>
                </c:pt>
                <c:pt idx="122">
                  <c:v>0.164637802285652</c:v>
                </c:pt>
                <c:pt idx="123">
                  <c:v>0.16599138792492593</c:v>
                </c:pt>
                <c:pt idx="124">
                  <c:v>0.16734497356419992</c:v>
                </c:pt>
                <c:pt idx="125">
                  <c:v>0.16868947473609622</c:v>
                </c:pt>
                <c:pt idx="126">
                  <c:v>0.17004306037537018</c:v>
                </c:pt>
                <c:pt idx="127">
                  <c:v>0.17138756154726648</c:v>
                </c:pt>
                <c:pt idx="128">
                  <c:v>0.17274114718654046</c:v>
                </c:pt>
                <c:pt idx="129">
                  <c:v>0.17408564835843673</c:v>
                </c:pt>
                <c:pt idx="130">
                  <c:v>0.17543923399771072</c:v>
                </c:pt>
                <c:pt idx="131">
                  <c:v>0.17678373516960702</c:v>
                </c:pt>
                <c:pt idx="132">
                  <c:v>0.17813732080888098</c:v>
                </c:pt>
                <c:pt idx="133">
                  <c:v>0.17949090644815494</c:v>
                </c:pt>
                <c:pt idx="134">
                  <c:v>0.18083540762005121</c:v>
                </c:pt>
                <c:pt idx="135">
                  <c:v>0.18218899325932519</c:v>
                </c:pt>
                <c:pt idx="136">
                  <c:v>0.18353349443122149</c:v>
                </c:pt>
                <c:pt idx="137">
                  <c:v>0.18488708007049545</c:v>
                </c:pt>
                <c:pt idx="138">
                  <c:v>0.18623158124239175</c:v>
                </c:pt>
                <c:pt idx="139">
                  <c:v>0.18758516688166574</c:v>
                </c:pt>
                <c:pt idx="140">
                  <c:v>0.18892966805356201</c:v>
                </c:pt>
                <c:pt idx="141">
                  <c:v>0.190283253692836</c:v>
                </c:pt>
                <c:pt idx="142">
                  <c:v>0.19163683933210995</c:v>
                </c:pt>
                <c:pt idx="143">
                  <c:v>0.19298134050400623</c:v>
                </c:pt>
                <c:pt idx="144">
                  <c:v>0.19433492614328021</c:v>
                </c:pt>
                <c:pt idx="145">
                  <c:v>0.19567942731517649</c:v>
                </c:pt>
                <c:pt idx="146">
                  <c:v>0.19703301295445047</c:v>
                </c:pt>
                <c:pt idx="147">
                  <c:v>0.19837751412634677</c:v>
                </c:pt>
                <c:pt idx="148">
                  <c:v>0.19973109976562073</c:v>
                </c:pt>
                <c:pt idx="149">
                  <c:v>0.20107560093751703</c:v>
                </c:pt>
                <c:pt idx="150">
                  <c:v>0.20242918657679101</c:v>
                </c:pt>
                <c:pt idx="151">
                  <c:v>0.20378277221606494</c:v>
                </c:pt>
                <c:pt idx="152">
                  <c:v>0.20512727338796125</c:v>
                </c:pt>
                <c:pt idx="153">
                  <c:v>0.20648085902723523</c:v>
                </c:pt>
                <c:pt idx="154">
                  <c:v>0.2078253601991315</c:v>
                </c:pt>
                <c:pt idx="155">
                  <c:v>0.20917894583840549</c:v>
                </c:pt>
                <c:pt idx="156">
                  <c:v>0.21052344701030176</c:v>
                </c:pt>
                <c:pt idx="157">
                  <c:v>0.21187703264957575</c:v>
                </c:pt>
                <c:pt idx="158">
                  <c:v>0.21322153382147205</c:v>
                </c:pt>
                <c:pt idx="159">
                  <c:v>0.21457511946074603</c:v>
                </c:pt>
                <c:pt idx="160">
                  <c:v>0.21592870510001996</c:v>
                </c:pt>
                <c:pt idx="161">
                  <c:v>0.21727320627191629</c:v>
                </c:pt>
                <c:pt idx="162">
                  <c:v>0.21862679191119022</c:v>
                </c:pt>
                <c:pt idx="163">
                  <c:v>0.21997129308308652</c:v>
                </c:pt>
                <c:pt idx="164">
                  <c:v>0.22132487872236051</c:v>
                </c:pt>
                <c:pt idx="165">
                  <c:v>0.22266937989425678</c:v>
                </c:pt>
                <c:pt idx="166">
                  <c:v>0.22402296553353077</c:v>
                </c:pt>
                <c:pt idx="167">
                  <c:v>0.22536746670542707</c:v>
                </c:pt>
                <c:pt idx="168">
                  <c:v>0.22672105234470102</c:v>
                </c:pt>
                <c:pt idx="169">
                  <c:v>0.22806555351659732</c:v>
                </c:pt>
                <c:pt idx="170">
                  <c:v>0.22941913915587131</c:v>
                </c:pt>
                <c:pt idx="171">
                  <c:v>0.23077272479514524</c:v>
                </c:pt>
                <c:pt idx="172">
                  <c:v>0.23211722596704154</c:v>
                </c:pt>
                <c:pt idx="173">
                  <c:v>0.2334708116063155</c:v>
                </c:pt>
                <c:pt idx="174">
                  <c:v>0.2348153127782118</c:v>
                </c:pt>
                <c:pt idx="175">
                  <c:v>0.23616889841748578</c:v>
                </c:pt>
                <c:pt idx="176">
                  <c:v>0.23751339958938206</c:v>
                </c:pt>
                <c:pt idx="177">
                  <c:v>0.23886698522865604</c:v>
                </c:pt>
                <c:pt idx="178">
                  <c:v>0.24021148640055234</c:v>
                </c:pt>
                <c:pt idx="179">
                  <c:v>0.2415650720398263</c:v>
                </c:pt>
                <c:pt idx="180">
                  <c:v>0.24291865767910026</c:v>
                </c:pt>
                <c:pt idx="181">
                  <c:v>0.24426315885099659</c:v>
                </c:pt>
                <c:pt idx="182">
                  <c:v>0.24561674449027052</c:v>
                </c:pt>
                <c:pt idx="183">
                  <c:v>0.24696124566216682</c:v>
                </c:pt>
                <c:pt idx="184">
                  <c:v>0.24831483130144077</c:v>
                </c:pt>
                <c:pt idx="185">
                  <c:v>0.24965933247333708</c:v>
                </c:pt>
                <c:pt idx="186">
                  <c:v>0.25101291811261106</c:v>
                </c:pt>
                <c:pt idx="187">
                  <c:v>0.25235741928450733</c:v>
                </c:pt>
                <c:pt idx="188">
                  <c:v>0.25371100492378135</c:v>
                </c:pt>
                <c:pt idx="189">
                  <c:v>0.2550645905630553</c:v>
                </c:pt>
                <c:pt idx="190">
                  <c:v>0.25640909173495158</c:v>
                </c:pt>
                <c:pt idx="191">
                  <c:v>0.25776267737422554</c:v>
                </c:pt>
                <c:pt idx="192">
                  <c:v>0.25910717854612181</c:v>
                </c:pt>
                <c:pt idx="193">
                  <c:v>0.26046076418539582</c:v>
                </c:pt>
                <c:pt idx="194">
                  <c:v>0.26180526535729209</c:v>
                </c:pt>
                <c:pt idx="195">
                  <c:v>0.26315885099656605</c:v>
                </c:pt>
                <c:pt idx="196">
                  <c:v>0.26450335216846238</c:v>
                </c:pt>
                <c:pt idx="197">
                  <c:v>0.26585693780773634</c:v>
                </c:pt>
                <c:pt idx="198">
                  <c:v>0.2672105234470103</c:v>
                </c:pt>
                <c:pt idx="199">
                  <c:v>0.26855502461890662</c:v>
                </c:pt>
                <c:pt idx="200">
                  <c:v>0.26990861025818053</c:v>
                </c:pt>
                <c:pt idx="201">
                  <c:v>0.27125311143007685</c:v>
                </c:pt>
                <c:pt idx="202">
                  <c:v>0.27260669706935081</c:v>
                </c:pt>
                <c:pt idx="203">
                  <c:v>0.27395119824124708</c:v>
                </c:pt>
                <c:pt idx="204">
                  <c:v>0.2753047838805211</c:v>
                </c:pt>
                <c:pt idx="205">
                  <c:v>0.27664928505241737</c:v>
                </c:pt>
                <c:pt idx="206">
                  <c:v>0.27800287069169133</c:v>
                </c:pt>
                <c:pt idx="207">
                  <c:v>0.27935645633096534</c:v>
                </c:pt>
                <c:pt idx="208">
                  <c:v>0.28070095750286161</c:v>
                </c:pt>
                <c:pt idx="209">
                  <c:v>0.28205454314213557</c:v>
                </c:pt>
                <c:pt idx="210">
                  <c:v>0.2833990443140319</c:v>
                </c:pt>
                <c:pt idx="211">
                  <c:v>0.2847526299533058</c:v>
                </c:pt>
                <c:pt idx="212">
                  <c:v>0.28609713112520213</c:v>
                </c:pt>
                <c:pt idx="213">
                  <c:v>0.28745071676447609</c:v>
                </c:pt>
                <c:pt idx="214">
                  <c:v>0.28879521793637236</c:v>
                </c:pt>
                <c:pt idx="215">
                  <c:v>0.29014880357564637</c:v>
                </c:pt>
                <c:pt idx="216">
                  <c:v>0.29149330474754265</c:v>
                </c:pt>
                <c:pt idx="217">
                  <c:v>0.29284689038681661</c:v>
                </c:pt>
                <c:pt idx="218">
                  <c:v>0.29420047602609056</c:v>
                </c:pt>
                <c:pt idx="219">
                  <c:v>0.29554497719798689</c:v>
                </c:pt>
                <c:pt idx="220">
                  <c:v>0.29689856283726085</c:v>
                </c:pt>
                <c:pt idx="221">
                  <c:v>0.29824306400915712</c:v>
                </c:pt>
                <c:pt idx="222">
                  <c:v>0.29959664964843108</c:v>
                </c:pt>
                <c:pt idx="223">
                  <c:v>0.30094115082032741</c:v>
                </c:pt>
                <c:pt idx="224">
                  <c:v>0.30229473645960142</c:v>
                </c:pt>
                <c:pt idx="225">
                  <c:v>0.30363923763149764</c:v>
                </c:pt>
                <c:pt idx="226">
                  <c:v>0.30499282327077165</c:v>
                </c:pt>
                <c:pt idx="227">
                  <c:v>0.30634640891004561</c:v>
                </c:pt>
                <c:pt idx="228">
                  <c:v>0.30769091008194188</c:v>
                </c:pt>
                <c:pt idx="229">
                  <c:v>0.30904449572121584</c:v>
                </c:pt>
                <c:pt idx="230">
                  <c:v>0.31038899689311217</c:v>
                </c:pt>
                <c:pt idx="231">
                  <c:v>0.31174258253238613</c:v>
                </c:pt>
                <c:pt idx="232">
                  <c:v>0.3130870837042824</c:v>
                </c:pt>
                <c:pt idx="233">
                  <c:v>0.31444066934355636</c:v>
                </c:pt>
                <c:pt idx="234">
                  <c:v>0.31578517051545268</c:v>
                </c:pt>
                <c:pt idx="235">
                  <c:v>0.31713875615472659</c:v>
                </c:pt>
                <c:pt idx="236">
                  <c:v>0.3184923417940006</c:v>
                </c:pt>
                <c:pt idx="237">
                  <c:v>0.31983684296589693</c:v>
                </c:pt>
                <c:pt idx="238">
                  <c:v>0.32119042860517089</c:v>
                </c:pt>
                <c:pt idx="239">
                  <c:v>0.32253492977706716</c:v>
                </c:pt>
                <c:pt idx="240">
                  <c:v>0.32388851541634112</c:v>
                </c:pt>
                <c:pt idx="241">
                  <c:v>0.32523301658823744</c:v>
                </c:pt>
                <c:pt idx="242">
                  <c:v>0.3265866022275114</c:v>
                </c:pt>
                <c:pt idx="243">
                  <c:v>0.32793110339940768</c:v>
                </c:pt>
                <c:pt idx="244">
                  <c:v>0.32928468903868163</c:v>
                </c:pt>
                <c:pt idx="245">
                  <c:v>0.33063827467795565</c:v>
                </c:pt>
                <c:pt idx="246">
                  <c:v>0.33198277584985186</c:v>
                </c:pt>
                <c:pt idx="247">
                  <c:v>0.33333636148912588</c:v>
                </c:pt>
                <c:pt idx="248">
                  <c:v>0.3346808626610222</c:v>
                </c:pt>
                <c:pt idx="249">
                  <c:v>0.33603444830029616</c:v>
                </c:pt>
                <c:pt idx="250">
                  <c:v>0.33737894947219244</c:v>
                </c:pt>
                <c:pt idx="251">
                  <c:v>0.33873253511146639</c:v>
                </c:pt>
                <c:pt idx="252">
                  <c:v>0.34007703628336272</c:v>
                </c:pt>
                <c:pt idx="253">
                  <c:v>0.34143062192263668</c:v>
                </c:pt>
                <c:pt idx="254">
                  <c:v>0.34278420756191058</c:v>
                </c:pt>
                <c:pt idx="255">
                  <c:v>0.34412870873380691</c:v>
                </c:pt>
                <c:pt idx="256">
                  <c:v>0.34548229437308092</c:v>
                </c:pt>
                <c:pt idx="257">
                  <c:v>0.34682679554497714</c:v>
                </c:pt>
                <c:pt idx="258">
                  <c:v>0.34818038118425115</c:v>
                </c:pt>
                <c:pt idx="259">
                  <c:v>0.34952488235614748</c:v>
                </c:pt>
                <c:pt idx="260">
                  <c:v>0.35087846799542144</c:v>
                </c:pt>
                <c:pt idx="261">
                  <c:v>0.35222296916731771</c:v>
                </c:pt>
                <c:pt idx="262">
                  <c:v>0.35357655480659167</c:v>
                </c:pt>
                <c:pt idx="263">
                  <c:v>0.354921055978488</c:v>
                </c:pt>
                <c:pt idx="264">
                  <c:v>0.35627464161776196</c:v>
                </c:pt>
                <c:pt idx="265">
                  <c:v>0.35762822725703591</c:v>
                </c:pt>
                <c:pt idx="266">
                  <c:v>0.35897272842893219</c:v>
                </c:pt>
                <c:pt idx="267">
                  <c:v>0.3603263140682062</c:v>
                </c:pt>
                <c:pt idx="268">
                  <c:v>0.36167081524010242</c:v>
                </c:pt>
                <c:pt idx="269">
                  <c:v>0.36302440087937643</c:v>
                </c:pt>
                <c:pt idx="270">
                  <c:v>0.36436890205127276</c:v>
                </c:pt>
                <c:pt idx="271">
                  <c:v>0.36572248769054672</c:v>
                </c:pt>
                <c:pt idx="272">
                  <c:v>0.36706698886244299</c:v>
                </c:pt>
                <c:pt idx="273">
                  <c:v>0.36842057450171695</c:v>
                </c:pt>
                <c:pt idx="274">
                  <c:v>0.3697741601409909</c:v>
                </c:pt>
                <c:pt idx="275">
                  <c:v>0.37111866131288718</c:v>
                </c:pt>
                <c:pt idx="276">
                  <c:v>0.37247224695216119</c:v>
                </c:pt>
                <c:pt idx="277">
                  <c:v>0.37381674812405746</c:v>
                </c:pt>
                <c:pt idx="278">
                  <c:v>0.37517033376333148</c:v>
                </c:pt>
                <c:pt idx="279">
                  <c:v>0.37651483493522769</c:v>
                </c:pt>
                <c:pt idx="280">
                  <c:v>0.37786842057450171</c:v>
                </c:pt>
                <c:pt idx="281">
                  <c:v>0.37921292174639804</c:v>
                </c:pt>
                <c:pt idx="282">
                  <c:v>0.38056650738567199</c:v>
                </c:pt>
                <c:pt idx="283">
                  <c:v>0.38192009302494589</c:v>
                </c:pt>
                <c:pt idx="284">
                  <c:v>0.38326459419684222</c:v>
                </c:pt>
                <c:pt idx="285">
                  <c:v>0.38461817983611618</c:v>
                </c:pt>
                <c:pt idx="286">
                  <c:v>0.38596268100801245</c:v>
                </c:pt>
                <c:pt idx="287">
                  <c:v>0.38731626664728647</c:v>
                </c:pt>
                <c:pt idx="288">
                  <c:v>0.38866076781918274</c:v>
                </c:pt>
                <c:pt idx="289">
                  <c:v>0.39001435345845675</c:v>
                </c:pt>
                <c:pt idx="290">
                  <c:v>0.39135885463035297</c:v>
                </c:pt>
                <c:pt idx="291">
                  <c:v>0.39271244026962698</c:v>
                </c:pt>
                <c:pt idx="292">
                  <c:v>0.39406602590890094</c:v>
                </c:pt>
                <c:pt idx="293">
                  <c:v>0.39541052708079727</c:v>
                </c:pt>
                <c:pt idx="294">
                  <c:v>0.39676411272007117</c:v>
                </c:pt>
                <c:pt idx="295">
                  <c:v>0.3981086138919675</c:v>
                </c:pt>
                <c:pt idx="296">
                  <c:v>0.39946219953124146</c:v>
                </c:pt>
                <c:pt idx="297">
                  <c:v>0.40080670070313773</c:v>
                </c:pt>
                <c:pt idx="298">
                  <c:v>0.40216028634241174</c:v>
                </c:pt>
                <c:pt idx="299">
                  <c:v>0.40350478751430802</c:v>
                </c:pt>
                <c:pt idx="300">
                  <c:v>0.40485837315358203</c:v>
                </c:pt>
                <c:pt idx="301">
                  <c:v>0.40621195879285599</c:v>
                </c:pt>
                <c:pt idx="302">
                  <c:v>0.40755645996475226</c:v>
                </c:pt>
                <c:pt idx="303">
                  <c:v>0.40891004560402622</c:v>
                </c:pt>
                <c:pt idx="304">
                  <c:v>0.41025454677592249</c:v>
                </c:pt>
                <c:pt idx="305">
                  <c:v>0.41160813241519645</c:v>
                </c:pt>
                <c:pt idx="306">
                  <c:v>0.41295263358709278</c:v>
                </c:pt>
                <c:pt idx="307">
                  <c:v>0.41430621922636673</c:v>
                </c:pt>
                <c:pt idx="308">
                  <c:v>0.41565072039826301</c:v>
                </c:pt>
                <c:pt idx="309">
                  <c:v>0.41700430603753702</c:v>
                </c:pt>
                <c:pt idx="310">
                  <c:v>0.41834880720943329</c:v>
                </c:pt>
                <c:pt idx="311">
                  <c:v>0.41970239284870731</c:v>
                </c:pt>
                <c:pt idx="312">
                  <c:v>0.42105597848798121</c:v>
                </c:pt>
                <c:pt idx="313">
                  <c:v>0.42240047965987754</c:v>
                </c:pt>
                <c:pt idx="314">
                  <c:v>0.42375406529915149</c:v>
                </c:pt>
                <c:pt idx="315">
                  <c:v>0.42509856647104777</c:v>
                </c:pt>
                <c:pt idx="316">
                  <c:v>0.42645215211032172</c:v>
                </c:pt>
                <c:pt idx="317">
                  <c:v>0.42779665328221805</c:v>
                </c:pt>
                <c:pt idx="318">
                  <c:v>0.42915023892149207</c:v>
                </c:pt>
                <c:pt idx="319">
                  <c:v>0.43049474009338828</c:v>
                </c:pt>
                <c:pt idx="320">
                  <c:v>0.4318483257326623</c:v>
                </c:pt>
                <c:pt idx="321">
                  <c:v>0.43320191137193625</c:v>
                </c:pt>
                <c:pt idx="322">
                  <c:v>0.43454641254383258</c:v>
                </c:pt>
                <c:pt idx="323">
                  <c:v>0.43589999818310649</c:v>
                </c:pt>
                <c:pt idx="324">
                  <c:v>0.43724449935500281</c:v>
                </c:pt>
                <c:pt idx="325">
                  <c:v>0.43859808499427677</c:v>
                </c:pt>
                <c:pt idx="326">
                  <c:v>0.43994258616617304</c:v>
                </c:pt>
                <c:pt idx="327">
                  <c:v>0.441296171805447</c:v>
                </c:pt>
                <c:pt idx="328">
                  <c:v>0.44264067297734333</c:v>
                </c:pt>
                <c:pt idx="329">
                  <c:v>0.44399425861661734</c:v>
                </c:pt>
                <c:pt idx="330">
                  <c:v>0.4453478442558913</c:v>
                </c:pt>
                <c:pt idx="331">
                  <c:v>0.44669234542778757</c:v>
                </c:pt>
                <c:pt idx="332">
                  <c:v>0.44804593106706153</c:v>
                </c:pt>
                <c:pt idx="333">
                  <c:v>0.44939043223895786</c:v>
                </c:pt>
                <c:pt idx="334">
                  <c:v>0.45074401787823176</c:v>
                </c:pt>
                <c:pt idx="335">
                  <c:v>0.45208851905012809</c:v>
                </c:pt>
                <c:pt idx="336">
                  <c:v>0.45344210468940205</c:v>
                </c:pt>
                <c:pt idx="337">
                  <c:v>0.45478660586129832</c:v>
                </c:pt>
                <c:pt idx="338">
                  <c:v>0.45614019150057228</c:v>
                </c:pt>
                <c:pt idx="339">
                  <c:v>0.45749377713984629</c:v>
                </c:pt>
                <c:pt idx="340">
                  <c:v>0.45883827831174262</c:v>
                </c:pt>
                <c:pt idx="341">
                  <c:v>0.46019186395101652</c:v>
                </c:pt>
                <c:pt idx="342">
                  <c:v>0.46153636512291285</c:v>
                </c:pt>
                <c:pt idx="343">
                  <c:v>0.46288995076218681</c:v>
                </c:pt>
                <c:pt idx="344">
                  <c:v>0.46423445193408308</c:v>
                </c:pt>
                <c:pt idx="345">
                  <c:v>0.46558803757335704</c:v>
                </c:pt>
                <c:pt idx="346">
                  <c:v>0.46693253874525337</c:v>
                </c:pt>
                <c:pt idx="347">
                  <c:v>0.46828612438452732</c:v>
                </c:pt>
                <c:pt idx="348">
                  <c:v>0.46963971002380134</c:v>
                </c:pt>
                <c:pt idx="349">
                  <c:v>0.47098421119569756</c:v>
                </c:pt>
                <c:pt idx="350">
                  <c:v>0.47233779683497157</c:v>
                </c:pt>
                <c:pt idx="351">
                  <c:v>0.4736822980068679</c:v>
                </c:pt>
                <c:pt idx="352">
                  <c:v>0.4750358836461418</c:v>
                </c:pt>
                <c:pt idx="353">
                  <c:v>0.47638038481803813</c:v>
                </c:pt>
                <c:pt idx="354">
                  <c:v>0.47773397045731208</c:v>
                </c:pt>
                <c:pt idx="355">
                  <c:v>0.47907847162920836</c:v>
                </c:pt>
                <c:pt idx="356">
                  <c:v>0.48043205726848232</c:v>
                </c:pt>
                <c:pt idx="357">
                  <c:v>0.48178564290775627</c:v>
                </c:pt>
                <c:pt idx="358">
                  <c:v>0.4831301440796526</c:v>
                </c:pt>
                <c:pt idx="359">
                  <c:v>0.48448372971892661</c:v>
                </c:pt>
                <c:pt idx="360">
                  <c:v>0.48582823089082283</c:v>
                </c:pt>
                <c:pt idx="361">
                  <c:v>0.48718181653009685</c:v>
                </c:pt>
                <c:pt idx="362">
                  <c:v>0.48852631770199317</c:v>
                </c:pt>
                <c:pt idx="363">
                  <c:v>0.48987990334126708</c:v>
                </c:pt>
                <c:pt idx="364">
                  <c:v>0.4912244045131634</c:v>
                </c:pt>
                <c:pt idx="365">
                  <c:v>0.49257799015243736</c:v>
                </c:pt>
                <c:pt idx="366">
                  <c:v>0.49392249132433363</c:v>
                </c:pt>
                <c:pt idx="367">
                  <c:v>0.49527607696360759</c:v>
                </c:pt>
                <c:pt idx="368">
                  <c:v>0.49662966260288155</c:v>
                </c:pt>
                <c:pt idx="369">
                  <c:v>0.49797416377477788</c:v>
                </c:pt>
                <c:pt idx="370">
                  <c:v>0.49932774941405189</c:v>
                </c:pt>
                <c:pt idx="371">
                  <c:v>0.50067225058594811</c:v>
                </c:pt>
                <c:pt idx="372">
                  <c:v>0.50202583622522212</c:v>
                </c:pt>
                <c:pt idx="373">
                  <c:v>0.50337033739711834</c:v>
                </c:pt>
                <c:pt idx="374">
                  <c:v>0.50472392303639235</c:v>
                </c:pt>
                <c:pt idx="375">
                  <c:v>0.50606842420828868</c:v>
                </c:pt>
                <c:pt idx="376">
                  <c:v>0.50742200984756269</c:v>
                </c:pt>
                <c:pt idx="377">
                  <c:v>0.5087755954868366</c:v>
                </c:pt>
                <c:pt idx="378">
                  <c:v>0.51012009665873292</c:v>
                </c:pt>
                <c:pt idx="379">
                  <c:v>0.51147368229800683</c:v>
                </c:pt>
                <c:pt idx="380">
                  <c:v>0.51281818346990315</c:v>
                </c:pt>
                <c:pt idx="381">
                  <c:v>0.51417176910917706</c:v>
                </c:pt>
                <c:pt idx="382">
                  <c:v>0.51551627028107339</c:v>
                </c:pt>
                <c:pt idx="383">
                  <c:v>0.5168698559203474</c:v>
                </c:pt>
                <c:pt idx="384">
                  <c:v>0.51821435709224362</c:v>
                </c:pt>
                <c:pt idx="385">
                  <c:v>0.51956794273151763</c:v>
                </c:pt>
                <c:pt idx="386">
                  <c:v>0.52092152837079164</c:v>
                </c:pt>
                <c:pt idx="387">
                  <c:v>0.52226602954268797</c:v>
                </c:pt>
                <c:pt idx="388">
                  <c:v>0.52361961518196187</c:v>
                </c:pt>
                <c:pt idx="389">
                  <c:v>0.5249641163538582</c:v>
                </c:pt>
                <c:pt idx="390">
                  <c:v>0.5263177019931321</c:v>
                </c:pt>
                <c:pt idx="391">
                  <c:v>0.52766220316502843</c:v>
                </c:pt>
                <c:pt idx="392">
                  <c:v>0.52901578880430233</c:v>
                </c:pt>
                <c:pt idx="393">
                  <c:v>0.53036028997619866</c:v>
                </c:pt>
                <c:pt idx="394">
                  <c:v>0.53171387561547268</c:v>
                </c:pt>
                <c:pt idx="395">
                  <c:v>0.53306746125474669</c:v>
                </c:pt>
                <c:pt idx="396">
                  <c:v>0.53441196242664291</c:v>
                </c:pt>
                <c:pt idx="397">
                  <c:v>0.53576554806591692</c:v>
                </c:pt>
                <c:pt idx="398">
                  <c:v>0.53711004923781325</c:v>
                </c:pt>
                <c:pt idx="399">
                  <c:v>0.53846363487708715</c:v>
                </c:pt>
                <c:pt idx="400">
                  <c:v>0.53980813604898348</c:v>
                </c:pt>
                <c:pt idx="401">
                  <c:v>0.54116172168825738</c:v>
                </c:pt>
                <c:pt idx="402">
                  <c:v>0.54250622286015371</c:v>
                </c:pt>
                <c:pt idx="403">
                  <c:v>0.54385980849942761</c:v>
                </c:pt>
                <c:pt idx="404">
                  <c:v>0.54521339413870162</c:v>
                </c:pt>
                <c:pt idx="405">
                  <c:v>0.54655789531059795</c:v>
                </c:pt>
                <c:pt idx="406">
                  <c:v>0.54791148094987197</c:v>
                </c:pt>
                <c:pt idx="407">
                  <c:v>0.54925598212176818</c:v>
                </c:pt>
                <c:pt idx="408">
                  <c:v>0.5506095677610422</c:v>
                </c:pt>
                <c:pt idx="409">
                  <c:v>0.55195406893293852</c:v>
                </c:pt>
                <c:pt idx="410">
                  <c:v>0.55330765457221243</c:v>
                </c:pt>
                <c:pt idx="411">
                  <c:v>0.55465215574410875</c:v>
                </c:pt>
                <c:pt idx="412">
                  <c:v>0.55600574138338266</c:v>
                </c:pt>
                <c:pt idx="413">
                  <c:v>0.55735024255527899</c:v>
                </c:pt>
                <c:pt idx="414">
                  <c:v>0.55870382819455289</c:v>
                </c:pt>
                <c:pt idx="415">
                  <c:v>0.5600574138338269</c:v>
                </c:pt>
                <c:pt idx="416">
                  <c:v>0.56140191500572323</c:v>
                </c:pt>
                <c:pt idx="417">
                  <c:v>0.56275550064499724</c:v>
                </c:pt>
                <c:pt idx="418">
                  <c:v>0.56410000181689346</c:v>
                </c:pt>
                <c:pt idx="419">
                  <c:v>0.56545358745616747</c:v>
                </c:pt>
                <c:pt idx="420">
                  <c:v>0.5667980886280638</c:v>
                </c:pt>
                <c:pt idx="421">
                  <c:v>0.5681516742673377</c:v>
                </c:pt>
                <c:pt idx="422">
                  <c:v>0.56949617543923403</c:v>
                </c:pt>
                <c:pt idx="423">
                  <c:v>0.57084976107850793</c:v>
                </c:pt>
                <c:pt idx="424">
                  <c:v>0.57220334671778195</c:v>
                </c:pt>
                <c:pt idx="425">
                  <c:v>0.57354784788967816</c:v>
                </c:pt>
                <c:pt idx="426">
                  <c:v>0.57490143352895218</c:v>
                </c:pt>
                <c:pt idx="427">
                  <c:v>0.57624593470084851</c:v>
                </c:pt>
                <c:pt idx="428">
                  <c:v>0.57759952034012252</c:v>
                </c:pt>
                <c:pt idx="429">
                  <c:v>0.57894402151201874</c:v>
                </c:pt>
                <c:pt idx="430">
                  <c:v>0.58029760715129275</c:v>
                </c:pt>
                <c:pt idx="431">
                  <c:v>0.58164210832318897</c:v>
                </c:pt>
                <c:pt idx="432">
                  <c:v>0.58299569396246298</c:v>
                </c:pt>
                <c:pt idx="433">
                  <c:v>0.58434927960173688</c:v>
                </c:pt>
                <c:pt idx="434">
                  <c:v>0.58569378077363321</c:v>
                </c:pt>
                <c:pt idx="435">
                  <c:v>0.58704736641290711</c:v>
                </c:pt>
                <c:pt idx="436">
                  <c:v>0.58839186758480355</c:v>
                </c:pt>
                <c:pt idx="437">
                  <c:v>0.58974545322407756</c:v>
                </c:pt>
                <c:pt idx="438">
                  <c:v>0.59108995439597378</c:v>
                </c:pt>
                <c:pt idx="439">
                  <c:v>0.5924435400352478</c:v>
                </c:pt>
                <c:pt idx="440">
                  <c:v>0.59378804120714401</c:v>
                </c:pt>
                <c:pt idx="441">
                  <c:v>0.59514162684641803</c:v>
                </c:pt>
                <c:pt idx="442">
                  <c:v>0.59649521248569193</c:v>
                </c:pt>
                <c:pt idx="443">
                  <c:v>0.59783971365758826</c:v>
                </c:pt>
                <c:pt idx="444">
                  <c:v>0.59919329929686216</c:v>
                </c:pt>
                <c:pt idx="445">
                  <c:v>0.60053780046875849</c:v>
                </c:pt>
                <c:pt idx="446">
                  <c:v>0.60189138610803239</c:v>
                </c:pt>
                <c:pt idx="447">
                  <c:v>0.60323588727992883</c:v>
                </c:pt>
                <c:pt idx="448">
                  <c:v>0.60458947291920284</c:v>
                </c:pt>
                <c:pt idx="449">
                  <c:v>0.60593397409109906</c:v>
                </c:pt>
                <c:pt idx="450">
                  <c:v>0.60728755973037307</c:v>
                </c:pt>
                <c:pt idx="451">
                  <c:v>0.60864114536964697</c:v>
                </c:pt>
                <c:pt idx="452">
                  <c:v>0.6099856465415433</c:v>
                </c:pt>
                <c:pt idx="453">
                  <c:v>0.6113392321808172</c:v>
                </c:pt>
                <c:pt idx="454">
                  <c:v>0.61268373335271353</c:v>
                </c:pt>
                <c:pt idx="455">
                  <c:v>0.61403731899198744</c:v>
                </c:pt>
                <c:pt idx="456">
                  <c:v>0.61538182016388376</c:v>
                </c:pt>
                <c:pt idx="457">
                  <c:v>0.61673540580315767</c:v>
                </c:pt>
                <c:pt idx="458">
                  <c:v>0.61807990697505411</c:v>
                </c:pt>
                <c:pt idx="459">
                  <c:v>0.61943349261432812</c:v>
                </c:pt>
                <c:pt idx="460">
                  <c:v>0.62077799378622434</c:v>
                </c:pt>
                <c:pt idx="461">
                  <c:v>0.62213157942549835</c:v>
                </c:pt>
                <c:pt idx="462">
                  <c:v>0.62348516506477225</c:v>
                </c:pt>
                <c:pt idx="463">
                  <c:v>0.62482966623666858</c:v>
                </c:pt>
                <c:pt idx="464">
                  <c:v>0.62618325187594248</c:v>
                </c:pt>
                <c:pt idx="465">
                  <c:v>0.62752775304783881</c:v>
                </c:pt>
                <c:pt idx="466">
                  <c:v>0.62888133868711271</c:v>
                </c:pt>
                <c:pt idx="467">
                  <c:v>0.63022583985900904</c:v>
                </c:pt>
                <c:pt idx="468">
                  <c:v>0.63157942549828294</c:v>
                </c:pt>
                <c:pt idx="469">
                  <c:v>0.63292392667017938</c:v>
                </c:pt>
                <c:pt idx="470">
                  <c:v>0.63427751230945317</c:v>
                </c:pt>
                <c:pt idx="471">
                  <c:v>0.63563109794872719</c:v>
                </c:pt>
                <c:pt idx="472">
                  <c:v>0.63697559912062363</c:v>
                </c:pt>
                <c:pt idx="473">
                  <c:v>0.63832918475989753</c:v>
                </c:pt>
                <c:pt idx="474">
                  <c:v>0.63967368593179386</c:v>
                </c:pt>
                <c:pt idx="475">
                  <c:v>0.64102727157106776</c:v>
                </c:pt>
                <c:pt idx="476">
                  <c:v>0.64237177274296409</c:v>
                </c:pt>
                <c:pt idx="477">
                  <c:v>0.64372535838223799</c:v>
                </c:pt>
                <c:pt idx="478">
                  <c:v>0.64506985955413432</c:v>
                </c:pt>
                <c:pt idx="479">
                  <c:v>0.64642344519340822</c:v>
                </c:pt>
                <c:pt idx="480">
                  <c:v>0.64777703083268223</c:v>
                </c:pt>
                <c:pt idx="481">
                  <c:v>0.64912153200457845</c:v>
                </c:pt>
                <c:pt idx="482">
                  <c:v>0.65047511764385246</c:v>
                </c:pt>
                <c:pt idx="483">
                  <c:v>0.6518196188157489</c:v>
                </c:pt>
                <c:pt idx="484">
                  <c:v>0.6531732044550228</c:v>
                </c:pt>
                <c:pt idx="485">
                  <c:v>0.65451770562691913</c:v>
                </c:pt>
                <c:pt idx="486">
                  <c:v>0.65587129126619303</c:v>
                </c:pt>
                <c:pt idx="487">
                  <c:v>0.65721579243808936</c:v>
                </c:pt>
                <c:pt idx="488">
                  <c:v>0.65856937807736327</c:v>
                </c:pt>
                <c:pt idx="489">
                  <c:v>0.65992296371663728</c:v>
                </c:pt>
                <c:pt idx="490">
                  <c:v>0.6612674648885335</c:v>
                </c:pt>
                <c:pt idx="491">
                  <c:v>0.66262105052780751</c:v>
                </c:pt>
                <c:pt idx="492">
                  <c:v>0.66396555169970373</c:v>
                </c:pt>
                <c:pt idx="493">
                  <c:v>0.66531913733897774</c:v>
                </c:pt>
                <c:pt idx="494">
                  <c:v>0.66666363851087418</c:v>
                </c:pt>
                <c:pt idx="495">
                  <c:v>0.66801722415014808</c:v>
                </c:pt>
                <c:pt idx="496">
                  <c:v>0.66936172532204441</c:v>
                </c:pt>
                <c:pt idx="497">
                  <c:v>0.67071531096131831</c:v>
                </c:pt>
                <c:pt idx="498">
                  <c:v>0.67206889660059232</c:v>
                </c:pt>
                <c:pt idx="499">
                  <c:v>0.67341339777248854</c:v>
                </c:pt>
                <c:pt idx="500">
                  <c:v>0.67476698341176256</c:v>
                </c:pt>
                <c:pt idx="501">
                  <c:v>0.67611148458365877</c:v>
                </c:pt>
                <c:pt idx="502">
                  <c:v>0.67746507022293279</c:v>
                </c:pt>
                <c:pt idx="503">
                  <c:v>0.678809571394829</c:v>
                </c:pt>
                <c:pt idx="504">
                  <c:v>0.68016315703410302</c:v>
                </c:pt>
                <c:pt idx="505">
                  <c:v>0.68150765820599946</c:v>
                </c:pt>
                <c:pt idx="506">
                  <c:v>0.68286124384527336</c:v>
                </c:pt>
                <c:pt idx="507">
                  <c:v>0.68420574501716969</c:v>
                </c:pt>
                <c:pt idx="508">
                  <c:v>0.68555933065644359</c:v>
                </c:pt>
                <c:pt idx="509">
                  <c:v>0.6869129162957176</c:v>
                </c:pt>
                <c:pt idx="510">
                  <c:v>0.68825741746761382</c:v>
                </c:pt>
                <c:pt idx="511">
                  <c:v>0.68961100310688783</c:v>
                </c:pt>
                <c:pt idx="512">
                  <c:v>0.69095550427878405</c:v>
                </c:pt>
                <c:pt idx="513">
                  <c:v>0.69230908991805806</c:v>
                </c:pt>
                <c:pt idx="514">
                  <c:v>0.69365359108995428</c:v>
                </c:pt>
                <c:pt idx="515">
                  <c:v>0.69500717672922829</c:v>
                </c:pt>
                <c:pt idx="516">
                  <c:v>0.69635167790112473</c:v>
                </c:pt>
                <c:pt idx="517">
                  <c:v>0.69770526354039863</c:v>
                </c:pt>
                <c:pt idx="518">
                  <c:v>0.69905884917967254</c:v>
                </c:pt>
                <c:pt idx="519">
                  <c:v>0.70040335035156887</c:v>
                </c:pt>
                <c:pt idx="520">
                  <c:v>0.70175693599084288</c:v>
                </c:pt>
                <c:pt idx="521">
                  <c:v>0.7031014371627391</c:v>
                </c:pt>
                <c:pt idx="522">
                  <c:v>0.70445502280201311</c:v>
                </c:pt>
                <c:pt idx="523">
                  <c:v>0.70579952397390933</c:v>
                </c:pt>
                <c:pt idx="524">
                  <c:v>0.70715310961318334</c:v>
                </c:pt>
                <c:pt idx="525">
                  <c:v>0.70849761078507956</c:v>
                </c:pt>
                <c:pt idx="526">
                  <c:v>0.70985119642435357</c:v>
                </c:pt>
                <c:pt idx="527">
                  <c:v>0.71120478206362758</c:v>
                </c:pt>
                <c:pt idx="528">
                  <c:v>0.71254928323552391</c:v>
                </c:pt>
                <c:pt idx="529">
                  <c:v>0.71390286887479781</c:v>
                </c:pt>
                <c:pt idx="530">
                  <c:v>0.71524737004669414</c:v>
                </c:pt>
                <c:pt idx="531">
                  <c:v>0.71660095568596816</c:v>
                </c:pt>
                <c:pt idx="532">
                  <c:v>0.71794545685786437</c:v>
                </c:pt>
                <c:pt idx="533">
                  <c:v>0.71929904249713839</c:v>
                </c:pt>
                <c:pt idx="534">
                  <c:v>0.7206435436690346</c:v>
                </c:pt>
                <c:pt idx="535">
                  <c:v>0.72199712930830862</c:v>
                </c:pt>
                <c:pt idx="536">
                  <c:v>0.72335071494758263</c:v>
                </c:pt>
                <c:pt idx="537">
                  <c:v>0.72469521611947885</c:v>
                </c:pt>
                <c:pt idx="538">
                  <c:v>0.72604880175875286</c:v>
                </c:pt>
                <c:pt idx="539">
                  <c:v>0.72739330293064908</c:v>
                </c:pt>
                <c:pt idx="540">
                  <c:v>0.72874688856992309</c:v>
                </c:pt>
                <c:pt idx="541">
                  <c:v>0.73009138974181942</c:v>
                </c:pt>
                <c:pt idx="542">
                  <c:v>0.73144497538109343</c:v>
                </c:pt>
                <c:pt idx="543">
                  <c:v>0.73278947655298965</c:v>
                </c:pt>
                <c:pt idx="544">
                  <c:v>0.73414306219226366</c:v>
                </c:pt>
                <c:pt idx="545">
                  <c:v>0.73549664783153768</c:v>
                </c:pt>
                <c:pt idx="546">
                  <c:v>0.73684114900343389</c:v>
                </c:pt>
                <c:pt idx="547">
                  <c:v>0.73819473464270791</c:v>
                </c:pt>
                <c:pt idx="548">
                  <c:v>0.73953923581460412</c:v>
                </c:pt>
                <c:pt idx="549">
                  <c:v>0.74089282145387814</c:v>
                </c:pt>
                <c:pt idx="550">
                  <c:v>0.74223732262577435</c:v>
                </c:pt>
                <c:pt idx="551">
                  <c:v>0.74359090826504837</c:v>
                </c:pt>
                <c:pt idx="552">
                  <c:v>0.7449354094369447</c:v>
                </c:pt>
                <c:pt idx="553">
                  <c:v>0.74628899507621871</c:v>
                </c:pt>
                <c:pt idx="554">
                  <c:v>0.74763349624811493</c:v>
                </c:pt>
                <c:pt idx="555">
                  <c:v>0.74898708188738894</c:v>
                </c:pt>
                <c:pt idx="556">
                  <c:v>0.75034066752666295</c:v>
                </c:pt>
                <c:pt idx="557">
                  <c:v>0.75168516869855917</c:v>
                </c:pt>
                <c:pt idx="558">
                  <c:v>0.75303875433783318</c:v>
                </c:pt>
                <c:pt idx="559">
                  <c:v>0.7543832555097294</c:v>
                </c:pt>
                <c:pt idx="560">
                  <c:v>0.75573684114900341</c:v>
                </c:pt>
                <c:pt idx="561">
                  <c:v>0.75708134232089963</c:v>
                </c:pt>
                <c:pt idx="562">
                  <c:v>0.75843492796017364</c:v>
                </c:pt>
                <c:pt idx="563">
                  <c:v>0.75977942913206997</c:v>
                </c:pt>
                <c:pt idx="564">
                  <c:v>0.76113301477134399</c:v>
                </c:pt>
                <c:pt idx="565">
                  <c:v>0.762486600410618</c:v>
                </c:pt>
                <c:pt idx="566">
                  <c:v>0.76383110158251422</c:v>
                </c:pt>
                <c:pt idx="567">
                  <c:v>0.76518468722178823</c:v>
                </c:pt>
                <c:pt idx="568">
                  <c:v>0.76652918839368445</c:v>
                </c:pt>
                <c:pt idx="569">
                  <c:v>0.76788277403295846</c:v>
                </c:pt>
                <c:pt idx="570">
                  <c:v>0.76922727520485468</c:v>
                </c:pt>
                <c:pt idx="571">
                  <c:v>0.77058086084412869</c:v>
                </c:pt>
                <c:pt idx="572">
                  <c:v>0.77192536201602491</c:v>
                </c:pt>
                <c:pt idx="573">
                  <c:v>0.77327894765529892</c:v>
                </c:pt>
                <c:pt idx="574">
                  <c:v>0.77463253329457293</c:v>
                </c:pt>
                <c:pt idx="575">
                  <c:v>0.77597703446646926</c:v>
                </c:pt>
                <c:pt idx="576">
                  <c:v>0.77733062010574316</c:v>
                </c:pt>
                <c:pt idx="577">
                  <c:v>0.77867512127763949</c:v>
                </c:pt>
                <c:pt idx="578">
                  <c:v>0.78002870691691351</c:v>
                </c:pt>
                <c:pt idx="579">
                  <c:v>0.78137320808880972</c:v>
                </c:pt>
                <c:pt idx="580">
                  <c:v>0.78272679372808374</c:v>
                </c:pt>
                <c:pt idx="581">
                  <c:v>0.78407129489997995</c:v>
                </c:pt>
                <c:pt idx="582">
                  <c:v>0.78542488053925397</c:v>
                </c:pt>
                <c:pt idx="583">
                  <c:v>0.78677846617852798</c:v>
                </c:pt>
                <c:pt idx="584">
                  <c:v>0.7881229673504242</c:v>
                </c:pt>
                <c:pt idx="585">
                  <c:v>0.78947655298969821</c:v>
                </c:pt>
                <c:pt idx="586">
                  <c:v>0.79082105416159454</c:v>
                </c:pt>
                <c:pt idx="587">
                  <c:v>0.79217463980086844</c:v>
                </c:pt>
                <c:pt idx="588">
                  <c:v>0.79351914097276477</c:v>
                </c:pt>
                <c:pt idx="589">
                  <c:v>0.79487272661203878</c:v>
                </c:pt>
                <c:pt idx="590">
                  <c:v>0.796217227783935</c:v>
                </c:pt>
                <c:pt idx="591">
                  <c:v>0.79757081342320901</c:v>
                </c:pt>
                <c:pt idx="592">
                  <c:v>0.79892439906248292</c:v>
                </c:pt>
                <c:pt idx="593">
                  <c:v>0.80026890023437924</c:v>
                </c:pt>
                <c:pt idx="594">
                  <c:v>0.80162248587365326</c:v>
                </c:pt>
                <c:pt idx="595">
                  <c:v>0.80296698704554947</c:v>
                </c:pt>
                <c:pt idx="596">
                  <c:v>0.80432057268482349</c:v>
                </c:pt>
                <c:pt idx="597">
                  <c:v>0.80566507385671982</c:v>
                </c:pt>
                <c:pt idx="598">
                  <c:v>0.80701865949599372</c:v>
                </c:pt>
                <c:pt idx="599">
                  <c:v>0.80836316066789005</c:v>
                </c:pt>
                <c:pt idx="600">
                  <c:v>0.80971674630716406</c:v>
                </c:pt>
                <c:pt idx="601">
                  <c:v>0.81106124747906028</c:v>
                </c:pt>
                <c:pt idx="602">
                  <c:v>0.81241483311833429</c:v>
                </c:pt>
                <c:pt idx="603">
                  <c:v>0.81376841875760819</c:v>
                </c:pt>
                <c:pt idx="604">
                  <c:v>0.81511291992950452</c:v>
                </c:pt>
                <c:pt idx="605">
                  <c:v>0.81646650556877853</c:v>
                </c:pt>
                <c:pt idx="606">
                  <c:v>0.81781100674067475</c:v>
                </c:pt>
                <c:pt idx="607">
                  <c:v>0.81916459237994876</c:v>
                </c:pt>
                <c:pt idx="608">
                  <c:v>0.82050909355184498</c:v>
                </c:pt>
                <c:pt idx="609">
                  <c:v>0.82186267919111899</c:v>
                </c:pt>
                <c:pt idx="610">
                  <c:v>0.82320718036301532</c:v>
                </c:pt>
                <c:pt idx="611">
                  <c:v>0.82456076600228934</c:v>
                </c:pt>
                <c:pt idx="612">
                  <c:v>0.82591435164156324</c:v>
                </c:pt>
                <c:pt idx="613">
                  <c:v>0.82725885281345957</c:v>
                </c:pt>
                <c:pt idx="614">
                  <c:v>0.82861243845273347</c:v>
                </c:pt>
                <c:pt idx="615">
                  <c:v>0.8299569396246298</c:v>
                </c:pt>
                <c:pt idx="616">
                  <c:v>0.83131052526390381</c:v>
                </c:pt>
                <c:pt idx="617">
                  <c:v>0.83265502643580003</c:v>
                </c:pt>
                <c:pt idx="618">
                  <c:v>0.83400861207507404</c:v>
                </c:pt>
                <c:pt idx="619">
                  <c:v>0.83535311324697026</c:v>
                </c:pt>
                <c:pt idx="620">
                  <c:v>0.83670669888624427</c:v>
                </c:pt>
                <c:pt idx="621">
                  <c:v>0.83806028452551817</c:v>
                </c:pt>
                <c:pt idx="622">
                  <c:v>0.83940478569741461</c:v>
                </c:pt>
                <c:pt idx="623">
                  <c:v>0.84075837133668851</c:v>
                </c:pt>
                <c:pt idx="624">
                  <c:v>0.84210287250858484</c:v>
                </c:pt>
                <c:pt idx="625">
                  <c:v>0.84345645814785886</c:v>
                </c:pt>
                <c:pt idx="626">
                  <c:v>0.84480095931975507</c:v>
                </c:pt>
                <c:pt idx="627">
                  <c:v>0.84615454495902909</c:v>
                </c:pt>
                <c:pt idx="628">
                  <c:v>0.8474990461309253</c:v>
                </c:pt>
                <c:pt idx="629">
                  <c:v>0.84885263177019932</c:v>
                </c:pt>
                <c:pt idx="630">
                  <c:v>0.85020621740947322</c:v>
                </c:pt>
                <c:pt idx="631">
                  <c:v>0.85155071858136955</c:v>
                </c:pt>
                <c:pt idx="632">
                  <c:v>0.85290430422064345</c:v>
                </c:pt>
                <c:pt idx="633">
                  <c:v>0.85424880539253989</c:v>
                </c:pt>
                <c:pt idx="634">
                  <c:v>0.85560239103181379</c:v>
                </c:pt>
                <c:pt idx="635">
                  <c:v>0.85694689220371012</c:v>
                </c:pt>
                <c:pt idx="636">
                  <c:v>0.85830047784298413</c:v>
                </c:pt>
                <c:pt idx="637">
                  <c:v>0.85964497901488035</c:v>
                </c:pt>
                <c:pt idx="638">
                  <c:v>0.86099856465415436</c:v>
                </c:pt>
                <c:pt idx="639">
                  <c:v>0.86235215029342827</c:v>
                </c:pt>
                <c:pt idx="640">
                  <c:v>0.86369665146532459</c:v>
                </c:pt>
                <c:pt idx="641">
                  <c:v>0.8650502371045985</c:v>
                </c:pt>
                <c:pt idx="642">
                  <c:v>0.86639473827649482</c:v>
                </c:pt>
                <c:pt idx="643">
                  <c:v>0.86774832391576873</c:v>
                </c:pt>
                <c:pt idx="644">
                  <c:v>0.86909282508766517</c:v>
                </c:pt>
                <c:pt idx="645">
                  <c:v>0.87044641072693896</c:v>
                </c:pt>
                <c:pt idx="646">
                  <c:v>0.8717909118988354</c:v>
                </c:pt>
                <c:pt idx="647">
                  <c:v>0.87314449753810941</c:v>
                </c:pt>
                <c:pt idx="648">
                  <c:v>0.87448899871000563</c:v>
                </c:pt>
                <c:pt idx="649">
                  <c:v>0.87584258434927964</c:v>
                </c:pt>
                <c:pt idx="650">
                  <c:v>0.87719616998855354</c:v>
                </c:pt>
                <c:pt idx="651">
                  <c:v>0.87854067116044987</c:v>
                </c:pt>
                <c:pt idx="652">
                  <c:v>0.87989425679972377</c:v>
                </c:pt>
                <c:pt idx="653">
                  <c:v>0.8812387579716201</c:v>
                </c:pt>
                <c:pt idx="654">
                  <c:v>0.882592343610894</c:v>
                </c:pt>
                <c:pt idx="655">
                  <c:v>0.88393684478279044</c:v>
                </c:pt>
                <c:pt idx="656">
                  <c:v>0.88529043042206423</c:v>
                </c:pt>
                <c:pt idx="657">
                  <c:v>0.88663493159396067</c:v>
                </c:pt>
                <c:pt idx="658">
                  <c:v>0.88798851723323469</c:v>
                </c:pt>
                <c:pt idx="659">
                  <c:v>0.88934210287250859</c:v>
                </c:pt>
                <c:pt idx="660">
                  <c:v>0.89068660404440492</c:v>
                </c:pt>
                <c:pt idx="661">
                  <c:v>0.89204018968367882</c:v>
                </c:pt>
                <c:pt idx="662">
                  <c:v>0.89338469085557515</c:v>
                </c:pt>
                <c:pt idx="663">
                  <c:v>0.89473827649484905</c:v>
                </c:pt>
                <c:pt idx="664">
                  <c:v>0.89608277766674538</c:v>
                </c:pt>
                <c:pt idx="665">
                  <c:v>0.89743636330601928</c:v>
                </c:pt>
                <c:pt idx="666">
                  <c:v>0.89878086447791572</c:v>
                </c:pt>
                <c:pt idx="667">
                  <c:v>0.90013445011718951</c:v>
                </c:pt>
                <c:pt idx="668">
                  <c:v>0.90148803575646352</c:v>
                </c:pt>
                <c:pt idx="669">
                  <c:v>0.90283253692835996</c:v>
                </c:pt>
                <c:pt idx="670">
                  <c:v>0.90418612256763387</c:v>
                </c:pt>
                <c:pt idx="671">
                  <c:v>0.90553062373953019</c:v>
                </c:pt>
                <c:pt idx="672">
                  <c:v>0.9068842093788041</c:v>
                </c:pt>
                <c:pt idx="673">
                  <c:v>0.90822871055070042</c:v>
                </c:pt>
                <c:pt idx="674">
                  <c:v>0.90958229618997433</c:v>
                </c:pt>
                <c:pt idx="675">
                  <c:v>0.91092679736187065</c:v>
                </c:pt>
                <c:pt idx="676">
                  <c:v>0.91228038300114456</c:v>
                </c:pt>
                <c:pt idx="677">
                  <c:v>0.91363396864041857</c:v>
                </c:pt>
                <c:pt idx="678">
                  <c:v>0.91497846981231479</c:v>
                </c:pt>
                <c:pt idx="679">
                  <c:v>0.9163320554515888</c:v>
                </c:pt>
                <c:pt idx="680">
                  <c:v>0.91767655662348524</c:v>
                </c:pt>
                <c:pt idx="681">
                  <c:v>0.91903014226275914</c:v>
                </c:pt>
                <c:pt idx="682">
                  <c:v>0.92037464343465547</c:v>
                </c:pt>
                <c:pt idx="683">
                  <c:v>0.92172822907392937</c:v>
                </c:pt>
                <c:pt idx="684">
                  <c:v>0.9230727302458257</c:v>
                </c:pt>
                <c:pt idx="685">
                  <c:v>0.9244263158850996</c:v>
                </c:pt>
                <c:pt idx="686">
                  <c:v>0.92577990152437362</c:v>
                </c:pt>
                <c:pt idx="687">
                  <c:v>0.92712440269626983</c:v>
                </c:pt>
                <c:pt idx="688">
                  <c:v>0.92847798833554385</c:v>
                </c:pt>
                <c:pt idx="689">
                  <c:v>0.92982248950744006</c:v>
                </c:pt>
                <c:pt idx="690">
                  <c:v>0.93117607514671408</c:v>
                </c:pt>
                <c:pt idx="691">
                  <c:v>0.93252057631861052</c:v>
                </c:pt>
                <c:pt idx="692">
                  <c:v>0.93387416195788442</c:v>
                </c:pt>
                <c:pt idx="693">
                  <c:v>0.93521866312978075</c:v>
                </c:pt>
                <c:pt idx="694">
                  <c:v>0.93657224876905465</c:v>
                </c:pt>
                <c:pt idx="695">
                  <c:v>0.93791674994095098</c:v>
                </c:pt>
                <c:pt idx="696">
                  <c:v>0.93927033558022488</c:v>
                </c:pt>
                <c:pt idx="697">
                  <c:v>0.94062392121949889</c:v>
                </c:pt>
                <c:pt idx="698">
                  <c:v>0.94196842239139511</c:v>
                </c:pt>
                <c:pt idx="699">
                  <c:v>0.94332200803066912</c:v>
                </c:pt>
                <c:pt idx="700">
                  <c:v>0.94466650920256534</c:v>
                </c:pt>
                <c:pt idx="701">
                  <c:v>0.94602009484183935</c:v>
                </c:pt>
                <c:pt idx="702">
                  <c:v>0.94736459601373579</c:v>
                </c:pt>
                <c:pt idx="703">
                  <c:v>0.9487181816530097</c:v>
                </c:pt>
                <c:pt idx="704">
                  <c:v>0.95006268282490602</c:v>
                </c:pt>
                <c:pt idx="705">
                  <c:v>0.95141626846417993</c:v>
                </c:pt>
                <c:pt idx="706">
                  <c:v>0.95276985410345394</c:v>
                </c:pt>
                <c:pt idx="707">
                  <c:v>0.95411435527535016</c:v>
                </c:pt>
                <c:pt idx="708">
                  <c:v>0.95546794091462417</c:v>
                </c:pt>
                <c:pt idx="709">
                  <c:v>0.95681244208652039</c:v>
                </c:pt>
                <c:pt idx="710">
                  <c:v>0.9581660277257944</c:v>
                </c:pt>
                <c:pt idx="711">
                  <c:v>0.95951052889769062</c:v>
                </c:pt>
                <c:pt idx="712">
                  <c:v>0.96086411453696463</c:v>
                </c:pt>
                <c:pt idx="713">
                  <c:v>0.96220861570886107</c:v>
                </c:pt>
                <c:pt idx="714">
                  <c:v>0.96356220134813486</c:v>
                </c:pt>
                <c:pt idx="715">
                  <c:v>0.96491578698740887</c:v>
                </c:pt>
                <c:pt idx="716">
                  <c:v>0.9662602881593052</c:v>
                </c:pt>
                <c:pt idx="717">
                  <c:v>0.96761387379857922</c:v>
                </c:pt>
                <c:pt idx="718">
                  <c:v>0.96895837497047543</c:v>
                </c:pt>
                <c:pt idx="719">
                  <c:v>0.97031196060974945</c:v>
                </c:pt>
                <c:pt idx="720">
                  <c:v>0.97165646178164566</c:v>
                </c:pt>
                <c:pt idx="721">
                  <c:v>0.97301004742091968</c:v>
                </c:pt>
                <c:pt idx="722">
                  <c:v>0.97435454859281589</c:v>
                </c:pt>
                <c:pt idx="723">
                  <c:v>0.97570813423208991</c:v>
                </c:pt>
                <c:pt idx="724">
                  <c:v>0.97706171987136392</c:v>
                </c:pt>
                <c:pt idx="725">
                  <c:v>0.97840622104326014</c:v>
                </c:pt>
                <c:pt idx="726">
                  <c:v>0.97975980668253415</c:v>
                </c:pt>
                <c:pt idx="727">
                  <c:v>0.98110430785443048</c:v>
                </c:pt>
                <c:pt idx="728">
                  <c:v>0.98245789349370449</c:v>
                </c:pt>
                <c:pt idx="729">
                  <c:v>0.98380239466560071</c:v>
                </c:pt>
                <c:pt idx="730">
                  <c:v>0.98515598030487472</c:v>
                </c:pt>
                <c:pt idx="731">
                  <c:v>0.98650048147677094</c:v>
                </c:pt>
                <c:pt idx="732">
                  <c:v>0.98785406711604495</c:v>
                </c:pt>
                <c:pt idx="733">
                  <c:v>0.98920765275531897</c:v>
                </c:pt>
                <c:pt idx="734">
                  <c:v>0.99055215392721518</c:v>
                </c:pt>
                <c:pt idx="735">
                  <c:v>0.9919057395664892</c:v>
                </c:pt>
                <c:pt idx="736">
                  <c:v>0.99325024073838541</c:v>
                </c:pt>
                <c:pt idx="737">
                  <c:v>0.99460382637765943</c:v>
                </c:pt>
                <c:pt idx="738">
                  <c:v>0.99594832754955576</c:v>
                </c:pt>
                <c:pt idx="739">
                  <c:v>0.99730191318882977</c:v>
                </c:pt>
                <c:pt idx="740">
                  <c:v>0.99864641436072599</c:v>
                </c:pt>
                <c:pt idx="741">
                  <c:v>1</c:v>
                </c:pt>
              </c:numCache>
            </c:numRef>
          </c:xVal>
          <c:yVal>
            <c:numRef>
              <c:f>'2-cells'!$D$3:$D$1052</c:f>
              <c:numCache>
                <c:formatCode>General</c:formatCode>
                <c:ptCount val="1050"/>
                <c:pt idx="0">
                  <c:v>0.60641179403560308</c:v>
                </c:pt>
                <c:pt idx="1">
                  <c:v>0.60768525880307789</c:v>
                </c:pt>
                <c:pt idx="2">
                  <c:v>0.7329648820192165</c:v>
                </c:pt>
                <c:pt idx="3">
                  <c:v>0.57172503941676667</c:v>
                </c:pt>
                <c:pt idx="4">
                  <c:v>0.48379869823601546</c:v>
                </c:pt>
                <c:pt idx="5">
                  <c:v>0.58258991739323784</c:v>
                </c:pt>
                <c:pt idx="6">
                  <c:v>0.6197579069360033</c:v>
                </c:pt>
                <c:pt idx="7">
                  <c:v>0.64085261498241408</c:v>
                </c:pt>
                <c:pt idx="8">
                  <c:v>0.63797384343795061</c:v>
                </c:pt>
                <c:pt idx="9">
                  <c:v>0.7024808980284879</c:v>
                </c:pt>
                <c:pt idx="10">
                  <c:v>0.71902077971080891</c:v>
                </c:pt>
                <c:pt idx="11">
                  <c:v>0.73225571711563597</c:v>
                </c:pt>
                <c:pt idx="12">
                  <c:v>0.68433570956917811</c:v>
                </c:pt>
                <c:pt idx="13">
                  <c:v>0.59636388750387426</c:v>
                </c:pt>
                <c:pt idx="14">
                  <c:v>0.68575572385354477</c:v>
                </c:pt>
                <c:pt idx="15">
                  <c:v>0.72513880092174587</c:v>
                </c:pt>
                <c:pt idx="16">
                  <c:v>0.64471849016939098</c:v>
                </c:pt>
                <c:pt idx="17">
                  <c:v>0.61199415149514202</c:v>
                </c:pt>
                <c:pt idx="18">
                  <c:v>0.67454047461829747</c:v>
                </c:pt>
                <c:pt idx="19">
                  <c:v>0.71256417858153542</c:v>
                </c:pt>
                <c:pt idx="20">
                  <c:v>0.6671843626612044</c:v>
                </c:pt>
                <c:pt idx="21">
                  <c:v>0.63704738097484059</c:v>
                </c:pt>
                <c:pt idx="22">
                  <c:v>0.63904348646354114</c:v>
                </c:pt>
                <c:pt idx="23">
                  <c:v>0.62176075033352651</c:v>
                </c:pt>
                <c:pt idx="24">
                  <c:v>0.69808946595334676</c:v>
                </c:pt>
                <c:pt idx="25">
                  <c:v>0.6687340816904066</c:v>
                </c:pt>
                <c:pt idx="26">
                  <c:v>0.7074804263748703</c:v>
                </c:pt>
                <c:pt idx="27">
                  <c:v>0.69002250461546755</c:v>
                </c:pt>
                <c:pt idx="28">
                  <c:v>0.65069501529505303</c:v>
                </c:pt>
                <c:pt idx="29">
                  <c:v>0.6335049254113494</c:v>
                </c:pt>
                <c:pt idx="30">
                  <c:v>0.63083166008597569</c:v>
                </c:pt>
                <c:pt idx="31">
                  <c:v>0.59391297316964708</c:v>
                </c:pt>
                <c:pt idx="32">
                  <c:v>0.5335851065263385</c:v>
                </c:pt>
                <c:pt idx="33">
                  <c:v>0.57759544247847228</c:v>
                </c:pt>
                <c:pt idx="34">
                  <c:v>0.61681680973493069</c:v>
                </c:pt>
                <c:pt idx="35">
                  <c:v>0.60663582950395512</c:v>
                </c:pt>
                <c:pt idx="36">
                  <c:v>0.59635041168622915</c:v>
                </c:pt>
                <c:pt idx="37">
                  <c:v>0.6198724513859879</c:v>
                </c:pt>
                <c:pt idx="38">
                  <c:v>0.55321937283544675</c:v>
                </c:pt>
                <c:pt idx="39">
                  <c:v>0.49381796865524813</c:v>
                </c:pt>
                <c:pt idx="40">
                  <c:v>0.5324160793456143</c:v>
                </c:pt>
                <c:pt idx="41">
                  <c:v>0.52287520045278746</c:v>
                </c:pt>
                <c:pt idx="42">
                  <c:v>0.58929919010335952</c:v>
                </c:pt>
                <c:pt idx="43">
                  <c:v>0.56650821351085479</c:v>
                </c:pt>
                <c:pt idx="44">
                  <c:v>0.71870409799614587</c:v>
                </c:pt>
                <c:pt idx="45">
                  <c:v>0.59846443057932541</c:v>
                </c:pt>
                <c:pt idx="46">
                  <c:v>0.65668333176115457</c:v>
                </c:pt>
                <c:pt idx="47">
                  <c:v>0.5374964625978681</c:v>
                </c:pt>
                <c:pt idx="48">
                  <c:v>0.55710546174889153</c:v>
                </c:pt>
                <c:pt idx="49">
                  <c:v>0.60307484469120165</c:v>
                </c:pt>
                <c:pt idx="50">
                  <c:v>0.55983768377646315</c:v>
                </c:pt>
                <c:pt idx="51">
                  <c:v>0.50107806541161881</c:v>
                </c:pt>
                <c:pt idx="52">
                  <c:v>0.45835467004460495</c:v>
                </c:pt>
                <c:pt idx="53">
                  <c:v>0.41188162841780424</c:v>
                </c:pt>
                <c:pt idx="54">
                  <c:v>0.46367930249167866</c:v>
                </c:pt>
                <c:pt idx="55">
                  <c:v>0.50450429204792002</c:v>
                </c:pt>
                <c:pt idx="56">
                  <c:v>0.54708282237524763</c:v>
                </c:pt>
                <c:pt idx="57">
                  <c:v>0.56604329780209406</c:v>
                </c:pt>
                <c:pt idx="58">
                  <c:v>0.51941528427237327</c:v>
                </c:pt>
                <c:pt idx="59">
                  <c:v>0.50604221973668251</c:v>
                </c:pt>
                <c:pt idx="60">
                  <c:v>0.47512700958130633</c:v>
                </c:pt>
                <c:pt idx="61">
                  <c:v>0.44009662161251634</c:v>
                </c:pt>
                <c:pt idx="62">
                  <c:v>0.47546895845405424</c:v>
                </c:pt>
                <c:pt idx="63">
                  <c:v>0.54825521851038306</c:v>
                </c:pt>
                <c:pt idx="64">
                  <c:v>0.57858759955260286</c:v>
                </c:pt>
                <c:pt idx="65">
                  <c:v>0.52573375827078306</c:v>
                </c:pt>
                <c:pt idx="66">
                  <c:v>0.47692603123694527</c:v>
                </c:pt>
                <c:pt idx="67">
                  <c:v>0.42179309229587503</c:v>
                </c:pt>
                <c:pt idx="68">
                  <c:v>0.43346315037664912</c:v>
                </c:pt>
                <c:pt idx="69">
                  <c:v>0.41656615952672932</c:v>
                </c:pt>
                <c:pt idx="70">
                  <c:v>0.44337629873192558</c:v>
                </c:pt>
                <c:pt idx="71">
                  <c:v>0.55320084358618449</c:v>
                </c:pt>
                <c:pt idx="72">
                  <c:v>0.46616559084722464</c:v>
                </c:pt>
                <c:pt idx="73">
                  <c:v>0.44177267643214252</c:v>
                </c:pt>
                <c:pt idx="74">
                  <c:v>0.38826357351732316</c:v>
                </c:pt>
                <c:pt idx="75">
                  <c:v>0.53454694301076711</c:v>
                </c:pt>
                <c:pt idx="76">
                  <c:v>0.45959276079076095</c:v>
                </c:pt>
                <c:pt idx="77">
                  <c:v>0.37672322018138449</c:v>
                </c:pt>
                <c:pt idx="78">
                  <c:v>0.4450574069831687</c:v>
                </c:pt>
                <c:pt idx="79">
                  <c:v>0.51338990930774719</c:v>
                </c:pt>
                <c:pt idx="80">
                  <c:v>0.54177166574581903</c:v>
                </c:pt>
                <c:pt idx="81">
                  <c:v>0.48317375719271771</c:v>
                </c:pt>
                <c:pt idx="82">
                  <c:v>0.45724291508887305</c:v>
                </c:pt>
                <c:pt idx="83">
                  <c:v>0.49488087377201612</c:v>
                </c:pt>
                <c:pt idx="84">
                  <c:v>0.4579722937189214</c:v>
                </c:pt>
                <c:pt idx="85">
                  <c:v>0.42845519964423845</c:v>
                </c:pt>
                <c:pt idx="86">
                  <c:v>0.43628296521891469</c:v>
                </c:pt>
                <c:pt idx="87">
                  <c:v>0.42326027194200005</c:v>
                </c:pt>
                <c:pt idx="88">
                  <c:v>0.43303697764361854</c:v>
                </c:pt>
                <c:pt idx="89">
                  <c:v>0.45352022046437668</c:v>
                </c:pt>
                <c:pt idx="90">
                  <c:v>0.43846773215464852</c:v>
                </c:pt>
                <c:pt idx="91">
                  <c:v>0.45096655302060451</c:v>
                </c:pt>
                <c:pt idx="92">
                  <c:v>0.44936124624361584</c:v>
                </c:pt>
                <c:pt idx="93">
                  <c:v>0.47069346557602382</c:v>
                </c:pt>
                <c:pt idx="94">
                  <c:v>0.4180468149904995</c:v>
                </c:pt>
                <c:pt idx="95">
                  <c:v>0.42905992696106837</c:v>
                </c:pt>
                <c:pt idx="96">
                  <c:v>0.42787068605387629</c:v>
                </c:pt>
                <c:pt idx="97">
                  <c:v>0.37911517781341381</c:v>
                </c:pt>
                <c:pt idx="98">
                  <c:v>0.36099357203498317</c:v>
                </c:pt>
                <c:pt idx="99">
                  <c:v>0.3968729365154231</c:v>
                </c:pt>
                <c:pt idx="100">
                  <c:v>0.45188122414327486</c:v>
                </c:pt>
                <c:pt idx="101">
                  <c:v>0.44834550648860616</c:v>
                </c:pt>
                <c:pt idx="102">
                  <c:v>0.42245172288328592</c:v>
                </c:pt>
                <c:pt idx="103">
                  <c:v>0.43453784683385666</c:v>
                </c:pt>
                <c:pt idx="104">
                  <c:v>0.40722910237578663</c:v>
                </c:pt>
                <c:pt idx="105">
                  <c:v>0.38943933860686997</c:v>
                </c:pt>
                <c:pt idx="106">
                  <c:v>0.3353389841928659</c:v>
                </c:pt>
                <c:pt idx="107">
                  <c:v>0.33831208646084598</c:v>
                </c:pt>
                <c:pt idx="108">
                  <c:v>0.33837946554907222</c:v>
                </c:pt>
                <c:pt idx="109">
                  <c:v>0.33428450146212618</c:v>
                </c:pt>
                <c:pt idx="110">
                  <c:v>0.36377801285593003</c:v>
                </c:pt>
                <c:pt idx="111">
                  <c:v>0.32997055533844516</c:v>
                </c:pt>
                <c:pt idx="112">
                  <c:v>0.33293018178878003</c:v>
                </c:pt>
                <c:pt idx="113">
                  <c:v>0.39909139299526997</c:v>
                </c:pt>
                <c:pt idx="114">
                  <c:v>0.35702999717007827</c:v>
                </c:pt>
                <c:pt idx="115">
                  <c:v>0.3991756168555527</c:v>
                </c:pt>
                <c:pt idx="116">
                  <c:v>0.36976632932203163</c:v>
                </c:pt>
                <c:pt idx="117">
                  <c:v>0.42377909092134169</c:v>
                </c:pt>
                <c:pt idx="118">
                  <c:v>0.39725531284110666</c:v>
                </c:pt>
                <c:pt idx="119">
                  <c:v>0.32433429460832536</c:v>
                </c:pt>
                <c:pt idx="120">
                  <c:v>0.43778551888635842</c:v>
                </c:pt>
                <c:pt idx="121">
                  <c:v>0.39535859150753971</c:v>
                </c:pt>
                <c:pt idx="122">
                  <c:v>0.34019870093117904</c:v>
                </c:pt>
                <c:pt idx="123">
                  <c:v>0.46630203350088267</c:v>
                </c:pt>
                <c:pt idx="124">
                  <c:v>0.34075963184066188</c:v>
                </c:pt>
                <c:pt idx="125">
                  <c:v>0.32977010255097233</c:v>
                </c:pt>
                <c:pt idx="126">
                  <c:v>0.37265689220693465</c:v>
                </c:pt>
                <c:pt idx="127">
                  <c:v>0.36853497648469818</c:v>
                </c:pt>
                <c:pt idx="128">
                  <c:v>0.33926550055924642</c:v>
                </c:pt>
                <c:pt idx="129">
                  <c:v>0.34259234304041397</c:v>
                </c:pt>
                <c:pt idx="130">
                  <c:v>0.33512168663333647</c:v>
                </c:pt>
                <c:pt idx="131">
                  <c:v>0.31279057231797536</c:v>
                </c:pt>
                <c:pt idx="132">
                  <c:v>0.35558640020483245</c:v>
                </c:pt>
                <c:pt idx="133">
                  <c:v>0.39354272507984422</c:v>
                </c:pt>
                <c:pt idx="134">
                  <c:v>0.38712486692630071</c:v>
                </c:pt>
                <c:pt idx="135">
                  <c:v>0.32508725591925292</c:v>
                </c:pt>
                <c:pt idx="136">
                  <c:v>0.29449546538736238</c:v>
                </c:pt>
                <c:pt idx="137">
                  <c:v>0.35670489306938696</c:v>
                </c:pt>
                <c:pt idx="138">
                  <c:v>0.3878239249666473</c:v>
                </c:pt>
                <c:pt idx="139">
                  <c:v>0.32272056544530842</c:v>
                </c:pt>
                <c:pt idx="140">
                  <c:v>0.29934507526244158</c:v>
                </c:pt>
                <c:pt idx="141">
                  <c:v>0.27792526311533949</c:v>
                </c:pt>
                <c:pt idx="142">
                  <c:v>0.30844630560459257</c:v>
                </c:pt>
                <c:pt idx="143">
                  <c:v>0.3129573355613352</c:v>
                </c:pt>
                <c:pt idx="144">
                  <c:v>0.29727316829948658</c:v>
                </c:pt>
                <c:pt idx="145">
                  <c:v>0.27912461088576546</c:v>
                </c:pt>
                <c:pt idx="146">
                  <c:v>0.2389161399867937</c:v>
                </c:pt>
                <c:pt idx="147">
                  <c:v>0.31680299702184433</c:v>
                </c:pt>
                <c:pt idx="148">
                  <c:v>0.33253432964545121</c:v>
                </c:pt>
                <c:pt idx="149">
                  <c:v>0.31016615683156573</c:v>
                </c:pt>
                <c:pt idx="150">
                  <c:v>0.36230746425539373</c:v>
                </c:pt>
                <c:pt idx="151">
                  <c:v>0.295238319835056</c:v>
                </c:pt>
                <c:pt idx="152">
                  <c:v>0.20040899106553289</c:v>
                </c:pt>
                <c:pt idx="153">
                  <c:v>0.28396916732922772</c:v>
                </c:pt>
                <c:pt idx="154">
                  <c:v>0.2527659115716846</c:v>
                </c:pt>
                <c:pt idx="155">
                  <c:v>0.2930400770816769</c:v>
                </c:pt>
                <c:pt idx="156">
                  <c:v>0.26951635290471249</c:v>
                </c:pt>
                <c:pt idx="157">
                  <c:v>0.27848619402482244</c:v>
                </c:pt>
                <c:pt idx="158">
                  <c:v>0.27673602220814747</c:v>
                </c:pt>
                <c:pt idx="159">
                  <c:v>0.31242335628714274</c:v>
                </c:pt>
                <c:pt idx="160">
                  <c:v>0.21137662215154907</c:v>
                </c:pt>
                <c:pt idx="161">
                  <c:v>0.15076913229210182</c:v>
                </c:pt>
                <c:pt idx="162">
                  <c:v>0.15211166062500844</c:v>
                </c:pt>
                <c:pt idx="163">
                  <c:v>0.16293948010295525</c:v>
                </c:pt>
                <c:pt idx="164">
                  <c:v>0.12395225517808293</c:v>
                </c:pt>
                <c:pt idx="165">
                  <c:v>0.12456035144932417</c:v>
                </c:pt>
                <c:pt idx="166">
                  <c:v>0.11204973924292858</c:v>
                </c:pt>
                <c:pt idx="167">
                  <c:v>0.12359177705607288</c:v>
                </c:pt>
                <c:pt idx="168">
                  <c:v>0.12413586319349926</c:v>
                </c:pt>
                <c:pt idx="169">
                  <c:v>9.7226339833169376E-2</c:v>
                </c:pt>
                <c:pt idx="170">
                  <c:v>0.12029020173299014</c:v>
                </c:pt>
                <c:pt idx="171">
                  <c:v>0.13196699772258683</c:v>
                </c:pt>
                <c:pt idx="172">
                  <c:v>9.4325670085032412E-2</c:v>
                </c:pt>
                <c:pt idx="173">
                  <c:v>0.11559051032921422</c:v>
                </c:pt>
                <c:pt idx="174">
                  <c:v>0.14100084897651163</c:v>
                </c:pt>
                <c:pt idx="175">
                  <c:v>0.16037907475036048</c:v>
                </c:pt>
                <c:pt idx="176">
                  <c:v>0.13967348093845594</c:v>
                </c:pt>
                <c:pt idx="177">
                  <c:v>0.15633464497958416</c:v>
                </c:pt>
                <c:pt idx="178">
                  <c:v>0.14911834463056045</c:v>
                </c:pt>
                <c:pt idx="179">
                  <c:v>0.13108938509844084</c:v>
                </c:pt>
                <c:pt idx="180">
                  <c:v>0.15819767676903798</c:v>
                </c:pt>
                <c:pt idx="181">
                  <c:v>0.17251741749430646</c:v>
                </c:pt>
                <c:pt idx="182">
                  <c:v>0.11939069090517067</c:v>
                </c:pt>
                <c:pt idx="183">
                  <c:v>0.13335163798563479</c:v>
                </c:pt>
                <c:pt idx="184">
                  <c:v>0.14739007101755899</c:v>
                </c:pt>
                <c:pt idx="185">
                  <c:v>0.11321202851483014</c:v>
                </c:pt>
                <c:pt idx="186">
                  <c:v>7.2552117724742946E-2</c:v>
                </c:pt>
                <c:pt idx="187">
                  <c:v>8.5389518509035547E-2</c:v>
                </c:pt>
                <c:pt idx="188">
                  <c:v>6.1490155915210155E-2</c:v>
                </c:pt>
                <c:pt idx="189">
                  <c:v>0.11202278760763809</c:v>
                </c:pt>
                <c:pt idx="190">
                  <c:v>9.136772811190319E-2</c:v>
                </c:pt>
                <c:pt idx="191">
                  <c:v>6.0678237902084708E-2</c:v>
                </c:pt>
                <c:pt idx="192">
                  <c:v>0.11964504696322449</c:v>
                </c:pt>
                <c:pt idx="193">
                  <c:v>9.9961930815152214E-2</c:v>
                </c:pt>
                <c:pt idx="194">
                  <c:v>8.363260878353794E-2</c:v>
                </c:pt>
                <c:pt idx="195">
                  <c:v>5.4080140687536221E-2</c:v>
                </c:pt>
                <c:pt idx="196">
                  <c:v>4.8662861994151492E-2</c:v>
                </c:pt>
                <c:pt idx="197">
                  <c:v>3.4966377834975138E-2</c:v>
                </c:pt>
                <c:pt idx="198">
                  <c:v>6.3917487568558223E-2</c:v>
                </c:pt>
                <c:pt idx="199">
                  <c:v>8.0518010430282866E-2</c:v>
                </c:pt>
                <c:pt idx="200">
                  <c:v>6.4217324511164714E-2</c:v>
                </c:pt>
                <c:pt idx="201">
                  <c:v>7.7902017329901485E-2</c:v>
                </c:pt>
                <c:pt idx="202">
                  <c:v>5.497122912932742E-2</c:v>
                </c:pt>
                <c:pt idx="203">
                  <c:v>6.3356556659075289E-2</c:v>
                </c:pt>
                <c:pt idx="204">
                  <c:v>6.2227956931286806E-2</c:v>
                </c:pt>
                <c:pt idx="205">
                  <c:v>6.9808104356731834E-2</c:v>
                </c:pt>
                <c:pt idx="206">
                  <c:v>6.0491260932257061E-2</c:v>
                </c:pt>
                <c:pt idx="207">
                  <c:v>5.1248534504831085E-2</c:v>
                </c:pt>
                <c:pt idx="208">
                  <c:v>5.9990971202177688E-2</c:v>
                </c:pt>
                <c:pt idx="209">
                  <c:v>4.9437721508752537E-2</c:v>
                </c:pt>
                <c:pt idx="210">
                  <c:v>5.3697764361852661E-2</c:v>
                </c:pt>
                <c:pt idx="211">
                  <c:v>8.0282183621491227E-2</c:v>
                </c:pt>
                <c:pt idx="212">
                  <c:v>9.7622191976498171E-2</c:v>
                </c:pt>
                <c:pt idx="213">
                  <c:v>6.1923066557063346E-2</c:v>
                </c:pt>
                <c:pt idx="214">
                  <c:v>4.2418504992790443E-2</c:v>
                </c:pt>
                <c:pt idx="215">
                  <c:v>6.0556955543277592E-2</c:v>
                </c:pt>
                <c:pt idx="216">
                  <c:v>7.5715565916962019E-2</c:v>
                </c:pt>
                <c:pt idx="217">
                  <c:v>7.4293867155389645E-2</c:v>
                </c:pt>
                <c:pt idx="218">
                  <c:v>8.0501165658226306E-2</c:v>
                </c:pt>
                <c:pt idx="219">
                  <c:v>7.8973344832697717E-2</c:v>
                </c:pt>
                <c:pt idx="220">
                  <c:v>0.10432135782338593</c:v>
                </c:pt>
                <c:pt idx="221">
                  <c:v>0.10106863233926719</c:v>
                </c:pt>
                <c:pt idx="222">
                  <c:v>0.10024997641731911</c:v>
                </c:pt>
                <c:pt idx="223">
                  <c:v>0.12753513819450996</c:v>
                </c:pt>
                <c:pt idx="224">
                  <c:v>0.14096715943239857</c:v>
                </c:pt>
                <c:pt idx="225">
                  <c:v>0.12676364763432021</c:v>
                </c:pt>
                <c:pt idx="226">
                  <c:v>0.12654635007479079</c:v>
                </c:pt>
                <c:pt idx="227">
                  <c:v>0.18462880860296196</c:v>
                </c:pt>
                <c:pt idx="228">
                  <c:v>0.17233549395609579</c:v>
                </c:pt>
                <c:pt idx="229">
                  <c:v>0.12744080747099329</c:v>
                </c:pt>
                <c:pt idx="230">
                  <c:v>9.6212284555365402E-2</c:v>
                </c:pt>
                <c:pt idx="231">
                  <c:v>8.661581791475198E-2</c:v>
                </c:pt>
                <c:pt idx="232">
                  <c:v>0.12934258223617717</c:v>
                </c:pt>
                <c:pt idx="233">
                  <c:v>8.7869068955758897E-2</c:v>
                </c:pt>
                <c:pt idx="234">
                  <c:v>0.12323298341126848</c:v>
                </c:pt>
                <c:pt idx="235">
                  <c:v>0.10680933065613755</c:v>
                </c:pt>
                <c:pt idx="236">
                  <c:v>0.13366158179147519</c:v>
                </c:pt>
                <c:pt idx="237">
                  <c:v>0.10533372862398425</c:v>
                </c:pt>
                <c:pt idx="238">
                  <c:v>0.12924319808104356</c:v>
                </c:pt>
                <c:pt idx="239">
                  <c:v>0.10498504184241379</c:v>
                </c:pt>
                <c:pt idx="240">
                  <c:v>0.12461257024269948</c:v>
                </c:pt>
                <c:pt idx="241">
                  <c:v>9.6102793536997855E-2</c:v>
                </c:pt>
                <c:pt idx="242">
                  <c:v>0.12053276645060439</c:v>
                </c:pt>
                <c:pt idx="243">
                  <c:v>9.6488538817092739E-2</c:v>
                </c:pt>
                <c:pt idx="244">
                  <c:v>0.13243696686296441</c:v>
                </c:pt>
                <c:pt idx="245">
                  <c:v>0.17672355707682566</c:v>
                </c:pt>
                <c:pt idx="246">
                  <c:v>0.19105845809694502</c:v>
                </c:pt>
                <c:pt idx="247">
                  <c:v>0.14598858598245448</c:v>
                </c:pt>
                <c:pt idx="248">
                  <c:v>0.16009945153422184</c:v>
                </c:pt>
                <c:pt idx="249">
                  <c:v>0.15006670529734389</c:v>
                </c:pt>
                <c:pt idx="250">
                  <c:v>0.16589742207608446</c:v>
                </c:pt>
                <c:pt idx="251">
                  <c:v>0.24453555594485693</c:v>
                </c:pt>
                <c:pt idx="252">
                  <c:v>0.25577270338377783</c:v>
                </c:pt>
                <c:pt idx="253">
                  <c:v>0.2099465010039484</c:v>
                </c:pt>
                <c:pt idx="254">
                  <c:v>0.16973971458218229</c:v>
                </c:pt>
                <c:pt idx="255">
                  <c:v>0.10695924912744081</c:v>
                </c:pt>
                <c:pt idx="256">
                  <c:v>0.11584149743285674</c:v>
                </c:pt>
                <c:pt idx="257">
                  <c:v>0.16111687576643713</c:v>
                </c:pt>
                <c:pt idx="258">
                  <c:v>0.17450678507418438</c:v>
                </c:pt>
                <c:pt idx="259">
                  <c:v>0.13946460576495481</c:v>
                </c:pt>
                <c:pt idx="260">
                  <c:v>0.16135438705243441</c:v>
                </c:pt>
                <c:pt idx="261">
                  <c:v>0.20498571563329604</c:v>
                </c:pt>
                <c:pt idx="262">
                  <c:v>0.1719800692657027</c:v>
                </c:pt>
                <c:pt idx="263">
                  <c:v>0.11310927540528522</c:v>
                </c:pt>
                <c:pt idx="264">
                  <c:v>0.12874122387375855</c:v>
                </c:pt>
                <c:pt idx="265">
                  <c:v>0.17251404853989516</c:v>
                </c:pt>
                <c:pt idx="266">
                  <c:v>0.1456550594957349</c:v>
                </c:pt>
                <c:pt idx="267">
                  <c:v>0.1231437061193688</c:v>
                </c:pt>
                <c:pt idx="268">
                  <c:v>0.14631369008314579</c:v>
                </c:pt>
                <c:pt idx="269">
                  <c:v>0.13177496732114222</c:v>
                </c:pt>
                <c:pt idx="270">
                  <c:v>0.10736857708841484</c:v>
                </c:pt>
                <c:pt idx="271">
                  <c:v>0.16225895131187085</c:v>
                </c:pt>
                <c:pt idx="272">
                  <c:v>0.13635169188890536</c:v>
                </c:pt>
                <c:pt idx="273">
                  <c:v>0.19061207163744659</c:v>
                </c:pt>
                <c:pt idx="274">
                  <c:v>0.14674828520220465</c:v>
                </c:pt>
                <c:pt idx="275">
                  <c:v>0.22918154621531661</c:v>
                </c:pt>
                <c:pt idx="276">
                  <c:v>0.16747240826337137</c:v>
                </c:pt>
                <c:pt idx="277">
                  <c:v>9.6560971336935864E-2</c:v>
                </c:pt>
                <c:pt idx="278">
                  <c:v>0.12667605481962618</c:v>
                </c:pt>
                <c:pt idx="279">
                  <c:v>7.5100731736898144E-2</c:v>
                </c:pt>
                <c:pt idx="280">
                  <c:v>8.1703882383063586E-2</c:v>
                </c:pt>
                <c:pt idx="281">
                  <c:v>9.4492433328392203E-2</c:v>
                </c:pt>
                <c:pt idx="282">
                  <c:v>8.8337353618930831E-2</c:v>
                </c:pt>
                <c:pt idx="283">
                  <c:v>5.9802309755144389E-2</c:v>
                </c:pt>
                <c:pt idx="284">
                  <c:v>0.16191026453030039</c:v>
                </c:pt>
                <c:pt idx="285">
                  <c:v>0.12209933025186304</c:v>
                </c:pt>
                <c:pt idx="286">
                  <c:v>8.4815111781907371E-2</c:v>
                </c:pt>
                <c:pt idx="287">
                  <c:v>5.5004918673440512E-2</c:v>
                </c:pt>
                <c:pt idx="288">
                  <c:v>6.5113466384572882E-2</c:v>
                </c:pt>
                <c:pt idx="289">
                  <c:v>5.9475521177247428E-2</c:v>
                </c:pt>
                <c:pt idx="290">
                  <c:v>3.5532362176075034E-2</c:v>
                </c:pt>
                <c:pt idx="291">
                  <c:v>6.023858935140889E-2</c:v>
                </c:pt>
                <c:pt idx="292">
                  <c:v>5.6734876763647635E-2</c:v>
                </c:pt>
                <c:pt idx="293">
                  <c:v>3.7397078442734509E-2</c:v>
                </c:pt>
                <c:pt idx="294">
                  <c:v>3.3689544113089061E-2</c:v>
                </c:pt>
                <c:pt idx="295">
                  <c:v>3.3689544113089061E-2</c:v>
                </c:pt>
                <c:pt idx="296">
                  <c:v>4.784083711779212E-2</c:v>
                </c:pt>
                <c:pt idx="297">
                  <c:v>4.6636435915749189E-2</c:v>
                </c:pt>
                <c:pt idx="298">
                  <c:v>3.2370598461061627E-2</c:v>
                </c:pt>
                <c:pt idx="299">
                  <c:v>4.2554947646448446E-2</c:v>
                </c:pt>
                <c:pt idx="300">
                  <c:v>3.9145565782203837E-2</c:v>
                </c:pt>
                <c:pt idx="301">
                  <c:v>5.3472044416294953E-2</c:v>
                </c:pt>
                <c:pt idx="302">
                  <c:v>5.688142628053957E-2</c:v>
                </c:pt>
                <c:pt idx="303">
                  <c:v>7.6055830312504222E-2</c:v>
                </c:pt>
                <c:pt idx="304">
                  <c:v>5.3623647364803857E-2</c:v>
                </c:pt>
                <c:pt idx="305">
                  <c:v>5.1634279784925949E-2</c:v>
                </c:pt>
                <c:pt idx="306">
                  <c:v>8.5509116390636991E-2</c:v>
                </c:pt>
                <c:pt idx="307">
                  <c:v>4.3631328580861641E-2</c:v>
                </c:pt>
                <c:pt idx="308">
                  <c:v>0.10813838317139891</c:v>
                </c:pt>
                <c:pt idx="309">
                  <c:v>4.9238953198485313E-2</c:v>
                </c:pt>
                <c:pt idx="310">
                  <c:v>3.2825407306588332E-2</c:v>
                </c:pt>
                <c:pt idx="311">
                  <c:v>1.7496664735132804E-2</c:v>
                </c:pt>
                <c:pt idx="312">
                  <c:v>4.6100772164351073E-2</c:v>
                </c:pt>
                <c:pt idx="313">
                  <c:v>4.9921166466775371E-2</c:v>
                </c:pt>
                <c:pt idx="314">
                  <c:v>1.8242888137237727E-2</c:v>
                </c:pt>
                <c:pt idx="315">
                  <c:v>5.7007762070963655E-2</c:v>
                </c:pt>
                <c:pt idx="316">
                  <c:v>3.6032651906154407E-2</c:v>
                </c:pt>
                <c:pt idx="317">
                  <c:v>5.9254854663306697E-2</c:v>
                </c:pt>
                <c:pt idx="318">
                  <c:v>3.7488040211839851E-2</c:v>
                </c:pt>
                <c:pt idx="319">
                  <c:v>6.0743932513105232E-2</c:v>
                </c:pt>
                <c:pt idx="320">
                  <c:v>4.436576064252698E-2</c:v>
                </c:pt>
                <c:pt idx="321">
                  <c:v>3.4555365396795455E-2</c:v>
                </c:pt>
                <c:pt idx="322">
                  <c:v>7.1063039874944417E-2</c:v>
                </c:pt>
                <c:pt idx="323">
                  <c:v>4.3557211583812844E-2</c:v>
                </c:pt>
                <c:pt idx="324">
                  <c:v>3.3689544113089061E-2</c:v>
                </c:pt>
                <c:pt idx="325">
                  <c:v>4.1372444648079022E-2</c:v>
                </c:pt>
                <c:pt idx="326">
                  <c:v>4.0159621060007818E-2</c:v>
                </c:pt>
                <c:pt idx="327">
                  <c:v>2.6176775775870201E-2</c:v>
                </c:pt>
                <c:pt idx="328">
                  <c:v>3.8129826027194197E-2</c:v>
                </c:pt>
                <c:pt idx="329">
                  <c:v>3.6691282493565298E-2</c:v>
                </c:pt>
                <c:pt idx="330">
                  <c:v>2.627110649938685E-2</c:v>
                </c:pt>
                <c:pt idx="331">
                  <c:v>2.6618108803751667E-2</c:v>
                </c:pt>
                <c:pt idx="332">
                  <c:v>4.2827832953764466E-2</c:v>
                </c:pt>
                <c:pt idx="333">
                  <c:v>3.8820461681512528E-2</c:v>
                </c:pt>
                <c:pt idx="334">
                  <c:v>3.1073551012707697E-2</c:v>
                </c:pt>
                <c:pt idx="335">
                  <c:v>4.7175468621558615E-2</c:v>
                </c:pt>
                <c:pt idx="336">
                  <c:v>4.3557211583812844E-2</c:v>
                </c:pt>
                <c:pt idx="337">
                  <c:v>2.7263263573517323E-2</c:v>
                </c:pt>
                <c:pt idx="338">
                  <c:v>3.0143719595186438E-2</c:v>
                </c:pt>
                <c:pt idx="339">
                  <c:v>2.3680380557090302E-2</c:v>
                </c:pt>
                <c:pt idx="340">
                  <c:v>3.7178096405999436E-2</c:v>
                </c:pt>
                <c:pt idx="341">
                  <c:v>4.1913161831094101E-2</c:v>
                </c:pt>
                <c:pt idx="342">
                  <c:v>4.6348390313582274E-2</c:v>
                </c:pt>
                <c:pt idx="343">
                  <c:v>2.7399706227175333E-2</c:v>
                </c:pt>
                <c:pt idx="344">
                  <c:v>3.0802350182597329E-2</c:v>
                </c:pt>
                <c:pt idx="345">
                  <c:v>2.2551780829301819E-2</c:v>
                </c:pt>
                <c:pt idx="346">
                  <c:v>3.3689544113089061E-2</c:v>
                </c:pt>
                <c:pt idx="347">
                  <c:v>3.3689544113089061E-2</c:v>
                </c:pt>
                <c:pt idx="348">
                  <c:v>3.2525570363981834E-2</c:v>
                </c:pt>
                <c:pt idx="349">
                  <c:v>2.0577573544274801E-2</c:v>
                </c:pt>
                <c:pt idx="350">
                  <c:v>4.99498025792715E-2</c:v>
                </c:pt>
                <c:pt idx="351">
                  <c:v>2.3938105569555432E-2</c:v>
                </c:pt>
                <c:pt idx="352">
                  <c:v>4.975440322341558E-2</c:v>
                </c:pt>
                <c:pt idx="353">
                  <c:v>3.5532362176075034E-2</c:v>
                </c:pt>
                <c:pt idx="354">
                  <c:v>3.0332381042219737E-2</c:v>
                </c:pt>
                <c:pt idx="355">
                  <c:v>4.0622852291562789E-2</c:v>
                </c:pt>
                <c:pt idx="356">
                  <c:v>3.0089816324605494E-2</c:v>
                </c:pt>
                <c:pt idx="357">
                  <c:v>1.9278841618715216E-2</c:v>
                </c:pt>
                <c:pt idx="358">
                  <c:v>5.7519843141482604E-2</c:v>
                </c:pt>
                <c:pt idx="359">
                  <c:v>5.2633174767879043E-2</c:v>
                </c:pt>
                <c:pt idx="360">
                  <c:v>4.0671702130526767E-2</c:v>
                </c:pt>
                <c:pt idx="361">
                  <c:v>2.6080760575147896E-2</c:v>
                </c:pt>
                <c:pt idx="362">
                  <c:v>1.8072755939466625E-2</c:v>
                </c:pt>
                <c:pt idx="363">
                  <c:v>2.1891465764685272E-2</c:v>
                </c:pt>
                <c:pt idx="364">
                  <c:v>3.5758082121632728E-2</c:v>
                </c:pt>
                <c:pt idx="365">
                  <c:v>2.9456452895279421E-2</c:v>
                </c:pt>
                <c:pt idx="366">
                  <c:v>4.3504992790437562E-2</c:v>
                </c:pt>
                <c:pt idx="367">
                  <c:v>4.7055870739957144E-2</c:v>
                </c:pt>
                <c:pt idx="368">
                  <c:v>3.3735024997641729E-2</c:v>
                </c:pt>
                <c:pt idx="369">
                  <c:v>1.9489401269422023E-2</c:v>
                </c:pt>
                <c:pt idx="370">
                  <c:v>1.016413545891897E-2</c:v>
                </c:pt>
                <c:pt idx="371">
                  <c:v>1.7392227148382226E-2</c:v>
                </c:pt>
                <c:pt idx="372">
                  <c:v>2.591568180899376E-2</c:v>
                </c:pt>
                <c:pt idx="373">
                  <c:v>2.4187408195992292E-2</c:v>
                </c:pt>
                <c:pt idx="374">
                  <c:v>2.6778134138288837E-2</c:v>
                </c:pt>
                <c:pt idx="375">
                  <c:v>1.684477205654453E-2</c:v>
                </c:pt>
                <c:pt idx="376">
                  <c:v>2.1397913943428517E-2</c:v>
                </c:pt>
                <c:pt idx="377">
                  <c:v>3.1324538116350206E-2</c:v>
                </c:pt>
                <c:pt idx="378">
                  <c:v>3.7183149837616392E-2</c:v>
                </c:pt>
                <c:pt idx="379">
                  <c:v>3.4036546417453878E-2</c:v>
                </c:pt>
                <c:pt idx="380">
                  <c:v>3.1098818170792512E-2</c:v>
                </c:pt>
                <c:pt idx="381">
                  <c:v>3.2094344199334296E-2</c:v>
                </c:pt>
                <c:pt idx="382">
                  <c:v>3.8788456614605095E-2</c:v>
                </c:pt>
                <c:pt idx="383">
                  <c:v>4.3321384775021225E-2</c:v>
                </c:pt>
                <c:pt idx="384">
                  <c:v>6.0622650154298109E-2</c:v>
                </c:pt>
                <c:pt idx="385">
                  <c:v>4.1609955934076299E-2</c:v>
                </c:pt>
                <c:pt idx="386">
                  <c:v>5.7039767137871095E-2</c:v>
                </c:pt>
                <c:pt idx="387">
                  <c:v>4.6794776773080707E-2</c:v>
                </c:pt>
                <c:pt idx="388">
                  <c:v>6.5770412494778122E-2</c:v>
                </c:pt>
                <c:pt idx="389">
                  <c:v>6.3326236069373501E-2</c:v>
                </c:pt>
                <c:pt idx="390">
                  <c:v>3.3689544113089061E-2</c:v>
                </c:pt>
                <c:pt idx="391">
                  <c:v>6.0733825649871308E-2</c:v>
                </c:pt>
                <c:pt idx="392">
                  <c:v>5.1288961957766784E-2</c:v>
                </c:pt>
                <c:pt idx="393">
                  <c:v>6.2804048135620627E-2</c:v>
                </c:pt>
                <c:pt idx="394">
                  <c:v>4.1214103790747504E-2</c:v>
                </c:pt>
                <c:pt idx="395">
                  <c:v>4.1598164593636716E-2</c:v>
                </c:pt>
                <c:pt idx="396">
                  <c:v>3.2598002883824979E-2</c:v>
                </c:pt>
                <c:pt idx="397">
                  <c:v>3.3578368617515869E-2</c:v>
                </c:pt>
                <c:pt idx="398">
                  <c:v>4.3124300941959647E-2</c:v>
                </c:pt>
                <c:pt idx="399">
                  <c:v>3.5783349279717547E-2</c:v>
                </c:pt>
                <c:pt idx="400">
                  <c:v>5.4836470952875062E-2</c:v>
                </c:pt>
                <c:pt idx="401">
                  <c:v>3.2751290309539528E-2</c:v>
                </c:pt>
                <c:pt idx="402">
                  <c:v>1.684477205654453E-2</c:v>
                </c:pt>
                <c:pt idx="403">
                  <c:v>2.3938105569555432E-2</c:v>
                </c:pt>
                <c:pt idx="404">
                  <c:v>3.0091500801811149E-2</c:v>
                </c:pt>
                <c:pt idx="405">
                  <c:v>3.3689544113089061E-2</c:v>
                </c:pt>
                <c:pt idx="406">
                  <c:v>3.3206099155066233E-2</c:v>
                </c:pt>
                <c:pt idx="407">
                  <c:v>3.5938321182637761E-2</c:v>
                </c:pt>
                <c:pt idx="408">
                  <c:v>5.1834732572398831E-2</c:v>
                </c:pt>
                <c:pt idx="409">
                  <c:v>5.7807888743649519E-2</c:v>
                </c:pt>
                <c:pt idx="410">
                  <c:v>4.1923268694328025E-2</c:v>
                </c:pt>
                <c:pt idx="411">
                  <c:v>2.4263209670246741E-2</c:v>
                </c:pt>
                <c:pt idx="412">
                  <c:v>3.4531782715916282E-2</c:v>
                </c:pt>
                <c:pt idx="413">
                  <c:v>5.684942121363213E-2</c:v>
                </c:pt>
                <c:pt idx="414">
                  <c:v>4.31630439176897E-2</c:v>
                </c:pt>
                <c:pt idx="415">
                  <c:v>2.7104922716185805E-2</c:v>
                </c:pt>
                <c:pt idx="416">
                  <c:v>1.5071017558990393E-2</c:v>
                </c:pt>
                <c:pt idx="417">
                  <c:v>2.8794453353457223E-2</c:v>
                </c:pt>
                <c:pt idx="418">
                  <c:v>4.1298327651030232E-2</c:v>
                </c:pt>
                <c:pt idx="419">
                  <c:v>2.9437923646017224E-2</c:v>
                </c:pt>
                <c:pt idx="420">
                  <c:v>1.8712857277615319E-2</c:v>
                </c:pt>
                <c:pt idx="421">
                  <c:v>4.2812672658913579E-2</c:v>
                </c:pt>
                <c:pt idx="422">
                  <c:v>5.5488363631463332E-2</c:v>
                </c:pt>
                <c:pt idx="423">
                  <c:v>6.0381769913889521E-2</c:v>
                </c:pt>
                <c:pt idx="424">
                  <c:v>4.2667807619227296E-2</c:v>
                </c:pt>
                <c:pt idx="425">
                  <c:v>3.4801299068820998E-2</c:v>
                </c:pt>
                <c:pt idx="426">
                  <c:v>4.0173096877653053E-2</c:v>
                </c:pt>
                <c:pt idx="427">
                  <c:v>3.4388602153435664E-2</c:v>
                </c:pt>
                <c:pt idx="428">
                  <c:v>4.950510059697872E-2</c:v>
                </c:pt>
                <c:pt idx="429">
                  <c:v>3.3689544113089061E-2</c:v>
                </c:pt>
                <c:pt idx="430">
                  <c:v>5.0434932014499979E-2</c:v>
                </c:pt>
                <c:pt idx="431">
                  <c:v>7.3064198795261909E-2</c:v>
                </c:pt>
                <c:pt idx="432">
                  <c:v>3.7429083509641949E-2</c:v>
                </c:pt>
                <c:pt idx="433">
                  <c:v>3.398264314687293E-2</c:v>
                </c:pt>
                <c:pt idx="434">
                  <c:v>3.3689544113089061E-2</c:v>
                </c:pt>
                <c:pt idx="435">
                  <c:v>2.4802242376056167E-2</c:v>
                </c:pt>
                <c:pt idx="436">
                  <c:v>9.6874284097187586E-3</c:v>
                </c:pt>
                <c:pt idx="437">
                  <c:v>5.2560742248035898E-2</c:v>
                </c:pt>
                <c:pt idx="438">
                  <c:v>3.0079709461371569E-2</c:v>
                </c:pt>
                <c:pt idx="439">
                  <c:v>1.9135661056234585E-2</c:v>
                </c:pt>
                <c:pt idx="440">
                  <c:v>3.5156723759214088E-2</c:v>
                </c:pt>
                <c:pt idx="441">
                  <c:v>3.8515571307289075E-2</c:v>
                </c:pt>
                <c:pt idx="442">
                  <c:v>5.1420351179807831E-2</c:v>
                </c:pt>
                <c:pt idx="443">
                  <c:v>4.5216421631382481E-2</c:v>
                </c:pt>
                <c:pt idx="444">
                  <c:v>4.4958696618917354E-2</c:v>
                </c:pt>
                <c:pt idx="445">
                  <c:v>3.5200520166561104E-2</c:v>
                </c:pt>
                <c:pt idx="446">
                  <c:v>4.9885792445456628E-2</c:v>
                </c:pt>
                <c:pt idx="447">
                  <c:v>7.2830056463675935E-2</c:v>
                </c:pt>
                <c:pt idx="448">
                  <c:v>4.5110299567426251E-2</c:v>
                </c:pt>
                <c:pt idx="449">
                  <c:v>1.3452234964356461E-2</c:v>
                </c:pt>
                <c:pt idx="450">
                  <c:v>2.4871305941487998E-2</c:v>
                </c:pt>
                <c:pt idx="451">
                  <c:v>3.6804142466344142E-2</c:v>
                </c:pt>
                <c:pt idx="452">
                  <c:v>3.8877733906504772E-2</c:v>
                </c:pt>
                <c:pt idx="453">
                  <c:v>2.912629536297115E-2</c:v>
                </c:pt>
                <c:pt idx="454">
                  <c:v>2.446703141213093E-2</c:v>
                </c:pt>
                <c:pt idx="455">
                  <c:v>2.7187462099262875E-2</c:v>
                </c:pt>
                <c:pt idx="456">
                  <c:v>2.1330534855202338E-2</c:v>
                </c:pt>
                <c:pt idx="457">
                  <c:v>1.9748810759092808E-2</c:v>
                </c:pt>
                <c:pt idx="458">
                  <c:v>3.0962375517134502E-2</c:v>
                </c:pt>
                <c:pt idx="459">
                  <c:v>2.8962901074022666E-2</c:v>
                </c:pt>
                <c:pt idx="460">
                  <c:v>2.274886466236339E-2</c:v>
                </c:pt>
                <c:pt idx="461">
                  <c:v>4.1694179794359021E-2</c:v>
                </c:pt>
                <c:pt idx="462">
                  <c:v>2.9682172840837118E-2</c:v>
                </c:pt>
                <c:pt idx="463">
                  <c:v>3.3273478243292409E-2</c:v>
                </c:pt>
                <c:pt idx="464">
                  <c:v>3.5417817726090525E-2</c:v>
                </c:pt>
                <c:pt idx="465">
                  <c:v>4.9789777244734323E-2</c:v>
                </c:pt>
                <c:pt idx="466">
                  <c:v>4.4369129596938291E-2</c:v>
                </c:pt>
                <c:pt idx="467">
                  <c:v>4.6168151252577248E-2</c:v>
                </c:pt>
                <c:pt idx="468">
                  <c:v>3.54632986106432E-2</c:v>
                </c:pt>
                <c:pt idx="469">
                  <c:v>3.3832724675569692E-2</c:v>
                </c:pt>
                <c:pt idx="470">
                  <c:v>2.6636638053013865E-2</c:v>
                </c:pt>
                <c:pt idx="471">
                  <c:v>3.674855471855755E-2</c:v>
                </c:pt>
                <c:pt idx="472">
                  <c:v>6.335150322745832E-2</c:v>
                </c:pt>
                <c:pt idx="473">
                  <c:v>4.4129933833735362E-2</c:v>
                </c:pt>
                <c:pt idx="474">
                  <c:v>4.1485304620857873E-2</c:v>
                </c:pt>
                <c:pt idx="475">
                  <c:v>3.036775506353848E-2</c:v>
                </c:pt>
                <c:pt idx="476">
                  <c:v>2.110481490964464E-2</c:v>
                </c:pt>
                <c:pt idx="477">
                  <c:v>2.307733771746601E-2</c:v>
                </c:pt>
                <c:pt idx="478">
                  <c:v>3.1001118492864556E-2</c:v>
                </c:pt>
                <c:pt idx="479">
                  <c:v>3.4632851348255556E-2</c:v>
                </c:pt>
                <c:pt idx="480">
                  <c:v>2.2027908418343282E-2</c:v>
                </c:pt>
                <c:pt idx="481">
                  <c:v>1.7730807066718774E-2</c:v>
                </c:pt>
                <c:pt idx="482">
                  <c:v>2.1551201369143073E-2</c:v>
                </c:pt>
                <c:pt idx="483">
                  <c:v>3.0489037422345603E-2</c:v>
                </c:pt>
                <c:pt idx="484">
                  <c:v>3.3689544113089061E-2</c:v>
                </c:pt>
                <c:pt idx="485">
                  <c:v>3.445935019607315E-2</c:v>
                </c:pt>
                <c:pt idx="486">
                  <c:v>1.7238939722667674E-2</c:v>
                </c:pt>
                <c:pt idx="487">
                  <c:v>1.709912811459835E-2</c:v>
                </c:pt>
                <c:pt idx="488">
                  <c:v>3.112071637446602E-2</c:v>
                </c:pt>
                <c:pt idx="489">
                  <c:v>2.9203781314431253E-2</c:v>
                </c:pt>
                <c:pt idx="490">
                  <c:v>3.261653213308717E-2</c:v>
                </c:pt>
                <c:pt idx="491">
                  <c:v>5.9248116754484076E-2</c:v>
                </c:pt>
                <c:pt idx="492">
                  <c:v>5.5429406929265429E-2</c:v>
                </c:pt>
                <c:pt idx="493">
                  <c:v>4.081319821580174E-2</c:v>
                </c:pt>
                <c:pt idx="494">
                  <c:v>4.4919953643187301E-2</c:v>
                </c:pt>
                <c:pt idx="495">
                  <c:v>3.3689544113089061E-2</c:v>
                </c:pt>
                <c:pt idx="496">
                  <c:v>3.6287007964208223E-2</c:v>
                </c:pt>
                <c:pt idx="497">
                  <c:v>4.0632959154796713E-2</c:v>
                </c:pt>
                <c:pt idx="498">
                  <c:v>4.5440457099734523E-2</c:v>
                </c:pt>
                <c:pt idx="499">
                  <c:v>3.7605953616235664E-2</c:v>
                </c:pt>
                <c:pt idx="500">
                  <c:v>5.442545851469538E-2</c:v>
                </c:pt>
                <c:pt idx="501">
                  <c:v>3.6984381527349175E-2</c:v>
                </c:pt>
                <c:pt idx="502">
                  <c:v>2.6436185265540986E-2</c:v>
                </c:pt>
                <c:pt idx="503">
                  <c:v>9.4120163865942574E-2</c:v>
                </c:pt>
                <c:pt idx="504">
                  <c:v>5.3995916827253493E-2</c:v>
                </c:pt>
                <c:pt idx="505">
                  <c:v>3.5195466734944142E-2</c:v>
                </c:pt>
                <c:pt idx="506">
                  <c:v>4.7754928780303747E-2</c:v>
                </c:pt>
                <c:pt idx="507">
                  <c:v>4.9648281159459351E-2</c:v>
                </c:pt>
                <c:pt idx="508">
                  <c:v>4.767744282884364E-2</c:v>
                </c:pt>
                <c:pt idx="509">
                  <c:v>2.4632110178285066E-2</c:v>
                </c:pt>
                <c:pt idx="510">
                  <c:v>4.2964275607422484E-2</c:v>
                </c:pt>
                <c:pt idx="511">
                  <c:v>3.5165146145242361E-2</c:v>
                </c:pt>
                <c:pt idx="512">
                  <c:v>2.155793927796569E-2</c:v>
                </c:pt>
                <c:pt idx="513">
                  <c:v>3.2692333607341625E-2</c:v>
                </c:pt>
                <c:pt idx="514">
                  <c:v>2.6303111566294286E-2</c:v>
                </c:pt>
                <c:pt idx="515">
                  <c:v>4.1251162289271899E-2</c:v>
                </c:pt>
                <c:pt idx="516">
                  <c:v>5.0330494427749402E-2</c:v>
                </c:pt>
                <c:pt idx="517">
                  <c:v>4.1623431751721535E-2</c:v>
                </c:pt>
                <c:pt idx="518">
                  <c:v>2.902859568504319E-2</c:v>
                </c:pt>
                <c:pt idx="519">
                  <c:v>4.3631328580861641E-2</c:v>
                </c:pt>
                <c:pt idx="520">
                  <c:v>7.8313029768081174E-2</c:v>
                </c:pt>
                <c:pt idx="521">
                  <c:v>7.3911490829706092E-2</c:v>
                </c:pt>
                <c:pt idx="522">
                  <c:v>4.8891950894120496E-2</c:v>
                </c:pt>
                <c:pt idx="523">
                  <c:v>4.2337650086919018E-2</c:v>
                </c:pt>
                <c:pt idx="524">
                  <c:v>5.6694449310711922E-2</c:v>
                </c:pt>
                <c:pt idx="525">
                  <c:v>5.7354764375328472E-2</c:v>
                </c:pt>
                <c:pt idx="526">
                  <c:v>5.0579797054186262E-2</c:v>
                </c:pt>
                <c:pt idx="527">
                  <c:v>5.4802781408761977E-2</c:v>
                </c:pt>
                <c:pt idx="528">
                  <c:v>5.6960596709205329E-2</c:v>
                </c:pt>
                <c:pt idx="529">
                  <c:v>5.0059293597639033E-2</c:v>
                </c:pt>
                <c:pt idx="530">
                  <c:v>4.3622906194833375E-2</c:v>
                </c:pt>
                <c:pt idx="531">
                  <c:v>4.8090139744228981E-2</c:v>
                </c:pt>
                <c:pt idx="532">
                  <c:v>5.5119463123425014E-2</c:v>
                </c:pt>
                <c:pt idx="533">
                  <c:v>4.5805988653361544E-2</c:v>
                </c:pt>
                <c:pt idx="534">
                  <c:v>5.6121727060789411E-2</c:v>
                </c:pt>
                <c:pt idx="535">
                  <c:v>4.6127723799641543E-2</c:v>
                </c:pt>
                <c:pt idx="536">
                  <c:v>5.0202474160119664E-2</c:v>
                </c:pt>
                <c:pt idx="537">
                  <c:v>7.7713355882868193E-2</c:v>
                </c:pt>
                <c:pt idx="538">
                  <c:v>3.4423976174754407E-2</c:v>
                </c:pt>
                <c:pt idx="539">
                  <c:v>3.9123667578530329E-2</c:v>
                </c:pt>
                <c:pt idx="540">
                  <c:v>5.8670341072944603E-2</c:v>
                </c:pt>
                <c:pt idx="541">
                  <c:v>5.202002506502082E-2</c:v>
                </c:pt>
                <c:pt idx="542">
                  <c:v>5.7336235126066275E-2</c:v>
                </c:pt>
                <c:pt idx="543">
                  <c:v>8.2382726696942327E-2</c:v>
                </c:pt>
                <c:pt idx="544">
                  <c:v>7.7125473338094788E-2</c:v>
                </c:pt>
                <c:pt idx="545">
                  <c:v>5.0965542334281126E-2</c:v>
                </c:pt>
                <c:pt idx="546">
                  <c:v>6.7379088226178122E-2</c:v>
                </c:pt>
                <c:pt idx="547">
                  <c:v>5.1231689732774532E-2</c:v>
                </c:pt>
                <c:pt idx="548">
                  <c:v>7.4489266511245572E-2</c:v>
                </c:pt>
                <c:pt idx="549">
                  <c:v>5.3047556160470036E-2</c:v>
                </c:pt>
                <c:pt idx="550">
                  <c:v>6.1060614227768269E-2</c:v>
                </c:pt>
                <c:pt idx="551">
                  <c:v>8.0768997533925371E-2</c:v>
                </c:pt>
                <c:pt idx="552">
                  <c:v>7.2105731265244513E-2</c:v>
                </c:pt>
                <c:pt idx="553">
                  <c:v>6.5103359521338958E-2</c:v>
                </c:pt>
                <c:pt idx="554">
                  <c:v>6.5327394989691007E-2</c:v>
                </c:pt>
                <c:pt idx="555">
                  <c:v>8.4119422695972085E-2</c:v>
                </c:pt>
                <c:pt idx="556">
                  <c:v>7.5282655275108815E-2</c:v>
                </c:pt>
                <c:pt idx="557">
                  <c:v>8.2899861199078259E-2</c:v>
                </c:pt>
                <c:pt idx="558">
                  <c:v>0.15636665004649156</c:v>
                </c:pt>
                <c:pt idx="559">
                  <c:v>0.16283335803899901</c:v>
                </c:pt>
                <c:pt idx="560">
                  <c:v>0.15720888864931881</c:v>
                </c:pt>
                <c:pt idx="561">
                  <c:v>0.17036297114827442</c:v>
                </c:pt>
                <c:pt idx="562">
                  <c:v>0.20722607031681645</c:v>
                </c:pt>
                <c:pt idx="563">
                  <c:v>0.14613513549934642</c:v>
                </c:pt>
                <c:pt idx="564">
                  <c:v>8.5278343013462335E-2</c:v>
                </c:pt>
                <c:pt idx="565">
                  <c:v>7.6815529532254373E-2</c:v>
                </c:pt>
                <c:pt idx="566">
                  <c:v>6.7577856536445352E-2</c:v>
                </c:pt>
                <c:pt idx="567">
                  <c:v>6.7714299190103355E-2</c:v>
                </c:pt>
                <c:pt idx="568">
                  <c:v>6.7859164229789645E-2</c:v>
                </c:pt>
                <c:pt idx="569">
                  <c:v>6.7338660773242409E-2</c:v>
                </c:pt>
                <c:pt idx="570">
                  <c:v>6.2394720174646597E-2</c:v>
                </c:pt>
                <c:pt idx="571">
                  <c:v>4.8913849097794004E-2</c:v>
                </c:pt>
                <c:pt idx="572">
                  <c:v>3.9600374627730542E-2</c:v>
                </c:pt>
                <c:pt idx="573">
                  <c:v>4.9815044402819142E-2</c:v>
                </c:pt>
                <c:pt idx="574">
                  <c:v>7.8051935801204744E-2</c:v>
                </c:pt>
                <c:pt idx="575">
                  <c:v>5.9172315280229627E-2</c:v>
                </c:pt>
                <c:pt idx="576">
                  <c:v>8.5814006764860465E-2</c:v>
                </c:pt>
                <c:pt idx="577">
                  <c:v>8.7292977751425069E-2</c:v>
                </c:pt>
                <c:pt idx="578">
                  <c:v>8.1043567318447057E-2</c:v>
                </c:pt>
                <c:pt idx="579">
                  <c:v>6.353848019728596E-2</c:v>
                </c:pt>
                <c:pt idx="580">
                  <c:v>7.272224992251404E-2</c:v>
                </c:pt>
                <c:pt idx="581">
                  <c:v>0.10868583826323663</c:v>
                </c:pt>
                <c:pt idx="582">
                  <c:v>0.13099673885212984</c:v>
                </c:pt>
                <c:pt idx="583">
                  <c:v>0.10018596628350426</c:v>
                </c:pt>
                <c:pt idx="584">
                  <c:v>0.11791340439581172</c:v>
                </c:pt>
                <c:pt idx="585">
                  <c:v>0.11791340439581172</c:v>
                </c:pt>
                <c:pt idx="586">
                  <c:v>0.12721677200264125</c:v>
                </c:pt>
                <c:pt idx="587">
                  <c:v>0.22192144945894593</c:v>
                </c:pt>
                <c:pt idx="588">
                  <c:v>0.22169404503618256</c:v>
                </c:pt>
                <c:pt idx="589">
                  <c:v>0.25004716536175836</c:v>
                </c:pt>
                <c:pt idx="590">
                  <c:v>0.19879020847089895</c:v>
                </c:pt>
                <c:pt idx="591">
                  <c:v>0.35317422884633526</c:v>
                </c:pt>
                <c:pt idx="592">
                  <c:v>0.44420169256269626</c:v>
                </c:pt>
                <c:pt idx="593">
                  <c:v>0.35714622609726848</c:v>
                </c:pt>
                <c:pt idx="594">
                  <c:v>0.26652135243305886</c:v>
                </c:pt>
                <c:pt idx="595">
                  <c:v>0.31978115272144142</c:v>
                </c:pt>
                <c:pt idx="596">
                  <c:v>0.36849454903176254</c:v>
                </c:pt>
                <c:pt idx="597">
                  <c:v>0.46860639831821793</c:v>
                </c:pt>
                <c:pt idx="598">
                  <c:v>0.51214002722115171</c:v>
                </c:pt>
                <c:pt idx="599">
                  <c:v>0.4973722155591791</c:v>
                </c:pt>
                <c:pt idx="600">
                  <c:v>0.52720767582573069</c:v>
                </c:pt>
                <c:pt idx="601">
                  <c:v>0.51001421698761573</c:v>
                </c:pt>
                <c:pt idx="602">
                  <c:v>0.53742234560081936</c:v>
                </c:pt>
                <c:pt idx="603">
                  <c:v>0.60698283180832002</c:v>
                </c:pt>
                <c:pt idx="604">
                  <c:v>0.57631523980217492</c:v>
                </c:pt>
                <c:pt idx="605">
                  <c:v>0.53559468783268427</c:v>
                </c:pt>
                <c:pt idx="606">
                  <c:v>0.49146306952174318</c:v>
                </c:pt>
                <c:pt idx="607">
                  <c:v>0.49245185764146238</c:v>
                </c:pt>
                <c:pt idx="608">
                  <c:v>0.52693984395003168</c:v>
                </c:pt>
                <c:pt idx="609">
                  <c:v>0.50984913822146161</c:v>
                </c:pt>
                <c:pt idx="610">
                  <c:v>0.46247827024404708</c:v>
                </c:pt>
                <c:pt idx="611">
                  <c:v>0.47313090409260583</c:v>
                </c:pt>
                <c:pt idx="612">
                  <c:v>0.49316776045386557</c:v>
                </c:pt>
                <c:pt idx="613">
                  <c:v>0.53776429447356722</c:v>
                </c:pt>
                <c:pt idx="614">
                  <c:v>0.54587505221879329</c:v>
                </c:pt>
                <c:pt idx="615">
                  <c:v>0.5775162720498066</c:v>
                </c:pt>
                <c:pt idx="616">
                  <c:v>0.57817827159162882</c:v>
                </c:pt>
                <c:pt idx="617">
                  <c:v>0.54928274960583234</c:v>
                </c:pt>
                <c:pt idx="618">
                  <c:v>0.4511737437169</c:v>
                </c:pt>
                <c:pt idx="619">
                  <c:v>0.50142506771598361</c:v>
                </c:pt>
                <c:pt idx="620">
                  <c:v>0.52691963022356381</c:v>
                </c:pt>
                <c:pt idx="621">
                  <c:v>0.55136139447761001</c:v>
                </c:pt>
                <c:pt idx="622">
                  <c:v>0.553178945382511</c:v>
                </c:pt>
                <c:pt idx="623">
                  <c:v>0.52360121012842453</c:v>
                </c:pt>
                <c:pt idx="624">
                  <c:v>0.55055789885051265</c:v>
                </c:pt>
                <c:pt idx="625">
                  <c:v>0.47956897597261711</c:v>
                </c:pt>
                <c:pt idx="626">
                  <c:v>0.46223402104922717</c:v>
                </c:pt>
                <c:pt idx="627">
                  <c:v>0.46976026520409125</c:v>
                </c:pt>
                <c:pt idx="628">
                  <c:v>0.42992911719918603</c:v>
                </c:pt>
                <c:pt idx="629">
                  <c:v>0.41051888635842976</c:v>
                </c:pt>
                <c:pt idx="630">
                  <c:v>0.48815138733542657</c:v>
                </c:pt>
                <c:pt idx="631">
                  <c:v>0.45439277965690567</c:v>
                </c:pt>
                <c:pt idx="632">
                  <c:v>0.44396249679949334</c:v>
                </c:pt>
                <c:pt idx="633">
                  <c:v>0.41323426361394477</c:v>
                </c:pt>
                <c:pt idx="634">
                  <c:v>0.48667241634886199</c:v>
                </c:pt>
                <c:pt idx="635">
                  <c:v>0.47185407037071975</c:v>
                </c:pt>
                <c:pt idx="636">
                  <c:v>0.50564299863894246</c:v>
                </c:pt>
                <c:pt idx="637">
                  <c:v>0.48554381662107349</c:v>
                </c:pt>
                <c:pt idx="638">
                  <c:v>0.4647725281981484</c:v>
                </c:pt>
                <c:pt idx="639">
                  <c:v>0.50919893002007899</c:v>
                </c:pt>
                <c:pt idx="640">
                  <c:v>0.51806433355343828</c:v>
                </c:pt>
                <c:pt idx="641">
                  <c:v>0.46962382255043322</c:v>
                </c:pt>
                <c:pt idx="642">
                  <c:v>0.44406019647742123</c:v>
                </c:pt>
                <c:pt idx="643">
                  <c:v>0.47281422237794274</c:v>
                </c:pt>
                <c:pt idx="644">
                  <c:v>0.51413781718705776</c:v>
                </c:pt>
                <c:pt idx="645">
                  <c:v>0.48089129057905589</c:v>
                </c:pt>
                <c:pt idx="646">
                  <c:v>0.45331302976808119</c:v>
                </c:pt>
                <c:pt idx="647">
                  <c:v>0.48589081892543828</c:v>
                </c:pt>
                <c:pt idx="648">
                  <c:v>0.54112651097605347</c:v>
                </c:pt>
                <c:pt idx="649">
                  <c:v>0.52749066799628075</c:v>
                </c:pt>
                <c:pt idx="650">
                  <c:v>0.53371312679396821</c:v>
                </c:pt>
                <c:pt idx="651">
                  <c:v>0.49562709717412107</c:v>
                </c:pt>
                <c:pt idx="652">
                  <c:v>0.46225760373010633</c:v>
                </c:pt>
                <c:pt idx="653">
                  <c:v>0.53675697710458581</c:v>
                </c:pt>
                <c:pt idx="654">
                  <c:v>0.53541781772609054</c:v>
                </c:pt>
                <c:pt idx="655">
                  <c:v>0.47135378064064037</c:v>
                </c:pt>
                <c:pt idx="656">
                  <c:v>0.45844394733650468</c:v>
                </c:pt>
                <c:pt idx="657">
                  <c:v>0.46886243885347739</c:v>
                </c:pt>
                <c:pt idx="658">
                  <c:v>0.52197400514776238</c:v>
                </c:pt>
                <c:pt idx="659">
                  <c:v>0.48220349832226073</c:v>
                </c:pt>
                <c:pt idx="660">
                  <c:v>0.57569198323608284</c:v>
                </c:pt>
                <c:pt idx="661">
                  <c:v>0.48562467152694488</c:v>
                </c:pt>
                <c:pt idx="662">
                  <c:v>0.43086568652552998</c:v>
                </c:pt>
                <c:pt idx="663">
                  <c:v>0.50090961769105335</c:v>
                </c:pt>
                <c:pt idx="664">
                  <c:v>0.51513671217001089</c:v>
                </c:pt>
                <c:pt idx="665">
                  <c:v>0.58760629051167679</c:v>
                </c:pt>
                <c:pt idx="666">
                  <c:v>0.59077816108992409</c:v>
                </c:pt>
                <c:pt idx="667">
                  <c:v>0.53875139811608064</c:v>
                </c:pt>
                <c:pt idx="668">
                  <c:v>0.55748615359736953</c:v>
                </c:pt>
                <c:pt idx="669">
                  <c:v>0.45575383723907448</c:v>
                </c:pt>
                <c:pt idx="670">
                  <c:v>0.44859480911504307</c:v>
                </c:pt>
                <c:pt idx="671">
                  <c:v>0.50337063888851452</c:v>
                </c:pt>
                <c:pt idx="672">
                  <c:v>0.48308953333243493</c:v>
                </c:pt>
                <c:pt idx="673">
                  <c:v>0.46129745172288328</c:v>
                </c:pt>
                <c:pt idx="674">
                  <c:v>0.5012616734270352</c:v>
                </c:pt>
                <c:pt idx="675">
                  <c:v>0.56543520153085292</c:v>
                </c:pt>
                <c:pt idx="676">
                  <c:v>0.51627710323823894</c:v>
                </c:pt>
                <c:pt idx="677">
                  <c:v>0.52747213874701848</c:v>
                </c:pt>
                <c:pt idx="678">
                  <c:v>0.52146360855444907</c:v>
                </c:pt>
                <c:pt idx="679">
                  <c:v>0.49639353430269378</c:v>
                </c:pt>
                <c:pt idx="680">
                  <c:v>0.54800760036115193</c:v>
                </c:pt>
                <c:pt idx="681">
                  <c:v>0.52589209912811463</c:v>
                </c:pt>
                <c:pt idx="682">
                  <c:v>0.5392095759160187</c:v>
                </c:pt>
                <c:pt idx="683">
                  <c:v>0.60704852641934048</c:v>
                </c:pt>
                <c:pt idx="684">
                  <c:v>0.53544476936138097</c:v>
                </c:pt>
                <c:pt idx="685">
                  <c:v>0.48490708423733608</c:v>
                </c:pt>
                <c:pt idx="686">
                  <c:v>0.52424804937539582</c:v>
                </c:pt>
                <c:pt idx="687">
                  <c:v>0.50785640168717239</c:v>
                </c:pt>
                <c:pt idx="688">
                  <c:v>0.48548991335049252</c:v>
                </c:pt>
                <c:pt idx="689">
                  <c:v>0.55174040184888207</c:v>
                </c:pt>
                <c:pt idx="690">
                  <c:v>0.56964302559057767</c:v>
                </c:pt>
                <c:pt idx="691">
                  <c:v>0.55905271739862816</c:v>
                </c:pt>
                <c:pt idx="692">
                  <c:v>0.57280142035117976</c:v>
                </c:pt>
                <c:pt idx="693">
                  <c:v>0.53375523872410957</c:v>
                </c:pt>
                <c:pt idx="694">
                  <c:v>0.58719022464188009</c:v>
                </c:pt>
                <c:pt idx="695">
                  <c:v>0.5102887867721374</c:v>
                </c:pt>
                <c:pt idx="696">
                  <c:v>0.55396222728314037</c:v>
                </c:pt>
                <c:pt idx="697">
                  <c:v>0.51520914468985402</c:v>
                </c:pt>
                <c:pt idx="698">
                  <c:v>0.57850337569232013</c:v>
                </c:pt>
                <c:pt idx="699">
                  <c:v>0.5455634239357473</c:v>
                </c:pt>
                <c:pt idx="700">
                  <c:v>0.56666992332259758</c:v>
                </c:pt>
                <c:pt idx="701">
                  <c:v>0.48584365356367998</c:v>
                </c:pt>
                <c:pt idx="702">
                  <c:v>0.65251256619995424</c:v>
                </c:pt>
                <c:pt idx="703">
                  <c:v>0.59797256323527437</c:v>
                </c:pt>
                <c:pt idx="704">
                  <c:v>0.59082195749727118</c:v>
                </c:pt>
                <c:pt idx="705">
                  <c:v>0.72041215788267954</c:v>
                </c:pt>
                <c:pt idx="706">
                  <c:v>0.7582168798091824</c:v>
                </c:pt>
                <c:pt idx="707">
                  <c:v>0.68766592100475699</c:v>
                </c:pt>
                <c:pt idx="708">
                  <c:v>0.68961317665449351</c:v>
                </c:pt>
                <c:pt idx="709">
                  <c:v>0.7763182718611451</c:v>
                </c:pt>
                <c:pt idx="710">
                  <c:v>0.73672631961944279</c:v>
                </c:pt>
                <c:pt idx="711">
                  <c:v>0.75214433948279813</c:v>
                </c:pt>
                <c:pt idx="712">
                  <c:v>0.72806136887355644</c:v>
                </c:pt>
                <c:pt idx="713">
                  <c:v>0.72630614362526447</c:v>
                </c:pt>
                <c:pt idx="714">
                  <c:v>0.72811358766693168</c:v>
                </c:pt>
                <c:pt idx="715">
                  <c:v>0.77279097659250473</c:v>
                </c:pt>
                <c:pt idx="716">
                  <c:v>0.81018973951244488</c:v>
                </c:pt>
                <c:pt idx="717">
                  <c:v>0.76072675084560759</c:v>
                </c:pt>
                <c:pt idx="718">
                  <c:v>0.76771059334025094</c:v>
                </c:pt>
                <c:pt idx="719">
                  <c:v>0.74004137076017085</c:v>
                </c:pt>
                <c:pt idx="720">
                  <c:v>0.73528946056301969</c:v>
                </c:pt>
                <c:pt idx="721">
                  <c:v>0.8913175306911747</c:v>
                </c:pt>
                <c:pt idx="722">
                  <c:v>0.94550042448825589</c:v>
                </c:pt>
                <c:pt idx="723">
                  <c:v>0.95603346045521309</c:v>
                </c:pt>
                <c:pt idx="724">
                  <c:v>0.89246129071381397</c:v>
                </c:pt>
                <c:pt idx="725">
                  <c:v>0.95901161615481012</c:v>
                </c:pt>
                <c:pt idx="726">
                  <c:v>1</c:v>
                </c:pt>
                <c:pt idx="727">
                  <c:v>0.92385994582721309</c:v>
                </c:pt>
                <c:pt idx="728">
                  <c:v>0.78343013462341826</c:v>
                </c:pt>
                <c:pt idx="729">
                  <c:v>0.88572169741399065</c:v>
                </c:pt>
                <c:pt idx="730">
                  <c:v>0.79614625304890374</c:v>
                </c:pt>
                <c:pt idx="731">
                  <c:v>0.71758897408600264</c:v>
                </c:pt>
                <c:pt idx="732">
                  <c:v>0.78240765695958592</c:v>
                </c:pt>
                <c:pt idx="733">
                  <c:v>0.82310631072540319</c:v>
                </c:pt>
                <c:pt idx="734">
                  <c:v>0.95453090678776931</c:v>
                </c:pt>
                <c:pt idx="735">
                  <c:v>0.81308198687455369</c:v>
                </c:pt>
                <c:pt idx="736">
                  <c:v>0.68622906194833366</c:v>
                </c:pt>
                <c:pt idx="737">
                  <c:v>0.78864190709771309</c:v>
                </c:pt>
                <c:pt idx="738">
                  <c:v>0.84593771477084367</c:v>
                </c:pt>
                <c:pt idx="739">
                  <c:v>0.7223526756235934</c:v>
                </c:pt>
                <c:pt idx="740">
                  <c:v>0.67847709784791188</c:v>
                </c:pt>
                <c:pt idx="741">
                  <c:v>0.80854905871413751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9B-8A4F-8913-AE6AE808AD66}"/>
            </c:ext>
          </c:extLst>
        </c:ser>
        <c:ser>
          <c:idx val="1"/>
          <c:order val="1"/>
          <c:tx>
            <c:strRef>
              <c:f>'2-cells'!$G$2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'2-cells'!$G$3:$G$1052</c:f>
              <c:numCache>
                <c:formatCode>General</c:formatCode>
                <c:ptCount val="1050"/>
                <c:pt idx="0">
                  <c:v>0</c:v>
                </c:pt>
                <c:pt idx="1">
                  <c:v>1.2652606862822626E-3</c:v>
                </c:pt>
                <c:pt idx="2">
                  <c:v>2.5244383884958604E-3</c:v>
                </c:pt>
                <c:pt idx="3">
                  <c:v>3.789699074778123E-3</c:v>
                </c:pt>
                <c:pt idx="4">
                  <c:v>5.0488767769917208E-3</c:v>
                </c:pt>
                <c:pt idx="5">
                  <c:v>6.3141374632739835E-3</c:v>
                </c:pt>
                <c:pt idx="6">
                  <c:v>7.5733151654875826E-3</c:v>
                </c:pt>
                <c:pt idx="7">
                  <c:v>8.8385758517698452E-3</c:v>
                </c:pt>
                <c:pt idx="8">
                  <c:v>1.0103836538052108E-2</c:v>
                </c:pt>
                <c:pt idx="9">
                  <c:v>1.1363014240265706E-2</c:v>
                </c:pt>
                <c:pt idx="10">
                  <c:v>1.2628274926547967E-2</c:v>
                </c:pt>
                <c:pt idx="11">
                  <c:v>1.3887452628761565E-2</c:v>
                </c:pt>
                <c:pt idx="12">
                  <c:v>1.5152713315043828E-2</c:v>
                </c:pt>
                <c:pt idx="13">
                  <c:v>1.6411891017257426E-2</c:v>
                </c:pt>
                <c:pt idx="14">
                  <c:v>1.767715170353969E-2</c:v>
                </c:pt>
                <c:pt idx="15">
                  <c:v>1.8936329405753287E-2</c:v>
                </c:pt>
                <c:pt idx="16">
                  <c:v>2.0201590092035551E-2</c:v>
                </c:pt>
                <c:pt idx="17">
                  <c:v>2.1466850778317812E-2</c:v>
                </c:pt>
                <c:pt idx="18">
                  <c:v>2.2726028480531412E-2</c:v>
                </c:pt>
                <c:pt idx="19">
                  <c:v>2.3991289166813673E-2</c:v>
                </c:pt>
                <c:pt idx="20">
                  <c:v>2.5250466869027269E-2</c:v>
                </c:pt>
                <c:pt idx="21">
                  <c:v>2.6515727555309534E-2</c:v>
                </c:pt>
                <c:pt idx="22">
                  <c:v>2.777490525752313E-2</c:v>
                </c:pt>
                <c:pt idx="23">
                  <c:v>2.9040165943805395E-2</c:v>
                </c:pt>
                <c:pt idx="24">
                  <c:v>3.0305426630087656E-2</c:v>
                </c:pt>
                <c:pt idx="25">
                  <c:v>3.1564604332301252E-2</c:v>
                </c:pt>
                <c:pt idx="26">
                  <c:v>3.2829865018583516E-2</c:v>
                </c:pt>
                <c:pt idx="27">
                  <c:v>3.4089042720797116E-2</c:v>
                </c:pt>
                <c:pt idx="28">
                  <c:v>3.5354303407079381E-2</c:v>
                </c:pt>
                <c:pt idx="29">
                  <c:v>3.6613481109292974E-2</c:v>
                </c:pt>
                <c:pt idx="30">
                  <c:v>3.7878741795575238E-2</c:v>
                </c:pt>
                <c:pt idx="31">
                  <c:v>3.9144002481857496E-2</c:v>
                </c:pt>
                <c:pt idx="32">
                  <c:v>4.0403180184071102E-2</c:v>
                </c:pt>
                <c:pt idx="33">
                  <c:v>4.166844087035336E-2</c:v>
                </c:pt>
                <c:pt idx="34">
                  <c:v>4.292761857256696E-2</c:v>
                </c:pt>
                <c:pt idx="35">
                  <c:v>4.4192879258849217E-2</c:v>
                </c:pt>
                <c:pt idx="36">
                  <c:v>4.5452056961062824E-2</c:v>
                </c:pt>
                <c:pt idx="37">
                  <c:v>4.6717317647345082E-2</c:v>
                </c:pt>
                <c:pt idx="38">
                  <c:v>4.7982578333627346E-2</c:v>
                </c:pt>
                <c:pt idx="39">
                  <c:v>4.9241756035840946E-2</c:v>
                </c:pt>
                <c:pt idx="40">
                  <c:v>5.050701672212321E-2</c:v>
                </c:pt>
                <c:pt idx="41">
                  <c:v>5.1766194424336803E-2</c:v>
                </c:pt>
                <c:pt idx="42">
                  <c:v>5.3031455110619068E-2</c:v>
                </c:pt>
                <c:pt idx="43">
                  <c:v>5.4290632812832668E-2</c:v>
                </c:pt>
                <c:pt idx="44">
                  <c:v>5.5555893499114918E-2</c:v>
                </c:pt>
                <c:pt idx="45">
                  <c:v>5.6815071201328525E-2</c:v>
                </c:pt>
                <c:pt idx="46">
                  <c:v>5.8080331887610789E-2</c:v>
                </c:pt>
                <c:pt idx="47">
                  <c:v>5.9345592573893047E-2</c:v>
                </c:pt>
                <c:pt idx="48">
                  <c:v>6.060477027610664E-2</c:v>
                </c:pt>
                <c:pt idx="49">
                  <c:v>6.1870030962388904E-2</c:v>
                </c:pt>
                <c:pt idx="50">
                  <c:v>6.3129208664602504E-2</c:v>
                </c:pt>
                <c:pt idx="51">
                  <c:v>6.4394469350884775E-2</c:v>
                </c:pt>
                <c:pt idx="52">
                  <c:v>6.5653647053098368E-2</c:v>
                </c:pt>
                <c:pt idx="53">
                  <c:v>6.6918907739380626E-2</c:v>
                </c:pt>
                <c:pt idx="54">
                  <c:v>6.8184168425662897E-2</c:v>
                </c:pt>
                <c:pt idx="55">
                  <c:v>6.944334612787649E-2</c:v>
                </c:pt>
                <c:pt idx="56">
                  <c:v>7.0708606814158761E-2</c:v>
                </c:pt>
                <c:pt idx="57">
                  <c:v>7.1967784516372355E-2</c:v>
                </c:pt>
                <c:pt idx="58">
                  <c:v>7.3233045202654612E-2</c:v>
                </c:pt>
                <c:pt idx="59">
                  <c:v>7.4492222904868219E-2</c:v>
                </c:pt>
                <c:pt idx="60">
                  <c:v>7.5757483591150476E-2</c:v>
                </c:pt>
                <c:pt idx="61">
                  <c:v>7.7022744277432748E-2</c:v>
                </c:pt>
                <c:pt idx="62">
                  <c:v>7.8281921979646327E-2</c:v>
                </c:pt>
                <c:pt idx="63">
                  <c:v>7.9547182665928598E-2</c:v>
                </c:pt>
                <c:pt idx="64">
                  <c:v>8.0806360368142205E-2</c:v>
                </c:pt>
                <c:pt idx="65">
                  <c:v>8.2071621054424462E-2</c:v>
                </c:pt>
                <c:pt idx="66">
                  <c:v>8.3330798756638055E-2</c:v>
                </c:pt>
                <c:pt idx="67">
                  <c:v>8.4596059442920313E-2</c:v>
                </c:pt>
                <c:pt idx="68">
                  <c:v>8.5861320129202584E-2</c:v>
                </c:pt>
                <c:pt idx="69">
                  <c:v>8.7120497831416177E-2</c:v>
                </c:pt>
                <c:pt idx="70">
                  <c:v>8.8385758517698434E-2</c:v>
                </c:pt>
                <c:pt idx="71">
                  <c:v>8.9644936219912041E-2</c:v>
                </c:pt>
                <c:pt idx="72">
                  <c:v>9.0910196906194299E-2</c:v>
                </c:pt>
                <c:pt idx="73">
                  <c:v>9.2169374608407892E-2</c:v>
                </c:pt>
                <c:pt idx="74">
                  <c:v>9.3434635294690163E-2</c:v>
                </c:pt>
                <c:pt idx="75">
                  <c:v>9.4693812996903756E-2</c:v>
                </c:pt>
                <c:pt idx="76">
                  <c:v>9.5959073683186027E-2</c:v>
                </c:pt>
                <c:pt idx="77">
                  <c:v>9.7224334369468285E-2</c:v>
                </c:pt>
                <c:pt idx="78">
                  <c:v>9.8483512071681892E-2</c:v>
                </c:pt>
                <c:pt idx="79">
                  <c:v>9.9748772757964149E-2</c:v>
                </c:pt>
                <c:pt idx="80">
                  <c:v>0.10100795046017774</c:v>
                </c:pt>
                <c:pt idx="81">
                  <c:v>0.10227321114646</c:v>
                </c:pt>
                <c:pt idx="82">
                  <c:v>0.10353238884867361</c:v>
                </c:pt>
                <c:pt idx="83">
                  <c:v>0.10479764953495588</c:v>
                </c:pt>
                <c:pt idx="84">
                  <c:v>0.10606291022123814</c:v>
                </c:pt>
                <c:pt idx="85">
                  <c:v>0.10732208792345173</c:v>
                </c:pt>
                <c:pt idx="86">
                  <c:v>0.10858734860973399</c:v>
                </c:pt>
                <c:pt idx="87">
                  <c:v>0.10984652631194759</c:v>
                </c:pt>
                <c:pt idx="88">
                  <c:v>0.11111178699822984</c:v>
                </c:pt>
                <c:pt idx="89">
                  <c:v>0.11237096470044344</c:v>
                </c:pt>
                <c:pt idx="90">
                  <c:v>0.11363622538672571</c:v>
                </c:pt>
                <c:pt idx="91">
                  <c:v>0.11490148607300797</c:v>
                </c:pt>
                <c:pt idx="92">
                  <c:v>0.11616066377522158</c:v>
                </c:pt>
                <c:pt idx="93">
                  <c:v>0.11742592446150382</c:v>
                </c:pt>
                <c:pt idx="94">
                  <c:v>0.11868510216371743</c:v>
                </c:pt>
                <c:pt idx="95">
                  <c:v>0.1199503628499997</c:v>
                </c:pt>
                <c:pt idx="96">
                  <c:v>0.12120954055221328</c:v>
                </c:pt>
                <c:pt idx="97">
                  <c:v>0.12247480123849556</c:v>
                </c:pt>
                <c:pt idx="98">
                  <c:v>0.12374006192477781</c:v>
                </c:pt>
                <c:pt idx="99">
                  <c:v>0.12499923962699142</c:v>
                </c:pt>
                <c:pt idx="100">
                  <c:v>0.12626450031327369</c:v>
                </c:pt>
                <c:pt idx="101">
                  <c:v>0.12752367801548728</c:v>
                </c:pt>
                <c:pt idx="102">
                  <c:v>0.12878893870176955</c:v>
                </c:pt>
                <c:pt idx="103">
                  <c:v>0.13004811640398314</c:v>
                </c:pt>
                <c:pt idx="104">
                  <c:v>0.13131337709026539</c:v>
                </c:pt>
                <c:pt idx="105">
                  <c:v>0.13257255479247901</c:v>
                </c:pt>
                <c:pt idx="106">
                  <c:v>0.13383781547876125</c:v>
                </c:pt>
                <c:pt idx="107">
                  <c:v>0.13510307616504352</c:v>
                </c:pt>
                <c:pt idx="108">
                  <c:v>0.13636225386725714</c:v>
                </c:pt>
                <c:pt idx="109">
                  <c:v>0.13762751455353939</c:v>
                </c:pt>
                <c:pt idx="110">
                  <c:v>0.13888669225575298</c:v>
                </c:pt>
                <c:pt idx="111">
                  <c:v>0.14015195294203525</c:v>
                </c:pt>
                <c:pt idx="112">
                  <c:v>0.14141113064424884</c:v>
                </c:pt>
                <c:pt idx="113">
                  <c:v>0.14267639133053109</c:v>
                </c:pt>
                <c:pt idx="114">
                  <c:v>0.14394165201681336</c:v>
                </c:pt>
                <c:pt idx="115">
                  <c:v>0.14520082971902698</c:v>
                </c:pt>
                <c:pt idx="116">
                  <c:v>0.14646609040530922</c:v>
                </c:pt>
                <c:pt idx="117">
                  <c:v>0.14772526810752282</c:v>
                </c:pt>
                <c:pt idx="118">
                  <c:v>0.14899052879380509</c:v>
                </c:pt>
                <c:pt idx="119">
                  <c:v>0.15024970649601868</c:v>
                </c:pt>
                <c:pt idx="120">
                  <c:v>0.15151496718230095</c:v>
                </c:pt>
                <c:pt idx="121">
                  <c:v>0.1527802278685832</c:v>
                </c:pt>
                <c:pt idx="122">
                  <c:v>0.15403940557079682</c:v>
                </c:pt>
                <c:pt idx="123">
                  <c:v>0.15530466625707906</c:v>
                </c:pt>
                <c:pt idx="124">
                  <c:v>0.15656384395929265</c:v>
                </c:pt>
                <c:pt idx="125">
                  <c:v>0.15782910464557495</c:v>
                </c:pt>
                <c:pt idx="126">
                  <c:v>0.15908828234778852</c:v>
                </c:pt>
                <c:pt idx="127">
                  <c:v>0.16035354303407079</c:v>
                </c:pt>
                <c:pt idx="128">
                  <c:v>0.16161880372035306</c:v>
                </c:pt>
                <c:pt idx="129">
                  <c:v>0.16287798142256665</c:v>
                </c:pt>
                <c:pt idx="130">
                  <c:v>0.16414324210884892</c:v>
                </c:pt>
                <c:pt idx="131">
                  <c:v>0.16540241981106252</c:v>
                </c:pt>
                <c:pt idx="132">
                  <c:v>0.16666768049734479</c:v>
                </c:pt>
                <c:pt idx="133">
                  <c:v>0.16792685819955838</c:v>
                </c:pt>
                <c:pt idx="134">
                  <c:v>0.16919211888584063</c:v>
                </c:pt>
                <c:pt idx="135">
                  <c:v>0.17045129658805425</c:v>
                </c:pt>
                <c:pt idx="136">
                  <c:v>0.17171655727433649</c:v>
                </c:pt>
                <c:pt idx="137">
                  <c:v>0.17298181796061876</c:v>
                </c:pt>
                <c:pt idx="138">
                  <c:v>0.17424099566283235</c:v>
                </c:pt>
                <c:pt idx="139">
                  <c:v>0.17550625634911463</c:v>
                </c:pt>
                <c:pt idx="140">
                  <c:v>0.17676543405132822</c:v>
                </c:pt>
                <c:pt idx="141">
                  <c:v>0.17803069473761049</c:v>
                </c:pt>
                <c:pt idx="142">
                  <c:v>0.17928987243982408</c:v>
                </c:pt>
                <c:pt idx="143">
                  <c:v>0.18055513312610633</c:v>
                </c:pt>
                <c:pt idx="144">
                  <c:v>0.1818203938123886</c:v>
                </c:pt>
                <c:pt idx="145">
                  <c:v>0.18307957151460222</c:v>
                </c:pt>
                <c:pt idx="146">
                  <c:v>0.18434483220088446</c:v>
                </c:pt>
                <c:pt idx="147">
                  <c:v>0.18560400990309806</c:v>
                </c:pt>
                <c:pt idx="148">
                  <c:v>0.18686927058938033</c:v>
                </c:pt>
                <c:pt idx="149">
                  <c:v>0.18812844829159392</c:v>
                </c:pt>
                <c:pt idx="150">
                  <c:v>0.18939370897787619</c:v>
                </c:pt>
                <c:pt idx="151">
                  <c:v>0.19065896966415846</c:v>
                </c:pt>
                <c:pt idx="152">
                  <c:v>0.19191814736637205</c:v>
                </c:pt>
                <c:pt idx="153">
                  <c:v>0.1931834080526543</c:v>
                </c:pt>
                <c:pt idx="154">
                  <c:v>0.19444258575486792</c:v>
                </c:pt>
                <c:pt idx="155">
                  <c:v>0.19570784644115019</c:v>
                </c:pt>
                <c:pt idx="156">
                  <c:v>0.19696702414336378</c:v>
                </c:pt>
                <c:pt idx="157">
                  <c:v>0.19823228482964603</c:v>
                </c:pt>
                <c:pt idx="158">
                  <c:v>0.19949146253185965</c:v>
                </c:pt>
                <c:pt idx="159">
                  <c:v>0.20075672321814189</c:v>
                </c:pt>
                <c:pt idx="160">
                  <c:v>0.20202198390442414</c:v>
                </c:pt>
                <c:pt idx="161">
                  <c:v>0.20328116160663776</c:v>
                </c:pt>
                <c:pt idx="162">
                  <c:v>0.20454642229292</c:v>
                </c:pt>
                <c:pt idx="163">
                  <c:v>0.20580559999513359</c:v>
                </c:pt>
                <c:pt idx="164">
                  <c:v>0.20707086068141586</c:v>
                </c:pt>
                <c:pt idx="165">
                  <c:v>0.20833003838362946</c:v>
                </c:pt>
                <c:pt idx="166">
                  <c:v>0.20959529906991176</c:v>
                </c:pt>
                <c:pt idx="167">
                  <c:v>0.210860559756194</c:v>
                </c:pt>
                <c:pt idx="168">
                  <c:v>0.21211973745840762</c:v>
                </c:pt>
                <c:pt idx="169">
                  <c:v>0.21338499814468986</c:v>
                </c:pt>
                <c:pt idx="170">
                  <c:v>0.21464417584690346</c:v>
                </c:pt>
                <c:pt idx="171">
                  <c:v>0.21590943653318573</c:v>
                </c:pt>
                <c:pt idx="172">
                  <c:v>0.21716861423539932</c:v>
                </c:pt>
                <c:pt idx="173">
                  <c:v>0.21843387492168156</c:v>
                </c:pt>
                <c:pt idx="174">
                  <c:v>0.21969913560796384</c:v>
                </c:pt>
                <c:pt idx="175">
                  <c:v>0.22095831331017743</c:v>
                </c:pt>
                <c:pt idx="176">
                  <c:v>0.22222357399645967</c:v>
                </c:pt>
                <c:pt idx="177">
                  <c:v>0.22348275169867329</c:v>
                </c:pt>
                <c:pt idx="178">
                  <c:v>0.22474801238495559</c:v>
                </c:pt>
                <c:pt idx="179">
                  <c:v>0.22600719008716919</c:v>
                </c:pt>
                <c:pt idx="180">
                  <c:v>0.22727245077345143</c:v>
                </c:pt>
                <c:pt idx="181">
                  <c:v>0.2285377114597337</c:v>
                </c:pt>
                <c:pt idx="182">
                  <c:v>0.22979688916194729</c:v>
                </c:pt>
                <c:pt idx="183">
                  <c:v>0.23106214984822954</c:v>
                </c:pt>
                <c:pt idx="184">
                  <c:v>0.23232132755044316</c:v>
                </c:pt>
                <c:pt idx="185">
                  <c:v>0.2335865882367254</c:v>
                </c:pt>
                <c:pt idx="186">
                  <c:v>0.23484576593893899</c:v>
                </c:pt>
                <c:pt idx="187">
                  <c:v>0.23611102662522127</c:v>
                </c:pt>
                <c:pt idx="188">
                  <c:v>0.23737020432743486</c:v>
                </c:pt>
                <c:pt idx="189">
                  <c:v>0.2386354650137171</c:v>
                </c:pt>
                <c:pt idx="190">
                  <c:v>0.2399007256999994</c:v>
                </c:pt>
                <c:pt idx="191">
                  <c:v>0.24115990340221299</c:v>
                </c:pt>
                <c:pt idx="192">
                  <c:v>0.24242516408849527</c:v>
                </c:pt>
                <c:pt idx="193">
                  <c:v>0.24368434179070886</c:v>
                </c:pt>
                <c:pt idx="194">
                  <c:v>0.24494960247699113</c:v>
                </c:pt>
                <c:pt idx="195">
                  <c:v>0.24620878017920472</c:v>
                </c:pt>
                <c:pt idx="196">
                  <c:v>0.24747404086548697</c:v>
                </c:pt>
                <c:pt idx="197">
                  <c:v>0.24873930155176924</c:v>
                </c:pt>
                <c:pt idx="198">
                  <c:v>0.24999847925398283</c:v>
                </c:pt>
                <c:pt idx="199">
                  <c:v>0.25126373994026507</c:v>
                </c:pt>
                <c:pt idx="200">
                  <c:v>0.25252291764247869</c:v>
                </c:pt>
                <c:pt idx="201">
                  <c:v>0.25378817832876094</c:v>
                </c:pt>
                <c:pt idx="202">
                  <c:v>0.25504735603097456</c:v>
                </c:pt>
                <c:pt idx="203">
                  <c:v>0.25631261671725686</c:v>
                </c:pt>
                <c:pt idx="204">
                  <c:v>0.2575778774035391</c:v>
                </c:pt>
                <c:pt idx="205">
                  <c:v>0.25883705510575267</c:v>
                </c:pt>
                <c:pt idx="206">
                  <c:v>0.26010231579203497</c:v>
                </c:pt>
                <c:pt idx="207">
                  <c:v>0.26136149349424853</c:v>
                </c:pt>
                <c:pt idx="208">
                  <c:v>0.26262675418053077</c:v>
                </c:pt>
                <c:pt idx="209">
                  <c:v>0.2638859318827444</c:v>
                </c:pt>
                <c:pt idx="210">
                  <c:v>0.26515119256902664</c:v>
                </c:pt>
                <c:pt idx="211">
                  <c:v>0.26641645325530888</c:v>
                </c:pt>
                <c:pt idx="212">
                  <c:v>0.2676756309575225</c:v>
                </c:pt>
                <c:pt idx="213">
                  <c:v>0.2689408916438048</c:v>
                </c:pt>
                <c:pt idx="214">
                  <c:v>0.27020006934601837</c:v>
                </c:pt>
                <c:pt idx="215">
                  <c:v>0.27146533003230067</c:v>
                </c:pt>
                <c:pt idx="216">
                  <c:v>0.27272450773451429</c:v>
                </c:pt>
                <c:pt idx="217">
                  <c:v>0.27398976842079653</c:v>
                </c:pt>
                <c:pt idx="218">
                  <c:v>0.2752489461230101</c:v>
                </c:pt>
                <c:pt idx="219">
                  <c:v>0.2765142068092924</c:v>
                </c:pt>
                <c:pt idx="220">
                  <c:v>0.27777946749557464</c:v>
                </c:pt>
                <c:pt idx="221">
                  <c:v>0.2790386451977882</c:v>
                </c:pt>
                <c:pt idx="222">
                  <c:v>0.2803039058840705</c:v>
                </c:pt>
                <c:pt idx="223">
                  <c:v>0.28156308358628407</c:v>
                </c:pt>
                <c:pt idx="224">
                  <c:v>0.28282834427256631</c:v>
                </c:pt>
                <c:pt idx="225">
                  <c:v>0.28408752197477993</c:v>
                </c:pt>
                <c:pt idx="226">
                  <c:v>0.28535278266106218</c:v>
                </c:pt>
                <c:pt idx="227">
                  <c:v>0.28661804334734448</c:v>
                </c:pt>
                <c:pt idx="228">
                  <c:v>0.2878772210495581</c:v>
                </c:pt>
                <c:pt idx="229">
                  <c:v>0.28914248173584034</c:v>
                </c:pt>
                <c:pt idx="230">
                  <c:v>0.29040165943805396</c:v>
                </c:pt>
                <c:pt idx="231">
                  <c:v>0.2916669201243362</c:v>
                </c:pt>
                <c:pt idx="232">
                  <c:v>0.29292609782654982</c:v>
                </c:pt>
                <c:pt idx="233">
                  <c:v>0.29419135851283207</c:v>
                </c:pt>
                <c:pt idx="234">
                  <c:v>0.29545661919911431</c:v>
                </c:pt>
                <c:pt idx="235">
                  <c:v>0.29671579690132793</c:v>
                </c:pt>
                <c:pt idx="236">
                  <c:v>0.29798105758761018</c:v>
                </c:pt>
                <c:pt idx="237">
                  <c:v>0.29924023528982374</c:v>
                </c:pt>
                <c:pt idx="238">
                  <c:v>0.30050549597610604</c:v>
                </c:pt>
                <c:pt idx="239">
                  <c:v>0.30176467367831961</c:v>
                </c:pt>
                <c:pt idx="240">
                  <c:v>0.30302993436460191</c:v>
                </c:pt>
                <c:pt idx="241">
                  <c:v>0.30429519505088415</c:v>
                </c:pt>
                <c:pt idx="242">
                  <c:v>0.30555437275309777</c:v>
                </c:pt>
                <c:pt idx="243">
                  <c:v>0.30681963343938001</c:v>
                </c:pt>
                <c:pt idx="244">
                  <c:v>0.30807881114159363</c:v>
                </c:pt>
                <c:pt idx="245">
                  <c:v>0.30934407182787588</c:v>
                </c:pt>
                <c:pt idx="246">
                  <c:v>0.3106032495300895</c:v>
                </c:pt>
                <c:pt idx="247">
                  <c:v>0.31186851021637174</c:v>
                </c:pt>
                <c:pt idx="248">
                  <c:v>0.31312768791858531</c:v>
                </c:pt>
                <c:pt idx="249">
                  <c:v>0.31439294860486761</c:v>
                </c:pt>
                <c:pt idx="250">
                  <c:v>0.3156582092911499</c:v>
                </c:pt>
                <c:pt idx="251">
                  <c:v>0.31691738699336347</c:v>
                </c:pt>
                <c:pt idx="252">
                  <c:v>0.31818264767964571</c:v>
                </c:pt>
                <c:pt idx="253">
                  <c:v>0.31944182538185933</c:v>
                </c:pt>
                <c:pt idx="254">
                  <c:v>0.32070708606814158</c:v>
                </c:pt>
                <c:pt idx="255">
                  <c:v>0.3219662637703552</c:v>
                </c:pt>
                <c:pt idx="256">
                  <c:v>0.32323152445663744</c:v>
                </c:pt>
                <c:pt idx="257">
                  <c:v>0.32449678514291969</c:v>
                </c:pt>
                <c:pt idx="258">
                  <c:v>0.32575596284513331</c:v>
                </c:pt>
                <c:pt idx="259">
                  <c:v>0.32702122353141555</c:v>
                </c:pt>
                <c:pt idx="260">
                  <c:v>0.32828040123362917</c:v>
                </c:pt>
                <c:pt idx="261">
                  <c:v>0.32954566191991141</c:v>
                </c:pt>
                <c:pt idx="262">
                  <c:v>0.33080483962212504</c:v>
                </c:pt>
                <c:pt idx="263">
                  <c:v>0.33207010030840733</c:v>
                </c:pt>
                <c:pt idx="264">
                  <c:v>0.33333536099468958</c:v>
                </c:pt>
                <c:pt idx="265">
                  <c:v>0.33459453869690314</c:v>
                </c:pt>
                <c:pt idx="266">
                  <c:v>0.33585979938318544</c:v>
                </c:pt>
                <c:pt idx="267">
                  <c:v>0.33711897708539901</c:v>
                </c:pt>
                <c:pt idx="268">
                  <c:v>0.33838423777168125</c:v>
                </c:pt>
                <c:pt idx="269">
                  <c:v>0.33964341547389487</c:v>
                </c:pt>
                <c:pt idx="270">
                  <c:v>0.34090867616017712</c:v>
                </c:pt>
                <c:pt idx="271">
                  <c:v>0.34217393684645936</c:v>
                </c:pt>
                <c:pt idx="272">
                  <c:v>0.34343311454867298</c:v>
                </c:pt>
                <c:pt idx="273">
                  <c:v>0.34469837523495522</c:v>
                </c:pt>
                <c:pt idx="274">
                  <c:v>0.34595755293716884</c:v>
                </c:pt>
                <c:pt idx="275">
                  <c:v>0.34722281362345114</c:v>
                </c:pt>
                <c:pt idx="276">
                  <c:v>0.34848199132566471</c:v>
                </c:pt>
                <c:pt idx="277">
                  <c:v>0.34974725201194701</c:v>
                </c:pt>
                <c:pt idx="278">
                  <c:v>0.35100642971416057</c:v>
                </c:pt>
                <c:pt idx="279">
                  <c:v>0.35227169040044287</c:v>
                </c:pt>
                <c:pt idx="280">
                  <c:v>0.35353695108672512</c:v>
                </c:pt>
                <c:pt idx="281">
                  <c:v>0.35479612878893868</c:v>
                </c:pt>
                <c:pt idx="282">
                  <c:v>0.35606138947522098</c:v>
                </c:pt>
                <c:pt idx="283">
                  <c:v>0.35732056717743454</c:v>
                </c:pt>
                <c:pt idx="284">
                  <c:v>0.35858582786371679</c:v>
                </c:pt>
                <c:pt idx="285">
                  <c:v>0.35984500556593041</c:v>
                </c:pt>
                <c:pt idx="286">
                  <c:v>0.36111026625221265</c:v>
                </c:pt>
                <c:pt idx="287">
                  <c:v>0.36237552693849495</c:v>
                </c:pt>
                <c:pt idx="288">
                  <c:v>0.36363470464070857</c:v>
                </c:pt>
                <c:pt idx="289">
                  <c:v>0.36489996532699082</c:v>
                </c:pt>
                <c:pt idx="290">
                  <c:v>0.36615914302920444</c:v>
                </c:pt>
                <c:pt idx="291">
                  <c:v>0.36742440371548668</c:v>
                </c:pt>
                <c:pt idx="292">
                  <c:v>0.3686835814177003</c:v>
                </c:pt>
                <c:pt idx="293">
                  <c:v>0.36994884210398254</c:v>
                </c:pt>
                <c:pt idx="294">
                  <c:v>0.37121410279026479</c:v>
                </c:pt>
                <c:pt idx="295">
                  <c:v>0.37247328049247841</c:v>
                </c:pt>
                <c:pt idx="296">
                  <c:v>0.37373854117876065</c:v>
                </c:pt>
                <c:pt idx="297">
                  <c:v>0.37499771888097422</c:v>
                </c:pt>
                <c:pt idx="298">
                  <c:v>0.37626297956725652</c:v>
                </c:pt>
                <c:pt idx="299">
                  <c:v>0.37752215726947008</c:v>
                </c:pt>
                <c:pt idx="300">
                  <c:v>0.37878741795575238</c:v>
                </c:pt>
                <c:pt idx="301">
                  <c:v>0.38005267864203462</c:v>
                </c:pt>
                <c:pt idx="302">
                  <c:v>0.38131185634424825</c:v>
                </c:pt>
                <c:pt idx="303">
                  <c:v>0.38257711703053049</c:v>
                </c:pt>
                <c:pt idx="304">
                  <c:v>0.38383629473274411</c:v>
                </c:pt>
                <c:pt idx="305">
                  <c:v>0.38510155541902635</c:v>
                </c:pt>
                <c:pt idx="306">
                  <c:v>0.38636073312123997</c:v>
                </c:pt>
                <c:pt idx="307">
                  <c:v>0.38762599380752222</c:v>
                </c:pt>
                <c:pt idx="308">
                  <c:v>0.38888517150973584</c:v>
                </c:pt>
                <c:pt idx="309">
                  <c:v>0.39015043219601808</c:v>
                </c:pt>
                <c:pt idx="310">
                  <c:v>0.39141569288230038</c:v>
                </c:pt>
                <c:pt idx="311">
                  <c:v>0.39267487058451395</c:v>
                </c:pt>
                <c:pt idx="312">
                  <c:v>0.39394013127079619</c:v>
                </c:pt>
                <c:pt idx="313">
                  <c:v>0.39519930897300981</c:v>
                </c:pt>
                <c:pt idx="314">
                  <c:v>0.39646456965929205</c:v>
                </c:pt>
                <c:pt idx="315">
                  <c:v>0.39772374736150562</c:v>
                </c:pt>
                <c:pt idx="316">
                  <c:v>0.39898900804778786</c:v>
                </c:pt>
                <c:pt idx="317">
                  <c:v>0.40025426873407022</c:v>
                </c:pt>
                <c:pt idx="318">
                  <c:v>0.40151344643628378</c:v>
                </c:pt>
                <c:pt idx="319">
                  <c:v>0.40277870712256603</c:v>
                </c:pt>
                <c:pt idx="320">
                  <c:v>0.4040378848247797</c:v>
                </c:pt>
                <c:pt idx="321">
                  <c:v>0.40530314551106195</c:v>
                </c:pt>
                <c:pt idx="322">
                  <c:v>0.40656232321327551</c:v>
                </c:pt>
                <c:pt idx="323">
                  <c:v>0.40782758389955776</c:v>
                </c:pt>
                <c:pt idx="324">
                  <c:v>0.40909284458584</c:v>
                </c:pt>
                <c:pt idx="325">
                  <c:v>0.41035202228805362</c:v>
                </c:pt>
                <c:pt idx="326">
                  <c:v>0.41161728297433592</c:v>
                </c:pt>
                <c:pt idx="327">
                  <c:v>0.41287646067654948</c:v>
                </c:pt>
                <c:pt idx="328">
                  <c:v>0.41414172136283173</c:v>
                </c:pt>
                <c:pt idx="329">
                  <c:v>0.41540089906504535</c:v>
                </c:pt>
                <c:pt idx="330">
                  <c:v>0.41666615975132759</c:v>
                </c:pt>
                <c:pt idx="331">
                  <c:v>0.41792533745354116</c:v>
                </c:pt>
                <c:pt idx="332">
                  <c:v>0.41919059813982351</c:v>
                </c:pt>
                <c:pt idx="333">
                  <c:v>0.42045585882610576</c:v>
                </c:pt>
                <c:pt idx="334">
                  <c:v>0.42171503652831932</c:v>
                </c:pt>
                <c:pt idx="335">
                  <c:v>0.42298029721460156</c:v>
                </c:pt>
                <c:pt idx="336">
                  <c:v>0.42423947491681524</c:v>
                </c:pt>
                <c:pt idx="337">
                  <c:v>0.42550473560309748</c:v>
                </c:pt>
                <c:pt idx="338">
                  <c:v>0.42676391330531105</c:v>
                </c:pt>
                <c:pt idx="339">
                  <c:v>0.42802917399159329</c:v>
                </c:pt>
                <c:pt idx="340">
                  <c:v>0.42929443467787554</c:v>
                </c:pt>
                <c:pt idx="341">
                  <c:v>0.43055361238008916</c:v>
                </c:pt>
                <c:pt idx="342">
                  <c:v>0.43181887306637146</c:v>
                </c:pt>
                <c:pt idx="343">
                  <c:v>0.43307805076858502</c:v>
                </c:pt>
                <c:pt idx="344">
                  <c:v>0.43434331145486732</c:v>
                </c:pt>
                <c:pt idx="345">
                  <c:v>0.43560248915708089</c:v>
                </c:pt>
                <c:pt idx="346">
                  <c:v>0.43686774984336313</c:v>
                </c:pt>
                <c:pt idx="347">
                  <c:v>0.43813301052964537</c:v>
                </c:pt>
                <c:pt idx="348">
                  <c:v>0.43939218823185905</c:v>
                </c:pt>
                <c:pt idx="349">
                  <c:v>0.44065744891814129</c:v>
                </c:pt>
                <c:pt idx="350">
                  <c:v>0.44191662662035486</c:v>
                </c:pt>
                <c:pt idx="351">
                  <c:v>0.4431818873066371</c:v>
                </c:pt>
                <c:pt idx="352">
                  <c:v>0.44444106500885078</c:v>
                </c:pt>
                <c:pt idx="353">
                  <c:v>0.44570632569513302</c:v>
                </c:pt>
                <c:pt idx="354">
                  <c:v>0.44697158638141526</c:v>
                </c:pt>
                <c:pt idx="355">
                  <c:v>0.44823076408362889</c:v>
                </c:pt>
                <c:pt idx="356">
                  <c:v>0.44949602476991118</c:v>
                </c:pt>
                <c:pt idx="357">
                  <c:v>0.45075520247212469</c:v>
                </c:pt>
                <c:pt idx="358">
                  <c:v>0.45202046315840699</c:v>
                </c:pt>
                <c:pt idx="359">
                  <c:v>0.45327964086062061</c:v>
                </c:pt>
                <c:pt idx="360">
                  <c:v>0.45454490154690286</c:v>
                </c:pt>
                <c:pt idx="361">
                  <c:v>0.45580407924911642</c:v>
                </c:pt>
                <c:pt idx="362">
                  <c:v>0.45706933993539867</c:v>
                </c:pt>
                <c:pt idx="363">
                  <c:v>0.45833460062168091</c:v>
                </c:pt>
                <c:pt idx="364">
                  <c:v>0.45959377832389459</c:v>
                </c:pt>
                <c:pt idx="365">
                  <c:v>0.46085903901017683</c:v>
                </c:pt>
                <c:pt idx="366">
                  <c:v>0.46211821671239039</c:v>
                </c:pt>
                <c:pt idx="367">
                  <c:v>0.46338347739867275</c:v>
                </c:pt>
                <c:pt idx="368">
                  <c:v>0.46464265510088631</c:v>
                </c:pt>
                <c:pt idx="369">
                  <c:v>0.46590791578716856</c:v>
                </c:pt>
                <c:pt idx="370">
                  <c:v>0.4671731764734508</c:v>
                </c:pt>
                <c:pt idx="371">
                  <c:v>0.46843235417566442</c:v>
                </c:pt>
                <c:pt idx="372">
                  <c:v>0.46969761486194672</c:v>
                </c:pt>
                <c:pt idx="373">
                  <c:v>0.47095679256416023</c:v>
                </c:pt>
                <c:pt idx="374">
                  <c:v>0.47222205325044253</c:v>
                </c:pt>
                <c:pt idx="375">
                  <c:v>0.47348123095265615</c:v>
                </c:pt>
                <c:pt idx="376">
                  <c:v>0.47474649163893839</c:v>
                </c:pt>
                <c:pt idx="377">
                  <c:v>0.47601175232522064</c:v>
                </c:pt>
                <c:pt idx="378">
                  <c:v>0.4772709300274342</c:v>
                </c:pt>
                <c:pt idx="379">
                  <c:v>0.47853619071371656</c:v>
                </c:pt>
                <c:pt idx="380">
                  <c:v>0.47979536841593012</c:v>
                </c:pt>
                <c:pt idx="381">
                  <c:v>0.48106062910221237</c:v>
                </c:pt>
                <c:pt idx="382">
                  <c:v>0.48231980680442599</c:v>
                </c:pt>
                <c:pt idx="383">
                  <c:v>0.48358506749070829</c:v>
                </c:pt>
                <c:pt idx="384">
                  <c:v>0.48485032817699053</c:v>
                </c:pt>
                <c:pt idx="385">
                  <c:v>0.4861095058792041</c:v>
                </c:pt>
                <c:pt idx="386">
                  <c:v>0.48737476656548634</c:v>
                </c:pt>
                <c:pt idx="387">
                  <c:v>0.48863394426769996</c:v>
                </c:pt>
                <c:pt idx="388">
                  <c:v>0.48989920495398226</c:v>
                </c:pt>
                <c:pt idx="389">
                  <c:v>0.49115838265619577</c:v>
                </c:pt>
                <c:pt idx="390">
                  <c:v>0.49242364334247807</c:v>
                </c:pt>
                <c:pt idx="391">
                  <c:v>0.49368282104469169</c:v>
                </c:pt>
                <c:pt idx="392">
                  <c:v>0.49494808173097393</c:v>
                </c:pt>
                <c:pt idx="393">
                  <c:v>0.49621334241725618</c:v>
                </c:pt>
                <c:pt idx="394">
                  <c:v>0.49747252011946985</c:v>
                </c:pt>
                <c:pt idx="395">
                  <c:v>0.4987377808057521</c:v>
                </c:pt>
                <c:pt idx="396">
                  <c:v>0.49999695850796566</c:v>
                </c:pt>
                <c:pt idx="397">
                  <c:v>0.50126221919424796</c:v>
                </c:pt>
                <c:pt idx="398">
                  <c:v>0.50252139689646158</c:v>
                </c:pt>
                <c:pt idx="399">
                  <c:v>0.50378665758274377</c:v>
                </c:pt>
                <c:pt idx="400">
                  <c:v>0.50505191826902607</c:v>
                </c:pt>
                <c:pt idx="401">
                  <c:v>0.50631109597123958</c:v>
                </c:pt>
                <c:pt idx="402">
                  <c:v>0.50757635665752188</c:v>
                </c:pt>
                <c:pt idx="403">
                  <c:v>0.5088355343597355</c:v>
                </c:pt>
                <c:pt idx="404">
                  <c:v>0.5101007950460178</c:v>
                </c:pt>
                <c:pt idx="405">
                  <c:v>0.51135997274823131</c:v>
                </c:pt>
                <c:pt idx="406">
                  <c:v>0.51262523343451372</c:v>
                </c:pt>
                <c:pt idx="407">
                  <c:v>0.5138904941207959</c:v>
                </c:pt>
                <c:pt idx="408">
                  <c:v>0.51514967182300953</c:v>
                </c:pt>
                <c:pt idx="409">
                  <c:v>0.51641493250929171</c:v>
                </c:pt>
                <c:pt idx="410">
                  <c:v>0.51767411021150533</c:v>
                </c:pt>
                <c:pt idx="411">
                  <c:v>0.51893937089778763</c:v>
                </c:pt>
                <c:pt idx="412">
                  <c:v>0.52019854860000114</c:v>
                </c:pt>
                <c:pt idx="413">
                  <c:v>0.52146380928628344</c:v>
                </c:pt>
                <c:pt idx="414">
                  <c:v>0.52272906997256574</c:v>
                </c:pt>
                <c:pt idx="415">
                  <c:v>0.52398824767477936</c:v>
                </c:pt>
                <c:pt idx="416">
                  <c:v>0.52525350836106155</c:v>
                </c:pt>
                <c:pt idx="417">
                  <c:v>0.52651268606327528</c:v>
                </c:pt>
                <c:pt idx="418">
                  <c:v>0.52777794674955747</c:v>
                </c:pt>
                <c:pt idx="419">
                  <c:v>0.52903712445177109</c:v>
                </c:pt>
                <c:pt idx="420">
                  <c:v>0.53030238513805328</c:v>
                </c:pt>
                <c:pt idx="421">
                  <c:v>0.5315615628402669</c:v>
                </c:pt>
                <c:pt idx="422">
                  <c:v>0.5328268235265492</c:v>
                </c:pt>
                <c:pt idx="423">
                  <c:v>0.5340920842128315</c:v>
                </c:pt>
                <c:pt idx="424">
                  <c:v>0.53535126191504501</c:v>
                </c:pt>
                <c:pt idx="425">
                  <c:v>0.53661652260132731</c:v>
                </c:pt>
                <c:pt idx="426">
                  <c:v>0.53787570030354093</c:v>
                </c:pt>
                <c:pt idx="427">
                  <c:v>0.53914096098982311</c:v>
                </c:pt>
                <c:pt idx="428">
                  <c:v>0.54040013869203674</c:v>
                </c:pt>
                <c:pt idx="429">
                  <c:v>0.54166539937831903</c:v>
                </c:pt>
                <c:pt idx="430">
                  <c:v>0.54293066006460133</c:v>
                </c:pt>
                <c:pt idx="431">
                  <c:v>0.54418983776681484</c:v>
                </c:pt>
                <c:pt idx="432">
                  <c:v>0.54545509845309714</c:v>
                </c:pt>
                <c:pt idx="433">
                  <c:v>0.54671427615531076</c:v>
                </c:pt>
                <c:pt idx="434">
                  <c:v>0.54797953684159306</c:v>
                </c:pt>
                <c:pt idx="435">
                  <c:v>0.54923871454380657</c:v>
                </c:pt>
                <c:pt idx="436">
                  <c:v>0.55050397523008887</c:v>
                </c:pt>
                <c:pt idx="437">
                  <c:v>0.55176923591637106</c:v>
                </c:pt>
                <c:pt idx="438">
                  <c:v>0.55302841361858479</c:v>
                </c:pt>
                <c:pt idx="439">
                  <c:v>0.55429367430486698</c:v>
                </c:pt>
                <c:pt idx="440">
                  <c:v>0.5555528520070806</c:v>
                </c:pt>
                <c:pt idx="441">
                  <c:v>0.5568181126933629</c:v>
                </c:pt>
                <c:pt idx="442">
                  <c:v>0.55807729039557641</c:v>
                </c:pt>
                <c:pt idx="443">
                  <c:v>0.55934255108185871</c:v>
                </c:pt>
                <c:pt idx="444">
                  <c:v>0.56060781176814101</c:v>
                </c:pt>
                <c:pt idx="445">
                  <c:v>0.56186698947035463</c:v>
                </c:pt>
                <c:pt idx="446">
                  <c:v>0.56313225015663682</c:v>
                </c:pt>
                <c:pt idx="447">
                  <c:v>0.56439142785885044</c:v>
                </c:pt>
                <c:pt idx="448">
                  <c:v>0.56565668854513262</c:v>
                </c:pt>
                <c:pt idx="449">
                  <c:v>0.56691586624734636</c:v>
                </c:pt>
                <c:pt idx="450">
                  <c:v>0.56818112693362854</c:v>
                </c:pt>
                <c:pt idx="451">
                  <c:v>0.56944030463584216</c:v>
                </c:pt>
                <c:pt idx="452">
                  <c:v>0.57070556532212435</c:v>
                </c:pt>
                <c:pt idx="453">
                  <c:v>0.57197082600840676</c:v>
                </c:pt>
                <c:pt idx="454">
                  <c:v>0.57323000371062027</c:v>
                </c:pt>
                <c:pt idx="455">
                  <c:v>0.57449526439690257</c:v>
                </c:pt>
                <c:pt idx="456">
                  <c:v>0.57575444209911619</c:v>
                </c:pt>
                <c:pt idx="457">
                  <c:v>0.57701970278539838</c:v>
                </c:pt>
                <c:pt idx="458">
                  <c:v>0.578278880487612</c:v>
                </c:pt>
                <c:pt idx="459">
                  <c:v>0.57954414117389419</c:v>
                </c:pt>
                <c:pt idx="460">
                  <c:v>0.58080940186017649</c:v>
                </c:pt>
                <c:pt idx="461">
                  <c:v>0.58206857956239011</c:v>
                </c:pt>
                <c:pt idx="462">
                  <c:v>0.58333384024867241</c:v>
                </c:pt>
                <c:pt idx="463">
                  <c:v>0.58459301795088592</c:v>
                </c:pt>
                <c:pt idx="464">
                  <c:v>0.58585827863716833</c:v>
                </c:pt>
                <c:pt idx="465">
                  <c:v>0.58711745633938184</c:v>
                </c:pt>
                <c:pt idx="466">
                  <c:v>0.58838271702566414</c:v>
                </c:pt>
                <c:pt idx="467">
                  <c:v>0.58964797771194633</c:v>
                </c:pt>
                <c:pt idx="468">
                  <c:v>0.59090715541415995</c:v>
                </c:pt>
                <c:pt idx="469">
                  <c:v>0.59217241610044224</c:v>
                </c:pt>
                <c:pt idx="470">
                  <c:v>0.59343159380265587</c:v>
                </c:pt>
                <c:pt idx="471">
                  <c:v>0.59469685448893805</c:v>
                </c:pt>
                <c:pt idx="472">
                  <c:v>0.59595603219115167</c:v>
                </c:pt>
                <c:pt idx="473">
                  <c:v>0.59722129287743397</c:v>
                </c:pt>
                <c:pt idx="474">
                  <c:v>0.59848047057964748</c:v>
                </c:pt>
                <c:pt idx="475">
                  <c:v>0.59974573126592978</c:v>
                </c:pt>
                <c:pt idx="476">
                  <c:v>0.60101099195221208</c:v>
                </c:pt>
                <c:pt idx="477">
                  <c:v>0.6022701696544257</c:v>
                </c:pt>
                <c:pt idx="478">
                  <c:v>0.60353543034070789</c:v>
                </c:pt>
                <c:pt idx="479">
                  <c:v>0.60479460804292162</c:v>
                </c:pt>
                <c:pt idx="480">
                  <c:v>0.60605986872920381</c:v>
                </c:pt>
                <c:pt idx="481">
                  <c:v>0.60731904643141743</c:v>
                </c:pt>
                <c:pt idx="482">
                  <c:v>0.60858430711769962</c:v>
                </c:pt>
                <c:pt idx="483">
                  <c:v>0.60984956780398192</c:v>
                </c:pt>
                <c:pt idx="484">
                  <c:v>0.61110874550619554</c:v>
                </c:pt>
                <c:pt idx="485">
                  <c:v>0.61237400619247784</c:v>
                </c:pt>
                <c:pt idx="486">
                  <c:v>0.61363318389469135</c:v>
                </c:pt>
                <c:pt idx="487">
                  <c:v>0.61489844458097365</c:v>
                </c:pt>
                <c:pt idx="488">
                  <c:v>0.61615762228318727</c:v>
                </c:pt>
                <c:pt idx="489">
                  <c:v>0.61742288296946946</c:v>
                </c:pt>
                <c:pt idx="490">
                  <c:v>0.61868814365575175</c:v>
                </c:pt>
                <c:pt idx="491">
                  <c:v>0.61994732135796538</c:v>
                </c:pt>
                <c:pt idx="492">
                  <c:v>0.62121258204424767</c:v>
                </c:pt>
                <c:pt idx="493">
                  <c:v>0.62247175974646118</c:v>
                </c:pt>
                <c:pt idx="494">
                  <c:v>0.62373702043274348</c:v>
                </c:pt>
                <c:pt idx="495">
                  <c:v>0.6249961981349571</c:v>
                </c:pt>
                <c:pt idx="496">
                  <c:v>0.6262614588212394</c:v>
                </c:pt>
                <c:pt idx="497">
                  <c:v>0.62752671950752159</c:v>
                </c:pt>
                <c:pt idx="498">
                  <c:v>0.62878589720973521</c:v>
                </c:pt>
                <c:pt idx="499">
                  <c:v>0.6300511578960174</c:v>
                </c:pt>
                <c:pt idx="500">
                  <c:v>0.63131033559823102</c:v>
                </c:pt>
                <c:pt idx="501">
                  <c:v>0.63257559628451332</c:v>
                </c:pt>
                <c:pt idx="502">
                  <c:v>0.63383477398672694</c:v>
                </c:pt>
                <c:pt idx="503">
                  <c:v>0.63510003467300924</c:v>
                </c:pt>
                <c:pt idx="504">
                  <c:v>0.63635921237522275</c:v>
                </c:pt>
                <c:pt idx="505">
                  <c:v>0.63762447306150505</c:v>
                </c:pt>
                <c:pt idx="506">
                  <c:v>0.63888973374778724</c:v>
                </c:pt>
                <c:pt idx="507">
                  <c:v>0.64014891145000097</c:v>
                </c:pt>
                <c:pt idx="508">
                  <c:v>0.64141417213628316</c:v>
                </c:pt>
                <c:pt idx="509">
                  <c:v>0.64267334983849678</c:v>
                </c:pt>
                <c:pt idx="510">
                  <c:v>0.64393861052477896</c:v>
                </c:pt>
                <c:pt idx="511">
                  <c:v>0.6451977882269927</c:v>
                </c:pt>
                <c:pt idx="512">
                  <c:v>0.64646304891327488</c:v>
                </c:pt>
                <c:pt idx="513">
                  <c:v>0.64772830959955718</c:v>
                </c:pt>
                <c:pt idx="514">
                  <c:v>0.64898748730177069</c:v>
                </c:pt>
                <c:pt idx="515">
                  <c:v>0.6502527479880531</c:v>
                </c:pt>
                <c:pt idx="516">
                  <c:v>0.65151192569026661</c:v>
                </c:pt>
                <c:pt idx="517">
                  <c:v>0.65277718637654891</c:v>
                </c:pt>
                <c:pt idx="518">
                  <c:v>0.65403636407876253</c:v>
                </c:pt>
                <c:pt idx="519">
                  <c:v>0.65530162476504472</c:v>
                </c:pt>
                <c:pt idx="520">
                  <c:v>0.65656688545132702</c:v>
                </c:pt>
                <c:pt idx="521">
                  <c:v>0.65782606315354053</c:v>
                </c:pt>
                <c:pt idx="522">
                  <c:v>0.65909132383982283</c:v>
                </c:pt>
                <c:pt idx="523">
                  <c:v>0.66035050154203645</c:v>
                </c:pt>
                <c:pt idx="524">
                  <c:v>0.66161576222831875</c:v>
                </c:pt>
                <c:pt idx="525">
                  <c:v>0.66287493993053226</c:v>
                </c:pt>
                <c:pt idx="526">
                  <c:v>0.66414020061681467</c:v>
                </c:pt>
                <c:pt idx="527">
                  <c:v>0.66540546130309686</c:v>
                </c:pt>
                <c:pt idx="528">
                  <c:v>0.66666463900531048</c:v>
                </c:pt>
                <c:pt idx="529">
                  <c:v>0.66792989969159267</c:v>
                </c:pt>
                <c:pt idx="530">
                  <c:v>0.66918907739380629</c:v>
                </c:pt>
                <c:pt idx="531">
                  <c:v>0.67045433808008859</c:v>
                </c:pt>
                <c:pt idx="532">
                  <c:v>0.6717135157823021</c:v>
                </c:pt>
                <c:pt idx="533">
                  <c:v>0.67297877646858439</c:v>
                </c:pt>
                <c:pt idx="534">
                  <c:v>0.67423795417079802</c:v>
                </c:pt>
                <c:pt idx="535">
                  <c:v>0.67550321485708031</c:v>
                </c:pt>
                <c:pt idx="536">
                  <c:v>0.6767684755433625</c:v>
                </c:pt>
                <c:pt idx="537">
                  <c:v>0.67802765324557612</c:v>
                </c:pt>
                <c:pt idx="538">
                  <c:v>0.67929291393185842</c:v>
                </c:pt>
                <c:pt idx="539">
                  <c:v>0.68055209163407204</c:v>
                </c:pt>
                <c:pt idx="540">
                  <c:v>0.68181735232035423</c:v>
                </c:pt>
                <c:pt idx="541">
                  <c:v>0.68307653002256785</c:v>
                </c:pt>
                <c:pt idx="542">
                  <c:v>0.68434179070885015</c:v>
                </c:pt>
                <c:pt idx="543">
                  <c:v>0.68560705139513245</c:v>
                </c:pt>
                <c:pt idx="544">
                  <c:v>0.68686622909734596</c:v>
                </c:pt>
                <c:pt idx="545">
                  <c:v>0.68813148978362826</c:v>
                </c:pt>
                <c:pt idx="546">
                  <c:v>0.68939066748584188</c:v>
                </c:pt>
                <c:pt idx="547">
                  <c:v>0.69065592817212418</c:v>
                </c:pt>
                <c:pt idx="548">
                  <c:v>0.69191510587433769</c:v>
                </c:pt>
                <c:pt idx="549">
                  <c:v>0.69318036656061999</c:v>
                </c:pt>
                <c:pt idx="550">
                  <c:v>0.69444562724690229</c:v>
                </c:pt>
                <c:pt idx="551">
                  <c:v>0.6957048049491158</c:v>
                </c:pt>
                <c:pt idx="552">
                  <c:v>0.69697006563539809</c:v>
                </c:pt>
                <c:pt idx="553">
                  <c:v>0.69822924333761172</c:v>
                </c:pt>
                <c:pt idx="554">
                  <c:v>0.69949450402389401</c:v>
                </c:pt>
                <c:pt idx="555">
                  <c:v>0.70075368172610752</c:v>
                </c:pt>
                <c:pt idx="556">
                  <c:v>0.70201894241238982</c:v>
                </c:pt>
                <c:pt idx="557">
                  <c:v>0.70328420309867201</c:v>
                </c:pt>
                <c:pt idx="558">
                  <c:v>0.70454338080088574</c:v>
                </c:pt>
                <c:pt idx="559">
                  <c:v>0.70580864148716793</c:v>
                </c:pt>
                <c:pt idx="560">
                  <c:v>0.70706781918938155</c:v>
                </c:pt>
                <c:pt idx="561">
                  <c:v>0.70833307987566374</c:v>
                </c:pt>
                <c:pt idx="562">
                  <c:v>0.70959225757787736</c:v>
                </c:pt>
                <c:pt idx="563">
                  <c:v>0.71085751826415966</c:v>
                </c:pt>
                <c:pt idx="564">
                  <c:v>0.71211669596637317</c:v>
                </c:pt>
                <c:pt idx="565">
                  <c:v>0.71338195665265558</c:v>
                </c:pt>
                <c:pt idx="566">
                  <c:v>0.71464721733893777</c:v>
                </c:pt>
                <c:pt idx="567">
                  <c:v>0.71590639504115139</c:v>
                </c:pt>
                <c:pt idx="568">
                  <c:v>0.71717165572743358</c:v>
                </c:pt>
                <c:pt idx="569">
                  <c:v>0.71843083342964731</c:v>
                </c:pt>
                <c:pt idx="570">
                  <c:v>0.7196960941159295</c:v>
                </c:pt>
                <c:pt idx="571">
                  <c:v>0.72095527181814312</c:v>
                </c:pt>
                <c:pt idx="572">
                  <c:v>0.72222053250442531</c:v>
                </c:pt>
                <c:pt idx="573">
                  <c:v>0.72348579319070772</c:v>
                </c:pt>
                <c:pt idx="574">
                  <c:v>0.72474497089292123</c:v>
                </c:pt>
                <c:pt idx="575">
                  <c:v>0.72601023157920352</c:v>
                </c:pt>
                <c:pt idx="576">
                  <c:v>0.72726940928141715</c:v>
                </c:pt>
                <c:pt idx="577">
                  <c:v>0.72853466996769933</c:v>
                </c:pt>
                <c:pt idx="578">
                  <c:v>0.72979384766991295</c:v>
                </c:pt>
                <c:pt idx="579">
                  <c:v>0.73105910835619514</c:v>
                </c:pt>
                <c:pt idx="580">
                  <c:v>0.73232436904247744</c:v>
                </c:pt>
                <c:pt idx="581">
                  <c:v>0.73358354674469106</c:v>
                </c:pt>
                <c:pt idx="582">
                  <c:v>0.73484880743097336</c:v>
                </c:pt>
                <c:pt idx="583">
                  <c:v>0.73610798513318687</c:v>
                </c:pt>
                <c:pt idx="584">
                  <c:v>0.73737324581946917</c:v>
                </c:pt>
                <c:pt idx="585">
                  <c:v>0.73863242352168279</c:v>
                </c:pt>
                <c:pt idx="586">
                  <c:v>0.73989768420796509</c:v>
                </c:pt>
                <c:pt idx="587">
                  <c:v>0.74116294489424728</c:v>
                </c:pt>
                <c:pt idx="588">
                  <c:v>0.74242212259646101</c:v>
                </c:pt>
                <c:pt idx="589">
                  <c:v>0.7436873832827432</c:v>
                </c:pt>
                <c:pt idx="590">
                  <c:v>0.74494656098495682</c:v>
                </c:pt>
                <c:pt idx="591">
                  <c:v>0.74621182167123901</c:v>
                </c:pt>
                <c:pt idx="592">
                  <c:v>0.74747099937345263</c:v>
                </c:pt>
                <c:pt idx="593">
                  <c:v>0.74873626005973493</c:v>
                </c:pt>
                <c:pt idx="594">
                  <c:v>0.74999543776194844</c:v>
                </c:pt>
                <c:pt idx="595">
                  <c:v>0.75126069844823073</c:v>
                </c:pt>
                <c:pt idx="596">
                  <c:v>0.75252595913451303</c:v>
                </c:pt>
                <c:pt idx="597">
                  <c:v>0.75378513683672665</c:v>
                </c:pt>
                <c:pt idx="598">
                  <c:v>0.75505039752300884</c:v>
                </c:pt>
                <c:pt idx="599">
                  <c:v>0.75630957522522246</c:v>
                </c:pt>
                <c:pt idx="600">
                  <c:v>0.75757483591150476</c:v>
                </c:pt>
                <c:pt idx="601">
                  <c:v>0.75883401361371838</c:v>
                </c:pt>
                <c:pt idx="602">
                  <c:v>0.76009927430000057</c:v>
                </c:pt>
                <c:pt idx="603">
                  <c:v>0.76136453498628287</c:v>
                </c:pt>
                <c:pt idx="604">
                  <c:v>0.76262371268849649</c:v>
                </c:pt>
                <c:pt idx="605">
                  <c:v>0.76388897337477879</c:v>
                </c:pt>
                <c:pt idx="606">
                  <c:v>0.7651481510769923</c:v>
                </c:pt>
                <c:pt idx="607">
                  <c:v>0.7664134117632746</c:v>
                </c:pt>
                <c:pt idx="608">
                  <c:v>0.76767258946548822</c:v>
                </c:pt>
                <c:pt idx="609">
                  <c:v>0.76893785015177041</c:v>
                </c:pt>
                <c:pt idx="610">
                  <c:v>0.77020311083805271</c:v>
                </c:pt>
                <c:pt idx="611">
                  <c:v>0.77146228854026622</c:v>
                </c:pt>
                <c:pt idx="612">
                  <c:v>0.77272754922654863</c:v>
                </c:pt>
                <c:pt idx="613">
                  <c:v>0.77398672692876214</c:v>
                </c:pt>
                <c:pt idx="614">
                  <c:v>0.77525198761504444</c:v>
                </c:pt>
                <c:pt idx="615">
                  <c:v>0.77651116531725806</c:v>
                </c:pt>
                <c:pt idx="616">
                  <c:v>0.77777642600354036</c:v>
                </c:pt>
                <c:pt idx="617">
                  <c:v>0.77903560370575398</c:v>
                </c:pt>
                <c:pt idx="618">
                  <c:v>0.78030086439203616</c:v>
                </c:pt>
                <c:pt idx="619">
                  <c:v>0.78156612507831846</c:v>
                </c:pt>
                <c:pt idx="620">
                  <c:v>0.78282530278053208</c:v>
                </c:pt>
                <c:pt idx="621">
                  <c:v>0.78409056346681427</c:v>
                </c:pt>
                <c:pt idx="622">
                  <c:v>0.78534974116902789</c:v>
                </c:pt>
                <c:pt idx="623">
                  <c:v>0.78661500185531008</c:v>
                </c:pt>
                <c:pt idx="624">
                  <c:v>0.7878741795575237</c:v>
                </c:pt>
                <c:pt idx="625">
                  <c:v>0.78913944024380611</c:v>
                </c:pt>
                <c:pt idx="626">
                  <c:v>0.7904047009300883</c:v>
                </c:pt>
                <c:pt idx="627">
                  <c:v>0.79166387863230192</c:v>
                </c:pt>
                <c:pt idx="628">
                  <c:v>0.79292913931858411</c:v>
                </c:pt>
                <c:pt idx="629">
                  <c:v>0.79418831702079773</c:v>
                </c:pt>
                <c:pt idx="630">
                  <c:v>0.79545357770707992</c:v>
                </c:pt>
                <c:pt idx="631">
                  <c:v>0.79671275540929354</c:v>
                </c:pt>
                <c:pt idx="632">
                  <c:v>0.79797801609557573</c:v>
                </c:pt>
                <c:pt idx="633">
                  <c:v>0.79924327678185803</c:v>
                </c:pt>
                <c:pt idx="634">
                  <c:v>0.80050245448407176</c:v>
                </c:pt>
                <c:pt idx="635">
                  <c:v>0.80176771517035406</c:v>
                </c:pt>
                <c:pt idx="636">
                  <c:v>0.80302689287256757</c:v>
                </c:pt>
                <c:pt idx="637">
                  <c:v>0.80429215355884986</c:v>
                </c:pt>
                <c:pt idx="638">
                  <c:v>0.80555133126106337</c:v>
                </c:pt>
                <c:pt idx="639">
                  <c:v>0.80681659194734567</c:v>
                </c:pt>
                <c:pt idx="640">
                  <c:v>0.80808185263362786</c:v>
                </c:pt>
                <c:pt idx="641">
                  <c:v>0.80934103033584159</c:v>
                </c:pt>
                <c:pt idx="642">
                  <c:v>0.81060629102212389</c:v>
                </c:pt>
                <c:pt idx="643">
                  <c:v>0.8118654687243374</c:v>
                </c:pt>
                <c:pt idx="644">
                  <c:v>0.8131307294106197</c:v>
                </c:pt>
                <c:pt idx="645">
                  <c:v>0.81438990711283321</c:v>
                </c:pt>
                <c:pt idx="646">
                  <c:v>0.81565516779911551</c:v>
                </c:pt>
                <c:pt idx="647">
                  <c:v>0.81691434550132902</c:v>
                </c:pt>
                <c:pt idx="648">
                  <c:v>0.81817960618761132</c:v>
                </c:pt>
                <c:pt idx="649">
                  <c:v>0.81944486687389373</c:v>
                </c:pt>
                <c:pt idx="650">
                  <c:v>0.82070404457610724</c:v>
                </c:pt>
                <c:pt idx="651">
                  <c:v>0.82196930526238954</c:v>
                </c:pt>
                <c:pt idx="652">
                  <c:v>0.82322848296460305</c:v>
                </c:pt>
                <c:pt idx="653">
                  <c:v>0.82449374365088535</c:v>
                </c:pt>
                <c:pt idx="654">
                  <c:v>0.82575292135309897</c:v>
                </c:pt>
                <c:pt idx="655">
                  <c:v>0.82701818203938116</c:v>
                </c:pt>
                <c:pt idx="656">
                  <c:v>0.82828344272566345</c:v>
                </c:pt>
                <c:pt idx="657">
                  <c:v>0.82954262042787719</c:v>
                </c:pt>
                <c:pt idx="658">
                  <c:v>0.83080788111415937</c:v>
                </c:pt>
                <c:pt idx="659">
                  <c:v>0.832067058816373</c:v>
                </c:pt>
                <c:pt idx="660">
                  <c:v>0.83333231950265518</c:v>
                </c:pt>
                <c:pt idx="661">
                  <c:v>0.8345914972048688</c:v>
                </c:pt>
                <c:pt idx="662">
                  <c:v>0.83585675789115099</c:v>
                </c:pt>
                <c:pt idx="663">
                  <c:v>0.83712201857743329</c:v>
                </c:pt>
                <c:pt idx="664">
                  <c:v>0.83838119627964702</c:v>
                </c:pt>
                <c:pt idx="665">
                  <c:v>0.83964645696592932</c:v>
                </c:pt>
                <c:pt idx="666">
                  <c:v>0.84090563466814283</c:v>
                </c:pt>
                <c:pt idx="667">
                  <c:v>0.84217089535442513</c:v>
                </c:pt>
                <c:pt idx="668">
                  <c:v>0.84343007305663864</c:v>
                </c:pt>
                <c:pt idx="669">
                  <c:v>0.84469533374292094</c:v>
                </c:pt>
                <c:pt idx="670">
                  <c:v>0.84596059442920313</c:v>
                </c:pt>
                <c:pt idx="671">
                  <c:v>0.84721977213141675</c:v>
                </c:pt>
                <c:pt idx="672">
                  <c:v>0.84848503281769916</c:v>
                </c:pt>
                <c:pt idx="673">
                  <c:v>0.84974421051991267</c:v>
                </c:pt>
                <c:pt idx="674">
                  <c:v>0.85100947120619497</c:v>
                </c:pt>
                <c:pt idx="675">
                  <c:v>0.85226864890840848</c:v>
                </c:pt>
                <c:pt idx="676">
                  <c:v>0.85353390959469078</c:v>
                </c:pt>
                <c:pt idx="677">
                  <c:v>0.85479308729690429</c:v>
                </c:pt>
                <c:pt idx="678">
                  <c:v>0.85605834798318658</c:v>
                </c:pt>
                <c:pt idx="679">
                  <c:v>0.85732360866946877</c:v>
                </c:pt>
                <c:pt idx="680">
                  <c:v>0.8585827863716825</c:v>
                </c:pt>
                <c:pt idx="681">
                  <c:v>0.8598480470579648</c:v>
                </c:pt>
                <c:pt idx="682">
                  <c:v>0.86110722476017831</c:v>
                </c:pt>
                <c:pt idx="683">
                  <c:v>0.86237248544646061</c:v>
                </c:pt>
                <c:pt idx="684">
                  <c:v>0.86363166314867412</c:v>
                </c:pt>
                <c:pt idx="685">
                  <c:v>0.86489692383495642</c:v>
                </c:pt>
                <c:pt idx="686">
                  <c:v>0.86616218452123872</c:v>
                </c:pt>
                <c:pt idx="687">
                  <c:v>0.86742136222345245</c:v>
                </c:pt>
                <c:pt idx="688">
                  <c:v>0.86868662290973464</c:v>
                </c:pt>
                <c:pt idx="689">
                  <c:v>0.86994580061194826</c:v>
                </c:pt>
                <c:pt idx="690">
                  <c:v>0.87121106129823045</c:v>
                </c:pt>
                <c:pt idx="691">
                  <c:v>0.87247023900044407</c:v>
                </c:pt>
                <c:pt idx="692">
                  <c:v>0.87373549968672626</c:v>
                </c:pt>
                <c:pt idx="693">
                  <c:v>0.87500076037300856</c:v>
                </c:pt>
                <c:pt idx="694">
                  <c:v>0.87625993807522207</c:v>
                </c:pt>
                <c:pt idx="695">
                  <c:v>0.87752519876150437</c:v>
                </c:pt>
                <c:pt idx="696">
                  <c:v>0.8787843764637181</c:v>
                </c:pt>
                <c:pt idx="697">
                  <c:v>0.88004963715000029</c:v>
                </c:pt>
                <c:pt idx="698">
                  <c:v>0.88130881485221391</c:v>
                </c:pt>
                <c:pt idx="699">
                  <c:v>0.88257407553849621</c:v>
                </c:pt>
                <c:pt idx="700">
                  <c:v>0.88383933622477839</c:v>
                </c:pt>
                <c:pt idx="701">
                  <c:v>0.88509851392699201</c:v>
                </c:pt>
                <c:pt idx="702">
                  <c:v>0.8863637746132742</c:v>
                </c:pt>
                <c:pt idx="703">
                  <c:v>0.88762295231548793</c:v>
                </c:pt>
                <c:pt idx="704">
                  <c:v>0.88888821300177023</c:v>
                </c:pt>
                <c:pt idx="705">
                  <c:v>0.89014739070398374</c:v>
                </c:pt>
                <c:pt idx="706">
                  <c:v>0.89141265139026604</c:v>
                </c:pt>
                <c:pt idx="707">
                  <c:v>0.89267182909247955</c:v>
                </c:pt>
                <c:pt idx="708">
                  <c:v>0.89393708977876185</c:v>
                </c:pt>
                <c:pt idx="709">
                  <c:v>0.89520235046504404</c:v>
                </c:pt>
                <c:pt idx="710">
                  <c:v>0.89646152816725777</c:v>
                </c:pt>
                <c:pt idx="711">
                  <c:v>0.89772678885354007</c:v>
                </c:pt>
                <c:pt idx="712">
                  <c:v>0.89898596655575358</c:v>
                </c:pt>
                <c:pt idx="713">
                  <c:v>0.90025122724203588</c:v>
                </c:pt>
                <c:pt idx="714">
                  <c:v>0.90151040494424939</c:v>
                </c:pt>
                <c:pt idx="715">
                  <c:v>0.90277566563053169</c:v>
                </c:pt>
                <c:pt idx="716">
                  <c:v>0.90404092631681399</c:v>
                </c:pt>
                <c:pt idx="717">
                  <c:v>0.9053001040190275</c:v>
                </c:pt>
                <c:pt idx="718">
                  <c:v>0.9065653647053098</c:v>
                </c:pt>
                <c:pt idx="719">
                  <c:v>0.90782454240752353</c:v>
                </c:pt>
                <c:pt idx="720">
                  <c:v>0.90908980309380572</c:v>
                </c:pt>
                <c:pt idx="721">
                  <c:v>0.91034898079601934</c:v>
                </c:pt>
                <c:pt idx="722">
                  <c:v>0.91161424148230152</c:v>
                </c:pt>
                <c:pt idx="723">
                  <c:v>0.91287950216858382</c:v>
                </c:pt>
                <c:pt idx="724">
                  <c:v>0.91413867987079733</c:v>
                </c:pt>
                <c:pt idx="725">
                  <c:v>0.91540394055707963</c:v>
                </c:pt>
                <c:pt idx="726">
                  <c:v>0.91666311825929336</c:v>
                </c:pt>
                <c:pt idx="727">
                  <c:v>0.91792837894557555</c:v>
                </c:pt>
                <c:pt idx="728">
                  <c:v>0.91918755664778917</c:v>
                </c:pt>
                <c:pt idx="729">
                  <c:v>0.92045281733407136</c:v>
                </c:pt>
                <c:pt idx="730">
                  <c:v>0.92171199503628498</c:v>
                </c:pt>
                <c:pt idx="731">
                  <c:v>0.92297725572256728</c:v>
                </c:pt>
                <c:pt idx="732">
                  <c:v>0.92424251640884947</c:v>
                </c:pt>
                <c:pt idx="733">
                  <c:v>0.92550169411106309</c:v>
                </c:pt>
                <c:pt idx="734">
                  <c:v>0.9267669547973455</c:v>
                </c:pt>
                <c:pt idx="735">
                  <c:v>0.92802613249955901</c:v>
                </c:pt>
                <c:pt idx="736">
                  <c:v>0.92929139318584131</c:v>
                </c:pt>
                <c:pt idx="737">
                  <c:v>0.93055057088805482</c:v>
                </c:pt>
                <c:pt idx="738">
                  <c:v>0.93181583157433712</c:v>
                </c:pt>
                <c:pt idx="739">
                  <c:v>0.9330810922606193</c:v>
                </c:pt>
                <c:pt idx="740">
                  <c:v>0.93434026996283293</c:v>
                </c:pt>
                <c:pt idx="741">
                  <c:v>0.93560553064911511</c:v>
                </c:pt>
                <c:pt idx="742">
                  <c:v>0.93686470835132885</c:v>
                </c:pt>
                <c:pt idx="743">
                  <c:v>0.93812996903761114</c:v>
                </c:pt>
                <c:pt idx="744">
                  <c:v>0.93938914673982465</c:v>
                </c:pt>
                <c:pt idx="745">
                  <c:v>0.94065440742610695</c:v>
                </c:pt>
                <c:pt idx="746">
                  <c:v>0.94191966811238925</c:v>
                </c:pt>
                <c:pt idx="747">
                  <c:v>0.94317884581460276</c:v>
                </c:pt>
                <c:pt idx="748">
                  <c:v>0.94444410650088506</c:v>
                </c:pt>
                <c:pt idx="749">
                  <c:v>0.94570328420309879</c:v>
                </c:pt>
                <c:pt idx="750">
                  <c:v>0.94696854488938098</c:v>
                </c:pt>
                <c:pt idx="751">
                  <c:v>0.9482277225915946</c:v>
                </c:pt>
                <c:pt idx="752">
                  <c:v>0.94949298327787679</c:v>
                </c:pt>
                <c:pt idx="753">
                  <c:v>0.95075824396415909</c:v>
                </c:pt>
                <c:pt idx="754">
                  <c:v>0.9520174216663726</c:v>
                </c:pt>
                <c:pt idx="755">
                  <c:v>0.9532826823526549</c:v>
                </c:pt>
                <c:pt idx="756">
                  <c:v>0.95454186005486841</c:v>
                </c:pt>
                <c:pt idx="757">
                  <c:v>0.95580712074115071</c:v>
                </c:pt>
                <c:pt idx="758">
                  <c:v>0.95706629844336444</c:v>
                </c:pt>
                <c:pt idx="759">
                  <c:v>0.95833155912964663</c:v>
                </c:pt>
                <c:pt idx="760">
                  <c:v>0.95959681981592893</c:v>
                </c:pt>
                <c:pt idx="761">
                  <c:v>0.96085599751814244</c:v>
                </c:pt>
                <c:pt idx="762">
                  <c:v>0.96212125820442473</c:v>
                </c:pt>
                <c:pt idx="763">
                  <c:v>0.96338043590663824</c:v>
                </c:pt>
                <c:pt idx="764">
                  <c:v>0.96464569659292054</c:v>
                </c:pt>
                <c:pt idx="765">
                  <c:v>0.96590487429513427</c:v>
                </c:pt>
                <c:pt idx="766">
                  <c:v>0.96717013498141657</c:v>
                </c:pt>
                <c:pt idx="767">
                  <c:v>0.96842931268363008</c:v>
                </c:pt>
                <c:pt idx="768">
                  <c:v>0.96969457336991238</c:v>
                </c:pt>
                <c:pt idx="769">
                  <c:v>0.97095983405619457</c:v>
                </c:pt>
                <c:pt idx="770">
                  <c:v>0.97221901175840819</c:v>
                </c:pt>
                <c:pt idx="771">
                  <c:v>0.97348427244469038</c:v>
                </c:pt>
                <c:pt idx="772">
                  <c:v>0.97474345014690411</c:v>
                </c:pt>
                <c:pt idx="773">
                  <c:v>0.97600871083318641</c:v>
                </c:pt>
                <c:pt idx="774">
                  <c:v>0.97726788853539992</c:v>
                </c:pt>
                <c:pt idx="775">
                  <c:v>0.97853314922168222</c:v>
                </c:pt>
                <c:pt idx="776">
                  <c:v>0.97979840990796452</c:v>
                </c:pt>
                <c:pt idx="777">
                  <c:v>0.98105758761017803</c:v>
                </c:pt>
                <c:pt idx="778">
                  <c:v>0.98232284829646033</c:v>
                </c:pt>
                <c:pt idx="779">
                  <c:v>0.98358202599867384</c:v>
                </c:pt>
                <c:pt idx="780">
                  <c:v>0.98484728668495614</c:v>
                </c:pt>
                <c:pt idx="781">
                  <c:v>0.98610646438716987</c:v>
                </c:pt>
                <c:pt idx="782">
                  <c:v>0.98737172507345206</c:v>
                </c:pt>
                <c:pt idx="783">
                  <c:v>0.98863698575973435</c:v>
                </c:pt>
                <c:pt idx="784">
                  <c:v>0.98989616346194786</c:v>
                </c:pt>
                <c:pt idx="785">
                  <c:v>0.99116142414823016</c:v>
                </c:pt>
                <c:pt idx="786">
                  <c:v>0.99242060185044367</c:v>
                </c:pt>
                <c:pt idx="787">
                  <c:v>0.99368586253672597</c:v>
                </c:pt>
                <c:pt idx="788">
                  <c:v>0.9949450402389397</c:v>
                </c:pt>
                <c:pt idx="789">
                  <c:v>0.99621030092522189</c:v>
                </c:pt>
                <c:pt idx="790">
                  <c:v>0.99746947862743551</c:v>
                </c:pt>
                <c:pt idx="791">
                  <c:v>0.9987347393137177</c:v>
                </c:pt>
                <c:pt idx="792">
                  <c:v>1</c:v>
                </c:pt>
              </c:numCache>
            </c:numRef>
          </c:xVal>
          <c:yVal>
            <c:numRef>
              <c:f>'2-cells'!$H$3:$H$1052</c:f>
              <c:numCache>
                <c:formatCode>General</c:formatCode>
                <c:ptCount val="1050"/>
                <c:pt idx="0">
                  <c:v>0.10898542948642713</c:v>
                </c:pt>
                <c:pt idx="1">
                  <c:v>0.11206217199577473</c:v>
                </c:pt>
                <c:pt idx="2">
                  <c:v>8.6241008702067384E-2</c:v>
                </c:pt>
                <c:pt idx="3">
                  <c:v>0.13572039368890529</c:v>
                </c:pt>
                <c:pt idx="4">
                  <c:v>0.19248503546218207</c:v>
                </c:pt>
                <c:pt idx="5">
                  <c:v>0.20023976794487017</c:v>
                </c:pt>
                <c:pt idx="6">
                  <c:v>0.16115591623212219</c:v>
                </c:pt>
                <c:pt idx="7">
                  <c:v>0.14459013095018527</c:v>
                </c:pt>
                <c:pt idx="8">
                  <c:v>0.26224409382807129</c:v>
                </c:pt>
                <c:pt idx="9">
                  <c:v>0.18020321590851932</c:v>
                </c:pt>
                <c:pt idx="10">
                  <c:v>0.1927533072886102</c:v>
                </c:pt>
                <c:pt idx="11">
                  <c:v>0.19842893311648027</c:v>
                </c:pt>
                <c:pt idx="12">
                  <c:v>0.18381650207072314</c:v>
                </c:pt>
                <c:pt idx="13">
                  <c:v>0.22927180966113914</c:v>
                </c:pt>
                <c:pt idx="14">
                  <c:v>0.26182491909927735</c:v>
                </c:pt>
                <c:pt idx="15">
                  <c:v>0.24384232323401686</c:v>
                </c:pt>
                <c:pt idx="16">
                  <c:v>0.17192870676212671</c:v>
                </c:pt>
                <c:pt idx="17">
                  <c:v>0.17722707533408227</c:v>
                </c:pt>
                <c:pt idx="18">
                  <c:v>0.25845475427977399</c:v>
                </c:pt>
                <c:pt idx="19">
                  <c:v>0.33186901628074644</c:v>
                </c:pt>
                <c:pt idx="20">
                  <c:v>0.27882664609915997</c:v>
                </c:pt>
                <c:pt idx="21">
                  <c:v>0.24572022601901375</c:v>
                </c:pt>
                <c:pt idx="22">
                  <c:v>0.19923374859576468</c:v>
                </c:pt>
                <c:pt idx="23">
                  <c:v>0.21798762596200599</c:v>
                </c:pt>
                <c:pt idx="24">
                  <c:v>0.2353666102178032</c:v>
                </c:pt>
                <c:pt idx="25">
                  <c:v>0.24520883284988515</c:v>
                </c:pt>
                <c:pt idx="26">
                  <c:v>0.24525075032276455</c:v>
                </c:pt>
                <c:pt idx="27">
                  <c:v>0.28096443721600917</c:v>
                </c:pt>
                <c:pt idx="28">
                  <c:v>0.26908502540198859</c:v>
                </c:pt>
                <c:pt idx="29">
                  <c:v>0.34369812712731174</c:v>
                </c:pt>
                <c:pt idx="30">
                  <c:v>0.36407001894669777</c:v>
                </c:pt>
                <c:pt idx="31">
                  <c:v>0.41053134588621926</c:v>
                </c:pt>
                <c:pt idx="32">
                  <c:v>0.26291477339414165</c:v>
                </c:pt>
                <c:pt idx="33">
                  <c:v>0.24785801713586292</c:v>
                </c:pt>
                <c:pt idx="34">
                  <c:v>0.27437501047936824</c:v>
                </c:pt>
                <c:pt idx="35">
                  <c:v>0.25562951660770278</c:v>
                </c:pt>
                <c:pt idx="36">
                  <c:v>0.20506866082057645</c:v>
                </c:pt>
                <c:pt idx="37">
                  <c:v>0.22560822253148005</c:v>
                </c:pt>
                <c:pt idx="38">
                  <c:v>0.23182039201220639</c:v>
                </c:pt>
                <c:pt idx="39">
                  <c:v>0.25550376418906456</c:v>
                </c:pt>
                <c:pt idx="40">
                  <c:v>0.19547794302577087</c:v>
                </c:pt>
                <c:pt idx="41">
                  <c:v>0.25038144900320247</c:v>
                </c:pt>
                <c:pt idx="42">
                  <c:v>0.34437719018795798</c:v>
                </c:pt>
                <c:pt idx="43">
                  <c:v>0.33829077312586975</c:v>
                </c:pt>
                <c:pt idx="44">
                  <c:v>0.3341325598162338</c:v>
                </c:pt>
                <c:pt idx="45">
                  <c:v>0.30410288224543519</c:v>
                </c:pt>
                <c:pt idx="46">
                  <c:v>0.34161063697791788</c:v>
                </c:pt>
                <c:pt idx="47">
                  <c:v>0.30140339699200214</c:v>
                </c:pt>
                <c:pt idx="48">
                  <c:v>0.32013212387451584</c:v>
                </c:pt>
                <c:pt idx="49">
                  <c:v>0.31322412434399155</c:v>
                </c:pt>
                <c:pt idx="50">
                  <c:v>0.29545949933770393</c:v>
                </c:pt>
                <c:pt idx="51">
                  <c:v>0.2515048372763703</c:v>
                </c:pt>
                <c:pt idx="52">
                  <c:v>0.27932127227913683</c:v>
                </c:pt>
                <c:pt idx="53">
                  <c:v>0.28561727670562198</c:v>
                </c:pt>
                <c:pt idx="54">
                  <c:v>0.2653962877886018</c:v>
                </c:pt>
                <c:pt idx="55">
                  <c:v>0.22640465451618855</c:v>
                </c:pt>
                <c:pt idx="56">
                  <c:v>0.22745259133817342</c:v>
                </c:pt>
                <c:pt idx="57">
                  <c:v>0.23137606679968478</c:v>
                </c:pt>
                <c:pt idx="58">
                  <c:v>0.26334233161751142</c:v>
                </c:pt>
                <c:pt idx="59">
                  <c:v>0.3585452960211935</c:v>
                </c:pt>
                <c:pt idx="60">
                  <c:v>0.28975872302610622</c:v>
                </c:pt>
                <c:pt idx="61">
                  <c:v>0.27965661206217196</c:v>
                </c:pt>
                <c:pt idx="62">
                  <c:v>0.26344293355242199</c:v>
                </c:pt>
                <c:pt idx="63">
                  <c:v>0.22232189265773544</c:v>
                </c:pt>
                <c:pt idx="64">
                  <c:v>0.2697976224409383</c:v>
                </c:pt>
                <c:pt idx="65">
                  <c:v>0.26430643349373756</c:v>
                </c:pt>
                <c:pt idx="66">
                  <c:v>0.33894468570278835</c:v>
                </c:pt>
                <c:pt idx="67">
                  <c:v>0.38983249777837398</c:v>
                </c:pt>
                <c:pt idx="68">
                  <c:v>0.3219597256920575</c:v>
                </c:pt>
                <c:pt idx="69">
                  <c:v>0.28583524756459483</c:v>
                </c:pt>
                <c:pt idx="70">
                  <c:v>0.33250616186851328</c:v>
                </c:pt>
                <c:pt idx="71">
                  <c:v>0.28114049060210256</c:v>
                </c:pt>
                <c:pt idx="72">
                  <c:v>0.38442514377693199</c:v>
                </c:pt>
                <c:pt idx="73">
                  <c:v>0.36535269361680722</c:v>
                </c:pt>
                <c:pt idx="74">
                  <c:v>0.37591589678241483</c:v>
                </c:pt>
                <c:pt idx="75">
                  <c:v>0.47243506983450984</c:v>
                </c:pt>
                <c:pt idx="76">
                  <c:v>0.37419728039435957</c:v>
                </c:pt>
                <c:pt idx="77">
                  <c:v>0.40875404503613283</c:v>
                </c:pt>
                <c:pt idx="78">
                  <c:v>0.34685870458241819</c:v>
                </c:pt>
                <c:pt idx="79">
                  <c:v>0.38063580422863469</c:v>
                </c:pt>
                <c:pt idx="80">
                  <c:v>0.30994617796482282</c:v>
                </c:pt>
                <c:pt idx="81">
                  <c:v>0.23917271675525226</c:v>
                </c:pt>
                <c:pt idx="82">
                  <c:v>0.24722925504267199</c:v>
                </c:pt>
                <c:pt idx="83">
                  <c:v>0.24888080347412017</c:v>
                </c:pt>
                <c:pt idx="84">
                  <c:v>0.28890360657936653</c:v>
                </c:pt>
                <c:pt idx="85">
                  <c:v>0.27497023859425562</c:v>
                </c:pt>
                <c:pt idx="86">
                  <c:v>0.28755386395264998</c:v>
                </c:pt>
                <c:pt idx="87">
                  <c:v>0.29467983434214717</c:v>
                </c:pt>
                <c:pt idx="88">
                  <c:v>0.34068006907999532</c:v>
                </c:pt>
                <c:pt idx="89">
                  <c:v>0.42095202964403688</c:v>
                </c:pt>
                <c:pt idx="90">
                  <c:v>0.39503864790999482</c:v>
                </c:pt>
                <c:pt idx="91">
                  <c:v>0.37724887241997956</c:v>
                </c:pt>
                <c:pt idx="92">
                  <c:v>0.31741587163193108</c:v>
                </c:pt>
                <c:pt idx="93">
                  <c:v>0.34144296708640032</c:v>
                </c:pt>
                <c:pt idx="94">
                  <c:v>0.28144229640683421</c:v>
                </c:pt>
                <c:pt idx="95">
                  <c:v>0.3673228148421388</c:v>
                </c:pt>
                <c:pt idx="96">
                  <c:v>0.38738451736221724</c:v>
                </c:pt>
                <c:pt idx="97">
                  <c:v>0.35439546620613338</c:v>
                </c:pt>
                <c:pt idx="98">
                  <c:v>0.32817189517278383</c:v>
                </c:pt>
                <c:pt idx="99">
                  <c:v>0.31518586207474719</c:v>
                </c:pt>
                <c:pt idx="100">
                  <c:v>0.34156871950503853</c:v>
                </c:pt>
                <c:pt idx="101">
                  <c:v>0.34342985530088366</c:v>
                </c:pt>
                <c:pt idx="102">
                  <c:v>0.45249911973306955</c:v>
                </c:pt>
                <c:pt idx="103">
                  <c:v>0.4037155647960296</c:v>
                </c:pt>
                <c:pt idx="104">
                  <c:v>0.32397176439026842</c:v>
                </c:pt>
                <c:pt idx="105">
                  <c:v>0.31708891534347178</c:v>
                </c:pt>
                <c:pt idx="106">
                  <c:v>0.37163193105414061</c:v>
                </c:pt>
                <c:pt idx="107">
                  <c:v>0.41054811287537096</c:v>
                </c:pt>
                <c:pt idx="108">
                  <c:v>0.38377961469458927</c:v>
                </c:pt>
                <c:pt idx="109">
                  <c:v>0.36465686356700927</c:v>
                </c:pt>
                <c:pt idx="110">
                  <c:v>0.36659345081403732</c:v>
                </c:pt>
                <c:pt idx="111">
                  <c:v>0.35175466541473149</c:v>
                </c:pt>
                <c:pt idx="112">
                  <c:v>0.33044382220284702</c:v>
                </c:pt>
                <c:pt idx="113">
                  <c:v>0.3495498063412753</c:v>
                </c:pt>
                <c:pt idx="114">
                  <c:v>0.37101993595010146</c:v>
                </c:pt>
                <c:pt idx="115">
                  <c:v>0.35737999027514628</c:v>
                </c:pt>
                <c:pt idx="116">
                  <c:v>0.36892406230613173</c:v>
                </c:pt>
                <c:pt idx="117">
                  <c:v>0.4719907446219882</c:v>
                </c:pt>
                <c:pt idx="118">
                  <c:v>0.42925168927415702</c:v>
                </c:pt>
                <c:pt idx="119">
                  <c:v>0.44321859123757151</c:v>
                </c:pt>
                <c:pt idx="120">
                  <c:v>0.44379705236330713</c:v>
                </c:pt>
                <c:pt idx="121">
                  <c:v>0.40747137036602338</c:v>
                </c:pt>
                <c:pt idx="122">
                  <c:v>0.37193373685887227</c:v>
                </c:pt>
                <c:pt idx="123">
                  <c:v>0.39361345383209539</c:v>
                </c:pt>
                <c:pt idx="124">
                  <c:v>0.49126439865193405</c:v>
                </c:pt>
                <c:pt idx="125">
                  <c:v>0.34443587464998909</c:v>
                </c:pt>
                <c:pt idx="126">
                  <c:v>0.34679163662581108</c:v>
                </c:pt>
                <c:pt idx="127">
                  <c:v>0.41013732164115291</c:v>
                </c:pt>
                <c:pt idx="128">
                  <c:v>0.45189550812360624</c:v>
                </c:pt>
                <c:pt idx="129">
                  <c:v>0.39938968159487603</c:v>
                </c:pt>
                <c:pt idx="130">
                  <c:v>0.32111299273989369</c:v>
                </c:pt>
                <c:pt idx="131">
                  <c:v>0.33092168139367212</c:v>
                </c:pt>
                <c:pt idx="132">
                  <c:v>0.31537029895541663</c:v>
                </c:pt>
                <c:pt idx="133">
                  <c:v>0.31137975553729819</c:v>
                </c:pt>
                <c:pt idx="134">
                  <c:v>0.39989269126942878</c:v>
                </c:pt>
                <c:pt idx="135">
                  <c:v>0.40902231686256102</c:v>
                </c:pt>
                <c:pt idx="136">
                  <c:v>0.46407672574235848</c:v>
                </c:pt>
                <c:pt idx="137">
                  <c:v>0.4960597575493369</c:v>
                </c:pt>
                <c:pt idx="138">
                  <c:v>0.45420096913197294</c:v>
                </c:pt>
                <c:pt idx="139">
                  <c:v>0.47192367666538121</c:v>
                </c:pt>
                <c:pt idx="140">
                  <c:v>0.50408276185845313</c:v>
                </c:pt>
                <c:pt idx="141">
                  <c:v>0.46422762864472428</c:v>
                </c:pt>
                <c:pt idx="142">
                  <c:v>0.35649133985010317</c:v>
                </c:pt>
                <c:pt idx="143">
                  <c:v>0.4966885196425278</c:v>
                </c:pt>
                <c:pt idx="144">
                  <c:v>0.52992907563588809</c:v>
                </c:pt>
                <c:pt idx="145">
                  <c:v>0.47237638537247867</c:v>
                </c:pt>
                <c:pt idx="146">
                  <c:v>0.49677235458828661</c:v>
                </c:pt>
                <c:pt idx="147">
                  <c:v>0.48175751580288734</c:v>
                </c:pt>
                <c:pt idx="148">
                  <c:v>0.43626029073959188</c:v>
                </c:pt>
                <c:pt idx="149">
                  <c:v>0.28710953874012846</c:v>
                </c:pt>
                <c:pt idx="150">
                  <c:v>0.37374457168726216</c:v>
                </c:pt>
                <c:pt idx="151">
                  <c:v>0.39280863835281099</c:v>
                </c:pt>
                <c:pt idx="152">
                  <c:v>0.41523448634328736</c:v>
                </c:pt>
                <c:pt idx="153">
                  <c:v>0.46903137103670295</c:v>
                </c:pt>
                <c:pt idx="154">
                  <c:v>0.42399523817508095</c:v>
                </c:pt>
                <c:pt idx="155">
                  <c:v>0.340076457470532</c:v>
                </c:pt>
                <c:pt idx="156">
                  <c:v>0.38525510973994403</c:v>
                </c:pt>
                <c:pt idx="157">
                  <c:v>0.30353280461427545</c:v>
                </c:pt>
                <c:pt idx="158">
                  <c:v>0.38685635720393691</c:v>
                </c:pt>
                <c:pt idx="159">
                  <c:v>0.32716587582367834</c:v>
                </c:pt>
                <c:pt idx="160">
                  <c:v>0.43014872319377606</c:v>
                </c:pt>
                <c:pt idx="161">
                  <c:v>0.46410187622608612</c:v>
                </c:pt>
                <c:pt idx="162">
                  <c:v>0.48322462735366611</c:v>
                </c:pt>
                <c:pt idx="163">
                  <c:v>0.44984993544709179</c:v>
                </c:pt>
                <c:pt idx="164">
                  <c:v>0.36919233413255981</c:v>
                </c:pt>
                <c:pt idx="165">
                  <c:v>0.38155798863198137</c:v>
                </c:pt>
                <c:pt idx="166">
                  <c:v>0.36047349977364562</c:v>
                </c:pt>
                <c:pt idx="167">
                  <c:v>0.33684042856424273</c:v>
                </c:pt>
                <c:pt idx="168">
                  <c:v>0.39796448751697661</c:v>
                </c:pt>
                <c:pt idx="169">
                  <c:v>0.45070505189383148</c:v>
                </c:pt>
                <c:pt idx="170">
                  <c:v>0.47007092436411191</c:v>
                </c:pt>
                <c:pt idx="171">
                  <c:v>0.37441525125333247</c:v>
                </c:pt>
                <c:pt idx="172">
                  <c:v>0.3537583206183666</c:v>
                </c:pt>
                <c:pt idx="173">
                  <c:v>0.41368353984674971</c:v>
                </c:pt>
                <c:pt idx="174">
                  <c:v>0.37906809074294529</c:v>
                </c:pt>
                <c:pt idx="175">
                  <c:v>0.42246105866769507</c:v>
                </c:pt>
                <c:pt idx="176">
                  <c:v>0.43256316963162927</c:v>
                </c:pt>
                <c:pt idx="177">
                  <c:v>0.3904947938498684</c:v>
                </c:pt>
                <c:pt idx="178">
                  <c:v>0.38351972636273707</c:v>
                </c:pt>
                <c:pt idx="179">
                  <c:v>0.46789959926895924</c:v>
                </c:pt>
                <c:pt idx="180">
                  <c:v>0.55195251588672223</c:v>
                </c:pt>
                <c:pt idx="181">
                  <c:v>0.56028570949514589</c:v>
                </c:pt>
                <c:pt idx="182">
                  <c:v>0.53942757499035898</c:v>
                </c:pt>
                <c:pt idx="183">
                  <c:v>0.44796364916751896</c:v>
                </c:pt>
                <c:pt idx="184">
                  <c:v>0.38128971680555324</c:v>
                </c:pt>
                <c:pt idx="185">
                  <c:v>0.36314783454335109</c:v>
                </c:pt>
                <c:pt idx="186">
                  <c:v>0.46494860917824987</c:v>
                </c:pt>
                <c:pt idx="187">
                  <c:v>0.46095806576013149</c:v>
                </c:pt>
                <c:pt idx="188">
                  <c:v>0.42734863600543255</c:v>
                </c:pt>
                <c:pt idx="189">
                  <c:v>0.44960681410439129</c:v>
                </c:pt>
                <c:pt idx="190">
                  <c:v>0.43046729598765954</c:v>
                </c:pt>
                <c:pt idx="191">
                  <c:v>0.34394124847001228</c:v>
                </c:pt>
                <c:pt idx="192">
                  <c:v>0.36739826629332173</c:v>
                </c:pt>
                <c:pt idx="193">
                  <c:v>0.34921446655824018</c:v>
                </c:pt>
                <c:pt idx="194">
                  <c:v>0.30431246960983216</c:v>
                </c:pt>
                <c:pt idx="195">
                  <c:v>0.37517814925973747</c:v>
                </c:pt>
                <c:pt idx="196">
                  <c:v>0.45512315353531962</c:v>
                </c:pt>
                <c:pt idx="197">
                  <c:v>0.41213259335021207</c:v>
                </c:pt>
                <c:pt idx="198">
                  <c:v>0.4266695729447863</c:v>
                </c:pt>
                <c:pt idx="199">
                  <c:v>0.4239281702184739</c:v>
                </c:pt>
                <c:pt idx="200">
                  <c:v>0.38018309552153717</c:v>
                </c:pt>
                <c:pt idx="201">
                  <c:v>0.45680823594507136</c:v>
                </c:pt>
                <c:pt idx="202">
                  <c:v>0.43443268892205028</c:v>
                </c:pt>
                <c:pt idx="203">
                  <c:v>0.44982478496336414</c:v>
                </c:pt>
                <c:pt idx="204">
                  <c:v>0.45535789138344429</c:v>
                </c:pt>
                <c:pt idx="205">
                  <c:v>0.43735014503445618</c:v>
                </c:pt>
                <c:pt idx="206">
                  <c:v>0.39623748763434552</c:v>
                </c:pt>
                <c:pt idx="207">
                  <c:v>0.41412786505927135</c:v>
                </c:pt>
                <c:pt idx="208">
                  <c:v>0.51659093576566451</c:v>
                </c:pt>
                <c:pt idx="209">
                  <c:v>0.499237101993595</c:v>
                </c:pt>
                <c:pt idx="210">
                  <c:v>0.38325983803088481</c:v>
                </c:pt>
                <c:pt idx="211">
                  <c:v>0.40672523934877014</c:v>
                </c:pt>
                <c:pt idx="212">
                  <c:v>0.41157089921362827</c:v>
                </c:pt>
                <c:pt idx="213">
                  <c:v>0.430157106688352</c:v>
                </c:pt>
                <c:pt idx="214">
                  <c:v>0.41902382589158466</c:v>
                </c:pt>
                <c:pt idx="215">
                  <c:v>0.41352425344980803</c:v>
                </c:pt>
                <c:pt idx="216">
                  <c:v>0.40692644321859128</c:v>
                </c:pt>
                <c:pt idx="217">
                  <c:v>0.38844083767877807</c:v>
                </c:pt>
                <c:pt idx="218">
                  <c:v>0.38466826511963248</c:v>
                </c:pt>
                <c:pt idx="219">
                  <c:v>0.46793313324726282</c:v>
                </c:pt>
                <c:pt idx="220">
                  <c:v>0.48477557385020376</c:v>
                </c:pt>
                <c:pt idx="221">
                  <c:v>0.46853674485672608</c:v>
                </c:pt>
                <c:pt idx="222">
                  <c:v>0.39042772589326136</c:v>
                </c:pt>
                <c:pt idx="223">
                  <c:v>0.38071125567981756</c:v>
                </c:pt>
                <c:pt idx="224">
                  <c:v>0.40153585620630106</c:v>
                </c:pt>
                <c:pt idx="225">
                  <c:v>0.45034456162706865</c:v>
                </c:pt>
                <c:pt idx="226">
                  <c:v>0.40996965174963534</c:v>
                </c:pt>
                <c:pt idx="227">
                  <c:v>0.41712077262286013</c:v>
                </c:pt>
                <c:pt idx="228">
                  <c:v>0.42750792240237423</c:v>
                </c:pt>
                <c:pt idx="229">
                  <c:v>0.39736925940208917</c:v>
                </c:pt>
                <c:pt idx="230">
                  <c:v>0.47733941416139908</c:v>
                </c:pt>
                <c:pt idx="231">
                  <c:v>0.53941080800120722</c:v>
                </c:pt>
                <c:pt idx="232">
                  <c:v>0.49391358293791182</c:v>
                </c:pt>
                <c:pt idx="233">
                  <c:v>0.58601465434851863</c:v>
                </c:pt>
                <c:pt idx="234">
                  <c:v>0.46105866769504206</c:v>
                </c:pt>
                <c:pt idx="235">
                  <c:v>0.53267047836220049</c:v>
                </c:pt>
                <c:pt idx="236">
                  <c:v>0.48729900571754331</c:v>
                </c:pt>
                <c:pt idx="237">
                  <c:v>0.54183363793363626</c:v>
                </c:pt>
                <c:pt idx="238">
                  <c:v>0.46768162840998645</c:v>
                </c:pt>
                <c:pt idx="239">
                  <c:v>0.45111584312804953</c:v>
                </c:pt>
                <c:pt idx="240">
                  <c:v>0.48028202075753262</c:v>
                </c:pt>
                <c:pt idx="241">
                  <c:v>0.59762579433611107</c:v>
                </c:pt>
                <c:pt idx="242">
                  <c:v>0.47541959390352279</c:v>
                </c:pt>
                <c:pt idx="243">
                  <c:v>0.42006337921899367</c:v>
                </c:pt>
                <c:pt idx="244">
                  <c:v>0.42191613152026292</c:v>
                </c:pt>
                <c:pt idx="245">
                  <c:v>0.4168021998289767</c:v>
                </c:pt>
                <c:pt idx="246">
                  <c:v>0.44279103301420164</c:v>
                </c:pt>
                <c:pt idx="247">
                  <c:v>0.52578762931540379</c:v>
                </c:pt>
                <c:pt idx="248">
                  <c:v>0.42994751932395497</c:v>
                </c:pt>
                <c:pt idx="249">
                  <c:v>0.44821515400479534</c:v>
                </c:pt>
                <c:pt idx="250">
                  <c:v>0.41126909340889661</c:v>
                </c:pt>
                <c:pt idx="251">
                  <c:v>0.46308747338240475</c:v>
                </c:pt>
                <c:pt idx="252">
                  <c:v>0.46580372562498951</c:v>
                </c:pt>
                <c:pt idx="253">
                  <c:v>0.45502255160040916</c:v>
                </c:pt>
                <c:pt idx="254">
                  <c:v>0.48244496235810935</c:v>
                </c:pt>
                <c:pt idx="255">
                  <c:v>0.50543250448516963</c:v>
                </c:pt>
                <c:pt idx="256">
                  <c:v>0.44350363005315135</c:v>
                </c:pt>
                <c:pt idx="257">
                  <c:v>0.44927147432135617</c:v>
                </c:pt>
                <c:pt idx="258">
                  <c:v>0.4134068845257457</c:v>
                </c:pt>
                <c:pt idx="259">
                  <c:v>0.36374306265823847</c:v>
                </c:pt>
                <c:pt idx="260">
                  <c:v>0.39766268171224495</c:v>
                </c:pt>
                <c:pt idx="261">
                  <c:v>0.38875941047266144</c:v>
                </c:pt>
                <c:pt idx="262">
                  <c:v>0.40224845324525077</c:v>
                </c:pt>
                <c:pt idx="263">
                  <c:v>0.38087054207675924</c:v>
                </c:pt>
                <c:pt idx="264">
                  <c:v>0.41994601029493134</c:v>
                </c:pt>
                <c:pt idx="265">
                  <c:v>0.3384249090390839</c:v>
                </c:pt>
                <c:pt idx="266">
                  <c:v>0.43890947502556965</c:v>
                </c:pt>
                <c:pt idx="267">
                  <c:v>0.4390184604550561</c:v>
                </c:pt>
                <c:pt idx="268">
                  <c:v>0.44455995036971213</c:v>
                </c:pt>
                <c:pt idx="269">
                  <c:v>0.4912224811790547</c:v>
                </c:pt>
                <c:pt idx="270">
                  <c:v>0.46477255579215643</c:v>
                </c:pt>
                <c:pt idx="271">
                  <c:v>0.55938867557552685</c:v>
                </c:pt>
                <c:pt idx="272">
                  <c:v>0.49339380627420737</c:v>
                </c:pt>
                <c:pt idx="273">
                  <c:v>0.4541758186482453</c:v>
                </c:pt>
                <c:pt idx="274">
                  <c:v>0.45481296423601214</c:v>
                </c:pt>
                <c:pt idx="275">
                  <c:v>0.43389614526919401</c:v>
                </c:pt>
                <c:pt idx="276">
                  <c:v>0.45778910481044921</c:v>
                </c:pt>
                <c:pt idx="277">
                  <c:v>0.49336865579047973</c:v>
                </c:pt>
                <c:pt idx="278">
                  <c:v>0.56938180110997472</c:v>
                </c:pt>
                <c:pt idx="279">
                  <c:v>0.53799399741788367</c:v>
                </c:pt>
                <c:pt idx="280">
                  <c:v>0.54268037088580001</c:v>
                </c:pt>
                <c:pt idx="281">
                  <c:v>0.48487617578511433</c:v>
                </c:pt>
                <c:pt idx="282">
                  <c:v>0.43707348971345217</c:v>
                </c:pt>
                <c:pt idx="283">
                  <c:v>0.44464378531547089</c:v>
                </c:pt>
                <c:pt idx="284">
                  <c:v>0.42611626230277833</c:v>
                </c:pt>
                <c:pt idx="285">
                  <c:v>0.41423685048875775</c:v>
                </c:pt>
                <c:pt idx="286">
                  <c:v>0.46483124025418754</c:v>
                </c:pt>
                <c:pt idx="287">
                  <c:v>0.44096343119665998</c:v>
                </c:pt>
                <c:pt idx="288">
                  <c:v>0.35292835465535455</c:v>
                </c:pt>
                <c:pt idx="289">
                  <c:v>0.41913281132107105</c:v>
                </c:pt>
                <c:pt idx="290">
                  <c:v>0.40118374943411411</c:v>
                </c:pt>
                <c:pt idx="291">
                  <c:v>0.41562012709377777</c:v>
                </c:pt>
                <c:pt idx="292">
                  <c:v>0.43049244647138718</c:v>
                </c:pt>
                <c:pt idx="293">
                  <c:v>0.46287788601800778</c:v>
                </c:pt>
                <c:pt idx="294">
                  <c:v>0.48431448164853041</c:v>
                </c:pt>
                <c:pt idx="295">
                  <c:v>0.53396992002146171</c:v>
                </c:pt>
                <c:pt idx="296">
                  <c:v>0.47644238024178004</c:v>
                </c:pt>
                <c:pt idx="297">
                  <c:v>0.41562012709377777</c:v>
                </c:pt>
                <c:pt idx="298">
                  <c:v>0.48296473902181386</c:v>
                </c:pt>
                <c:pt idx="299">
                  <c:v>0.45570999815563118</c:v>
                </c:pt>
                <c:pt idx="300">
                  <c:v>0.43621837326671253</c:v>
                </c:pt>
                <c:pt idx="301">
                  <c:v>0.43233681527808054</c:v>
                </c:pt>
                <c:pt idx="302">
                  <c:v>0.39836689525661878</c:v>
                </c:pt>
                <c:pt idx="303">
                  <c:v>0.46320484230646708</c:v>
                </c:pt>
                <c:pt idx="304">
                  <c:v>0.51825925118626448</c:v>
                </c:pt>
                <c:pt idx="305">
                  <c:v>0.45039486259452388</c:v>
                </c:pt>
                <c:pt idx="306">
                  <c:v>0.44948106168575314</c:v>
                </c:pt>
                <c:pt idx="307">
                  <c:v>0.57752217434315323</c:v>
                </c:pt>
                <c:pt idx="308">
                  <c:v>0.55439211280830303</c:v>
                </c:pt>
                <c:pt idx="309">
                  <c:v>0.47339078821616004</c:v>
                </c:pt>
                <c:pt idx="310">
                  <c:v>0.50938113043040856</c:v>
                </c:pt>
                <c:pt idx="311">
                  <c:v>0.5740933250616187</c:v>
                </c:pt>
                <c:pt idx="312">
                  <c:v>0.56975067487131337</c:v>
                </c:pt>
                <c:pt idx="313">
                  <c:v>0.4534799885984474</c:v>
                </c:pt>
                <c:pt idx="314">
                  <c:v>0.39652252644992542</c:v>
                </c:pt>
                <c:pt idx="315">
                  <c:v>0.42241075770023978</c:v>
                </c:pt>
                <c:pt idx="316">
                  <c:v>0.3830251001827602</c:v>
                </c:pt>
                <c:pt idx="317">
                  <c:v>0.45075535286128676</c:v>
                </c:pt>
                <c:pt idx="318">
                  <c:v>0.44507972703341664</c:v>
                </c:pt>
                <c:pt idx="319">
                  <c:v>0.48723193776093632</c:v>
                </c:pt>
                <c:pt idx="320">
                  <c:v>0.46803373518217339</c:v>
                </c:pt>
                <c:pt idx="321">
                  <c:v>0.46554383729313725</c:v>
                </c:pt>
                <c:pt idx="322">
                  <c:v>0.49068593752619843</c:v>
                </c:pt>
                <c:pt idx="323">
                  <c:v>0.50784695092302279</c:v>
                </c:pt>
                <c:pt idx="324">
                  <c:v>0.51783169296289466</c:v>
                </c:pt>
                <c:pt idx="325">
                  <c:v>0.52865478446035441</c:v>
                </c:pt>
                <c:pt idx="326">
                  <c:v>0.50970808671886791</c:v>
                </c:pt>
                <c:pt idx="327">
                  <c:v>0.4510403916768666</c:v>
                </c:pt>
                <c:pt idx="328">
                  <c:v>0.39102295400814879</c:v>
                </c:pt>
                <c:pt idx="329">
                  <c:v>0.4537231099411479</c:v>
                </c:pt>
                <c:pt idx="330">
                  <c:v>0.4514763333948123</c:v>
                </c:pt>
                <c:pt idx="331">
                  <c:v>0.43422310155765331</c:v>
                </c:pt>
                <c:pt idx="332">
                  <c:v>0.43849030029677571</c:v>
                </c:pt>
                <c:pt idx="333">
                  <c:v>0.43890947502556965</c:v>
                </c:pt>
                <c:pt idx="334">
                  <c:v>0.46906490501500647</c:v>
                </c:pt>
                <c:pt idx="335">
                  <c:v>0.49429084019382641</c:v>
                </c:pt>
                <c:pt idx="336">
                  <c:v>0.49570765077714996</c:v>
                </c:pt>
                <c:pt idx="337">
                  <c:v>0.44995892087657818</c:v>
                </c:pt>
                <c:pt idx="338">
                  <c:v>0.42948642712228163</c:v>
                </c:pt>
                <c:pt idx="339">
                  <c:v>0.41447997183145824</c:v>
                </c:pt>
                <c:pt idx="340">
                  <c:v>0.42306467027715833</c:v>
                </c:pt>
                <c:pt idx="341">
                  <c:v>0.48817927264801064</c:v>
                </c:pt>
                <c:pt idx="342">
                  <c:v>0.48096108381817876</c:v>
                </c:pt>
                <c:pt idx="343">
                  <c:v>0.48919367549169196</c:v>
                </c:pt>
                <c:pt idx="344">
                  <c:v>0.44593484348015627</c:v>
                </c:pt>
                <c:pt idx="345">
                  <c:v>0.52414446437853157</c:v>
                </c:pt>
                <c:pt idx="346">
                  <c:v>0.46542646836907503</c:v>
                </c:pt>
                <c:pt idx="347">
                  <c:v>0.38087892557133518</c:v>
                </c:pt>
                <c:pt idx="348">
                  <c:v>0.41806810750993445</c:v>
                </c:pt>
                <c:pt idx="349">
                  <c:v>0.44610251337167389</c:v>
                </c:pt>
                <c:pt idx="350">
                  <c:v>0.44721751815026578</c:v>
                </c:pt>
                <c:pt idx="351">
                  <c:v>0.37320802803440589</c:v>
                </c:pt>
                <c:pt idx="352">
                  <c:v>0.42128736942707201</c:v>
                </c:pt>
                <c:pt idx="353">
                  <c:v>0.50267433476970547</c:v>
                </c:pt>
                <c:pt idx="354">
                  <c:v>0.5159873241562013</c:v>
                </c:pt>
                <c:pt idx="355">
                  <c:v>0.49482738384668268</c:v>
                </c:pt>
                <c:pt idx="356">
                  <c:v>0.48428933116480277</c:v>
                </c:pt>
                <c:pt idx="357">
                  <c:v>0.53205009976358542</c:v>
                </c:pt>
                <c:pt idx="358">
                  <c:v>0.48603309803658562</c:v>
                </c:pt>
                <c:pt idx="359">
                  <c:v>0.40959239449372076</c:v>
                </c:pt>
                <c:pt idx="360">
                  <c:v>0.47438004057611377</c:v>
                </c:pt>
                <c:pt idx="361">
                  <c:v>0.45077211985043847</c:v>
                </c:pt>
                <c:pt idx="362">
                  <c:v>0.47318120085176307</c:v>
                </c:pt>
                <c:pt idx="363">
                  <c:v>0.46921580791737227</c:v>
                </c:pt>
                <c:pt idx="364">
                  <c:v>0.43530457235794168</c:v>
                </c:pt>
                <c:pt idx="365">
                  <c:v>0.45312788182626046</c:v>
                </c:pt>
                <c:pt idx="366">
                  <c:v>0.45485488170889155</c:v>
                </c:pt>
                <c:pt idx="367">
                  <c:v>0.42145503931858957</c:v>
                </c:pt>
                <c:pt idx="368">
                  <c:v>0.48999849097097636</c:v>
                </c:pt>
                <c:pt idx="369">
                  <c:v>0.48526181653560474</c:v>
                </c:pt>
                <c:pt idx="370">
                  <c:v>0.48231920993947114</c:v>
                </c:pt>
                <c:pt idx="371">
                  <c:v>0.44338626112908902</c:v>
                </c:pt>
                <c:pt idx="372">
                  <c:v>0.46240002682718262</c:v>
                </c:pt>
                <c:pt idx="373">
                  <c:v>0.41983702486544494</c:v>
                </c:pt>
                <c:pt idx="374">
                  <c:v>0.38975704632719105</c:v>
                </c:pt>
                <c:pt idx="375">
                  <c:v>0.40685937526198424</c:v>
                </c:pt>
                <c:pt idx="376">
                  <c:v>0.45508961955701616</c:v>
                </c:pt>
                <c:pt idx="377">
                  <c:v>0.50054492714743215</c:v>
                </c:pt>
                <c:pt idx="378">
                  <c:v>0.5339363860431583</c:v>
                </c:pt>
                <c:pt idx="379">
                  <c:v>0.42952834459516104</c:v>
                </c:pt>
                <c:pt idx="380">
                  <c:v>0.42760852433728475</c:v>
                </c:pt>
                <c:pt idx="381">
                  <c:v>0.39433443436562099</c:v>
                </c:pt>
                <c:pt idx="382">
                  <c:v>0.38146577019164674</c:v>
                </c:pt>
                <c:pt idx="383">
                  <c:v>0.41520095236498383</c:v>
                </c:pt>
                <c:pt idx="384">
                  <c:v>0.40161969115205981</c:v>
                </c:pt>
                <c:pt idx="385">
                  <c:v>0.40403413758991302</c:v>
                </c:pt>
                <c:pt idx="386">
                  <c:v>0.41240924867121609</c:v>
                </c:pt>
                <c:pt idx="387">
                  <c:v>0.51808319780017109</c:v>
                </c:pt>
                <c:pt idx="388">
                  <c:v>0.5099344410724167</c:v>
                </c:pt>
                <c:pt idx="389">
                  <c:v>0.42835465535453798</c:v>
                </c:pt>
                <c:pt idx="390">
                  <c:v>0.48746667560906093</c:v>
                </c:pt>
                <c:pt idx="391">
                  <c:v>0.47526869100115698</c:v>
                </c:pt>
                <c:pt idx="392">
                  <c:v>0.44350363005315135</c:v>
                </c:pt>
                <c:pt idx="393">
                  <c:v>0.39581831290555153</c:v>
                </c:pt>
                <c:pt idx="394">
                  <c:v>0.40021126406331214</c:v>
                </c:pt>
                <c:pt idx="395">
                  <c:v>0.44870978018477226</c:v>
                </c:pt>
                <c:pt idx="396">
                  <c:v>0.43343505306752067</c:v>
                </c:pt>
                <c:pt idx="397">
                  <c:v>0.47559564728961617</c:v>
                </c:pt>
                <c:pt idx="398">
                  <c:v>0.40454553075904165</c:v>
                </c:pt>
                <c:pt idx="399">
                  <c:v>0.43431531999798795</c:v>
                </c:pt>
                <c:pt idx="400">
                  <c:v>0.37339246491507522</c:v>
                </c:pt>
                <c:pt idx="401">
                  <c:v>0.4288073640616355</c:v>
                </c:pt>
                <c:pt idx="402">
                  <c:v>0.5036635871296592</c:v>
                </c:pt>
                <c:pt idx="403">
                  <c:v>0.50875236833721771</c:v>
                </c:pt>
                <c:pt idx="404">
                  <c:v>0.43885079056353854</c:v>
                </c:pt>
                <c:pt idx="405">
                  <c:v>0.47629147733941418</c:v>
                </c:pt>
                <c:pt idx="406">
                  <c:v>0.41233379722003322</c:v>
                </c:pt>
                <c:pt idx="407">
                  <c:v>0.43139786388558204</c:v>
                </c:pt>
                <c:pt idx="408">
                  <c:v>0.46898945356382354</c:v>
                </c:pt>
                <c:pt idx="409">
                  <c:v>0.46395097332372026</c:v>
                </c:pt>
                <c:pt idx="410">
                  <c:v>0.45720226019013765</c:v>
                </c:pt>
                <c:pt idx="411">
                  <c:v>0.3903187404637749</c:v>
                </c:pt>
                <c:pt idx="412">
                  <c:v>0.41437936989654767</c:v>
                </c:pt>
                <c:pt idx="413">
                  <c:v>0.43726631008869737</c:v>
                </c:pt>
                <c:pt idx="414">
                  <c:v>0.48822957361546593</c:v>
                </c:pt>
                <c:pt idx="415">
                  <c:v>0.48969668516624471</c:v>
                </c:pt>
                <c:pt idx="416">
                  <c:v>0.41879747153803593</c:v>
                </c:pt>
                <c:pt idx="417">
                  <c:v>0.37948726547173922</c:v>
                </c:pt>
                <c:pt idx="418">
                  <c:v>0.39596921580791739</c:v>
                </c:pt>
                <c:pt idx="419">
                  <c:v>0.45049546452943445</c:v>
                </c:pt>
                <c:pt idx="420">
                  <c:v>0.4782867490484734</c:v>
                </c:pt>
                <c:pt idx="421">
                  <c:v>0.4718398417196224</c:v>
                </c:pt>
                <c:pt idx="422">
                  <c:v>0.58996328029375766</c:v>
                </c:pt>
                <c:pt idx="423">
                  <c:v>0.54751764725608221</c:v>
                </c:pt>
                <c:pt idx="424">
                  <c:v>0.48364380208246005</c:v>
                </c:pt>
                <c:pt idx="425">
                  <c:v>0.49504535470565547</c:v>
                </c:pt>
                <c:pt idx="426">
                  <c:v>0.41113495749568246</c:v>
                </c:pt>
                <c:pt idx="427">
                  <c:v>0.4257557720360155</c:v>
                </c:pt>
                <c:pt idx="428">
                  <c:v>0.41984540836002077</c:v>
                </c:pt>
                <c:pt idx="429">
                  <c:v>0.47361714256970877</c:v>
                </c:pt>
                <c:pt idx="430">
                  <c:v>0.4540249157458795</c:v>
                </c:pt>
                <c:pt idx="431">
                  <c:v>0.45316141580456398</c:v>
                </c:pt>
                <c:pt idx="432">
                  <c:v>0.49328482084472097</c:v>
                </c:pt>
                <c:pt idx="433">
                  <c:v>0.51106621284016029</c:v>
                </c:pt>
                <c:pt idx="434">
                  <c:v>0.48417196224074044</c:v>
                </c:pt>
                <c:pt idx="435">
                  <c:v>0.41194815646954275</c:v>
                </c:pt>
                <c:pt idx="436">
                  <c:v>0.42763367482101239</c:v>
                </c:pt>
                <c:pt idx="437">
                  <c:v>0.45485488170889155</c:v>
                </c:pt>
                <c:pt idx="438">
                  <c:v>0.48455760299123085</c:v>
                </c:pt>
                <c:pt idx="439">
                  <c:v>0.51973474623161919</c:v>
                </c:pt>
                <c:pt idx="440">
                  <c:v>0.51075602354085281</c:v>
                </c:pt>
                <c:pt idx="441">
                  <c:v>0.50882781978840064</c:v>
                </c:pt>
                <c:pt idx="442">
                  <c:v>0.54324206502238404</c:v>
                </c:pt>
                <c:pt idx="443">
                  <c:v>0.48202578762931542</c:v>
                </c:pt>
                <c:pt idx="444">
                  <c:v>0.48724032125551214</c:v>
                </c:pt>
                <c:pt idx="445">
                  <c:v>0.54820509381130433</c:v>
                </c:pt>
                <c:pt idx="446">
                  <c:v>0.59969651749635322</c:v>
                </c:pt>
                <c:pt idx="447">
                  <c:v>0.62059656947401953</c:v>
                </c:pt>
                <c:pt idx="448">
                  <c:v>0.56602001978504723</c:v>
                </c:pt>
                <c:pt idx="449">
                  <c:v>0.47136198252879735</c:v>
                </c:pt>
                <c:pt idx="450">
                  <c:v>0.46612229841887293</c:v>
                </c:pt>
                <c:pt idx="451">
                  <c:v>0.46275213359936956</c:v>
                </c:pt>
                <c:pt idx="452">
                  <c:v>0.43825556244865116</c:v>
                </c:pt>
                <c:pt idx="453">
                  <c:v>0.41101758857162024</c:v>
                </c:pt>
                <c:pt idx="454">
                  <c:v>0.4396053050753676</c:v>
                </c:pt>
                <c:pt idx="455">
                  <c:v>0.39650575946077365</c:v>
                </c:pt>
                <c:pt idx="456">
                  <c:v>0.43662916450093059</c:v>
                </c:pt>
                <c:pt idx="457">
                  <c:v>0.46259284720242788</c:v>
                </c:pt>
                <c:pt idx="458">
                  <c:v>0.42252812662430206</c:v>
                </c:pt>
                <c:pt idx="459">
                  <c:v>0.4632132258010429</c:v>
                </c:pt>
                <c:pt idx="460">
                  <c:v>0.55692392817021852</c:v>
                </c:pt>
                <c:pt idx="461">
                  <c:v>0.44980801797421244</c:v>
                </c:pt>
                <c:pt idx="462">
                  <c:v>0.49992454854881707</c:v>
                </c:pt>
                <c:pt idx="463">
                  <c:v>0.58111031002162949</c:v>
                </c:pt>
                <c:pt idx="464">
                  <c:v>0.5735232474304589</c:v>
                </c:pt>
                <c:pt idx="465">
                  <c:v>0.52106772186918404</c:v>
                </c:pt>
                <c:pt idx="466">
                  <c:v>0.54875840445331225</c:v>
                </c:pt>
                <c:pt idx="467">
                  <c:v>0.45651481363491558</c:v>
                </c:pt>
                <c:pt idx="468">
                  <c:v>0.44544860079475529</c:v>
                </c:pt>
                <c:pt idx="469">
                  <c:v>0.44503780956053723</c:v>
                </c:pt>
                <c:pt idx="470">
                  <c:v>0.46504921111316044</c:v>
                </c:pt>
                <c:pt idx="471">
                  <c:v>0.47741486561258201</c:v>
                </c:pt>
                <c:pt idx="472">
                  <c:v>0.44777082879227381</c:v>
                </c:pt>
                <c:pt idx="473">
                  <c:v>0.45243205177646251</c:v>
                </c:pt>
                <c:pt idx="474">
                  <c:v>0.36469039754531279</c:v>
                </c:pt>
                <c:pt idx="475">
                  <c:v>0.4123589477037608</c:v>
                </c:pt>
                <c:pt idx="476">
                  <c:v>0.4132978990962593</c:v>
                </c:pt>
                <c:pt idx="477">
                  <c:v>0.39035227444207843</c:v>
                </c:pt>
                <c:pt idx="478">
                  <c:v>0.45791485722908742</c:v>
                </c:pt>
                <c:pt idx="479">
                  <c:v>0.50100601934910549</c:v>
                </c:pt>
                <c:pt idx="480">
                  <c:v>0.43309132978990961</c:v>
                </c:pt>
                <c:pt idx="481">
                  <c:v>0.42593182542210895</c:v>
                </c:pt>
                <c:pt idx="482">
                  <c:v>0.40207239985915733</c:v>
                </c:pt>
                <c:pt idx="483">
                  <c:v>0.36086752401871197</c:v>
                </c:pt>
                <c:pt idx="484">
                  <c:v>0.42045740346405996</c:v>
                </c:pt>
                <c:pt idx="485">
                  <c:v>0.40656595295182846</c:v>
                </c:pt>
                <c:pt idx="486">
                  <c:v>0.41292064184034472</c:v>
                </c:pt>
                <c:pt idx="487">
                  <c:v>0.38009926057577842</c:v>
                </c:pt>
                <c:pt idx="488">
                  <c:v>0.35604701463758154</c:v>
                </c:pt>
                <c:pt idx="489">
                  <c:v>0.41501651548431445</c:v>
                </c:pt>
                <c:pt idx="490">
                  <c:v>0.41884777250549121</c:v>
                </c:pt>
                <c:pt idx="491">
                  <c:v>0.40815881692124545</c:v>
                </c:pt>
                <c:pt idx="492">
                  <c:v>0.38849952214080918</c:v>
                </c:pt>
                <c:pt idx="493">
                  <c:v>0.42016398115390424</c:v>
                </c:pt>
                <c:pt idx="494">
                  <c:v>0.40742106939856809</c:v>
                </c:pt>
                <c:pt idx="495">
                  <c:v>0.36201606277560744</c:v>
                </c:pt>
                <c:pt idx="496">
                  <c:v>0.41530993779447029</c:v>
                </c:pt>
                <c:pt idx="497">
                  <c:v>0.40089032712395839</c:v>
                </c:pt>
                <c:pt idx="498">
                  <c:v>0.30742274609748332</c:v>
                </c:pt>
                <c:pt idx="499">
                  <c:v>0.32014050736909172</c:v>
                </c:pt>
                <c:pt idx="500">
                  <c:v>0.32982344360423199</c:v>
                </c:pt>
                <c:pt idx="501">
                  <c:v>0.3687396254254624</c:v>
                </c:pt>
                <c:pt idx="502">
                  <c:v>0.35795845140088195</c:v>
                </c:pt>
                <c:pt idx="503">
                  <c:v>0.38540601264230984</c:v>
                </c:pt>
                <c:pt idx="504">
                  <c:v>0.48046645763820195</c:v>
                </c:pt>
                <c:pt idx="505">
                  <c:v>0.3723109941147868</c:v>
                </c:pt>
                <c:pt idx="506">
                  <c:v>0.32789523985177982</c:v>
                </c:pt>
                <c:pt idx="507">
                  <c:v>0.41315537968846933</c:v>
                </c:pt>
                <c:pt idx="508">
                  <c:v>0.38048490132626883</c:v>
                </c:pt>
                <c:pt idx="509">
                  <c:v>0.35624821850740263</c:v>
                </c:pt>
                <c:pt idx="510">
                  <c:v>0.38755218725373486</c:v>
                </c:pt>
                <c:pt idx="511">
                  <c:v>0.38955584245736991</c:v>
                </c:pt>
                <c:pt idx="512">
                  <c:v>0.40864505960664643</c:v>
                </c:pt>
                <c:pt idx="513">
                  <c:v>0.48910984054593315</c:v>
                </c:pt>
                <c:pt idx="514">
                  <c:v>0.41938431615834743</c:v>
                </c:pt>
                <c:pt idx="515">
                  <c:v>0.34577723378212971</c:v>
                </c:pt>
                <c:pt idx="516">
                  <c:v>0.37716503747422075</c:v>
                </c:pt>
                <c:pt idx="517">
                  <c:v>0.38674737177445045</c:v>
                </c:pt>
                <c:pt idx="518">
                  <c:v>0.38386344964034808</c:v>
                </c:pt>
                <c:pt idx="519">
                  <c:v>0.41252661759527842</c:v>
                </c:pt>
                <c:pt idx="520">
                  <c:v>0.46074847839573452</c:v>
                </c:pt>
                <c:pt idx="521">
                  <c:v>0.39752854579903085</c:v>
                </c:pt>
                <c:pt idx="522">
                  <c:v>0.41986217534917258</c:v>
                </c:pt>
                <c:pt idx="523">
                  <c:v>0.38778692510185947</c:v>
                </c:pt>
                <c:pt idx="524">
                  <c:v>0.40238258915846481</c:v>
                </c:pt>
                <c:pt idx="525">
                  <c:v>0.45192904210190976</c:v>
                </c:pt>
                <c:pt idx="526">
                  <c:v>0.41811002498281385</c:v>
                </c:pt>
                <c:pt idx="527">
                  <c:v>0.37365235324692747</c:v>
                </c:pt>
                <c:pt idx="528">
                  <c:v>0.40097416206971714</c:v>
                </c:pt>
                <c:pt idx="529">
                  <c:v>0.41565366107208129</c:v>
                </c:pt>
                <c:pt idx="530">
                  <c:v>0.38077832363642461</c:v>
                </c:pt>
                <c:pt idx="531">
                  <c:v>0.33513019567076341</c:v>
                </c:pt>
                <c:pt idx="532">
                  <c:v>0.39423383243071042</c:v>
                </c:pt>
                <c:pt idx="533">
                  <c:v>0.39512248285575363</c:v>
                </c:pt>
                <c:pt idx="534">
                  <c:v>0.36434667426770179</c:v>
                </c:pt>
                <c:pt idx="535">
                  <c:v>0.35026240338022502</c:v>
                </c:pt>
                <c:pt idx="536">
                  <c:v>0.35610569909961265</c:v>
                </c:pt>
                <c:pt idx="537">
                  <c:v>0.31145520698848111</c:v>
                </c:pt>
                <c:pt idx="538">
                  <c:v>0.37305712513204009</c:v>
                </c:pt>
                <c:pt idx="539">
                  <c:v>0.41801780654247922</c:v>
                </c:pt>
                <c:pt idx="540">
                  <c:v>0.40544256467866069</c:v>
                </c:pt>
                <c:pt idx="541">
                  <c:v>0.40566053553763348</c:v>
                </c:pt>
                <c:pt idx="542">
                  <c:v>0.40375748226890901</c:v>
                </c:pt>
                <c:pt idx="543">
                  <c:v>0.33990040408443856</c:v>
                </c:pt>
                <c:pt idx="544">
                  <c:v>0.36959474187220198</c:v>
                </c:pt>
                <c:pt idx="545">
                  <c:v>0.43131402893982329</c:v>
                </c:pt>
                <c:pt idx="546">
                  <c:v>0.39475360909441498</c:v>
                </c:pt>
                <c:pt idx="547">
                  <c:v>0.41425361747790945</c:v>
                </c:pt>
                <c:pt idx="548">
                  <c:v>0.4627185996210661</c:v>
                </c:pt>
                <c:pt idx="549">
                  <c:v>0.39871900202880572</c:v>
                </c:pt>
                <c:pt idx="550">
                  <c:v>0.42873191261045257</c:v>
                </c:pt>
                <c:pt idx="551">
                  <c:v>0.42613302929193003</c:v>
                </c:pt>
                <c:pt idx="552">
                  <c:v>0.41489914656025223</c:v>
                </c:pt>
                <c:pt idx="553">
                  <c:v>0.35050552472292551</c:v>
                </c:pt>
                <c:pt idx="554">
                  <c:v>0.39859324961016751</c:v>
                </c:pt>
                <c:pt idx="555">
                  <c:v>0.40089032712395839</c:v>
                </c:pt>
                <c:pt idx="556">
                  <c:v>0.42550426719873918</c:v>
                </c:pt>
                <c:pt idx="557">
                  <c:v>0.45066313442095207</c:v>
                </c:pt>
                <c:pt idx="558">
                  <c:v>0.4658959440653242</c:v>
                </c:pt>
                <c:pt idx="559">
                  <c:v>0.59383645478781377</c:v>
                </c:pt>
                <c:pt idx="560">
                  <c:v>0.46950923022752805</c:v>
                </c:pt>
                <c:pt idx="561">
                  <c:v>0.50923861102261869</c:v>
                </c:pt>
                <c:pt idx="562">
                  <c:v>0.50310189299307528</c:v>
                </c:pt>
                <c:pt idx="563">
                  <c:v>0.50380610653744906</c:v>
                </c:pt>
                <c:pt idx="564">
                  <c:v>0.48780201539209606</c:v>
                </c:pt>
                <c:pt idx="565">
                  <c:v>0.48013111785516677</c:v>
                </c:pt>
                <c:pt idx="566">
                  <c:v>0.46935832732516219</c:v>
                </c:pt>
                <c:pt idx="567">
                  <c:v>0.3723109941147868</c:v>
                </c:pt>
                <c:pt idx="568">
                  <c:v>0.40231552120185776</c:v>
                </c:pt>
                <c:pt idx="569">
                  <c:v>0.38945524052245939</c:v>
                </c:pt>
                <c:pt idx="570">
                  <c:v>0.41477339414161402</c:v>
                </c:pt>
                <c:pt idx="571">
                  <c:v>0.39476199258899081</c:v>
                </c:pt>
                <c:pt idx="572">
                  <c:v>0.41912442782649523</c:v>
                </c:pt>
                <c:pt idx="573">
                  <c:v>0.38726714843815502</c:v>
                </c:pt>
                <c:pt idx="574">
                  <c:v>0.3816753575560437</c:v>
                </c:pt>
                <c:pt idx="575">
                  <c:v>0.42557971864992206</c:v>
                </c:pt>
                <c:pt idx="576">
                  <c:v>0.38932110460924535</c:v>
                </c:pt>
                <c:pt idx="577">
                  <c:v>0.41532670478362199</c:v>
                </c:pt>
                <c:pt idx="578">
                  <c:v>0.44880199862510689</c:v>
                </c:pt>
                <c:pt idx="579">
                  <c:v>0.41510035043007332</c:v>
                </c:pt>
                <c:pt idx="580">
                  <c:v>0.37991482369510909</c:v>
                </c:pt>
                <c:pt idx="581">
                  <c:v>0.38818094934692576</c:v>
                </c:pt>
                <c:pt idx="582">
                  <c:v>0.39185291997116078</c:v>
                </c:pt>
                <c:pt idx="583">
                  <c:v>0.41494944752770746</c:v>
                </c:pt>
                <c:pt idx="584">
                  <c:v>0.42572223805771198</c:v>
                </c:pt>
                <c:pt idx="585">
                  <c:v>0.43081940275984643</c:v>
                </c:pt>
                <c:pt idx="586">
                  <c:v>0.44961519759896718</c:v>
                </c:pt>
                <c:pt idx="587">
                  <c:v>0.42502640800791402</c:v>
                </c:pt>
                <c:pt idx="588">
                  <c:v>0.40656595295182846</c:v>
                </c:pt>
                <c:pt idx="589">
                  <c:v>0.46077362887946216</c:v>
                </c:pt>
                <c:pt idx="590">
                  <c:v>0.42228500528160162</c:v>
                </c:pt>
                <c:pt idx="591">
                  <c:v>0.39939806508945186</c:v>
                </c:pt>
                <c:pt idx="592">
                  <c:v>0.43419795107392567</c:v>
                </c:pt>
                <c:pt idx="593">
                  <c:v>0.40519944333596014</c:v>
                </c:pt>
                <c:pt idx="594">
                  <c:v>0.40135141932563173</c:v>
                </c:pt>
                <c:pt idx="595">
                  <c:v>0.39808185644103888</c:v>
                </c:pt>
                <c:pt idx="596">
                  <c:v>0.37579014436377661</c:v>
                </c:pt>
                <c:pt idx="597">
                  <c:v>0.37166546503244413</c:v>
                </c:pt>
                <c:pt idx="598">
                  <c:v>0.44867624620646868</c:v>
                </c:pt>
                <c:pt idx="599">
                  <c:v>0.35509129625593133</c:v>
                </c:pt>
                <c:pt idx="600">
                  <c:v>0.35373317013463895</c:v>
                </c:pt>
                <c:pt idx="601">
                  <c:v>0.39355476937006423</c:v>
                </c:pt>
                <c:pt idx="602">
                  <c:v>0.3285156184503949</c:v>
                </c:pt>
                <c:pt idx="603">
                  <c:v>0.38293288174242551</c:v>
                </c:pt>
                <c:pt idx="604">
                  <c:v>0.40464613269395217</c:v>
                </c:pt>
                <c:pt idx="605">
                  <c:v>0.36860548951224831</c:v>
                </c:pt>
                <c:pt idx="606">
                  <c:v>0.41993762680035546</c:v>
                </c:pt>
                <c:pt idx="607">
                  <c:v>0.38972351234888752</c:v>
                </c:pt>
                <c:pt idx="608">
                  <c:v>0.41598061736054059</c:v>
                </c:pt>
                <c:pt idx="609">
                  <c:v>0.40470481715598333</c:v>
                </c:pt>
                <c:pt idx="610">
                  <c:v>0.39634647306383197</c:v>
                </c:pt>
                <c:pt idx="611">
                  <c:v>0.40763065676296506</c:v>
                </c:pt>
                <c:pt idx="612">
                  <c:v>0.42193289850941468</c:v>
                </c:pt>
                <c:pt idx="613">
                  <c:v>0.34856055398132157</c:v>
                </c:pt>
                <c:pt idx="614">
                  <c:v>0.38295803222615316</c:v>
                </c:pt>
                <c:pt idx="615">
                  <c:v>0.37083549906943214</c:v>
                </c:pt>
                <c:pt idx="616">
                  <c:v>0.34183699133146661</c:v>
                </c:pt>
                <c:pt idx="617">
                  <c:v>0.32847370097751544</c:v>
                </c:pt>
                <c:pt idx="618">
                  <c:v>0.32706527388876777</c:v>
                </c:pt>
                <c:pt idx="619">
                  <c:v>0.34340470481715601</c:v>
                </c:pt>
                <c:pt idx="620">
                  <c:v>0.38014117804865782</c:v>
                </c:pt>
                <c:pt idx="621">
                  <c:v>0.39062892976308244</c:v>
                </c:pt>
                <c:pt idx="622">
                  <c:v>0.38279874582921147</c:v>
                </c:pt>
                <c:pt idx="623">
                  <c:v>0.41408594758639194</c:v>
                </c:pt>
                <c:pt idx="624">
                  <c:v>0.35077379654935364</c:v>
                </c:pt>
                <c:pt idx="625">
                  <c:v>0.34821683070371057</c:v>
                </c:pt>
                <c:pt idx="626">
                  <c:v>0.38088730906591106</c:v>
                </c:pt>
                <c:pt idx="627">
                  <c:v>0.3666940527489479</c:v>
                </c:pt>
                <c:pt idx="628">
                  <c:v>0.32888449221173355</c:v>
                </c:pt>
                <c:pt idx="629">
                  <c:v>0.34425143776931977</c:v>
                </c:pt>
                <c:pt idx="630">
                  <c:v>0.36284602873861943</c:v>
                </c:pt>
                <c:pt idx="631">
                  <c:v>0.31397863885582067</c:v>
                </c:pt>
                <c:pt idx="632">
                  <c:v>0.32608440502338998</c:v>
                </c:pt>
                <c:pt idx="633">
                  <c:v>0.3610519608993813</c:v>
                </c:pt>
                <c:pt idx="634">
                  <c:v>0.41079961771264734</c:v>
                </c:pt>
                <c:pt idx="635">
                  <c:v>0.41913281132107105</c:v>
                </c:pt>
                <c:pt idx="636">
                  <c:v>0.40208916684830909</c:v>
                </c:pt>
                <c:pt idx="637">
                  <c:v>0.38730068241645849</c:v>
                </c:pt>
                <c:pt idx="638">
                  <c:v>0.40104961352090007</c:v>
                </c:pt>
                <c:pt idx="639">
                  <c:v>0.45499740111668152</c:v>
                </c:pt>
                <c:pt idx="640">
                  <c:v>0.40945825858050672</c:v>
                </c:pt>
                <c:pt idx="641">
                  <c:v>0.3790429402592177</c:v>
                </c:pt>
                <c:pt idx="642">
                  <c:v>0.33658892372696636</c:v>
                </c:pt>
                <c:pt idx="643">
                  <c:v>0.34091480692811993</c:v>
                </c:pt>
                <c:pt idx="644">
                  <c:v>0.38827316778726045</c:v>
                </c:pt>
                <c:pt idx="645">
                  <c:v>0.353448131319059</c:v>
                </c:pt>
                <c:pt idx="646">
                  <c:v>0.37020673697624118</c:v>
                </c:pt>
                <c:pt idx="647">
                  <c:v>0.32525443906037793</c:v>
                </c:pt>
                <c:pt idx="648">
                  <c:v>0.38794621149880115</c:v>
                </c:pt>
                <c:pt idx="649">
                  <c:v>0.36695394108080015</c:v>
                </c:pt>
                <c:pt idx="650">
                  <c:v>0.357262621351084</c:v>
                </c:pt>
                <c:pt idx="651">
                  <c:v>0.34944082091178891</c:v>
                </c:pt>
                <c:pt idx="652">
                  <c:v>0.37345114937710638</c:v>
                </c:pt>
                <c:pt idx="653">
                  <c:v>0.33980818564410392</c:v>
                </c:pt>
                <c:pt idx="654">
                  <c:v>0.34487181636793485</c:v>
                </c:pt>
                <c:pt idx="655">
                  <c:v>0.35521704867456955</c:v>
                </c:pt>
                <c:pt idx="656">
                  <c:v>0.36276219379286062</c:v>
                </c:pt>
                <c:pt idx="657">
                  <c:v>0.41174695259972166</c:v>
                </c:pt>
                <c:pt idx="658">
                  <c:v>0.39150081319897384</c:v>
                </c:pt>
                <c:pt idx="659">
                  <c:v>0.31517747858017137</c:v>
                </c:pt>
                <c:pt idx="660">
                  <c:v>0.35281936922586815</c:v>
                </c:pt>
                <c:pt idx="661">
                  <c:v>0.31936922586811084</c:v>
                </c:pt>
                <c:pt idx="662">
                  <c:v>0.40753843832263043</c:v>
                </c:pt>
                <c:pt idx="663">
                  <c:v>0.4000352106772187</c:v>
                </c:pt>
                <c:pt idx="664">
                  <c:v>0.38067772170151409</c:v>
                </c:pt>
                <c:pt idx="665">
                  <c:v>0.37736624134404184</c:v>
                </c:pt>
                <c:pt idx="666">
                  <c:v>0.36500897033919621</c:v>
                </c:pt>
                <c:pt idx="667">
                  <c:v>0.32229506547509268</c:v>
                </c:pt>
                <c:pt idx="668">
                  <c:v>0.31019768280209919</c:v>
                </c:pt>
                <c:pt idx="669">
                  <c:v>0.41711238912828424</c:v>
                </c:pt>
                <c:pt idx="670">
                  <c:v>0.38860850757029558</c:v>
                </c:pt>
                <c:pt idx="671">
                  <c:v>0.34306098153954495</c:v>
                </c:pt>
                <c:pt idx="672">
                  <c:v>0.32559816233798899</c:v>
                </c:pt>
                <c:pt idx="673">
                  <c:v>0.34707667544139098</c:v>
                </c:pt>
                <c:pt idx="674">
                  <c:v>0.37659495984306096</c:v>
                </c:pt>
                <c:pt idx="675">
                  <c:v>0.41776630170520279</c:v>
                </c:pt>
                <c:pt idx="676">
                  <c:v>0.43487701413457186</c:v>
                </c:pt>
                <c:pt idx="677">
                  <c:v>0.35134387418051338</c:v>
                </c:pt>
                <c:pt idx="678">
                  <c:v>0.38631143005650476</c:v>
                </c:pt>
                <c:pt idx="679">
                  <c:v>0.34966717526533764</c:v>
                </c:pt>
                <c:pt idx="680">
                  <c:v>0.33510504518703577</c:v>
                </c:pt>
                <c:pt idx="681">
                  <c:v>0.3759494307607183</c:v>
                </c:pt>
                <c:pt idx="682">
                  <c:v>0.36525209168189665</c:v>
                </c:pt>
                <c:pt idx="683">
                  <c:v>0.3933284150165155</c:v>
                </c:pt>
                <c:pt idx="684">
                  <c:v>0.38466826511963248</c:v>
                </c:pt>
                <c:pt idx="685">
                  <c:v>0.33523918110024986</c:v>
                </c:pt>
                <c:pt idx="686">
                  <c:v>0.35638235442061666</c:v>
                </c:pt>
                <c:pt idx="687">
                  <c:v>0.42017236464848007</c:v>
                </c:pt>
                <c:pt idx="688">
                  <c:v>0.38948877450076291</c:v>
                </c:pt>
                <c:pt idx="689">
                  <c:v>0.38076155664727285</c:v>
                </c:pt>
                <c:pt idx="690">
                  <c:v>0.43519558692845528</c:v>
                </c:pt>
                <c:pt idx="691">
                  <c:v>0.37148941164635063</c:v>
                </c:pt>
                <c:pt idx="692">
                  <c:v>0.41699502020422197</c:v>
                </c:pt>
                <c:pt idx="693">
                  <c:v>0.35311279153602387</c:v>
                </c:pt>
                <c:pt idx="694">
                  <c:v>0.33721768582015726</c:v>
                </c:pt>
                <c:pt idx="695">
                  <c:v>0.33090491440452036</c:v>
                </c:pt>
                <c:pt idx="696">
                  <c:v>0.32003990543418115</c:v>
                </c:pt>
                <c:pt idx="697">
                  <c:v>0.3517965828876109</c:v>
                </c:pt>
                <c:pt idx="698">
                  <c:v>0.38119749836521855</c:v>
                </c:pt>
                <c:pt idx="699">
                  <c:v>0.39389010915309941</c:v>
                </c:pt>
                <c:pt idx="700">
                  <c:v>0.41944300062037859</c:v>
                </c:pt>
                <c:pt idx="701">
                  <c:v>0.38517127479418523</c:v>
                </c:pt>
                <c:pt idx="702">
                  <c:v>0.36159688804681345</c:v>
                </c:pt>
                <c:pt idx="703">
                  <c:v>0.3942841333981657</c:v>
                </c:pt>
                <c:pt idx="704">
                  <c:v>0.40816720041582133</c:v>
                </c:pt>
                <c:pt idx="705">
                  <c:v>0.37382840663302092</c:v>
                </c:pt>
                <c:pt idx="706">
                  <c:v>0.43280629097432971</c:v>
                </c:pt>
                <c:pt idx="707">
                  <c:v>0.44641270267098143</c:v>
                </c:pt>
                <c:pt idx="708">
                  <c:v>0.43822202847034758</c:v>
                </c:pt>
                <c:pt idx="709">
                  <c:v>0.33383075401150214</c:v>
                </c:pt>
                <c:pt idx="710">
                  <c:v>0.33703324893948794</c:v>
                </c:pt>
                <c:pt idx="711">
                  <c:v>0.33507989470330812</c:v>
                </c:pt>
                <c:pt idx="712">
                  <c:v>0.35829379118391713</c:v>
                </c:pt>
                <c:pt idx="713">
                  <c:v>0.37775188209453225</c:v>
                </c:pt>
                <c:pt idx="714">
                  <c:v>0.40129273486360051</c:v>
                </c:pt>
                <c:pt idx="715">
                  <c:v>0.41036367599470164</c:v>
                </c:pt>
                <c:pt idx="716">
                  <c:v>0.41256015157358195</c:v>
                </c:pt>
                <c:pt idx="717">
                  <c:v>0.38884324541842019</c:v>
                </c:pt>
                <c:pt idx="718">
                  <c:v>0.39806508945188712</c:v>
                </c:pt>
                <c:pt idx="719">
                  <c:v>0.37512784829228218</c:v>
                </c:pt>
                <c:pt idx="720">
                  <c:v>0.37270501835985315</c:v>
                </c:pt>
                <c:pt idx="721">
                  <c:v>0.41056487986452272</c:v>
                </c:pt>
                <c:pt idx="722">
                  <c:v>0.45489679918177095</c:v>
                </c:pt>
                <c:pt idx="723">
                  <c:v>0.41954360255528911</c:v>
                </c:pt>
                <c:pt idx="724">
                  <c:v>0.4893697288777854</c:v>
                </c:pt>
                <c:pt idx="725">
                  <c:v>0.43392129575292165</c:v>
                </c:pt>
                <c:pt idx="726">
                  <c:v>0.39499673043711542</c:v>
                </c:pt>
                <c:pt idx="727">
                  <c:v>0.41502489897889039</c:v>
                </c:pt>
                <c:pt idx="728">
                  <c:v>0.38003219261917143</c:v>
                </c:pt>
                <c:pt idx="729">
                  <c:v>0.40970976341778309</c:v>
                </c:pt>
                <c:pt idx="730">
                  <c:v>0.4172213745577707</c:v>
                </c:pt>
                <c:pt idx="731">
                  <c:v>0.4109924380878926</c:v>
                </c:pt>
                <c:pt idx="732">
                  <c:v>0.37916030918327992</c:v>
                </c:pt>
                <c:pt idx="733">
                  <c:v>0.37739977532234542</c:v>
                </c:pt>
                <c:pt idx="734">
                  <c:v>0.36604014017202929</c:v>
                </c:pt>
                <c:pt idx="735">
                  <c:v>0.37129659127110548</c:v>
                </c:pt>
                <c:pt idx="736">
                  <c:v>0.36886537784410056</c:v>
                </c:pt>
                <c:pt idx="737">
                  <c:v>0.3670210090374072</c:v>
                </c:pt>
                <c:pt idx="738">
                  <c:v>0.43011518921547259</c:v>
                </c:pt>
                <c:pt idx="739">
                  <c:v>0.43826394594322698</c:v>
                </c:pt>
                <c:pt idx="740">
                  <c:v>0.37720695494710016</c:v>
                </c:pt>
                <c:pt idx="741">
                  <c:v>0.38297479921530492</c:v>
                </c:pt>
                <c:pt idx="742">
                  <c:v>0.41111819050653076</c:v>
                </c:pt>
                <c:pt idx="743">
                  <c:v>0.43585788299994971</c:v>
                </c:pt>
                <c:pt idx="744">
                  <c:v>0.42609111181905068</c:v>
                </c:pt>
                <c:pt idx="745">
                  <c:v>0.42254489361345388</c:v>
                </c:pt>
                <c:pt idx="746">
                  <c:v>0.40932412266729268</c:v>
                </c:pt>
                <c:pt idx="747">
                  <c:v>0.40185442900018442</c:v>
                </c:pt>
                <c:pt idx="748">
                  <c:v>0.41607283580087528</c:v>
                </c:pt>
                <c:pt idx="749">
                  <c:v>0.41740581143844002</c:v>
                </c:pt>
                <c:pt idx="750">
                  <c:v>0.43462550929729554</c:v>
                </c:pt>
                <c:pt idx="751">
                  <c:v>0.48816250565885883</c:v>
                </c:pt>
                <c:pt idx="752">
                  <c:v>0.43297396086584733</c:v>
                </c:pt>
                <c:pt idx="753">
                  <c:v>0.41684411730185611</c:v>
                </c:pt>
                <c:pt idx="754">
                  <c:v>0.47286262805787971</c:v>
                </c:pt>
                <c:pt idx="755">
                  <c:v>0.4539159303163931</c:v>
                </c:pt>
                <c:pt idx="756">
                  <c:v>0.4702302107610537</c:v>
                </c:pt>
                <c:pt idx="757">
                  <c:v>0.51478848443185055</c:v>
                </c:pt>
                <c:pt idx="758">
                  <c:v>0.49081168994483665</c:v>
                </c:pt>
                <c:pt idx="759">
                  <c:v>0.41209067587733272</c:v>
                </c:pt>
                <c:pt idx="760">
                  <c:v>0.45134219748159826</c:v>
                </c:pt>
                <c:pt idx="761">
                  <c:v>0.45600342046578696</c:v>
                </c:pt>
                <c:pt idx="762">
                  <c:v>0.51118358176422263</c:v>
                </c:pt>
                <c:pt idx="763">
                  <c:v>0.4346003588135679</c:v>
                </c:pt>
                <c:pt idx="764">
                  <c:v>0.41446320484230648</c:v>
                </c:pt>
                <c:pt idx="765">
                  <c:v>0.43110444157542632</c:v>
                </c:pt>
                <c:pt idx="766">
                  <c:v>0.43403866467698399</c:v>
                </c:pt>
                <c:pt idx="767">
                  <c:v>0.40692644321859128</c:v>
                </c:pt>
                <c:pt idx="768">
                  <c:v>0.37988967321138145</c:v>
                </c:pt>
                <c:pt idx="769">
                  <c:v>0.42338324307104175</c:v>
                </c:pt>
                <c:pt idx="770">
                  <c:v>0.42143827232943787</c:v>
                </c:pt>
                <c:pt idx="771">
                  <c:v>0.47244345332908572</c:v>
                </c:pt>
                <c:pt idx="772">
                  <c:v>0.43535487332539696</c:v>
                </c:pt>
                <c:pt idx="773">
                  <c:v>0.52204020723998601</c:v>
                </c:pt>
                <c:pt idx="774">
                  <c:v>0.58271155748562231</c:v>
                </c:pt>
                <c:pt idx="775">
                  <c:v>0.53417950738585873</c:v>
                </c:pt>
                <c:pt idx="776">
                  <c:v>0.49722506329538407</c:v>
                </c:pt>
                <c:pt idx="777">
                  <c:v>0.47644238024178004</c:v>
                </c:pt>
                <c:pt idx="778">
                  <c:v>0.46436176455793837</c:v>
                </c:pt>
                <c:pt idx="779">
                  <c:v>0.46184671618517464</c:v>
                </c:pt>
                <c:pt idx="780">
                  <c:v>0.46986972049429082</c:v>
                </c:pt>
                <c:pt idx="781">
                  <c:v>0.77325162220620047</c:v>
                </c:pt>
                <c:pt idx="782">
                  <c:v>1</c:v>
                </c:pt>
                <c:pt idx="783">
                  <c:v>0.6970540400060361</c:v>
                </c:pt>
                <c:pt idx="784">
                  <c:v>0.42531144682349392</c:v>
                </c:pt>
                <c:pt idx="785">
                  <c:v>0.43189249006555896</c:v>
                </c:pt>
                <c:pt idx="786">
                  <c:v>0.49015777736791805</c:v>
                </c:pt>
                <c:pt idx="787">
                  <c:v>0.25974581244445938</c:v>
                </c:pt>
                <c:pt idx="788">
                  <c:v>0.15322513036334068</c:v>
                </c:pt>
                <c:pt idx="789">
                  <c:v>9.2562163612280146E-2</c:v>
                </c:pt>
                <c:pt idx="790">
                  <c:v>6.9121912778122421E-2</c:v>
                </c:pt>
                <c:pt idx="791">
                  <c:v>3.4833419962777286E-2</c:v>
                </c:pt>
                <c:pt idx="792">
                  <c:v>3.4070521956372293E-2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F9B-8A4F-8913-AE6AE808AD66}"/>
            </c:ext>
          </c:extLst>
        </c:ser>
        <c:ser>
          <c:idx val="2"/>
          <c:order val="2"/>
          <c:tx>
            <c:strRef>
              <c:f>'2-cells'!$K$2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65000"/>
                </a:schemeClr>
              </a:solidFill>
              <a:ln w="9525">
                <a:solidFill>
                  <a:schemeClr val="accent6">
                    <a:shade val="65000"/>
                  </a:schemeClr>
                </a:solidFill>
              </a:ln>
              <a:effectLst/>
            </c:spPr>
          </c:marker>
          <c:xVal>
            <c:numRef>
              <c:f>'2-cells'!$K$3:$K$1052</c:f>
              <c:numCache>
                <c:formatCode>General</c:formatCode>
                <c:ptCount val="1050"/>
                <c:pt idx="0">
                  <c:v>0</c:v>
                </c:pt>
                <c:pt idx="1">
                  <c:v>2.2632365181031958E-3</c:v>
                </c:pt>
                <c:pt idx="2">
                  <c:v>4.5246753900442752E-3</c:v>
                </c:pt>
                <c:pt idx="3">
                  <c:v>6.7879119081474711E-3</c:v>
                </c:pt>
                <c:pt idx="4">
                  <c:v>9.0493507800885505E-3</c:v>
                </c:pt>
                <c:pt idx="5">
                  <c:v>1.1312587298191746E-2</c:v>
                </c:pt>
                <c:pt idx="6">
                  <c:v>1.3574026170132827E-2</c:v>
                </c:pt>
                <c:pt idx="7">
                  <c:v>1.5837262688236022E-2</c:v>
                </c:pt>
                <c:pt idx="8">
                  <c:v>1.8098701560177101E-2</c:v>
                </c:pt>
                <c:pt idx="9">
                  <c:v>2.0361938078280298E-2</c:v>
                </c:pt>
                <c:pt idx="10">
                  <c:v>2.2625174596383493E-2</c:v>
                </c:pt>
                <c:pt idx="11">
                  <c:v>2.4886613468324575E-2</c:v>
                </c:pt>
                <c:pt idx="12">
                  <c:v>2.714984998642777E-2</c:v>
                </c:pt>
                <c:pt idx="13">
                  <c:v>2.9411288858368852E-2</c:v>
                </c:pt>
                <c:pt idx="14">
                  <c:v>3.1674525376472043E-2</c:v>
                </c:pt>
                <c:pt idx="15">
                  <c:v>3.3935964248413122E-2</c:v>
                </c:pt>
                <c:pt idx="16">
                  <c:v>3.6199200766516323E-2</c:v>
                </c:pt>
                <c:pt idx="17">
                  <c:v>3.8460639638457403E-2</c:v>
                </c:pt>
                <c:pt idx="18">
                  <c:v>4.0723876156560597E-2</c:v>
                </c:pt>
                <c:pt idx="19">
                  <c:v>4.2987112674663798E-2</c:v>
                </c:pt>
                <c:pt idx="20">
                  <c:v>4.5248551546604877E-2</c:v>
                </c:pt>
                <c:pt idx="21">
                  <c:v>4.7511788064708065E-2</c:v>
                </c:pt>
                <c:pt idx="22">
                  <c:v>4.9773226936649151E-2</c:v>
                </c:pt>
                <c:pt idx="23">
                  <c:v>5.2036463454752338E-2</c:v>
                </c:pt>
                <c:pt idx="24">
                  <c:v>5.4297902326693431E-2</c:v>
                </c:pt>
                <c:pt idx="25">
                  <c:v>5.6561138844796618E-2</c:v>
                </c:pt>
                <c:pt idx="26">
                  <c:v>5.8824375362899813E-2</c:v>
                </c:pt>
                <c:pt idx="27">
                  <c:v>6.1085814234840892E-2</c:v>
                </c:pt>
                <c:pt idx="28">
                  <c:v>6.3349050752944086E-2</c:v>
                </c:pt>
                <c:pt idx="29">
                  <c:v>6.5610489624885165E-2</c:v>
                </c:pt>
                <c:pt idx="30">
                  <c:v>6.7873726142988366E-2</c:v>
                </c:pt>
                <c:pt idx="31">
                  <c:v>7.0135165014929446E-2</c:v>
                </c:pt>
                <c:pt idx="32">
                  <c:v>7.2398401533032647E-2</c:v>
                </c:pt>
                <c:pt idx="33">
                  <c:v>7.4659840404973726E-2</c:v>
                </c:pt>
                <c:pt idx="34">
                  <c:v>7.6923076923076913E-2</c:v>
                </c:pt>
                <c:pt idx="35">
                  <c:v>7.9186313441180115E-2</c:v>
                </c:pt>
                <c:pt idx="36">
                  <c:v>8.1447752313121194E-2</c:v>
                </c:pt>
                <c:pt idx="37">
                  <c:v>8.3710988831224381E-2</c:v>
                </c:pt>
                <c:pt idx="38">
                  <c:v>8.597242770316546E-2</c:v>
                </c:pt>
                <c:pt idx="39">
                  <c:v>8.8235664221268675E-2</c:v>
                </c:pt>
                <c:pt idx="40">
                  <c:v>9.0497103093209755E-2</c:v>
                </c:pt>
                <c:pt idx="41">
                  <c:v>9.2760339611312942E-2</c:v>
                </c:pt>
                <c:pt idx="42">
                  <c:v>9.5021778483254021E-2</c:v>
                </c:pt>
                <c:pt idx="43">
                  <c:v>9.7285015001357222E-2</c:v>
                </c:pt>
                <c:pt idx="44">
                  <c:v>9.954825151946041E-2</c:v>
                </c:pt>
                <c:pt idx="45">
                  <c:v>0.10180969039140149</c:v>
                </c:pt>
                <c:pt idx="46">
                  <c:v>0.10407292690950468</c:v>
                </c:pt>
                <c:pt idx="47">
                  <c:v>0.10633436578144576</c:v>
                </c:pt>
                <c:pt idx="48">
                  <c:v>0.10859760229954897</c:v>
                </c:pt>
                <c:pt idx="49">
                  <c:v>0.11085904117149005</c:v>
                </c:pt>
                <c:pt idx="50">
                  <c:v>0.11312227768959324</c:v>
                </c:pt>
                <c:pt idx="51">
                  <c:v>0.11538371656153432</c:v>
                </c:pt>
                <c:pt idx="52">
                  <c:v>0.11764695307963752</c:v>
                </c:pt>
                <c:pt idx="53">
                  <c:v>0.1199101895977407</c:v>
                </c:pt>
                <c:pt idx="54">
                  <c:v>0.12217162846968178</c:v>
                </c:pt>
                <c:pt idx="55">
                  <c:v>0.124434864987785</c:v>
                </c:pt>
                <c:pt idx="56">
                  <c:v>0.12669630385972608</c:v>
                </c:pt>
                <c:pt idx="57">
                  <c:v>0.12895954037782925</c:v>
                </c:pt>
                <c:pt idx="58">
                  <c:v>0.13122097924977033</c:v>
                </c:pt>
                <c:pt idx="59">
                  <c:v>0.13348421576787356</c:v>
                </c:pt>
                <c:pt idx="60">
                  <c:v>0.13574565463981464</c:v>
                </c:pt>
                <c:pt idx="61">
                  <c:v>0.13800889115791781</c:v>
                </c:pt>
                <c:pt idx="62">
                  <c:v>0.14027212767602101</c:v>
                </c:pt>
                <c:pt idx="63">
                  <c:v>0.14253356654796209</c:v>
                </c:pt>
                <c:pt idx="64">
                  <c:v>0.14479680306606529</c:v>
                </c:pt>
                <c:pt idx="65">
                  <c:v>0.14705824193800637</c:v>
                </c:pt>
                <c:pt idx="66">
                  <c:v>0.14932147845610955</c:v>
                </c:pt>
                <c:pt idx="67">
                  <c:v>0.15158291732805063</c:v>
                </c:pt>
                <c:pt idx="68">
                  <c:v>0.15384615384615383</c:v>
                </c:pt>
                <c:pt idx="69">
                  <c:v>0.15610939036425706</c:v>
                </c:pt>
                <c:pt idx="70">
                  <c:v>0.15837082923619814</c:v>
                </c:pt>
                <c:pt idx="71">
                  <c:v>0.16063406575430131</c:v>
                </c:pt>
                <c:pt idx="72">
                  <c:v>0.16289550462624239</c:v>
                </c:pt>
                <c:pt idx="73">
                  <c:v>0.16515874114434559</c:v>
                </c:pt>
                <c:pt idx="74">
                  <c:v>0.16742018001628667</c:v>
                </c:pt>
                <c:pt idx="75">
                  <c:v>0.16968341653438984</c:v>
                </c:pt>
                <c:pt idx="76">
                  <c:v>0.17194485540633092</c:v>
                </c:pt>
                <c:pt idx="77">
                  <c:v>0.17420809192443412</c:v>
                </c:pt>
                <c:pt idx="78">
                  <c:v>0.17647132844253735</c:v>
                </c:pt>
                <c:pt idx="79">
                  <c:v>0.17873276731447843</c:v>
                </c:pt>
                <c:pt idx="80">
                  <c:v>0.1809960038325816</c:v>
                </c:pt>
                <c:pt idx="81">
                  <c:v>0.18325744270452268</c:v>
                </c:pt>
                <c:pt idx="82">
                  <c:v>0.18552067922262588</c:v>
                </c:pt>
                <c:pt idx="83">
                  <c:v>0.18778211809456696</c:v>
                </c:pt>
                <c:pt idx="84">
                  <c:v>0.19004535461267014</c:v>
                </c:pt>
                <c:pt idx="85">
                  <c:v>0.19230679348461122</c:v>
                </c:pt>
                <c:pt idx="86">
                  <c:v>0.19457003000271444</c:v>
                </c:pt>
                <c:pt idx="87">
                  <c:v>0.19683326652081765</c:v>
                </c:pt>
                <c:pt idx="88">
                  <c:v>0.19909470539275873</c:v>
                </c:pt>
                <c:pt idx="89">
                  <c:v>0.2013579419108619</c:v>
                </c:pt>
                <c:pt idx="90">
                  <c:v>0.20361938078280298</c:v>
                </c:pt>
                <c:pt idx="91">
                  <c:v>0.20588261730090618</c:v>
                </c:pt>
                <c:pt idx="92">
                  <c:v>0.20814405617284726</c:v>
                </c:pt>
                <c:pt idx="93">
                  <c:v>0.21040729269095043</c:v>
                </c:pt>
                <c:pt idx="94">
                  <c:v>0.21266873156289151</c:v>
                </c:pt>
                <c:pt idx="95">
                  <c:v>0.21493196808099474</c:v>
                </c:pt>
                <c:pt idx="96">
                  <c:v>0.21719520459909794</c:v>
                </c:pt>
                <c:pt idx="97">
                  <c:v>0.21945664347103902</c:v>
                </c:pt>
                <c:pt idx="98">
                  <c:v>0.22171987998914219</c:v>
                </c:pt>
                <c:pt idx="99">
                  <c:v>0.22398131886108327</c:v>
                </c:pt>
                <c:pt idx="100">
                  <c:v>0.22624455537918647</c:v>
                </c:pt>
                <c:pt idx="101">
                  <c:v>0.22850599425112755</c:v>
                </c:pt>
                <c:pt idx="102">
                  <c:v>0.23076923076923078</c:v>
                </c:pt>
                <c:pt idx="103">
                  <c:v>0.23303066964117186</c:v>
                </c:pt>
                <c:pt idx="104">
                  <c:v>0.23529390615927503</c:v>
                </c:pt>
                <c:pt idx="105">
                  <c:v>0.23755714267737824</c:v>
                </c:pt>
                <c:pt idx="106">
                  <c:v>0.23981858154931932</c:v>
                </c:pt>
                <c:pt idx="107">
                  <c:v>0.24208181806742249</c:v>
                </c:pt>
                <c:pt idx="108">
                  <c:v>0.24434325693936357</c:v>
                </c:pt>
                <c:pt idx="109">
                  <c:v>0.24660649345746677</c:v>
                </c:pt>
                <c:pt idx="110">
                  <c:v>0.24886793232940785</c:v>
                </c:pt>
                <c:pt idx="111">
                  <c:v>0.25113116884751108</c:v>
                </c:pt>
                <c:pt idx="112">
                  <c:v>0.25339440536561425</c:v>
                </c:pt>
                <c:pt idx="113">
                  <c:v>0.25565584423755533</c:v>
                </c:pt>
                <c:pt idx="114">
                  <c:v>0.2579190807556585</c:v>
                </c:pt>
                <c:pt idx="115">
                  <c:v>0.26018051962759958</c:v>
                </c:pt>
                <c:pt idx="116">
                  <c:v>0.26244375614570281</c:v>
                </c:pt>
                <c:pt idx="117">
                  <c:v>0.26470519501764389</c:v>
                </c:pt>
                <c:pt idx="118">
                  <c:v>0.26696843153574712</c:v>
                </c:pt>
                <c:pt idx="119">
                  <c:v>0.2692298704076882</c:v>
                </c:pt>
                <c:pt idx="120">
                  <c:v>0.27149310692579137</c:v>
                </c:pt>
                <c:pt idx="121">
                  <c:v>0.27375634344389455</c:v>
                </c:pt>
                <c:pt idx="122">
                  <c:v>0.27601778231583562</c:v>
                </c:pt>
                <c:pt idx="123">
                  <c:v>0.2782810188339388</c:v>
                </c:pt>
                <c:pt idx="124">
                  <c:v>0.28054245770587988</c:v>
                </c:pt>
                <c:pt idx="125">
                  <c:v>0.28280569422398311</c:v>
                </c:pt>
                <c:pt idx="126">
                  <c:v>0.28506713309592419</c:v>
                </c:pt>
                <c:pt idx="127">
                  <c:v>0.28733036961402741</c:v>
                </c:pt>
                <c:pt idx="128">
                  <c:v>0.28959180848596849</c:v>
                </c:pt>
                <c:pt idx="129">
                  <c:v>0.29185504500407161</c:v>
                </c:pt>
                <c:pt idx="130">
                  <c:v>0.29411828152217484</c:v>
                </c:pt>
                <c:pt idx="131">
                  <c:v>0.29637972039411598</c:v>
                </c:pt>
                <c:pt idx="132">
                  <c:v>0.29864295691221909</c:v>
                </c:pt>
                <c:pt idx="133">
                  <c:v>0.30090439578416023</c:v>
                </c:pt>
                <c:pt idx="134">
                  <c:v>0.3031676323022634</c:v>
                </c:pt>
                <c:pt idx="135">
                  <c:v>0.30542907117420448</c:v>
                </c:pt>
                <c:pt idx="136">
                  <c:v>0.30769230769230765</c:v>
                </c:pt>
                <c:pt idx="137">
                  <c:v>0.30995374656424879</c:v>
                </c:pt>
                <c:pt idx="138">
                  <c:v>0.31221698308235191</c:v>
                </c:pt>
                <c:pt idx="139">
                  <c:v>0.31448021960045514</c:v>
                </c:pt>
                <c:pt idx="140">
                  <c:v>0.31674165847239627</c:v>
                </c:pt>
                <c:pt idx="141">
                  <c:v>0.31900489499049939</c:v>
                </c:pt>
                <c:pt idx="142">
                  <c:v>0.32126633386244052</c:v>
                </c:pt>
                <c:pt idx="143">
                  <c:v>0.3235295703805437</c:v>
                </c:pt>
                <c:pt idx="144">
                  <c:v>0.32579100925248478</c:v>
                </c:pt>
                <c:pt idx="145">
                  <c:v>0.32805424577058795</c:v>
                </c:pt>
                <c:pt idx="146">
                  <c:v>0.33031568464252908</c:v>
                </c:pt>
                <c:pt idx="147">
                  <c:v>0.33257892116063226</c:v>
                </c:pt>
                <c:pt idx="148">
                  <c:v>0.33484215767873543</c:v>
                </c:pt>
                <c:pt idx="149">
                  <c:v>0.33710359655067657</c:v>
                </c:pt>
                <c:pt idx="150">
                  <c:v>0.33936683306877968</c:v>
                </c:pt>
                <c:pt idx="151">
                  <c:v>0.34162827194072082</c:v>
                </c:pt>
                <c:pt idx="152">
                  <c:v>0.34389150845882399</c:v>
                </c:pt>
                <c:pt idx="153">
                  <c:v>0.34615294733076507</c:v>
                </c:pt>
                <c:pt idx="154">
                  <c:v>0.34841618384886824</c:v>
                </c:pt>
                <c:pt idx="155">
                  <c:v>0.35067942036697147</c:v>
                </c:pt>
                <c:pt idx="156">
                  <c:v>0.35294085923891255</c:v>
                </c:pt>
                <c:pt idx="157">
                  <c:v>0.35520409575701573</c:v>
                </c:pt>
                <c:pt idx="158">
                  <c:v>0.35746553462895686</c:v>
                </c:pt>
                <c:pt idx="159">
                  <c:v>0.35972877114705998</c:v>
                </c:pt>
                <c:pt idx="160">
                  <c:v>0.36199021001900111</c:v>
                </c:pt>
                <c:pt idx="161">
                  <c:v>0.36425344653710429</c:v>
                </c:pt>
                <c:pt idx="162">
                  <c:v>0.36651488540904537</c:v>
                </c:pt>
                <c:pt idx="163">
                  <c:v>0.36877812192714859</c:v>
                </c:pt>
                <c:pt idx="164">
                  <c:v>0.37104135844525177</c:v>
                </c:pt>
                <c:pt idx="165">
                  <c:v>0.37330279731719285</c:v>
                </c:pt>
                <c:pt idx="166">
                  <c:v>0.37556603383529602</c:v>
                </c:pt>
                <c:pt idx="167">
                  <c:v>0.37782747270723716</c:v>
                </c:pt>
                <c:pt idx="168">
                  <c:v>0.38009070922534027</c:v>
                </c:pt>
                <c:pt idx="169">
                  <c:v>0.38235214809728141</c:v>
                </c:pt>
                <c:pt idx="170">
                  <c:v>0.38461538461538458</c:v>
                </c:pt>
                <c:pt idx="171">
                  <c:v>0.38687682348732566</c:v>
                </c:pt>
                <c:pt idx="172">
                  <c:v>0.38914006000542889</c:v>
                </c:pt>
                <c:pt idx="173">
                  <c:v>0.39140329652353206</c:v>
                </c:pt>
                <c:pt idx="174">
                  <c:v>0.39366473539547314</c:v>
                </c:pt>
                <c:pt idx="175">
                  <c:v>0.39592797191357632</c:v>
                </c:pt>
                <c:pt idx="176">
                  <c:v>0.39818941078551745</c:v>
                </c:pt>
                <c:pt idx="177">
                  <c:v>0.40045264730362057</c:v>
                </c:pt>
                <c:pt idx="178">
                  <c:v>0.4027140861755617</c:v>
                </c:pt>
                <c:pt idx="179">
                  <c:v>0.40497732269366488</c:v>
                </c:pt>
                <c:pt idx="180">
                  <c:v>0.40723876156560596</c:v>
                </c:pt>
                <c:pt idx="181">
                  <c:v>0.40950199808370918</c:v>
                </c:pt>
                <c:pt idx="182">
                  <c:v>0.41176523460181236</c:v>
                </c:pt>
                <c:pt idx="183">
                  <c:v>0.41402667347375344</c:v>
                </c:pt>
                <c:pt idx="184">
                  <c:v>0.41628990999185661</c:v>
                </c:pt>
                <c:pt idx="185">
                  <c:v>0.41855134886379775</c:v>
                </c:pt>
                <c:pt idx="186">
                  <c:v>0.42081458538190086</c:v>
                </c:pt>
                <c:pt idx="187">
                  <c:v>0.423076024253842</c:v>
                </c:pt>
                <c:pt idx="188">
                  <c:v>0.42533926077194523</c:v>
                </c:pt>
                <c:pt idx="189">
                  <c:v>0.42760069964388625</c:v>
                </c:pt>
                <c:pt idx="190">
                  <c:v>0.42986393616198948</c:v>
                </c:pt>
                <c:pt idx="191">
                  <c:v>0.43212717268009265</c:v>
                </c:pt>
                <c:pt idx="192">
                  <c:v>0.43438861155203373</c:v>
                </c:pt>
                <c:pt idx="193">
                  <c:v>0.43665184807013691</c:v>
                </c:pt>
                <c:pt idx="194">
                  <c:v>0.43891328694207804</c:v>
                </c:pt>
                <c:pt idx="195">
                  <c:v>0.44117652346018116</c:v>
                </c:pt>
                <c:pt idx="196">
                  <c:v>0.44343796233212229</c:v>
                </c:pt>
                <c:pt idx="197">
                  <c:v>0.44570119885022552</c:v>
                </c:pt>
                <c:pt idx="198">
                  <c:v>0.4479644353683287</c:v>
                </c:pt>
                <c:pt idx="199">
                  <c:v>0.45022587424026977</c:v>
                </c:pt>
                <c:pt idx="200">
                  <c:v>0.45248911075837295</c:v>
                </c:pt>
                <c:pt idx="201">
                  <c:v>0.45475054963031403</c:v>
                </c:pt>
                <c:pt idx="202">
                  <c:v>0.4570137861484172</c:v>
                </c:pt>
                <c:pt idx="203">
                  <c:v>0.45927522502035834</c:v>
                </c:pt>
                <c:pt idx="204">
                  <c:v>0.46153846153846156</c:v>
                </c:pt>
                <c:pt idx="205">
                  <c:v>0.46379990041040259</c:v>
                </c:pt>
                <c:pt idx="206">
                  <c:v>0.46606313692850582</c:v>
                </c:pt>
                <c:pt idx="207">
                  <c:v>0.46832637344660899</c:v>
                </c:pt>
                <c:pt idx="208">
                  <c:v>0.47058781231855007</c:v>
                </c:pt>
                <c:pt idx="209">
                  <c:v>0.47285104883665324</c:v>
                </c:pt>
                <c:pt idx="210">
                  <c:v>0.47511248770859432</c:v>
                </c:pt>
                <c:pt idx="211">
                  <c:v>0.4773757242266975</c:v>
                </c:pt>
                <c:pt idx="212">
                  <c:v>0.47963716309863863</c:v>
                </c:pt>
                <c:pt idx="213">
                  <c:v>0.48190039961674186</c:v>
                </c:pt>
                <c:pt idx="214">
                  <c:v>0.48416183848868288</c:v>
                </c:pt>
                <c:pt idx="215">
                  <c:v>0.48642507500678611</c:v>
                </c:pt>
                <c:pt idx="216">
                  <c:v>0.48868831152488929</c:v>
                </c:pt>
                <c:pt idx="217">
                  <c:v>0.49094975039683036</c:v>
                </c:pt>
                <c:pt idx="218">
                  <c:v>0.49321298691493354</c:v>
                </c:pt>
                <c:pt idx="219">
                  <c:v>0.49547442578687462</c:v>
                </c:pt>
                <c:pt idx="220">
                  <c:v>0.49773766230497785</c:v>
                </c:pt>
                <c:pt idx="221">
                  <c:v>0.49999910117691893</c:v>
                </c:pt>
                <c:pt idx="222">
                  <c:v>0.50226233769502215</c:v>
                </c:pt>
                <c:pt idx="223">
                  <c:v>0.50452377656696323</c:v>
                </c:pt>
                <c:pt idx="224">
                  <c:v>0.50678701308506635</c:v>
                </c:pt>
                <c:pt idx="225">
                  <c:v>0.50905024960316958</c:v>
                </c:pt>
                <c:pt idx="226">
                  <c:v>0.51131168847511066</c:v>
                </c:pt>
                <c:pt idx="227">
                  <c:v>0.51357492499321378</c:v>
                </c:pt>
                <c:pt idx="228">
                  <c:v>0.51583636386515497</c:v>
                </c:pt>
                <c:pt idx="229">
                  <c:v>0.5180996003832582</c:v>
                </c:pt>
                <c:pt idx="230">
                  <c:v>0.52036103925519916</c:v>
                </c:pt>
                <c:pt idx="231">
                  <c:v>0.52262427577330239</c:v>
                </c:pt>
                <c:pt idx="232">
                  <c:v>0.52488571464524347</c:v>
                </c:pt>
                <c:pt idx="233">
                  <c:v>0.5271489511633467</c:v>
                </c:pt>
                <c:pt idx="234">
                  <c:v>0.52941218768144982</c:v>
                </c:pt>
                <c:pt idx="235">
                  <c:v>0.53167362655339101</c:v>
                </c:pt>
                <c:pt idx="236">
                  <c:v>0.53393686307149424</c:v>
                </c:pt>
                <c:pt idx="237">
                  <c:v>0.53619830194343521</c:v>
                </c:pt>
                <c:pt idx="238">
                  <c:v>0.53846153846153844</c:v>
                </c:pt>
                <c:pt idx="239">
                  <c:v>0.54072297733347952</c:v>
                </c:pt>
                <c:pt idx="240">
                  <c:v>0.54298621385158274</c:v>
                </c:pt>
                <c:pt idx="241">
                  <c:v>0.54524945036968586</c:v>
                </c:pt>
                <c:pt idx="242">
                  <c:v>0.54751088924162694</c:v>
                </c:pt>
                <c:pt idx="243">
                  <c:v>0.54977412575973017</c:v>
                </c:pt>
                <c:pt idx="244">
                  <c:v>0.55203556463167125</c:v>
                </c:pt>
                <c:pt idx="245">
                  <c:v>0.55429880114977448</c:v>
                </c:pt>
                <c:pt idx="246">
                  <c:v>0.55656024002171556</c:v>
                </c:pt>
                <c:pt idx="247">
                  <c:v>0.55882347653981879</c:v>
                </c:pt>
                <c:pt idx="248">
                  <c:v>0.56108491541175975</c:v>
                </c:pt>
                <c:pt idx="249">
                  <c:v>0.56334815192986298</c:v>
                </c:pt>
                <c:pt idx="250">
                  <c:v>0.56561138844796621</c:v>
                </c:pt>
                <c:pt idx="251">
                  <c:v>0.56787282731990729</c:v>
                </c:pt>
                <c:pt idx="252">
                  <c:v>0.57013606383801041</c:v>
                </c:pt>
                <c:pt idx="253">
                  <c:v>0.5723975027099516</c:v>
                </c:pt>
                <c:pt idx="254">
                  <c:v>0.57466073922805483</c:v>
                </c:pt>
                <c:pt idx="255">
                  <c:v>0.57692217809999591</c:v>
                </c:pt>
                <c:pt idx="256">
                  <c:v>0.57918541461809903</c:v>
                </c:pt>
                <c:pt idx="257">
                  <c:v>0.58144685349004011</c:v>
                </c:pt>
                <c:pt idx="258">
                  <c:v>0.58371009000814322</c:v>
                </c:pt>
                <c:pt idx="259">
                  <c:v>0.58597332652624645</c:v>
                </c:pt>
                <c:pt idx="260">
                  <c:v>0.58823476539818753</c:v>
                </c:pt>
                <c:pt idx="261">
                  <c:v>0.59049800191629076</c:v>
                </c:pt>
                <c:pt idx="262">
                  <c:v>0.59275944078823195</c:v>
                </c:pt>
                <c:pt idx="263">
                  <c:v>0.59502267730633496</c:v>
                </c:pt>
                <c:pt idx="264">
                  <c:v>0.59728411617827615</c:v>
                </c:pt>
                <c:pt idx="265">
                  <c:v>0.59954735269637927</c:v>
                </c:pt>
                <c:pt idx="266">
                  <c:v>0.60180879156832046</c:v>
                </c:pt>
                <c:pt idx="267">
                  <c:v>0.60407202808642357</c:v>
                </c:pt>
                <c:pt idx="268">
                  <c:v>0.6063352646045268</c:v>
                </c:pt>
                <c:pt idx="269">
                  <c:v>0.60859670347646799</c:v>
                </c:pt>
                <c:pt idx="270">
                  <c:v>0.610859939994571</c:v>
                </c:pt>
                <c:pt idx="271">
                  <c:v>0.61312137886651219</c:v>
                </c:pt>
                <c:pt idx="272">
                  <c:v>0.61538461538461531</c:v>
                </c:pt>
                <c:pt idx="273">
                  <c:v>0.6176460542565565</c:v>
                </c:pt>
                <c:pt idx="274">
                  <c:v>0.61990929077465962</c:v>
                </c:pt>
                <c:pt idx="275">
                  <c:v>0.6221707296466007</c:v>
                </c:pt>
                <c:pt idx="276">
                  <c:v>0.62443396616470381</c:v>
                </c:pt>
                <c:pt idx="277">
                  <c:v>0.62669720268280704</c:v>
                </c:pt>
                <c:pt idx="278">
                  <c:v>0.62895864155474823</c:v>
                </c:pt>
                <c:pt idx="279">
                  <c:v>0.63122187807285135</c:v>
                </c:pt>
                <c:pt idx="280">
                  <c:v>0.63348331694479254</c:v>
                </c:pt>
                <c:pt idx="281">
                  <c:v>0.63574655346289555</c:v>
                </c:pt>
                <c:pt idx="282">
                  <c:v>0.63800799233483674</c:v>
                </c:pt>
                <c:pt idx="283">
                  <c:v>0.64027122885293986</c:v>
                </c:pt>
                <c:pt idx="284">
                  <c:v>0.64253446537104308</c:v>
                </c:pt>
                <c:pt idx="285">
                  <c:v>0.64479590424298416</c:v>
                </c:pt>
                <c:pt idx="286">
                  <c:v>0.64705914076108739</c:v>
                </c:pt>
                <c:pt idx="287">
                  <c:v>0.64932057963302858</c:v>
                </c:pt>
                <c:pt idx="288">
                  <c:v>0.65158381615113159</c:v>
                </c:pt>
                <c:pt idx="289">
                  <c:v>0.65384525502307278</c:v>
                </c:pt>
                <c:pt idx="290">
                  <c:v>0.6561084915411759</c:v>
                </c:pt>
                <c:pt idx="291">
                  <c:v>0.65836993041311709</c:v>
                </c:pt>
                <c:pt idx="292">
                  <c:v>0.66063316693122021</c:v>
                </c:pt>
                <c:pt idx="293">
                  <c:v>0.66289640344932343</c:v>
                </c:pt>
                <c:pt idx="294">
                  <c:v>0.66515784232126451</c:v>
                </c:pt>
                <c:pt idx="295">
                  <c:v>0.66742107883936763</c:v>
                </c:pt>
                <c:pt idx="296">
                  <c:v>0.66968251771130882</c:v>
                </c:pt>
                <c:pt idx="297">
                  <c:v>0.67194575422941194</c:v>
                </c:pt>
                <c:pt idx="298">
                  <c:v>0.67420719310135313</c:v>
                </c:pt>
                <c:pt idx="299">
                  <c:v>0.67647042961945614</c:v>
                </c:pt>
                <c:pt idx="300">
                  <c:v>0.67873186849139733</c:v>
                </c:pt>
                <c:pt idx="301">
                  <c:v>0.68099510500950045</c:v>
                </c:pt>
                <c:pt idx="302">
                  <c:v>0.68325834152760367</c:v>
                </c:pt>
                <c:pt idx="303">
                  <c:v>0.68551978039954486</c:v>
                </c:pt>
                <c:pt idx="304">
                  <c:v>0.68778301691764798</c:v>
                </c:pt>
                <c:pt idx="305">
                  <c:v>0.69004445578958917</c:v>
                </c:pt>
                <c:pt idx="306">
                  <c:v>0.69230769230769218</c:v>
                </c:pt>
                <c:pt idx="307">
                  <c:v>0.69456913117963337</c:v>
                </c:pt>
                <c:pt idx="308">
                  <c:v>0.69683236769773649</c:v>
                </c:pt>
                <c:pt idx="309">
                  <c:v>0.69909380656967768</c:v>
                </c:pt>
                <c:pt idx="310">
                  <c:v>0.70135704308778091</c:v>
                </c:pt>
                <c:pt idx="311">
                  <c:v>0.70362027960588402</c:v>
                </c:pt>
                <c:pt idx="312">
                  <c:v>0.7058817184778251</c:v>
                </c:pt>
                <c:pt idx="313">
                  <c:v>0.70814495499592822</c:v>
                </c:pt>
                <c:pt idx="314">
                  <c:v>0.71040639386786941</c:v>
                </c:pt>
                <c:pt idx="315">
                  <c:v>0.71266963038597253</c:v>
                </c:pt>
                <c:pt idx="316">
                  <c:v>0.71493106925791372</c:v>
                </c:pt>
                <c:pt idx="317">
                  <c:v>0.71719430577601684</c:v>
                </c:pt>
                <c:pt idx="318">
                  <c:v>0.71945574464795792</c:v>
                </c:pt>
                <c:pt idx="319">
                  <c:v>0.72171898116606115</c:v>
                </c:pt>
                <c:pt idx="320">
                  <c:v>0.72398221768416426</c:v>
                </c:pt>
                <c:pt idx="321">
                  <c:v>0.72624365655610545</c:v>
                </c:pt>
                <c:pt idx="322">
                  <c:v>0.72850689307420857</c:v>
                </c:pt>
                <c:pt idx="323">
                  <c:v>0.73076833194614976</c:v>
                </c:pt>
                <c:pt idx="324">
                  <c:v>0.73303156846425277</c:v>
                </c:pt>
                <c:pt idx="325">
                  <c:v>0.73529300733619396</c:v>
                </c:pt>
                <c:pt idx="326">
                  <c:v>0.73755624385429719</c:v>
                </c:pt>
                <c:pt idx="327">
                  <c:v>0.73981948037240031</c:v>
                </c:pt>
                <c:pt idx="328">
                  <c:v>0.7420809192443415</c:v>
                </c:pt>
                <c:pt idx="329">
                  <c:v>0.74434415576244461</c:v>
                </c:pt>
                <c:pt idx="330">
                  <c:v>0.74660559463438569</c:v>
                </c:pt>
                <c:pt idx="331">
                  <c:v>0.74886883115248881</c:v>
                </c:pt>
                <c:pt idx="332">
                  <c:v>0.75113027002443</c:v>
                </c:pt>
                <c:pt idx="333">
                  <c:v>0.75339350654253312</c:v>
                </c:pt>
                <c:pt idx="334">
                  <c:v>0.75565494541447431</c:v>
                </c:pt>
                <c:pt idx="335">
                  <c:v>0.75791818193257754</c:v>
                </c:pt>
                <c:pt idx="336">
                  <c:v>0.76018141845068055</c:v>
                </c:pt>
                <c:pt idx="337">
                  <c:v>0.76244285732262174</c:v>
                </c:pt>
                <c:pt idx="338">
                  <c:v>0.76470609384072485</c:v>
                </c:pt>
                <c:pt idx="339">
                  <c:v>0.76696753271266604</c:v>
                </c:pt>
                <c:pt idx="340">
                  <c:v>0.76923076923076916</c:v>
                </c:pt>
                <c:pt idx="341">
                  <c:v>0.77149220810271035</c:v>
                </c:pt>
                <c:pt idx="342">
                  <c:v>0.77375544462081358</c:v>
                </c:pt>
                <c:pt idx="343">
                  <c:v>0.77601688349275455</c:v>
                </c:pt>
                <c:pt idx="344">
                  <c:v>0.77828012001085778</c:v>
                </c:pt>
                <c:pt idx="345">
                  <c:v>0.7805433565289609</c:v>
                </c:pt>
                <c:pt idx="346">
                  <c:v>0.78280479540090209</c:v>
                </c:pt>
                <c:pt idx="347">
                  <c:v>0.7850680319190052</c:v>
                </c:pt>
                <c:pt idx="348">
                  <c:v>0.78732947079094628</c:v>
                </c:pt>
                <c:pt idx="349">
                  <c:v>0.7895927073090494</c:v>
                </c:pt>
                <c:pt idx="350">
                  <c:v>0.79185414618099059</c:v>
                </c:pt>
                <c:pt idx="351">
                  <c:v>0.79411738269909382</c:v>
                </c:pt>
                <c:pt idx="352">
                  <c:v>0.7963788215710349</c:v>
                </c:pt>
                <c:pt idx="353">
                  <c:v>0.79864205808913813</c:v>
                </c:pt>
                <c:pt idx="354">
                  <c:v>0.80090529460724114</c:v>
                </c:pt>
                <c:pt idx="355">
                  <c:v>0.80316673347918233</c:v>
                </c:pt>
                <c:pt idx="356">
                  <c:v>0.80542996999728544</c:v>
                </c:pt>
                <c:pt idx="357">
                  <c:v>0.80769140886922663</c:v>
                </c:pt>
                <c:pt idx="358">
                  <c:v>0.80995464538732975</c:v>
                </c:pt>
                <c:pt idx="359">
                  <c:v>0.81221608425927094</c:v>
                </c:pt>
                <c:pt idx="360">
                  <c:v>0.81447932077737417</c:v>
                </c:pt>
                <c:pt idx="361">
                  <c:v>0.81674075964931514</c:v>
                </c:pt>
                <c:pt idx="362">
                  <c:v>0.81900399616741837</c:v>
                </c:pt>
                <c:pt idx="363">
                  <c:v>0.82126723268552149</c:v>
                </c:pt>
                <c:pt idx="364">
                  <c:v>0.82352867155746268</c:v>
                </c:pt>
                <c:pt idx="365">
                  <c:v>0.82579190807556579</c:v>
                </c:pt>
                <c:pt idx="366">
                  <c:v>0.82805334694750687</c:v>
                </c:pt>
                <c:pt idx="367">
                  <c:v>0.8303165834656101</c:v>
                </c:pt>
                <c:pt idx="368">
                  <c:v>0.83257802233755118</c:v>
                </c:pt>
                <c:pt idx="369">
                  <c:v>0.83484125885565441</c:v>
                </c:pt>
                <c:pt idx="370">
                  <c:v>0.83710449537375753</c:v>
                </c:pt>
                <c:pt idx="371">
                  <c:v>0.83936593424569872</c:v>
                </c:pt>
                <c:pt idx="372">
                  <c:v>0.84162917076380173</c:v>
                </c:pt>
                <c:pt idx="373">
                  <c:v>0.84389060963574292</c:v>
                </c:pt>
                <c:pt idx="374">
                  <c:v>0.84615384615384603</c:v>
                </c:pt>
                <c:pt idx="375">
                  <c:v>0.84841528502578722</c:v>
                </c:pt>
                <c:pt idx="376">
                  <c:v>0.85067852154389045</c:v>
                </c:pt>
                <c:pt idx="377">
                  <c:v>0.85293996041583153</c:v>
                </c:pt>
                <c:pt idx="378">
                  <c:v>0.85520319693393476</c:v>
                </c:pt>
                <c:pt idx="379">
                  <c:v>0.85746643345203777</c:v>
                </c:pt>
                <c:pt idx="380">
                  <c:v>0.85972787232397896</c:v>
                </c:pt>
                <c:pt idx="381">
                  <c:v>0.86199110884208208</c:v>
                </c:pt>
                <c:pt idx="382">
                  <c:v>0.86425254771402327</c:v>
                </c:pt>
                <c:pt idx="383">
                  <c:v>0.8665157842321265</c:v>
                </c:pt>
                <c:pt idx="384">
                  <c:v>0.86877722310406746</c:v>
                </c:pt>
                <c:pt idx="385">
                  <c:v>0.87104045962217069</c:v>
                </c:pt>
                <c:pt idx="386">
                  <c:v>0.87330189849411177</c:v>
                </c:pt>
                <c:pt idx="387">
                  <c:v>0.875565135012215</c:v>
                </c:pt>
                <c:pt idx="388">
                  <c:v>0.87782837153031812</c:v>
                </c:pt>
                <c:pt idx="389">
                  <c:v>0.88008981040225931</c:v>
                </c:pt>
                <c:pt idx="390">
                  <c:v>0.88235304692036232</c:v>
                </c:pt>
                <c:pt idx="391">
                  <c:v>0.88461448579230351</c:v>
                </c:pt>
                <c:pt idx="392">
                  <c:v>0.88687772231040674</c:v>
                </c:pt>
                <c:pt idx="393">
                  <c:v>0.88913916118234781</c:v>
                </c:pt>
                <c:pt idx="394">
                  <c:v>0.89140239770045104</c:v>
                </c:pt>
                <c:pt idx="395">
                  <c:v>0.89366383657239212</c:v>
                </c:pt>
                <c:pt idx="396">
                  <c:v>0.89592707309049535</c:v>
                </c:pt>
                <c:pt idx="397">
                  <c:v>0.89819030960859836</c:v>
                </c:pt>
                <c:pt idx="398">
                  <c:v>0.90045174848053955</c:v>
                </c:pt>
                <c:pt idx="399">
                  <c:v>0.90271498499864278</c:v>
                </c:pt>
                <c:pt idx="400">
                  <c:v>0.90497642387058386</c:v>
                </c:pt>
                <c:pt idx="401">
                  <c:v>0.90723966038868709</c:v>
                </c:pt>
                <c:pt idx="402">
                  <c:v>0.90950109926062805</c:v>
                </c:pt>
                <c:pt idx="403">
                  <c:v>0.91176433577873128</c:v>
                </c:pt>
                <c:pt idx="404">
                  <c:v>0.91402577465067236</c:v>
                </c:pt>
                <c:pt idx="405">
                  <c:v>0.91628901116877559</c:v>
                </c:pt>
                <c:pt idx="406">
                  <c:v>0.91855224768687871</c:v>
                </c:pt>
                <c:pt idx="407">
                  <c:v>0.9208136865588199</c:v>
                </c:pt>
                <c:pt idx="408">
                  <c:v>0.92307692307692313</c:v>
                </c:pt>
                <c:pt idx="409">
                  <c:v>0.9253383619488641</c:v>
                </c:pt>
                <c:pt idx="410">
                  <c:v>0.92760159846696733</c:v>
                </c:pt>
                <c:pt idx="411">
                  <c:v>0.9298630373389084</c:v>
                </c:pt>
                <c:pt idx="412">
                  <c:v>0.93212627385701163</c:v>
                </c:pt>
                <c:pt idx="413">
                  <c:v>0.93438951037511475</c:v>
                </c:pt>
                <c:pt idx="414">
                  <c:v>0.93665094924705594</c:v>
                </c:pt>
                <c:pt idx="415">
                  <c:v>0.93891418576515906</c:v>
                </c:pt>
                <c:pt idx="416">
                  <c:v>0.94117562463710014</c:v>
                </c:pt>
                <c:pt idx="417">
                  <c:v>0.94343886115520337</c:v>
                </c:pt>
                <c:pt idx="418">
                  <c:v>0.94570030002714445</c:v>
                </c:pt>
                <c:pt idx="419">
                  <c:v>0.94796353654524768</c:v>
                </c:pt>
                <c:pt idx="420">
                  <c:v>0.95022497541718864</c:v>
                </c:pt>
                <c:pt idx="421">
                  <c:v>0.95248821193529187</c:v>
                </c:pt>
                <c:pt idx="422">
                  <c:v>0.95475144845339499</c:v>
                </c:pt>
                <c:pt idx="423">
                  <c:v>0.95701288732533618</c:v>
                </c:pt>
                <c:pt idx="424">
                  <c:v>0.95927612384343941</c:v>
                </c:pt>
                <c:pt idx="425">
                  <c:v>0.96153756271538049</c:v>
                </c:pt>
                <c:pt idx="426">
                  <c:v>0.96380079923348372</c:v>
                </c:pt>
                <c:pt idx="427">
                  <c:v>0.96606223810542469</c:v>
                </c:pt>
                <c:pt idx="428">
                  <c:v>0.96832547462352792</c:v>
                </c:pt>
                <c:pt idx="429">
                  <c:v>0.97058691349546899</c:v>
                </c:pt>
                <c:pt idx="430">
                  <c:v>0.97285015001357222</c:v>
                </c:pt>
                <c:pt idx="431">
                  <c:v>0.97511338653167534</c:v>
                </c:pt>
                <c:pt idx="432">
                  <c:v>0.97737482540361653</c:v>
                </c:pt>
                <c:pt idx="433">
                  <c:v>0.97963806192171965</c:v>
                </c:pt>
                <c:pt idx="434">
                  <c:v>0.98189950079366073</c:v>
                </c:pt>
                <c:pt idx="435">
                  <c:v>0.98416273731176396</c:v>
                </c:pt>
                <c:pt idx="436">
                  <c:v>0.98642417618370504</c:v>
                </c:pt>
                <c:pt idx="437">
                  <c:v>0.98868741270180827</c:v>
                </c:pt>
                <c:pt idx="438">
                  <c:v>0.99094885157374923</c:v>
                </c:pt>
                <c:pt idx="439">
                  <c:v>0.99321208809185246</c:v>
                </c:pt>
                <c:pt idx="440">
                  <c:v>0.99547532460995569</c:v>
                </c:pt>
                <c:pt idx="441">
                  <c:v>0.99773676348189677</c:v>
                </c:pt>
                <c:pt idx="442">
                  <c:v>1</c:v>
                </c:pt>
              </c:numCache>
            </c:numRef>
          </c:xVal>
          <c:yVal>
            <c:numRef>
              <c:f>'2-cells'!$L$3:$L$1052</c:f>
              <c:numCache>
                <c:formatCode>General</c:formatCode>
                <c:ptCount val="1050"/>
                <c:pt idx="0">
                  <c:v>0.3874066995531909</c:v>
                </c:pt>
                <c:pt idx="1">
                  <c:v>0.44043160795917841</c:v>
                </c:pt>
                <c:pt idx="2">
                  <c:v>0.42169034766984093</c:v>
                </c:pt>
                <c:pt idx="3">
                  <c:v>0.5093715525415724</c:v>
                </c:pt>
                <c:pt idx="4">
                  <c:v>0.50040400984381972</c:v>
                </c:pt>
                <c:pt idx="5">
                  <c:v>0.44924787756472456</c:v>
                </c:pt>
                <c:pt idx="6">
                  <c:v>0.47257898484686367</c:v>
                </c:pt>
                <c:pt idx="7">
                  <c:v>0.39613995343740432</c:v>
                </c:pt>
                <c:pt idx="8">
                  <c:v>0.39815446827508089</c:v>
                </c:pt>
                <c:pt idx="9">
                  <c:v>0.39978342120701166</c:v>
                </c:pt>
                <c:pt idx="10">
                  <c:v>0.50199237731198787</c:v>
                </c:pt>
                <c:pt idx="11">
                  <c:v>0.314308589728926</c:v>
                </c:pt>
                <c:pt idx="12">
                  <c:v>0.35552128338615591</c:v>
                </c:pt>
                <c:pt idx="13">
                  <c:v>0.29523157696664243</c:v>
                </c:pt>
                <c:pt idx="14">
                  <c:v>0.25935218220659478</c:v>
                </c:pt>
                <c:pt idx="15">
                  <c:v>0.26800057557566792</c:v>
                </c:pt>
                <c:pt idx="16">
                  <c:v>0.30892363660513661</c:v>
                </c:pt>
                <c:pt idx="17">
                  <c:v>0.27944752115056098</c:v>
                </c:pt>
                <c:pt idx="18">
                  <c:v>0.36889788328358541</c:v>
                </c:pt>
                <c:pt idx="19">
                  <c:v>0.36980183224920948</c:v>
                </c:pt>
                <c:pt idx="20">
                  <c:v>0.31935410079215443</c:v>
                </c:pt>
                <c:pt idx="21">
                  <c:v>0.32470769242121805</c:v>
                </c:pt>
                <c:pt idx="22">
                  <c:v>0.38053115303302554</c:v>
                </c:pt>
                <c:pt idx="23">
                  <c:v>0.36561046071880543</c:v>
                </c:pt>
                <c:pt idx="24">
                  <c:v>0.2919994982160844</c:v>
                </c:pt>
                <c:pt idx="25">
                  <c:v>0.30121793287164289</c:v>
                </c:pt>
                <c:pt idx="26">
                  <c:v>0.36149103614688982</c:v>
                </c:pt>
                <c:pt idx="27">
                  <c:v>0.30102607431567369</c:v>
                </c:pt>
                <c:pt idx="28">
                  <c:v>0.29127449424977769</c:v>
                </c:pt>
                <c:pt idx="29">
                  <c:v>0.37142340600591073</c:v>
                </c:pt>
                <c:pt idx="30">
                  <c:v>0.43703903214737688</c:v>
                </c:pt>
                <c:pt idx="31">
                  <c:v>0.37879704685407312</c:v>
                </c:pt>
                <c:pt idx="32">
                  <c:v>0.35907989064062312</c:v>
                </c:pt>
                <c:pt idx="33">
                  <c:v>0.3636752720148469</c:v>
                </c:pt>
                <c:pt idx="34">
                  <c:v>0.31830810270336085</c:v>
                </c:pt>
                <c:pt idx="35">
                  <c:v>0.31407983529680888</c:v>
                </c:pt>
                <c:pt idx="36">
                  <c:v>0.33843295834824544</c:v>
                </c:pt>
                <c:pt idx="37">
                  <c:v>0.31489523415967802</c:v>
                </c:pt>
                <c:pt idx="38">
                  <c:v>0.28378832097936413</c:v>
                </c:pt>
                <c:pt idx="39">
                  <c:v>0.33314762409005549</c:v>
                </c:pt>
                <c:pt idx="40">
                  <c:v>0.30451826899307466</c:v>
                </c:pt>
                <c:pt idx="41">
                  <c:v>0.36921334302465014</c:v>
                </c:pt>
                <c:pt idx="42">
                  <c:v>0.41358063409252749</c:v>
                </c:pt>
                <c:pt idx="43">
                  <c:v>0.34190670508757237</c:v>
                </c:pt>
                <c:pt idx="44">
                  <c:v>0.44079134275162063</c:v>
                </c:pt>
                <c:pt idx="45">
                  <c:v>0.38944150712274883</c:v>
                </c:pt>
                <c:pt idx="46">
                  <c:v>0.35857072754978175</c:v>
                </c:pt>
                <c:pt idx="47">
                  <c:v>0.28402814417432565</c:v>
                </c:pt>
                <c:pt idx="48">
                  <c:v>0.29185929388672227</c:v>
                </c:pt>
                <c:pt idx="49">
                  <c:v>0.32731992045249098</c:v>
                </c:pt>
                <c:pt idx="50">
                  <c:v>0.38573716115749745</c:v>
                </c:pt>
                <c:pt idx="51">
                  <c:v>0.3160168687945748</c:v>
                </c:pt>
                <c:pt idx="52">
                  <c:v>0.30276387008224087</c:v>
                </c:pt>
                <c:pt idx="53">
                  <c:v>0.37546165965030087</c:v>
                </c:pt>
                <c:pt idx="54">
                  <c:v>0.37766803304394669</c:v>
                </c:pt>
                <c:pt idx="55">
                  <c:v>0.34605195677279149</c:v>
                </c:pt>
                <c:pt idx="56">
                  <c:v>0.36279161578110414</c:v>
                </c:pt>
                <c:pt idx="57">
                  <c:v>0.40663314061387362</c:v>
                </c:pt>
                <c:pt idx="58">
                  <c:v>0.36371585747860963</c:v>
                </c:pt>
                <c:pt idx="59">
                  <c:v>0.41097025085506195</c:v>
                </c:pt>
                <c:pt idx="60">
                  <c:v>0.32170067851516237</c:v>
                </c:pt>
                <c:pt idx="61">
                  <c:v>0.44457870443820491</c:v>
                </c:pt>
                <c:pt idx="62">
                  <c:v>0.39780580224548301</c:v>
                </c:pt>
                <c:pt idx="63">
                  <c:v>0.47646596539904734</c:v>
                </c:pt>
                <c:pt idx="64">
                  <c:v>0.45749410588378536</c:v>
                </c:pt>
                <c:pt idx="65">
                  <c:v>0.47511373153822595</c:v>
                </c:pt>
                <c:pt idx="66">
                  <c:v>0.51203727959325984</c:v>
                </c:pt>
                <c:pt idx="67">
                  <c:v>0.46183306091878112</c:v>
                </c:pt>
                <c:pt idx="68">
                  <c:v>0.45683182490693014</c:v>
                </c:pt>
                <c:pt idx="69">
                  <c:v>0.43461866267207316</c:v>
                </c:pt>
                <c:pt idx="70">
                  <c:v>0.54031612386683536</c:v>
                </c:pt>
                <c:pt idx="71">
                  <c:v>0.41758199186076972</c:v>
                </c:pt>
                <c:pt idx="72">
                  <c:v>0.39665465090966784</c:v>
                </c:pt>
                <c:pt idx="73">
                  <c:v>0.48753841783103902</c:v>
                </c:pt>
                <c:pt idx="74">
                  <c:v>0.43569417746178507</c:v>
                </c:pt>
                <c:pt idx="75">
                  <c:v>0.47906712466747586</c:v>
                </c:pt>
                <c:pt idx="76">
                  <c:v>0.56219537842255363</c:v>
                </c:pt>
                <c:pt idx="77">
                  <c:v>0.5261499522198404</c:v>
                </c:pt>
                <c:pt idx="78">
                  <c:v>0.56818357912136153</c:v>
                </c:pt>
                <c:pt idx="79">
                  <c:v>0.39049672918057948</c:v>
                </c:pt>
                <c:pt idx="80">
                  <c:v>0.53081174617113036</c:v>
                </c:pt>
                <c:pt idx="81">
                  <c:v>0.5352909055354883</c:v>
                </c:pt>
                <c:pt idx="82">
                  <c:v>0.47908926219316467</c:v>
                </c:pt>
                <c:pt idx="83">
                  <c:v>0.5689344102009718</c:v>
                </c:pt>
                <c:pt idx="84">
                  <c:v>0.5133378592274741</c:v>
                </c:pt>
                <c:pt idx="85">
                  <c:v>0.53848239882228366</c:v>
                </c:pt>
                <c:pt idx="86">
                  <c:v>0.58604856235218594</c:v>
                </c:pt>
                <c:pt idx="87">
                  <c:v>0.55739338014190154</c:v>
                </c:pt>
                <c:pt idx="88">
                  <c:v>0.53515070120612618</c:v>
                </c:pt>
                <c:pt idx="89">
                  <c:v>0.61638435172100814</c:v>
                </c:pt>
                <c:pt idx="90">
                  <c:v>0.59476890267974747</c:v>
                </c:pt>
                <c:pt idx="91">
                  <c:v>0.61510222002486781</c:v>
                </c:pt>
                <c:pt idx="92">
                  <c:v>0.56247578708127788</c:v>
                </c:pt>
                <c:pt idx="93">
                  <c:v>0.51844240369253924</c:v>
                </c:pt>
                <c:pt idx="94">
                  <c:v>0.51437278855342339</c:v>
                </c:pt>
                <c:pt idx="95">
                  <c:v>0.55451181221474877</c:v>
                </c:pt>
                <c:pt idx="96">
                  <c:v>0.50990285315810246</c:v>
                </c:pt>
                <c:pt idx="97">
                  <c:v>0.55384584165027873</c:v>
                </c:pt>
                <c:pt idx="98">
                  <c:v>0.61168012751214795</c:v>
                </c:pt>
                <c:pt idx="99">
                  <c:v>0.50660805141809295</c:v>
                </c:pt>
                <c:pt idx="100">
                  <c:v>0.55140148985547888</c:v>
                </c:pt>
                <c:pt idx="101">
                  <c:v>0.50330956009046868</c:v>
                </c:pt>
                <c:pt idx="102">
                  <c:v>0.53520788981415546</c:v>
                </c:pt>
                <c:pt idx="103">
                  <c:v>0.50576313585430555</c:v>
                </c:pt>
                <c:pt idx="104">
                  <c:v>0.50358443436777067</c:v>
                </c:pt>
                <c:pt idx="105">
                  <c:v>0.49708522578431408</c:v>
                </c:pt>
                <c:pt idx="106">
                  <c:v>0.49871786830385967</c:v>
                </c:pt>
                <c:pt idx="107">
                  <c:v>0.47388140927488531</c:v>
                </c:pt>
                <c:pt idx="108">
                  <c:v>0.52279427228418673</c:v>
                </c:pt>
                <c:pt idx="109">
                  <c:v>0.62952481801109095</c:v>
                </c:pt>
                <c:pt idx="110">
                  <c:v>0.5759446266690772</c:v>
                </c:pt>
                <c:pt idx="111">
                  <c:v>0.62098711227046155</c:v>
                </c:pt>
                <c:pt idx="112">
                  <c:v>0.54150048149118379</c:v>
                </c:pt>
                <c:pt idx="113">
                  <c:v>0.55995579874037482</c:v>
                </c:pt>
                <c:pt idx="114">
                  <c:v>0.63404271804540413</c:v>
                </c:pt>
                <c:pt idx="115">
                  <c:v>0.52668678721779272</c:v>
                </c:pt>
                <c:pt idx="116">
                  <c:v>0.42095611973449726</c:v>
                </c:pt>
                <c:pt idx="117">
                  <c:v>0.41791958912752319</c:v>
                </c:pt>
                <c:pt idx="118">
                  <c:v>0.45804385443838941</c:v>
                </c:pt>
                <c:pt idx="119">
                  <c:v>0.54590584910324569</c:v>
                </c:pt>
                <c:pt idx="120">
                  <c:v>0.51996066899602633</c:v>
                </c:pt>
                <c:pt idx="121">
                  <c:v>0.49986533005206008</c:v>
                </c:pt>
                <c:pt idx="122">
                  <c:v>0.63965642560131053</c:v>
                </c:pt>
                <c:pt idx="123">
                  <c:v>0.47502518143547096</c:v>
                </c:pt>
                <c:pt idx="124">
                  <c:v>0.47593466478251722</c:v>
                </c:pt>
                <c:pt idx="125">
                  <c:v>0.50857829120439213</c:v>
                </c:pt>
                <c:pt idx="126">
                  <c:v>0.47916674353307531</c:v>
                </c:pt>
                <c:pt idx="127">
                  <c:v>0.48897735700080802</c:v>
                </c:pt>
                <c:pt idx="128">
                  <c:v>0.40441016407596125</c:v>
                </c:pt>
                <c:pt idx="129">
                  <c:v>0.43341216752203604</c:v>
                </c:pt>
                <c:pt idx="130">
                  <c:v>0.53594765213092133</c:v>
                </c:pt>
                <c:pt idx="131">
                  <c:v>0.51607737803145737</c:v>
                </c:pt>
                <c:pt idx="132">
                  <c:v>0.55581977102419267</c:v>
                </c:pt>
                <c:pt idx="133">
                  <c:v>0.53907457763445776</c:v>
                </c:pt>
                <c:pt idx="134">
                  <c:v>0.52589168108680484</c:v>
                </c:pt>
                <c:pt idx="135">
                  <c:v>0.51937771415288914</c:v>
                </c:pt>
                <c:pt idx="136">
                  <c:v>0.50846391398833357</c:v>
                </c:pt>
                <c:pt idx="137">
                  <c:v>0.49477185434983934</c:v>
                </c:pt>
                <c:pt idx="138">
                  <c:v>0.4781022975062077</c:v>
                </c:pt>
                <c:pt idx="139">
                  <c:v>0.52040895389122355</c:v>
                </c:pt>
                <c:pt idx="140">
                  <c:v>0.47271734438241841</c:v>
                </c:pt>
                <c:pt idx="141">
                  <c:v>0.44367291067877346</c:v>
                </c:pt>
                <c:pt idx="142">
                  <c:v>0.48987208199739518</c:v>
                </c:pt>
                <c:pt idx="143">
                  <c:v>0.58171698649241976</c:v>
                </c:pt>
                <c:pt idx="144">
                  <c:v>0.59268059608977508</c:v>
                </c:pt>
                <c:pt idx="145">
                  <c:v>0.52591750820010841</c:v>
                </c:pt>
                <c:pt idx="146">
                  <c:v>0.59550497540889846</c:v>
                </c:pt>
                <c:pt idx="147">
                  <c:v>0.60614759088376691</c:v>
                </c:pt>
                <c:pt idx="148">
                  <c:v>0.58353964277412707</c:v>
                </c:pt>
                <c:pt idx="149">
                  <c:v>0.61732519656278007</c:v>
                </c:pt>
                <c:pt idx="150">
                  <c:v>0.50288341272096015</c:v>
                </c:pt>
                <c:pt idx="151">
                  <c:v>0.51086952511317807</c:v>
                </c:pt>
                <c:pt idx="152">
                  <c:v>0.45391151630982207</c:v>
                </c:pt>
                <c:pt idx="153">
                  <c:v>0.48335811506347937</c:v>
                </c:pt>
                <c:pt idx="154">
                  <c:v>0.56631111340685447</c:v>
                </c:pt>
                <c:pt idx="155">
                  <c:v>0.55878066508506341</c:v>
                </c:pt>
                <c:pt idx="156">
                  <c:v>0.56052399523305274</c:v>
                </c:pt>
                <c:pt idx="157">
                  <c:v>0.59297576309895839</c:v>
                </c:pt>
                <c:pt idx="158">
                  <c:v>0.61645629867949647</c:v>
                </c:pt>
                <c:pt idx="159">
                  <c:v>0.52032040378846856</c:v>
                </c:pt>
                <c:pt idx="160">
                  <c:v>0.52449701696841344</c:v>
                </c:pt>
                <c:pt idx="161">
                  <c:v>0.67080761383300191</c:v>
                </c:pt>
                <c:pt idx="162">
                  <c:v>0.59266214815170104</c:v>
                </c:pt>
                <c:pt idx="163">
                  <c:v>0.67258599506333172</c:v>
                </c:pt>
                <c:pt idx="164">
                  <c:v>0.67455992443724566</c:v>
                </c:pt>
                <c:pt idx="165">
                  <c:v>0.61295488003305865</c:v>
                </c:pt>
                <c:pt idx="166">
                  <c:v>0.59762833308121155</c:v>
                </c:pt>
                <c:pt idx="167">
                  <c:v>0.62702881198968385</c:v>
                </c:pt>
                <c:pt idx="168">
                  <c:v>0.56838650644017519</c:v>
                </c:pt>
                <c:pt idx="169">
                  <c:v>0.52254338032638092</c:v>
                </c:pt>
                <c:pt idx="170">
                  <c:v>0.59349968454025892</c:v>
                </c:pt>
                <c:pt idx="171">
                  <c:v>0.5829548431371826</c:v>
                </c:pt>
                <c:pt idx="172">
                  <c:v>0.64461707614939878</c:v>
                </c:pt>
                <c:pt idx="173">
                  <c:v>0.57137138282054212</c:v>
                </c:pt>
                <c:pt idx="174">
                  <c:v>0.63887054343935978</c:v>
                </c:pt>
                <c:pt idx="175">
                  <c:v>0.62872417749868104</c:v>
                </c:pt>
                <c:pt idx="176">
                  <c:v>0.66505001236011851</c:v>
                </c:pt>
                <c:pt idx="177">
                  <c:v>0.72802573856320074</c:v>
                </c:pt>
                <c:pt idx="178">
                  <c:v>0.64727911361347135</c:v>
                </c:pt>
                <c:pt idx="179">
                  <c:v>0.60807724520630324</c:v>
                </c:pt>
                <c:pt idx="180">
                  <c:v>0.63108366877834066</c:v>
                </c:pt>
                <c:pt idx="181">
                  <c:v>0.57697771120121899</c:v>
                </c:pt>
                <c:pt idx="182">
                  <c:v>0.64095331564790992</c:v>
                </c:pt>
                <c:pt idx="183">
                  <c:v>0.64712415093365017</c:v>
                </c:pt>
                <c:pt idx="184">
                  <c:v>0.60814734737098441</c:v>
                </c:pt>
                <c:pt idx="185">
                  <c:v>0.60804772850538491</c:v>
                </c:pt>
                <c:pt idx="186">
                  <c:v>0.62613408699309681</c:v>
                </c:pt>
                <c:pt idx="187">
                  <c:v>0.66685422070375189</c:v>
                </c:pt>
                <c:pt idx="188">
                  <c:v>0.71588884010434151</c:v>
                </c:pt>
                <c:pt idx="189">
                  <c:v>0.7419299494895456</c:v>
                </c:pt>
                <c:pt idx="190">
                  <c:v>0.61996694129497143</c:v>
                </c:pt>
                <c:pt idx="191">
                  <c:v>0.5924481520700432</c:v>
                </c:pt>
                <c:pt idx="192">
                  <c:v>0.64790818830179342</c:v>
                </c:pt>
                <c:pt idx="193">
                  <c:v>0.59910970250855067</c:v>
                </c:pt>
                <c:pt idx="194">
                  <c:v>0.54667143853331512</c:v>
                </c:pt>
                <c:pt idx="195">
                  <c:v>0.57661059723354724</c:v>
                </c:pt>
                <c:pt idx="196">
                  <c:v>0.57807167392900494</c:v>
                </c:pt>
                <c:pt idx="197">
                  <c:v>0.58073371139307761</c:v>
                </c:pt>
                <c:pt idx="198">
                  <c:v>0.58823833260156511</c:v>
                </c:pt>
                <c:pt idx="199">
                  <c:v>0.5769666424383747</c:v>
                </c:pt>
                <c:pt idx="200">
                  <c:v>0.6031055258953707</c:v>
                </c:pt>
                <c:pt idx="201">
                  <c:v>0.64412267140901658</c:v>
                </c:pt>
                <c:pt idx="202">
                  <c:v>0.50849527548305928</c:v>
                </c:pt>
                <c:pt idx="203">
                  <c:v>0.63211675331048245</c:v>
                </c:pt>
                <c:pt idx="204">
                  <c:v>0.67635121922422725</c:v>
                </c:pt>
                <c:pt idx="205">
                  <c:v>0.66284363896647269</c:v>
                </c:pt>
                <c:pt idx="206">
                  <c:v>0.60116111322237509</c:v>
                </c:pt>
                <c:pt idx="207">
                  <c:v>0.56357712898429346</c:v>
                </c:pt>
                <c:pt idx="208">
                  <c:v>0.66546693576059002</c:v>
                </c:pt>
                <c:pt idx="209">
                  <c:v>0.65916512011452477</c:v>
                </c:pt>
                <c:pt idx="210">
                  <c:v>0.59742356096859062</c:v>
                </c:pt>
                <c:pt idx="211">
                  <c:v>0.57806798434139017</c:v>
                </c:pt>
                <c:pt idx="212">
                  <c:v>0.49258577368807488</c:v>
                </c:pt>
                <c:pt idx="213">
                  <c:v>0.51922090667926046</c:v>
                </c:pt>
                <c:pt idx="214">
                  <c:v>0.4885401408684551</c:v>
                </c:pt>
                <c:pt idx="215">
                  <c:v>0.58004006892149662</c:v>
                </c:pt>
                <c:pt idx="216">
                  <c:v>0.51272354288961119</c:v>
                </c:pt>
                <c:pt idx="217">
                  <c:v>0.48140816800906161</c:v>
                </c:pt>
                <c:pt idx="218">
                  <c:v>0.50870558197710236</c:v>
                </c:pt>
                <c:pt idx="219">
                  <c:v>0.51194319510908259</c:v>
                </c:pt>
                <c:pt idx="220">
                  <c:v>0.53033394457501482</c:v>
                </c:pt>
                <c:pt idx="221">
                  <c:v>0.60878195644072863</c:v>
                </c:pt>
                <c:pt idx="222">
                  <c:v>0.6165522279574811</c:v>
                </c:pt>
                <c:pt idx="223">
                  <c:v>0.65372851276412836</c:v>
                </c:pt>
                <c:pt idx="224">
                  <c:v>0.61588441259920368</c:v>
                </c:pt>
                <c:pt idx="225">
                  <c:v>0.48589470654864902</c:v>
                </c:pt>
                <c:pt idx="226">
                  <c:v>0.49529577579113976</c:v>
                </c:pt>
                <c:pt idx="227">
                  <c:v>0.58778451332494563</c:v>
                </c:pt>
                <c:pt idx="228">
                  <c:v>0.70098659572819544</c:v>
                </c:pt>
                <c:pt idx="229">
                  <c:v>0.5435205307102825</c:v>
                </c:pt>
                <c:pt idx="230">
                  <c:v>0.58360790014500075</c:v>
                </c:pt>
                <c:pt idx="231">
                  <c:v>0.66329930303689955</c:v>
                </c:pt>
                <c:pt idx="232">
                  <c:v>0.56403094826091293</c:v>
                </c:pt>
                <c:pt idx="233">
                  <c:v>0.47941948028468856</c:v>
                </c:pt>
                <c:pt idx="234">
                  <c:v>0.4793272405943188</c:v>
                </c:pt>
                <c:pt idx="235">
                  <c:v>0.47178572350968329</c:v>
                </c:pt>
                <c:pt idx="236">
                  <c:v>0.48915445720631801</c:v>
                </c:pt>
                <c:pt idx="237">
                  <c:v>0.53879601376954089</c:v>
                </c:pt>
                <c:pt idx="238">
                  <c:v>0.54819892780583912</c:v>
                </c:pt>
                <c:pt idx="239">
                  <c:v>0.48760851999572008</c:v>
                </c:pt>
                <c:pt idx="240">
                  <c:v>0.56625761438644007</c:v>
                </c:pt>
                <c:pt idx="241">
                  <c:v>0.45515675212981443</c:v>
                </c:pt>
                <c:pt idx="242">
                  <c:v>0.43665715982924586</c:v>
                </c:pt>
                <c:pt idx="243">
                  <c:v>0.58335331859958017</c:v>
                </c:pt>
                <c:pt idx="244">
                  <c:v>0.51641866488582577</c:v>
                </c:pt>
                <c:pt idx="245">
                  <c:v>0.41926813340072977</c:v>
                </c:pt>
                <c:pt idx="246">
                  <c:v>0.43885615404766209</c:v>
                </c:pt>
                <c:pt idx="247">
                  <c:v>0.431707578044002</c:v>
                </c:pt>
                <c:pt idx="248">
                  <c:v>0.48322528990934682</c:v>
                </c:pt>
                <c:pt idx="249">
                  <c:v>0.62730737585460061</c:v>
                </c:pt>
                <c:pt idx="250">
                  <c:v>0.57385078569768255</c:v>
                </c:pt>
                <c:pt idx="251">
                  <c:v>0.60784295639276398</c:v>
                </c:pt>
                <c:pt idx="252">
                  <c:v>0.60420317821077141</c:v>
                </c:pt>
                <c:pt idx="253">
                  <c:v>0.58962746233853436</c:v>
                </c:pt>
                <c:pt idx="254">
                  <c:v>0.49811462072884116</c:v>
                </c:pt>
                <c:pt idx="255">
                  <c:v>0.5074824836827988</c:v>
                </c:pt>
                <c:pt idx="256">
                  <c:v>0.54615305147343685</c:v>
                </c:pt>
                <c:pt idx="257">
                  <c:v>0.52305807779864444</c:v>
                </c:pt>
                <c:pt idx="258">
                  <c:v>0.49272413322362957</c:v>
                </c:pt>
                <c:pt idx="259">
                  <c:v>0.47433891813911955</c:v>
                </c:pt>
                <c:pt idx="260">
                  <c:v>0.51583939963030334</c:v>
                </c:pt>
                <c:pt idx="261">
                  <c:v>0.53916681732482763</c:v>
                </c:pt>
                <c:pt idx="262">
                  <c:v>0.56034505023373538</c:v>
                </c:pt>
                <c:pt idx="263">
                  <c:v>0.60381208192360347</c:v>
                </c:pt>
                <c:pt idx="264">
                  <c:v>0.64859998597956703</c:v>
                </c:pt>
                <c:pt idx="265">
                  <c:v>0.56658414289034909</c:v>
                </c:pt>
                <c:pt idx="266">
                  <c:v>0.48633007788719457</c:v>
                </c:pt>
                <c:pt idx="267">
                  <c:v>0.45095246704275865</c:v>
                </c:pt>
                <c:pt idx="268">
                  <c:v>0.47607486911187935</c:v>
                </c:pt>
                <c:pt idx="269">
                  <c:v>0.47085594743075565</c:v>
                </c:pt>
                <c:pt idx="270">
                  <c:v>0.5163061324635746</c:v>
                </c:pt>
                <c:pt idx="271">
                  <c:v>0.60604428243055264</c:v>
                </c:pt>
                <c:pt idx="272">
                  <c:v>0.49940413160021108</c:v>
                </c:pt>
                <c:pt idx="273">
                  <c:v>0.48532835484977843</c:v>
                </c:pt>
                <c:pt idx="274">
                  <c:v>0.48038061785834196</c:v>
                </c:pt>
                <c:pt idx="275">
                  <c:v>0.42216630447214915</c:v>
                </c:pt>
                <c:pt idx="276">
                  <c:v>0.43356528540804989</c:v>
                </c:pt>
                <c:pt idx="277">
                  <c:v>0.39951039172351704</c:v>
                </c:pt>
                <c:pt idx="278">
                  <c:v>0.43887829157335079</c:v>
                </c:pt>
                <c:pt idx="279">
                  <c:v>0.44347920732899682</c:v>
                </c:pt>
                <c:pt idx="280">
                  <c:v>0.42445015920570556</c:v>
                </c:pt>
                <c:pt idx="281">
                  <c:v>0.61034265200178572</c:v>
                </c:pt>
                <c:pt idx="282">
                  <c:v>0.49997601768050381</c:v>
                </c:pt>
                <c:pt idx="283">
                  <c:v>0.48518999531422369</c:v>
                </c:pt>
                <c:pt idx="284">
                  <c:v>0.38974774289477665</c:v>
                </c:pt>
                <c:pt idx="285">
                  <c:v>0.39502754277154439</c:v>
                </c:pt>
                <c:pt idx="286">
                  <c:v>0.44766504447797872</c:v>
                </c:pt>
                <c:pt idx="287">
                  <c:v>0.42236185261573311</c:v>
                </c:pt>
                <c:pt idx="288">
                  <c:v>0.39564001431559997</c:v>
                </c:pt>
                <c:pt idx="289">
                  <c:v>0.41054779307316819</c:v>
                </c:pt>
                <c:pt idx="290">
                  <c:v>0.48924116251526562</c:v>
                </c:pt>
                <c:pt idx="291">
                  <c:v>0.41172292672847954</c:v>
                </c:pt>
                <c:pt idx="292">
                  <c:v>0.45028465168448123</c:v>
                </c:pt>
                <c:pt idx="293">
                  <c:v>0.42751989610121272</c:v>
                </c:pt>
                <c:pt idx="294">
                  <c:v>0.44875347282434236</c:v>
                </c:pt>
                <c:pt idx="295">
                  <c:v>0.43867536425453724</c:v>
                </c:pt>
                <c:pt idx="296">
                  <c:v>0.41234462224157203</c:v>
                </c:pt>
                <c:pt idx="297">
                  <c:v>0.42637427914681975</c:v>
                </c:pt>
                <c:pt idx="298">
                  <c:v>0.40513701283607528</c:v>
                </c:pt>
                <c:pt idx="299">
                  <c:v>0.38395877992716748</c:v>
                </c:pt>
                <c:pt idx="300">
                  <c:v>0.45122365173244583</c:v>
                </c:pt>
                <c:pt idx="301">
                  <c:v>0.35334811628104329</c:v>
                </c:pt>
                <c:pt idx="302">
                  <c:v>0.42560500012913555</c:v>
                </c:pt>
                <c:pt idx="303">
                  <c:v>0.43760169425863271</c:v>
                </c:pt>
                <c:pt idx="304">
                  <c:v>0.4826183527467135</c:v>
                </c:pt>
                <c:pt idx="305">
                  <c:v>0.4392675430667114</c:v>
                </c:pt>
                <c:pt idx="306">
                  <c:v>0.44635339608092001</c:v>
                </c:pt>
                <c:pt idx="307">
                  <c:v>0.43605022266661253</c:v>
                </c:pt>
                <c:pt idx="308">
                  <c:v>0.43775665693845395</c:v>
                </c:pt>
                <c:pt idx="309">
                  <c:v>0.49509100367851883</c:v>
                </c:pt>
                <c:pt idx="310">
                  <c:v>0.4692952518696985</c:v>
                </c:pt>
                <c:pt idx="311">
                  <c:v>0.49992067386628197</c:v>
                </c:pt>
                <c:pt idx="312">
                  <c:v>0.49503012548287478</c:v>
                </c:pt>
                <c:pt idx="313">
                  <c:v>0.46059704906782573</c:v>
                </c:pt>
                <c:pt idx="314">
                  <c:v>0.48158895780218641</c:v>
                </c:pt>
                <c:pt idx="315">
                  <c:v>0.47676482199584552</c:v>
                </c:pt>
                <c:pt idx="316">
                  <c:v>0.51454804396512599</c:v>
                </c:pt>
                <c:pt idx="317">
                  <c:v>0.48283050403456401</c:v>
                </c:pt>
                <c:pt idx="318">
                  <c:v>0.42538362487224801</c:v>
                </c:pt>
                <c:pt idx="319">
                  <c:v>0.49749661480336343</c:v>
                </c:pt>
                <c:pt idx="320">
                  <c:v>0.41961495463652027</c:v>
                </c:pt>
                <c:pt idx="321">
                  <c:v>0.48648135097940104</c:v>
                </c:pt>
                <c:pt idx="322">
                  <c:v>0.50100172303741608</c:v>
                </c:pt>
                <c:pt idx="323">
                  <c:v>0.51708832503791047</c:v>
                </c:pt>
                <c:pt idx="324">
                  <c:v>0.46042917283135265</c:v>
                </c:pt>
                <c:pt idx="325">
                  <c:v>0.43713311663155408</c:v>
                </c:pt>
                <c:pt idx="326">
                  <c:v>0.46044762076942658</c:v>
                </c:pt>
                <c:pt idx="327">
                  <c:v>0.45476750063645383</c:v>
                </c:pt>
                <c:pt idx="328">
                  <c:v>0.45886109809506592</c:v>
                </c:pt>
                <c:pt idx="329">
                  <c:v>0.50537941874236714</c:v>
                </c:pt>
                <c:pt idx="330">
                  <c:v>0.45923743603177469</c:v>
                </c:pt>
                <c:pt idx="331">
                  <c:v>0.44424848634668102</c:v>
                </c:pt>
                <c:pt idx="332">
                  <c:v>0.40494515428010613</c:v>
                </c:pt>
                <c:pt idx="333">
                  <c:v>0.38869990001217564</c:v>
                </c:pt>
                <c:pt idx="334">
                  <c:v>0.41771666180870964</c:v>
                </c:pt>
                <c:pt idx="335">
                  <c:v>0.41758568144838448</c:v>
                </c:pt>
                <c:pt idx="336">
                  <c:v>0.40792449627905092</c:v>
                </c:pt>
                <c:pt idx="337">
                  <c:v>0.47997291842690742</c:v>
                </c:pt>
                <c:pt idx="338">
                  <c:v>0.45909169732099042</c:v>
                </c:pt>
                <c:pt idx="339">
                  <c:v>0.43807580626713355</c:v>
                </c:pt>
                <c:pt idx="340">
                  <c:v>0.52680300922765866</c:v>
                </c:pt>
                <c:pt idx="341">
                  <c:v>0.52122066316647786</c:v>
                </c:pt>
                <c:pt idx="342">
                  <c:v>0.40041065110152635</c:v>
                </c:pt>
                <c:pt idx="343">
                  <c:v>0.43503374127873728</c:v>
                </c:pt>
                <c:pt idx="344">
                  <c:v>0.42068309025100259</c:v>
                </c:pt>
                <c:pt idx="345">
                  <c:v>0.46084240664420933</c:v>
                </c:pt>
                <c:pt idx="346">
                  <c:v>0.47311766463862331</c:v>
                </c:pt>
                <c:pt idx="347">
                  <c:v>0.48221249810908634</c:v>
                </c:pt>
                <c:pt idx="348">
                  <c:v>0.37291215460847943</c:v>
                </c:pt>
                <c:pt idx="349">
                  <c:v>0.37120940992425278</c:v>
                </c:pt>
                <c:pt idx="350">
                  <c:v>0.37131825275888913</c:v>
                </c:pt>
                <c:pt idx="351">
                  <c:v>0.38689569166854221</c:v>
                </c:pt>
                <c:pt idx="352">
                  <c:v>0.37139204451118502</c:v>
                </c:pt>
                <c:pt idx="353">
                  <c:v>0.3734803511011574</c:v>
                </c:pt>
                <c:pt idx="354">
                  <c:v>0.40592842937944829</c:v>
                </c:pt>
                <c:pt idx="355">
                  <c:v>0.40005276110289156</c:v>
                </c:pt>
                <c:pt idx="356">
                  <c:v>0.39051517711865347</c:v>
                </c:pt>
                <c:pt idx="357">
                  <c:v>0.35225784314087211</c:v>
                </c:pt>
                <c:pt idx="358">
                  <c:v>0.38057727287821036</c:v>
                </c:pt>
                <c:pt idx="359">
                  <c:v>0.37672165382075246</c:v>
                </c:pt>
                <c:pt idx="360">
                  <c:v>0.45807521593311512</c:v>
                </c:pt>
                <c:pt idx="361">
                  <c:v>0.41226529610785401</c:v>
                </c:pt>
                <c:pt idx="362">
                  <c:v>0.41028029797109572</c:v>
                </c:pt>
                <c:pt idx="363">
                  <c:v>0.40172229949858501</c:v>
                </c:pt>
                <c:pt idx="364">
                  <c:v>0.4216220902989673</c:v>
                </c:pt>
                <c:pt idx="365">
                  <c:v>0.48106134677327111</c:v>
                </c:pt>
                <c:pt idx="366">
                  <c:v>0.38859290197134666</c:v>
                </c:pt>
                <c:pt idx="367">
                  <c:v>0.34254869333254623</c:v>
                </c:pt>
                <c:pt idx="368">
                  <c:v>0.33995491323934723</c:v>
                </c:pt>
                <c:pt idx="369">
                  <c:v>0.33602919201720821</c:v>
                </c:pt>
                <c:pt idx="370">
                  <c:v>0.32164717949474791</c:v>
                </c:pt>
                <c:pt idx="371">
                  <c:v>0.30586127888485903</c:v>
                </c:pt>
                <c:pt idx="372">
                  <c:v>0.28596333287828418</c:v>
                </c:pt>
                <c:pt idx="373">
                  <c:v>0.30840340475145095</c:v>
                </c:pt>
                <c:pt idx="374">
                  <c:v>0.25379566325871755</c:v>
                </c:pt>
                <c:pt idx="375">
                  <c:v>0.2374378765685359</c:v>
                </c:pt>
                <c:pt idx="376">
                  <c:v>0.26760025531946291</c:v>
                </c:pt>
                <c:pt idx="377">
                  <c:v>0.36244848413292841</c:v>
                </c:pt>
                <c:pt idx="378">
                  <c:v>0.38150704895713805</c:v>
                </c:pt>
                <c:pt idx="379">
                  <c:v>0.30309962255518696</c:v>
                </c:pt>
                <c:pt idx="380">
                  <c:v>0.37521076769249495</c:v>
                </c:pt>
                <c:pt idx="381">
                  <c:v>0.43483265875373106</c:v>
                </c:pt>
                <c:pt idx="382">
                  <c:v>0.47476506550862807</c:v>
                </c:pt>
                <c:pt idx="383">
                  <c:v>0.43469060963056155</c:v>
                </c:pt>
                <c:pt idx="384">
                  <c:v>0.43321846417225945</c:v>
                </c:pt>
                <c:pt idx="385">
                  <c:v>0.48968022344142598</c:v>
                </c:pt>
                <c:pt idx="386">
                  <c:v>0.46084425143801672</c:v>
                </c:pt>
                <c:pt idx="387">
                  <c:v>0.48063150981614783</c:v>
                </c:pt>
                <c:pt idx="388">
                  <c:v>0.4563632472798515</c:v>
                </c:pt>
                <c:pt idx="389">
                  <c:v>0.44756911519999404</c:v>
                </c:pt>
                <c:pt idx="390">
                  <c:v>0.48685953370991719</c:v>
                </c:pt>
                <c:pt idx="391">
                  <c:v>0.43238092778370157</c:v>
                </c:pt>
                <c:pt idx="392">
                  <c:v>0.51318843092907507</c:v>
                </c:pt>
                <c:pt idx="393">
                  <c:v>0.45915257551663446</c:v>
                </c:pt>
                <c:pt idx="394">
                  <c:v>0.5378846856286873</c:v>
                </c:pt>
                <c:pt idx="395">
                  <c:v>0.54262396091988796</c:v>
                </c:pt>
                <c:pt idx="396">
                  <c:v>0.48300760424007411</c:v>
                </c:pt>
                <c:pt idx="397">
                  <c:v>0.55729560607010953</c:v>
                </c:pt>
                <c:pt idx="398">
                  <c:v>0.57735404913792776</c:v>
                </c:pt>
                <c:pt idx="399">
                  <c:v>0.4949563337305789</c:v>
                </c:pt>
                <c:pt idx="400">
                  <c:v>0.4552268542944955</c:v>
                </c:pt>
                <c:pt idx="401">
                  <c:v>0.4832271347031542</c:v>
                </c:pt>
                <c:pt idx="402">
                  <c:v>0.45272531389166631</c:v>
                </c:pt>
                <c:pt idx="403">
                  <c:v>0.40891884014123742</c:v>
                </c:pt>
                <c:pt idx="404">
                  <c:v>0.47837532698970237</c:v>
                </c:pt>
                <c:pt idx="405">
                  <c:v>0.55212464902797809</c:v>
                </c:pt>
                <c:pt idx="406">
                  <c:v>0.50290739504045634</c:v>
                </c:pt>
                <c:pt idx="407">
                  <c:v>0.5000442750513775</c:v>
                </c:pt>
                <c:pt idx="408">
                  <c:v>0.48794242767485879</c:v>
                </c:pt>
                <c:pt idx="409">
                  <c:v>0.53573734563687814</c:v>
                </c:pt>
                <c:pt idx="410">
                  <c:v>0.47923684569775632</c:v>
                </c:pt>
                <c:pt idx="411">
                  <c:v>0.47042795526743975</c:v>
                </c:pt>
                <c:pt idx="412">
                  <c:v>0.44531477716735596</c:v>
                </c:pt>
                <c:pt idx="413">
                  <c:v>0.52137193625868439</c:v>
                </c:pt>
                <c:pt idx="414">
                  <c:v>0.6031608697095926</c:v>
                </c:pt>
                <c:pt idx="415">
                  <c:v>0.5069438038910391</c:v>
                </c:pt>
                <c:pt idx="416">
                  <c:v>0.51450007932613373</c:v>
                </c:pt>
                <c:pt idx="417">
                  <c:v>0.48422885774057034</c:v>
                </c:pt>
                <c:pt idx="418">
                  <c:v>0.59739035468005741</c:v>
                </c:pt>
                <c:pt idx="419">
                  <c:v>0.69593923987115958</c:v>
                </c:pt>
                <c:pt idx="420">
                  <c:v>0.55423140355602452</c:v>
                </c:pt>
                <c:pt idx="421">
                  <c:v>0.54062051484505569</c:v>
                </c:pt>
                <c:pt idx="422">
                  <c:v>0.63724528009504378</c:v>
                </c:pt>
                <c:pt idx="423">
                  <c:v>0.57801448532097566</c:v>
                </c:pt>
                <c:pt idx="424">
                  <c:v>0.58626809281526604</c:v>
                </c:pt>
                <c:pt idx="425">
                  <c:v>0.6890138839181944</c:v>
                </c:pt>
                <c:pt idx="426">
                  <c:v>0.67024679651555341</c:v>
                </c:pt>
                <c:pt idx="427">
                  <c:v>0.6813893511122262</c:v>
                </c:pt>
                <c:pt idx="428">
                  <c:v>0.78069644655816817</c:v>
                </c:pt>
                <c:pt idx="429">
                  <c:v>0.87471267336449798</c:v>
                </c:pt>
                <c:pt idx="430">
                  <c:v>0.80132124132485716</c:v>
                </c:pt>
                <c:pt idx="431">
                  <c:v>0.77358292163684872</c:v>
                </c:pt>
                <c:pt idx="432">
                  <c:v>0.83539458294746394</c:v>
                </c:pt>
                <c:pt idx="433">
                  <c:v>0.80800308449524594</c:v>
                </c:pt>
                <c:pt idx="434">
                  <c:v>0.84091789560680807</c:v>
                </c:pt>
                <c:pt idx="435">
                  <c:v>0.77526906317680877</c:v>
                </c:pt>
                <c:pt idx="436">
                  <c:v>0.82806152756306428</c:v>
                </c:pt>
                <c:pt idx="437">
                  <c:v>0.94645117015271196</c:v>
                </c:pt>
                <c:pt idx="438">
                  <c:v>1</c:v>
                </c:pt>
                <c:pt idx="439">
                  <c:v>0.95379160471234126</c:v>
                </c:pt>
                <c:pt idx="440">
                  <c:v>0.62794014013053756</c:v>
                </c:pt>
                <c:pt idx="441">
                  <c:v>0.58729195337837092</c:v>
                </c:pt>
                <c:pt idx="442">
                  <c:v>0.70102164681053591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F9B-8A4F-8913-AE6AE808A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734552"/>
        <c:axId val="2094734553"/>
      </c:scatterChart>
      <c:valAx>
        <c:axId val="20947345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3"/>
        <c:crosses val="autoZero"/>
        <c:crossBetween val="between"/>
        <c:majorUnit val="0.25"/>
        <c:minorUnit val="0.125"/>
      </c:valAx>
      <c:valAx>
        <c:axId val="209473455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2"/>
        <c:crosses val="autoZero"/>
        <c:crossBetween val="between"/>
        <c:minorUnit val="0.125"/>
      </c:valAx>
      <c:spPr>
        <a:noFill/>
        <a:ln>
          <a:noFill/>
        </a:ln>
        <a:effectLst/>
      </c:spPr>
    </c:plotArea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74399999999993E-2"/>
          <c:y val="4.2677800000000002E-2"/>
          <c:w val="0.875753"/>
          <c:h val="0.886395000000000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'4-cells'!$C$2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54000"/>
                </a:schemeClr>
              </a:solidFill>
              <a:ln w="9525">
                <a:solidFill>
                  <a:schemeClr val="accent6">
                    <a:tint val="54000"/>
                  </a:schemeClr>
                </a:solidFill>
              </a:ln>
              <a:effectLst/>
            </c:spPr>
          </c:marker>
          <c:xVal>
            <c:numRef>
              <c:f>'4-cells'!$C$3:$C$326</c:f>
              <c:numCache>
                <c:formatCode>General</c:formatCode>
                <c:ptCount val="324"/>
                <c:pt idx="0">
                  <c:v>0</c:v>
                </c:pt>
                <c:pt idx="1">
                  <c:v>3.0960854937472841E-3</c:v>
                </c:pt>
                <c:pt idx="2">
                  <c:v>6.1921709874945682E-3</c:v>
                </c:pt>
                <c:pt idx="3">
                  <c:v>9.2882564812418536E-3</c:v>
                </c:pt>
                <c:pt idx="4">
                  <c:v>1.2384341974989136E-2</c:v>
                </c:pt>
                <c:pt idx="5">
                  <c:v>1.5480427468736423E-2</c:v>
                </c:pt>
                <c:pt idx="6">
                  <c:v>1.8576512962483707E-2</c:v>
                </c:pt>
                <c:pt idx="7">
                  <c:v>2.1672598456230988E-2</c:v>
                </c:pt>
                <c:pt idx="8">
                  <c:v>2.4768683949978273E-2</c:v>
                </c:pt>
                <c:pt idx="9">
                  <c:v>2.7864769443725561E-2</c:v>
                </c:pt>
                <c:pt idx="10">
                  <c:v>3.0960854937472845E-2</c:v>
                </c:pt>
                <c:pt idx="11">
                  <c:v>3.4054566132528601E-2</c:v>
                </c:pt>
                <c:pt idx="12">
                  <c:v>3.7150651626275892E-2</c:v>
                </c:pt>
                <c:pt idx="13">
                  <c:v>4.0246737120023177E-2</c:v>
                </c:pt>
                <c:pt idx="14">
                  <c:v>4.3342822613770454E-2</c:v>
                </c:pt>
                <c:pt idx="15">
                  <c:v>4.6438908107517739E-2</c:v>
                </c:pt>
                <c:pt idx="16">
                  <c:v>4.953499360126503E-2</c:v>
                </c:pt>
                <c:pt idx="17">
                  <c:v>5.2631079095012308E-2</c:v>
                </c:pt>
                <c:pt idx="18">
                  <c:v>5.5727164588759599E-2</c:v>
                </c:pt>
                <c:pt idx="19">
                  <c:v>5.8823250082506884E-2</c:v>
                </c:pt>
                <c:pt idx="20">
                  <c:v>6.1919335576254161E-2</c:v>
                </c:pt>
                <c:pt idx="21">
                  <c:v>6.5015421070001453E-2</c:v>
                </c:pt>
                <c:pt idx="22">
                  <c:v>6.811150656374873E-2</c:v>
                </c:pt>
                <c:pt idx="23">
                  <c:v>7.1207592057496022E-2</c:v>
                </c:pt>
                <c:pt idx="24">
                  <c:v>7.4303677551243313E-2</c:v>
                </c:pt>
                <c:pt idx="25">
                  <c:v>7.7399763044990591E-2</c:v>
                </c:pt>
                <c:pt idx="26">
                  <c:v>8.0495848538737869E-2</c:v>
                </c:pt>
                <c:pt idx="27">
                  <c:v>8.359193403248516E-2</c:v>
                </c:pt>
                <c:pt idx="28">
                  <c:v>8.6688019526232438E-2</c:v>
                </c:pt>
                <c:pt idx="29">
                  <c:v>8.9784105019979715E-2</c:v>
                </c:pt>
                <c:pt idx="30">
                  <c:v>9.2880190513727007E-2</c:v>
                </c:pt>
                <c:pt idx="31">
                  <c:v>9.5976276007474298E-2</c:v>
                </c:pt>
                <c:pt idx="32">
                  <c:v>9.906998720253006E-2</c:v>
                </c:pt>
                <c:pt idx="33">
                  <c:v>0.10216607269627734</c:v>
                </c:pt>
                <c:pt idx="34">
                  <c:v>0.10526215819002462</c:v>
                </c:pt>
                <c:pt idx="35">
                  <c:v>0.10835824368377189</c:v>
                </c:pt>
                <c:pt idx="36">
                  <c:v>0.1114543291775192</c:v>
                </c:pt>
                <c:pt idx="37">
                  <c:v>0.11455041467126648</c:v>
                </c:pt>
                <c:pt idx="38">
                  <c:v>0.11764650016501377</c:v>
                </c:pt>
                <c:pt idx="39">
                  <c:v>0.12074258565876105</c:v>
                </c:pt>
                <c:pt idx="40">
                  <c:v>0.12383867115250832</c:v>
                </c:pt>
                <c:pt idx="41">
                  <c:v>0.12693475664625561</c:v>
                </c:pt>
                <c:pt idx="42">
                  <c:v>0.13003084214000291</c:v>
                </c:pt>
                <c:pt idx="43">
                  <c:v>0.1331269276337502</c:v>
                </c:pt>
                <c:pt idx="44">
                  <c:v>0.13622301312749746</c:v>
                </c:pt>
                <c:pt idx="45">
                  <c:v>0.13931909862124475</c:v>
                </c:pt>
                <c:pt idx="46">
                  <c:v>0.14241518411499204</c:v>
                </c:pt>
                <c:pt idx="47">
                  <c:v>0.14551126960873931</c:v>
                </c:pt>
                <c:pt idx="48">
                  <c:v>0.14860735510248663</c:v>
                </c:pt>
                <c:pt idx="49">
                  <c:v>0.15170344059623389</c:v>
                </c:pt>
                <c:pt idx="50">
                  <c:v>0.15479952608998118</c:v>
                </c:pt>
                <c:pt idx="51">
                  <c:v>0.15789561158372845</c:v>
                </c:pt>
                <c:pt idx="52">
                  <c:v>0.16099169707747574</c:v>
                </c:pt>
                <c:pt idx="53">
                  <c:v>0.16408778257122303</c:v>
                </c:pt>
                <c:pt idx="54">
                  <c:v>0.16718149376627878</c:v>
                </c:pt>
                <c:pt idx="55">
                  <c:v>0.1702775792600261</c:v>
                </c:pt>
                <c:pt idx="56">
                  <c:v>0.17337366475377336</c:v>
                </c:pt>
                <c:pt idx="57">
                  <c:v>0.17646975024752065</c:v>
                </c:pt>
                <c:pt idx="58">
                  <c:v>0.17956583574126792</c:v>
                </c:pt>
                <c:pt idx="59">
                  <c:v>0.18266192123501521</c:v>
                </c:pt>
                <c:pt idx="60">
                  <c:v>0.1857580067287625</c:v>
                </c:pt>
                <c:pt idx="61">
                  <c:v>0.18885409222250979</c:v>
                </c:pt>
                <c:pt idx="62">
                  <c:v>0.19195017771625708</c:v>
                </c:pt>
                <c:pt idx="63">
                  <c:v>0.19504626321000434</c:v>
                </c:pt>
                <c:pt idx="64">
                  <c:v>0.19814234870375164</c:v>
                </c:pt>
                <c:pt idx="65">
                  <c:v>0.2012384341974989</c:v>
                </c:pt>
                <c:pt idx="66">
                  <c:v>0.20433451969124619</c:v>
                </c:pt>
                <c:pt idx="67">
                  <c:v>0.20743060518499348</c:v>
                </c:pt>
                <c:pt idx="68">
                  <c:v>0.21052669067874075</c:v>
                </c:pt>
                <c:pt idx="69">
                  <c:v>0.21362277617248804</c:v>
                </c:pt>
                <c:pt idx="70">
                  <c:v>0.21671886166623536</c:v>
                </c:pt>
                <c:pt idx="71">
                  <c:v>0.21981494715998265</c:v>
                </c:pt>
                <c:pt idx="72">
                  <c:v>0.22291103265372991</c:v>
                </c:pt>
                <c:pt idx="73">
                  <c:v>0.2260071181474772</c:v>
                </c:pt>
                <c:pt idx="74">
                  <c:v>0.2291032036412245</c:v>
                </c:pt>
                <c:pt idx="75">
                  <c:v>0.23219691483628024</c:v>
                </c:pt>
                <c:pt idx="76">
                  <c:v>0.23529300033002754</c:v>
                </c:pt>
                <c:pt idx="77">
                  <c:v>0.2383890858237748</c:v>
                </c:pt>
                <c:pt idx="78">
                  <c:v>0.24148517131752209</c:v>
                </c:pt>
                <c:pt idx="79">
                  <c:v>0.24458125681126938</c:v>
                </c:pt>
                <c:pt idx="80">
                  <c:v>0.24767734230501665</c:v>
                </c:pt>
                <c:pt idx="81">
                  <c:v>0.25077342779876394</c:v>
                </c:pt>
                <c:pt idx="82">
                  <c:v>0.25386951329251123</c:v>
                </c:pt>
                <c:pt idx="83">
                  <c:v>0.25696559878625852</c:v>
                </c:pt>
                <c:pt idx="84">
                  <c:v>0.26006168428000581</c:v>
                </c:pt>
                <c:pt idx="85">
                  <c:v>0.2631577697737531</c:v>
                </c:pt>
                <c:pt idx="86">
                  <c:v>0.26625385526750039</c:v>
                </c:pt>
                <c:pt idx="87">
                  <c:v>0.26934994076124763</c:v>
                </c:pt>
                <c:pt idx="88">
                  <c:v>0.27244602625499492</c:v>
                </c:pt>
                <c:pt idx="89">
                  <c:v>0.27554211174874221</c:v>
                </c:pt>
                <c:pt idx="90">
                  <c:v>0.2786381972424895</c:v>
                </c:pt>
                <c:pt idx="91">
                  <c:v>0.2817342827362368</c:v>
                </c:pt>
                <c:pt idx="92">
                  <c:v>0.28483036822998409</c:v>
                </c:pt>
                <c:pt idx="93">
                  <c:v>0.28792645372373132</c:v>
                </c:pt>
                <c:pt idx="94">
                  <c:v>0.29102253921747862</c:v>
                </c:pt>
                <c:pt idx="95">
                  <c:v>0.29411862471122596</c:v>
                </c:pt>
                <c:pt idx="96">
                  <c:v>0.29721233590628165</c:v>
                </c:pt>
                <c:pt idx="97">
                  <c:v>0.300308421400029</c:v>
                </c:pt>
                <c:pt idx="98">
                  <c:v>0.30340450689377629</c:v>
                </c:pt>
                <c:pt idx="99">
                  <c:v>0.30650059238752353</c:v>
                </c:pt>
                <c:pt idx="100">
                  <c:v>0.30959667788127082</c:v>
                </c:pt>
                <c:pt idx="101">
                  <c:v>0.31269276337501811</c:v>
                </c:pt>
                <c:pt idx="102">
                  <c:v>0.3157888488687654</c:v>
                </c:pt>
                <c:pt idx="103">
                  <c:v>0.3188849343625127</c:v>
                </c:pt>
                <c:pt idx="104">
                  <c:v>0.32198101985625993</c:v>
                </c:pt>
                <c:pt idx="105">
                  <c:v>0.32507710535000722</c:v>
                </c:pt>
                <c:pt idx="106">
                  <c:v>0.32817319084375451</c:v>
                </c:pt>
                <c:pt idx="107">
                  <c:v>0.33126927633750181</c:v>
                </c:pt>
                <c:pt idx="108">
                  <c:v>0.3343653618312491</c:v>
                </c:pt>
                <c:pt idx="109">
                  <c:v>0.33746144732499639</c:v>
                </c:pt>
                <c:pt idx="110">
                  <c:v>0.34055753281874368</c:v>
                </c:pt>
                <c:pt idx="111">
                  <c:v>0.34365361831249097</c:v>
                </c:pt>
                <c:pt idx="112">
                  <c:v>0.34674970380623826</c:v>
                </c:pt>
                <c:pt idx="113">
                  <c:v>0.3498457892999855</c:v>
                </c:pt>
                <c:pt idx="114">
                  <c:v>0.35294187479373279</c:v>
                </c:pt>
                <c:pt idx="115">
                  <c:v>0.35603796028748008</c:v>
                </c:pt>
                <c:pt idx="116">
                  <c:v>0.35913404578122737</c:v>
                </c:pt>
                <c:pt idx="117">
                  <c:v>0.36222775697628312</c:v>
                </c:pt>
                <c:pt idx="118">
                  <c:v>0.36532384247003041</c:v>
                </c:pt>
                <c:pt idx="119">
                  <c:v>0.3684199279637777</c:v>
                </c:pt>
                <c:pt idx="120">
                  <c:v>0.371516013457525</c:v>
                </c:pt>
                <c:pt idx="121">
                  <c:v>0.37461209895127223</c:v>
                </c:pt>
                <c:pt idx="122">
                  <c:v>0.37770818444501958</c:v>
                </c:pt>
                <c:pt idx="123">
                  <c:v>0.38080426993876682</c:v>
                </c:pt>
                <c:pt idx="124">
                  <c:v>0.38390035543251416</c:v>
                </c:pt>
                <c:pt idx="125">
                  <c:v>0.3869964409262614</c:v>
                </c:pt>
                <c:pt idx="126">
                  <c:v>0.39009252642000869</c:v>
                </c:pt>
                <c:pt idx="127">
                  <c:v>0.39318861191375593</c:v>
                </c:pt>
                <c:pt idx="128">
                  <c:v>0.39628469740750327</c:v>
                </c:pt>
                <c:pt idx="129">
                  <c:v>0.39938078290125056</c:v>
                </c:pt>
                <c:pt idx="130">
                  <c:v>0.4024768683949978</c:v>
                </c:pt>
                <c:pt idx="131">
                  <c:v>0.40557295388874515</c:v>
                </c:pt>
                <c:pt idx="132">
                  <c:v>0.40866903938249238</c:v>
                </c:pt>
                <c:pt idx="133">
                  <c:v>0.41176512487623973</c:v>
                </c:pt>
                <c:pt idx="134">
                  <c:v>0.41486121036998697</c:v>
                </c:pt>
                <c:pt idx="135">
                  <c:v>0.41795729586373426</c:v>
                </c:pt>
                <c:pt idx="136">
                  <c:v>0.42105338135748149</c:v>
                </c:pt>
                <c:pt idx="137">
                  <c:v>0.42414946685122884</c:v>
                </c:pt>
                <c:pt idx="138">
                  <c:v>0.42724555234497608</c:v>
                </c:pt>
                <c:pt idx="139">
                  <c:v>0.43033926354003188</c:v>
                </c:pt>
                <c:pt idx="140">
                  <c:v>0.43343534903377912</c:v>
                </c:pt>
                <c:pt idx="141">
                  <c:v>0.43653143452752646</c:v>
                </c:pt>
                <c:pt idx="142">
                  <c:v>0.43962752002127375</c:v>
                </c:pt>
                <c:pt idx="143">
                  <c:v>0.44272360551502099</c:v>
                </c:pt>
                <c:pt idx="144">
                  <c:v>0.44581969100876834</c:v>
                </c:pt>
                <c:pt idx="145">
                  <c:v>0.44891577650251557</c:v>
                </c:pt>
                <c:pt idx="146">
                  <c:v>0.45201186199626286</c:v>
                </c:pt>
                <c:pt idx="147">
                  <c:v>0.4551079474900101</c:v>
                </c:pt>
                <c:pt idx="148">
                  <c:v>0.45820403298375745</c:v>
                </c:pt>
                <c:pt idx="149">
                  <c:v>0.46130011847750468</c:v>
                </c:pt>
                <c:pt idx="150">
                  <c:v>0.46439620397125203</c:v>
                </c:pt>
                <c:pt idx="151">
                  <c:v>0.46749228946499927</c:v>
                </c:pt>
                <c:pt idx="152">
                  <c:v>0.47058837495874656</c:v>
                </c:pt>
                <c:pt idx="153">
                  <c:v>0.47368446045249391</c:v>
                </c:pt>
                <c:pt idx="154">
                  <c:v>0.47678054594624114</c:v>
                </c:pt>
                <c:pt idx="155">
                  <c:v>0.47987663143998843</c:v>
                </c:pt>
                <c:pt idx="156">
                  <c:v>0.48297271693373567</c:v>
                </c:pt>
                <c:pt idx="157">
                  <c:v>0.48606880242748302</c:v>
                </c:pt>
                <c:pt idx="158">
                  <c:v>0.48916488792123025</c:v>
                </c:pt>
                <c:pt idx="159">
                  <c:v>0.4922609734149776</c:v>
                </c:pt>
                <c:pt idx="160">
                  <c:v>0.49535468461003329</c:v>
                </c:pt>
                <c:pt idx="161">
                  <c:v>0.49845077010378064</c:v>
                </c:pt>
                <c:pt idx="162">
                  <c:v>0.50154685559752787</c:v>
                </c:pt>
                <c:pt idx="163">
                  <c:v>0.50464294109127517</c:v>
                </c:pt>
                <c:pt idx="164">
                  <c:v>0.50773902658502246</c:v>
                </c:pt>
                <c:pt idx="165">
                  <c:v>0.51083511207876975</c:v>
                </c:pt>
                <c:pt idx="166">
                  <c:v>0.51393119757251704</c:v>
                </c:pt>
                <c:pt idx="167">
                  <c:v>0.51702728306626433</c:v>
                </c:pt>
                <c:pt idx="168">
                  <c:v>0.52012336856001162</c:v>
                </c:pt>
                <c:pt idx="169">
                  <c:v>0.52321945405375891</c:v>
                </c:pt>
                <c:pt idx="170">
                  <c:v>0.52631553954750621</c:v>
                </c:pt>
                <c:pt idx="171">
                  <c:v>0.52941162504125339</c:v>
                </c:pt>
                <c:pt idx="172">
                  <c:v>0.53250771053500079</c:v>
                </c:pt>
                <c:pt idx="173">
                  <c:v>0.53560379602874797</c:v>
                </c:pt>
                <c:pt idx="174">
                  <c:v>0.53869988152249526</c:v>
                </c:pt>
                <c:pt idx="175">
                  <c:v>0.54179596701624255</c:v>
                </c:pt>
                <c:pt idx="176">
                  <c:v>0.54489205250998984</c:v>
                </c:pt>
                <c:pt idx="177">
                  <c:v>0.54798813800373714</c:v>
                </c:pt>
                <c:pt idx="178">
                  <c:v>0.55108422349748443</c:v>
                </c:pt>
                <c:pt idx="179">
                  <c:v>0.55418030899123172</c:v>
                </c:pt>
                <c:pt idx="180">
                  <c:v>0.55727639448497901</c:v>
                </c:pt>
                <c:pt idx="181">
                  <c:v>0.56037010568003476</c:v>
                </c:pt>
                <c:pt idx="182">
                  <c:v>0.56346619117378205</c:v>
                </c:pt>
                <c:pt idx="183">
                  <c:v>0.56656227666752934</c:v>
                </c:pt>
                <c:pt idx="184">
                  <c:v>0.56965836216127663</c:v>
                </c:pt>
                <c:pt idx="185">
                  <c:v>0.57275444765502392</c:v>
                </c:pt>
                <c:pt idx="186">
                  <c:v>0.57585053314877122</c:v>
                </c:pt>
                <c:pt idx="187">
                  <c:v>0.57894661864251851</c:v>
                </c:pt>
                <c:pt idx="188">
                  <c:v>0.58204270413626569</c:v>
                </c:pt>
                <c:pt idx="189">
                  <c:v>0.58513878963001309</c:v>
                </c:pt>
                <c:pt idx="190">
                  <c:v>0.58823487512376027</c:v>
                </c:pt>
                <c:pt idx="191">
                  <c:v>0.59133096061750756</c:v>
                </c:pt>
                <c:pt idx="192">
                  <c:v>0.59442704611125496</c:v>
                </c:pt>
                <c:pt idx="193">
                  <c:v>0.59752313160500214</c:v>
                </c:pt>
                <c:pt idx="194">
                  <c:v>0.60061921709874955</c:v>
                </c:pt>
                <c:pt idx="195">
                  <c:v>0.60371530259249673</c:v>
                </c:pt>
                <c:pt idx="196">
                  <c:v>0.60681138808624402</c:v>
                </c:pt>
                <c:pt idx="197">
                  <c:v>0.60990747357999131</c:v>
                </c:pt>
                <c:pt idx="198">
                  <c:v>0.6130035590737386</c:v>
                </c:pt>
                <c:pt idx="199">
                  <c:v>0.61609964456748589</c:v>
                </c:pt>
                <c:pt idx="200">
                  <c:v>0.61919573006123318</c:v>
                </c:pt>
                <c:pt idx="201">
                  <c:v>0.62229181555498048</c:v>
                </c:pt>
                <c:pt idx="202">
                  <c:v>0.62538552675003622</c:v>
                </c:pt>
                <c:pt idx="203">
                  <c:v>0.62848161224378352</c:v>
                </c:pt>
                <c:pt idx="204">
                  <c:v>0.63157769773753081</c:v>
                </c:pt>
                <c:pt idx="205">
                  <c:v>0.6346737832312781</c:v>
                </c:pt>
                <c:pt idx="206">
                  <c:v>0.63776986872502539</c:v>
                </c:pt>
                <c:pt idx="207">
                  <c:v>0.64086595421877268</c:v>
                </c:pt>
                <c:pt idx="208">
                  <c:v>0.64396203971251986</c:v>
                </c:pt>
                <c:pt idx="209">
                  <c:v>0.64705812520626727</c:v>
                </c:pt>
                <c:pt idx="210">
                  <c:v>0.65015421070001445</c:v>
                </c:pt>
                <c:pt idx="211">
                  <c:v>0.65325029619376185</c:v>
                </c:pt>
                <c:pt idx="212">
                  <c:v>0.65634638168750903</c:v>
                </c:pt>
                <c:pt idx="213">
                  <c:v>0.65944246718125632</c:v>
                </c:pt>
                <c:pt idx="214">
                  <c:v>0.66253855267500361</c:v>
                </c:pt>
                <c:pt idx="215">
                  <c:v>0.6656346381687509</c:v>
                </c:pt>
                <c:pt idx="216">
                  <c:v>0.66873072366249819</c:v>
                </c:pt>
                <c:pt idx="217">
                  <c:v>0.67182680915624549</c:v>
                </c:pt>
                <c:pt idx="218">
                  <c:v>0.67492289464999278</c:v>
                </c:pt>
                <c:pt idx="219">
                  <c:v>0.67801898014374007</c:v>
                </c:pt>
                <c:pt idx="220">
                  <c:v>0.68111506563748736</c:v>
                </c:pt>
                <c:pt idx="221">
                  <c:v>0.68421115113123465</c:v>
                </c:pt>
                <c:pt idx="222">
                  <c:v>0.68730723662498194</c:v>
                </c:pt>
                <c:pt idx="223">
                  <c:v>0.69040332211872912</c:v>
                </c:pt>
                <c:pt idx="224">
                  <c:v>0.69349703331378498</c:v>
                </c:pt>
                <c:pt idx="225">
                  <c:v>0.69659311880753216</c:v>
                </c:pt>
                <c:pt idx="226">
                  <c:v>0.69968920430127957</c:v>
                </c:pt>
                <c:pt idx="227">
                  <c:v>0.70278528979502675</c:v>
                </c:pt>
                <c:pt idx="228">
                  <c:v>0.70588137528877415</c:v>
                </c:pt>
                <c:pt idx="229">
                  <c:v>0.70897746078252133</c:v>
                </c:pt>
                <c:pt idx="230">
                  <c:v>0.71207354627626862</c:v>
                </c:pt>
                <c:pt idx="231">
                  <c:v>0.71516963177001602</c:v>
                </c:pt>
                <c:pt idx="232">
                  <c:v>0.7182657172637632</c:v>
                </c:pt>
                <c:pt idx="233">
                  <c:v>0.7213618027575105</c:v>
                </c:pt>
                <c:pt idx="234">
                  <c:v>0.72445788825125779</c:v>
                </c:pt>
                <c:pt idx="235">
                  <c:v>0.72755397374500508</c:v>
                </c:pt>
                <c:pt idx="236">
                  <c:v>0.73065005923875237</c:v>
                </c:pt>
                <c:pt idx="237">
                  <c:v>0.73374614473249966</c:v>
                </c:pt>
                <c:pt idx="238">
                  <c:v>0.73684223022624695</c:v>
                </c:pt>
                <c:pt idx="239">
                  <c:v>0.73993831571999424</c:v>
                </c:pt>
                <c:pt idx="240">
                  <c:v>0.74303440121374142</c:v>
                </c:pt>
                <c:pt idx="241">
                  <c:v>0.74613048670748883</c:v>
                </c:pt>
                <c:pt idx="242">
                  <c:v>0.74922657220123612</c:v>
                </c:pt>
                <c:pt idx="243">
                  <c:v>0.7523226576949833</c:v>
                </c:pt>
                <c:pt idx="244">
                  <c:v>0.7554187431887307</c:v>
                </c:pt>
                <c:pt idx="245">
                  <c:v>0.75851245438378634</c:v>
                </c:pt>
                <c:pt idx="246">
                  <c:v>0.76160853987753363</c:v>
                </c:pt>
                <c:pt idx="247">
                  <c:v>0.76470462537128092</c:v>
                </c:pt>
                <c:pt idx="248">
                  <c:v>0.76780071086502832</c:v>
                </c:pt>
                <c:pt idx="249">
                  <c:v>0.77089679635877562</c:v>
                </c:pt>
                <c:pt idx="250">
                  <c:v>0.7739928818525228</c:v>
                </c:pt>
                <c:pt idx="251">
                  <c:v>0.77708896734627009</c:v>
                </c:pt>
                <c:pt idx="252">
                  <c:v>0.78018505284001738</c:v>
                </c:pt>
                <c:pt idx="253">
                  <c:v>0.78328113833376467</c:v>
                </c:pt>
                <c:pt idx="254">
                  <c:v>0.78637722382751185</c:v>
                </c:pt>
                <c:pt idx="255">
                  <c:v>0.78947330932125925</c:v>
                </c:pt>
                <c:pt idx="256">
                  <c:v>0.79256939481500654</c:v>
                </c:pt>
                <c:pt idx="257">
                  <c:v>0.79566548030875384</c:v>
                </c:pt>
                <c:pt idx="258">
                  <c:v>0.79876156580250113</c:v>
                </c:pt>
                <c:pt idx="259">
                  <c:v>0.80185765129624831</c:v>
                </c:pt>
                <c:pt idx="260">
                  <c:v>0.8049537367899956</c:v>
                </c:pt>
                <c:pt idx="261">
                  <c:v>0.808049822283743</c:v>
                </c:pt>
                <c:pt idx="262">
                  <c:v>0.81114590777749029</c:v>
                </c:pt>
                <c:pt idx="263">
                  <c:v>0.81424199327123747</c:v>
                </c:pt>
                <c:pt idx="264">
                  <c:v>0.81733807876498477</c:v>
                </c:pt>
                <c:pt idx="265">
                  <c:v>0.82043416425873206</c:v>
                </c:pt>
                <c:pt idx="266">
                  <c:v>0.82353024975247946</c:v>
                </c:pt>
                <c:pt idx="267">
                  <c:v>0.8266239609475351</c:v>
                </c:pt>
                <c:pt idx="268">
                  <c:v>0.8297200464412825</c:v>
                </c:pt>
                <c:pt idx="269">
                  <c:v>0.83281613193502979</c:v>
                </c:pt>
                <c:pt idx="270">
                  <c:v>0.83591221742877697</c:v>
                </c:pt>
                <c:pt idx="271">
                  <c:v>0.83900830292252426</c:v>
                </c:pt>
                <c:pt idx="272">
                  <c:v>0.84210438841627155</c:v>
                </c:pt>
                <c:pt idx="273">
                  <c:v>0.84520047391001896</c:v>
                </c:pt>
                <c:pt idx="274">
                  <c:v>0.84829655940376603</c:v>
                </c:pt>
                <c:pt idx="275">
                  <c:v>0.85139264489751343</c:v>
                </c:pt>
                <c:pt idx="276">
                  <c:v>0.85448873039126072</c:v>
                </c:pt>
                <c:pt idx="277">
                  <c:v>0.85758481588500801</c:v>
                </c:pt>
                <c:pt idx="278">
                  <c:v>0.86068090137875519</c:v>
                </c:pt>
                <c:pt idx="279">
                  <c:v>0.86377698687250248</c:v>
                </c:pt>
                <c:pt idx="280">
                  <c:v>0.86687307236624989</c:v>
                </c:pt>
                <c:pt idx="281">
                  <c:v>0.86996915785999718</c:v>
                </c:pt>
                <c:pt idx="282">
                  <c:v>0.87306524335374447</c:v>
                </c:pt>
                <c:pt idx="283">
                  <c:v>0.87616132884749165</c:v>
                </c:pt>
                <c:pt idx="284">
                  <c:v>0.87925741434123894</c:v>
                </c:pt>
                <c:pt idx="285">
                  <c:v>0.88235349983498623</c:v>
                </c:pt>
                <c:pt idx="286">
                  <c:v>0.88544958532873363</c:v>
                </c:pt>
                <c:pt idx="287">
                  <c:v>0.8885456708224807</c:v>
                </c:pt>
                <c:pt idx="288">
                  <c:v>0.89163938201753667</c:v>
                </c:pt>
                <c:pt idx="289">
                  <c:v>0.89473546751128386</c:v>
                </c:pt>
                <c:pt idx="290">
                  <c:v>0.89783155300503115</c:v>
                </c:pt>
                <c:pt idx="291">
                  <c:v>0.90092763849877844</c:v>
                </c:pt>
                <c:pt idx="292">
                  <c:v>0.90402372399252573</c:v>
                </c:pt>
                <c:pt idx="293">
                  <c:v>0.90711980948627313</c:v>
                </c:pt>
                <c:pt idx="294">
                  <c:v>0.9102158949800202</c:v>
                </c:pt>
                <c:pt idx="295">
                  <c:v>0.9133119804737676</c:v>
                </c:pt>
                <c:pt idx="296">
                  <c:v>0.9164080659675149</c:v>
                </c:pt>
                <c:pt idx="297">
                  <c:v>0.91950415146126219</c:v>
                </c:pt>
                <c:pt idx="298">
                  <c:v>0.92260023695500937</c:v>
                </c:pt>
                <c:pt idx="299">
                  <c:v>0.92569632244875666</c:v>
                </c:pt>
                <c:pt idx="300">
                  <c:v>0.92879240794250406</c:v>
                </c:pt>
                <c:pt idx="301">
                  <c:v>0.93188849343625135</c:v>
                </c:pt>
                <c:pt idx="302">
                  <c:v>0.93498457892999853</c:v>
                </c:pt>
                <c:pt idx="303">
                  <c:v>0.93808066442374582</c:v>
                </c:pt>
                <c:pt idx="304">
                  <c:v>0.94117674991749312</c:v>
                </c:pt>
                <c:pt idx="305">
                  <c:v>0.94427283541124041</c:v>
                </c:pt>
                <c:pt idx="306">
                  <c:v>0.94736892090498781</c:v>
                </c:pt>
                <c:pt idx="307">
                  <c:v>0.95046500639873499</c:v>
                </c:pt>
                <c:pt idx="308">
                  <c:v>0.95356109189248228</c:v>
                </c:pt>
                <c:pt idx="309">
                  <c:v>0.95665480308753803</c:v>
                </c:pt>
                <c:pt idx="310">
                  <c:v>0.95975088858128532</c:v>
                </c:pt>
                <c:pt idx="311">
                  <c:v>0.96284697407503261</c:v>
                </c:pt>
                <c:pt idx="312">
                  <c:v>0.9659430595687799</c:v>
                </c:pt>
                <c:pt idx="313">
                  <c:v>0.96903914506252709</c:v>
                </c:pt>
                <c:pt idx="314">
                  <c:v>0.97213523055627438</c:v>
                </c:pt>
                <c:pt idx="315">
                  <c:v>0.97523131605002178</c:v>
                </c:pt>
                <c:pt idx="316">
                  <c:v>0.97832740154376907</c:v>
                </c:pt>
                <c:pt idx="317">
                  <c:v>0.98142348703751625</c:v>
                </c:pt>
                <c:pt idx="318">
                  <c:v>0.98451957253126354</c:v>
                </c:pt>
                <c:pt idx="319">
                  <c:v>0.98761565802501083</c:v>
                </c:pt>
                <c:pt idx="320">
                  <c:v>0.99071174351875824</c:v>
                </c:pt>
                <c:pt idx="321">
                  <c:v>0.99380782901250553</c:v>
                </c:pt>
                <c:pt idx="322">
                  <c:v>0.99690391450625271</c:v>
                </c:pt>
                <c:pt idx="323">
                  <c:v>1</c:v>
                </c:pt>
              </c:numCache>
            </c:numRef>
          </c:xVal>
          <c:yVal>
            <c:numRef>
              <c:f>'4-cells'!$D$3:$D$326</c:f>
              <c:numCache>
                <c:formatCode>General</c:formatCode>
                <c:ptCount val="324"/>
                <c:pt idx="0">
                  <c:v>0.13982217908753691</c:v>
                </c:pt>
                <c:pt idx="1">
                  <c:v>0.15600042769137132</c:v>
                </c:pt>
                <c:pt idx="2">
                  <c:v>0.102053741065774</c:v>
                </c:pt>
                <c:pt idx="3">
                  <c:v>0.14451033450400139</c:v>
                </c:pt>
                <c:pt idx="4">
                  <c:v>0.14245412598800819</c:v>
                </c:pt>
                <c:pt idx="5">
                  <c:v>0.14385234777888356</c:v>
                </c:pt>
                <c:pt idx="6">
                  <c:v>0.16332053000830707</c:v>
                </c:pt>
                <c:pt idx="7">
                  <c:v>0.15464333007081582</c:v>
                </c:pt>
                <c:pt idx="8">
                  <c:v>0.10623195677027217</c:v>
                </c:pt>
                <c:pt idx="9">
                  <c:v>0.11528749907470616</c:v>
                </c:pt>
                <c:pt idx="10">
                  <c:v>0.15933148548728029</c:v>
                </c:pt>
                <c:pt idx="11">
                  <c:v>0.13217308340804224</c:v>
                </c:pt>
                <c:pt idx="12">
                  <c:v>0.10398657707080761</c:v>
                </c:pt>
                <c:pt idx="13">
                  <c:v>9.7085941291134459E-2</c:v>
                </c:pt>
                <c:pt idx="14">
                  <c:v>0.11597838513607989</c:v>
                </c:pt>
                <c:pt idx="15">
                  <c:v>0.10343551318852143</c:v>
                </c:pt>
                <c:pt idx="16">
                  <c:v>9.6049612199073889E-2</c:v>
                </c:pt>
                <c:pt idx="17">
                  <c:v>0.14499559971377579</c:v>
                </c:pt>
                <c:pt idx="18">
                  <c:v>0.14196063594416983</c:v>
                </c:pt>
                <c:pt idx="19">
                  <c:v>0.12653084724015692</c:v>
                </c:pt>
                <c:pt idx="20">
                  <c:v>0.14274199518024724</c:v>
                </c:pt>
                <c:pt idx="21">
                  <c:v>0.15117245009581931</c:v>
                </c:pt>
                <c:pt idx="22">
                  <c:v>0.15943840833011194</c:v>
                </c:pt>
                <c:pt idx="23">
                  <c:v>0.13946851122278608</c:v>
                </c:pt>
                <c:pt idx="24">
                  <c:v>0.16466117796073465</c:v>
                </c:pt>
                <c:pt idx="25">
                  <c:v>0.20833504684042997</c:v>
                </c:pt>
                <c:pt idx="26">
                  <c:v>0.20780043262627176</c:v>
                </c:pt>
                <c:pt idx="27">
                  <c:v>0.2683598858393032</c:v>
                </c:pt>
                <c:pt idx="28">
                  <c:v>0.2615661729024617</c:v>
                </c:pt>
                <c:pt idx="29">
                  <c:v>0.32048888413676258</c:v>
                </c:pt>
                <c:pt idx="30">
                  <c:v>0.2541144732405024</c:v>
                </c:pt>
                <c:pt idx="31">
                  <c:v>0.22726039002163131</c:v>
                </c:pt>
                <c:pt idx="32">
                  <c:v>0.27818856254575064</c:v>
                </c:pt>
                <c:pt idx="33">
                  <c:v>0.27766217316565639</c:v>
                </c:pt>
                <c:pt idx="34">
                  <c:v>0.27709465961524227</c:v>
                </c:pt>
                <c:pt idx="35">
                  <c:v>0.22181554987128135</c:v>
                </c:pt>
                <c:pt idx="36">
                  <c:v>0.2646998346808353</c:v>
                </c:pt>
                <c:pt idx="37">
                  <c:v>0.31934563220187034</c:v>
                </c:pt>
                <c:pt idx="38">
                  <c:v>0.25838316211970425</c:v>
                </c:pt>
                <c:pt idx="39">
                  <c:v>0.30132502076770606</c:v>
                </c:pt>
                <c:pt idx="40">
                  <c:v>0.2738951991643569</c:v>
                </c:pt>
                <c:pt idx="41">
                  <c:v>0.22283542929521397</c:v>
                </c:pt>
                <c:pt idx="42">
                  <c:v>0.25452571494370102</c:v>
                </c:pt>
                <c:pt idx="43">
                  <c:v>0.30765814299696503</c:v>
                </c:pt>
                <c:pt idx="44">
                  <c:v>0.2605133941422732</c:v>
                </c:pt>
                <c:pt idx="45">
                  <c:v>0.22270383195019042</c:v>
                </c:pt>
                <c:pt idx="46">
                  <c:v>0.32943750359836493</c:v>
                </c:pt>
                <c:pt idx="47">
                  <c:v>0.24083136622718637</c:v>
                </c:pt>
                <c:pt idx="48">
                  <c:v>0.22905340384757739</c:v>
                </c:pt>
                <c:pt idx="49">
                  <c:v>0.29958958078020775</c:v>
                </c:pt>
                <c:pt idx="50">
                  <c:v>0.29497544887031901</c:v>
                </c:pt>
                <c:pt idx="51">
                  <c:v>0.27121390325950173</c:v>
                </c:pt>
                <c:pt idx="52">
                  <c:v>0.23369221025965803</c:v>
                </c:pt>
                <c:pt idx="53">
                  <c:v>0.22002253604533531</c:v>
                </c:pt>
                <c:pt idx="54">
                  <c:v>0.23937557059786319</c:v>
                </c:pt>
                <c:pt idx="55">
                  <c:v>0.18180173215005388</c:v>
                </c:pt>
                <c:pt idx="56">
                  <c:v>0.28778694389840687</c:v>
                </c:pt>
                <c:pt idx="57">
                  <c:v>0.17889836572547149</c:v>
                </c:pt>
                <c:pt idx="58">
                  <c:v>0.27178141680991585</c:v>
                </c:pt>
                <c:pt idx="59">
                  <c:v>0.21432272603900215</c:v>
                </c:pt>
                <c:pt idx="60">
                  <c:v>0.25075051610833748</c:v>
                </c:pt>
                <c:pt idx="61">
                  <c:v>0.25284784879465055</c:v>
                </c:pt>
                <c:pt idx="62">
                  <c:v>0.22058182476168542</c:v>
                </c:pt>
                <c:pt idx="63">
                  <c:v>0.20771818428563202</c:v>
                </c:pt>
                <c:pt idx="64">
                  <c:v>0.16415123824876832</c:v>
                </c:pt>
                <c:pt idx="65">
                  <c:v>0.23383203243874556</c:v>
                </c:pt>
                <c:pt idx="66">
                  <c:v>0.22632275893833842</c:v>
                </c:pt>
                <c:pt idx="67">
                  <c:v>0.211953973828578</c:v>
                </c:pt>
                <c:pt idx="68">
                  <c:v>0.28112482830658891</c:v>
                </c:pt>
                <c:pt idx="69">
                  <c:v>0.28025299589580777</c:v>
                </c:pt>
                <c:pt idx="70">
                  <c:v>0.22800062508738886</c:v>
                </c:pt>
                <c:pt idx="71">
                  <c:v>0.2223419392513756</c:v>
                </c:pt>
                <c:pt idx="72">
                  <c:v>0.20858179186234918</c:v>
                </c:pt>
                <c:pt idx="73">
                  <c:v>0.19895051117343707</c:v>
                </c:pt>
                <c:pt idx="74">
                  <c:v>0.22468601695960785</c:v>
                </c:pt>
                <c:pt idx="75">
                  <c:v>0.20515203605767254</c:v>
                </c:pt>
                <c:pt idx="76">
                  <c:v>0.19204165055969996</c:v>
                </c:pt>
                <c:pt idx="77">
                  <c:v>0.20023358528741683</c:v>
                </c:pt>
                <c:pt idx="78">
                  <c:v>0.19526578551277729</c:v>
                </c:pt>
                <c:pt idx="79">
                  <c:v>0.14105590419713282</c:v>
                </c:pt>
                <c:pt idx="80">
                  <c:v>0.12064186605035243</c:v>
                </c:pt>
                <c:pt idx="81">
                  <c:v>8.4057804133801609E-2</c:v>
                </c:pt>
                <c:pt idx="82">
                  <c:v>9.8303216732602422E-2</c:v>
                </c:pt>
                <c:pt idx="83">
                  <c:v>0.1351175740029445</c:v>
                </c:pt>
                <c:pt idx="84">
                  <c:v>0.12253357788506616</c:v>
                </c:pt>
                <c:pt idx="85">
                  <c:v>0.17226914946990945</c:v>
                </c:pt>
                <c:pt idx="86">
                  <c:v>0.1284390087429986</c:v>
                </c:pt>
                <c:pt idx="87">
                  <c:v>0.12433481654507621</c:v>
                </c:pt>
                <c:pt idx="88">
                  <c:v>5.8906261566172902E-2</c:v>
                </c:pt>
                <c:pt idx="89">
                  <c:v>4.665125881085349E-2</c:v>
                </c:pt>
                <c:pt idx="90">
                  <c:v>4.9414803056348336E-2</c:v>
                </c:pt>
                <c:pt idx="91">
                  <c:v>5.5969995805334627E-2</c:v>
                </c:pt>
                <c:pt idx="92">
                  <c:v>3.9339381327981711E-2</c:v>
                </c:pt>
                <c:pt idx="93">
                  <c:v>9.5901565185922376E-3</c:v>
                </c:pt>
                <c:pt idx="94">
                  <c:v>1.6564815804841135E-2</c:v>
                </c:pt>
                <c:pt idx="95">
                  <c:v>2.4559354515022662E-2</c:v>
                </c:pt>
                <c:pt idx="96">
                  <c:v>3.6008323532072742E-2</c:v>
                </c:pt>
                <c:pt idx="97">
                  <c:v>2.4501780676574852E-2</c:v>
                </c:pt>
                <c:pt idx="98">
                  <c:v>3.1311943281544297E-2</c:v>
                </c:pt>
                <c:pt idx="99">
                  <c:v>2.7495620275860933E-2</c:v>
                </c:pt>
                <c:pt idx="100">
                  <c:v>3.6748558597830286E-2</c:v>
                </c:pt>
                <c:pt idx="101">
                  <c:v>3.5613531497002048E-2</c:v>
                </c:pt>
                <c:pt idx="102">
                  <c:v>2.9206385761167269E-2</c:v>
                </c:pt>
                <c:pt idx="103">
                  <c:v>6.139016145349268E-2</c:v>
                </c:pt>
                <c:pt idx="104">
                  <c:v>5.8092002993839598E-2</c:v>
                </c:pt>
                <c:pt idx="105">
                  <c:v>4.5162563845274423E-2</c:v>
                </c:pt>
                <c:pt idx="106">
                  <c:v>4.0548431935385702E-2</c:v>
                </c:pt>
                <c:pt idx="107">
                  <c:v>2.9231060263359185E-2</c:v>
                </c:pt>
                <c:pt idx="108">
                  <c:v>1.9172088203120503E-2</c:v>
                </c:pt>
                <c:pt idx="109">
                  <c:v>1.708298035087142E-2</c:v>
                </c:pt>
                <c:pt idx="110">
                  <c:v>3.2035728679173897E-2</c:v>
                </c:pt>
                <c:pt idx="111">
                  <c:v>3.0275614189483727E-2</c:v>
                </c:pt>
                <c:pt idx="112">
                  <c:v>1.9073390194352828E-2</c:v>
                </c:pt>
                <c:pt idx="113">
                  <c:v>2.3728646274561411E-2</c:v>
                </c:pt>
                <c:pt idx="114">
                  <c:v>2.0011021277645723E-2</c:v>
                </c:pt>
                <c:pt idx="115">
                  <c:v>1.7543571058453895E-2</c:v>
                </c:pt>
                <c:pt idx="116">
                  <c:v>3.4832172260924638E-2</c:v>
                </c:pt>
                <c:pt idx="117">
                  <c:v>2.0290665635820798E-2</c:v>
                </c:pt>
                <c:pt idx="118">
                  <c:v>2.1804035103591784E-2</c:v>
                </c:pt>
                <c:pt idx="119">
                  <c:v>3.7661515178931265E-2</c:v>
                </c:pt>
                <c:pt idx="120">
                  <c:v>8.3399817408683786E-3</c:v>
                </c:pt>
                <c:pt idx="121">
                  <c:v>3.2389396543924726E-2</c:v>
                </c:pt>
                <c:pt idx="122">
                  <c:v>2.9280409267743022E-2</c:v>
                </c:pt>
                <c:pt idx="123">
                  <c:v>4.2785586800786292E-2</c:v>
                </c:pt>
                <c:pt idx="124">
                  <c:v>3.1673835980359097E-2</c:v>
                </c:pt>
                <c:pt idx="125">
                  <c:v>2.8392127188833965E-2</c:v>
                </c:pt>
                <c:pt idx="126">
                  <c:v>2.0430487814908336E-2</c:v>
                </c:pt>
                <c:pt idx="127">
                  <c:v>2.8967865573312056E-2</c:v>
                </c:pt>
                <c:pt idx="128">
                  <c:v>3.1731409818806906E-2</c:v>
                </c:pt>
                <c:pt idx="129">
                  <c:v>1.8547000814258571E-2</c:v>
                </c:pt>
                <c:pt idx="130">
                  <c:v>2.54229620917398E-2</c:v>
                </c:pt>
                <c:pt idx="131">
                  <c:v>3.6139920877096304E-2</c:v>
                </c:pt>
                <c:pt idx="132">
                  <c:v>2.8869167564544385E-2</c:v>
                </c:pt>
                <c:pt idx="133">
                  <c:v>8.7347737759390712E-3</c:v>
                </c:pt>
                <c:pt idx="134">
                  <c:v>3.0185141014780027E-2</c:v>
                </c:pt>
                <c:pt idx="135">
                  <c:v>2.3884918121776892E-2</c:v>
                </c:pt>
                <c:pt idx="136">
                  <c:v>2.7454496105541071E-2</c:v>
                </c:pt>
                <c:pt idx="137">
                  <c:v>2.53324889170361E-2</c:v>
                </c:pt>
                <c:pt idx="138">
                  <c:v>2.5998700476217895E-2</c:v>
                </c:pt>
                <c:pt idx="139">
                  <c:v>1.016589490307033E-2</c:v>
                </c:pt>
                <c:pt idx="140">
                  <c:v>2.5505210432379528E-2</c:v>
                </c:pt>
                <c:pt idx="141">
                  <c:v>2.3687522104241545E-2</c:v>
                </c:pt>
                <c:pt idx="142">
                  <c:v>4.5170788679338394E-2</c:v>
                </c:pt>
                <c:pt idx="143">
                  <c:v>4.6240017107654852E-2</c:v>
                </c:pt>
                <c:pt idx="144">
                  <c:v>4.3048781490833424E-2</c:v>
                </c:pt>
                <c:pt idx="145">
                  <c:v>3.750524333171578E-2</c:v>
                </c:pt>
                <c:pt idx="146">
                  <c:v>1.1193999161066925E-2</c:v>
                </c:pt>
                <c:pt idx="147">
                  <c:v>2.2963736706611945E-2</c:v>
                </c:pt>
                <c:pt idx="148">
                  <c:v>5.4456626337563645E-2</c:v>
                </c:pt>
                <c:pt idx="149">
                  <c:v>4.7251671697523506E-2</c:v>
                </c:pt>
                <c:pt idx="150">
                  <c:v>3.296513492840282E-2</c:v>
                </c:pt>
                <c:pt idx="151">
                  <c:v>3.1172121102456759E-2</c:v>
                </c:pt>
                <c:pt idx="152">
                  <c:v>3.0851352573961821E-2</c:v>
                </c:pt>
                <c:pt idx="153">
                  <c:v>3.303915843497858E-2</c:v>
                </c:pt>
                <c:pt idx="154">
                  <c:v>1.7321500538726629E-2</c:v>
                </c:pt>
                <c:pt idx="155">
                  <c:v>8.537377758403724E-3</c:v>
                </c:pt>
                <c:pt idx="156">
                  <c:v>1.9690252749150788E-2</c:v>
                </c:pt>
                <c:pt idx="157">
                  <c:v>8.5209280902757787E-3</c:v>
                </c:pt>
                <c:pt idx="158">
                  <c:v>4.4331855604813177E-3</c:v>
                </c:pt>
                <c:pt idx="159">
                  <c:v>2.1483266575096849E-2</c:v>
                </c:pt>
                <c:pt idx="160">
                  <c:v>1.2732043131029831E-2</c:v>
                </c:pt>
                <c:pt idx="161">
                  <c:v>1.186021072024872E-2</c:v>
                </c:pt>
                <c:pt idx="162">
                  <c:v>1.0577136606268968E-2</c:v>
                </c:pt>
                <c:pt idx="163">
                  <c:v>7.945189705797686E-3</c:v>
                </c:pt>
                <c:pt idx="164">
                  <c:v>3.5366786475082867E-3</c:v>
                </c:pt>
                <c:pt idx="165">
                  <c:v>8.6360757671713976E-3</c:v>
                </c:pt>
                <c:pt idx="166">
                  <c:v>8.3235320727404333E-3</c:v>
                </c:pt>
                <c:pt idx="167">
                  <c:v>1.2049381903720093E-2</c:v>
                </c:pt>
                <c:pt idx="168">
                  <c:v>2.599047564215392E-3</c:v>
                </c:pt>
                <c:pt idx="169">
                  <c:v>1.672108765205662E-2</c:v>
                </c:pt>
                <c:pt idx="170">
                  <c:v>1.275671763322175E-2</c:v>
                </c:pt>
                <c:pt idx="171">
                  <c:v>1.3406479524275598E-2</c:v>
                </c:pt>
                <c:pt idx="172">
                  <c:v>2.557100910489131E-2</c:v>
                </c:pt>
                <c:pt idx="173">
                  <c:v>6.6538907577539629E-3</c:v>
                </c:pt>
                <c:pt idx="174">
                  <c:v>1.398221790875369E-2</c:v>
                </c:pt>
                <c:pt idx="175">
                  <c:v>7.9205152036057672E-3</c:v>
                </c:pt>
                <c:pt idx="176">
                  <c:v>5.8396321854206591E-4</c:v>
                </c:pt>
                <c:pt idx="177">
                  <c:v>1.3505177533043269E-2</c:v>
                </c:pt>
                <c:pt idx="178">
                  <c:v>1.3274882179252035E-2</c:v>
                </c:pt>
                <c:pt idx="179">
                  <c:v>6.6703404258819082E-3</c:v>
                </c:pt>
                <c:pt idx="180">
                  <c:v>1.0749858121612397E-2</c:v>
                </c:pt>
                <c:pt idx="181">
                  <c:v>1.7979487263844452E-2</c:v>
                </c:pt>
                <c:pt idx="182">
                  <c:v>1.4508607288847947E-2</c:v>
                </c:pt>
                <c:pt idx="183">
                  <c:v>2.5028170056669109E-2</c:v>
                </c:pt>
                <c:pt idx="184">
                  <c:v>1.7354399874982521E-3</c:v>
                </c:pt>
                <c:pt idx="185">
                  <c:v>3.1994604508854036E-3</c:v>
                </c:pt>
                <c:pt idx="186">
                  <c:v>7.1391559675283555E-3</c:v>
                </c:pt>
                <c:pt idx="187">
                  <c:v>5.0335984471513284E-3</c:v>
                </c:pt>
                <c:pt idx="188">
                  <c:v>1.0182344571198276E-2</c:v>
                </c:pt>
                <c:pt idx="189">
                  <c:v>1.4969197996430423E-2</c:v>
                </c:pt>
                <c:pt idx="190">
                  <c:v>1.7502446888134033E-2</c:v>
                </c:pt>
                <c:pt idx="191">
                  <c:v>1.584925524127551E-2</c:v>
                </c:pt>
                <c:pt idx="192">
                  <c:v>1.1432519348922135E-2</c:v>
                </c:pt>
                <c:pt idx="193">
                  <c:v>1.9501081565679413E-2</c:v>
                </c:pt>
                <c:pt idx="194">
                  <c:v>2.779993913622793E-3</c:v>
                </c:pt>
                <c:pt idx="195">
                  <c:v>1.9583329906319138E-2</c:v>
                </c:pt>
                <c:pt idx="196">
                  <c:v>7.2707533125519197E-3</c:v>
                </c:pt>
                <c:pt idx="197">
                  <c:v>8.3564314089963239E-3</c:v>
                </c:pt>
                <c:pt idx="198">
                  <c:v>1.2723818296965858E-2</c:v>
                </c:pt>
                <c:pt idx="199">
                  <c:v>5.0911722855991378E-3</c:v>
                </c:pt>
                <c:pt idx="200">
                  <c:v>7.0075586225047913E-3</c:v>
                </c:pt>
                <c:pt idx="201">
                  <c:v>1.4821150983278913E-2</c:v>
                </c:pt>
                <c:pt idx="202">
                  <c:v>2.7964435817507386E-4</c:v>
                </c:pt>
                <c:pt idx="203">
                  <c:v>6.2179745523634061E-3</c:v>
                </c:pt>
                <c:pt idx="204">
                  <c:v>8.6360757671713972E-4</c:v>
                </c:pt>
                <c:pt idx="205">
                  <c:v>1.0832106462252123E-2</c:v>
                </c:pt>
                <c:pt idx="206">
                  <c:v>7.8876158673498765E-3</c:v>
                </c:pt>
                <c:pt idx="207">
                  <c:v>1.538043969962906E-3</c:v>
                </c:pt>
                <c:pt idx="208">
                  <c:v>3.043188603669921E-4</c:v>
                </c:pt>
                <c:pt idx="209">
                  <c:v>9.4503343395047016E-3</c:v>
                </c:pt>
                <c:pt idx="210">
                  <c:v>6.6950149280738261E-3</c:v>
                </c:pt>
                <c:pt idx="211">
                  <c:v>6.7279142643297167E-3</c:v>
                </c:pt>
                <c:pt idx="212">
                  <c:v>2.7717690795588199E-3</c:v>
                </c:pt>
                <c:pt idx="213">
                  <c:v>3.7011753287877414E-4</c:v>
                </c:pt>
                <c:pt idx="214">
                  <c:v>1.2065831571848038E-2</c:v>
                </c:pt>
                <c:pt idx="215">
                  <c:v>3.3392826299729404E-3</c:v>
                </c:pt>
                <c:pt idx="216">
                  <c:v>7.9945387101815219E-3</c:v>
                </c:pt>
                <c:pt idx="217">
                  <c:v>1.6466117796073463E-2</c:v>
                </c:pt>
                <c:pt idx="218">
                  <c:v>1.3694348716514645E-2</c:v>
                </c:pt>
                <c:pt idx="219">
                  <c:v>1.6474342630137438E-2</c:v>
                </c:pt>
                <c:pt idx="220">
                  <c:v>1.8514101478002681E-2</c:v>
                </c:pt>
                <c:pt idx="221">
                  <c:v>2.4625153187534443E-2</c:v>
                </c:pt>
                <c:pt idx="222">
                  <c:v>8.8252469506427712E-3</c:v>
                </c:pt>
                <c:pt idx="223">
                  <c:v>2.0594984496187789E-2</c:v>
                </c:pt>
                <c:pt idx="224">
                  <c:v>7.6573205135586396E-3</c:v>
                </c:pt>
                <c:pt idx="225">
                  <c:v>5.7820583469728494E-3</c:v>
                </c:pt>
                <c:pt idx="226">
                  <c:v>1.8875994176817481E-2</c:v>
                </c:pt>
                <c:pt idx="227">
                  <c:v>2.1351669230073284E-2</c:v>
                </c:pt>
                <c:pt idx="228">
                  <c:v>2.7092603406726271E-2</c:v>
                </c:pt>
                <c:pt idx="229">
                  <c:v>7.3283271509997291E-3</c:v>
                </c:pt>
                <c:pt idx="230">
                  <c:v>9.2200389857134638E-3</c:v>
                </c:pt>
                <c:pt idx="231">
                  <c:v>2.4690951860046221E-2</c:v>
                </c:pt>
                <c:pt idx="232">
                  <c:v>8.1508105573970049E-3</c:v>
                </c:pt>
                <c:pt idx="233">
                  <c:v>1.3028137157332852E-2</c:v>
                </c:pt>
                <c:pt idx="234">
                  <c:v>1.9320135216272013E-2</c:v>
                </c:pt>
                <c:pt idx="235">
                  <c:v>3.4840397094988609E-2</c:v>
                </c:pt>
                <c:pt idx="236">
                  <c:v>4.2908959311745883E-2</c:v>
                </c:pt>
                <c:pt idx="237">
                  <c:v>1.9073390194352828E-2</c:v>
                </c:pt>
                <c:pt idx="238">
                  <c:v>2.4493555842510881E-2</c:v>
                </c:pt>
                <c:pt idx="239">
                  <c:v>3.9701274026796511E-2</c:v>
                </c:pt>
                <c:pt idx="240">
                  <c:v>2.8745795053584794E-2</c:v>
                </c:pt>
                <c:pt idx="241">
                  <c:v>1.9221437207504341E-2</c:v>
                </c:pt>
                <c:pt idx="242">
                  <c:v>3.0974725084921412E-2</c:v>
                </c:pt>
                <c:pt idx="243">
                  <c:v>3.4379806387406134E-2</c:v>
                </c:pt>
                <c:pt idx="244">
                  <c:v>3.4059037858911199E-2</c:v>
                </c:pt>
                <c:pt idx="245">
                  <c:v>3.8730743607247722E-2</c:v>
                </c:pt>
                <c:pt idx="246">
                  <c:v>6.3734239161724909E-2</c:v>
                </c:pt>
                <c:pt idx="247">
                  <c:v>9.9865935204757242E-2</c:v>
                </c:pt>
                <c:pt idx="248">
                  <c:v>6.513246095260028E-2</c:v>
                </c:pt>
                <c:pt idx="249">
                  <c:v>6.6596481415987424E-2</c:v>
                </c:pt>
                <c:pt idx="250">
                  <c:v>0.11360140809159175</c:v>
                </c:pt>
                <c:pt idx="251">
                  <c:v>0.11291874686428201</c:v>
                </c:pt>
                <c:pt idx="252">
                  <c:v>9.9627415016902032E-2</c:v>
                </c:pt>
                <c:pt idx="253">
                  <c:v>0.12895717328902889</c:v>
                </c:pt>
                <c:pt idx="254">
                  <c:v>0.17239252198086905</c:v>
                </c:pt>
                <c:pt idx="255">
                  <c:v>0.161831835042728</c:v>
                </c:pt>
                <c:pt idx="256">
                  <c:v>0.16124787182418596</c:v>
                </c:pt>
                <c:pt idx="257">
                  <c:v>0.20538233141146378</c:v>
                </c:pt>
                <c:pt idx="258">
                  <c:v>0.28953883355403309</c:v>
                </c:pt>
                <c:pt idx="259">
                  <c:v>0.34923467919034734</c:v>
                </c:pt>
                <c:pt idx="260">
                  <c:v>0.30185963498186424</c:v>
                </c:pt>
                <c:pt idx="261">
                  <c:v>0.26969230895766677</c:v>
                </c:pt>
                <c:pt idx="262">
                  <c:v>0.31083292894565856</c:v>
                </c:pt>
                <c:pt idx="263">
                  <c:v>0.45018629249154901</c:v>
                </c:pt>
                <c:pt idx="264">
                  <c:v>0.45146114177146479</c:v>
                </c:pt>
                <c:pt idx="265">
                  <c:v>0.44406701594795328</c:v>
                </c:pt>
                <c:pt idx="266">
                  <c:v>0.38195306909683097</c:v>
                </c:pt>
                <c:pt idx="267">
                  <c:v>0.38127040786952127</c:v>
                </c:pt>
                <c:pt idx="268">
                  <c:v>0.27280129623384847</c:v>
                </c:pt>
                <c:pt idx="269">
                  <c:v>0.306465542057689</c:v>
                </c:pt>
                <c:pt idx="270">
                  <c:v>0.30662181390490451</c:v>
                </c:pt>
                <c:pt idx="271">
                  <c:v>0.26725775807473084</c:v>
                </c:pt>
                <c:pt idx="272">
                  <c:v>0.27169094363521218</c:v>
                </c:pt>
                <c:pt idx="273">
                  <c:v>0.27753880065469677</c:v>
                </c:pt>
                <c:pt idx="274">
                  <c:v>0.29581438194484427</c:v>
                </c:pt>
                <c:pt idx="275">
                  <c:v>0.35031213245272774</c:v>
                </c:pt>
                <c:pt idx="276">
                  <c:v>0.37896745433160889</c:v>
                </c:pt>
                <c:pt idx="277">
                  <c:v>0.42292096756947928</c:v>
                </c:pt>
                <c:pt idx="278">
                  <c:v>0.47974634611746708</c:v>
                </c:pt>
                <c:pt idx="279">
                  <c:v>0.3635541152957239</c:v>
                </c:pt>
                <c:pt idx="280">
                  <c:v>0.41958168493950637</c:v>
                </c:pt>
                <c:pt idx="281">
                  <c:v>0.35476999251540103</c:v>
                </c:pt>
                <c:pt idx="282">
                  <c:v>0.3418816775371557</c:v>
                </c:pt>
                <c:pt idx="283">
                  <c:v>0.32456840183249308</c:v>
                </c:pt>
                <c:pt idx="284">
                  <c:v>0.40481810779467525</c:v>
                </c:pt>
                <c:pt idx="285">
                  <c:v>0.4592253851278551</c:v>
                </c:pt>
                <c:pt idx="286">
                  <c:v>0.3571551943939531</c:v>
                </c:pt>
                <c:pt idx="287">
                  <c:v>0.3330893299227688</c:v>
                </c:pt>
                <c:pt idx="288">
                  <c:v>0.40139657682406255</c:v>
                </c:pt>
                <c:pt idx="289">
                  <c:v>0.47253316664336298</c:v>
                </c:pt>
                <c:pt idx="290">
                  <c:v>0.46055780824621867</c:v>
                </c:pt>
                <c:pt idx="291">
                  <c:v>0.44530074105754913</c:v>
                </c:pt>
                <c:pt idx="292">
                  <c:v>0.41921156740662757</c:v>
                </c:pt>
                <c:pt idx="293">
                  <c:v>0.56162456922431592</c:v>
                </c:pt>
                <c:pt idx="294">
                  <c:v>0.56009475008841692</c:v>
                </c:pt>
                <c:pt idx="295">
                  <c:v>0.57971097933099203</c:v>
                </c:pt>
                <c:pt idx="296">
                  <c:v>0.74568813074196227</c:v>
                </c:pt>
                <c:pt idx="297">
                  <c:v>0.65560152323926857</c:v>
                </c:pt>
                <c:pt idx="298">
                  <c:v>0.55807144090867966</c:v>
                </c:pt>
                <c:pt idx="299">
                  <c:v>0.66282292754743666</c:v>
                </c:pt>
                <c:pt idx="300">
                  <c:v>0.76752506518180996</c:v>
                </c:pt>
                <c:pt idx="301">
                  <c:v>0.76838044792446314</c:v>
                </c:pt>
                <c:pt idx="302">
                  <c:v>0.67307107079114681</c:v>
                </c:pt>
                <c:pt idx="303">
                  <c:v>0.70810886390367067</c:v>
                </c:pt>
                <c:pt idx="304">
                  <c:v>0.6978278213237048</c:v>
                </c:pt>
                <c:pt idx="305">
                  <c:v>0.87293453854568481</c:v>
                </c:pt>
                <c:pt idx="306">
                  <c:v>0.86494822466956722</c:v>
                </c:pt>
                <c:pt idx="307">
                  <c:v>0.91079344974215137</c:v>
                </c:pt>
                <c:pt idx="308">
                  <c:v>0.93300050171487792</c:v>
                </c:pt>
                <c:pt idx="309">
                  <c:v>0.9304837024913023</c:v>
                </c:pt>
                <c:pt idx="310">
                  <c:v>0.96581758963012931</c:v>
                </c:pt>
                <c:pt idx="311">
                  <c:v>1</c:v>
                </c:pt>
                <c:pt idx="312">
                  <c:v>0.9788292771193341</c:v>
                </c:pt>
                <c:pt idx="313">
                  <c:v>0.97896087446435776</c:v>
                </c:pt>
                <c:pt idx="314">
                  <c:v>0.6674452842913895</c:v>
                </c:pt>
                <c:pt idx="315">
                  <c:v>0.5299260587417649</c:v>
                </c:pt>
                <c:pt idx="316">
                  <c:v>0.35856986585295642</c:v>
                </c:pt>
                <c:pt idx="317">
                  <c:v>0.25052844558861026</c:v>
                </c:pt>
                <c:pt idx="318">
                  <c:v>0.1706241826571149</c:v>
                </c:pt>
                <c:pt idx="319">
                  <c:v>0.10197971755919824</c:v>
                </c:pt>
                <c:pt idx="320">
                  <c:v>8.7668506287885653E-2</c:v>
                </c:pt>
                <c:pt idx="321">
                  <c:v>8.6245609994818367E-2</c:v>
                </c:pt>
                <c:pt idx="322">
                  <c:v>6.1192765435957336E-2</c:v>
                </c:pt>
                <c:pt idx="323">
                  <c:v>5.757383844780932E-2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43-E746-B87B-7237CA219423}"/>
            </c:ext>
          </c:extLst>
        </c:ser>
        <c:ser>
          <c:idx val="1"/>
          <c:order val="1"/>
          <c:tx>
            <c:strRef>
              <c:f>'4-cells'!$G$2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77000"/>
                </a:schemeClr>
              </a:solidFill>
              <a:ln w="9525">
                <a:solidFill>
                  <a:schemeClr val="accent6">
                    <a:tint val="77000"/>
                  </a:schemeClr>
                </a:solidFill>
              </a:ln>
              <a:effectLst/>
            </c:spPr>
          </c:marker>
          <c:xVal>
            <c:numRef>
              <c:f>'4-cells'!$G$3:$G$525</c:f>
              <c:numCache>
                <c:formatCode>General</c:formatCode>
                <c:ptCount val="523"/>
                <c:pt idx="0">
                  <c:v>0</c:v>
                </c:pt>
                <c:pt idx="1">
                  <c:v>1.9153176802294489E-3</c:v>
                </c:pt>
                <c:pt idx="2">
                  <c:v>3.8318506635554909E-3</c:v>
                </c:pt>
                <c:pt idx="3">
                  <c:v>5.7471683437849393E-3</c:v>
                </c:pt>
                <c:pt idx="4">
                  <c:v>7.6624860240143882E-3</c:v>
                </c:pt>
                <c:pt idx="5">
                  <c:v>9.5790190073404297E-3</c:v>
                </c:pt>
                <c:pt idx="6">
                  <c:v>1.1494336687569879E-2</c:v>
                </c:pt>
                <c:pt idx="7">
                  <c:v>1.3409654367799327E-2</c:v>
                </c:pt>
                <c:pt idx="8">
                  <c:v>1.5326187351125372E-2</c:v>
                </c:pt>
                <c:pt idx="9">
                  <c:v>1.7241505031354819E-2</c:v>
                </c:pt>
                <c:pt idx="10">
                  <c:v>1.9156822711584268E-2</c:v>
                </c:pt>
                <c:pt idx="11">
                  <c:v>2.1073355694910308E-2</c:v>
                </c:pt>
                <c:pt idx="12">
                  <c:v>2.2988673375139757E-2</c:v>
                </c:pt>
                <c:pt idx="13">
                  <c:v>2.4903991055369206E-2</c:v>
                </c:pt>
                <c:pt idx="14">
                  <c:v>2.682052403869525E-2</c:v>
                </c:pt>
                <c:pt idx="15">
                  <c:v>2.8735841718924699E-2</c:v>
                </c:pt>
                <c:pt idx="16">
                  <c:v>3.0651159399154148E-2</c:v>
                </c:pt>
                <c:pt idx="17">
                  <c:v>3.2566477079383593E-2</c:v>
                </c:pt>
                <c:pt idx="18">
                  <c:v>3.4483010062709638E-2</c:v>
                </c:pt>
                <c:pt idx="19">
                  <c:v>3.6398327742939086E-2</c:v>
                </c:pt>
                <c:pt idx="20">
                  <c:v>3.8313645423168535E-2</c:v>
                </c:pt>
                <c:pt idx="21">
                  <c:v>4.0230178406494572E-2</c:v>
                </c:pt>
                <c:pt idx="22">
                  <c:v>4.2145496086724028E-2</c:v>
                </c:pt>
                <c:pt idx="23">
                  <c:v>4.4060813766953477E-2</c:v>
                </c:pt>
                <c:pt idx="24">
                  <c:v>4.5977346750279514E-2</c:v>
                </c:pt>
                <c:pt idx="25">
                  <c:v>4.7892664430508963E-2</c:v>
                </c:pt>
                <c:pt idx="26">
                  <c:v>4.9807982110738412E-2</c:v>
                </c:pt>
                <c:pt idx="27">
                  <c:v>5.1724515094064456E-2</c:v>
                </c:pt>
                <c:pt idx="28">
                  <c:v>5.3639832774293912E-2</c:v>
                </c:pt>
                <c:pt idx="29">
                  <c:v>5.5555150454523354E-2</c:v>
                </c:pt>
                <c:pt idx="30">
                  <c:v>5.7471683437849398E-2</c:v>
                </c:pt>
                <c:pt idx="31">
                  <c:v>5.938700111807884E-2</c:v>
                </c:pt>
                <c:pt idx="32">
                  <c:v>6.1302318798308296E-2</c:v>
                </c:pt>
                <c:pt idx="33">
                  <c:v>6.3218851781634333E-2</c:v>
                </c:pt>
                <c:pt idx="34">
                  <c:v>6.5134169461863775E-2</c:v>
                </c:pt>
                <c:pt idx="35">
                  <c:v>6.7049487142093231E-2</c:v>
                </c:pt>
                <c:pt idx="36">
                  <c:v>6.8966020125419275E-2</c:v>
                </c:pt>
                <c:pt idx="37">
                  <c:v>7.0881337805648717E-2</c:v>
                </c:pt>
                <c:pt idx="38">
                  <c:v>7.2796655485878173E-2</c:v>
                </c:pt>
                <c:pt idx="39">
                  <c:v>7.4713188469204217E-2</c:v>
                </c:pt>
                <c:pt idx="40">
                  <c:v>7.6628506149433659E-2</c:v>
                </c:pt>
                <c:pt idx="41">
                  <c:v>7.8543823829663115E-2</c:v>
                </c:pt>
                <c:pt idx="42">
                  <c:v>8.0460356812989145E-2</c:v>
                </c:pt>
                <c:pt idx="43">
                  <c:v>8.2375674493218601E-2</c:v>
                </c:pt>
                <c:pt idx="44">
                  <c:v>8.4290992173448057E-2</c:v>
                </c:pt>
                <c:pt idx="45">
                  <c:v>8.6206309853677499E-2</c:v>
                </c:pt>
                <c:pt idx="46">
                  <c:v>8.8122842837003543E-2</c:v>
                </c:pt>
                <c:pt idx="47">
                  <c:v>9.0038160517232985E-2</c:v>
                </c:pt>
                <c:pt idx="48">
                  <c:v>9.195347819746244E-2</c:v>
                </c:pt>
                <c:pt idx="49">
                  <c:v>9.3870011180788485E-2</c:v>
                </c:pt>
                <c:pt idx="50">
                  <c:v>9.5785328861017927E-2</c:v>
                </c:pt>
                <c:pt idx="51">
                  <c:v>9.7700646541247368E-2</c:v>
                </c:pt>
                <c:pt idx="52">
                  <c:v>9.9617179524573413E-2</c:v>
                </c:pt>
                <c:pt idx="53">
                  <c:v>0.10153249720480287</c:v>
                </c:pt>
                <c:pt idx="54">
                  <c:v>0.10344781488503232</c:v>
                </c:pt>
                <c:pt idx="55">
                  <c:v>0.10536434786835837</c:v>
                </c:pt>
                <c:pt idx="56">
                  <c:v>0.10727966554858782</c:v>
                </c:pt>
                <c:pt idx="57">
                  <c:v>0.10919498322881725</c:v>
                </c:pt>
                <c:pt idx="58">
                  <c:v>0.1111115162121433</c:v>
                </c:pt>
                <c:pt idx="59">
                  <c:v>0.11302683389237275</c:v>
                </c:pt>
                <c:pt idx="60">
                  <c:v>0.11494215157260221</c:v>
                </c:pt>
                <c:pt idx="61">
                  <c:v>0.11685868455592825</c:v>
                </c:pt>
                <c:pt idx="62">
                  <c:v>0.11877400223615768</c:v>
                </c:pt>
                <c:pt idx="63">
                  <c:v>0.12068931991638714</c:v>
                </c:pt>
                <c:pt idx="64">
                  <c:v>0.12260585289971318</c:v>
                </c:pt>
                <c:pt idx="65">
                  <c:v>0.12452117057994264</c:v>
                </c:pt>
                <c:pt idx="66">
                  <c:v>0.12643648826017209</c:v>
                </c:pt>
                <c:pt idx="67">
                  <c:v>0.12835302124349812</c:v>
                </c:pt>
                <c:pt idx="68">
                  <c:v>0.13026833892372755</c:v>
                </c:pt>
                <c:pt idx="69">
                  <c:v>0.13218365660395701</c:v>
                </c:pt>
                <c:pt idx="70">
                  <c:v>0.13410018958728306</c:v>
                </c:pt>
                <c:pt idx="71">
                  <c:v>0.13601550726751252</c:v>
                </c:pt>
                <c:pt idx="72">
                  <c:v>0.13793082494774198</c:v>
                </c:pt>
                <c:pt idx="73">
                  <c:v>0.1398461426279714</c:v>
                </c:pt>
                <c:pt idx="74">
                  <c:v>0.14176267561129743</c:v>
                </c:pt>
                <c:pt idx="75">
                  <c:v>0.14367799329152689</c:v>
                </c:pt>
                <c:pt idx="76">
                  <c:v>0.14559331097175635</c:v>
                </c:pt>
                <c:pt idx="77">
                  <c:v>0.1475098439550824</c:v>
                </c:pt>
                <c:pt idx="78">
                  <c:v>0.14942516163531183</c:v>
                </c:pt>
                <c:pt idx="79">
                  <c:v>0.15134047931554129</c:v>
                </c:pt>
                <c:pt idx="80">
                  <c:v>0.15325701229886732</c:v>
                </c:pt>
                <c:pt idx="81">
                  <c:v>0.15517232997909677</c:v>
                </c:pt>
                <c:pt idx="82">
                  <c:v>0.15708764765932623</c:v>
                </c:pt>
                <c:pt idx="83">
                  <c:v>0.15900418064265229</c:v>
                </c:pt>
                <c:pt idx="84">
                  <c:v>0.16091949832288172</c:v>
                </c:pt>
                <c:pt idx="85">
                  <c:v>0.16283481600311117</c:v>
                </c:pt>
                <c:pt idx="86">
                  <c:v>0.1647513489864372</c:v>
                </c:pt>
                <c:pt idx="87">
                  <c:v>0.16666666666666666</c:v>
                </c:pt>
                <c:pt idx="88">
                  <c:v>0.16858198434689611</c:v>
                </c:pt>
                <c:pt idx="89">
                  <c:v>0.17049851733022214</c:v>
                </c:pt>
                <c:pt idx="90">
                  <c:v>0.1724138350104516</c:v>
                </c:pt>
                <c:pt idx="91">
                  <c:v>0.17432915269068106</c:v>
                </c:pt>
                <c:pt idx="92">
                  <c:v>0.17624568567400709</c:v>
                </c:pt>
                <c:pt idx="93">
                  <c:v>0.17816100335423654</c:v>
                </c:pt>
                <c:pt idx="94">
                  <c:v>0.18007632103446597</c:v>
                </c:pt>
                <c:pt idx="95">
                  <c:v>0.18199285401779203</c:v>
                </c:pt>
                <c:pt idx="96">
                  <c:v>0.18390817169802148</c:v>
                </c:pt>
                <c:pt idx="97">
                  <c:v>0.18582348937825091</c:v>
                </c:pt>
                <c:pt idx="98">
                  <c:v>0.18774002236157697</c:v>
                </c:pt>
                <c:pt idx="99">
                  <c:v>0.18965534004180643</c:v>
                </c:pt>
                <c:pt idx="100">
                  <c:v>0.19157065772203585</c:v>
                </c:pt>
                <c:pt idx="101">
                  <c:v>0.19348719070536191</c:v>
                </c:pt>
                <c:pt idx="102">
                  <c:v>0.19540250838559134</c:v>
                </c:pt>
                <c:pt idx="103">
                  <c:v>0.19731782606582079</c:v>
                </c:pt>
                <c:pt idx="104">
                  <c:v>0.19923314374605025</c:v>
                </c:pt>
                <c:pt idx="105">
                  <c:v>0.20114967672937631</c:v>
                </c:pt>
                <c:pt idx="106">
                  <c:v>0.20306499440960574</c:v>
                </c:pt>
                <c:pt idx="107">
                  <c:v>0.20498031208983516</c:v>
                </c:pt>
                <c:pt idx="108">
                  <c:v>0.20689684507316122</c:v>
                </c:pt>
                <c:pt idx="109">
                  <c:v>0.20881216275339068</c:v>
                </c:pt>
                <c:pt idx="110">
                  <c:v>0.21072748043362013</c:v>
                </c:pt>
                <c:pt idx="111">
                  <c:v>0.21264401341694616</c:v>
                </c:pt>
                <c:pt idx="112">
                  <c:v>0.21455933109717565</c:v>
                </c:pt>
                <c:pt idx="113">
                  <c:v>0.21647464877740508</c:v>
                </c:pt>
                <c:pt idx="114">
                  <c:v>0.21839118176073111</c:v>
                </c:pt>
                <c:pt idx="115">
                  <c:v>0.22030649944096056</c:v>
                </c:pt>
                <c:pt idx="116">
                  <c:v>0.22222181712118999</c:v>
                </c:pt>
                <c:pt idx="117">
                  <c:v>0.22413835010451608</c:v>
                </c:pt>
                <c:pt idx="118">
                  <c:v>0.2260536677847455</c:v>
                </c:pt>
                <c:pt idx="119">
                  <c:v>0.22796898546497493</c:v>
                </c:pt>
                <c:pt idx="120">
                  <c:v>0.22988551844830099</c:v>
                </c:pt>
                <c:pt idx="121">
                  <c:v>0.23180083612853042</c:v>
                </c:pt>
                <c:pt idx="122">
                  <c:v>0.2337161538087599</c:v>
                </c:pt>
                <c:pt idx="123">
                  <c:v>0.23563268679208593</c:v>
                </c:pt>
                <c:pt idx="124">
                  <c:v>0.23754800447231536</c:v>
                </c:pt>
                <c:pt idx="125">
                  <c:v>0.23946332215254484</c:v>
                </c:pt>
                <c:pt idx="126">
                  <c:v>0.24137985513587085</c:v>
                </c:pt>
                <c:pt idx="127">
                  <c:v>0.24329517281610033</c:v>
                </c:pt>
                <c:pt idx="128">
                  <c:v>0.24521049049632976</c:v>
                </c:pt>
                <c:pt idx="129">
                  <c:v>0.24712702347965579</c:v>
                </c:pt>
                <c:pt idx="130">
                  <c:v>0.24904234115988527</c:v>
                </c:pt>
                <c:pt idx="131">
                  <c:v>0.25095765884011467</c:v>
                </c:pt>
                <c:pt idx="132">
                  <c:v>0.25287297652034418</c:v>
                </c:pt>
                <c:pt idx="133">
                  <c:v>0.25478950950367019</c:v>
                </c:pt>
                <c:pt idx="134">
                  <c:v>0.25670482718389964</c:v>
                </c:pt>
                <c:pt idx="135">
                  <c:v>0.2586201448641291</c:v>
                </c:pt>
                <c:pt idx="136">
                  <c:v>0.2605366778474551</c:v>
                </c:pt>
                <c:pt idx="137">
                  <c:v>0.26245199552768461</c:v>
                </c:pt>
                <c:pt idx="138">
                  <c:v>0.26436731320791401</c:v>
                </c:pt>
                <c:pt idx="139">
                  <c:v>0.26628384619124007</c:v>
                </c:pt>
                <c:pt idx="140">
                  <c:v>0.26819916387146953</c:v>
                </c:pt>
                <c:pt idx="141">
                  <c:v>0.27011448155169898</c:v>
                </c:pt>
                <c:pt idx="142">
                  <c:v>0.27203101453502504</c:v>
                </c:pt>
                <c:pt idx="143">
                  <c:v>0.27394633221525444</c:v>
                </c:pt>
                <c:pt idx="144">
                  <c:v>0.27586164989548395</c:v>
                </c:pt>
                <c:pt idx="145">
                  <c:v>0.27777818287880995</c:v>
                </c:pt>
                <c:pt idx="146">
                  <c:v>0.27969350055903941</c:v>
                </c:pt>
                <c:pt idx="147">
                  <c:v>0.28160881823926887</c:v>
                </c:pt>
                <c:pt idx="148">
                  <c:v>0.28352535122259487</c:v>
                </c:pt>
                <c:pt idx="149">
                  <c:v>0.28544066890282438</c:v>
                </c:pt>
                <c:pt idx="150">
                  <c:v>0.28735598658305378</c:v>
                </c:pt>
                <c:pt idx="151">
                  <c:v>0.28927251956637984</c:v>
                </c:pt>
                <c:pt idx="152">
                  <c:v>0.29118783724660929</c:v>
                </c:pt>
                <c:pt idx="153">
                  <c:v>0.29310315492683875</c:v>
                </c:pt>
                <c:pt idx="154">
                  <c:v>0.29501968791016481</c:v>
                </c:pt>
                <c:pt idx="155">
                  <c:v>0.29693500559039421</c:v>
                </c:pt>
                <c:pt idx="156">
                  <c:v>0.29885032327062366</c:v>
                </c:pt>
                <c:pt idx="157">
                  <c:v>0.30076685625394972</c:v>
                </c:pt>
                <c:pt idx="158">
                  <c:v>0.30268217393417918</c:v>
                </c:pt>
                <c:pt idx="159">
                  <c:v>0.30459749161440863</c:v>
                </c:pt>
                <c:pt idx="160">
                  <c:v>0.30651280929463803</c:v>
                </c:pt>
                <c:pt idx="161">
                  <c:v>0.30842934227796409</c:v>
                </c:pt>
                <c:pt idx="162">
                  <c:v>0.31034465995819355</c:v>
                </c:pt>
                <c:pt idx="163">
                  <c:v>0.312259977638423</c:v>
                </c:pt>
                <c:pt idx="164">
                  <c:v>0.31417651062174906</c:v>
                </c:pt>
                <c:pt idx="165">
                  <c:v>0.31609182830197846</c:v>
                </c:pt>
                <c:pt idx="166">
                  <c:v>0.31800714598220792</c:v>
                </c:pt>
                <c:pt idx="167">
                  <c:v>0.31992367896553398</c:v>
                </c:pt>
                <c:pt idx="168">
                  <c:v>0.32183899664576343</c:v>
                </c:pt>
                <c:pt idx="169">
                  <c:v>0.32375431432599289</c:v>
                </c:pt>
                <c:pt idx="170">
                  <c:v>0.32567084730931889</c:v>
                </c:pt>
                <c:pt idx="171">
                  <c:v>0.3275861649895484</c:v>
                </c:pt>
                <c:pt idx="172">
                  <c:v>0.3295014826697778</c:v>
                </c:pt>
                <c:pt idx="173">
                  <c:v>0.33141801565310386</c:v>
                </c:pt>
                <c:pt idx="174">
                  <c:v>0.33333333333333331</c:v>
                </c:pt>
                <c:pt idx="175">
                  <c:v>0.33524865101356277</c:v>
                </c:pt>
                <c:pt idx="176">
                  <c:v>0.33716518399688883</c:v>
                </c:pt>
                <c:pt idx="177">
                  <c:v>0.33908050167711823</c:v>
                </c:pt>
                <c:pt idx="178">
                  <c:v>0.34099581935734768</c:v>
                </c:pt>
                <c:pt idx="179">
                  <c:v>0.34291235234067374</c:v>
                </c:pt>
                <c:pt idx="180">
                  <c:v>0.3448276700209032</c:v>
                </c:pt>
                <c:pt idx="181">
                  <c:v>0.34674298770113265</c:v>
                </c:pt>
                <c:pt idx="182">
                  <c:v>0.34865952068445866</c:v>
                </c:pt>
                <c:pt idx="183">
                  <c:v>0.35057483836468811</c:v>
                </c:pt>
                <c:pt idx="184">
                  <c:v>0.35249015604491757</c:v>
                </c:pt>
                <c:pt idx="185">
                  <c:v>0.35440668902824363</c:v>
                </c:pt>
                <c:pt idx="186">
                  <c:v>0.35632200670847308</c:v>
                </c:pt>
                <c:pt idx="187">
                  <c:v>0.35823732438870254</c:v>
                </c:pt>
                <c:pt idx="188">
                  <c:v>0.36015385737202854</c:v>
                </c:pt>
                <c:pt idx="189">
                  <c:v>0.362069175052258</c:v>
                </c:pt>
                <c:pt idx="190">
                  <c:v>0.36398449273248745</c:v>
                </c:pt>
                <c:pt idx="191">
                  <c:v>0.36589981041271691</c:v>
                </c:pt>
                <c:pt idx="192">
                  <c:v>0.36781634339604297</c:v>
                </c:pt>
                <c:pt idx="193">
                  <c:v>0.36973166107627237</c:v>
                </c:pt>
                <c:pt idx="194">
                  <c:v>0.37164697875650182</c:v>
                </c:pt>
                <c:pt idx="195">
                  <c:v>0.37356351173982788</c:v>
                </c:pt>
                <c:pt idx="196">
                  <c:v>0.37547882942005734</c:v>
                </c:pt>
                <c:pt idx="197">
                  <c:v>0.37739414710028679</c:v>
                </c:pt>
                <c:pt idx="198">
                  <c:v>0.37931068008361285</c:v>
                </c:pt>
                <c:pt idx="199">
                  <c:v>0.38122599776384225</c:v>
                </c:pt>
                <c:pt idx="200">
                  <c:v>0.38314131544407171</c:v>
                </c:pt>
                <c:pt idx="201">
                  <c:v>0.38505784842739776</c:v>
                </c:pt>
                <c:pt idx="202">
                  <c:v>0.38697316610762722</c:v>
                </c:pt>
                <c:pt idx="203">
                  <c:v>0.38888848378785668</c:v>
                </c:pt>
                <c:pt idx="204">
                  <c:v>0.39080501677118268</c:v>
                </c:pt>
                <c:pt idx="205">
                  <c:v>0.39272033445141213</c:v>
                </c:pt>
                <c:pt idx="206">
                  <c:v>0.39463565213164159</c:v>
                </c:pt>
                <c:pt idx="207">
                  <c:v>0.39655218511496765</c:v>
                </c:pt>
                <c:pt idx="208">
                  <c:v>0.3984675027951971</c:v>
                </c:pt>
                <c:pt idx="209">
                  <c:v>0.4003828204754265</c:v>
                </c:pt>
                <c:pt idx="210">
                  <c:v>0.40229935345875262</c:v>
                </c:pt>
                <c:pt idx="211">
                  <c:v>0.40421467113898202</c:v>
                </c:pt>
                <c:pt idx="212">
                  <c:v>0.40612998881921147</c:v>
                </c:pt>
                <c:pt idx="213">
                  <c:v>0.40804652180253748</c:v>
                </c:pt>
                <c:pt idx="214">
                  <c:v>0.40996183948276699</c:v>
                </c:pt>
                <c:pt idx="215">
                  <c:v>0.41187715716299644</c:v>
                </c:pt>
                <c:pt idx="216">
                  <c:v>0.41379369014632245</c:v>
                </c:pt>
                <c:pt idx="217">
                  <c:v>0.41570900782655196</c:v>
                </c:pt>
                <c:pt idx="218">
                  <c:v>0.41762432550678136</c:v>
                </c:pt>
                <c:pt idx="219">
                  <c:v>0.41954085849010742</c:v>
                </c:pt>
                <c:pt idx="220">
                  <c:v>0.42145617617033682</c:v>
                </c:pt>
                <c:pt idx="221">
                  <c:v>0.42337149385056633</c:v>
                </c:pt>
                <c:pt idx="222">
                  <c:v>0.42528681153079578</c:v>
                </c:pt>
                <c:pt idx="223">
                  <c:v>0.42720334451412179</c:v>
                </c:pt>
                <c:pt idx="224">
                  <c:v>0.4291186621943513</c:v>
                </c:pt>
                <c:pt idx="225">
                  <c:v>0.43103397987458064</c:v>
                </c:pt>
                <c:pt idx="226">
                  <c:v>0.4329505128579067</c:v>
                </c:pt>
                <c:pt idx="227">
                  <c:v>0.43486583053813616</c:v>
                </c:pt>
                <c:pt idx="228">
                  <c:v>0.43678114821836567</c:v>
                </c:pt>
                <c:pt idx="229">
                  <c:v>0.43869768120169167</c:v>
                </c:pt>
                <c:pt idx="230">
                  <c:v>0.44061299888192113</c:v>
                </c:pt>
                <c:pt idx="231">
                  <c:v>0.44252831656215053</c:v>
                </c:pt>
                <c:pt idx="232">
                  <c:v>0.44444484954547664</c:v>
                </c:pt>
                <c:pt idx="233">
                  <c:v>0.44636016722570604</c:v>
                </c:pt>
                <c:pt idx="234">
                  <c:v>0.4482754849059355</c:v>
                </c:pt>
                <c:pt idx="235">
                  <c:v>0.4501920178892615</c:v>
                </c:pt>
                <c:pt idx="236">
                  <c:v>0.45210733556949101</c:v>
                </c:pt>
                <c:pt idx="237">
                  <c:v>0.45402265324972046</c:v>
                </c:pt>
                <c:pt idx="238">
                  <c:v>0.45593918623304652</c:v>
                </c:pt>
                <c:pt idx="239">
                  <c:v>0.45785450391327598</c:v>
                </c:pt>
                <c:pt idx="240">
                  <c:v>0.45976982159350538</c:v>
                </c:pt>
                <c:pt idx="241">
                  <c:v>0.46168635457683149</c:v>
                </c:pt>
                <c:pt idx="242">
                  <c:v>0.46360167225706084</c:v>
                </c:pt>
                <c:pt idx="243">
                  <c:v>0.46551698993729035</c:v>
                </c:pt>
                <c:pt idx="244">
                  <c:v>0.46743352292061635</c:v>
                </c:pt>
                <c:pt idx="245">
                  <c:v>0.46934884060084581</c:v>
                </c:pt>
                <c:pt idx="246">
                  <c:v>0.47126415828107532</c:v>
                </c:pt>
                <c:pt idx="247">
                  <c:v>0.47318069126440132</c:v>
                </c:pt>
                <c:pt idx="248">
                  <c:v>0.47509600894463072</c:v>
                </c:pt>
                <c:pt idx="249">
                  <c:v>0.47701132662486018</c:v>
                </c:pt>
                <c:pt idx="250">
                  <c:v>0.47892664430508969</c:v>
                </c:pt>
                <c:pt idx="251">
                  <c:v>0.48084317728841569</c:v>
                </c:pt>
                <c:pt idx="252">
                  <c:v>0.48275849496864515</c:v>
                </c:pt>
                <c:pt idx="253">
                  <c:v>0.48467381264887455</c:v>
                </c:pt>
                <c:pt idx="254">
                  <c:v>0.48659034563220066</c:v>
                </c:pt>
                <c:pt idx="255">
                  <c:v>0.48850566331243006</c:v>
                </c:pt>
                <c:pt idx="256">
                  <c:v>0.49042098099265952</c:v>
                </c:pt>
                <c:pt idx="257">
                  <c:v>0.49233751397598557</c:v>
                </c:pt>
                <c:pt idx="258">
                  <c:v>0.49425283165621503</c:v>
                </c:pt>
                <c:pt idx="259">
                  <c:v>0.49616814933644449</c:v>
                </c:pt>
                <c:pt idx="260">
                  <c:v>0.49808468231977054</c:v>
                </c:pt>
                <c:pt idx="261">
                  <c:v>0.5</c:v>
                </c:pt>
                <c:pt idx="262">
                  <c:v>0.50191531768022934</c:v>
                </c:pt>
                <c:pt idx="263">
                  <c:v>0.5038318506635554</c:v>
                </c:pt>
                <c:pt idx="264">
                  <c:v>0.50574716834378486</c:v>
                </c:pt>
                <c:pt idx="265">
                  <c:v>0.50766248602401431</c:v>
                </c:pt>
                <c:pt idx="266">
                  <c:v>0.50957901900734037</c:v>
                </c:pt>
                <c:pt idx="267">
                  <c:v>0.51149433668756983</c:v>
                </c:pt>
                <c:pt idx="268">
                  <c:v>0.51340965436779928</c:v>
                </c:pt>
                <c:pt idx="269">
                  <c:v>0.51532618735112534</c:v>
                </c:pt>
                <c:pt idx="270">
                  <c:v>0.5172415050313548</c:v>
                </c:pt>
                <c:pt idx="271">
                  <c:v>0.51915682271158425</c:v>
                </c:pt>
                <c:pt idx="272">
                  <c:v>0.5210733556949102</c:v>
                </c:pt>
                <c:pt idx="273">
                  <c:v>0.52298867337513977</c:v>
                </c:pt>
                <c:pt idx="274">
                  <c:v>0.52490399105536922</c:v>
                </c:pt>
                <c:pt idx="275">
                  <c:v>0.52682052403869517</c:v>
                </c:pt>
                <c:pt idx="276">
                  <c:v>0.52873584171892474</c:v>
                </c:pt>
                <c:pt idx="277">
                  <c:v>0.53065115939915408</c:v>
                </c:pt>
                <c:pt idx="278">
                  <c:v>0.53256647707938354</c:v>
                </c:pt>
                <c:pt idx="279">
                  <c:v>0.5344830100627096</c:v>
                </c:pt>
                <c:pt idx="280">
                  <c:v>0.53639832774293905</c:v>
                </c:pt>
                <c:pt idx="281">
                  <c:v>0.53831364542316851</c:v>
                </c:pt>
                <c:pt idx="282">
                  <c:v>0.54023017840649457</c:v>
                </c:pt>
                <c:pt idx="283">
                  <c:v>0.54214549608672402</c:v>
                </c:pt>
                <c:pt idx="284">
                  <c:v>0.54406081376695337</c:v>
                </c:pt>
                <c:pt idx="285">
                  <c:v>0.54597734675027942</c:v>
                </c:pt>
                <c:pt idx="286">
                  <c:v>0.54789266443050888</c:v>
                </c:pt>
                <c:pt idx="287">
                  <c:v>0.54980798211073834</c:v>
                </c:pt>
                <c:pt idx="288">
                  <c:v>0.55172451509406439</c:v>
                </c:pt>
                <c:pt idx="289">
                  <c:v>0.55363983277429385</c:v>
                </c:pt>
                <c:pt idx="290">
                  <c:v>0.55555515045452331</c:v>
                </c:pt>
                <c:pt idx="291">
                  <c:v>0.55747168343784936</c:v>
                </c:pt>
                <c:pt idx="292">
                  <c:v>0.55938700111807882</c:v>
                </c:pt>
                <c:pt idx="293">
                  <c:v>0.56130231879830828</c:v>
                </c:pt>
                <c:pt idx="294">
                  <c:v>0.56321885178163422</c:v>
                </c:pt>
                <c:pt idx="295">
                  <c:v>0.56513416946186379</c:v>
                </c:pt>
                <c:pt idx="296">
                  <c:v>0.56704948714209324</c:v>
                </c:pt>
                <c:pt idx="297">
                  <c:v>0.56896602012541919</c:v>
                </c:pt>
                <c:pt idx="298">
                  <c:v>0.57088133780564876</c:v>
                </c:pt>
                <c:pt idx="299">
                  <c:v>0.5727966554858781</c:v>
                </c:pt>
                <c:pt idx="300">
                  <c:v>0.57471318846920427</c:v>
                </c:pt>
                <c:pt idx="301">
                  <c:v>0.57662850614943362</c:v>
                </c:pt>
                <c:pt idx="302">
                  <c:v>0.57854382382966307</c:v>
                </c:pt>
                <c:pt idx="303">
                  <c:v>0.58046035681298913</c:v>
                </c:pt>
                <c:pt idx="304">
                  <c:v>0.58237567449321859</c:v>
                </c:pt>
                <c:pt idx="305">
                  <c:v>0.58429099217344804</c:v>
                </c:pt>
                <c:pt idx="306">
                  <c:v>0.5862063098536775</c:v>
                </c:pt>
                <c:pt idx="307">
                  <c:v>0.58812284283700345</c:v>
                </c:pt>
                <c:pt idx="308">
                  <c:v>0.5900381605172329</c:v>
                </c:pt>
                <c:pt idx="309">
                  <c:v>0.59195347819746247</c:v>
                </c:pt>
                <c:pt idx="310">
                  <c:v>0.59387001118078842</c:v>
                </c:pt>
                <c:pt idx="311">
                  <c:v>0.59578532886101787</c:v>
                </c:pt>
                <c:pt idx="312">
                  <c:v>0.59770064654124733</c:v>
                </c:pt>
                <c:pt idx="313">
                  <c:v>0.59961717952457338</c:v>
                </c:pt>
                <c:pt idx="314">
                  <c:v>0.60153249720480284</c:v>
                </c:pt>
                <c:pt idx="315">
                  <c:v>0.6034478148850323</c:v>
                </c:pt>
                <c:pt idx="316">
                  <c:v>0.60536434786835835</c:v>
                </c:pt>
                <c:pt idx="317">
                  <c:v>0.60727966554858781</c:v>
                </c:pt>
                <c:pt idx="318">
                  <c:v>0.60919498322881727</c:v>
                </c:pt>
                <c:pt idx="319">
                  <c:v>0.61111151621214332</c:v>
                </c:pt>
                <c:pt idx="320">
                  <c:v>0.61302683389237278</c:v>
                </c:pt>
                <c:pt idx="321">
                  <c:v>0.61494215157260212</c:v>
                </c:pt>
                <c:pt idx="322">
                  <c:v>0.61685868455592818</c:v>
                </c:pt>
                <c:pt idx="323">
                  <c:v>0.61877400223615764</c:v>
                </c:pt>
                <c:pt idx="324">
                  <c:v>0.62068931991638709</c:v>
                </c:pt>
                <c:pt idx="325">
                  <c:v>0.62260585289971315</c:v>
                </c:pt>
                <c:pt idx="326">
                  <c:v>0.62452117057994261</c:v>
                </c:pt>
                <c:pt idx="327">
                  <c:v>0.62643648826017195</c:v>
                </c:pt>
                <c:pt idx="328">
                  <c:v>0.62835302124349812</c:v>
                </c:pt>
                <c:pt idx="329">
                  <c:v>0.63026833892372747</c:v>
                </c:pt>
                <c:pt idx="330">
                  <c:v>0.63218365660395692</c:v>
                </c:pt>
                <c:pt idx="331">
                  <c:v>0.63410018958728298</c:v>
                </c:pt>
                <c:pt idx="332">
                  <c:v>0.63601550726751244</c:v>
                </c:pt>
                <c:pt idx="333">
                  <c:v>0.63793082494774189</c:v>
                </c:pt>
                <c:pt idx="334">
                  <c:v>0.63984735793106795</c:v>
                </c:pt>
                <c:pt idx="335">
                  <c:v>0.64176267561129741</c:v>
                </c:pt>
                <c:pt idx="336">
                  <c:v>0.64367799329152686</c:v>
                </c:pt>
                <c:pt idx="337">
                  <c:v>0.64559331097175632</c:v>
                </c:pt>
                <c:pt idx="338">
                  <c:v>0.64750984395508238</c:v>
                </c:pt>
                <c:pt idx="339">
                  <c:v>0.64942516163531183</c:v>
                </c:pt>
                <c:pt idx="340">
                  <c:v>0.65134047931554129</c:v>
                </c:pt>
                <c:pt idx="341">
                  <c:v>0.65325701229886735</c:v>
                </c:pt>
                <c:pt idx="342">
                  <c:v>0.6551723299790968</c:v>
                </c:pt>
                <c:pt idx="343">
                  <c:v>0.65708764765932615</c:v>
                </c:pt>
                <c:pt idx="344">
                  <c:v>0.6590041806426522</c:v>
                </c:pt>
                <c:pt idx="345">
                  <c:v>0.66091949832288166</c:v>
                </c:pt>
                <c:pt idx="346">
                  <c:v>0.66283481600311112</c:v>
                </c:pt>
                <c:pt idx="347">
                  <c:v>0.66475134898643717</c:v>
                </c:pt>
                <c:pt idx="348">
                  <c:v>0.66666666666666663</c:v>
                </c:pt>
                <c:pt idx="349">
                  <c:v>0.66858198434689597</c:v>
                </c:pt>
                <c:pt idx="350">
                  <c:v>0.67049851733022214</c:v>
                </c:pt>
                <c:pt idx="351">
                  <c:v>0.67241383501045149</c:v>
                </c:pt>
                <c:pt idx="352">
                  <c:v>0.67432915269068106</c:v>
                </c:pt>
                <c:pt idx="353">
                  <c:v>0.676245685674007</c:v>
                </c:pt>
                <c:pt idx="354">
                  <c:v>0.67816100335423646</c:v>
                </c:pt>
                <c:pt idx="355">
                  <c:v>0.68007632103446602</c:v>
                </c:pt>
                <c:pt idx="356">
                  <c:v>0.68199285401779197</c:v>
                </c:pt>
                <c:pt idx="357">
                  <c:v>0.68390817169802143</c:v>
                </c:pt>
                <c:pt idx="358">
                  <c:v>0.68582348937825088</c:v>
                </c:pt>
                <c:pt idx="359">
                  <c:v>0.68774002236157694</c:v>
                </c:pt>
                <c:pt idx="360">
                  <c:v>0.6896553400418064</c:v>
                </c:pt>
                <c:pt idx="361">
                  <c:v>0.69157065772203585</c:v>
                </c:pt>
                <c:pt idx="362">
                  <c:v>0.6934871907053618</c:v>
                </c:pt>
                <c:pt idx="363">
                  <c:v>0.69540250838559137</c:v>
                </c:pt>
                <c:pt idx="364">
                  <c:v>0.69731782606582082</c:v>
                </c:pt>
                <c:pt idx="365">
                  <c:v>0.69923314374605017</c:v>
                </c:pt>
                <c:pt idx="366">
                  <c:v>0.70114967672937623</c:v>
                </c:pt>
                <c:pt idx="367">
                  <c:v>0.70306499440960568</c:v>
                </c:pt>
                <c:pt idx="368">
                  <c:v>0.70498031208983514</c:v>
                </c:pt>
                <c:pt idx="369">
                  <c:v>0.7068968450731612</c:v>
                </c:pt>
                <c:pt idx="370">
                  <c:v>0.70881216275339065</c:v>
                </c:pt>
                <c:pt idx="371">
                  <c:v>0.71072748043362011</c:v>
                </c:pt>
                <c:pt idx="372">
                  <c:v>0.71264401341694616</c:v>
                </c:pt>
                <c:pt idx="373">
                  <c:v>0.71455933109717551</c:v>
                </c:pt>
                <c:pt idx="374">
                  <c:v>0.71647464877740508</c:v>
                </c:pt>
                <c:pt idx="375">
                  <c:v>0.71839118176073102</c:v>
                </c:pt>
                <c:pt idx="376">
                  <c:v>0.72030649944096048</c:v>
                </c:pt>
                <c:pt idx="377">
                  <c:v>0.72222181712119005</c:v>
                </c:pt>
                <c:pt idx="378">
                  <c:v>0.72413835010451599</c:v>
                </c:pt>
                <c:pt idx="379">
                  <c:v>0.72605366778474545</c:v>
                </c:pt>
                <c:pt idx="380">
                  <c:v>0.7279689854649749</c:v>
                </c:pt>
                <c:pt idx="381">
                  <c:v>0.72988551844830096</c:v>
                </c:pt>
                <c:pt idx="382">
                  <c:v>0.73180083612853042</c:v>
                </c:pt>
                <c:pt idx="383">
                  <c:v>0.73371615380875987</c:v>
                </c:pt>
                <c:pt idx="384">
                  <c:v>0.73563268679208593</c:v>
                </c:pt>
                <c:pt idx="385">
                  <c:v>0.73754800447231539</c:v>
                </c:pt>
                <c:pt idx="386">
                  <c:v>0.73946332215254473</c:v>
                </c:pt>
                <c:pt idx="387">
                  <c:v>0.7413798551358709</c:v>
                </c:pt>
                <c:pt idx="388">
                  <c:v>0.74329517281610025</c:v>
                </c:pt>
                <c:pt idx="389">
                  <c:v>0.7452104904963297</c:v>
                </c:pt>
                <c:pt idx="390">
                  <c:v>0.74712702347965576</c:v>
                </c:pt>
                <c:pt idx="391">
                  <c:v>0.74904234115988522</c:v>
                </c:pt>
                <c:pt idx="392">
                  <c:v>0.75095765884011467</c:v>
                </c:pt>
                <c:pt idx="393">
                  <c:v>0.75287297652034413</c:v>
                </c:pt>
                <c:pt idx="394">
                  <c:v>0.75478950950367019</c:v>
                </c:pt>
                <c:pt idx="395">
                  <c:v>0.75670482718389953</c:v>
                </c:pt>
                <c:pt idx="396">
                  <c:v>0.7586201448641291</c:v>
                </c:pt>
                <c:pt idx="397">
                  <c:v>0.76053667784745504</c:v>
                </c:pt>
                <c:pt idx="398">
                  <c:v>0.7624519955276845</c:v>
                </c:pt>
                <c:pt idx="399">
                  <c:v>0.76436731320791407</c:v>
                </c:pt>
                <c:pt idx="400">
                  <c:v>0.76628384619124001</c:v>
                </c:pt>
                <c:pt idx="401">
                  <c:v>0.76819916387146958</c:v>
                </c:pt>
                <c:pt idx="402">
                  <c:v>0.77011448155169893</c:v>
                </c:pt>
                <c:pt idx="403">
                  <c:v>0.77203101453502498</c:v>
                </c:pt>
                <c:pt idx="404">
                  <c:v>0.77394633221525444</c:v>
                </c:pt>
                <c:pt idx="405">
                  <c:v>0.7758616498954839</c:v>
                </c:pt>
                <c:pt idx="406">
                  <c:v>0.77777818287880995</c:v>
                </c:pt>
                <c:pt idx="407">
                  <c:v>0.77969350055903941</c:v>
                </c:pt>
                <c:pt idx="408">
                  <c:v>0.78160881823926887</c:v>
                </c:pt>
                <c:pt idx="409">
                  <c:v>0.78352535122259481</c:v>
                </c:pt>
                <c:pt idx="410">
                  <c:v>0.78544066890282427</c:v>
                </c:pt>
                <c:pt idx="411">
                  <c:v>0.78735598658305372</c:v>
                </c:pt>
                <c:pt idx="412">
                  <c:v>0.78927251956637989</c:v>
                </c:pt>
                <c:pt idx="413">
                  <c:v>0.79118783724660913</c:v>
                </c:pt>
                <c:pt idx="414">
                  <c:v>0.79310315492683858</c:v>
                </c:pt>
                <c:pt idx="415">
                  <c:v>0.79501968791016475</c:v>
                </c:pt>
                <c:pt idx="416">
                  <c:v>0.79693500559039421</c:v>
                </c:pt>
                <c:pt idx="417">
                  <c:v>0.79885032327062366</c:v>
                </c:pt>
                <c:pt idx="418">
                  <c:v>0.80076685625394961</c:v>
                </c:pt>
                <c:pt idx="419">
                  <c:v>0.80268217393417907</c:v>
                </c:pt>
                <c:pt idx="420">
                  <c:v>0.80459749161440863</c:v>
                </c:pt>
                <c:pt idx="421">
                  <c:v>0.80651402459773469</c:v>
                </c:pt>
                <c:pt idx="422">
                  <c:v>0.80842934227796404</c:v>
                </c:pt>
                <c:pt idx="423">
                  <c:v>0.81034465995819349</c:v>
                </c:pt>
                <c:pt idx="424">
                  <c:v>0.81225997763842295</c:v>
                </c:pt>
                <c:pt idx="425">
                  <c:v>0.81417651062174901</c:v>
                </c:pt>
                <c:pt idx="426">
                  <c:v>0.81609182830197857</c:v>
                </c:pt>
                <c:pt idx="427">
                  <c:v>0.81800714598220781</c:v>
                </c:pt>
                <c:pt idx="428">
                  <c:v>0.81992367896553398</c:v>
                </c:pt>
                <c:pt idx="429">
                  <c:v>0.82183899664576343</c:v>
                </c:pt>
                <c:pt idx="430">
                  <c:v>0.82375431432599289</c:v>
                </c:pt>
                <c:pt idx="431">
                  <c:v>0.82567084730931883</c:v>
                </c:pt>
                <c:pt idx="432">
                  <c:v>0.82758616498954829</c:v>
                </c:pt>
                <c:pt idx="433">
                  <c:v>0.82950148266977775</c:v>
                </c:pt>
                <c:pt idx="434">
                  <c:v>0.83141801565310391</c:v>
                </c:pt>
                <c:pt idx="435">
                  <c:v>0.83333333333333315</c:v>
                </c:pt>
                <c:pt idx="436">
                  <c:v>0.83524865101356272</c:v>
                </c:pt>
                <c:pt idx="437">
                  <c:v>0.83716518399688877</c:v>
                </c:pt>
                <c:pt idx="438">
                  <c:v>0.83908050167711823</c:v>
                </c:pt>
                <c:pt idx="439">
                  <c:v>0.84099581935734768</c:v>
                </c:pt>
                <c:pt idx="440">
                  <c:v>0.84291235234067363</c:v>
                </c:pt>
                <c:pt idx="441">
                  <c:v>0.84482767002090309</c:v>
                </c:pt>
                <c:pt idx="442">
                  <c:v>0.84674298770113265</c:v>
                </c:pt>
                <c:pt idx="443">
                  <c:v>0.84865952068445871</c:v>
                </c:pt>
                <c:pt idx="444">
                  <c:v>0.85057483836468806</c:v>
                </c:pt>
                <c:pt idx="445">
                  <c:v>0.85249015604491751</c:v>
                </c:pt>
                <c:pt idx="446">
                  <c:v>0.85440668902824357</c:v>
                </c:pt>
                <c:pt idx="447">
                  <c:v>0.85632200670847303</c:v>
                </c:pt>
                <c:pt idx="448">
                  <c:v>0.85823732438870259</c:v>
                </c:pt>
                <c:pt idx="449">
                  <c:v>0.86015264206893183</c:v>
                </c:pt>
                <c:pt idx="450">
                  <c:v>0.862069175052258</c:v>
                </c:pt>
                <c:pt idx="451">
                  <c:v>0.86398449273248745</c:v>
                </c:pt>
                <c:pt idx="452">
                  <c:v>0.86589981041271691</c:v>
                </c:pt>
                <c:pt idx="453">
                  <c:v>0.86781634339604286</c:v>
                </c:pt>
                <c:pt idx="454">
                  <c:v>0.86973166107627231</c:v>
                </c:pt>
                <c:pt idx="455">
                  <c:v>0.87164697875650177</c:v>
                </c:pt>
                <c:pt idx="456">
                  <c:v>0.87356351173982794</c:v>
                </c:pt>
                <c:pt idx="457">
                  <c:v>0.87547882942005717</c:v>
                </c:pt>
                <c:pt idx="458">
                  <c:v>0.87739414710028674</c:v>
                </c:pt>
                <c:pt idx="459">
                  <c:v>0.87931068008361279</c:v>
                </c:pt>
                <c:pt idx="460">
                  <c:v>0.88122599776384225</c:v>
                </c:pt>
                <c:pt idx="461">
                  <c:v>0.88314131544407171</c:v>
                </c:pt>
                <c:pt idx="462">
                  <c:v>0.88505784842739765</c:v>
                </c:pt>
                <c:pt idx="463">
                  <c:v>0.88697316610762711</c:v>
                </c:pt>
                <c:pt idx="464">
                  <c:v>0.88888848378785668</c:v>
                </c:pt>
                <c:pt idx="465">
                  <c:v>0.89080501677118273</c:v>
                </c:pt>
                <c:pt idx="466">
                  <c:v>0.89272033445141208</c:v>
                </c:pt>
                <c:pt idx="467">
                  <c:v>0.89463565213164153</c:v>
                </c:pt>
                <c:pt idx="468">
                  <c:v>0.89655218511496759</c:v>
                </c:pt>
                <c:pt idx="469">
                  <c:v>0.89846750279519716</c:v>
                </c:pt>
                <c:pt idx="470">
                  <c:v>0.90038282047542662</c:v>
                </c:pt>
                <c:pt idx="471">
                  <c:v>0.90229935345875256</c:v>
                </c:pt>
                <c:pt idx="472">
                  <c:v>0.90421467113898202</c:v>
                </c:pt>
                <c:pt idx="473">
                  <c:v>0.90612998881921147</c:v>
                </c:pt>
                <c:pt idx="474">
                  <c:v>0.90804652180253742</c:v>
                </c:pt>
                <c:pt idx="475">
                  <c:v>0.90996183948276688</c:v>
                </c:pt>
                <c:pt idx="476">
                  <c:v>0.91187715716299633</c:v>
                </c:pt>
                <c:pt idx="477">
                  <c:v>0.9137936901463225</c:v>
                </c:pt>
                <c:pt idx="478">
                  <c:v>0.91570900782655196</c:v>
                </c:pt>
                <c:pt idx="479">
                  <c:v>0.91762432550678119</c:v>
                </c:pt>
                <c:pt idx="480">
                  <c:v>0.91954085849010736</c:v>
                </c:pt>
                <c:pt idx="481">
                  <c:v>0.92145617617033682</c:v>
                </c:pt>
                <c:pt idx="482">
                  <c:v>0.92337149385056627</c:v>
                </c:pt>
                <c:pt idx="483">
                  <c:v>0.92528681153079573</c:v>
                </c:pt>
                <c:pt idx="484">
                  <c:v>0.92720334451412167</c:v>
                </c:pt>
                <c:pt idx="485">
                  <c:v>0.92911866219435124</c:v>
                </c:pt>
                <c:pt idx="486">
                  <c:v>0.9310339798745807</c:v>
                </c:pt>
                <c:pt idx="487">
                  <c:v>0.93295051285790676</c:v>
                </c:pt>
                <c:pt idx="488">
                  <c:v>0.9348658305381361</c:v>
                </c:pt>
                <c:pt idx="489">
                  <c:v>0.93678114821836556</c:v>
                </c:pt>
                <c:pt idx="490">
                  <c:v>0.93869768120169161</c:v>
                </c:pt>
                <c:pt idx="491">
                  <c:v>0.94061299888192118</c:v>
                </c:pt>
                <c:pt idx="492">
                  <c:v>0.94252831656215064</c:v>
                </c:pt>
                <c:pt idx="493">
                  <c:v>0.94444484954547658</c:v>
                </c:pt>
                <c:pt idx="494">
                  <c:v>0.94636016722570604</c:v>
                </c:pt>
                <c:pt idx="495">
                  <c:v>0.9482754849059355</c:v>
                </c:pt>
                <c:pt idx="496">
                  <c:v>0.95019201788926144</c:v>
                </c:pt>
                <c:pt idx="497">
                  <c:v>0.9521073355694909</c:v>
                </c:pt>
                <c:pt idx="498">
                  <c:v>0.95402265324972035</c:v>
                </c:pt>
                <c:pt idx="499">
                  <c:v>0.95593918623304652</c:v>
                </c:pt>
                <c:pt idx="500">
                  <c:v>0.95785450391327598</c:v>
                </c:pt>
                <c:pt idx="501">
                  <c:v>0.95976982159350532</c:v>
                </c:pt>
                <c:pt idx="502">
                  <c:v>0.96168635457683138</c:v>
                </c:pt>
                <c:pt idx="503">
                  <c:v>0.96360167225706084</c:v>
                </c:pt>
                <c:pt idx="504">
                  <c:v>0.96551698993729029</c:v>
                </c:pt>
                <c:pt idx="505">
                  <c:v>0.96743352292061624</c:v>
                </c:pt>
                <c:pt idx="506">
                  <c:v>0.9693488406008457</c:v>
                </c:pt>
                <c:pt idx="507">
                  <c:v>0.97126415828107526</c:v>
                </c:pt>
                <c:pt idx="508">
                  <c:v>0.97317947596130472</c:v>
                </c:pt>
                <c:pt idx="509">
                  <c:v>0.97509600894463078</c:v>
                </c:pt>
                <c:pt idx="510">
                  <c:v>0.97701132662486012</c:v>
                </c:pt>
                <c:pt idx="511">
                  <c:v>0.97892664430508958</c:v>
                </c:pt>
                <c:pt idx="512">
                  <c:v>0.98084317728841575</c:v>
                </c:pt>
                <c:pt idx="513">
                  <c:v>0.9827584949686452</c:v>
                </c:pt>
                <c:pt idx="514">
                  <c:v>0.98467381264887466</c:v>
                </c:pt>
                <c:pt idx="515">
                  <c:v>0.9865903456322006</c:v>
                </c:pt>
                <c:pt idx="516">
                  <c:v>0.98850566331243006</c:v>
                </c:pt>
                <c:pt idx="517">
                  <c:v>0.99042098099265952</c:v>
                </c:pt>
                <c:pt idx="518">
                  <c:v>0.99233751397598546</c:v>
                </c:pt>
                <c:pt idx="519">
                  <c:v>0.99425283165621492</c:v>
                </c:pt>
                <c:pt idx="520">
                  <c:v>0.99616814933644438</c:v>
                </c:pt>
                <c:pt idx="521">
                  <c:v>0.99808468231977054</c:v>
                </c:pt>
                <c:pt idx="522">
                  <c:v>1</c:v>
                </c:pt>
              </c:numCache>
            </c:numRef>
          </c:xVal>
          <c:yVal>
            <c:numRef>
              <c:f>'4-cells'!$H$3:$H$525</c:f>
              <c:numCache>
                <c:formatCode>General</c:formatCode>
                <c:ptCount val="523"/>
                <c:pt idx="0">
                  <c:v>0.14896537815434188</c:v>
                </c:pt>
                <c:pt idx="1">
                  <c:v>0.43483452238262099</c:v>
                </c:pt>
                <c:pt idx="2">
                  <c:v>0.61447530956151464</c:v>
                </c:pt>
                <c:pt idx="3">
                  <c:v>0.67567716223246388</c:v>
                </c:pt>
                <c:pt idx="4">
                  <c:v>0.7484673754362966</c:v>
                </c:pt>
                <c:pt idx="5">
                  <c:v>0.60418982314371938</c:v>
                </c:pt>
                <c:pt idx="6">
                  <c:v>0.54782819937526206</c:v>
                </c:pt>
                <c:pt idx="7">
                  <c:v>0.57391662064018434</c:v>
                </c:pt>
                <c:pt idx="8">
                  <c:v>0.61426904980714714</c:v>
                </c:pt>
                <c:pt idx="9">
                  <c:v>0.62823512695287875</c:v>
                </c:pt>
                <c:pt idx="10">
                  <c:v>0.51436026245407851</c:v>
                </c:pt>
                <c:pt idx="11">
                  <c:v>0.48369172875467237</c:v>
                </c:pt>
                <c:pt idx="12">
                  <c:v>0.58281329137857141</c:v>
                </c:pt>
                <c:pt idx="13">
                  <c:v>0.53596024228645811</c:v>
                </c:pt>
                <c:pt idx="14">
                  <c:v>0.5588390325959165</c:v>
                </c:pt>
                <c:pt idx="15">
                  <c:v>0.7113234313372736</c:v>
                </c:pt>
                <c:pt idx="16">
                  <c:v>0.70244738657432337</c:v>
                </c:pt>
                <c:pt idx="17">
                  <c:v>0.71428440469997223</c:v>
                </c:pt>
                <c:pt idx="18">
                  <c:v>0.7502228751234693</c:v>
                </c:pt>
                <c:pt idx="19">
                  <c:v>0.66943207522522419</c:v>
                </c:pt>
                <c:pt idx="20">
                  <c:v>0.54622395684129221</c:v>
                </c:pt>
                <c:pt idx="21">
                  <c:v>0.48505418902102237</c:v>
                </c:pt>
                <c:pt idx="22">
                  <c:v>0.55775731477301116</c:v>
                </c:pt>
                <c:pt idx="23">
                  <c:v>0.60893035983160038</c:v>
                </c:pt>
                <c:pt idx="24">
                  <c:v>0.59135702875948504</c:v>
                </c:pt>
                <c:pt idx="25">
                  <c:v>0.50217947807115038</c:v>
                </c:pt>
                <c:pt idx="26">
                  <c:v>0.51326250220583347</c:v>
                </c:pt>
                <c:pt idx="27">
                  <c:v>0.41615770162463933</c:v>
                </c:pt>
                <c:pt idx="28">
                  <c:v>0.54167249159491493</c:v>
                </c:pt>
                <c:pt idx="29">
                  <c:v>0.61778921628168659</c:v>
                </c:pt>
                <c:pt idx="30">
                  <c:v>0.60248474250761441</c:v>
                </c:pt>
                <c:pt idx="31">
                  <c:v>0.52517285713303519</c:v>
                </c:pt>
                <c:pt idx="32">
                  <c:v>0.61074888333260757</c:v>
                </c:pt>
                <c:pt idx="33">
                  <c:v>0.62661255021852069</c:v>
                </c:pt>
                <c:pt idx="34">
                  <c:v>0.58063725096999375</c:v>
                </c:pt>
                <c:pt idx="35">
                  <c:v>0.55288729279488835</c:v>
                </c:pt>
                <c:pt idx="36">
                  <c:v>0.56494546721272021</c:v>
                </c:pt>
                <c:pt idx="37">
                  <c:v>0.53380024430322015</c:v>
                </c:pt>
                <c:pt idx="38">
                  <c:v>0.57794556117549722</c:v>
                </c:pt>
                <c:pt idx="39">
                  <c:v>0.56173010681963498</c:v>
                </c:pt>
                <c:pt idx="40">
                  <c:v>0.59576182040275649</c:v>
                </c:pt>
                <c:pt idx="41">
                  <c:v>0.7685490542990262</c:v>
                </c:pt>
                <c:pt idx="42">
                  <c:v>0.72200883250103698</c:v>
                </c:pt>
                <c:pt idx="43">
                  <c:v>0.67123799396346451</c:v>
                </c:pt>
                <c:pt idx="44">
                  <c:v>0.65432813176789817</c:v>
                </c:pt>
                <c:pt idx="45">
                  <c:v>0.56609020884946015</c:v>
                </c:pt>
                <c:pt idx="46">
                  <c:v>0.59029822868706494</c:v>
                </c:pt>
                <c:pt idx="47">
                  <c:v>0.64388909642185155</c:v>
                </c:pt>
                <c:pt idx="48">
                  <c:v>0.64170961835070117</c:v>
                </c:pt>
                <c:pt idx="49">
                  <c:v>0.59752190364002622</c:v>
                </c:pt>
                <c:pt idx="50">
                  <c:v>0.61765973099144467</c:v>
                </c:pt>
                <c:pt idx="51">
                  <c:v>0.60382657679852769</c:v>
                </c:pt>
                <c:pt idx="52">
                  <c:v>0.60157834547592137</c:v>
                </c:pt>
                <c:pt idx="53">
                  <c:v>0.60647013931700522</c:v>
                </c:pt>
                <c:pt idx="54">
                  <c:v>0.51598971451358211</c:v>
                </c:pt>
                <c:pt idx="55">
                  <c:v>0.58288089874250293</c:v>
                </c:pt>
                <c:pt idx="56">
                  <c:v>0.65086067611947473</c:v>
                </c:pt>
                <c:pt idx="57">
                  <c:v>0.4595112102176499</c:v>
                </c:pt>
                <c:pt idx="58">
                  <c:v>0.49428775069154313</c:v>
                </c:pt>
                <c:pt idx="59">
                  <c:v>0.48412602012636846</c:v>
                </c:pt>
                <c:pt idx="60">
                  <c:v>0.52601623035089362</c:v>
                </c:pt>
                <c:pt idx="61">
                  <c:v>0.50774161611392865</c:v>
                </c:pt>
                <c:pt idx="62">
                  <c:v>0.5690087843737609</c:v>
                </c:pt>
                <c:pt idx="63">
                  <c:v>0.6239563829372764</c:v>
                </c:pt>
                <c:pt idx="64">
                  <c:v>0.72235259875831626</c:v>
                </c:pt>
                <c:pt idx="65">
                  <c:v>0.59694666810284569</c:v>
                </c:pt>
                <c:pt idx="66">
                  <c:v>0.70732428387759172</c:v>
                </c:pt>
                <c:pt idx="67">
                  <c:v>0.6461888926830498</c:v>
                </c:pt>
                <c:pt idx="68">
                  <c:v>0.67035909823235384</c:v>
                </c:pt>
                <c:pt idx="69">
                  <c:v>0.60059975753019978</c:v>
                </c:pt>
                <c:pt idx="70">
                  <c:v>0.6150218979105887</c:v>
                </c:pt>
                <c:pt idx="71">
                  <c:v>0.62453047258693273</c:v>
                </c:pt>
                <c:pt idx="72">
                  <c:v>0.58095580770173916</c:v>
                </c:pt>
                <c:pt idx="73">
                  <c:v>0.50079639182936353</c:v>
                </c:pt>
                <c:pt idx="74">
                  <c:v>0.47831522449082486</c:v>
                </c:pt>
                <c:pt idx="75">
                  <c:v>0.51560698808047789</c:v>
                </c:pt>
                <c:pt idx="76">
                  <c:v>0.48304773996603584</c:v>
                </c:pt>
                <c:pt idx="77">
                  <c:v>0.4928771631491739</c:v>
                </c:pt>
                <c:pt idx="78">
                  <c:v>0.61839424489449812</c:v>
                </c:pt>
                <c:pt idx="79">
                  <c:v>0.55106991518140536</c:v>
                </c:pt>
                <c:pt idx="80">
                  <c:v>0.47616553949530521</c:v>
                </c:pt>
                <c:pt idx="81">
                  <c:v>0.54900387997515709</c:v>
                </c:pt>
                <c:pt idx="82">
                  <c:v>0.65317078536839135</c:v>
                </c:pt>
                <c:pt idx="83">
                  <c:v>0.53695601854504371</c:v>
                </c:pt>
                <c:pt idx="84">
                  <c:v>0.54162551020642014</c:v>
                </c:pt>
                <c:pt idx="85">
                  <c:v>0.52847530497796458</c:v>
                </c:pt>
                <c:pt idx="86">
                  <c:v>0.48312566031768583</c:v>
                </c:pt>
                <c:pt idx="87">
                  <c:v>0.46344733386349729</c:v>
                </c:pt>
                <c:pt idx="88">
                  <c:v>0.52387456656804388</c:v>
                </c:pt>
                <c:pt idx="89">
                  <c:v>0.52632561998244498</c:v>
                </c:pt>
                <c:pt idx="90">
                  <c:v>0.50390403879516799</c:v>
                </c:pt>
                <c:pt idx="91">
                  <c:v>0.52472481511104796</c:v>
                </c:pt>
                <c:pt idx="92">
                  <c:v>0.5372081138003818</c:v>
                </c:pt>
                <c:pt idx="93">
                  <c:v>0.52837790453840205</c:v>
                </c:pt>
                <c:pt idx="94">
                  <c:v>0.56598593308475209</c:v>
                </c:pt>
                <c:pt idx="95">
                  <c:v>0.56767611718304178</c:v>
                </c:pt>
                <c:pt idx="96">
                  <c:v>0.49199482975549047</c:v>
                </c:pt>
                <c:pt idx="97">
                  <c:v>0.54044066250633094</c:v>
                </c:pt>
                <c:pt idx="98">
                  <c:v>0.64920257687186456</c:v>
                </c:pt>
                <c:pt idx="99">
                  <c:v>0.54871740809409109</c:v>
                </c:pt>
                <c:pt idx="100">
                  <c:v>0.51257382380375072</c:v>
                </c:pt>
                <c:pt idx="101">
                  <c:v>0.55589983109617891</c:v>
                </c:pt>
                <c:pt idx="102">
                  <c:v>0.64734509319503231</c:v>
                </c:pt>
                <c:pt idx="103">
                  <c:v>0.64702309880071407</c:v>
                </c:pt>
                <c:pt idx="104">
                  <c:v>0.50524128953598435</c:v>
                </c:pt>
                <c:pt idx="105">
                  <c:v>0.49337677010975306</c:v>
                </c:pt>
                <c:pt idx="106">
                  <c:v>0.60602553495759071</c:v>
                </c:pt>
                <c:pt idx="107">
                  <c:v>0.61066637943086055</c:v>
                </c:pt>
                <c:pt idx="108">
                  <c:v>0.51667151759051932</c:v>
                </c:pt>
                <c:pt idx="109">
                  <c:v>0.61520180225189813</c:v>
                </c:pt>
                <c:pt idx="110">
                  <c:v>0.4897385772202143</c:v>
                </c:pt>
                <c:pt idx="111">
                  <c:v>0.43218064687642516</c:v>
                </c:pt>
                <c:pt idx="112">
                  <c:v>0.51755041332162999</c:v>
                </c:pt>
                <c:pt idx="113">
                  <c:v>0.47125426556630906</c:v>
                </c:pt>
                <c:pt idx="114">
                  <c:v>0.52627061738128034</c:v>
                </c:pt>
                <c:pt idx="115">
                  <c:v>0.49821012368709933</c:v>
                </c:pt>
                <c:pt idx="116">
                  <c:v>0.49839002802840882</c:v>
                </c:pt>
                <c:pt idx="117">
                  <c:v>0.5177750072763857</c:v>
                </c:pt>
                <c:pt idx="118">
                  <c:v>0.50241667678867308</c:v>
                </c:pt>
                <c:pt idx="119">
                  <c:v>0.52482909087575591</c:v>
                </c:pt>
                <c:pt idx="120">
                  <c:v>0.61512961133786948</c:v>
                </c:pt>
                <c:pt idx="121">
                  <c:v>0.61285273282715658</c:v>
                </c:pt>
                <c:pt idx="122">
                  <c:v>0.60261193602280771</c:v>
                </c:pt>
                <c:pt idx="123">
                  <c:v>0.5984833032728839</c:v>
                </c:pt>
                <c:pt idx="124">
                  <c:v>0.56710775697100668</c:v>
                </c:pt>
                <c:pt idx="125">
                  <c:v>0.48117192208881543</c:v>
                </c:pt>
                <c:pt idx="126">
                  <c:v>0.59464916361669595</c:v>
                </c:pt>
                <c:pt idx="127">
                  <c:v>0.55708811645884082</c:v>
                </c:pt>
                <c:pt idx="128">
                  <c:v>0.65141872334379136</c:v>
                </c:pt>
                <c:pt idx="129">
                  <c:v>0.62845513735753744</c:v>
                </c:pt>
                <c:pt idx="130">
                  <c:v>0.56340539438010917</c:v>
                </c:pt>
                <c:pt idx="131">
                  <c:v>0.54181114398535091</c:v>
                </c:pt>
                <c:pt idx="132">
                  <c:v>0.55213902824154382</c:v>
                </c:pt>
                <c:pt idx="133">
                  <c:v>0.64346053448777674</c:v>
                </c:pt>
                <c:pt idx="134">
                  <c:v>0.58199283591119833</c:v>
                </c:pt>
                <c:pt idx="135">
                  <c:v>0.5056618302573892</c:v>
                </c:pt>
                <c:pt idx="136">
                  <c:v>0.4403714508998654</c:v>
                </c:pt>
                <c:pt idx="137">
                  <c:v>0.46831735584161999</c:v>
                </c:pt>
                <c:pt idx="138">
                  <c:v>0.52690200140714982</c:v>
                </c:pt>
                <c:pt idx="139">
                  <c:v>0.53464132574603007</c:v>
                </c:pt>
                <c:pt idx="140">
                  <c:v>0.495011951606878</c:v>
                </c:pt>
                <c:pt idx="141">
                  <c:v>0.52821289673490812</c:v>
                </c:pt>
                <c:pt idx="142">
                  <c:v>0.57298386819543334</c:v>
                </c:pt>
                <c:pt idx="143">
                  <c:v>0.53243892992439434</c:v>
                </c:pt>
                <c:pt idx="144">
                  <c:v>0.4850736691089349</c:v>
                </c:pt>
                <c:pt idx="145">
                  <c:v>0.61863831893716636</c:v>
                </c:pt>
                <c:pt idx="146">
                  <c:v>0.66773501580178896</c:v>
                </c:pt>
                <c:pt idx="147">
                  <c:v>0.70315325328927003</c:v>
                </c:pt>
                <c:pt idx="148">
                  <c:v>0.64597231994096382</c:v>
                </c:pt>
                <c:pt idx="149">
                  <c:v>0.56552986985009501</c:v>
                </c:pt>
                <c:pt idx="150">
                  <c:v>0.58486443004700428</c:v>
                </c:pt>
                <c:pt idx="151">
                  <c:v>0.5635692562960789</c:v>
                </c:pt>
                <c:pt idx="152">
                  <c:v>0.47228785611319529</c:v>
                </c:pt>
                <c:pt idx="153">
                  <c:v>0.5853422651446224</c:v>
                </c:pt>
                <c:pt idx="154">
                  <c:v>0.59349754665481047</c:v>
                </c:pt>
                <c:pt idx="155">
                  <c:v>0.54590654599707111</c:v>
                </c:pt>
                <c:pt idx="156">
                  <c:v>0.51724331546512714</c:v>
                </c:pt>
                <c:pt idx="157">
                  <c:v>0.54806425220526056</c:v>
                </c:pt>
                <c:pt idx="158">
                  <c:v>0.50417905180099143</c:v>
                </c:pt>
                <c:pt idx="159">
                  <c:v>0.53516270456957027</c:v>
                </c:pt>
                <c:pt idx="160">
                  <c:v>0.51617878595508571</c:v>
                </c:pt>
                <c:pt idx="161">
                  <c:v>0.50721909140286425</c:v>
                </c:pt>
                <c:pt idx="162">
                  <c:v>0.51722956481483606</c:v>
                </c:pt>
                <c:pt idx="163">
                  <c:v>0.56365978141049577</c:v>
                </c:pt>
                <c:pt idx="164">
                  <c:v>0.56896180298526622</c:v>
                </c:pt>
                <c:pt idx="165">
                  <c:v>0.62436546478343868</c:v>
                </c:pt>
                <c:pt idx="166">
                  <c:v>0.58679525052538939</c:v>
                </c:pt>
                <c:pt idx="167">
                  <c:v>0.54216866089292137</c:v>
                </c:pt>
                <c:pt idx="168">
                  <c:v>0.45592114460413019</c:v>
                </c:pt>
                <c:pt idx="169">
                  <c:v>0.49637784953580089</c:v>
                </c:pt>
                <c:pt idx="170">
                  <c:v>0.6942588743259317</c:v>
                </c:pt>
                <c:pt idx="171">
                  <c:v>0.63572923136156645</c:v>
                </c:pt>
                <c:pt idx="172">
                  <c:v>0.52196208029004698</c:v>
                </c:pt>
                <c:pt idx="173">
                  <c:v>0.62157408277433113</c:v>
                </c:pt>
                <c:pt idx="174">
                  <c:v>0.62387158726048086</c:v>
                </c:pt>
                <c:pt idx="175">
                  <c:v>0.59817162186628403</c:v>
                </c:pt>
                <c:pt idx="176">
                  <c:v>0.4924738107406329</c:v>
                </c:pt>
                <c:pt idx="177">
                  <c:v>0.50867666033372827</c:v>
                </c:pt>
                <c:pt idx="178">
                  <c:v>0.51792168087949164</c:v>
                </c:pt>
                <c:pt idx="179">
                  <c:v>0.50430624531618473</c:v>
                </c:pt>
                <c:pt idx="180">
                  <c:v>0.48947502308963359</c:v>
                </c:pt>
                <c:pt idx="181">
                  <c:v>0.5020729105313938</c:v>
                </c:pt>
                <c:pt idx="182">
                  <c:v>0.51466506853553273</c:v>
                </c:pt>
                <c:pt idx="183">
                  <c:v>0.50165122392246464</c:v>
                </c:pt>
                <c:pt idx="184">
                  <c:v>0.49306967225325027</c:v>
                </c:pt>
                <c:pt idx="185">
                  <c:v>0.46155318178588861</c:v>
                </c:pt>
                <c:pt idx="186">
                  <c:v>0.50455261113390149</c:v>
                </c:pt>
                <c:pt idx="187">
                  <c:v>0.52688825075685874</c:v>
                </c:pt>
                <c:pt idx="188">
                  <c:v>0.47899015224261648</c:v>
                </c:pt>
                <c:pt idx="189">
                  <c:v>0.44571128676293648</c:v>
                </c:pt>
                <c:pt idx="190">
                  <c:v>0.63722003103063407</c:v>
                </c:pt>
                <c:pt idx="191">
                  <c:v>0.64940769073870774</c:v>
                </c:pt>
                <c:pt idx="192">
                  <c:v>0.60979550491241974</c:v>
                </c:pt>
                <c:pt idx="193">
                  <c:v>0.58035994618912179</c:v>
                </c:pt>
                <c:pt idx="194">
                  <c:v>0.5759815099589084</c:v>
                </c:pt>
                <c:pt idx="195">
                  <c:v>0.56159832975434465</c:v>
                </c:pt>
                <c:pt idx="196">
                  <c:v>0.57623704287681932</c:v>
                </c:pt>
                <c:pt idx="197">
                  <c:v>0.58894493552090899</c:v>
                </c:pt>
                <c:pt idx="198">
                  <c:v>0.57132233128525034</c:v>
                </c:pt>
                <c:pt idx="199">
                  <c:v>0.61406622771535235</c:v>
                </c:pt>
                <c:pt idx="200">
                  <c:v>0.62470693926566934</c:v>
                </c:pt>
                <c:pt idx="201">
                  <c:v>0.56846105013716275</c:v>
                </c:pt>
                <c:pt idx="202">
                  <c:v>0.59803067770079954</c:v>
                </c:pt>
                <c:pt idx="203">
                  <c:v>0.53743499953018614</c:v>
                </c:pt>
                <c:pt idx="204">
                  <c:v>0.48953002569079823</c:v>
                </c:pt>
                <c:pt idx="205">
                  <c:v>0.49034016817045301</c:v>
                </c:pt>
                <c:pt idx="206">
                  <c:v>0.58716078864562959</c:v>
                </c:pt>
                <c:pt idx="207">
                  <c:v>0.56546340837368769</c:v>
                </c:pt>
                <c:pt idx="208">
                  <c:v>0.47587104640156935</c:v>
                </c:pt>
                <c:pt idx="209">
                  <c:v>0.53378191010283194</c:v>
                </c:pt>
                <c:pt idx="210">
                  <c:v>0.62687610434910146</c:v>
                </c:pt>
                <c:pt idx="211">
                  <c:v>0.58668524532305999</c:v>
                </c:pt>
                <c:pt idx="212">
                  <c:v>0.52608383771482525</c:v>
                </c:pt>
                <c:pt idx="213">
                  <c:v>0.54256284620126827</c:v>
                </c:pt>
                <c:pt idx="214">
                  <c:v>0.55745594635412965</c:v>
                </c:pt>
                <c:pt idx="215">
                  <c:v>0.49139094703020331</c:v>
                </c:pt>
                <c:pt idx="216">
                  <c:v>0.51242027487549935</c:v>
                </c:pt>
                <c:pt idx="217">
                  <c:v>0.48994254519953334</c:v>
                </c:pt>
                <c:pt idx="218">
                  <c:v>0.52762849409753332</c:v>
                </c:pt>
                <c:pt idx="219">
                  <c:v>0.53942998970992995</c:v>
                </c:pt>
                <c:pt idx="220">
                  <c:v>0.54064233871060152</c:v>
                </c:pt>
                <c:pt idx="221">
                  <c:v>0.46467228762693563</c:v>
                </c:pt>
                <c:pt idx="222">
                  <c:v>0.46773066142919667</c:v>
                </c:pt>
                <c:pt idx="223">
                  <c:v>0.48507481499645916</c:v>
                </c:pt>
                <c:pt idx="224">
                  <c:v>0.48740325844576393</c:v>
                </c:pt>
                <c:pt idx="225">
                  <c:v>0.54037878458002064</c:v>
                </c:pt>
                <c:pt idx="226">
                  <c:v>0.56785945918692404</c:v>
                </c:pt>
                <c:pt idx="227">
                  <c:v>0.57772555077083843</c:v>
                </c:pt>
                <c:pt idx="228">
                  <c:v>0.60624898302482222</c:v>
                </c:pt>
                <c:pt idx="229">
                  <c:v>0.66615598279335286</c:v>
                </c:pt>
                <c:pt idx="230">
                  <c:v>0.63054867386436808</c:v>
                </c:pt>
                <c:pt idx="231">
                  <c:v>0.55927561574266116</c:v>
                </c:pt>
                <c:pt idx="232">
                  <c:v>0.52088380012971447</c:v>
                </c:pt>
                <c:pt idx="233">
                  <c:v>0.60386095342425561</c:v>
                </c:pt>
                <c:pt idx="234">
                  <c:v>0.56296995712088882</c:v>
                </c:pt>
                <c:pt idx="235">
                  <c:v>0.49067935087763526</c:v>
                </c:pt>
                <c:pt idx="236">
                  <c:v>0.49281986877296069</c:v>
                </c:pt>
                <c:pt idx="237">
                  <c:v>0.48150422947085203</c:v>
                </c:pt>
                <c:pt idx="238">
                  <c:v>0.50164091093474628</c:v>
                </c:pt>
                <c:pt idx="239">
                  <c:v>0.53057457092241656</c:v>
                </c:pt>
                <c:pt idx="240">
                  <c:v>0.5262820762565229</c:v>
                </c:pt>
                <c:pt idx="241">
                  <c:v>0.44188287654436986</c:v>
                </c:pt>
                <c:pt idx="242">
                  <c:v>0.42183557430736829</c:v>
                </c:pt>
                <c:pt idx="243">
                  <c:v>0.46591672147828656</c:v>
                </c:pt>
                <c:pt idx="244">
                  <c:v>0.45504110298549533</c:v>
                </c:pt>
                <c:pt idx="245">
                  <c:v>0.43960714392118128</c:v>
                </c:pt>
                <c:pt idx="246">
                  <c:v>0.43577987959013892</c:v>
                </c:pt>
                <c:pt idx="247">
                  <c:v>0.43006075495653645</c:v>
                </c:pt>
                <c:pt idx="248">
                  <c:v>0.43271577635025654</c:v>
                </c:pt>
                <c:pt idx="249">
                  <c:v>0.47427597096779367</c:v>
                </c:pt>
                <c:pt idx="250">
                  <c:v>0.47989998693688224</c:v>
                </c:pt>
                <c:pt idx="251">
                  <c:v>0.49968258915577879</c:v>
                </c:pt>
                <c:pt idx="252">
                  <c:v>0.4731117492431412</c:v>
                </c:pt>
                <c:pt idx="253">
                  <c:v>0.54126340974875264</c:v>
                </c:pt>
                <c:pt idx="254">
                  <c:v>0.49093144613297335</c:v>
                </c:pt>
                <c:pt idx="255">
                  <c:v>0.44610088852118629</c:v>
                </c:pt>
                <c:pt idx="256">
                  <c:v>0.41716837442104032</c:v>
                </c:pt>
                <c:pt idx="257">
                  <c:v>0.46501605388421491</c:v>
                </c:pt>
                <c:pt idx="258">
                  <c:v>0.47323665098328599</c:v>
                </c:pt>
                <c:pt idx="259">
                  <c:v>0.4350258855991731</c:v>
                </c:pt>
                <c:pt idx="260">
                  <c:v>0.50295295215002878</c:v>
                </c:pt>
                <c:pt idx="261">
                  <c:v>0.43543725922038395</c:v>
                </c:pt>
                <c:pt idx="262">
                  <c:v>0.37850498346484296</c:v>
                </c:pt>
                <c:pt idx="263">
                  <c:v>0.42518385765326822</c:v>
                </c:pt>
                <c:pt idx="264">
                  <c:v>0.37961191081328216</c:v>
                </c:pt>
                <c:pt idx="265">
                  <c:v>0.41193166843515305</c:v>
                </c:pt>
                <c:pt idx="266">
                  <c:v>0.38511102504222594</c:v>
                </c:pt>
                <c:pt idx="267">
                  <c:v>0.36921527330563336</c:v>
                </c:pt>
                <c:pt idx="268">
                  <c:v>0.39816268394359483</c:v>
                </c:pt>
                <c:pt idx="269">
                  <c:v>0.37733044875247218</c:v>
                </c:pt>
                <c:pt idx="270">
                  <c:v>0.39325370178964708</c:v>
                </c:pt>
                <c:pt idx="271">
                  <c:v>0.39623300935273392</c:v>
                </c:pt>
                <c:pt idx="272">
                  <c:v>0.30798591933410185</c:v>
                </c:pt>
                <c:pt idx="273">
                  <c:v>0.28983849861233019</c:v>
                </c:pt>
                <c:pt idx="274">
                  <c:v>0.23361208957173599</c:v>
                </c:pt>
                <c:pt idx="275">
                  <c:v>0.27977302259919373</c:v>
                </c:pt>
                <c:pt idx="276">
                  <c:v>0.31360420586556903</c:v>
                </c:pt>
                <c:pt idx="277">
                  <c:v>0.27101844191381547</c:v>
                </c:pt>
                <c:pt idx="278">
                  <c:v>0.26820757981679549</c:v>
                </c:pt>
                <c:pt idx="279">
                  <c:v>0.25689079462716258</c:v>
                </c:pt>
                <c:pt idx="280">
                  <c:v>0.31974157944552795</c:v>
                </c:pt>
                <c:pt idx="281">
                  <c:v>0.32943807967585131</c:v>
                </c:pt>
                <c:pt idx="282">
                  <c:v>0.32700536046183848</c:v>
                </c:pt>
                <c:pt idx="283">
                  <c:v>0.34871305372149886</c:v>
                </c:pt>
                <c:pt idx="284">
                  <c:v>0.33814109542263765</c:v>
                </c:pt>
                <c:pt idx="285">
                  <c:v>0.34640065269753378</c:v>
                </c:pt>
                <c:pt idx="286">
                  <c:v>0.32478921398991162</c:v>
                </c:pt>
                <c:pt idx="287">
                  <c:v>0.23858867908961529</c:v>
                </c:pt>
                <c:pt idx="288">
                  <c:v>0.28609030052046208</c:v>
                </c:pt>
                <c:pt idx="289">
                  <c:v>0.28761089326516065</c:v>
                </c:pt>
                <c:pt idx="290">
                  <c:v>0.28647188106604204</c:v>
                </c:pt>
                <c:pt idx="291">
                  <c:v>0.31755522604923186</c:v>
                </c:pt>
                <c:pt idx="292">
                  <c:v>0.26617706712379935</c:v>
                </c:pt>
                <c:pt idx="293">
                  <c:v>0.24884437243177956</c:v>
                </c:pt>
                <c:pt idx="294">
                  <c:v>0.29175442255289985</c:v>
                </c:pt>
                <c:pt idx="295">
                  <c:v>0.34159594630829415</c:v>
                </c:pt>
                <c:pt idx="296">
                  <c:v>0.35937324535972842</c:v>
                </c:pt>
                <c:pt idx="297">
                  <c:v>0.39030991673981241</c:v>
                </c:pt>
                <c:pt idx="298">
                  <c:v>0.3336503622150464</c:v>
                </c:pt>
                <c:pt idx="299">
                  <c:v>0.37104067213178621</c:v>
                </c:pt>
                <c:pt idx="300">
                  <c:v>0.32651262882640486</c:v>
                </c:pt>
                <c:pt idx="301">
                  <c:v>0.26704221220461882</c:v>
                </c:pt>
                <c:pt idx="302">
                  <c:v>0.31182120487781401</c:v>
                </c:pt>
                <c:pt idx="303">
                  <c:v>0.31186589449126029</c:v>
                </c:pt>
                <c:pt idx="304">
                  <c:v>0.23371063589882271</c:v>
                </c:pt>
                <c:pt idx="305">
                  <c:v>0.26919304308766268</c:v>
                </c:pt>
                <c:pt idx="306">
                  <c:v>0.26448115358788843</c:v>
                </c:pt>
                <c:pt idx="307">
                  <c:v>0.23273663150319818</c:v>
                </c:pt>
                <c:pt idx="308">
                  <c:v>0.19649335499824677</c:v>
                </c:pt>
                <c:pt idx="309">
                  <c:v>0.22889905418443746</c:v>
                </c:pt>
                <c:pt idx="310">
                  <c:v>0.23150938596471121</c:v>
                </c:pt>
                <c:pt idx="311">
                  <c:v>0.192243258170751</c:v>
                </c:pt>
                <c:pt idx="312">
                  <c:v>0.19063557797420838</c:v>
                </c:pt>
                <c:pt idx="313">
                  <c:v>0.20240384284840135</c:v>
                </c:pt>
                <c:pt idx="314">
                  <c:v>0.2063560089195885</c:v>
                </c:pt>
                <c:pt idx="315">
                  <c:v>0.24326619196366162</c:v>
                </c:pt>
                <c:pt idx="316">
                  <c:v>0.21381344492749965</c:v>
                </c:pt>
                <c:pt idx="317">
                  <c:v>0.19606020951407491</c:v>
                </c:pt>
                <c:pt idx="318">
                  <c:v>0.18558106810467909</c:v>
                </c:pt>
                <c:pt idx="319">
                  <c:v>0.18093678596883644</c:v>
                </c:pt>
                <c:pt idx="320">
                  <c:v>0.21031619620344544</c:v>
                </c:pt>
                <c:pt idx="321">
                  <c:v>0.21747684734257222</c:v>
                </c:pt>
                <c:pt idx="322">
                  <c:v>0.23115301494466506</c:v>
                </c:pt>
                <c:pt idx="323">
                  <c:v>0.21264922320284729</c:v>
                </c:pt>
                <c:pt idx="324">
                  <c:v>0.20270406537975855</c:v>
                </c:pt>
                <c:pt idx="325">
                  <c:v>0.19854105600410685</c:v>
                </c:pt>
                <c:pt idx="326">
                  <c:v>0.17630510859576065</c:v>
                </c:pt>
                <c:pt idx="327">
                  <c:v>0.21333331805483299</c:v>
                </c:pt>
                <c:pt idx="328">
                  <c:v>0.21534893421001366</c:v>
                </c:pt>
                <c:pt idx="329">
                  <c:v>0.22816454028138414</c:v>
                </c:pt>
                <c:pt idx="330">
                  <c:v>0.21879690977052457</c:v>
                </c:pt>
                <c:pt idx="331">
                  <c:v>0.21431076011303032</c:v>
                </c:pt>
                <c:pt idx="332">
                  <c:v>0.31242050405300414</c:v>
                </c:pt>
                <c:pt idx="333">
                  <c:v>0.28415604237950415</c:v>
                </c:pt>
                <c:pt idx="334">
                  <c:v>0.22252791954952866</c:v>
                </c:pt>
                <c:pt idx="335">
                  <c:v>0.24992838202973347</c:v>
                </c:pt>
                <c:pt idx="336">
                  <c:v>0.26893751016975176</c:v>
                </c:pt>
                <c:pt idx="337">
                  <c:v>0.26513430947671895</c:v>
                </c:pt>
                <c:pt idx="338">
                  <c:v>0.24916407505104926</c:v>
                </c:pt>
                <c:pt idx="339">
                  <c:v>0.22947085205904527</c:v>
                </c:pt>
                <c:pt idx="340">
                  <c:v>0.24558317653772374</c:v>
                </c:pt>
                <c:pt idx="341">
                  <c:v>0.16725832659169504</c:v>
                </c:pt>
                <c:pt idx="342">
                  <c:v>0.17354581143733253</c:v>
                </c:pt>
                <c:pt idx="343">
                  <c:v>0.15821269047515371</c:v>
                </c:pt>
                <c:pt idx="344">
                  <c:v>0.17738224286856899</c:v>
                </c:pt>
                <c:pt idx="345">
                  <c:v>0.17157030134550111</c:v>
                </c:pt>
                <c:pt idx="346">
                  <c:v>0.14016381608046879</c:v>
                </c:pt>
                <c:pt idx="347">
                  <c:v>0.13997359875144094</c:v>
                </c:pt>
                <c:pt idx="348">
                  <c:v>0.16806388552125276</c:v>
                </c:pt>
                <c:pt idx="349">
                  <c:v>0.2194099595960059</c:v>
                </c:pt>
                <c:pt idx="350">
                  <c:v>0.19335133140671443</c:v>
                </c:pt>
                <c:pt idx="351">
                  <c:v>0.19845282266473852</c:v>
                </c:pt>
                <c:pt idx="352">
                  <c:v>0.22720543242357502</c:v>
                </c:pt>
                <c:pt idx="353">
                  <c:v>0.21017066848786389</c:v>
                </c:pt>
                <c:pt idx="354">
                  <c:v>0.19031702124246289</c:v>
                </c:pt>
                <c:pt idx="355">
                  <c:v>0.22364172222311346</c:v>
                </c:pt>
                <c:pt idx="356">
                  <c:v>0.22563212885276032</c:v>
                </c:pt>
                <c:pt idx="357">
                  <c:v>0.18255821681567022</c:v>
                </c:pt>
                <c:pt idx="358">
                  <c:v>0.16153347252047126</c:v>
                </c:pt>
                <c:pt idx="359">
                  <c:v>0.19406865699690379</c:v>
                </c:pt>
                <c:pt idx="360">
                  <c:v>0.24377038247433783</c:v>
                </c:pt>
                <c:pt idx="361">
                  <c:v>0.21337227823065796</c:v>
                </c:pt>
                <c:pt idx="362">
                  <c:v>0.226194759627174</c:v>
                </c:pt>
                <c:pt idx="363">
                  <c:v>0.22180944807181505</c:v>
                </c:pt>
                <c:pt idx="364">
                  <c:v>0.21739663521587374</c:v>
                </c:pt>
                <c:pt idx="365">
                  <c:v>0.2195371531111992</c:v>
                </c:pt>
                <c:pt idx="366">
                  <c:v>0.22790900736347319</c:v>
                </c:pt>
                <c:pt idx="367">
                  <c:v>0.27423494819442501</c:v>
                </c:pt>
                <c:pt idx="368">
                  <c:v>0.27012350375736516</c:v>
                </c:pt>
                <c:pt idx="369">
                  <c:v>0.21170959543295068</c:v>
                </c:pt>
                <c:pt idx="370">
                  <c:v>0.23970591942577285</c:v>
                </c:pt>
                <c:pt idx="371">
                  <c:v>0.22814047664337458</c:v>
                </c:pt>
                <c:pt idx="372">
                  <c:v>0.19476650249918068</c:v>
                </c:pt>
                <c:pt idx="373">
                  <c:v>0.18499781135482865</c:v>
                </c:pt>
                <c:pt idx="374">
                  <c:v>0.14994511198758773</c:v>
                </c:pt>
                <c:pt idx="375">
                  <c:v>0.15215209135932053</c:v>
                </c:pt>
                <c:pt idx="376">
                  <c:v>0.14187118849162242</c:v>
                </c:pt>
                <c:pt idx="377">
                  <c:v>0.13750650291170019</c:v>
                </c:pt>
                <c:pt idx="378">
                  <c:v>0.1220278542339398</c:v>
                </c:pt>
                <c:pt idx="379">
                  <c:v>0.11972462031016882</c:v>
                </c:pt>
                <c:pt idx="380">
                  <c:v>0.15949723038985383</c:v>
                </c:pt>
                <c:pt idx="381">
                  <c:v>0.13606726818122439</c:v>
                </c:pt>
                <c:pt idx="382">
                  <c:v>0.1104899127521239</c:v>
                </c:pt>
                <c:pt idx="383">
                  <c:v>8.7330379999220789E-2</c:v>
                </c:pt>
                <c:pt idx="384">
                  <c:v>0.12116729270321741</c:v>
                </c:pt>
                <c:pt idx="385">
                  <c:v>0.11587673000368974</c:v>
                </c:pt>
                <c:pt idx="386">
                  <c:v>9.6291220438966582E-2</c:v>
                </c:pt>
                <c:pt idx="387">
                  <c:v>0.1230637365558746</c:v>
                </c:pt>
                <c:pt idx="388">
                  <c:v>0.12747769529934019</c:v>
                </c:pt>
                <c:pt idx="389">
                  <c:v>0.10658243629438308</c:v>
                </c:pt>
                <c:pt idx="390">
                  <c:v>0.12297894087907907</c:v>
                </c:pt>
                <c:pt idx="391">
                  <c:v>0.14433026311869329</c:v>
                </c:pt>
                <c:pt idx="392">
                  <c:v>0.18336721340780071</c:v>
                </c:pt>
                <c:pt idx="393">
                  <c:v>0.24157027842775061</c:v>
                </c:pt>
                <c:pt idx="394">
                  <c:v>0.31084834636971376</c:v>
                </c:pt>
                <c:pt idx="395">
                  <c:v>0.29945822437852787</c:v>
                </c:pt>
                <c:pt idx="396">
                  <c:v>0.34608209596578837</c:v>
                </c:pt>
                <c:pt idx="397">
                  <c:v>0.23109915823102467</c:v>
                </c:pt>
                <c:pt idx="398">
                  <c:v>0.19850782526590319</c:v>
                </c:pt>
                <c:pt idx="399">
                  <c:v>0.23585229968167243</c:v>
                </c:pt>
                <c:pt idx="400">
                  <c:v>0.26036627148825581</c:v>
                </c:pt>
                <c:pt idx="401">
                  <c:v>0.27805075365022469</c:v>
                </c:pt>
                <c:pt idx="402">
                  <c:v>0.25398138620305583</c:v>
                </c:pt>
                <c:pt idx="403">
                  <c:v>0.22619934317727108</c:v>
                </c:pt>
                <c:pt idx="404">
                  <c:v>0.24717825197149948</c:v>
                </c:pt>
                <c:pt idx="405">
                  <c:v>0.28122600797996072</c:v>
                </c:pt>
                <c:pt idx="406">
                  <c:v>0.28265263794766959</c:v>
                </c:pt>
                <c:pt idx="407">
                  <c:v>0.2668645996383579</c:v>
                </c:pt>
                <c:pt idx="408">
                  <c:v>0.26493950859759408</c:v>
                </c:pt>
                <c:pt idx="409">
                  <c:v>0.22270209445321681</c:v>
                </c:pt>
                <c:pt idx="410">
                  <c:v>0.23756196386787456</c:v>
                </c:pt>
                <c:pt idx="411">
                  <c:v>0.26987828382717266</c:v>
                </c:pt>
                <c:pt idx="412">
                  <c:v>0.3386303893954985</c:v>
                </c:pt>
                <c:pt idx="413">
                  <c:v>0.31580660168720476</c:v>
                </c:pt>
                <c:pt idx="414">
                  <c:v>0.38852576986453319</c:v>
                </c:pt>
                <c:pt idx="415">
                  <c:v>0.33152244908248785</c:v>
                </c:pt>
                <c:pt idx="416">
                  <c:v>0.28875105135180346</c:v>
                </c:pt>
                <c:pt idx="417">
                  <c:v>0.26172414820450879</c:v>
                </c:pt>
                <c:pt idx="418">
                  <c:v>0.29463289201385146</c:v>
                </c:pt>
                <c:pt idx="419">
                  <c:v>0.32323195284443657</c:v>
                </c:pt>
                <c:pt idx="420">
                  <c:v>0.28956463149403106</c:v>
                </c:pt>
                <c:pt idx="421">
                  <c:v>0.30022253135721205</c:v>
                </c:pt>
                <c:pt idx="422">
                  <c:v>0.30706347987706917</c:v>
                </c:pt>
                <c:pt idx="423">
                  <c:v>0.32574030063505083</c:v>
                </c:pt>
                <c:pt idx="424">
                  <c:v>0.26837373350781379</c:v>
                </c:pt>
                <c:pt idx="425">
                  <c:v>0.25720935135890799</c:v>
                </c:pt>
                <c:pt idx="426">
                  <c:v>0.2300873395470994</c:v>
                </c:pt>
                <c:pt idx="427">
                  <c:v>0.31192548064252201</c:v>
                </c:pt>
                <c:pt idx="428">
                  <c:v>0.25123354791987035</c:v>
                </c:pt>
                <c:pt idx="429">
                  <c:v>0.22586818168275874</c:v>
                </c:pt>
                <c:pt idx="430">
                  <c:v>0.28260909422174757</c:v>
                </c:pt>
                <c:pt idx="431">
                  <c:v>0.29932988497581031</c:v>
                </c:pt>
                <c:pt idx="432">
                  <c:v>0.27543583831985385</c:v>
                </c:pt>
                <c:pt idx="433">
                  <c:v>0.27370554815821496</c:v>
                </c:pt>
                <c:pt idx="434">
                  <c:v>0.29223225765051802</c:v>
                </c:pt>
                <c:pt idx="435">
                  <c:v>0.29411151319031126</c:v>
                </c:pt>
                <c:pt idx="436">
                  <c:v>0.26698720960345418</c:v>
                </c:pt>
                <c:pt idx="437">
                  <c:v>0.32643585436227918</c:v>
                </c:pt>
                <c:pt idx="438">
                  <c:v>0.30565060055965143</c:v>
                </c:pt>
                <c:pt idx="439">
                  <c:v>0.26109505595368776</c:v>
                </c:pt>
                <c:pt idx="440">
                  <c:v>0.28541766454371903</c:v>
                </c:pt>
                <c:pt idx="441">
                  <c:v>0.29922560921110225</c:v>
                </c:pt>
                <c:pt idx="442">
                  <c:v>0.31429861370527312</c:v>
                </c:pt>
                <c:pt idx="443">
                  <c:v>0.29506259983545052</c:v>
                </c:pt>
                <c:pt idx="444">
                  <c:v>0.29941009710250882</c:v>
                </c:pt>
                <c:pt idx="445">
                  <c:v>0.29700831685165108</c:v>
                </c:pt>
                <c:pt idx="446">
                  <c:v>0.31891195687796065</c:v>
                </c:pt>
                <c:pt idx="447">
                  <c:v>0.36167189573340236</c:v>
                </c:pt>
                <c:pt idx="448">
                  <c:v>0.36169481348388766</c:v>
                </c:pt>
                <c:pt idx="449">
                  <c:v>0.33671217367988027</c:v>
                </c:pt>
                <c:pt idx="450">
                  <c:v>0.30562882869669045</c:v>
                </c:pt>
                <c:pt idx="451">
                  <c:v>0.31672216581909185</c:v>
                </c:pt>
                <c:pt idx="452">
                  <c:v>0.34005931113825588</c:v>
                </c:pt>
                <c:pt idx="453">
                  <c:v>0.35512773208232967</c:v>
                </c:pt>
                <c:pt idx="454">
                  <c:v>0.4112601783459342</c:v>
                </c:pt>
                <c:pt idx="455">
                  <c:v>0.33235550931262792</c:v>
                </c:pt>
                <c:pt idx="456">
                  <c:v>0.3639705461070763</c:v>
                </c:pt>
                <c:pt idx="457">
                  <c:v>0.31132159791723485</c:v>
                </c:pt>
                <c:pt idx="458">
                  <c:v>0.33765982266244671</c:v>
                </c:pt>
                <c:pt idx="459">
                  <c:v>0.35820902363507606</c:v>
                </c:pt>
                <c:pt idx="460">
                  <c:v>0.3756253681163671</c:v>
                </c:pt>
                <c:pt idx="461">
                  <c:v>0.38310113832466652</c:v>
                </c:pt>
                <c:pt idx="462">
                  <c:v>0.3574790932821198</c:v>
                </c:pt>
                <c:pt idx="463">
                  <c:v>0.34215055587003801</c:v>
                </c:pt>
                <c:pt idx="464">
                  <c:v>0.31801931049655885</c:v>
                </c:pt>
                <c:pt idx="465">
                  <c:v>0.31107866976209081</c:v>
                </c:pt>
                <c:pt idx="466">
                  <c:v>0.2770171631033384</c:v>
                </c:pt>
                <c:pt idx="467">
                  <c:v>0.25638660411648634</c:v>
                </c:pt>
                <c:pt idx="468">
                  <c:v>0.35236385137380449</c:v>
                </c:pt>
                <c:pt idx="469">
                  <c:v>0.314532374760223</c:v>
                </c:pt>
                <c:pt idx="470">
                  <c:v>0.30155978209802836</c:v>
                </c:pt>
                <c:pt idx="471">
                  <c:v>0.28563194551075644</c:v>
                </c:pt>
                <c:pt idx="472">
                  <c:v>0.31354920326440433</c:v>
                </c:pt>
                <c:pt idx="473">
                  <c:v>0.42817576997912193</c:v>
                </c:pt>
                <c:pt idx="474">
                  <c:v>0.47732746944490917</c:v>
                </c:pt>
                <c:pt idx="475">
                  <c:v>0.42477248403205731</c:v>
                </c:pt>
                <c:pt idx="476">
                  <c:v>0.33440321031848796</c:v>
                </c:pt>
                <c:pt idx="477">
                  <c:v>0.3139399509101784</c:v>
                </c:pt>
                <c:pt idx="478">
                  <c:v>0.30144977689569896</c:v>
                </c:pt>
                <c:pt idx="479">
                  <c:v>0.3727320021176001</c:v>
                </c:pt>
                <c:pt idx="480">
                  <c:v>0.37509367630510854</c:v>
                </c:pt>
                <c:pt idx="481">
                  <c:v>0.35375037527816416</c:v>
                </c:pt>
                <c:pt idx="482">
                  <c:v>0.33688061914594708</c:v>
                </c:pt>
                <c:pt idx="483">
                  <c:v>0.32691598123494586</c:v>
                </c:pt>
                <c:pt idx="484">
                  <c:v>0.3855945895774654</c:v>
                </c:pt>
                <c:pt idx="485">
                  <c:v>0.42075844003455998</c:v>
                </c:pt>
                <c:pt idx="486">
                  <c:v>0.36927256768184663</c:v>
                </c:pt>
                <c:pt idx="487">
                  <c:v>0.30904242763147338</c:v>
                </c:pt>
                <c:pt idx="488">
                  <c:v>0.32041077775969817</c:v>
                </c:pt>
                <c:pt idx="489">
                  <c:v>0.31250415384227542</c:v>
                </c:pt>
                <c:pt idx="490">
                  <c:v>0.29815993381353656</c:v>
                </c:pt>
                <c:pt idx="491">
                  <c:v>0.33185131880195168</c:v>
                </c:pt>
                <c:pt idx="492">
                  <c:v>0.39524410841929403</c:v>
                </c:pt>
                <c:pt idx="493">
                  <c:v>0.41350955555606478</c:v>
                </c:pt>
                <c:pt idx="494">
                  <c:v>0.43980767423792744</c:v>
                </c:pt>
                <c:pt idx="495">
                  <c:v>0.46248364245559115</c:v>
                </c:pt>
                <c:pt idx="496">
                  <c:v>0.41415354434470131</c:v>
                </c:pt>
                <c:pt idx="497">
                  <c:v>0.40319771372521157</c:v>
                </c:pt>
                <c:pt idx="498">
                  <c:v>0.35581755637193674</c:v>
                </c:pt>
                <c:pt idx="499">
                  <c:v>0.3876434364708497</c:v>
                </c:pt>
                <c:pt idx="500">
                  <c:v>0.45304267514317864</c:v>
                </c:pt>
                <c:pt idx="501">
                  <c:v>0.4567759766972313</c:v>
                </c:pt>
                <c:pt idx="502">
                  <c:v>0.45810176856280488</c:v>
                </c:pt>
                <c:pt idx="503">
                  <c:v>0.55058062120854467</c:v>
                </c:pt>
                <c:pt idx="504">
                  <c:v>0.57019134029880159</c:v>
                </c:pt>
                <c:pt idx="505">
                  <c:v>0.55442736562749939</c:v>
                </c:pt>
                <c:pt idx="506">
                  <c:v>0.60095727443777025</c:v>
                </c:pt>
                <c:pt idx="507">
                  <c:v>0.7037811996525668</c:v>
                </c:pt>
                <c:pt idx="508">
                  <c:v>0.76066420224456432</c:v>
                </c:pt>
                <c:pt idx="509">
                  <c:v>0.97245171802916508</c:v>
                </c:pt>
                <c:pt idx="510">
                  <c:v>0.77092447913682582</c:v>
                </c:pt>
                <c:pt idx="511">
                  <c:v>0.75278966317782114</c:v>
                </c:pt>
                <c:pt idx="512">
                  <c:v>0.89522004478128436</c:v>
                </c:pt>
                <c:pt idx="513">
                  <c:v>0.94825286529175445</c:v>
                </c:pt>
                <c:pt idx="514">
                  <c:v>0.95125394471780222</c:v>
                </c:pt>
                <c:pt idx="515">
                  <c:v>0.99689120714667123</c:v>
                </c:pt>
                <c:pt idx="516">
                  <c:v>0.99379387316858525</c:v>
                </c:pt>
                <c:pt idx="517">
                  <c:v>1</c:v>
                </c:pt>
                <c:pt idx="518">
                  <c:v>0.99291956098757161</c:v>
                </c:pt>
                <c:pt idx="519">
                  <c:v>0.96166777053831498</c:v>
                </c:pt>
                <c:pt idx="520">
                  <c:v>0.9641050733024249</c:v>
                </c:pt>
                <c:pt idx="521">
                  <c:v>0.73792635610059054</c:v>
                </c:pt>
                <c:pt idx="522">
                  <c:v>0.61877926310265086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543-E746-B87B-7237CA219423}"/>
            </c:ext>
          </c:extLst>
        </c:ser>
        <c:ser>
          <c:idx val="2"/>
          <c:order val="2"/>
          <c:tx>
            <c:strRef>
              <c:f>'4-cells'!$K$2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'4-cells'!$K$3:$K$525</c:f>
              <c:numCache>
                <c:formatCode>General</c:formatCode>
                <c:ptCount val="523"/>
                <c:pt idx="0">
                  <c:v>0</c:v>
                </c:pt>
                <c:pt idx="1">
                  <c:v>1.953466077495517E-3</c:v>
                </c:pt>
                <c:pt idx="2">
                  <c:v>3.9057277985930709E-3</c:v>
                </c:pt>
                <c:pt idx="3">
                  <c:v>5.8591938760885883E-3</c:v>
                </c:pt>
                <c:pt idx="4">
                  <c:v>7.8126599535841054E-3</c:v>
                </c:pt>
                <c:pt idx="5">
                  <c:v>9.7661260310796215E-3</c:v>
                </c:pt>
                <c:pt idx="6">
                  <c:v>1.1718387752177177E-2</c:v>
                </c:pt>
                <c:pt idx="7">
                  <c:v>1.3671853829672693E-2</c:v>
                </c:pt>
                <c:pt idx="8">
                  <c:v>1.5625319907168211E-2</c:v>
                </c:pt>
                <c:pt idx="9">
                  <c:v>1.7577581628265764E-2</c:v>
                </c:pt>
                <c:pt idx="10">
                  <c:v>1.9531047705761282E-2</c:v>
                </c:pt>
                <c:pt idx="11">
                  <c:v>2.14845137832568E-2</c:v>
                </c:pt>
                <c:pt idx="12">
                  <c:v>2.3437979860752314E-2</c:v>
                </c:pt>
                <c:pt idx="13">
                  <c:v>2.5390241581849871E-2</c:v>
                </c:pt>
                <c:pt idx="14">
                  <c:v>2.7343707659345386E-2</c:v>
                </c:pt>
                <c:pt idx="15">
                  <c:v>2.92971737368409E-2</c:v>
                </c:pt>
                <c:pt idx="16">
                  <c:v>3.1249435457938457E-2</c:v>
                </c:pt>
                <c:pt idx="17">
                  <c:v>3.3202901535433975E-2</c:v>
                </c:pt>
                <c:pt idx="18">
                  <c:v>3.5156367612929486E-2</c:v>
                </c:pt>
                <c:pt idx="19">
                  <c:v>3.7109833690425011E-2</c:v>
                </c:pt>
                <c:pt idx="20">
                  <c:v>3.9062095411522564E-2</c:v>
                </c:pt>
                <c:pt idx="21">
                  <c:v>4.1015561489018082E-2</c:v>
                </c:pt>
                <c:pt idx="22">
                  <c:v>4.29690275665136E-2</c:v>
                </c:pt>
                <c:pt idx="23">
                  <c:v>4.4921289287611153E-2</c:v>
                </c:pt>
                <c:pt idx="24">
                  <c:v>4.6874755365106671E-2</c:v>
                </c:pt>
                <c:pt idx="25">
                  <c:v>4.8828221442602182E-2</c:v>
                </c:pt>
                <c:pt idx="26">
                  <c:v>5.07816875200977E-2</c:v>
                </c:pt>
                <c:pt idx="27">
                  <c:v>5.2733949241195253E-2</c:v>
                </c:pt>
                <c:pt idx="28">
                  <c:v>5.4687415318690771E-2</c:v>
                </c:pt>
                <c:pt idx="29">
                  <c:v>5.6640881396186296E-2</c:v>
                </c:pt>
                <c:pt idx="30">
                  <c:v>5.8593143117283843E-2</c:v>
                </c:pt>
                <c:pt idx="31">
                  <c:v>6.0546609194779367E-2</c:v>
                </c:pt>
                <c:pt idx="32">
                  <c:v>6.2500075272274871E-2</c:v>
                </c:pt>
                <c:pt idx="33">
                  <c:v>6.4453541349770396E-2</c:v>
                </c:pt>
                <c:pt idx="34">
                  <c:v>6.640580307086795E-2</c:v>
                </c:pt>
                <c:pt idx="35">
                  <c:v>6.8359269148363475E-2</c:v>
                </c:pt>
                <c:pt idx="36">
                  <c:v>7.0312735225858972E-2</c:v>
                </c:pt>
                <c:pt idx="37">
                  <c:v>7.2266201303354496E-2</c:v>
                </c:pt>
                <c:pt idx="38">
                  <c:v>7.421846302445205E-2</c:v>
                </c:pt>
                <c:pt idx="39">
                  <c:v>7.6171929101947575E-2</c:v>
                </c:pt>
                <c:pt idx="40">
                  <c:v>7.8125395179443086E-2</c:v>
                </c:pt>
                <c:pt idx="41">
                  <c:v>8.0077656900540639E-2</c:v>
                </c:pt>
                <c:pt idx="42">
                  <c:v>8.2031122978036164E-2</c:v>
                </c:pt>
                <c:pt idx="43">
                  <c:v>8.3984589055531675E-2</c:v>
                </c:pt>
                <c:pt idx="44">
                  <c:v>8.59380551330272E-2</c:v>
                </c:pt>
                <c:pt idx="45">
                  <c:v>8.7890316854124739E-2</c:v>
                </c:pt>
                <c:pt idx="46">
                  <c:v>8.9843782931620264E-2</c:v>
                </c:pt>
                <c:pt idx="47">
                  <c:v>9.1797249009115775E-2</c:v>
                </c:pt>
                <c:pt idx="48">
                  <c:v>9.3749510730213342E-2</c:v>
                </c:pt>
                <c:pt idx="49">
                  <c:v>9.5702976807708853E-2</c:v>
                </c:pt>
                <c:pt idx="50">
                  <c:v>9.7656442885204364E-2</c:v>
                </c:pt>
                <c:pt idx="51">
                  <c:v>9.9609908962699875E-2</c:v>
                </c:pt>
                <c:pt idx="52">
                  <c:v>0.10156217068379744</c:v>
                </c:pt>
                <c:pt idx="53">
                  <c:v>0.10351563676129297</c:v>
                </c:pt>
                <c:pt idx="54">
                  <c:v>0.10546910283878848</c:v>
                </c:pt>
                <c:pt idx="55">
                  <c:v>0.10742136455988602</c:v>
                </c:pt>
                <c:pt idx="56">
                  <c:v>0.10937483063738154</c:v>
                </c:pt>
                <c:pt idx="57">
                  <c:v>0.11132829671487707</c:v>
                </c:pt>
                <c:pt idx="58">
                  <c:v>0.11328176279237259</c:v>
                </c:pt>
                <c:pt idx="59">
                  <c:v>0.11523402451347013</c:v>
                </c:pt>
                <c:pt idx="60">
                  <c:v>0.11718749059096564</c:v>
                </c:pt>
                <c:pt idx="61">
                  <c:v>0.11914095666846117</c:v>
                </c:pt>
                <c:pt idx="62">
                  <c:v>0.12109321838955873</c:v>
                </c:pt>
                <c:pt idx="63">
                  <c:v>0.12304668446705423</c:v>
                </c:pt>
                <c:pt idx="64">
                  <c:v>0.12500015054454974</c:v>
                </c:pt>
                <c:pt idx="65">
                  <c:v>0.12695361662204527</c:v>
                </c:pt>
                <c:pt idx="66">
                  <c:v>0.12890587834314282</c:v>
                </c:pt>
                <c:pt idx="67">
                  <c:v>0.13085934442063835</c:v>
                </c:pt>
                <c:pt idx="68">
                  <c:v>0.13281281049813384</c:v>
                </c:pt>
                <c:pt idx="69">
                  <c:v>0.13476507221923142</c:v>
                </c:pt>
                <c:pt idx="70">
                  <c:v>0.13671853829672695</c:v>
                </c:pt>
                <c:pt idx="71">
                  <c:v>0.13867200437422245</c:v>
                </c:pt>
                <c:pt idx="72">
                  <c:v>0.14062547045171794</c:v>
                </c:pt>
                <c:pt idx="73">
                  <c:v>0.14257773217281552</c:v>
                </c:pt>
                <c:pt idx="74">
                  <c:v>0.14453119825031105</c:v>
                </c:pt>
                <c:pt idx="75">
                  <c:v>0.14648466432780655</c:v>
                </c:pt>
                <c:pt idx="76">
                  <c:v>0.1484369260489041</c:v>
                </c:pt>
                <c:pt idx="77">
                  <c:v>0.15039039212639962</c:v>
                </c:pt>
                <c:pt idx="78">
                  <c:v>0.15234385820389515</c:v>
                </c:pt>
                <c:pt idx="79">
                  <c:v>0.15429732428139067</c:v>
                </c:pt>
                <c:pt idx="80">
                  <c:v>0.1562495860024882</c:v>
                </c:pt>
                <c:pt idx="81">
                  <c:v>0.15820305207998372</c:v>
                </c:pt>
                <c:pt idx="82">
                  <c:v>0.16015651815747925</c:v>
                </c:pt>
                <c:pt idx="83">
                  <c:v>0.1621087798785768</c:v>
                </c:pt>
                <c:pt idx="84">
                  <c:v>0.16406224595607233</c:v>
                </c:pt>
                <c:pt idx="85">
                  <c:v>0.16601571203356782</c:v>
                </c:pt>
                <c:pt idx="86">
                  <c:v>0.16796917811106335</c:v>
                </c:pt>
                <c:pt idx="87">
                  <c:v>0.1699214398321609</c:v>
                </c:pt>
                <c:pt idx="88">
                  <c:v>0.17187490590965643</c:v>
                </c:pt>
                <c:pt idx="89">
                  <c:v>0.17382837198715193</c:v>
                </c:pt>
                <c:pt idx="90">
                  <c:v>0.17578063370824948</c:v>
                </c:pt>
                <c:pt idx="91">
                  <c:v>0.177734099785745</c:v>
                </c:pt>
                <c:pt idx="92">
                  <c:v>0.17968756586324053</c:v>
                </c:pt>
                <c:pt idx="93">
                  <c:v>0.18164103194073605</c:v>
                </c:pt>
                <c:pt idx="94">
                  <c:v>0.18359329366183361</c:v>
                </c:pt>
                <c:pt idx="95">
                  <c:v>0.1855467597393291</c:v>
                </c:pt>
                <c:pt idx="96">
                  <c:v>0.18750022581682463</c:v>
                </c:pt>
                <c:pt idx="97">
                  <c:v>0.18945248753792221</c:v>
                </c:pt>
                <c:pt idx="98">
                  <c:v>0.19140595361541771</c:v>
                </c:pt>
                <c:pt idx="99">
                  <c:v>0.19335941969291323</c:v>
                </c:pt>
                <c:pt idx="100">
                  <c:v>0.19531288577040873</c:v>
                </c:pt>
                <c:pt idx="101">
                  <c:v>0.19726514749150631</c:v>
                </c:pt>
                <c:pt idx="102">
                  <c:v>0.19921861356900181</c:v>
                </c:pt>
                <c:pt idx="103">
                  <c:v>0.20117207964649733</c:v>
                </c:pt>
                <c:pt idx="104">
                  <c:v>0.20312554572399283</c:v>
                </c:pt>
                <c:pt idx="105">
                  <c:v>0.20507780744509038</c:v>
                </c:pt>
                <c:pt idx="106">
                  <c:v>0.20703127352258593</c:v>
                </c:pt>
                <c:pt idx="107">
                  <c:v>0.20898473960008143</c:v>
                </c:pt>
                <c:pt idx="108">
                  <c:v>0.21093700132117901</c:v>
                </c:pt>
                <c:pt idx="109">
                  <c:v>0.21289046739867451</c:v>
                </c:pt>
                <c:pt idx="110">
                  <c:v>0.21484393347617001</c:v>
                </c:pt>
                <c:pt idx="111">
                  <c:v>0.21679739955366556</c:v>
                </c:pt>
                <c:pt idx="112">
                  <c:v>0.21874966127476309</c:v>
                </c:pt>
                <c:pt idx="113">
                  <c:v>0.22070312735225858</c:v>
                </c:pt>
                <c:pt idx="114">
                  <c:v>0.22265659342975413</c:v>
                </c:pt>
                <c:pt idx="115">
                  <c:v>0.22460885515085166</c:v>
                </c:pt>
                <c:pt idx="116">
                  <c:v>0.22656232122834721</c:v>
                </c:pt>
                <c:pt idx="117">
                  <c:v>0.22851578730584271</c:v>
                </c:pt>
                <c:pt idx="118">
                  <c:v>0.23046925338333821</c:v>
                </c:pt>
                <c:pt idx="119">
                  <c:v>0.23242151510443579</c:v>
                </c:pt>
                <c:pt idx="120">
                  <c:v>0.23437498118193129</c:v>
                </c:pt>
                <c:pt idx="121">
                  <c:v>0.23632844725942684</c:v>
                </c:pt>
                <c:pt idx="122">
                  <c:v>0.23828070898052436</c:v>
                </c:pt>
                <c:pt idx="123">
                  <c:v>0.24023417505801989</c:v>
                </c:pt>
                <c:pt idx="124">
                  <c:v>0.24218764113551541</c:v>
                </c:pt>
                <c:pt idx="125">
                  <c:v>0.24414110721301091</c:v>
                </c:pt>
                <c:pt idx="126">
                  <c:v>0.24609336893410846</c:v>
                </c:pt>
                <c:pt idx="127">
                  <c:v>0.24804683501160399</c:v>
                </c:pt>
                <c:pt idx="128">
                  <c:v>0.25000030108909949</c:v>
                </c:pt>
                <c:pt idx="129">
                  <c:v>0.25195256281019707</c:v>
                </c:pt>
                <c:pt idx="130">
                  <c:v>0.25390602888769259</c:v>
                </c:pt>
                <c:pt idx="131">
                  <c:v>0.25585949496518806</c:v>
                </c:pt>
                <c:pt idx="132">
                  <c:v>0.25781296104268364</c:v>
                </c:pt>
                <c:pt idx="133">
                  <c:v>0.25976522276378117</c:v>
                </c:pt>
                <c:pt idx="134">
                  <c:v>0.26171868884127669</c:v>
                </c:pt>
                <c:pt idx="135">
                  <c:v>0.26367215491877222</c:v>
                </c:pt>
                <c:pt idx="136">
                  <c:v>0.26562441663986974</c:v>
                </c:pt>
                <c:pt idx="137">
                  <c:v>0.26757788271736527</c:v>
                </c:pt>
                <c:pt idx="138">
                  <c:v>0.26953134879486079</c:v>
                </c:pt>
                <c:pt idx="139">
                  <c:v>0.27148481487235626</c:v>
                </c:pt>
                <c:pt idx="140">
                  <c:v>0.2734370765934539</c:v>
                </c:pt>
                <c:pt idx="141">
                  <c:v>0.27539054267094937</c:v>
                </c:pt>
                <c:pt idx="142">
                  <c:v>0.27734400874844489</c:v>
                </c:pt>
                <c:pt idx="143">
                  <c:v>0.27929627046954247</c:v>
                </c:pt>
                <c:pt idx="144">
                  <c:v>0.28124973654703794</c:v>
                </c:pt>
                <c:pt idx="145">
                  <c:v>0.28320320262453347</c:v>
                </c:pt>
                <c:pt idx="146">
                  <c:v>0.28515666870202899</c:v>
                </c:pt>
                <c:pt idx="147">
                  <c:v>0.28710893042312657</c:v>
                </c:pt>
                <c:pt idx="148">
                  <c:v>0.2890623965006221</c:v>
                </c:pt>
                <c:pt idx="149">
                  <c:v>0.29101586257811757</c:v>
                </c:pt>
                <c:pt idx="150">
                  <c:v>0.29296812429921515</c:v>
                </c:pt>
                <c:pt idx="151">
                  <c:v>0.29492159037671067</c:v>
                </c:pt>
                <c:pt idx="152">
                  <c:v>0.29687505645420614</c:v>
                </c:pt>
                <c:pt idx="153">
                  <c:v>0.29882852253170172</c:v>
                </c:pt>
                <c:pt idx="154">
                  <c:v>0.30078078425279925</c:v>
                </c:pt>
                <c:pt idx="155">
                  <c:v>0.30273425033029477</c:v>
                </c:pt>
                <c:pt idx="156">
                  <c:v>0.3046877164077903</c:v>
                </c:pt>
                <c:pt idx="157">
                  <c:v>0.30663997812888782</c:v>
                </c:pt>
                <c:pt idx="158">
                  <c:v>0.30859344420638335</c:v>
                </c:pt>
                <c:pt idx="159">
                  <c:v>0.31054691028387887</c:v>
                </c:pt>
                <c:pt idx="160">
                  <c:v>0.3125003763613744</c:v>
                </c:pt>
                <c:pt idx="161">
                  <c:v>0.31445263808247192</c:v>
                </c:pt>
                <c:pt idx="162">
                  <c:v>0.31640610415996745</c:v>
                </c:pt>
                <c:pt idx="163">
                  <c:v>0.31835957023746297</c:v>
                </c:pt>
                <c:pt idx="164">
                  <c:v>0.32031183195856056</c:v>
                </c:pt>
                <c:pt idx="165">
                  <c:v>0.32226529803605602</c:v>
                </c:pt>
                <c:pt idx="166">
                  <c:v>0.32421876411355155</c:v>
                </c:pt>
                <c:pt idx="167">
                  <c:v>0.32617223019104707</c:v>
                </c:pt>
                <c:pt idx="168">
                  <c:v>0.32812449191214466</c:v>
                </c:pt>
                <c:pt idx="169">
                  <c:v>0.33007795798964018</c:v>
                </c:pt>
                <c:pt idx="170">
                  <c:v>0.33203142406713565</c:v>
                </c:pt>
                <c:pt idx="171">
                  <c:v>0.33398489014463117</c:v>
                </c:pt>
                <c:pt idx="172">
                  <c:v>0.33593715186572876</c:v>
                </c:pt>
                <c:pt idx="173">
                  <c:v>0.33789061794322428</c:v>
                </c:pt>
                <c:pt idx="174">
                  <c:v>0.33984408402071981</c:v>
                </c:pt>
                <c:pt idx="175">
                  <c:v>0.34179634574181733</c:v>
                </c:pt>
                <c:pt idx="176">
                  <c:v>0.34374981181931286</c:v>
                </c:pt>
                <c:pt idx="177">
                  <c:v>0.34570327789680838</c:v>
                </c:pt>
                <c:pt idx="178">
                  <c:v>0.34765674397430385</c:v>
                </c:pt>
                <c:pt idx="179">
                  <c:v>0.34960900569540143</c:v>
                </c:pt>
                <c:pt idx="180">
                  <c:v>0.35156247177289696</c:v>
                </c:pt>
                <c:pt idx="181">
                  <c:v>0.35351593785039248</c:v>
                </c:pt>
                <c:pt idx="182">
                  <c:v>0.35546819957149001</c:v>
                </c:pt>
                <c:pt idx="183">
                  <c:v>0.35742166564898553</c:v>
                </c:pt>
                <c:pt idx="184">
                  <c:v>0.35937513172648106</c:v>
                </c:pt>
                <c:pt idx="185">
                  <c:v>0.36132859780397658</c:v>
                </c:pt>
                <c:pt idx="186">
                  <c:v>0.36328085952507416</c:v>
                </c:pt>
                <c:pt idx="187">
                  <c:v>0.36523432560256963</c:v>
                </c:pt>
                <c:pt idx="188">
                  <c:v>0.36718779168006516</c:v>
                </c:pt>
                <c:pt idx="189">
                  <c:v>0.36914005340116274</c:v>
                </c:pt>
                <c:pt idx="190">
                  <c:v>0.37109351947865821</c:v>
                </c:pt>
                <c:pt idx="191">
                  <c:v>0.37304698555615373</c:v>
                </c:pt>
                <c:pt idx="192">
                  <c:v>0.37500045163364926</c:v>
                </c:pt>
                <c:pt idx="193">
                  <c:v>0.37695271335474684</c:v>
                </c:pt>
                <c:pt idx="194">
                  <c:v>0.37890617943224236</c:v>
                </c:pt>
                <c:pt idx="195">
                  <c:v>0.38085964550973783</c:v>
                </c:pt>
                <c:pt idx="196">
                  <c:v>0.38281190723083541</c:v>
                </c:pt>
                <c:pt idx="197">
                  <c:v>0.38476537330833094</c:v>
                </c:pt>
                <c:pt idx="198">
                  <c:v>0.38671883938582646</c:v>
                </c:pt>
                <c:pt idx="199">
                  <c:v>0.38867230546332193</c:v>
                </c:pt>
                <c:pt idx="200">
                  <c:v>0.39062456718441951</c:v>
                </c:pt>
                <c:pt idx="201">
                  <c:v>0.39257803326191504</c:v>
                </c:pt>
                <c:pt idx="202">
                  <c:v>0.39453149933941051</c:v>
                </c:pt>
                <c:pt idx="203">
                  <c:v>0.39648376106050809</c:v>
                </c:pt>
                <c:pt idx="204">
                  <c:v>0.39843722713800361</c:v>
                </c:pt>
                <c:pt idx="205">
                  <c:v>0.40039069321549908</c:v>
                </c:pt>
                <c:pt idx="206">
                  <c:v>0.40234415929299466</c:v>
                </c:pt>
                <c:pt idx="207">
                  <c:v>0.40429642101409219</c:v>
                </c:pt>
                <c:pt idx="208">
                  <c:v>0.40624988709158766</c:v>
                </c:pt>
                <c:pt idx="209">
                  <c:v>0.40820335316908329</c:v>
                </c:pt>
                <c:pt idx="210">
                  <c:v>0.41015561489018076</c:v>
                </c:pt>
                <c:pt idx="211">
                  <c:v>0.41210908096767634</c:v>
                </c:pt>
                <c:pt idx="212">
                  <c:v>0.41406254704517187</c:v>
                </c:pt>
                <c:pt idx="213">
                  <c:v>0.41601601312266734</c:v>
                </c:pt>
                <c:pt idx="214">
                  <c:v>0.41796827484376492</c:v>
                </c:pt>
                <c:pt idx="215">
                  <c:v>0.41992174092126044</c:v>
                </c:pt>
                <c:pt idx="216">
                  <c:v>0.42187520699875591</c:v>
                </c:pt>
                <c:pt idx="217">
                  <c:v>0.4238274687198535</c:v>
                </c:pt>
                <c:pt idx="218">
                  <c:v>0.42578093479734902</c:v>
                </c:pt>
                <c:pt idx="219">
                  <c:v>0.42773440087484449</c:v>
                </c:pt>
                <c:pt idx="220">
                  <c:v>0.42968786695234001</c:v>
                </c:pt>
                <c:pt idx="221">
                  <c:v>0.4316401286734376</c:v>
                </c:pt>
                <c:pt idx="222">
                  <c:v>0.43359359475093312</c:v>
                </c:pt>
                <c:pt idx="223">
                  <c:v>0.43554706082842859</c:v>
                </c:pt>
                <c:pt idx="224">
                  <c:v>0.43749932254952617</c:v>
                </c:pt>
                <c:pt idx="225">
                  <c:v>0.4394527886270217</c:v>
                </c:pt>
                <c:pt idx="226">
                  <c:v>0.44140625470451716</c:v>
                </c:pt>
                <c:pt idx="227">
                  <c:v>0.44335972078201275</c:v>
                </c:pt>
                <c:pt idx="228">
                  <c:v>0.44531198250311027</c:v>
                </c:pt>
                <c:pt idx="229">
                  <c:v>0.44726544858060585</c:v>
                </c:pt>
                <c:pt idx="230">
                  <c:v>0.44921891465810132</c:v>
                </c:pt>
                <c:pt idx="231">
                  <c:v>0.45117238073559685</c:v>
                </c:pt>
                <c:pt idx="232">
                  <c:v>0.45312464245669443</c:v>
                </c:pt>
                <c:pt idx="233">
                  <c:v>0.45507810853418995</c:v>
                </c:pt>
                <c:pt idx="234">
                  <c:v>0.45703157461168542</c:v>
                </c:pt>
                <c:pt idx="235">
                  <c:v>0.458983836332783</c:v>
                </c:pt>
                <c:pt idx="236">
                  <c:v>0.46093730241027853</c:v>
                </c:pt>
                <c:pt idx="237">
                  <c:v>0.462890768487774</c:v>
                </c:pt>
                <c:pt idx="238">
                  <c:v>0.46484423456526952</c:v>
                </c:pt>
                <c:pt idx="239">
                  <c:v>0.4667964962863671</c:v>
                </c:pt>
                <c:pt idx="240">
                  <c:v>0.46874996236386257</c:v>
                </c:pt>
                <c:pt idx="241">
                  <c:v>0.4707034284413581</c:v>
                </c:pt>
                <c:pt idx="242">
                  <c:v>0.47265569016245568</c:v>
                </c:pt>
                <c:pt idx="243">
                  <c:v>0.47460915623995115</c:v>
                </c:pt>
                <c:pt idx="244">
                  <c:v>0.47656262231744667</c:v>
                </c:pt>
                <c:pt idx="245">
                  <c:v>0.47851608839494225</c:v>
                </c:pt>
                <c:pt idx="246">
                  <c:v>0.48046835011603978</c:v>
                </c:pt>
                <c:pt idx="247">
                  <c:v>0.48242181619353525</c:v>
                </c:pt>
                <c:pt idx="248">
                  <c:v>0.48437528227103083</c:v>
                </c:pt>
                <c:pt idx="249">
                  <c:v>0.48632754399212835</c:v>
                </c:pt>
                <c:pt idx="250">
                  <c:v>0.48828101006962393</c:v>
                </c:pt>
                <c:pt idx="251">
                  <c:v>0.4902344761471194</c:v>
                </c:pt>
                <c:pt idx="252">
                  <c:v>0.49218794222461493</c:v>
                </c:pt>
                <c:pt idx="253">
                  <c:v>0.49414020394571251</c:v>
                </c:pt>
                <c:pt idx="254">
                  <c:v>0.49609367002320798</c:v>
                </c:pt>
                <c:pt idx="255">
                  <c:v>0.4980471361007035</c:v>
                </c:pt>
                <c:pt idx="256">
                  <c:v>0.49999939782180108</c:v>
                </c:pt>
                <c:pt idx="257">
                  <c:v>0.50195286389929661</c:v>
                </c:pt>
                <c:pt idx="258">
                  <c:v>0.50390632997679208</c:v>
                </c:pt>
                <c:pt idx="259">
                  <c:v>0.50585979605428755</c:v>
                </c:pt>
                <c:pt idx="260">
                  <c:v>0.50781205777538518</c:v>
                </c:pt>
                <c:pt idx="261">
                  <c:v>0.50976552385288065</c:v>
                </c:pt>
                <c:pt idx="262">
                  <c:v>0.51171898993037612</c:v>
                </c:pt>
                <c:pt idx="263">
                  <c:v>0.51367125165147376</c:v>
                </c:pt>
                <c:pt idx="264">
                  <c:v>0.51562471772896923</c:v>
                </c:pt>
                <c:pt idx="265">
                  <c:v>0.5175781838064647</c:v>
                </c:pt>
                <c:pt idx="266">
                  <c:v>0.51953164988396028</c:v>
                </c:pt>
                <c:pt idx="267">
                  <c:v>0.5214839116050578</c:v>
                </c:pt>
                <c:pt idx="268">
                  <c:v>0.52343737768255338</c:v>
                </c:pt>
                <c:pt idx="269">
                  <c:v>0.52539084376004896</c:v>
                </c:pt>
                <c:pt idx="270">
                  <c:v>0.52734310548114638</c:v>
                </c:pt>
                <c:pt idx="271">
                  <c:v>0.52929657155864196</c:v>
                </c:pt>
                <c:pt idx="272">
                  <c:v>0.53125003763613754</c:v>
                </c:pt>
                <c:pt idx="273">
                  <c:v>0.53320350371363301</c:v>
                </c:pt>
                <c:pt idx="274">
                  <c:v>0.53515576543473053</c:v>
                </c:pt>
                <c:pt idx="275">
                  <c:v>0.53710923151222612</c:v>
                </c:pt>
                <c:pt idx="276">
                  <c:v>0.53906269758972158</c:v>
                </c:pt>
                <c:pt idx="277">
                  <c:v>0.54101495931081911</c:v>
                </c:pt>
                <c:pt idx="278">
                  <c:v>0.54296842538831469</c:v>
                </c:pt>
                <c:pt idx="279">
                  <c:v>0.54492189146581016</c:v>
                </c:pt>
                <c:pt idx="280">
                  <c:v>0.54687535754330563</c:v>
                </c:pt>
                <c:pt idx="281">
                  <c:v>0.54882761926440327</c:v>
                </c:pt>
                <c:pt idx="282">
                  <c:v>0.55078108534189874</c:v>
                </c:pt>
                <c:pt idx="283">
                  <c:v>0.5527345514193942</c:v>
                </c:pt>
                <c:pt idx="284">
                  <c:v>0.55468681314049184</c:v>
                </c:pt>
                <c:pt idx="285">
                  <c:v>0.55664027921798731</c:v>
                </c:pt>
                <c:pt idx="286">
                  <c:v>0.55859374529548289</c:v>
                </c:pt>
                <c:pt idx="287">
                  <c:v>0.56054721137297836</c:v>
                </c:pt>
                <c:pt idx="288">
                  <c:v>0.56249947309407589</c:v>
                </c:pt>
                <c:pt idx="289">
                  <c:v>0.56445293917157147</c:v>
                </c:pt>
                <c:pt idx="290">
                  <c:v>0.56640640524906694</c:v>
                </c:pt>
                <c:pt idx="291">
                  <c:v>0.56835866697016446</c:v>
                </c:pt>
                <c:pt idx="292">
                  <c:v>0.57031213304766004</c:v>
                </c:pt>
                <c:pt idx="293">
                  <c:v>0.57226559912515562</c:v>
                </c:pt>
                <c:pt idx="294">
                  <c:v>0.57421906520265109</c:v>
                </c:pt>
                <c:pt idx="295">
                  <c:v>0.57617132692374862</c:v>
                </c:pt>
                <c:pt idx="296">
                  <c:v>0.5781247930012442</c:v>
                </c:pt>
                <c:pt idx="297">
                  <c:v>0.58007825907873967</c:v>
                </c:pt>
                <c:pt idx="298">
                  <c:v>0.58203052079983719</c:v>
                </c:pt>
                <c:pt idx="299">
                  <c:v>0.58398398687733277</c:v>
                </c:pt>
                <c:pt idx="300">
                  <c:v>0.58593745295482824</c:v>
                </c:pt>
                <c:pt idx="301">
                  <c:v>0.58789091903232371</c:v>
                </c:pt>
                <c:pt idx="302">
                  <c:v>0.58984318075342135</c:v>
                </c:pt>
                <c:pt idx="303">
                  <c:v>0.59179664683091682</c:v>
                </c:pt>
                <c:pt idx="304">
                  <c:v>0.59375011290841229</c:v>
                </c:pt>
                <c:pt idx="305">
                  <c:v>0.59570357898590787</c:v>
                </c:pt>
                <c:pt idx="306">
                  <c:v>0.59765584070700539</c:v>
                </c:pt>
                <c:pt idx="307">
                  <c:v>0.59960930678450097</c:v>
                </c:pt>
                <c:pt idx="308">
                  <c:v>0.60156277286199644</c:v>
                </c:pt>
                <c:pt idx="309">
                  <c:v>0.60351503458309397</c:v>
                </c:pt>
                <c:pt idx="310">
                  <c:v>0.60546850066058955</c:v>
                </c:pt>
                <c:pt idx="311">
                  <c:v>0.60742196673808502</c:v>
                </c:pt>
                <c:pt idx="312">
                  <c:v>0.6093754328155806</c:v>
                </c:pt>
                <c:pt idx="313">
                  <c:v>0.61132769453667812</c:v>
                </c:pt>
                <c:pt idx="314">
                  <c:v>0.6132811606141737</c:v>
                </c:pt>
                <c:pt idx="315">
                  <c:v>0.61523462669166917</c:v>
                </c:pt>
                <c:pt idx="316">
                  <c:v>0.6171868884127667</c:v>
                </c:pt>
                <c:pt idx="317">
                  <c:v>0.61914035449026228</c:v>
                </c:pt>
                <c:pt idx="318">
                  <c:v>0.62109382056775775</c:v>
                </c:pt>
                <c:pt idx="319">
                  <c:v>0.62304728664525322</c:v>
                </c:pt>
                <c:pt idx="320">
                  <c:v>0.62499954836635085</c:v>
                </c:pt>
                <c:pt idx="321">
                  <c:v>0.62695301444384632</c:v>
                </c:pt>
                <c:pt idx="322">
                  <c:v>0.62890648052134179</c:v>
                </c:pt>
                <c:pt idx="323">
                  <c:v>0.63085874224243943</c:v>
                </c:pt>
                <c:pt idx="324">
                  <c:v>0.6328122083199349</c:v>
                </c:pt>
                <c:pt idx="325">
                  <c:v>0.63476567439743048</c:v>
                </c:pt>
                <c:pt idx="326">
                  <c:v>0.63671914047492595</c:v>
                </c:pt>
                <c:pt idx="327">
                  <c:v>0.63867140219602347</c:v>
                </c:pt>
                <c:pt idx="328">
                  <c:v>0.64062486827351905</c:v>
                </c:pt>
                <c:pt idx="329">
                  <c:v>0.64257833435101452</c:v>
                </c:pt>
                <c:pt idx="330">
                  <c:v>0.64453059607211205</c:v>
                </c:pt>
                <c:pt idx="331">
                  <c:v>0.64648406214960763</c:v>
                </c:pt>
                <c:pt idx="332">
                  <c:v>0.6484375282271031</c:v>
                </c:pt>
                <c:pt idx="333">
                  <c:v>0.65039099430459868</c:v>
                </c:pt>
                <c:pt idx="334">
                  <c:v>0.65234325602569621</c:v>
                </c:pt>
                <c:pt idx="335">
                  <c:v>0.65429672210319167</c:v>
                </c:pt>
                <c:pt idx="336">
                  <c:v>0.65625018818068726</c:v>
                </c:pt>
                <c:pt idx="337">
                  <c:v>0.65820244990178478</c:v>
                </c:pt>
                <c:pt idx="338">
                  <c:v>0.66015591597928036</c:v>
                </c:pt>
                <c:pt idx="339">
                  <c:v>0.66210938205677583</c:v>
                </c:pt>
                <c:pt idx="340">
                  <c:v>0.6640628481342713</c:v>
                </c:pt>
                <c:pt idx="341">
                  <c:v>0.66601510985536894</c:v>
                </c:pt>
                <c:pt idx="342">
                  <c:v>0.66796857593286441</c:v>
                </c:pt>
                <c:pt idx="343">
                  <c:v>0.66992204201035987</c:v>
                </c:pt>
                <c:pt idx="344">
                  <c:v>0.67187430373145751</c:v>
                </c:pt>
                <c:pt idx="345">
                  <c:v>0.67382776980895298</c:v>
                </c:pt>
                <c:pt idx="346">
                  <c:v>0.67578123588644856</c:v>
                </c:pt>
                <c:pt idx="347">
                  <c:v>0.67773470196394403</c:v>
                </c:pt>
                <c:pt idx="348">
                  <c:v>0.67968696368504156</c:v>
                </c:pt>
                <c:pt idx="349">
                  <c:v>0.68164042976253714</c:v>
                </c:pt>
                <c:pt idx="350">
                  <c:v>0.68359389584003261</c:v>
                </c:pt>
                <c:pt idx="351">
                  <c:v>0.68554615756113013</c:v>
                </c:pt>
                <c:pt idx="352">
                  <c:v>0.68749962363862571</c:v>
                </c:pt>
                <c:pt idx="353">
                  <c:v>0.68945308971612118</c:v>
                </c:pt>
                <c:pt idx="354">
                  <c:v>0.69140655579361676</c:v>
                </c:pt>
                <c:pt idx="355">
                  <c:v>0.69335881751471429</c:v>
                </c:pt>
                <c:pt idx="356">
                  <c:v>0.69531228359220976</c:v>
                </c:pt>
                <c:pt idx="357">
                  <c:v>0.69726574966970534</c:v>
                </c:pt>
                <c:pt idx="358">
                  <c:v>0.69921801139080286</c:v>
                </c:pt>
                <c:pt idx="359">
                  <c:v>0.70117147746829833</c:v>
                </c:pt>
                <c:pt idx="360">
                  <c:v>0.70312494354579391</c:v>
                </c:pt>
                <c:pt idx="361">
                  <c:v>0.70507840962328938</c:v>
                </c:pt>
                <c:pt idx="362">
                  <c:v>0.70703067134438702</c:v>
                </c:pt>
                <c:pt idx="363">
                  <c:v>0.70898413742188249</c:v>
                </c:pt>
                <c:pt idx="364">
                  <c:v>0.71093760349937807</c:v>
                </c:pt>
                <c:pt idx="365">
                  <c:v>0.71288986522047559</c:v>
                </c:pt>
                <c:pt idx="366">
                  <c:v>0.71484333129797106</c:v>
                </c:pt>
                <c:pt idx="367">
                  <c:v>0.71679679737546664</c:v>
                </c:pt>
                <c:pt idx="368">
                  <c:v>0.71875026345296211</c:v>
                </c:pt>
                <c:pt idx="369">
                  <c:v>0.72070252517405964</c:v>
                </c:pt>
                <c:pt idx="370">
                  <c:v>0.72265599125155522</c:v>
                </c:pt>
                <c:pt idx="371">
                  <c:v>0.72460945732905069</c:v>
                </c:pt>
                <c:pt idx="372">
                  <c:v>0.72656292340654627</c:v>
                </c:pt>
                <c:pt idx="373">
                  <c:v>0.72851518512764379</c:v>
                </c:pt>
                <c:pt idx="374">
                  <c:v>0.73046865120513926</c:v>
                </c:pt>
                <c:pt idx="375">
                  <c:v>0.73242211728263484</c:v>
                </c:pt>
                <c:pt idx="376">
                  <c:v>0.73437437900373237</c:v>
                </c:pt>
                <c:pt idx="377">
                  <c:v>0.73632784508122784</c:v>
                </c:pt>
                <c:pt idx="378">
                  <c:v>0.73828131115872342</c:v>
                </c:pt>
                <c:pt idx="379">
                  <c:v>0.74023477723621889</c:v>
                </c:pt>
                <c:pt idx="380">
                  <c:v>0.74218703895731641</c:v>
                </c:pt>
                <c:pt idx="381">
                  <c:v>0.74414050503481199</c:v>
                </c:pt>
                <c:pt idx="382">
                  <c:v>0.74609397111230746</c:v>
                </c:pt>
                <c:pt idx="383">
                  <c:v>0.74804623283340499</c:v>
                </c:pt>
                <c:pt idx="384">
                  <c:v>0.74999969891090057</c:v>
                </c:pt>
                <c:pt idx="385">
                  <c:v>0.75195316498839615</c:v>
                </c:pt>
                <c:pt idx="386">
                  <c:v>0.75390663106589162</c:v>
                </c:pt>
                <c:pt idx="387">
                  <c:v>0.75585889278698914</c:v>
                </c:pt>
                <c:pt idx="388">
                  <c:v>0.75781235886448473</c:v>
                </c:pt>
                <c:pt idx="389">
                  <c:v>0.75976582494198019</c:v>
                </c:pt>
                <c:pt idx="390">
                  <c:v>0.76171808666307772</c:v>
                </c:pt>
                <c:pt idx="391">
                  <c:v>0.7636715527405733</c:v>
                </c:pt>
                <c:pt idx="392">
                  <c:v>0.76562501881806877</c:v>
                </c:pt>
                <c:pt idx="393">
                  <c:v>0.76757848489556424</c:v>
                </c:pt>
                <c:pt idx="394">
                  <c:v>0.76953074661666188</c:v>
                </c:pt>
                <c:pt idx="395">
                  <c:v>0.77148421269415735</c:v>
                </c:pt>
                <c:pt idx="396">
                  <c:v>0.77343767877165293</c:v>
                </c:pt>
                <c:pt idx="397">
                  <c:v>0.77538994049275034</c:v>
                </c:pt>
                <c:pt idx="398">
                  <c:v>0.77734340657024603</c:v>
                </c:pt>
                <c:pt idx="399">
                  <c:v>0.7792968726477415</c:v>
                </c:pt>
                <c:pt idx="400">
                  <c:v>0.78125033872523708</c:v>
                </c:pt>
                <c:pt idx="401">
                  <c:v>0.7832026004463345</c:v>
                </c:pt>
                <c:pt idx="402">
                  <c:v>0.78515606652383008</c:v>
                </c:pt>
                <c:pt idx="403">
                  <c:v>0.78710953260132555</c:v>
                </c:pt>
                <c:pt idx="404">
                  <c:v>0.78906179432242318</c:v>
                </c:pt>
                <c:pt idx="405">
                  <c:v>0.79101526039991865</c:v>
                </c:pt>
                <c:pt idx="406">
                  <c:v>0.79296872647741423</c:v>
                </c:pt>
                <c:pt idx="407">
                  <c:v>0.7949221925549097</c:v>
                </c:pt>
                <c:pt idx="408">
                  <c:v>0.79687445427600723</c:v>
                </c:pt>
                <c:pt idx="409">
                  <c:v>0.7988279203535027</c:v>
                </c:pt>
                <c:pt idx="410">
                  <c:v>0.80078138643099817</c:v>
                </c:pt>
                <c:pt idx="411">
                  <c:v>0.80273364815209591</c:v>
                </c:pt>
                <c:pt idx="412">
                  <c:v>0.80468711422959138</c:v>
                </c:pt>
                <c:pt idx="413">
                  <c:v>0.80664058030708685</c:v>
                </c:pt>
                <c:pt idx="414">
                  <c:v>0.80859404638458232</c:v>
                </c:pt>
                <c:pt idx="415">
                  <c:v>0.81054630810567985</c:v>
                </c:pt>
                <c:pt idx="416">
                  <c:v>0.81249977418317532</c:v>
                </c:pt>
                <c:pt idx="417">
                  <c:v>0.81445324026067101</c:v>
                </c:pt>
                <c:pt idx="418">
                  <c:v>0.81640670633816659</c:v>
                </c:pt>
                <c:pt idx="419">
                  <c:v>0.818358968059264</c:v>
                </c:pt>
                <c:pt idx="420">
                  <c:v>0.82031243413675958</c:v>
                </c:pt>
                <c:pt idx="421">
                  <c:v>0.82226590021425505</c:v>
                </c:pt>
                <c:pt idx="422">
                  <c:v>0.82421816193535269</c:v>
                </c:pt>
                <c:pt idx="423">
                  <c:v>0.82617162801284816</c:v>
                </c:pt>
                <c:pt idx="424">
                  <c:v>0.82812509409034374</c:v>
                </c:pt>
                <c:pt idx="425">
                  <c:v>0.83007856016783921</c:v>
                </c:pt>
                <c:pt idx="426">
                  <c:v>0.83203082188893673</c:v>
                </c:pt>
                <c:pt idx="427">
                  <c:v>0.8339842879664322</c:v>
                </c:pt>
                <c:pt idx="428">
                  <c:v>0.83593775404392767</c:v>
                </c:pt>
                <c:pt idx="429">
                  <c:v>0.83789001576502531</c:v>
                </c:pt>
                <c:pt idx="430">
                  <c:v>0.83984348184252089</c:v>
                </c:pt>
                <c:pt idx="431">
                  <c:v>0.84179694792001636</c:v>
                </c:pt>
                <c:pt idx="432">
                  <c:v>0.84375041399751183</c:v>
                </c:pt>
                <c:pt idx="433">
                  <c:v>0.84570267571860935</c:v>
                </c:pt>
                <c:pt idx="434">
                  <c:v>0.84765614179610482</c:v>
                </c:pt>
                <c:pt idx="435">
                  <c:v>0.84960960787360051</c:v>
                </c:pt>
                <c:pt idx="436">
                  <c:v>0.85156186959469804</c:v>
                </c:pt>
                <c:pt idx="437">
                  <c:v>0.85351533567219351</c:v>
                </c:pt>
                <c:pt idx="438">
                  <c:v>0.85546880174968898</c:v>
                </c:pt>
                <c:pt idx="439">
                  <c:v>0.85742226782718456</c:v>
                </c:pt>
                <c:pt idx="440">
                  <c:v>0.8593745295482822</c:v>
                </c:pt>
                <c:pt idx="441">
                  <c:v>0.86132799562577766</c:v>
                </c:pt>
                <c:pt idx="442">
                  <c:v>0.86328146170327325</c:v>
                </c:pt>
                <c:pt idx="443">
                  <c:v>0.86523372342437066</c:v>
                </c:pt>
                <c:pt idx="444">
                  <c:v>0.86718718950186624</c:v>
                </c:pt>
                <c:pt idx="445">
                  <c:v>0.86914065557936171</c:v>
                </c:pt>
                <c:pt idx="446">
                  <c:v>0.87109412165685718</c:v>
                </c:pt>
                <c:pt idx="447">
                  <c:v>0.87304638337795482</c:v>
                </c:pt>
                <c:pt idx="448">
                  <c:v>0.8749998494554504</c:v>
                </c:pt>
                <c:pt idx="449">
                  <c:v>0.87695331553294587</c:v>
                </c:pt>
                <c:pt idx="450">
                  <c:v>0.87890557725404339</c:v>
                </c:pt>
                <c:pt idx="451">
                  <c:v>0.88085904333153886</c:v>
                </c:pt>
                <c:pt idx="452">
                  <c:v>0.88281250940903433</c:v>
                </c:pt>
                <c:pt idx="453">
                  <c:v>0.88476597548653002</c:v>
                </c:pt>
                <c:pt idx="454">
                  <c:v>0.88671823720762755</c:v>
                </c:pt>
                <c:pt idx="455">
                  <c:v>0.88867170328512302</c:v>
                </c:pt>
                <c:pt idx="456">
                  <c:v>0.89062516936261849</c:v>
                </c:pt>
                <c:pt idx="457">
                  <c:v>0.89257743108371601</c:v>
                </c:pt>
                <c:pt idx="458">
                  <c:v>0.8945308971612117</c:v>
                </c:pt>
                <c:pt idx="459">
                  <c:v>0.89648436323870717</c:v>
                </c:pt>
                <c:pt idx="460">
                  <c:v>0.89843782931620264</c:v>
                </c:pt>
                <c:pt idx="461">
                  <c:v>0.90039009103730017</c:v>
                </c:pt>
                <c:pt idx="462">
                  <c:v>0.90234355711479564</c:v>
                </c:pt>
                <c:pt idx="463">
                  <c:v>0.90429702319229122</c:v>
                </c:pt>
                <c:pt idx="464">
                  <c:v>0.90624928491338885</c:v>
                </c:pt>
                <c:pt idx="465">
                  <c:v>0.90820275099088432</c:v>
                </c:pt>
                <c:pt idx="466">
                  <c:v>0.9101562170683799</c:v>
                </c:pt>
                <c:pt idx="467">
                  <c:v>0.91210968314587537</c:v>
                </c:pt>
                <c:pt idx="468">
                  <c:v>0.9140619448669729</c:v>
                </c:pt>
                <c:pt idx="469">
                  <c:v>0.91601541094446837</c:v>
                </c:pt>
                <c:pt idx="470">
                  <c:v>0.91796887702196384</c:v>
                </c:pt>
                <c:pt idx="471">
                  <c:v>0.91992113874306147</c:v>
                </c:pt>
                <c:pt idx="472">
                  <c:v>0.92187460482055705</c:v>
                </c:pt>
                <c:pt idx="473">
                  <c:v>0.92382807089805252</c:v>
                </c:pt>
                <c:pt idx="474">
                  <c:v>0.92578153697554799</c:v>
                </c:pt>
                <c:pt idx="475">
                  <c:v>0.92773379869664552</c:v>
                </c:pt>
                <c:pt idx="476">
                  <c:v>0.92968726477414121</c:v>
                </c:pt>
                <c:pt idx="477">
                  <c:v>0.93164073085163668</c:v>
                </c:pt>
                <c:pt idx="478">
                  <c:v>0.9335929925727342</c:v>
                </c:pt>
                <c:pt idx="479">
                  <c:v>0.93554645865022967</c:v>
                </c:pt>
                <c:pt idx="480">
                  <c:v>0.93749992472772514</c:v>
                </c:pt>
                <c:pt idx="481">
                  <c:v>0.93945339080522072</c:v>
                </c:pt>
                <c:pt idx="482">
                  <c:v>0.94140565252631836</c:v>
                </c:pt>
                <c:pt idx="483">
                  <c:v>0.94335911860381383</c:v>
                </c:pt>
                <c:pt idx="484">
                  <c:v>0.9453125846813093</c:v>
                </c:pt>
                <c:pt idx="485">
                  <c:v>0.94726484640240682</c:v>
                </c:pt>
                <c:pt idx="486">
                  <c:v>0.94921831247990229</c:v>
                </c:pt>
                <c:pt idx="487">
                  <c:v>0.95117177855739787</c:v>
                </c:pt>
                <c:pt idx="488">
                  <c:v>0.95312524463489334</c:v>
                </c:pt>
                <c:pt idx="489">
                  <c:v>0.95507750635599098</c:v>
                </c:pt>
                <c:pt idx="490">
                  <c:v>0.95703097243348656</c:v>
                </c:pt>
                <c:pt idx="491">
                  <c:v>0.95898443851098203</c:v>
                </c:pt>
                <c:pt idx="492">
                  <c:v>0.9609379045884775</c:v>
                </c:pt>
                <c:pt idx="493">
                  <c:v>0.96289016630957502</c:v>
                </c:pt>
                <c:pt idx="494">
                  <c:v>0.96484363238707049</c:v>
                </c:pt>
                <c:pt idx="495">
                  <c:v>0.96679709846456618</c:v>
                </c:pt>
                <c:pt idx="496">
                  <c:v>0.96874936018566371</c:v>
                </c:pt>
                <c:pt idx="497">
                  <c:v>0.97070282626315918</c:v>
                </c:pt>
                <c:pt idx="498">
                  <c:v>0.97265629234065465</c:v>
                </c:pt>
                <c:pt idx="499">
                  <c:v>0.97460975841815012</c:v>
                </c:pt>
                <c:pt idx="500">
                  <c:v>0.97656202013924787</c:v>
                </c:pt>
                <c:pt idx="501">
                  <c:v>0.97851548621674334</c:v>
                </c:pt>
                <c:pt idx="502">
                  <c:v>0.9804689522942388</c:v>
                </c:pt>
                <c:pt idx="503">
                  <c:v>0.98242121401533633</c:v>
                </c:pt>
                <c:pt idx="504">
                  <c:v>0.9843746800928318</c:v>
                </c:pt>
                <c:pt idx="505">
                  <c:v>0.98632814617032738</c:v>
                </c:pt>
                <c:pt idx="506">
                  <c:v>0.98828161224782285</c:v>
                </c:pt>
                <c:pt idx="507">
                  <c:v>0.99023387396892049</c:v>
                </c:pt>
                <c:pt idx="508">
                  <c:v>0.99218734004641596</c:v>
                </c:pt>
                <c:pt idx="509">
                  <c:v>0.99414080612391154</c:v>
                </c:pt>
                <c:pt idx="510">
                  <c:v>0.99609306784500895</c:v>
                </c:pt>
                <c:pt idx="511">
                  <c:v>0.99804653392250453</c:v>
                </c:pt>
                <c:pt idx="512">
                  <c:v>1</c:v>
                </c:pt>
              </c:numCache>
            </c:numRef>
          </c:xVal>
          <c:yVal>
            <c:numRef>
              <c:f>'4-cells'!$L$3:$L$525</c:f>
              <c:numCache>
                <c:formatCode>General</c:formatCode>
                <c:ptCount val="523"/>
                <c:pt idx="0">
                  <c:v>0.3817993321448605</c:v>
                </c:pt>
                <c:pt idx="1">
                  <c:v>0.54770288963356073</c:v>
                </c:pt>
                <c:pt idx="2">
                  <c:v>0.49193375487895491</c:v>
                </c:pt>
                <c:pt idx="3">
                  <c:v>0.50980196362333441</c:v>
                </c:pt>
                <c:pt idx="4">
                  <c:v>0.44466699755942113</c:v>
                </c:pt>
                <c:pt idx="5">
                  <c:v>0.47806562836827771</c:v>
                </c:pt>
                <c:pt idx="6">
                  <c:v>0.53581424581415771</c:v>
                </c:pt>
                <c:pt idx="7">
                  <c:v>0.42365922353763513</c:v>
                </c:pt>
                <c:pt idx="8">
                  <c:v>0.46164825708604873</c:v>
                </c:pt>
                <c:pt idx="9">
                  <c:v>0.48642703374225016</c:v>
                </c:pt>
                <c:pt idx="10">
                  <c:v>0.52652183745333969</c:v>
                </c:pt>
                <c:pt idx="11">
                  <c:v>0.48634186312200245</c:v>
                </c:pt>
                <c:pt idx="12">
                  <c:v>0.50340535635093819</c:v>
                </c:pt>
                <c:pt idx="13">
                  <c:v>0.49845958654069245</c:v>
                </c:pt>
                <c:pt idx="14">
                  <c:v>0.48344312511564108</c:v>
                </c:pt>
                <c:pt idx="15">
                  <c:v>0.49794268898332705</c:v>
                </c:pt>
                <c:pt idx="16">
                  <c:v>0.42218195381402845</c:v>
                </c:pt>
                <c:pt idx="17">
                  <c:v>0.40361182168209031</c:v>
                </c:pt>
                <c:pt idx="18">
                  <c:v>0.34256504539006671</c:v>
                </c:pt>
                <c:pt idx="19">
                  <c:v>0.39391705556355044</c:v>
                </c:pt>
                <c:pt idx="20">
                  <c:v>0.43204706117306374</c:v>
                </c:pt>
                <c:pt idx="21">
                  <c:v>0.5054993788418557</c:v>
                </c:pt>
                <c:pt idx="22">
                  <c:v>0.46359837059792708</c:v>
                </c:pt>
                <c:pt idx="23">
                  <c:v>0.38042191763119942</c:v>
                </c:pt>
                <c:pt idx="24">
                  <c:v>0.37996375843262559</c:v>
                </c:pt>
                <c:pt idx="25">
                  <c:v>0.35012173524859541</c:v>
                </c:pt>
                <c:pt idx="26">
                  <c:v>0.47535485311004927</c:v>
                </c:pt>
                <c:pt idx="27">
                  <c:v>0.35549923199595879</c:v>
                </c:pt>
                <c:pt idx="28">
                  <c:v>0.33269700111309186</c:v>
                </c:pt>
                <c:pt idx="29">
                  <c:v>0.25016960701101049</c:v>
                </c:pt>
                <c:pt idx="30">
                  <c:v>0.32512562666486533</c:v>
                </c:pt>
                <c:pt idx="31">
                  <c:v>0.26222859207090893</c:v>
                </c:pt>
                <c:pt idx="32">
                  <c:v>0.176215076374551</c:v>
                </c:pt>
                <c:pt idx="33">
                  <c:v>0.17810938844557742</c:v>
                </c:pt>
                <c:pt idx="34">
                  <c:v>0.1820654169101861</c:v>
                </c:pt>
                <c:pt idx="35">
                  <c:v>9.5708281814897794E-2</c:v>
                </c:pt>
                <c:pt idx="36">
                  <c:v>0.15992399256372375</c:v>
                </c:pt>
                <c:pt idx="37">
                  <c:v>0.1663764012769719</c:v>
                </c:pt>
                <c:pt idx="38">
                  <c:v>0.24304170717165988</c:v>
                </c:pt>
                <c:pt idx="39">
                  <c:v>0.2185478115555973</c:v>
                </c:pt>
                <c:pt idx="40">
                  <c:v>0.20007753463360478</c:v>
                </c:pt>
                <c:pt idx="41">
                  <c:v>0.1590076741665761</c:v>
                </c:pt>
                <c:pt idx="42">
                  <c:v>0.13996176132842672</c:v>
                </c:pt>
                <c:pt idx="43">
                  <c:v>0.10446910802865257</c:v>
                </c:pt>
                <c:pt idx="44">
                  <c:v>8.7649378988701662E-2</c:v>
                </c:pt>
                <c:pt idx="45">
                  <c:v>0.10725330623537047</c:v>
                </c:pt>
                <c:pt idx="46">
                  <c:v>7.1472834977517899E-2</c:v>
                </c:pt>
                <c:pt idx="47">
                  <c:v>8.5182367919457949E-2</c:v>
                </c:pt>
                <c:pt idx="48">
                  <c:v>6.9751801064926441E-2</c:v>
                </c:pt>
                <c:pt idx="49">
                  <c:v>6.8359701961567487E-2</c:v>
                </c:pt>
                <c:pt idx="50">
                  <c:v>8.8280816345710472E-2</c:v>
                </c:pt>
                <c:pt idx="51">
                  <c:v>3.9193169903639719E-2</c:v>
                </c:pt>
                <c:pt idx="52">
                  <c:v>7.8242430828240214E-2</c:v>
                </c:pt>
                <c:pt idx="53">
                  <c:v>7.7910559101068158E-2</c:v>
                </c:pt>
                <c:pt idx="54">
                  <c:v>8.0765243338335874E-2</c:v>
                </c:pt>
                <c:pt idx="55">
                  <c:v>4.0382621669167937E-2</c:v>
                </c:pt>
                <c:pt idx="56">
                  <c:v>4.8641234915255224E-2</c:v>
                </c:pt>
                <c:pt idx="57">
                  <c:v>6.1966031607110866E-2</c:v>
                </c:pt>
                <c:pt idx="58">
                  <c:v>5.8221461234151652E-2</c:v>
                </c:pt>
                <c:pt idx="59">
                  <c:v>0.10274807411606111</c:v>
                </c:pt>
                <c:pt idx="60">
                  <c:v>8.5352709159953355E-2</c:v>
                </c:pt>
                <c:pt idx="61">
                  <c:v>5.0092072377405698E-2</c:v>
                </c:pt>
                <c:pt idx="62">
                  <c:v>6.871800595019574E-2</c:v>
                </c:pt>
                <c:pt idx="63">
                  <c:v>6.5836889451471828E-2</c:v>
                </c:pt>
                <c:pt idx="64">
                  <c:v>5.8738358791517002E-2</c:v>
                </c:pt>
                <c:pt idx="65">
                  <c:v>3.8103573348057085E-2</c:v>
                </c:pt>
                <c:pt idx="66">
                  <c:v>7.8356970627883687E-2</c:v>
                </c:pt>
                <c:pt idx="67">
                  <c:v>5.7002640289227677E-2</c:v>
                </c:pt>
                <c:pt idx="68">
                  <c:v>3.2353088022367561E-2</c:v>
                </c:pt>
                <c:pt idx="69">
                  <c:v>4.3924544704296416E-2</c:v>
                </c:pt>
                <c:pt idx="70">
                  <c:v>7.7152834272657581E-2</c:v>
                </c:pt>
                <c:pt idx="71">
                  <c:v>6.5120281474215322E-2</c:v>
                </c:pt>
                <c:pt idx="72">
                  <c:v>7.2506630092248586E-2</c:v>
                </c:pt>
                <c:pt idx="73">
                  <c:v>0.10345293442155933</c:v>
                </c:pt>
                <c:pt idx="74">
                  <c:v>3.7974348958715737E-2</c:v>
                </c:pt>
                <c:pt idx="75">
                  <c:v>5.2212527129779467E-2</c:v>
                </c:pt>
                <c:pt idx="76">
                  <c:v>4.8183075716681401E-2</c:v>
                </c:pt>
                <c:pt idx="77">
                  <c:v>5.5496001386225263E-2</c:v>
                </c:pt>
                <c:pt idx="78">
                  <c:v>6.3672380930004435E-2</c:v>
                </c:pt>
                <c:pt idx="79">
                  <c:v>7.1616743956557108E-2</c:v>
                </c:pt>
                <c:pt idx="80">
                  <c:v>7.3422948489396253E-3</c:v>
                </c:pt>
                <c:pt idx="81">
                  <c:v>3.8820181325313591E-2</c:v>
                </c:pt>
                <c:pt idx="82">
                  <c:v>7.2621169891892046E-2</c:v>
                </c:pt>
                <c:pt idx="83">
                  <c:v>7.7323175513152986E-2</c:v>
                </c:pt>
                <c:pt idx="84">
                  <c:v>3.7169633443271961E-2</c:v>
                </c:pt>
                <c:pt idx="85">
                  <c:v>5.7848472655825517E-2</c:v>
                </c:pt>
                <c:pt idx="86">
                  <c:v>4.4397388492568128E-2</c:v>
                </c:pt>
                <c:pt idx="87">
                  <c:v>5.3231637654812286E-2</c:v>
                </c:pt>
                <c:pt idx="88">
                  <c:v>5.7822040394369341E-2</c:v>
                </c:pt>
                <c:pt idx="89">
                  <c:v>8.1898893663012159E-2</c:v>
                </c:pt>
                <c:pt idx="90">
                  <c:v>9.2295583169110657E-2</c:v>
                </c:pt>
                <c:pt idx="91">
                  <c:v>7.1387664357270189E-2</c:v>
                </c:pt>
                <c:pt idx="92">
                  <c:v>4.2447274980689766E-2</c:v>
                </c:pt>
                <c:pt idx="93">
                  <c:v>5.6902785079282099E-2</c:v>
                </c:pt>
                <c:pt idx="94">
                  <c:v>6.0917551902682276E-2</c:v>
                </c:pt>
                <c:pt idx="95">
                  <c:v>7.7766650122028935E-2</c:v>
                </c:pt>
                <c:pt idx="96">
                  <c:v>3.6711474244698124E-2</c:v>
                </c:pt>
                <c:pt idx="97">
                  <c:v>4.3366530295777E-2</c:v>
                </c:pt>
                <c:pt idx="98">
                  <c:v>6.3786920729647881E-2</c:v>
                </c:pt>
                <c:pt idx="99">
                  <c:v>6.0803012103038824E-2</c:v>
                </c:pt>
                <c:pt idx="100">
                  <c:v>4.9102331031768635E-2</c:v>
                </c:pt>
                <c:pt idx="101">
                  <c:v>4.2218195381402847E-2</c:v>
                </c:pt>
                <c:pt idx="102">
                  <c:v>6.1548989259691086E-2</c:v>
                </c:pt>
                <c:pt idx="103">
                  <c:v>6.3340509202832351E-2</c:v>
                </c:pt>
                <c:pt idx="104">
                  <c:v>5.8738358791517002E-2</c:v>
                </c:pt>
                <c:pt idx="105">
                  <c:v>5.4823447178062396E-2</c:v>
                </c:pt>
                <c:pt idx="106">
                  <c:v>5.8738358791517002E-2</c:v>
                </c:pt>
                <c:pt idx="107">
                  <c:v>5.073525740617281E-2</c:v>
                </c:pt>
                <c:pt idx="108">
                  <c:v>6.768714775340462E-2</c:v>
                </c:pt>
                <c:pt idx="109">
                  <c:v>6.1692898238730309E-2</c:v>
                </c:pt>
                <c:pt idx="110">
                  <c:v>5.730514283700399E-2</c:v>
                </c:pt>
                <c:pt idx="111">
                  <c:v>7.778133471172681E-2</c:v>
                </c:pt>
                <c:pt idx="112">
                  <c:v>7.7094095913866068E-2</c:v>
                </c:pt>
                <c:pt idx="113">
                  <c:v>5.6688390069693055E-2</c:v>
                </c:pt>
                <c:pt idx="114">
                  <c:v>4.164549638318555E-2</c:v>
                </c:pt>
                <c:pt idx="115">
                  <c:v>8.9484952700936579E-2</c:v>
                </c:pt>
                <c:pt idx="116">
                  <c:v>8.5123629560666436E-2</c:v>
                </c:pt>
                <c:pt idx="117">
                  <c:v>4.5989198015818238E-2</c:v>
                </c:pt>
                <c:pt idx="118">
                  <c:v>5.0937904744003545E-2</c:v>
                </c:pt>
                <c:pt idx="119">
                  <c:v>7.2274613575022101E-2</c:v>
                </c:pt>
                <c:pt idx="120">
                  <c:v>5.8738358791517002E-2</c:v>
                </c:pt>
                <c:pt idx="121">
                  <c:v>3.4875900532463221E-2</c:v>
                </c:pt>
                <c:pt idx="122">
                  <c:v>5.9772153906247703E-2</c:v>
                </c:pt>
                <c:pt idx="123">
                  <c:v>7.5587457010863654E-2</c:v>
                </c:pt>
                <c:pt idx="124">
                  <c:v>9.9350060059971865E-2</c:v>
                </c:pt>
                <c:pt idx="125">
                  <c:v>8.1984064283259855E-2</c:v>
                </c:pt>
                <c:pt idx="126">
                  <c:v>7.778133471172681E-2</c:v>
                </c:pt>
                <c:pt idx="127">
                  <c:v>0.10277744329545686</c:v>
                </c:pt>
                <c:pt idx="128">
                  <c:v>8.81075381872755E-2</c:v>
                </c:pt>
                <c:pt idx="129">
                  <c:v>6.1246486711914773E-2</c:v>
                </c:pt>
                <c:pt idx="130">
                  <c:v>5.5410830765977567E-2</c:v>
                </c:pt>
                <c:pt idx="131">
                  <c:v>7.6048553127377058E-2</c:v>
                </c:pt>
                <c:pt idx="132">
                  <c:v>3.2811247220941399E-2</c:v>
                </c:pt>
                <c:pt idx="133">
                  <c:v>5.0277098207598979E-2</c:v>
                </c:pt>
                <c:pt idx="134">
                  <c:v>5.7076063237717072E-2</c:v>
                </c:pt>
                <c:pt idx="135">
                  <c:v>4.6993623951153182E-2</c:v>
                </c:pt>
                <c:pt idx="136">
                  <c:v>4.6808598120959902E-2</c:v>
                </c:pt>
                <c:pt idx="137">
                  <c:v>7.3467002258489886E-2</c:v>
                </c:pt>
                <c:pt idx="138">
                  <c:v>6.4130540128578273E-2</c:v>
                </c:pt>
                <c:pt idx="139">
                  <c:v>5.8738358791517002E-2</c:v>
                </c:pt>
                <c:pt idx="140">
                  <c:v>7.4571283403770408E-2</c:v>
                </c:pt>
                <c:pt idx="141">
                  <c:v>4.7495836918820644E-2</c:v>
                </c:pt>
                <c:pt idx="142">
                  <c:v>3.9466303272020276E-2</c:v>
                </c:pt>
                <c:pt idx="143">
                  <c:v>8.3073660838842489E-2</c:v>
                </c:pt>
                <c:pt idx="144">
                  <c:v>6.9751801064926441E-2</c:v>
                </c:pt>
                <c:pt idx="145">
                  <c:v>4.8412155315968312E-2</c:v>
                </c:pt>
                <c:pt idx="146">
                  <c:v>3.1662912306567245E-2</c:v>
                </c:pt>
                <c:pt idx="147">
                  <c:v>5.2241896309175223E-2</c:v>
                </c:pt>
                <c:pt idx="148">
                  <c:v>4.4511928292211587E-2</c:v>
                </c:pt>
                <c:pt idx="149">
                  <c:v>6.8274531341319791E-2</c:v>
                </c:pt>
                <c:pt idx="150">
                  <c:v>5.5525370565621027E-2</c:v>
                </c:pt>
                <c:pt idx="151">
                  <c:v>6.4891201874928403E-2</c:v>
                </c:pt>
                <c:pt idx="152">
                  <c:v>6.6996972037604297E-2</c:v>
                </c:pt>
                <c:pt idx="153">
                  <c:v>6.3340509202832351E-2</c:v>
                </c:pt>
                <c:pt idx="154">
                  <c:v>6.1548989259691086E-2</c:v>
                </c:pt>
                <c:pt idx="155">
                  <c:v>6.5061543115423809E-2</c:v>
                </c:pt>
                <c:pt idx="156">
                  <c:v>6.9064562267065685E-2</c:v>
                </c:pt>
                <c:pt idx="157">
                  <c:v>6.6151139671006456E-2</c:v>
                </c:pt>
                <c:pt idx="158">
                  <c:v>7.2562431533100519E-2</c:v>
                </c:pt>
                <c:pt idx="159">
                  <c:v>6.0130457894875956E-2</c:v>
                </c:pt>
                <c:pt idx="160">
                  <c:v>5.8738358791517002E-2</c:v>
                </c:pt>
                <c:pt idx="161">
                  <c:v>6.5692980472432619E-2</c:v>
                </c:pt>
                <c:pt idx="162">
                  <c:v>5.6559165680351721E-2</c:v>
                </c:pt>
                <c:pt idx="163">
                  <c:v>8.1352626926251045E-2</c:v>
                </c:pt>
                <c:pt idx="164">
                  <c:v>7.2274613575022101E-2</c:v>
                </c:pt>
                <c:pt idx="165">
                  <c:v>8.292975185980328E-2</c:v>
                </c:pt>
                <c:pt idx="166">
                  <c:v>0.10405500259917237</c:v>
                </c:pt>
                <c:pt idx="167">
                  <c:v>0.12596734734634779</c:v>
                </c:pt>
                <c:pt idx="168">
                  <c:v>7.2506630092248586E-2</c:v>
                </c:pt>
                <c:pt idx="169">
                  <c:v>5.169856649035369E-2</c:v>
                </c:pt>
                <c:pt idx="170">
                  <c:v>9.5106213637284762E-2</c:v>
                </c:pt>
                <c:pt idx="171">
                  <c:v>9.7514486347736948E-2</c:v>
                </c:pt>
                <c:pt idx="172">
                  <c:v>8.925587310164966E-2</c:v>
                </c:pt>
                <c:pt idx="173">
                  <c:v>5.1093561394801063E-2</c:v>
                </c:pt>
                <c:pt idx="174">
                  <c:v>8.4665470362092612E-2</c:v>
                </c:pt>
                <c:pt idx="175">
                  <c:v>0.10145876714058732</c:v>
                </c:pt>
                <c:pt idx="176">
                  <c:v>0.1138055701585642</c:v>
                </c:pt>
                <c:pt idx="177">
                  <c:v>0.10785537441298353</c:v>
                </c:pt>
                <c:pt idx="178">
                  <c:v>0.12441665467425174</c:v>
                </c:pt>
                <c:pt idx="179">
                  <c:v>0.1856513937144082</c:v>
                </c:pt>
                <c:pt idx="180">
                  <c:v>0.27946536345827955</c:v>
                </c:pt>
                <c:pt idx="181">
                  <c:v>0.21919393350230401</c:v>
                </c:pt>
                <c:pt idx="182">
                  <c:v>0.20214218794512659</c:v>
                </c:pt>
                <c:pt idx="183">
                  <c:v>0.27539479519402749</c:v>
                </c:pt>
                <c:pt idx="184">
                  <c:v>0.3496753237217799</c:v>
                </c:pt>
                <c:pt idx="185">
                  <c:v>0.30969505981033385</c:v>
                </c:pt>
                <c:pt idx="186">
                  <c:v>0.27315686372407066</c:v>
                </c:pt>
                <c:pt idx="187">
                  <c:v>0.30411785264307928</c:v>
                </c:pt>
                <c:pt idx="188">
                  <c:v>0.22233349877971056</c:v>
                </c:pt>
                <c:pt idx="189">
                  <c:v>0.18610955291298203</c:v>
                </c:pt>
                <c:pt idx="190">
                  <c:v>0.19881465991958716</c:v>
                </c:pt>
                <c:pt idx="191">
                  <c:v>0.16888746611530925</c:v>
                </c:pt>
                <c:pt idx="192">
                  <c:v>0.176215076374551</c:v>
                </c:pt>
                <c:pt idx="193">
                  <c:v>0.21828936277691463</c:v>
                </c:pt>
                <c:pt idx="194">
                  <c:v>0.14151245400052276</c:v>
                </c:pt>
                <c:pt idx="195">
                  <c:v>0.14089570123321182</c:v>
                </c:pt>
                <c:pt idx="196">
                  <c:v>0.17254392895008119</c:v>
                </c:pt>
                <c:pt idx="197">
                  <c:v>0.28001163019504072</c:v>
                </c:pt>
                <c:pt idx="198">
                  <c:v>0.22841291891463261</c:v>
                </c:pt>
                <c:pt idx="199">
                  <c:v>0.23502392119661783</c:v>
                </c:pt>
                <c:pt idx="200">
                  <c:v>0.24596687743947745</c:v>
                </c:pt>
                <c:pt idx="201">
                  <c:v>0.24816075514034061</c:v>
                </c:pt>
                <c:pt idx="202">
                  <c:v>0.30246730476103767</c:v>
                </c:pt>
                <c:pt idx="203">
                  <c:v>0.26053692733771322</c:v>
                </c:pt>
                <c:pt idx="204">
                  <c:v>0.30654080994322935</c:v>
                </c:pt>
                <c:pt idx="205">
                  <c:v>0.27286904576599225</c:v>
                </c:pt>
                <c:pt idx="206">
                  <c:v>0.21883562951367574</c:v>
                </c:pt>
                <c:pt idx="207">
                  <c:v>0.17000643185028766</c:v>
                </c:pt>
                <c:pt idx="208">
                  <c:v>0.13950360212985288</c:v>
                </c:pt>
                <c:pt idx="209">
                  <c:v>0.19576026526242829</c:v>
                </c:pt>
                <c:pt idx="210">
                  <c:v>0.19279397814345667</c:v>
                </c:pt>
                <c:pt idx="211">
                  <c:v>0.19610388466135867</c:v>
                </c:pt>
                <c:pt idx="212">
                  <c:v>0.21201023222210147</c:v>
                </c:pt>
                <c:pt idx="213">
                  <c:v>0.2020717019145768</c:v>
                </c:pt>
                <c:pt idx="214">
                  <c:v>0.16910186112489828</c:v>
                </c:pt>
                <c:pt idx="215">
                  <c:v>0.24694193419541666</c:v>
                </c:pt>
                <c:pt idx="216">
                  <c:v>0.22302367449551092</c:v>
                </c:pt>
                <c:pt idx="217">
                  <c:v>0.19576026526242829</c:v>
                </c:pt>
                <c:pt idx="218">
                  <c:v>0.22290619777792789</c:v>
                </c:pt>
                <c:pt idx="219">
                  <c:v>0.2581139700375632</c:v>
                </c:pt>
                <c:pt idx="220">
                  <c:v>0.37858634391896451</c:v>
                </c:pt>
                <c:pt idx="221">
                  <c:v>0.3206673852325892</c:v>
                </c:pt>
                <c:pt idx="222">
                  <c:v>0.32088178024217823</c:v>
                </c:pt>
                <c:pt idx="223">
                  <c:v>0.30360095508571394</c:v>
                </c:pt>
                <c:pt idx="224">
                  <c:v>0.30103408880652466</c:v>
                </c:pt>
                <c:pt idx="225">
                  <c:v>0.38852487422648918</c:v>
                </c:pt>
                <c:pt idx="226">
                  <c:v>0.35472388565991075</c:v>
                </c:pt>
                <c:pt idx="227">
                  <c:v>0.32663226556786779</c:v>
                </c:pt>
                <c:pt idx="228">
                  <c:v>0.40359713709239248</c:v>
                </c:pt>
                <c:pt idx="229">
                  <c:v>0.3788447926976472</c:v>
                </c:pt>
                <c:pt idx="230">
                  <c:v>0.31686701341877804</c:v>
                </c:pt>
                <c:pt idx="231">
                  <c:v>0.38231622970222584</c:v>
                </c:pt>
                <c:pt idx="232">
                  <c:v>0.39648392184273978</c:v>
                </c:pt>
                <c:pt idx="233">
                  <c:v>0.3632438846026203</c:v>
                </c:pt>
                <c:pt idx="234">
                  <c:v>0.3559867603739284</c:v>
                </c:pt>
                <c:pt idx="235">
                  <c:v>0.38921211302434994</c:v>
                </c:pt>
                <c:pt idx="236">
                  <c:v>0.39579668304487903</c:v>
                </c:pt>
                <c:pt idx="237">
                  <c:v>0.35644491957250218</c:v>
                </c:pt>
                <c:pt idx="238">
                  <c:v>0.44191510545003859</c:v>
                </c:pt>
                <c:pt idx="239">
                  <c:v>0.36067701832343096</c:v>
                </c:pt>
                <c:pt idx="240">
                  <c:v>0.36711474244698128</c:v>
                </c:pt>
                <c:pt idx="241">
                  <c:v>0.37213393520571636</c:v>
                </c:pt>
                <c:pt idx="242">
                  <c:v>0.32805079693268291</c:v>
                </c:pt>
                <c:pt idx="243">
                  <c:v>0.30717224730023818</c:v>
                </c:pt>
                <c:pt idx="244">
                  <c:v>0.33361625642817916</c:v>
                </c:pt>
                <c:pt idx="245">
                  <c:v>0.34884417594487993</c:v>
                </c:pt>
                <c:pt idx="246">
                  <c:v>0.3195631040873087</c:v>
                </c:pt>
                <c:pt idx="247">
                  <c:v>0.32449418930785651</c:v>
                </c:pt>
                <c:pt idx="248">
                  <c:v>0.30837638365546427</c:v>
                </c:pt>
                <c:pt idx="249">
                  <c:v>0.31802709600491053</c:v>
                </c:pt>
                <c:pt idx="250">
                  <c:v>0.25267773493140827</c:v>
                </c:pt>
                <c:pt idx="251">
                  <c:v>0.31718126363831262</c:v>
                </c:pt>
                <c:pt idx="252">
                  <c:v>0.31571867850440388</c:v>
                </c:pt>
                <c:pt idx="253">
                  <c:v>0.29552736766981991</c:v>
                </c:pt>
                <c:pt idx="254">
                  <c:v>0.32552798442258724</c:v>
                </c:pt>
                <c:pt idx="255">
                  <c:v>0.3702983614934815</c:v>
                </c:pt>
                <c:pt idx="256">
                  <c:v>0.32306097335334349</c:v>
                </c:pt>
                <c:pt idx="257">
                  <c:v>0.34687937784330364</c:v>
                </c:pt>
                <c:pt idx="258">
                  <c:v>0.31319586599430821</c:v>
                </c:pt>
                <c:pt idx="259">
                  <c:v>0.28219082330620598</c:v>
                </c:pt>
                <c:pt idx="260">
                  <c:v>0.29782110058062861</c:v>
                </c:pt>
                <c:pt idx="261">
                  <c:v>0.31812695121485612</c:v>
                </c:pt>
                <c:pt idx="262">
                  <c:v>0.39241041666054804</c:v>
                </c:pt>
                <c:pt idx="263">
                  <c:v>0.34785443459924287</c:v>
                </c:pt>
                <c:pt idx="264">
                  <c:v>0.30654080994322935</c:v>
                </c:pt>
                <c:pt idx="265">
                  <c:v>0.31095793452435144</c:v>
                </c:pt>
                <c:pt idx="266">
                  <c:v>0.32151321759918705</c:v>
                </c:pt>
                <c:pt idx="267">
                  <c:v>0.33219478814542441</c:v>
                </c:pt>
                <c:pt idx="268">
                  <c:v>0.26317427964745238</c:v>
                </c:pt>
                <c:pt idx="269">
                  <c:v>0.30136302361575712</c:v>
                </c:pt>
                <c:pt idx="270">
                  <c:v>0.27671347134889707</c:v>
                </c:pt>
                <c:pt idx="271">
                  <c:v>0.25857212923613698</c:v>
                </c:pt>
                <c:pt idx="272">
                  <c:v>0.34141671047569255</c:v>
                </c:pt>
                <c:pt idx="273">
                  <c:v>0.34643590323442769</c:v>
                </c:pt>
                <c:pt idx="274">
                  <c:v>0.36447739013724212</c:v>
                </c:pt>
                <c:pt idx="275">
                  <c:v>0.25570276040917139</c:v>
                </c:pt>
                <c:pt idx="276">
                  <c:v>0.27143582981147923</c:v>
                </c:pt>
                <c:pt idx="277">
                  <c:v>0.31589195666283887</c:v>
                </c:pt>
                <c:pt idx="278">
                  <c:v>0.37686531000637313</c:v>
                </c:pt>
                <c:pt idx="279">
                  <c:v>0.3070430229108968</c:v>
                </c:pt>
                <c:pt idx="280">
                  <c:v>0.2854331807114977</c:v>
                </c:pt>
                <c:pt idx="281">
                  <c:v>0.24665411623733821</c:v>
                </c:pt>
                <c:pt idx="282">
                  <c:v>0.2858913399100716</c:v>
                </c:pt>
                <c:pt idx="283">
                  <c:v>0.24866296810800806</c:v>
                </c:pt>
                <c:pt idx="284">
                  <c:v>0.26409353496253962</c:v>
                </c:pt>
                <c:pt idx="285">
                  <c:v>0.28821444200027602</c:v>
                </c:pt>
                <c:pt idx="286">
                  <c:v>0.32879677408933511</c:v>
                </c:pt>
                <c:pt idx="287">
                  <c:v>0.28883119476758701</c:v>
                </c:pt>
                <c:pt idx="288">
                  <c:v>0.2276111403171284</c:v>
                </c:pt>
                <c:pt idx="289">
                  <c:v>0.31229129526891886</c:v>
                </c:pt>
                <c:pt idx="290">
                  <c:v>0.28227599392645369</c:v>
                </c:pt>
                <c:pt idx="291">
                  <c:v>0.33876467357625561</c:v>
                </c:pt>
                <c:pt idx="292">
                  <c:v>0.31617683770297772</c:v>
                </c:pt>
                <c:pt idx="293">
                  <c:v>0.29562722287976545</c:v>
                </c:pt>
                <c:pt idx="294">
                  <c:v>0.29369179395758499</c:v>
                </c:pt>
                <c:pt idx="295">
                  <c:v>0.2893745245864085</c:v>
                </c:pt>
                <c:pt idx="296">
                  <c:v>0.27074859101361848</c:v>
                </c:pt>
                <c:pt idx="297">
                  <c:v>0.30951003398014054</c:v>
                </c:pt>
                <c:pt idx="298">
                  <c:v>0.30602391238586402</c:v>
                </c:pt>
                <c:pt idx="299">
                  <c:v>0.28828492803082584</c:v>
                </c:pt>
                <c:pt idx="300">
                  <c:v>0.32856769449004825</c:v>
                </c:pt>
                <c:pt idx="301">
                  <c:v>0.40802894626321246</c:v>
                </c:pt>
                <c:pt idx="302">
                  <c:v>0.3175542522166388</c:v>
                </c:pt>
                <c:pt idx="303">
                  <c:v>0.29187090483504802</c:v>
                </c:pt>
                <c:pt idx="304">
                  <c:v>0.29002064653311521</c:v>
                </c:pt>
                <c:pt idx="305">
                  <c:v>0.29416463774585672</c:v>
                </c:pt>
                <c:pt idx="306">
                  <c:v>0.2811305959300191</c:v>
                </c:pt>
                <c:pt idx="307">
                  <c:v>0.32561315504283495</c:v>
                </c:pt>
                <c:pt idx="308">
                  <c:v>0.33636814853756164</c:v>
                </c:pt>
                <c:pt idx="309">
                  <c:v>0.31673778902943672</c:v>
                </c:pt>
                <c:pt idx="310">
                  <c:v>0.30843512201425582</c:v>
                </c:pt>
                <c:pt idx="311">
                  <c:v>0.24368782911836659</c:v>
                </c:pt>
                <c:pt idx="312">
                  <c:v>0.27809088586255809</c:v>
                </c:pt>
                <c:pt idx="313">
                  <c:v>0.33549294699156806</c:v>
                </c:pt>
                <c:pt idx="314">
                  <c:v>0.32581580238066565</c:v>
                </c:pt>
                <c:pt idx="315">
                  <c:v>0.34375449715559492</c:v>
                </c:pt>
                <c:pt idx="316">
                  <c:v>0.35862411268366751</c:v>
                </c:pt>
                <c:pt idx="317">
                  <c:v>0.39598170887507234</c:v>
                </c:pt>
                <c:pt idx="318">
                  <c:v>0.28353886864047129</c:v>
                </c:pt>
                <c:pt idx="319">
                  <c:v>0.32766312376465889</c:v>
                </c:pt>
                <c:pt idx="320">
                  <c:v>0.352430152749102</c:v>
                </c:pt>
                <c:pt idx="321">
                  <c:v>0.3036861257059616</c:v>
                </c:pt>
                <c:pt idx="322">
                  <c:v>0.37738220756373847</c:v>
                </c:pt>
                <c:pt idx="323">
                  <c:v>0.29002064653311521</c:v>
                </c:pt>
                <c:pt idx="324">
                  <c:v>0.2645516941611134</c:v>
                </c:pt>
                <c:pt idx="325">
                  <c:v>0.29995917684063989</c:v>
                </c:pt>
                <c:pt idx="326">
                  <c:v>0.31623557606176922</c:v>
                </c:pt>
                <c:pt idx="327">
                  <c:v>0.30329845253793764</c:v>
                </c:pt>
                <c:pt idx="328">
                  <c:v>0.33131958659943078</c:v>
                </c:pt>
                <c:pt idx="329">
                  <c:v>0.37962013903369524</c:v>
                </c:pt>
                <c:pt idx="330">
                  <c:v>0.327648439174961</c:v>
                </c:pt>
                <c:pt idx="331">
                  <c:v>0.35668868376148699</c:v>
                </c:pt>
                <c:pt idx="332">
                  <c:v>0.32512562666486533</c:v>
                </c:pt>
                <c:pt idx="333">
                  <c:v>0.29169762667661303</c:v>
                </c:pt>
                <c:pt idx="334">
                  <c:v>0.26793502362750476</c:v>
                </c:pt>
                <c:pt idx="335">
                  <c:v>0.28765349067381707</c:v>
                </c:pt>
                <c:pt idx="336">
                  <c:v>0.41851080638955862</c:v>
                </c:pt>
                <c:pt idx="337">
                  <c:v>0.37221910582596407</c:v>
                </c:pt>
                <c:pt idx="338">
                  <c:v>0.35621583997321526</c:v>
                </c:pt>
                <c:pt idx="339">
                  <c:v>0.32178341404962801</c:v>
                </c:pt>
                <c:pt idx="340">
                  <c:v>0.32214465495619582</c:v>
                </c:pt>
                <c:pt idx="341">
                  <c:v>0.28133030634991024</c:v>
                </c:pt>
                <c:pt idx="342">
                  <c:v>0.22818383931534567</c:v>
                </c:pt>
                <c:pt idx="343">
                  <c:v>0.22325275409479783</c:v>
                </c:pt>
                <c:pt idx="344">
                  <c:v>0.19365449509975241</c:v>
                </c:pt>
                <c:pt idx="345">
                  <c:v>0.25792600728943027</c:v>
                </c:pt>
                <c:pt idx="346">
                  <c:v>0.27504823887715751</c:v>
                </c:pt>
                <c:pt idx="347">
                  <c:v>0.26906867395218109</c:v>
                </c:pt>
                <c:pt idx="348">
                  <c:v>0.27281324432514026</c:v>
                </c:pt>
                <c:pt idx="349">
                  <c:v>0.45202397699805869</c:v>
                </c:pt>
                <c:pt idx="350">
                  <c:v>0.41019345478467983</c:v>
                </c:pt>
                <c:pt idx="351">
                  <c:v>0.41294534689406237</c:v>
                </c:pt>
                <c:pt idx="352">
                  <c:v>0.29369179395758499</c:v>
                </c:pt>
                <c:pt idx="353">
                  <c:v>0.33750179886223797</c:v>
                </c:pt>
                <c:pt idx="354">
                  <c:v>0.34147544883448411</c:v>
                </c:pt>
                <c:pt idx="355">
                  <c:v>0.2664166370527441</c:v>
                </c:pt>
                <c:pt idx="356">
                  <c:v>0.28153001676980144</c:v>
                </c:pt>
                <c:pt idx="357">
                  <c:v>0.27064579888573331</c:v>
                </c:pt>
                <c:pt idx="358">
                  <c:v>0.27350048312300101</c:v>
                </c:pt>
                <c:pt idx="359">
                  <c:v>0.33866188144837045</c:v>
                </c:pt>
                <c:pt idx="360">
                  <c:v>0.27992352265685344</c:v>
                </c:pt>
                <c:pt idx="361">
                  <c:v>0.3028402933393638</c:v>
                </c:pt>
                <c:pt idx="362">
                  <c:v>0.35036549943758022</c:v>
                </c:pt>
                <c:pt idx="363">
                  <c:v>0.25518879976974562</c:v>
                </c:pt>
                <c:pt idx="364">
                  <c:v>0.26868100078415708</c:v>
                </c:pt>
                <c:pt idx="365">
                  <c:v>0.24216650562566627</c:v>
                </c:pt>
                <c:pt idx="366">
                  <c:v>0.26489531356004381</c:v>
                </c:pt>
                <c:pt idx="367">
                  <c:v>0.35255937713844337</c:v>
                </c:pt>
                <c:pt idx="368">
                  <c:v>0.28634949910864538</c:v>
                </c:pt>
                <c:pt idx="369">
                  <c:v>0.32007706472673447</c:v>
                </c:pt>
                <c:pt idx="370">
                  <c:v>0.32231499619669124</c:v>
                </c:pt>
                <c:pt idx="371">
                  <c:v>0.31336620723480363</c:v>
                </c:pt>
                <c:pt idx="372">
                  <c:v>0.28084277797194068</c:v>
                </c:pt>
                <c:pt idx="373">
                  <c:v>0.31385373561277324</c:v>
                </c:pt>
                <c:pt idx="374">
                  <c:v>0.27877812466041885</c:v>
                </c:pt>
                <c:pt idx="375">
                  <c:v>0.2990986598843442</c:v>
                </c:pt>
                <c:pt idx="376">
                  <c:v>0.31204753107993405</c:v>
                </c:pt>
                <c:pt idx="377">
                  <c:v>0.27831996546184501</c:v>
                </c:pt>
                <c:pt idx="378">
                  <c:v>0.32730481977603065</c:v>
                </c:pt>
                <c:pt idx="379">
                  <c:v>0.34393952298578823</c:v>
                </c:pt>
                <c:pt idx="380">
                  <c:v>0.37767002552181689</c:v>
                </c:pt>
                <c:pt idx="381">
                  <c:v>0.29802374791845943</c:v>
                </c:pt>
                <c:pt idx="382">
                  <c:v>0.24464820128460787</c:v>
                </c:pt>
                <c:pt idx="383">
                  <c:v>0.25885994719421546</c:v>
                </c:pt>
                <c:pt idx="384">
                  <c:v>0.32306097335334349</c:v>
                </c:pt>
                <c:pt idx="385">
                  <c:v>0.35354911848408044</c:v>
                </c:pt>
                <c:pt idx="386">
                  <c:v>0.36206618050885037</c:v>
                </c:pt>
                <c:pt idx="387">
                  <c:v>0.34478535535238602</c:v>
                </c:pt>
                <c:pt idx="388">
                  <c:v>0.35220107314981514</c:v>
                </c:pt>
                <c:pt idx="389">
                  <c:v>0.36255370888681998</c:v>
                </c:pt>
                <c:pt idx="390">
                  <c:v>0.33820372224979656</c:v>
                </c:pt>
                <c:pt idx="391">
                  <c:v>0.30897845183307732</c:v>
                </c:pt>
                <c:pt idx="392">
                  <c:v>0.41575597736223652</c:v>
                </c:pt>
                <c:pt idx="393">
                  <c:v>0.40057211161462936</c:v>
                </c:pt>
                <c:pt idx="394">
                  <c:v>0.34284992643020556</c:v>
                </c:pt>
                <c:pt idx="395">
                  <c:v>0.33203913149462688</c:v>
                </c:pt>
                <c:pt idx="396">
                  <c:v>0.30218242372089876</c:v>
                </c:pt>
                <c:pt idx="397">
                  <c:v>0.32505514063431551</c:v>
                </c:pt>
                <c:pt idx="398">
                  <c:v>0.32914039348826557</c:v>
                </c:pt>
                <c:pt idx="399">
                  <c:v>0.3232459991835368</c:v>
                </c:pt>
                <c:pt idx="400">
                  <c:v>0.45155113320978696</c:v>
                </c:pt>
                <c:pt idx="401">
                  <c:v>0.36195164070920688</c:v>
                </c:pt>
                <c:pt idx="402">
                  <c:v>0.34956078392213641</c:v>
                </c:pt>
                <c:pt idx="403">
                  <c:v>0.35354911848408044</c:v>
                </c:pt>
                <c:pt idx="404">
                  <c:v>0.35105273823544092</c:v>
                </c:pt>
                <c:pt idx="405">
                  <c:v>0.34373981256589708</c:v>
                </c:pt>
                <c:pt idx="406">
                  <c:v>0.34646527241382347</c:v>
                </c:pt>
                <c:pt idx="407">
                  <c:v>0.26686011166162005</c:v>
                </c:pt>
                <c:pt idx="408">
                  <c:v>0.327648439174961</c:v>
                </c:pt>
                <c:pt idx="409">
                  <c:v>0.3552260986275782</c:v>
                </c:pt>
                <c:pt idx="410">
                  <c:v>0.30946598021104693</c:v>
                </c:pt>
                <c:pt idx="411">
                  <c:v>0.38564375772776532</c:v>
                </c:pt>
                <c:pt idx="412">
                  <c:v>0.41461057936580192</c:v>
                </c:pt>
                <c:pt idx="413">
                  <c:v>0.40008458323665974</c:v>
                </c:pt>
                <c:pt idx="414">
                  <c:v>0.38615771836719109</c:v>
                </c:pt>
                <c:pt idx="415">
                  <c:v>0.33121973138948518</c:v>
                </c:pt>
                <c:pt idx="416">
                  <c:v>0.36711474244698128</c:v>
                </c:pt>
                <c:pt idx="417">
                  <c:v>0.49102918415356556</c:v>
                </c:pt>
                <c:pt idx="418">
                  <c:v>0.38908288863500862</c:v>
                </c:pt>
                <c:pt idx="419">
                  <c:v>0.37718249714384727</c:v>
                </c:pt>
                <c:pt idx="420">
                  <c:v>0.32260281415476971</c:v>
                </c:pt>
                <c:pt idx="421">
                  <c:v>0.37943217628556236</c:v>
                </c:pt>
                <c:pt idx="422">
                  <c:v>0.4241320673259068</c:v>
                </c:pt>
                <c:pt idx="423">
                  <c:v>0.42432003007403968</c:v>
                </c:pt>
                <c:pt idx="424">
                  <c:v>0.39097720070603503</c:v>
                </c:pt>
                <c:pt idx="425">
                  <c:v>0.34910262472356257</c:v>
                </c:pt>
                <c:pt idx="426">
                  <c:v>0.37296508298261632</c:v>
                </c:pt>
                <c:pt idx="427">
                  <c:v>0.32965729104563091</c:v>
                </c:pt>
                <c:pt idx="428">
                  <c:v>0.41483965896508884</c:v>
                </c:pt>
                <c:pt idx="429">
                  <c:v>0.39239573207085016</c:v>
                </c:pt>
                <c:pt idx="430">
                  <c:v>0.37445703729592089</c:v>
                </c:pt>
                <c:pt idx="431">
                  <c:v>0.38595800794729995</c:v>
                </c:pt>
                <c:pt idx="432">
                  <c:v>0.44053769093637751</c:v>
                </c:pt>
                <c:pt idx="433">
                  <c:v>0.49606306150199853</c:v>
                </c:pt>
                <c:pt idx="434">
                  <c:v>0.46067026341216993</c:v>
                </c:pt>
                <c:pt idx="435">
                  <c:v>0.36700020264733779</c:v>
                </c:pt>
                <c:pt idx="436">
                  <c:v>0.41759448799241095</c:v>
                </c:pt>
                <c:pt idx="437">
                  <c:v>0.43825864261526665</c:v>
                </c:pt>
                <c:pt idx="438">
                  <c:v>0.38736479164035675</c:v>
                </c:pt>
                <c:pt idx="439">
                  <c:v>0.37389902288740146</c:v>
                </c:pt>
                <c:pt idx="440">
                  <c:v>0.36711474244698128</c:v>
                </c:pt>
                <c:pt idx="441">
                  <c:v>0.38062456496903019</c:v>
                </c:pt>
                <c:pt idx="442">
                  <c:v>0.5221047128722176</c:v>
                </c:pt>
                <c:pt idx="443">
                  <c:v>0.40537397244583584</c:v>
                </c:pt>
                <c:pt idx="444">
                  <c:v>0.38317674665852164</c:v>
                </c:pt>
                <c:pt idx="445">
                  <c:v>0.4446111961185692</c:v>
                </c:pt>
                <c:pt idx="446">
                  <c:v>0.45625607574898747</c:v>
                </c:pt>
                <c:pt idx="447">
                  <c:v>0.44174182729160361</c:v>
                </c:pt>
                <c:pt idx="448">
                  <c:v>0.39648392184273978</c:v>
                </c:pt>
                <c:pt idx="449">
                  <c:v>0.46054397594076824</c:v>
                </c:pt>
                <c:pt idx="450">
                  <c:v>0.4712842848457971</c:v>
                </c:pt>
                <c:pt idx="451">
                  <c:v>0.53638988173031454</c:v>
                </c:pt>
                <c:pt idx="452">
                  <c:v>0.50340535635093819</c:v>
                </c:pt>
                <c:pt idx="453">
                  <c:v>0.46673793587533363</c:v>
                </c:pt>
                <c:pt idx="454">
                  <c:v>0.50248903795379052</c:v>
                </c:pt>
                <c:pt idx="455">
                  <c:v>0.43171812636383122</c:v>
                </c:pt>
                <c:pt idx="456">
                  <c:v>0.50845391828906905</c:v>
                </c:pt>
                <c:pt idx="457">
                  <c:v>0.48017433544889315</c:v>
                </c:pt>
                <c:pt idx="458">
                  <c:v>0.43342447568672482</c:v>
                </c:pt>
                <c:pt idx="459">
                  <c:v>0.50235981356444914</c:v>
                </c:pt>
                <c:pt idx="460">
                  <c:v>0.50914115708692975</c:v>
                </c:pt>
                <c:pt idx="461">
                  <c:v>0.46742517467319444</c:v>
                </c:pt>
                <c:pt idx="462">
                  <c:v>0.54086280775228857</c:v>
                </c:pt>
                <c:pt idx="463">
                  <c:v>0.508897392897945</c:v>
                </c:pt>
                <c:pt idx="464">
                  <c:v>0.49193375487895491</c:v>
                </c:pt>
                <c:pt idx="465">
                  <c:v>0.52323836319689387</c:v>
                </c:pt>
                <c:pt idx="466">
                  <c:v>0.51109127059880821</c:v>
                </c:pt>
                <c:pt idx="467">
                  <c:v>0.46027084257238765</c:v>
                </c:pt>
                <c:pt idx="468">
                  <c:v>0.51992551976105228</c:v>
                </c:pt>
                <c:pt idx="469">
                  <c:v>0.48340200826448698</c:v>
                </c:pt>
                <c:pt idx="470">
                  <c:v>0.47088192708807525</c:v>
                </c:pt>
                <c:pt idx="471">
                  <c:v>0.50779311175266451</c:v>
                </c:pt>
                <c:pt idx="472">
                  <c:v>0.52497408169918325</c:v>
                </c:pt>
                <c:pt idx="473">
                  <c:v>0.55659587715459635</c:v>
                </c:pt>
                <c:pt idx="474">
                  <c:v>0.5774597421973432</c:v>
                </c:pt>
                <c:pt idx="475">
                  <c:v>0.57192365188124283</c:v>
                </c:pt>
                <c:pt idx="476">
                  <c:v>0.6176690857080761</c:v>
                </c:pt>
                <c:pt idx="477">
                  <c:v>0.53871298382051902</c:v>
                </c:pt>
                <c:pt idx="478">
                  <c:v>0.60723127935082355</c:v>
                </c:pt>
                <c:pt idx="479">
                  <c:v>0.61704058526900696</c:v>
                </c:pt>
                <c:pt idx="480">
                  <c:v>0.80031013853441912</c:v>
                </c:pt>
                <c:pt idx="481">
                  <c:v>0.75046183034599834</c:v>
                </c:pt>
                <c:pt idx="482">
                  <c:v>0.70159151583145607</c:v>
                </c:pt>
                <c:pt idx="483">
                  <c:v>0.62294672724549394</c:v>
                </c:pt>
                <c:pt idx="484">
                  <c:v>0.66493584302760989</c:v>
                </c:pt>
                <c:pt idx="485">
                  <c:v>0.62324922979327024</c:v>
                </c:pt>
                <c:pt idx="486">
                  <c:v>0.59145709309736172</c:v>
                </c:pt>
                <c:pt idx="487">
                  <c:v>0.65769340338861582</c:v>
                </c:pt>
                <c:pt idx="488">
                  <c:v>0.63786333346059976</c:v>
                </c:pt>
                <c:pt idx="489">
                  <c:v>0.68824028687814431</c:v>
                </c:pt>
                <c:pt idx="490">
                  <c:v>0.61640914791199808</c:v>
                </c:pt>
                <c:pt idx="491">
                  <c:v>0.64546114017028244</c:v>
                </c:pt>
                <c:pt idx="492">
                  <c:v>0.73193575198315386</c:v>
                </c:pt>
                <c:pt idx="493">
                  <c:v>0.78432155727136821</c:v>
                </c:pt>
                <c:pt idx="494">
                  <c:v>0.73348350773731019</c:v>
                </c:pt>
                <c:pt idx="495">
                  <c:v>0.7053625184658715</c:v>
                </c:pt>
                <c:pt idx="496">
                  <c:v>0.68650456837585494</c:v>
                </c:pt>
                <c:pt idx="497">
                  <c:v>0.8054438710927978</c:v>
                </c:pt>
                <c:pt idx="498">
                  <c:v>0.77535808371978276</c:v>
                </c:pt>
                <c:pt idx="499">
                  <c:v>0.81507989885254617</c:v>
                </c:pt>
                <c:pt idx="500">
                  <c:v>0.82738558501936899</c:v>
                </c:pt>
                <c:pt idx="501">
                  <c:v>0.81110918579823954</c:v>
                </c:pt>
                <c:pt idx="502">
                  <c:v>0.84614074298150033</c:v>
                </c:pt>
                <c:pt idx="503">
                  <c:v>0.9351381673044673</c:v>
                </c:pt>
                <c:pt idx="504">
                  <c:v>0.92788397999371497</c:v>
                </c:pt>
                <c:pt idx="505">
                  <c:v>1</c:v>
                </c:pt>
                <c:pt idx="506">
                  <c:v>0.83776758993576961</c:v>
                </c:pt>
                <c:pt idx="507">
                  <c:v>0.84424936782841342</c:v>
                </c:pt>
                <c:pt idx="508">
                  <c:v>0.79090319037395773</c:v>
                </c:pt>
                <c:pt idx="509">
                  <c:v>0.87222644812081296</c:v>
                </c:pt>
                <c:pt idx="510">
                  <c:v>0.7609025736211904</c:v>
                </c:pt>
                <c:pt idx="511">
                  <c:v>0.53095364662415967</c:v>
                </c:pt>
                <c:pt idx="512">
                  <c:v>0.3817993321448605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543-E746-B87B-7237CA219423}"/>
            </c:ext>
          </c:extLst>
        </c:ser>
        <c:ser>
          <c:idx val="3"/>
          <c:order val="3"/>
          <c:tx>
            <c:strRef>
              <c:f>'4-cells'!$O$2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76000"/>
                </a:schemeClr>
              </a:solidFill>
              <a:ln w="9525">
                <a:solidFill>
                  <a:schemeClr val="accent6">
                    <a:shade val="76000"/>
                  </a:schemeClr>
                </a:solidFill>
              </a:ln>
              <a:effectLst/>
            </c:spPr>
          </c:marker>
          <c:xVal>
            <c:numRef>
              <c:f>'4-cells'!$O$3:$O$525</c:f>
              <c:numCache>
                <c:formatCode>General</c:formatCode>
                <c:ptCount val="523"/>
                <c:pt idx="0">
                  <c:v>0</c:v>
                </c:pt>
                <c:pt idx="1">
                  <c:v>4.4060522098171842E-3</c:v>
                </c:pt>
                <c:pt idx="2">
                  <c:v>8.8093879879390415E-3</c:v>
                </c:pt>
                <c:pt idx="3">
                  <c:v>1.3215440197756226E-2</c:v>
                </c:pt>
                <c:pt idx="4">
                  <c:v>1.7621492407573412E-2</c:v>
                </c:pt>
                <c:pt idx="5">
                  <c:v>2.2027544617390593E-2</c:v>
                </c:pt>
                <c:pt idx="6">
                  <c:v>2.6430880395512453E-2</c:v>
                </c:pt>
                <c:pt idx="7">
                  <c:v>3.0836932605329638E-2</c:v>
                </c:pt>
                <c:pt idx="8">
                  <c:v>3.5242984815146823E-2</c:v>
                </c:pt>
                <c:pt idx="9">
                  <c:v>3.9646320593268683E-2</c:v>
                </c:pt>
                <c:pt idx="10">
                  <c:v>4.4052372803085861E-2</c:v>
                </c:pt>
                <c:pt idx="11">
                  <c:v>4.8458425012903046E-2</c:v>
                </c:pt>
                <c:pt idx="12">
                  <c:v>5.2864477222720231E-2</c:v>
                </c:pt>
                <c:pt idx="13">
                  <c:v>5.7267813000842091E-2</c:v>
                </c:pt>
                <c:pt idx="14">
                  <c:v>6.1673865210659276E-2</c:v>
                </c:pt>
                <c:pt idx="15">
                  <c:v>6.6079917420476461E-2</c:v>
                </c:pt>
                <c:pt idx="16">
                  <c:v>7.0483253198598314E-2</c:v>
                </c:pt>
                <c:pt idx="17">
                  <c:v>7.4889305408415499E-2</c:v>
                </c:pt>
                <c:pt idx="18">
                  <c:v>7.9295357618232684E-2</c:v>
                </c:pt>
                <c:pt idx="19">
                  <c:v>8.3701409828049869E-2</c:v>
                </c:pt>
                <c:pt idx="20">
                  <c:v>8.8104745606171722E-2</c:v>
                </c:pt>
                <c:pt idx="21">
                  <c:v>9.2510797815988921E-2</c:v>
                </c:pt>
                <c:pt idx="22">
                  <c:v>9.6916850025806092E-2</c:v>
                </c:pt>
                <c:pt idx="23">
                  <c:v>0.10132018580392796</c:v>
                </c:pt>
                <c:pt idx="24">
                  <c:v>0.10572623801374514</c:v>
                </c:pt>
                <c:pt idx="25">
                  <c:v>0.11013229022356232</c:v>
                </c:pt>
                <c:pt idx="26">
                  <c:v>0.1145383424333795</c:v>
                </c:pt>
                <c:pt idx="27">
                  <c:v>0.11894167821150135</c:v>
                </c:pt>
                <c:pt idx="28">
                  <c:v>0.12334773042131855</c:v>
                </c:pt>
                <c:pt idx="29">
                  <c:v>0.12775378263113574</c:v>
                </c:pt>
                <c:pt idx="30">
                  <c:v>0.13215711840925759</c:v>
                </c:pt>
                <c:pt idx="31">
                  <c:v>0.13656317061907478</c:v>
                </c:pt>
                <c:pt idx="32">
                  <c:v>0.14096922282889196</c:v>
                </c:pt>
                <c:pt idx="33">
                  <c:v>0.14537527503870915</c:v>
                </c:pt>
                <c:pt idx="34">
                  <c:v>0.149778610816831</c:v>
                </c:pt>
                <c:pt idx="35">
                  <c:v>0.15418466302664818</c:v>
                </c:pt>
                <c:pt idx="36">
                  <c:v>0.15859071523646537</c:v>
                </c:pt>
                <c:pt idx="37">
                  <c:v>0.16299676744628255</c:v>
                </c:pt>
                <c:pt idx="38">
                  <c:v>0.16740010322440441</c:v>
                </c:pt>
                <c:pt idx="39">
                  <c:v>0.17180615543422159</c:v>
                </c:pt>
                <c:pt idx="40">
                  <c:v>0.17621220764403878</c:v>
                </c:pt>
                <c:pt idx="41">
                  <c:v>0.18061554342216063</c:v>
                </c:pt>
                <c:pt idx="42">
                  <c:v>0.18502159563197784</c:v>
                </c:pt>
                <c:pt idx="43">
                  <c:v>0.189427647841795</c:v>
                </c:pt>
                <c:pt idx="44">
                  <c:v>0.19383370005161218</c:v>
                </c:pt>
                <c:pt idx="45">
                  <c:v>0.19823703582973404</c:v>
                </c:pt>
                <c:pt idx="46">
                  <c:v>0.20264308803955125</c:v>
                </c:pt>
                <c:pt idx="47">
                  <c:v>0.20704914024936841</c:v>
                </c:pt>
                <c:pt idx="48">
                  <c:v>0.21145247602749029</c:v>
                </c:pt>
                <c:pt idx="49">
                  <c:v>0.21585852823730745</c:v>
                </c:pt>
                <c:pt idx="50">
                  <c:v>0.22026458044712463</c:v>
                </c:pt>
                <c:pt idx="51">
                  <c:v>0.22467063265694182</c:v>
                </c:pt>
                <c:pt idx="52">
                  <c:v>0.2290739684350637</c:v>
                </c:pt>
                <c:pt idx="53">
                  <c:v>0.23348002064488088</c:v>
                </c:pt>
                <c:pt idx="54">
                  <c:v>0.23788607285469807</c:v>
                </c:pt>
                <c:pt idx="55">
                  <c:v>0.24228940863281989</c:v>
                </c:pt>
                <c:pt idx="56">
                  <c:v>0.2466954608426371</c:v>
                </c:pt>
                <c:pt idx="57">
                  <c:v>0.25110151305245426</c:v>
                </c:pt>
                <c:pt idx="58">
                  <c:v>0.25550756526227147</c:v>
                </c:pt>
                <c:pt idx="59">
                  <c:v>0.25991090104039333</c:v>
                </c:pt>
                <c:pt idx="60">
                  <c:v>0.26431695325021048</c:v>
                </c:pt>
                <c:pt idx="61">
                  <c:v>0.2687230054600277</c:v>
                </c:pt>
                <c:pt idx="62">
                  <c:v>0.27312634123814955</c:v>
                </c:pt>
                <c:pt idx="63">
                  <c:v>0.27753239344796671</c:v>
                </c:pt>
                <c:pt idx="64">
                  <c:v>0.28193844565778392</c:v>
                </c:pt>
                <c:pt idx="65">
                  <c:v>0.28634449786760108</c:v>
                </c:pt>
                <c:pt idx="66">
                  <c:v>0.29074783364572299</c:v>
                </c:pt>
                <c:pt idx="67">
                  <c:v>0.29515388585554014</c:v>
                </c:pt>
                <c:pt idx="68">
                  <c:v>0.2995599380653573</c:v>
                </c:pt>
                <c:pt idx="69">
                  <c:v>0.30396327384347921</c:v>
                </c:pt>
                <c:pt idx="70">
                  <c:v>0.30836932605329637</c:v>
                </c:pt>
                <c:pt idx="71">
                  <c:v>0.31277537826311358</c:v>
                </c:pt>
                <c:pt idx="72">
                  <c:v>0.31718143047293074</c:v>
                </c:pt>
                <c:pt idx="73">
                  <c:v>0.32158476625105259</c:v>
                </c:pt>
                <c:pt idx="74">
                  <c:v>0.3259908184608698</c:v>
                </c:pt>
                <c:pt idx="75">
                  <c:v>0.33039687067068696</c:v>
                </c:pt>
                <c:pt idx="76">
                  <c:v>0.33480020644880881</c:v>
                </c:pt>
                <c:pt idx="77">
                  <c:v>0.33920625865862597</c:v>
                </c:pt>
                <c:pt idx="78">
                  <c:v>0.34361231086844318</c:v>
                </c:pt>
                <c:pt idx="79">
                  <c:v>0.3480183630782604</c:v>
                </c:pt>
                <c:pt idx="80">
                  <c:v>0.35242169885638219</c:v>
                </c:pt>
                <c:pt idx="81">
                  <c:v>0.35682775106619941</c:v>
                </c:pt>
                <c:pt idx="82">
                  <c:v>0.36123380327601662</c:v>
                </c:pt>
                <c:pt idx="83">
                  <c:v>0.36563713905413847</c:v>
                </c:pt>
                <c:pt idx="84">
                  <c:v>0.37004319126395568</c:v>
                </c:pt>
                <c:pt idx="85">
                  <c:v>0.37444924347377279</c:v>
                </c:pt>
                <c:pt idx="86">
                  <c:v>0.37885529568359</c:v>
                </c:pt>
                <c:pt idx="87">
                  <c:v>0.38325863146171185</c:v>
                </c:pt>
                <c:pt idx="88">
                  <c:v>0.38766468367152906</c:v>
                </c:pt>
                <c:pt idx="89">
                  <c:v>0.39207073588134622</c:v>
                </c:pt>
                <c:pt idx="90">
                  <c:v>0.39647407165946807</c:v>
                </c:pt>
                <c:pt idx="91">
                  <c:v>0.40088012386928529</c:v>
                </c:pt>
                <c:pt idx="92">
                  <c:v>0.4052861760791025</c:v>
                </c:pt>
                <c:pt idx="93">
                  <c:v>0.40969222828891966</c:v>
                </c:pt>
                <c:pt idx="94">
                  <c:v>0.41409556406704151</c:v>
                </c:pt>
                <c:pt idx="95">
                  <c:v>0.41850161627685867</c:v>
                </c:pt>
                <c:pt idx="96">
                  <c:v>0.42290766848667588</c:v>
                </c:pt>
                <c:pt idx="97">
                  <c:v>0.42731100426479773</c:v>
                </c:pt>
                <c:pt idx="98">
                  <c:v>0.43171705647461489</c:v>
                </c:pt>
                <c:pt idx="99">
                  <c:v>0.4361231086844321</c:v>
                </c:pt>
                <c:pt idx="100">
                  <c:v>0.44052916089424926</c:v>
                </c:pt>
                <c:pt idx="101">
                  <c:v>0.44493249667237117</c:v>
                </c:pt>
                <c:pt idx="102">
                  <c:v>0.44933854888218833</c:v>
                </c:pt>
                <c:pt idx="103">
                  <c:v>0.45374460109200554</c:v>
                </c:pt>
                <c:pt idx="104">
                  <c:v>0.4581506533018227</c:v>
                </c:pt>
                <c:pt idx="105">
                  <c:v>0.46255398907994449</c:v>
                </c:pt>
                <c:pt idx="106">
                  <c:v>0.46696004128976176</c:v>
                </c:pt>
                <c:pt idx="107">
                  <c:v>0.47136609349957892</c:v>
                </c:pt>
                <c:pt idx="108">
                  <c:v>0.47576942927770083</c:v>
                </c:pt>
                <c:pt idx="109">
                  <c:v>0.48017548148751799</c:v>
                </c:pt>
                <c:pt idx="110">
                  <c:v>0.48458153369733514</c:v>
                </c:pt>
                <c:pt idx="111">
                  <c:v>0.48898758590715236</c:v>
                </c:pt>
                <c:pt idx="112">
                  <c:v>0.49339092168527421</c:v>
                </c:pt>
                <c:pt idx="113">
                  <c:v>0.49779697389509131</c:v>
                </c:pt>
                <c:pt idx="114">
                  <c:v>0.50220302610490852</c:v>
                </c:pt>
                <c:pt idx="115">
                  <c:v>0.50660636188303043</c:v>
                </c:pt>
                <c:pt idx="116">
                  <c:v>0.51101241409284759</c:v>
                </c:pt>
                <c:pt idx="117">
                  <c:v>0.51541846630266475</c:v>
                </c:pt>
                <c:pt idx="118">
                  <c:v>0.5198245185124819</c:v>
                </c:pt>
                <c:pt idx="119">
                  <c:v>0.52422785429060381</c:v>
                </c:pt>
                <c:pt idx="120">
                  <c:v>0.52863390650042097</c:v>
                </c:pt>
                <c:pt idx="121">
                  <c:v>0.53303995871023824</c:v>
                </c:pt>
                <c:pt idx="122">
                  <c:v>0.53744329448836003</c:v>
                </c:pt>
                <c:pt idx="123">
                  <c:v>0.54184934669817719</c:v>
                </c:pt>
                <c:pt idx="124">
                  <c:v>0.54625539890799446</c:v>
                </c:pt>
                <c:pt idx="125">
                  <c:v>0.55066145111781162</c:v>
                </c:pt>
                <c:pt idx="126">
                  <c:v>0.55506478689593342</c:v>
                </c:pt>
                <c:pt idx="127">
                  <c:v>0.55947083910575068</c:v>
                </c:pt>
                <c:pt idx="128">
                  <c:v>0.56387689131556784</c:v>
                </c:pt>
                <c:pt idx="129">
                  <c:v>0.56828022709368975</c:v>
                </c:pt>
                <c:pt idx="130">
                  <c:v>0.57268627930350691</c:v>
                </c:pt>
                <c:pt idx="131">
                  <c:v>0.57709233151332406</c:v>
                </c:pt>
                <c:pt idx="132">
                  <c:v>0.58149838372314122</c:v>
                </c:pt>
                <c:pt idx="133">
                  <c:v>0.58590171950126313</c:v>
                </c:pt>
                <c:pt idx="134">
                  <c:v>0.59030777171108029</c:v>
                </c:pt>
                <c:pt idx="135">
                  <c:v>0.59471382392089744</c:v>
                </c:pt>
                <c:pt idx="136">
                  <c:v>0.59911715969901935</c:v>
                </c:pt>
                <c:pt idx="137">
                  <c:v>0.60352321190883651</c:v>
                </c:pt>
                <c:pt idx="138">
                  <c:v>0.60792926411865367</c:v>
                </c:pt>
                <c:pt idx="139">
                  <c:v>0.61233531632847082</c:v>
                </c:pt>
                <c:pt idx="140">
                  <c:v>0.61673865210659273</c:v>
                </c:pt>
                <c:pt idx="141">
                  <c:v>0.62114470431640989</c:v>
                </c:pt>
                <c:pt idx="142">
                  <c:v>0.62555075652622716</c:v>
                </c:pt>
                <c:pt idx="143">
                  <c:v>0.62995409230434896</c:v>
                </c:pt>
                <c:pt idx="144">
                  <c:v>0.63436014451416611</c:v>
                </c:pt>
                <c:pt idx="145">
                  <c:v>0.63876619672398338</c:v>
                </c:pt>
                <c:pt idx="146">
                  <c:v>0.64317224893380054</c:v>
                </c:pt>
                <c:pt idx="147">
                  <c:v>0.64757558471192245</c:v>
                </c:pt>
                <c:pt idx="148">
                  <c:v>0.6519816369217396</c:v>
                </c:pt>
                <c:pt idx="149">
                  <c:v>0.65638768913155676</c:v>
                </c:pt>
                <c:pt idx="150">
                  <c:v>0.66079102490967867</c:v>
                </c:pt>
                <c:pt idx="151">
                  <c:v>0.66519707711949583</c:v>
                </c:pt>
                <c:pt idx="152">
                  <c:v>0.66960312932931287</c:v>
                </c:pt>
                <c:pt idx="153">
                  <c:v>0.67400918153913014</c:v>
                </c:pt>
                <c:pt idx="154">
                  <c:v>0.67841251731725194</c:v>
                </c:pt>
                <c:pt idx="155">
                  <c:v>0.68281856952706921</c:v>
                </c:pt>
                <c:pt idx="156">
                  <c:v>0.68722462173688637</c:v>
                </c:pt>
                <c:pt idx="157">
                  <c:v>0.69162795751500816</c:v>
                </c:pt>
                <c:pt idx="158">
                  <c:v>0.69603400972482543</c:v>
                </c:pt>
                <c:pt idx="159">
                  <c:v>0.70044006193464259</c:v>
                </c:pt>
                <c:pt idx="160">
                  <c:v>0.70484611414445986</c:v>
                </c:pt>
                <c:pt idx="161">
                  <c:v>0.70924944992258165</c:v>
                </c:pt>
                <c:pt idx="162">
                  <c:v>0.71365550213239881</c:v>
                </c:pt>
                <c:pt idx="163">
                  <c:v>0.71806155434221608</c:v>
                </c:pt>
                <c:pt idx="164">
                  <c:v>0.72246489012033788</c:v>
                </c:pt>
                <c:pt idx="165">
                  <c:v>0.72687094233015503</c:v>
                </c:pt>
                <c:pt idx="166">
                  <c:v>0.7312769945399723</c:v>
                </c:pt>
                <c:pt idx="167">
                  <c:v>0.73568304674978946</c:v>
                </c:pt>
                <c:pt idx="168">
                  <c:v>0.74008638252791137</c:v>
                </c:pt>
                <c:pt idx="169">
                  <c:v>0.74449243473772853</c:v>
                </c:pt>
                <c:pt idx="170">
                  <c:v>0.74889848694754557</c:v>
                </c:pt>
                <c:pt idx="171">
                  <c:v>0.75330453915736284</c:v>
                </c:pt>
                <c:pt idx="172">
                  <c:v>0.75770787493548464</c:v>
                </c:pt>
                <c:pt idx="173">
                  <c:v>0.76211392714530191</c:v>
                </c:pt>
                <c:pt idx="174">
                  <c:v>0.76651997935511906</c:v>
                </c:pt>
                <c:pt idx="175">
                  <c:v>0.77092331513324086</c:v>
                </c:pt>
                <c:pt idx="176">
                  <c:v>0.77532936734305813</c:v>
                </c:pt>
                <c:pt idx="177">
                  <c:v>0.77973541955287529</c:v>
                </c:pt>
                <c:pt idx="178">
                  <c:v>0.78414147176269244</c:v>
                </c:pt>
                <c:pt idx="179">
                  <c:v>0.78854480754081435</c:v>
                </c:pt>
                <c:pt idx="180">
                  <c:v>0.79295085975063151</c:v>
                </c:pt>
                <c:pt idx="181">
                  <c:v>0.79735691196044878</c:v>
                </c:pt>
                <c:pt idx="182">
                  <c:v>0.80176024773857058</c:v>
                </c:pt>
                <c:pt idx="183">
                  <c:v>0.80616629994838773</c:v>
                </c:pt>
                <c:pt idx="184">
                  <c:v>0.810572352158205</c:v>
                </c:pt>
                <c:pt idx="185">
                  <c:v>0.81497840436802205</c:v>
                </c:pt>
                <c:pt idx="186">
                  <c:v>0.81938174014614407</c:v>
                </c:pt>
                <c:pt idx="187">
                  <c:v>0.82378779235596111</c:v>
                </c:pt>
                <c:pt idx="188">
                  <c:v>0.82819384456577827</c:v>
                </c:pt>
                <c:pt idx="189">
                  <c:v>0.83259718034390018</c:v>
                </c:pt>
                <c:pt idx="190">
                  <c:v>0.83700323255371734</c:v>
                </c:pt>
                <c:pt idx="191">
                  <c:v>0.84140928476353449</c:v>
                </c:pt>
                <c:pt idx="192">
                  <c:v>0.84581533697335176</c:v>
                </c:pt>
                <c:pt idx="193">
                  <c:v>0.85021867275147356</c:v>
                </c:pt>
                <c:pt idx="194">
                  <c:v>0.85462472496129083</c:v>
                </c:pt>
                <c:pt idx="195">
                  <c:v>0.85903077717110798</c:v>
                </c:pt>
                <c:pt idx="196">
                  <c:v>0.86343411294922978</c:v>
                </c:pt>
                <c:pt idx="197">
                  <c:v>0.86784016515904705</c:v>
                </c:pt>
                <c:pt idx="198">
                  <c:v>0.87224621736886421</c:v>
                </c:pt>
                <c:pt idx="199">
                  <c:v>0.87665226957868136</c:v>
                </c:pt>
                <c:pt idx="200">
                  <c:v>0.88105560535680327</c:v>
                </c:pt>
                <c:pt idx="201">
                  <c:v>0.88546165756662043</c:v>
                </c:pt>
                <c:pt idx="202">
                  <c:v>0.88986770977643759</c:v>
                </c:pt>
                <c:pt idx="203">
                  <c:v>0.8942710455545595</c:v>
                </c:pt>
                <c:pt idx="204">
                  <c:v>0.89867709776437665</c:v>
                </c:pt>
                <c:pt idx="205">
                  <c:v>0.90308314997419381</c:v>
                </c:pt>
                <c:pt idx="206">
                  <c:v>0.90748920218401108</c:v>
                </c:pt>
                <c:pt idx="207">
                  <c:v>0.91189253796213288</c:v>
                </c:pt>
                <c:pt idx="208">
                  <c:v>0.91629859017194992</c:v>
                </c:pt>
                <c:pt idx="209">
                  <c:v>0.9207046423817673</c:v>
                </c:pt>
                <c:pt idx="210">
                  <c:v>0.92510797815988899</c:v>
                </c:pt>
                <c:pt idx="211">
                  <c:v>0.92951403036970637</c:v>
                </c:pt>
                <c:pt idx="212">
                  <c:v>0.93392008257952353</c:v>
                </c:pt>
                <c:pt idx="213">
                  <c:v>0.93832613478934068</c:v>
                </c:pt>
                <c:pt idx="214">
                  <c:v>0.94272947056746259</c:v>
                </c:pt>
                <c:pt idx="215">
                  <c:v>0.94713552277727975</c:v>
                </c:pt>
                <c:pt idx="216">
                  <c:v>0.95154157498709691</c:v>
                </c:pt>
                <c:pt idx="217">
                  <c:v>0.95594491076521881</c:v>
                </c:pt>
                <c:pt idx="218">
                  <c:v>0.96035096297503597</c:v>
                </c:pt>
                <c:pt idx="219">
                  <c:v>0.96475701518485313</c:v>
                </c:pt>
                <c:pt idx="220">
                  <c:v>0.96916306739467029</c:v>
                </c:pt>
                <c:pt idx="221">
                  <c:v>0.97356640317279219</c:v>
                </c:pt>
                <c:pt idx="222">
                  <c:v>0.97797245538260935</c:v>
                </c:pt>
                <c:pt idx="223">
                  <c:v>0.9823785075924264</c:v>
                </c:pt>
                <c:pt idx="224">
                  <c:v>0.98678184337054842</c:v>
                </c:pt>
                <c:pt idx="225">
                  <c:v>0.99118789558036546</c:v>
                </c:pt>
                <c:pt idx="226">
                  <c:v>0.99559394779018262</c:v>
                </c:pt>
                <c:pt idx="227">
                  <c:v>1</c:v>
                </c:pt>
              </c:numCache>
            </c:numRef>
          </c:xVal>
          <c:yVal>
            <c:numRef>
              <c:f>'4-cells'!$P$3:$P$525</c:f>
              <c:numCache>
                <c:formatCode>General</c:formatCode>
                <c:ptCount val="523"/>
                <c:pt idx="0">
                  <c:v>0.26514247620346276</c:v>
                </c:pt>
                <c:pt idx="1">
                  <c:v>0.21497373195610758</c:v>
                </c:pt>
                <c:pt idx="2">
                  <c:v>0.23243715176376561</c:v>
                </c:pt>
                <c:pt idx="3">
                  <c:v>0.24509770500248096</c:v>
                </c:pt>
                <c:pt idx="4">
                  <c:v>0.18004689234079141</c:v>
                </c:pt>
                <c:pt idx="5">
                  <c:v>0.10303626012749566</c:v>
                </c:pt>
                <c:pt idx="6">
                  <c:v>0.1695927032790549</c:v>
                </c:pt>
                <c:pt idx="7">
                  <c:v>0.18744815517652808</c:v>
                </c:pt>
                <c:pt idx="8">
                  <c:v>0.15384513406739922</c:v>
                </c:pt>
                <c:pt idx="9">
                  <c:v>0.16908325094977822</c:v>
                </c:pt>
                <c:pt idx="10">
                  <c:v>0.17231420140980042</c:v>
                </c:pt>
                <c:pt idx="11">
                  <c:v>0.14857448041544039</c:v>
                </c:pt>
                <c:pt idx="12">
                  <c:v>0.14783965698139079</c:v>
                </c:pt>
                <c:pt idx="13">
                  <c:v>0.11793347954047022</c:v>
                </c:pt>
                <c:pt idx="14">
                  <c:v>0.16221795469093858</c:v>
                </c:pt>
                <c:pt idx="15">
                  <c:v>0.18991776795488033</c:v>
                </c:pt>
                <c:pt idx="16">
                  <c:v>0.20174312239355477</c:v>
                </c:pt>
                <c:pt idx="17">
                  <c:v>0.15162551276661024</c:v>
                </c:pt>
                <c:pt idx="18">
                  <c:v>0.10746224560526345</c:v>
                </c:pt>
                <c:pt idx="19">
                  <c:v>0.13625293077129946</c:v>
                </c:pt>
                <c:pt idx="20">
                  <c:v>0.1879083667602241</c:v>
                </c:pt>
                <c:pt idx="21">
                  <c:v>0.17067599968182903</c:v>
                </c:pt>
                <c:pt idx="22">
                  <c:v>0.19645352999329571</c:v>
                </c:pt>
                <c:pt idx="23">
                  <c:v>0.23145044297732276</c:v>
                </c:pt>
                <c:pt idx="24">
                  <c:v>0.1882397948554784</c:v>
                </c:pt>
                <c:pt idx="25">
                  <c:v>0.22732179584786882</c:v>
                </c:pt>
                <c:pt idx="26">
                  <c:v>0.17957721138294527</c:v>
                </c:pt>
                <c:pt idx="27">
                  <c:v>0.17067410580699902</c:v>
                </c:pt>
                <c:pt idx="28">
                  <c:v>0.15334515111227268</c:v>
                </c:pt>
                <c:pt idx="29">
                  <c:v>0.16636554056869274</c:v>
                </c:pt>
                <c:pt idx="30">
                  <c:v>0.12284997859921441</c:v>
                </c:pt>
                <c:pt idx="31">
                  <c:v>0.12853349696411864</c:v>
                </c:pt>
                <c:pt idx="32">
                  <c:v>0.14873167202633245</c:v>
                </c:pt>
                <c:pt idx="33">
                  <c:v>0.12143146635152591</c:v>
                </c:pt>
                <c:pt idx="34">
                  <c:v>9.4381252154282627E-2</c:v>
                </c:pt>
                <c:pt idx="35">
                  <c:v>0.13300872318746709</c:v>
                </c:pt>
                <c:pt idx="36">
                  <c:v>0.15831846641591765</c:v>
                </c:pt>
                <c:pt idx="37">
                  <c:v>0.23947289675730751</c:v>
                </c:pt>
                <c:pt idx="38">
                  <c:v>0.21109886405387696</c:v>
                </c:pt>
                <c:pt idx="39">
                  <c:v>8.5964872409652712E-2</c:v>
                </c:pt>
                <c:pt idx="40">
                  <c:v>0.11367036729808454</c:v>
                </c:pt>
                <c:pt idx="41">
                  <c:v>0.14178304527497168</c:v>
                </c:pt>
                <c:pt idx="42">
                  <c:v>0.16686931127347931</c:v>
                </c:pt>
                <c:pt idx="43">
                  <c:v>0.17797688715157439</c:v>
                </c:pt>
                <c:pt idx="44">
                  <c:v>0.12593131294766466</c:v>
                </c:pt>
                <c:pt idx="45">
                  <c:v>0.11739940683840323</c:v>
                </c:pt>
                <c:pt idx="46">
                  <c:v>0.1434307163770932</c:v>
                </c:pt>
                <c:pt idx="47">
                  <c:v>0.11658314678666258</c:v>
                </c:pt>
                <c:pt idx="48">
                  <c:v>8.417705457010935E-2</c:v>
                </c:pt>
                <c:pt idx="49">
                  <c:v>5.7924161676306492E-2</c:v>
                </c:pt>
                <c:pt idx="50">
                  <c:v>5.8177940903529804E-2</c:v>
                </c:pt>
                <c:pt idx="51">
                  <c:v>6.1806605077857193E-2</c:v>
                </c:pt>
                <c:pt idx="52">
                  <c:v>6.3228905075205774E-2</c:v>
                </c:pt>
                <c:pt idx="53">
                  <c:v>0.14281520705733516</c:v>
                </c:pt>
                <c:pt idx="54">
                  <c:v>6.7753372044134855E-2</c:v>
                </c:pt>
                <c:pt idx="55">
                  <c:v>9.7513721123143535E-2</c:v>
                </c:pt>
                <c:pt idx="56">
                  <c:v>7.2459650996746325E-2</c:v>
                </c:pt>
                <c:pt idx="57">
                  <c:v>0.1179391611649603</c:v>
                </c:pt>
                <c:pt idx="58">
                  <c:v>0.10164994375191755</c:v>
                </c:pt>
                <c:pt idx="59">
                  <c:v>0.11841831149695654</c:v>
                </c:pt>
                <c:pt idx="60">
                  <c:v>0.11333325757834015</c:v>
                </c:pt>
                <c:pt idx="61">
                  <c:v>0.12031029245215125</c:v>
                </c:pt>
                <c:pt idx="62">
                  <c:v>0.12206591441958417</c:v>
                </c:pt>
                <c:pt idx="63">
                  <c:v>0.12892363517910374</c:v>
                </c:pt>
                <c:pt idx="64">
                  <c:v>0.15666700756413607</c:v>
                </c:pt>
                <c:pt idx="65">
                  <c:v>0.16746966959459716</c:v>
                </c:pt>
                <c:pt idx="66">
                  <c:v>0.13025502918461113</c:v>
                </c:pt>
                <c:pt idx="67">
                  <c:v>0.10936558980943832</c:v>
                </c:pt>
                <c:pt idx="68">
                  <c:v>0.22751307720570133</c:v>
                </c:pt>
                <c:pt idx="69">
                  <c:v>0.175651208860304</c:v>
                </c:pt>
                <c:pt idx="70">
                  <c:v>0.14839645618141806</c:v>
                </c:pt>
                <c:pt idx="71">
                  <c:v>0.12107352400865122</c:v>
                </c:pt>
                <c:pt idx="72">
                  <c:v>0.15359514258983595</c:v>
                </c:pt>
                <c:pt idx="73">
                  <c:v>0.20310860614600262</c:v>
                </c:pt>
                <c:pt idx="74">
                  <c:v>0.1819900079163968</c:v>
                </c:pt>
                <c:pt idx="75">
                  <c:v>0.16118958065823516</c:v>
                </c:pt>
                <c:pt idx="76">
                  <c:v>0.21153824301444271</c:v>
                </c:pt>
                <c:pt idx="77">
                  <c:v>0.23995204708930379</c:v>
                </c:pt>
                <c:pt idx="78">
                  <c:v>0.25557272668734776</c:v>
                </c:pt>
                <c:pt idx="79">
                  <c:v>0.21265941691381732</c:v>
                </c:pt>
                <c:pt idx="80">
                  <c:v>0.14431515592271477</c:v>
                </c:pt>
                <c:pt idx="81">
                  <c:v>0.1519777734849948</c:v>
                </c:pt>
                <c:pt idx="82">
                  <c:v>0.16867796173615293</c:v>
                </c:pt>
                <c:pt idx="83">
                  <c:v>0.23167013245760559</c:v>
                </c:pt>
                <c:pt idx="84">
                  <c:v>0.17034267771174469</c:v>
                </c:pt>
                <c:pt idx="85">
                  <c:v>0.15556856016272172</c:v>
                </c:pt>
                <c:pt idx="86">
                  <c:v>0.1700320822396206</c:v>
                </c:pt>
                <c:pt idx="87">
                  <c:v>0.13448973330454644</c:v>
                </c:pt>
                <c:pt idx="88">
                  <c:v>0.15146453340605814</c:v>
                </c:pt>
                <c:pt idx="89">
                  <c:v>0.20843418216803214</c:v>
                </c:pt>
                <c:pt idx="90">
                  <c:v>0.19024730217530464</c:v>
                </c:pt>
                <c:pt idx="91">
                  <c:v>0.1830619410701908</c:v>
                </c:pt>
                <c:pt idx="92">
                  <c:v>0.15822945429890645</c:v>
                </c:pt>
                <c:pt idx="93">
                  <c:v>0.16344139783113457</c:v>
                </c:pt>
                <c:pt idx="94">
                  <c:v>0.14992481316924802</c:v>
                </c:pt>
                <c:pt idx="95">
                  <c:v>0.17053964069406724</c:v>
                </c:pt>
                <c:pt idx="96">
                  <c:v>0.19077569325288152</c:v>
                </c:pt>
                <c:pt idx="97">
                  <c:v>0.19398581108977347</c:v>
                </c:pt>
                <c:pt idx="98">
                  <c:v>0.1743557984765671</c:v>
                </c:pt>
                <c:pt idx="99">
                  <c:v>0.16983322538246801</c:v>
                </c:pt>
                <c:pt idx="100">
                  <c:v>0.2043093227882383</c:v>
                </c:pt>
                <c:pt idx="101">
                  <c:v>0.23578931021290941</c:v>
                </c:pt>
                <c:pt idx="102">
                  <c:v>0.27144907938744511</c:v>
                </c:pt>
                <c:pt idx="103">
                  <c:v>0.20583578590123819</c:v>
                </c:pt>
                <c:pt idx="104">
                  <c:v>0.26051763386854238</c:v>
                </c:pt>
                <c:pt idx="105">
                  <c:v>0.16220280369229836</c:v>
                </c:pt>
                <c:pt idx="106">
                  <c:v>0.17916245279516987</c:v>
                </c:pt>
                <c:pt idx="107">
                  <c:v>0.24826994534277241</c:v>
                </c:pt>
                <c:pt idx="108">
                  <c:v>0.17845603748357064</c:v>
                </c:pt>
                <c:pt idx="109">
                  <c:v>0.14160880879060941</c:v>
                </c:pt>
                <c:pt idx="110">
                  <c:v>0.11134468900681416</c:v>
                </c:pt>
                <c:pt idx="111">
                  <c:v>0.2031332265187929</c:v>
                </c:pt>
                <c:pt idx="112">
                  <c:v>0.23568893484691811</c:v>
                </c:pt>
                <c:pt idx="113">
                  <c:v>0.15882413099553425</c:v>
                </c:pt>
                <c:pt idx="114">
                  <c:v>0.10862697862572866</c:v>
                </c:pt>
                <c:pt idx="115">
                  <c:v>0.11546954838660804</c:v>
                </c:pt>
                <c:pt idx="116">
                  <c:v>0.12353934903734343</c:v>
                </c:pt>
                <c:pt idx="117">
                  <c:v>0.16542617865300047</c:v>
                </c:pt>
                <c:pt idx="118">
                  <c:v>0.18679476836016953</c:v>
                </c:pt>
                <c:pt idx="119">
                  <c:v>0.24795934987064835</c:v>
                </c:pt>
                <c:pt idx="120">
                  <c:v>0.15136226416523679</c:v>
                </c:pt>
                <c:pt idx="121">
                  <c:v>0.24116033923085956</c:v>
                </c:pt>
                <c:pt idx="122">
                  <c:v>0.17074228530087987</c:v>
                </c:pt>
                <c:pt idx="123">
                  <c:v>0.17762462643318977</c:v>
                </c:pt>
                <c:pt idx="124">
                  <c:v>0.19801597672806609</c:v>
                </c:pt>
                <c:pt idx="125">
                  <c:v>0.18629478540504302</c:v>
                </c:pt>
                <c:pt idx="126">
                  <c:v>0.18532701536690038</c:v>
                </c:pt>
                <c:pt idx="127">
                  <c:v>0.16700377638641106</c:v>
                </c:pt>
                <c:pt idx="128">
                  <c:v>0.17401300713233261</c:v>
                </c:pt>
                <c:pt idx="129">
                  <c:v>0.12273823998424296</c:v>
                </c:pt>
                <c:pt idx="130">
                  <c:v>0.15375233420072798</c:v>
                </c:pt>
                <c:pt idx="131">
                  <c:v>0.15299667814354814</c:v>
                </c:pt>
                <c:pt idx="132">
                  <c:v>0.17822687862913764</c:v>
                </c:pt>
                <c:pt idx="133">
                  <c:v>8.8853031525440426E-2</c:v>
                </c:pt>
                <c:pt idx="134">
                  <c:v>0.11671950577442436</c:v>
                </c:pt>
                <c:pt idx="135">
                  <c:v>0.16265733365150431</c:v>
                </c:pt>
                <c:pt idx="136">
                  <c:v>0.13722638243393218</c:v>
                </c:pt>
                <c:pt idx="137">
                  <c:v>0.20834895780068105</c:v>
                </c:pt>
                <c:pt idx="138">
                  <c:v>0.26342662560746033</c:v>
                </c:pt>
                <c:pt idx="139">
                  <c:v>0.27306076686779618</c:v>
                </c:pt>
                <c:pt idx="140">
                  <c:v>0.29337068054498144</c:v>
                </c:pt>
                <c:pt idx="141">
                  <c:v>0.23459806294482385</c:v>
                </c:pt>
                <c:pt idx="142">
                  <c:v>0.23571544909453843</c:v>
                </c:pt>
                <c:pt idx="143">
                  <c:v>0.2501373059251768</c:v>
                </c:pt>
                <c:pt idx="144">
                  <c:v>0.25219405399058364</c:v>
                </c:pt>
                <c:pt idx="145">
                  <c:v>0.25932070497596676</c:v>
                </c:pt>
                <c:pt idx="146">
                  <c:v>0.17847118848221083</c:v>
                </c:pt>
                <c:pt idx="147">
                  <c:v>0.16525004829380818</c:v>
                </c:pt>
                <c:pt idx="148">
                  <c:v>0.29804476362548243</c:v>
                </c:pt>
                <c:pt idx="149">
                  <c:v>0.26200621948494179</c:v>
                </c:pt>
                <c:pt idx="150">
                  <c:v>0.27965902677560234</c:v>
                </c:pt>
                <c:pt idx="151">
                  <c:v>0.2628470999094728</c:v>
                </c:pt>
                <c:pt idx="152">
                  <c:v>0.23303751008488346</c:v>
                </c:pt>
                <c:pt idx="153">
                  <c:v>0.30424341594415338</c:v>
                </c:pt>
                <c:pt idx="154">
                  <c:v>0.27835982864220538</c:v>
                </c:pt>
                <c:pt idx="155">
                  <c:v>0.25197625838513082</c:v>
                </c:pt>
                <c:pt idx="156">
                  <c:v>0.26800980269612024</c:v>
                </c:pt>
                <c:pt idx="157">
                  <c:v>0.25201602975656134</c:v>
                </c:pt>
                <c:pt idx="158">
                  <c:v>0.23522682938839207</c:v>
                </c:pt>
                <c:pt idx="159">
                  <c:v>0.29259040411501119</c:v>
                </c:pt>
                <c:pt idx="160">
                  <c:v>0.32243597756137105</c:v>
                </c:pt>
                <c:pt idx="161">
                  <c:v>0.25284554693211214</c:v>
                </c:pt>
                <c:pt idx="162">
                  <c:v>0.29591794219136469</c:v>
                </c:pt>
                <c:pt idx="163">
                  <c:v>0.37144945816241109</c:v>
                </c:pt>
                <c:pt idx="164">
                  <c:v>0.30977542432265565</c:v>
                </c:pt>
                <c:pt idx="165">
                  <c:v>0.31725433602642333</c:v>
                </c:pt>
                <c:pt idx="166">
                  <c:v>0.29476267854504962</c:v>
                </c:pt>
                <c:pt idx="167">
                  <c:v>0.22835016988057225</c:v>
                </c:pt>
                <c:pt idx="168">
                  <c:v>0.23580824896120967</c:v>
                </c:pt>
                <c:pt idx="169">
                  <c:v>0.22851114924112434</c:v>
                </c:pt>
                <c:pt idx="170">
                  <c:v>0.23786120927695648</c:v>
                </c:pt>
                <c:pt idx="171">
                  <c:v>0.31027919502744222</c:v>
                </c:pt>
                <c:pt idx="172">
                  <c:v>0.26504210083747143</c:v>
                </c:pt>
                <c:pt idx="173">
                  <c:v>0.25285122855660225</c:v>
                </c:pt>
                <c:pt idx="174">
                  <c:v>0.30662591048032456</c:v>
                </c:pt>
                <c:pt idx="175">
                  <c:v>0.32278823827975561</c:v>
                </c:pt>
                <c:pt idx="176">
                  <c:v>0.33538439977425011</c:v>
                </c:pt>
                <c:pt idx="177">
                  <c:v>0.2885356181039283</c:v>
                </c:pt>
                <c:pt idx="178">
                  <c:v>0.4049312712824184</c:v>
                </c:pt>
                <c:pt idx="179">
                  <c:v>0.35199936365805712</c:v>
                </c:pt>
                <c:pt idx="180">
                  <c:v>0.3125651019472821</c:v>
                </c:pt>
                <c:pt idx="181">
                  <c:v>0.27435617725153311</c:v>
                </c:pt>
                <c:pt idx="182">
                  <c:v>0.25133612869258248</c:v>
                </c:pt>
                <c:pt idx="183">
                  <c:v>0.31033601127234295</c:v>
                </c:pt>
                <c:pt idx="184">
                  <c:v>0.27454367085970555</c:v>
                </c:pt>
                <c:pt idx="185">
                  <c:v>0.25380384759610469</c:v>
                </c:pt>
                <c:pt idx="186">
                  <c:v>0.27859466912112846</c:v>
                </c:pt>
                <c:pt idx="187">
                  <c:v>0.38142449689215141</c:v>
                </c:pt>
                <c:pt idx="188">
                  <c:v>0.34213416966845828</c:v>
                </c:pt>
                <c:pt idx="189">
                  <c:v>0.45496933816650187</c:v>
                </c:pt>
                <c:pt idx="190">
                  <c:v>0.42740209614066182</c:v>
                </c:pt>
                <c:pt idx="191">
                  <c:v>0.34579881746455615</c:v>
                </c:pt>
                <c:pt idx="192">
                  <c:v>0.35330424341594419</c:v>
                </c:pt>
                <c:pt idx="193">
                  <c:v>0.40463772068376458</c:v>
                </c:pt>
                <c:pt idx="194">
                  <c:v>0.51533659837354029</c:v>
                </c:pt>
                <c:pt idx="195">
                  <c:v>0.48935263570560095</c:v>
                </c:pt>
                <c:pt idx="196">
                  <c:v>0.5217681972963043</c:v>
                </c:pt>
                <c:pt idx="197">
                  <c:v>0.44912673431587563</c:v>
                </c:pt>
                <c:pt idx="198">
                  <c:v>0.38983519501229125</c:v>
                </c:pt>
                <c:pt idx="199">
                  <c:v>0.57484782715740756</c:v>
                </c:pt>
                <c:pt idx="200">
                  <c:v>0.59044009863300118</c:v>
                </c:pt>
                <c:pt idx="201">
                  <c:v>0.6055759462745588</c:v>
                </c:pt>
                <c:pt idx="202">
                  <c:v>0.61129355438640354</c:v>
                </c:pt>
                <c:pt idx="203">
                  <c:v>0.45479131393247957</c:v>
                </c:pt>
                <c:pt idx="204">
                  <c:v>0.28739929320591345</c:v>
                </c:pt>
                <c:pt idx="205">
                  <c:v>0.28614933581809709</c:v>
                </c:pt>
                <c:pt idx="206">
                  <c:v>0.23329507706176683</c:v>
                </c:pt>
                <c:pt idx="207">
                  <c:v>0.30720164842865205</c:v>
                </c:pt>
                <c:pt idx="208">
                  <c:v>0.39012685173611505</c:v>
                </c:pt>
                <c:pt idx="209">
                  <c:v>0.41834369282865358</c:v>
                </c:pt>
                <c:pt idx="210">
                  <c:v>0.44998276573904672</c:v>
                </c:pt>
                <c:pt idx="211">
                  <c:v>0.52323216253991345</c:v>
                </c:pt>
                <c:pt idx="212">
                  <c:v>0.66011196587995102</c:v>
                </c:pt>
                <c:pt idx="213">
                  <c:v>0.63046903704040402</c:v>
                </c:pt>
                <c:pt idx="214">
                  <c:v>0.50804707415277506</c:v>
                </c:pt>
                <c:pt idx="215">
                  <c:v>0.56445234821540169</c:v>
                </c:pt>
                <c:pt idx="216">
                  <c:v>0.5458033627641482</c:v>
                </c:pt>
                <c:pt idx="217">
                  <c:v>0.60636947982833922</c:v>
                </c:pt>
                <c:pt idx="218">
                  <c:v>0.6632273899753417</c:v>
                </c:pt>
                <c:pt idx="219">
                  <c:v>0.6457185171717631</c:v>
                </c:pt>
                <c:pt idx="220">
                  <c:v>0.67069872617978932</c:v>
                </c:pt>
                <c:pt idx="221">
                  <c:v>0.85660337336984727</c:v>
                </c:pt>
                <c:pt idx="222">
                  <c:v>1</c:v>
                </c:pt>
                <c:pt idx="223">
                  <c:v>0.88136010514793051</c:v>
                </c:pt>
                <c:pt idx="224">
                  <c:v>0.89215897942873157</c:v>
                </c:pt>
                <c:pt idx="225">
                  <c:v>0.91400103784340681</c:v>
                </c:pt>
                <c:pt idx="226">
                  <c:v>0.70273740667931783</c:v>
                </c:pt>
                <c:pt idx="227">
                  <c:v>0.37877496600494681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543-E746-B87B-7237CA219423}"/>
            </c:ext>
          </c:extLst>
        </c:ser>
        <c:ser>
          <c:idx val="4"/>
          <c:order val="4"/>
          <c:tx>
            <c:strRef>
              <c:f>'4-cells'!$S$2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53000"/>
                </a:schemeClr>
              </a:solidFill>
              <a:ln w="9525">
                <a:solidFill>
                  <a:schemeClr val="accent6">
                    <a:shade val="53000"/>
                  </a:schemeClr>
                </a:solidFill>
              </a:ln>
              <a:effectLst/>
            </c:spPr>
          </c:marker>
          <c:xVal>
            <c:numRef>
              <c:f>'4-cells'!$S$3:$S$525</c:f>
              <c:numCache>
                <c:formatCode>General</c:formatCode>
                <c:ptCount val="523"/>
                <c:pt idx="0">
                  <c:v>0</c:v>
                </c:pt>
                <c:pt idx="1">
                  <c:v>2.7623060442581518E-3</c:v>
                </c:pt>
                <c:pt idx="2">
                  <c:v>5.5246120885163036E-3</c:v>
                </c:pt>
                <c:pt idx="3">
                  <c:v>8.2869181327744554E-3</c:v>
                </c:pt>
                <c:pt idx="4">
                  <c:v>1.1049224177032607E-2</c:v>
                </c:pt>
                <c:pt idx="5">
                  <c:v>1.3811530221290757E-2</c:v>
                </c:pt>
                <c:pt idx="6">
                  <c:v>1.657529471646985E-2</c:v>
                </c:pt>
                <c:pt idx="7">
                  <c:v>1.9337600760728001E-2</c:v>
                </c:pt>
                <c:pt idx="8">
                  <c:v>2.2099906804986153E-2</c:v>
                </c:pt>
                <c:pt idx="9">
                  <c:v>2.4862212849244305E-2</c:v>
                </c:pt>
                <c:pt idx="10">
                  <c:v>2.7624518893502453E-2</c:v>
                </c:pt>
                <c:pt idx="11">
                  <c:v>3.0386824937760605E-2</c:v>
                </c:pt>
                <c:pt idx="12">
                  <c:v>3.3149130982018757E-2</c:v>
                </c:pt>
                <c:pt idx="13">
                  <c:v>3.5911437026276909E-2</c:v>
                </c:pt>
                <c:pt idx="14">
                  <c:v>3.867374307053506E-2</c:v>
                </c:pt>
                <c:pt idx="15">
                  <c:v>4.1436049114793212E-2</c:v>
                </c:pt>
                <c:pt idx="16">
                  <c:v>4.4198355159051364E-2</c:v>
                </c:pt>
                <c:pt idx="17">
                  <c:v>4.6960661203309516E-2</c:v>
                </c:pt>
                <c:pt idx="18">
                  <c:v>4.972442569848861E-2</c:v>
                </c:pt>
                <c:pt idx="19">
                  <c:v>5.2486731742746762E-2</c:v>
                </c:pt>
                <c:pt idx="20">
                  <c:v>5.5249037787004907E-2</c:v>
                </c:pt>
                <c:pt idx="21">
                  <c:v>5.8011343831263058E-2</c:v>
                </c:pt>
                <c:pt idx="22">
                  <c:v>6.077364987552121E-2</c:v>
                </c:pt>
                <c:pt idx="23">
                  <c:v>6.3535955919779369E-2</c:v>
                </c:pt>
                <c:pt idx="24">
                  <c:v>6.6298261964037514E-2</c:v>
                </c:pt>
                <c:pt idx="25">
                  <c:v>6.9060568008295672E-2</c:v>
                </c:pt>
                <c:pt idx="26">
                  <c:v>7.1822874052553817E-2</c:v>
                </c:pt>
                <c:pt idx="27">
                  <c:v>7.4585180096811976E-2</c:v>
                </c:pt>
                <c:pt idx="28">
                  <c:v>7.7347486141070121E-2</c:v>
                </c:pt>
                <c:pt idx="29">
                  <c:v>8.010979218532828E-2</c:v>
                </c:pt>
                <c:pt idx="30">
                  <c:v>8.287355668050736E-2</c:v>
                </c:pt>
                <c:pt idx="31">
                  <c:v>8.5635862724765519E-2</c:v>
                </c:pt>
                <c:pt idx="32">
                  <c:v>8.8398168769023663E-2</c:v>
                </c:pt>
                <c:pt idx="33">
                  <c:v>9.1160474813281822E-2</c:v>
                </c:pt>
                <c:pt idx="34">
                  <c:v>9.3922780857539967E-2</c:v>
                </c:pt>
                <c:pt idx="35">
                  <c:v>9.6685086901798126E-2</c:v>
                </c:pt>
                <c:pt idx="36">
                  <c:v>9.9447392946056271E-2</c:v>
                </c:pt>
                <c:pt idx="37">
                  <c:v>0.10220969899031443</c:v>
                </c:pt>
                <c:pt idx="38">
                  <c:v>0.10497200503457257</c:v>
                </c:pt>
                <c:pt idx="39">
                  <c:v>0.10773431107883073</c:v>
                </c:pt>
                <c:pt idx="40">
                  <c:v>0.11049661712308888</c:v>
                </c:pt>
                <c:pt idx="41">
                  <c:v>0.11325892316734704</c:v>
                </c:pt>
                <c:pt idx="42">
                  <c:v>0.11602268766252612</c:v>
                </c:pt>
                <c:pt idx="43">
                  <c:v>0.11878499370678429</c:v>
                </c:pt>
                <c:pt idx="44">
                  <c:v>0.12154729975104242</c:v>
                </c:pt>
                <c:pt idx="45">
                  <c:v>0.12430960579530059</c:v>
                </c:pt>
                <c:pt idx="46">
                  <c:v>0.12707191183955874</c:v>
                </c:pt>
                <c:pt idx="47">
                  <c:v>0.12983421788381688</c:v>
                </c:pt>
                <c:pt idx="48">
                  <c:v>0.13259652392807503</c:v>
                </c:pt>
                <c:pt idx="49">
                  <c:v>0.1353588299723332</c:v>
                </c:pt>
                <c:pt idx="50">
                  <c:v>0.13812113601659134</c:v>
                </c:pt>
                <c:pt idx="51">
                  <c:v>0.14088344206084949</c:v>
                </c:pt>
                <c:pt idx="52">
                  <c:v>0.14364574810510763</c:v>
                </c:pt>
                <c:pt idx="53">
                  <c:v>0.14640951260028673</c:v>
                </c:pt>
                <c:pt idx="54">
                  <c:v>0.14917181864454487</c:v>
                </c:pt>
                <c:pt idx="55">
                  <c:v>0.15193412468880305</c:v>
                </c:pt>
                <c:pt idx="56">
                  <c:v>0.15469643073306119</c:v>
                </c:pt>
                <c:pt idx="57">
                  <c:v>0.15745873677731934</c:v>
                </c:pt>
                <c:pt idx="58">
                  <c:v>0.16022104282157748</c:v>
                </c:pt>
                <c:pt idx="59">
                  <c:v>0.16298334886583565</c:v>
                </c:pt>
                <c:pt idx="60">
                  <c:v>0.1657456549100938</c:v>
                </c:pt>
                <c:pt idx="61">
                  <c:v>0.16850796095435194</c:v>
                </c:pt>
                <c:pt idx="62">
                  <c:v>0.17127026699861009</c:v>
                </c:pt>
                <c:pt idx="63">
                  <c:v>0.17403257304286826</c:v>
                </c:pt>
                <c:pt idx="64">
                  <c:v>0.17679487908712641</c:v>
                </c:pt>
                <c:pt idx="65">
                  <c:v>0.1795586435823055</c:v>
                </c:pt>
                <c:pt idx="66">
                  <c:v>0.18232094962656364</c:v>
                </c:pt>
                <c:pt idx="67">
                  <c:v>0.18508325567082179</c:v>
                </c:pt>
                <c:pt idx="68">
                  <c:v>0.18784556171507993</c:v>
                </c:pt>
                <c:pt idx="69">
                  <c:v>0.19060786775933811</c:v>
                </c:pt>
                <c:pt idx="70">
                  <c:v>0.19337017380359625</c:v>
                </c:pt>
                <c:pt idx="71">
                  <c:v>0.1961324798478544</c:v>
                </c:pt>
                <c:pt idx="72">
                  <c:v>0.19889478589211254</c:v>
                </c:pt>
                <c:pt idx="73">
                  <c:v>0.20165709193637071</c:v>
                </c:pt>
                <c:pt idx="74">
                  <c:v>0.20441939798062886</c:v>
                </c:pt>
                <c:pt idx="75">
                  <c:v>0.207181704024887</c:v>
                </c:pt>
                <c:pt idx="76">
                  <c:v>0.20994401006914515</c:v>
                </c:pt>
                <c:pt idx="77">
                  <c:v>0.21270777456432424</c:v>
                </c:pt>
                <c:pt idx="78">
                  <c:v>0.21547008060858239</c:v>
                </c:pt>
                <c:pt idx="79">
                  <c:v>0.21823238665284056</c:v>
                </c:pt>
                <c:pt idx="80">
                  <c:v>0.2209946926970987</c:v>
                </c:pt>
                <c:pt idx="81">
                  <c:v>0.22375699874135685</c:v>
                </c:pt>
                <c:pt idx="82">
                  <c:v>0.22651930478561499</c:v>
                </c:pt>
                <c:pt idx="83">
                  <c:v>0.22928161082987317</c:v>
                </c:pt>
                <c:pt idx="84">
                  <c:v>0.23204391687413131</c:v>
                </c:pt>
                <c:pt idx="85">
                  <c:v>0.23480622291838946</c:v>
                </c:pt>
                <c:pt idx="86">
                  <c:v>0.23756852896264763</c:v>
                </c:pt>
                <c:pt idx="87">
                  <c:v>0.24033083500690577</c:v>
                </c:pt>
                <c:pt idx="88">
                  <c:v>0.24309314105116392</c:v>
                </c:pt>
                <c:pt idx="89">
                  <c:v>0.24585690554634299</c:v>
                </c:pt>
                <c:pt idx="90">
                  <c:v>0.24861921159060119</c:v>
                </c:pt>
                <c:pt idx="91">
                  <c:v>0.25138151763485933</c:v>
                </c:pt>
                <c:pt idx="92">
                  <c:v>0.25414382367911748</c:v>
                </c:pt>
                <c:pt idx="93">
                  <c:v>0.25690612972337562</c:v>
                </c:pt>
                <c:pt idx="94">
                  <c:v>0.25966843576763377</c:v>
                </c:pt>
                <c:pt idx="95">
                  <c:v>0.26243074181189191</c:v>
                </c:pt>
                <c:pt idx="96">
                  <c:v>0.26519304785615005</c:v>
                </c:pt>
                <c:pt idx="97">
                  <c:v>0.2679553539004082</c:v>
                </c:pt>
                <c:pt idx="98">
                  <c:v>0.2707176599446664</c:v>
                </c:pt>
                <c:pt idx="99">
                  <c:v>0.27347996598892454</c:v>
                </c:pt>
                <c:pt idx="100">
                  <c:v>0.27624373048410361</c:v>
                </c:pt>
                <c:pt idx="101">
                  <c:v>0.27900603652836176</c:v>
                </c:pt>
                <c:pt idx="102">
                  <c:v>0.28176834257261996</c:v>
                </c:pt>
                <c:pt idx="103">
                  <c:v>0.2845306486168781</c:v>
                </c:pt>
                <c:pt idx="104">
                  <c:v>0.28729295466113619</c:v>
                </c:pt>
                <c:pt idx="105">
                  <c:v>0.29005526070539434</c:v>
                </c:pt>
                <c:pt idx="106">
                  <c:v>0.29281756674965254</c:v>
                </c:pt>
                <c:pt idx="107">
                  <c:v>0.29557987279391068</c:v>
                </c:pt>
                <c:pt idx="108">
                  <c:v>0.29834217883816883</c:v>
                </c:pt>
                <c:pt idx="109">
                  <c:v>0.30110448488242697</c:v>
                </c:pt>
                <c:pt idx="110">
                  <c:v>0.30386679092668517</c:v>
                </c:pt>
                <c:pt idx="111">
                  <c:v>0.30662909697094332</c:v>
                </c:pt>
                <c:pt idx="112">
                  <c:v>0.30939286146612238</c:v>
                </c:pt>
                <c:pt idx="113">
                  <c:v>0.31215516751038053</c:v>
                </c:pt>
                <c:pt idx="114">
                  <c:v>0.31491747355463867</c:v>
                </c:pt>
                <c:pt idx="115">
                  <c:v>0.31767977959889682</c:v>
                </c:pt>
                <c:pt idx="116">
                  <c:v>0.32044208564315496</c:v>
                </c:pt>
                <c:pt idx="117">
                  <c:v>0.32320439168741311</c:v>
                </c:pt>
                <c:pt idx="118">
                  <c:v>0.32596669773167131</c:v>
                </c:pt>
                <c:pt idx="119">
                  <c:v>0.32872900377592945</c:v>
                </c:pt>
                <c:pt idx="120">
                  <c:v>0.3314913098201876</c:v>
                </c:pt>
                <c:pt idx="121">
                  <c:v>0.33425361586444574</c:v>
                </c:pt>
                <c:pt idx="122">
                  <c:v>0.33701592190870389</c:v>
                </c:pt>
                <c:pt idx="123">
                  <c:v>0.33977822795296203</c:v>
                </c:pt>
                <c:pt idx="124">
                  <c:v>0.3425419924481411</c:v>
                </c:pt>
                <c:pt idx="125">
                  <c:v>0.3453042984923993</c:v>
                </c:pt>
                <c:pt idx="126">
                  <c:v>0.34806660453665744</c:v>
                </c:pt>
                <c:pt idx="127">
                  <c:v>0.35082891058091559</c:v>
                </c:pt>
                <c:pt idx="128">
                  <c:v>0.35359121662517373</c:v>
                </c:pt>
                <c:pt idx="129">
                  <c:v>0.35635352266943193</c:v>
                </c:pt>
                <c:pt idx="130">
                  <c:v>0.35911582871369008</c:v>
                </c:pt>
                <c:pt idx="131">
                  <c:v>0.36187813475794822</c:v>
                </c:pt>
                <c:pt idx="132">
                  <c:v>0.36464044080220631</c:v>
                </c:pt>
                <c:pt idx="133">
                  <c:v>0.36740274684646446</c:v>
                </c:pt>
                <c:pt idx="134">
                  <c:v>0.37016505289072266</c:v>
                </c:pt>
                <c:pt idx="135">
                  <c:v>0.37292881738590172</c:v>
                </c:pt>
                <c:pt idx="136">
                  <c:v>0.37569112343015987</c:v>
                </c:pt>
                <c:pt idx="137">
                  <c:v>0.37845342947441807</c:v>
                </c:pt>
                <c:pt idx="138">
                  <c:v>0.38121573551867621</c:v>
                </c:pt>
                <c:pt idx="139">
                  <c:v>0.38397804156293436</c:v>
                </c:pt>
                <c:pt idx="140">
                  <c:v>0.3867403476071925</c:v>
                </c:pt>
                <c:pt idx="141">
                  <c:v>0.3895026536514507</c:v>
                </c:pt>
                <c:pt idx="142">
                  <c:v>0.39226495969570879</c:v>
                </c:pt>
                <c:pt idx="143">
                  <c:v>0.39502726573996694</c:v>
                </c:pt>
                <c:pt idx="144">
                  <c:v>0.39778957178422508</c:v>
                </c:pt>
                <c:pt idx="145">
                  <c:v>0.40055187782848328</c:v>
                </c:pt>
                <c:pt idx="146">
                  <c:v>0.40331418387274143</c:v>
                </c:pt>
                <c:pt idx="147">
                  <c:v>0.40607794836792049</c:v>
                </c:pt>
                <c:pt idx="148">
                  <c:v>0.40884025441217864</c:v>
                </c:pt>
                <c:pt idx="149">
                  <c:v>0.41160256045643684</c:v>
                </c:pt>
                <c:pt idx="150">
                  <c:v>0.41436486650069498</c:v>
                </c:pt>
                <c:pt idx="151">
                  <c:v>0.41712717254495313</c:v>
                </c:pt>
                <c:pt idx="152">
                  <c:v>0.41988947858921122</c:v>
                </c:pt>
                <c:pt idx="153">
                  <c:v>0.42265178463346942</c:v>
                </c:pt>
                <c:pt idx="154">
                  <c:v>0.42541409067772756</c:v>
                </c:pt>
                <c:pt idx="155">
                  <c:v>0.42817639672198571</c:v>
                </c:pt>
                <c:pt idx="156">
                  <c:v>0.43093870276624385</c:v>
                </c:pt>
                <c:pt idx="157">
                  <c:v>0.43370100881050205</c:v>
                </c:pt>
                <c:pt idx="158">
                  <c:v>0.4364633148547602</c:v>
                </c:pt>
                <c:pt idx="159">
                  <c:v>0.43922707934993926</c:v>
                </c:pt>
                <c:pt idx="160">
                  <c:v>0.44198938539419741</c:v>
                </c:pt>
                <c:pt idx="161">
                  <c:v>0.44475169143845561</c:v>
                </c:pt>
                <c:pt idx="162">
                  <c:v>0.4475139974827137</c:v>
                </c:pt>
                <c:pt idx="163">
                  <c:v>0.45027630352697184</c:v>
                </c:pt>
                <c:pt idx="164">
                  <c:v>0.45303860957122999</c:v>
                </c:pt>
                <c:pt idx="165">
                  <c:v>0.45580091561548819</c:v>
                </c:pt>
                <c:pt idx="166">
                  <c:v>0.45856322165974633</c:v>
                </c:pt>
                <c:pt idx="167">
                  <c:v>0.46132552770400448</c:v>
                </c:pt>
                <c:pt idx="168">
                  <c:v>0.46408783374826262</c:v>
                </c:pt>
                <c:pt idx="169">
                  <c:v>0.46685013979252077</c:v>
                </c:pt>
                <c:pt idx="170">
                  <c:v>0.46961244583677891</c:v>
                </c:pt>
                <c:pt idx="171">
                  <c:v>0.47237621033195804</c:v>
                </c:pt>
                <c:pt idx="172">
                  <c:v>0.47513851637621618</c:v>
                </c:pt>
                <c:pt idx="173">
                  <c:v>0.47790082242047427</c:v>
                </c:pt>
                <c:pt idx="174">
                  <c:v>0.48066312846473241</c:v>
                </c:pt>
                <c:pt idx="175">
                  <c:v>0.48342543450899067</c:v>
                </c:pt>
                <c:pt idx="176">
                  <c:v>0.48618774055324882</c:v>
                </c:pt>
                <c:pt idx="177">
                  <c:v>0.48895004659750696</c:v>
                </c:pt>
                <c:pt idx="178">
                  <c:v>0.4917123526417651</c:v>
                </c:pt>
                <c:pt idx="179">
                  <c:v>0.49447465868602325</c:v>
                </c:pt>
                <c:pt idx="180">
                  <c:v>0.49723696473028139</c:v>
                </c:pt>
                <c:pt idx="181">
                  <c:v>0.49999927077453948</c:v>
                </c:pt>
                <c:pt idx="182">
                  <c:v>0.50276303526971866</c:v>
                </c:pt>
                <c:pt idx="183">
                  <c:v>0.50552534131397675</c:v>
                </c:pt>
                <c:pt idx="184">
                  <c:v>0.50828764735823495</c:v>
                </c:pt>
                <c:pt idx="185">
                  <c:v>0.51104995340249304</c:v>
                </c:pt>
                <c:pt idx="186">
                  <c:v>0.51381225944675124</c:v>
                </c:pt>
                <c:pt idx="187">
                  <c:v>0.51657456549100944</c:v>
                </c:pt>
                <c:pt idx="188">
                  <c:v>0.51933687153526753</c:v>
                </c:pt>
                <c:pt idx="189">
                  <c:v>0.52209917757952573</c:v>
                </c:pt>
                <c:pt idx="190">
                  <c:v>0.52486148362378382</c:v>
                </c:pt>
                <c:pt idx="191">
                  <c:v>0.52762378966804202</c:v>
                </c:pt>
                <c:pt idx="192">
                  <c:v>0.53038609571230011</c:v>
                </c:pt>
                <c:pt idx="193">
                  <c:v>0.53314840175655831</c:v>
                </c:pt>
                <c:pt idx="194">
                  <c:v>0.53591216625173743</c:v>
                </c:pt>
                <c:pt idx="195">
                  <c:v>0.53867447229599552</c:v>
                </c:pt>
                <c:pt idx="196">
                  <c:v>0.54143677834025372</c:v>
                </c:pt>
                <c:pt idx="197">
                  <c:v>0.54419908438451181</c:v>
                </c:pt>
                <c:pt idx="198">
                  <c:v>0.5469613904287699</c:v>
                </c:pt>
                <c:pt idx="199">
                  <c:v>0.54972369647302821</c:v>
                </c:pt>
                <c:pt idx="200">
                  <c:v>0.5524860025172863</c:v>
                </c:pt>
                <c:pt idx="201">
                  <c:v>0.5552483085615445</c:v>
                </c:pt>
                <c:pt idx="202">
                  <c:v>0.55801061460580259</c:v>
                </c:pt>
                <c:pt idx="203">
                  <c:v>0.56077292065006079</c:v>
                </c:pt>
                <c:pt idx="204">
                  <c:v>0.56353522669431888</c:v>
                </c:pt>
                <c:pt idx="205">
                  <c:v>0.56629753273857697</c:v>
                </c:pt>
                <c:pt idx="206">
                  <c:v>0.5690612972337562</c:v>
                </c:pt>
                <c:pt idx="207">
                  <c:v>0.57182360327801429</c:v>
                </c:pt>
                <c:pt idx="208">
                  <c:v>0.57458590932227238</c:v>
                </c:pt>
                <c:pt idx="209">
                  <c:v>0.57734821536653058</c:v>
                </c:pt>
                <c:pt idx="210">
                  <c:v>0.58011052141078867</c:v>
                </c:pt>
                <c:pt idx="211">
                  <c:v>0.58287282745504698</c:v>
                </c:pt>
                <c:pt idx="212">
                  <c:v>0.58563513349930507</c:v>
                </c:pt>
                <c:pt idx="213">
                  <c:v>0.58839743954356327</c:v>
                </c:pt>
                <c:pt idx="214">
                  <c:v>0.59115974558782136</c:v>
                </c:pt>
                <c:pt idx="215">
                  <c:v>0.59392205163207945</c:v>
                </c:pt>
                <c:pt idx="216">
                  <c:v>0.59668435767633765</c:v>
                </c:pt>
                <c:pt idx="217">
                  <c:v>0.59944812217151677</c:v>
                </c:pt>
                <c:pt idx="218">
                  <c:v>0.60221042821577486</c:v>
                </c:pt>
                <c:pt idx="219">
                  <c:v>0.60497273426003306</c:v>
                </c:pt>
                <c:pt idx="220">
                  <c:v>0.60773504030429115</c:v>
                </c:pt>
                <c:pt idx="221">
                  <c:v>0.61049734634854935</c:v>
                </c:pt>
                <c:pt idx="222">
                  <c:v>0.61325965239280744</c:v>
                </c:pt>
                <c:pt idx="223">
                  <c:v>0.61602195843706575</c:v>
                </c:pt>
                <c:pt idx="224">
                  <c:v>0.61878426448132384</c:v>
                </c:pt>
                <c:pt idx="225">
                  <c:v>0.62154657052558193</c:v>
                </c:pt>
                <c:pt idx="226">
                  <c:v>0.62430887656984013</c:v>
                </c:pt>
                <c:pt idx="227">
                  <c:v>0.62707118261409822</c:v>
                </c:pt>
                <c:pt idx="228">
                  <c:v>0.62983348865835642</c:v>
                </c:pt>
                <c:pt idx="229">
                  <c:v>0.63259579470261451</c:v>
                </c:pt>
                <c:pt idx="230">
                  <c:v>0.63535955919779363</c:v>
                </c:pt>
                <c:pt idx="231">
                  <c:v>0.63812186524205183</c:v>
                </c:pt>
                <c:pt idx="232">
                  <c:v>0.64088417128630992</c:v>
                </c:pt>
                <c:pt idx="233">
                  <c:v>0.64364647733056812</c:v>
                </c:pt>
                <c:pt idx="234">
                  <c:v>0.64640878337482621</c:v>
                </c:pt>
                <c:pt idx="235">
                  <c:v>0.64917108941908441</c:v>
                </c:pt>
                <c:pt idx="236">
                  <c:v>0.65193339546334261</c:v>
                </c:pt>
                <c:pt idx="237">
                  <c:v>0.6546957015076007</c:v>
                </c:pt>
                <c:pt idx="238">
                  <c:v>0.6574580075518589</c:v>
                </c:pt>
                <c:pt idx="239">
                  <c:v>0.66022031359611699</c:v>
                </c:pt>
                <c:pt idx="240">
                  <c:v>0.66298261964037519</c:v>
                </c:pt>
                <c:pt idx="241">
                  <c:v>0.66574638413555431</c:v>
                </c:pt>
                <c:pt idx="242">
                  <c:v>0.6685086901798124</c:v>
                </c:pt>
                <c:pt idx="243">
                  <c:v>0.6712709962240706</c:v>
                </c:pt>
                <c:pt idx="244">
                  <c:v>0.67403330226832869</c:v>
                </c:pt>
                <c:pt idx="245">
                  <c:v>0.67679560831258689</c:v>
                </c:pt>
                <c:pt idx="246">
                  <c:v>0.67955791435684498</c:v>
                </c:pt>
                <c:pt idx="247">
                  <c:v>0.68232022040110318</c:v>
                </c:pt>
                <c:pt idx="248">
                  <c:v>0.68508252644536138</c:v>
                </c:pt>
                <c:pt idx="249">
                  <c:v>0.68784483248961947</c:v>
                </c:pt>
                <c:pt idx="250">
                  <c:v>0.69060713853387767</c:v>
                </c:pt>
                <c:pt idx="251">
                  <c:v>0.69336944457813576</c:v>
                </c:pt>
                <c:pt idx="252">
                  <c:v>0.69613175062239396</c:v>
                </c:pt>
                <c:pt idx="253">
                  <c:v>0.69889551511757309</c:v>
                </c:pt>
                <c:pt idx="254">
                  <c:v>0.70165782116183117</c:v>
                </c:pt>
                <c:pt idx="255">
                  <c:v>0.70442012720608926</c:v>
                </c:pt>
                <c:pt idx="256">
                  <c:v>0.70718243325034746</c:v>
                </c:pt>
                <c:pt idx="257">
                  <c:v>0.70994473929460555</c:v>
                </c:pt>
                <c:pt idx="258">
                  <c:v>0.71270704533886386</c:v>
                </c:pt>
                <c:pt idx="259">
                  <c:v>0.71546935138312195</c:v>
                </c:pt>
                <c:pt idx="260">
                  <c:v>0.71823165742738015</c:v>
                </c:pt>
                <c:pt idx="261">
                  <c:v>0.72099396347163824</c:v>
                </c:pt>
                <c:pt idx="262">
                  <c:v>0.72375626951589644</c:v>
                </c:pt>
                <c:pt idx="263">
                  <c:v>0.72651857556015453</c:v>
                </c:pt>
                <c:pt idx="264">
                  <c:v>0.72928088160441262</c:v>
                </c:pt>
                <c:pt idx="265">
                  <c:v>0.73204464609959174</c:v>
                </c:pt>
                <c:pt idx="266">
                  <c:v>0.73480695214384995</c:v>
                </c:pt>
                <c:pt idx="267">
                  <c:v>0.73756925818810803</c:v>
                </c:pt>
                <c:pt idx="268">
                  <c:v>0.74033156423236623</c:v>
                </c:pt>
                <c:pt idx="269">
                  <c:v>0.74309387027662432</c:v>
                </c:pt>
                <c:pt idx="270">
                  <c:v>0.74585617632088264</c:v>
                </c:pt>
                <c:pt idx="271">
                  <c:v>0.74861848236514072</c:v>
                </c:pt>
                <c:pt idx="272">
                  <c:v>0.75138078840939893</c:v>
                </c:pt>
                <c:pt idx="273">
                  <c:v>0.75414309445365701</c:v>
                </c:pt>
                <c:pt idx="274">
                  <c:v>0.7569054004979151</c:v>
                </c:pt>
                <c:pt idx="275">
                  <c:v>0.7596677065421733</c:v>
                </c:pt>
                <c:pt idx="276">
                  <c:v>0.76243147103735243</c:v>
                </c:pt>
                <c:pt idx="277">
                  <c:v>0.76519377708161052</c:v>
                </c:pt>
                <c:pt idx="278">
                  <c:v>0.76795608312586872</c:v>
                </c:pt>
                <c:pt idx="279">
                  <c:v>0.77071838917012681</c:v>
                </c:pt>
                <c:pt idx="280">
                  <c:v>0.77348069521438501</c:v>
                </c:pt>
                <c:pt idx="281">
                  <c:v>0.77624300125864309</c:v>
                </c:pt>
                <c:pt idx="282">
                  <c:v>0.77900530730290141</c:v>
                </c:pt>
                <c:pt idx="283">
                  <c:v>0.7817676133471595</c:v>
                </c:pt>
                <c:pt idx="284">
                  <c:v>0.78452991939141759</c:v>
                </c:pt>
                <c:pt idx="285">
                  <c:v>0.78729222543567579</c:v>
                </c:pt>
                <c:pt idx="286">
                  <c:v>0.79005453147993387</c:v>
                </c:pt>
                <c:pt idx="287">
                  <c:v>0.79281683752419208</c:v>
                </c:pt>
                <c:pt idx="288">
                  <c:v>0.7955806020193712</c:v>
                </c:pt>
                <c:pt idx="289">
                  <c:v>0.79834290806362929</c:v>
                </c:pt>
                <c:pt idx="290">
                  <c:v>0.80110521410788749</c:v>
                </c:pt>
                <c:pt idx="291">
                  <c:v>0.80386752015214558</c:v>
                </c:pt>
                <c:pt idx="292">
                  <c:v>0.80662982619640378</c:v>
                </c:pt>
                <c:pt idx="293">
                  <c:v>0.80939213224066187</c:v>
                </c:pt>
                <c:pt idx="294">
                  <c:v>0.81215443828492007</c:v>
                </c:pt>
                <c:pt idx="295">
                  <c:v>0.81491674432917827</c:v>
                </c:pt>
                <c:pt idx="296">
                  <c:v>0.81767905037343636</c:v>
                </c:pt>
                <c:pt idx="297">
                  <c:v>0.82044135641769456</c:v>
                </c:pt>
                <c:pt idx="298">
                  <c:v>0.82320366246195265</c:v>
                </c:pt>
                <c:pt idx="299">
                  <c:v>0.82596596850621085</c:v>
                </c:pt>
                <c:pt idx="300">
                  <c:v>0.82872973300138997</c:v>
                </c:pt>
                <c:pt idx="301">
                  <c:v>0.83149203904564806</c:v>
                </c:pt>
                <c:pt idx="302">
                  <c:v>0.83425434508990626</c:v>
                </c:pt>
                <c:pt idx="303">
                  <c:v>0.83701665113416435</c:v>
                </c:pt>
                <c:pt idx="304">
                  <c:v>0.83977895717842244</c:v>
                </c:pt>
                <c:pt idx="305">
                  <c:v>0.84254126322268064</c:v>
                </c:pt>
                <c:pt idx="306">
                  <c:v>0.84530356926693884</c:v>
                </c:pt>
                <c:pt idx="307">
                  <c:v>0.84806587531119704</c:v>
                </c:pt>
                <c:pt idx="308">
                  <c:v>0.85082818135545513</c:v>
                </c:pt>
                <c:pt idx="309">
                  <c:v>0.85359048739971333</c:v>
                </c:pt>
                <c:pt idx="310">
                  <c:v>0.85635279344397142</c:v>
                </c:pt>
                <c:pt idx="311">
                  <c:v>0.85911655793915054</c:v>
                </c:pt>
                <c:pt idx="312">
                  <c:v>0.86187886398340874</c:v>
                </c:pt>
                <c:pt idx="313">
                  <c:v>0.86464117002766683</c:v>
                </c:pt>
                <c:pt idx="314">
                  <c:v>0.86740347607192492</c:v>
                </c:pt>
                <c:pt idx="315">
                  <c:v>0.87016578211618312</c:v>
                </c:pt>
                <c:pt idx="316">
                  <c:v>0.87292808816044121</c:v>
                </c:pt>
                <c:pt idx="317">
                  <c:v>0.87569039420469941</c:v>
                </c:pt>
                <c:pt idx="318">
                  <c:v>0.87845270024895761</c:v>
                </c:pt>
                <c:pt idx="319">
                  <c:v>0.88121500629321581</c:v>
                </c:pt>
                <c:pt idx="320">
                  <c:v>0.8839773123374739</c:v>
                </c:pt>
                <c:pt idx="321">
                  <c:v>0.8867396183817321</c:v>
                </c:pt>
                <c:pt idx="322">
                  <c:v>0.88950192442599019</c:v>
                </c:pt>
                <c:pt idx="323">
                  <c:v>0.89226568892116931</c:v>
                </c:pt>
                <c:pt idx="324">
                  <c:v>0.8950279949654274</c:v>
                </c:pt>
                <c:pt idx="325">
                  <c:v>0.8977903010096856</c:v>
                </c:pt>
                <c:pt idx="326">
                  <c:v>0.90055260705394369</c:v>
                </c:pt>
                <c:pt idx="327">
                  <c:v>0.90331491309820189</c:v>
                </c:pt>
                <c:pt idx="328">
                  <c:v>0.90607721914245998</c:v>
                </c:pt>
                <c:pt idx="329">
                  <c:v>0.90883952518671818</c:v>
                </c:pt>
                <c:pt idx="330">
                  <c:v>0.91160183123097638</c:v>
                </c:pt>
                <c:pt idx="331">
                  <c:v>0.91436413727523458</c:v>
                </c:pt>
                <c:pt idx="332">
                  <c:v>0.91712644331949267</c:v>
                </c:pt>
                <c:pt idx="333">
                  <c:v>0.91988874936375076</c:v>
                </c:pt>
                <c:pt idx="334">
                  <c:v>0.92265105540800896</c:v>
                </c:pt>
                <c:pt idx="335">
                  <c:v>0.92541481990318808</c:v>
                </c:pt>
                <c:pt idx="336">
                  <c:v>0.92817712594744617</c:v>
                </c:pt>
                <c:pt idx="337">
                  <c:v>0.93093943199170437</c:v>
                </c:pt>
                <c:pt idx="338">
                  <c:v>0.93370173803596246</c:v>
                </c:pt>
                <c:pt idx="339">
                  <c:v>0.93646404408022077</c:v>
                </c:pt>
                <c:pt idx="340">
                  <c:v>0.93922635012447875</c:v>
                </c:pt>
                <c:pt idx="341">
                  <c:v>0.94198865616873706</c:v>
                </c:pt>
                <c:pt idx="342">
                  <c:v>0.94475096221299504</c:v>
                </c:pt>
                <c:pt idx="343">
                  <c:v>0.94751326825725324</c:v>
                </c:pt>
                <c:pt idx="344">
                  <c:v>0.95027557430151133</c:v>
                </c:pt>
                <c:pt idx="345">
                  <c:v>0.95303788034576953</c:v>
                </c:pt>
                <c:pt idx="346">
                  <c:v>0.95580018639002784</c:v>
                </c:pt>
                <c:pt idx="347">
                  <c:v>0.95856395088520685</c:v>
                </c:pt>
                <c:pt idx="348">
                  <c:v>0.96132625692946483</c:v>
                </c:pt>
                <c:pt idx="349">
                  <c:v>0.96408856297372314</c:v>
                </c:pt>
                <c:pt idx="350">
                  <c:v>0.96685086901798134</c:v>
                </c:pt>
                <c:pt idx="351">
                  <c:v>0.96961317506223943</c:v>
                </c:pt>
                <c:pt idx="352">
                  <c:v>0.97237548110649763</c:v>
                </c:pt>
                <c:pt idx="353">
                  <c:v>0.97513778715075561</c:v>
                </c:pt>
                <c:pt idx="354">
                  <c:v>0.97790009319501392</c:v>
                </c:pt>
                <c:pt idx="355">
                  <c:v>0.9806623992392719</c:v>
                </c:pt>
                <c:pt idx="356">
                  <c:v>0.98342470528353021</c:v>
                </c:pt>
                <c:pt idx="357">
                  <c:v>0.98618701132778819</c:v>
                </c:pt>
                <c:pt idx="358">
                  <c:v>0.98895077582296742</c:v>
                </c:pt>
                <c:pt idx="359">
                  <c:v>0.99171308186722551</c:v>
                </c:pt>
                <c:pt idx="360">
                  <c:v>0.99447538791148371</c:v>
                </c:pt>
                <c:pt idx="361">
                  <c:v>0.9972376939557418</c:v>
                </c:pt>
                <c:pt idx="362">
                  <c:v>1</c:v>
                </c:pt>
              </c:numCache>
            </c:numRef>
          </c:xVal>
          <c:yVal>
            <c:numRef>
              <c:f>'4-cells'!$T$3:$T$525</c:f>
              <c:numCache>
                <c:formatCode>General</c:formatCode>
                <c:ptCount val="523"/>
                <c:pt idx="0">
                  <c:v>0.29990350163800239</c:v>
                </c:pt>
                <c:pt idx="1">
                  <c:v>0.58349930933987715</c:v>
                </c:pt>
                <c:pt idx="2">
                  <c:v>0.51062275844184257</c:v>
                </c:pt>
                <c:pt idx="3">
                  <c:v>0.49445090315057449</c:v>
                </c:pt>
                <c:pt idx="4">
                  <c:v>0.51280146917433045</c:v>
                </c:pt>
                <c:pt idx="5">
                  <c:v>0.36102030699533744</c:v>
                </c:pt>
                <c:pt idx="6">
                  <c:v>0.52005913391397007</c:v>
                </c:pt>
                <c:pt idx="7">
                  <c:v>0.36495257114328511</c:v>
                </c:pt>
                <c:pt idx="8">
                  <c:v>0.49678485804861611</c:v>
                </c:pt>
                <c:pt idx="9">
                  <c:v>0.43147822435957373</c:v>
                </c:pt>
                <c:pt idx="10">
                  <c:v>0.43469954079481482</c:v>
                </c:pt>
                <c:pt idx="11">
                  <c:v>0.41884699452587904</c:v>
                </c:pt>
                <c:pt idx="12">
                  <c:v>0.49442444107690053</c:v>
                </c:pt>
                <c:pt idx="13">
                  <c:v>0.4679129715321011</c:v>
                </c:pt>
                <c:pt idx="14">
                  <c:v>0.50257828804496441</c:v>
                </c:pt>
                <c:pt idx="15">
                  <c:v>0.64062563398718175</c:v>
                </c:pt>
                <c:pt idx="16">
                  <c:v>0.54680523384534507</c:v>
                </c:pt>
                <c:pt idx="17">
                  <c:v>0.4408352136106794</c:v>
                </c:pt>
                <c:pt idx="18">
                  <c:v>0.41318763903614547</c:v>
                </c:pt>
                <c:pt idx="19">
                  <c:v>0.31202136724242263</c:v>
                </c:pt>
                <c:pt idx="20">
                  <c:v>0.30850896799676808</c:v>
                </c:pt>
                <c:pt idx="21">
                  <c:v>0.40860970029055355</c:v>
                </c:pt>
                <c:pt idx="22">
                  <c:v>0.44766066448031133</c:v>
                </c:pt>
                <c:pt idx="23">
                  <c:v>0.38136082095937368</c:v>
                </c:pt>
                <c:pt idx="24">
                  <c:v>0.37108118740616991</c:v>
                </c:pt>
                <c:pt idx="25">
                  <c:v>0.34796744812110453</c:v>
                </c:pt>
                <c:pt idx="26">
                  <c:v>0.30104313494422674</c:v>
                </c:pt>
                <c:pt idx="27">
                  <c:v>0.34846140682968485</c:v>
                </c:pt>
                <c:pt idx="28">
                  <c:v>0.39574207593203836</c:v>
                </c:pt>
                <c:pt idx="29">
                  <c:v>0.44547489719484379</c:v>
                </c:pt>
                <c:pt idx="30">
                  <c:v>0.40479386926677119</c:v>
                </c:pt>
                <c:pt idx="31">
                  <c:v>0.31154152163980181</c:v>
                </c:pt>
                <c:pt idx="32">
                  <c:v>0.32567932553466616</c:v>
                </c:pt>
                <c:pt idx="33">
                  <c:v>0.40025474156256785</c:v>
                </c:pt>
                <c:pt idx="34">
                  <c:v>0.30899587015236862</c:v>
                </c:pt>
                <c:pt idx="35">
                  <c:v>0.35536447978209362</c:v>
                </c:pt>
                <c:pt idx="36">
                  <c:v>0.5631764367582901</c:v>
                </c:pt>
                <c:pt idx="37">
                  <c:v>0.5488022383386052</c:v>
                </c:pt>
                <c:pt idx="38">
                  <c:v>0.51616568080741076</c:v>
                </c:pt>
                <c:pt idx="39">
                  <c:v>0.27134210345259496</c:v>
                </c:pt>
                <c:pt idx="40">
                  <c:v>0.24823542072050933</c:v>
                </c:pt>
                <c:pt idx="41">
                  <c:v>0.19863490982607362</c:v>
                </c:pt>
                <c:pt idx="42">
                  <c:v>0.30555227229826637</c:v>
                </c:pt>
                <c:pt idx="43">
                  <c:v>0.29792766680368143</c:v>
                </c:pt>
                <c:pt idx="44">
                  <c:v>0.30688419667318811</c:v>
                </c:pt>
                <c:pt idx="45">
                  <c:v>0.29077761449698247</c:v>
                </c:pt>
                <c:pt idx="46">
                  <c:v>0.50100820500697718</c:v>
                </c:pt>
                <c:pt idx="47">
                  <c:v>0.26203098179585743</c:v>
                </c:pt>
                <c:pt idx="48">
                  <c:v>0.31684452120405965</c:v>
                </c:pt>
                <c:pt idx="49">
                  <c:v>0.31704210468749172</c:v>
                </c:pt>
                <c:pt idx="50">
                  <c:v>0.316285289380417</c:v>
                </c:pt>
                <c:pt idx="51">
                  <c:v>0.33929847278552139</c:v>
                </c:pt>
                <c:pt idx="52">
                  <c:v>0.39097890267072893</c:v>
                </c:pt>
                <c:pt idx="53">
                  <c:v>0.45502241337640181</c:v>
                </c:pt>
                <c:pt idx="54">
                  <c:v>0.38070985394699475</c:v>
                </c:pt>
                <c:pt idx="55">
                  <c:v>0.28489421345014282</c:v>
                </c:pt>
                <c:pt idx="56">
                  <c:v>0.33590603494052212</c:v>
                </c:pt>
                <c:pt idx="57">
                  <c:v>0.43480186081302075</c:v>
                </c:pt>
                <c:pt idx="58">
                  <c:v>0.32667606364305135</c:v>
                </c:pt>
                <c:pt idx="59">
                  <c:v>0.32031810940832567</c:v>
                </c:pt>
                <c:pt idx="60">
                  <c:v>0.4380002434510778</c:v>
                </c:pt>
                <c:pt idx="61">
                  <c:v>0.36501960839659237</c:v>
                </c:pt>
                <c:pt idx="62">
                  <c:v>0.26757566829967067</c:v>
                </c:pt>
                <c:pt idx="63">
                  <c:v>0.28829723612461167</c:v>
                </c:pt>
                <c:pt idx="64">
                  <c:v>0.23358072431988061</c:v>
                </c:pt>
                <c:pt idx="65">
                  <c:v>0.31785008000366938</c:v>
                </c:pt>
                <c:pt idx="66">
                  <c:v>0.44524026680826817</c:v>
                </c:pt>
                <c:pt idx="67">
                  <c:v>0.47756104359362017</c:v>
                </c:pt>
                <c:pt idx="68">
                  <c:v>0.4673043438376005</c:v>
                </c:pt>
                <c:pt idx="69">
                  <c:v>0.3603869813654077</c:v>
                </c:pt>
                <c:pt idx="70">
                  <c:v>0.33144100104260571</c:v>
                </c:pt>
                <c:pt idx="71">
                  <c:v>0.50029549315602573</c:v>
                </c:pt>
                <c:pt idx="72">
                  <c:v>0.62454198560816021</c:v>
                </c:pt>
                <c:pt idx="73">
                  <c:v>0.49929346263290575</c:v>
                </c:pt>
                <c:pt idx="74">
                  <c:v>0.34056865232187056</c:v>
                </c:pt>
                <c:pt idx="75">
                  <c:v>0.31172675615551942</c:v>
                </c:pt>
                <c:pt idx="76">
                  <c:v>0.37014266585986744</c:v>
                </c:pt>
                <c:pt idx="77">
                  <c:v>0.54548389429989297</c:v>
                </c:pt>
                <c:pt idx="78">
                  <c:v>0.5911397920786664</c:v>
                </c:pt>
                <c:pt idx="79">
                  <c:v>0.53417400401165038</c:v>
                </c:pt>
                <c:pt idx="80">
                  <c:v>0.34455207647892117</c:v>
                </c:pt>
                <c:pt idx="81">
                  <c:v>0.27398831081998909</c:v>
                </c:pt>
                <c:pt idx="82">
                  <c:v>0.39511580685508835</c:v>
                </c:pt>
                <c:pt idx="83">
                  <c:v>0.30158648952366507</c:v>
                </c:pt>
                <c:pt idx="84">
                  <c:v>0.16829526028977734</c:v>
                </c:pt>
                <c:pt idx="85">
                  <c:v>0.25353136373178747</c:v>
                </c:pt>
                <c:pt idx="86">
                  <c:v>0.15965098288962315</c:v>
                </c:pt>
                <c:pt idx="87">
                  <c:v>0.15504128965562258</c:v>
                </c:pt>
                <c:pt idx="88">
                  <c:v>0.12119806156489647</c:v>
                </c:pt>
                <c:pt idx="89">
                  <c:v>0.22131290696464137</c:v>
                </c:pt>
                <c:pt idx="90">
                  <c:v>0.21027469396611795</c:v>
                </c:pt>
                <c:pt idx="91">
                  <c:v>0.23731011256966142</c:v>
                </c:pt>
                <c:pt idx="92">
                  <c:v>0.16332039043907637</c:v>
                </c:pt>
                <c:pt idx="93">
                  <c:v>6.0134180354909333E-2</c:v>
                </c:pt>
                <c:pt idx="94">
                  <c:v>8.0520561913313776E-2</c:v>
                </c:pt>
                <c:pt idx="95">
                  <c:v>5.8969849113255909E-2</c:v>
                </c:pt>
                <c:pt idx="96">
                  <c:v>2.1266686542624227E-2</c:v>
                </c:pt>
                <c:pt idx="97">
                  <c:v>1.9059749598217515E-2</c:v>
                </c:pt>
                <c:pt idx="98">
                  <c:v>1.3497421711955036E-2</c:v>
                </c:pt>
                <c:pt idx="99">
                  <c:v>1.692690646009784E-2</c:v>
                </c:pt>
                <c:pt idx="100">
                  <c:v>3.7805482588837589E-3</c:v>
                </c:pt>
                <c:pt idx="101">
                  <c:v>2.8769566498309074E-2</c:v>
                </c:pt>
                <c:pt idx="102">
                  <c:v>8.9671146989762709E-3</c:v>
                </c:pt>
                <c:pt idx="103">
                  <c:v>0</c:v>
                </c:pt>
                <c:pt idx="104">
                  <c:v>1.4430650843522701E-2</c:v>
                </c:pt>
                <c:pt idx="105">
                  <c:v>6.1833045484776363E-3</c:v>
                </c:pt>
                <c:pt idx="106">
                  <c:v>1.5365644113335298E-3</c:v>
                </c:pt>
                <c:pt idx="107">
                  <c:v>2.9228242441990727E-2</c:v>
                </c:pt>
                <c:pt idx="108">
                  <c:v>3.5370971810834984E-2</c:v>
                </c:pt>
                <c:pt idx="109">
                  <c:v>1.9126786851524833E-2</c:v>
                </c:pt>
                <c:pt idx="110">
                  <c:v>7.1447598919641738E-4</c:v>
                </c:pt>
                <c:pt idx="111">
                  <c:v>2.8093901550501104E-2</c:v>
                </c:pt>
                <c:pt idx="112">
                  <c:v>4.820331340445163E-2</c:v>
                </c:pt>
                <c:pt idx="113">
                  <c:v>2.2443366751992152E-2</c:v>
                </c:pt>
                <c:pt idx="114">
                  <c:v>1.0819459856152167E-2</c:v>
                </c:pt>
                <c:pt idx="115">
                  <c:v>3.7052195558252725E-2</c:v>
                </c:pt>
                <c:pt idx="116">
                  <c:v>5.0064479252852172E-2</c:v>
                </c:pt>
                <c:pt idx="117">
                  <c:v>4.8785479025278342E-2</c:v>
                </c:pt>
                <c:pt idx="118">
                  <c:v>3.3171091419407994E-2</c:v>
                </c:pt>
                <c:pt idx="119">
                  <c:v>1.9266153772874259E-2</c:v>
                </c:pt>
                <c:pt idx="120">
                  <c:v>3.7736681197285342E-2</c:v>
                </c:pt>
                <c:pt idx="121">
                  <c:v>1.4190728042212301E-2</c:v>
                </c:pt>
                <c:pt idx="122">
                  <c:v>3.2865895503035201E-3</c:v>
                </c:pt>
                <c:pt idx="123">
                  <c:v>1.9493727606470154E-2</c:v>
                </c:pt>
                <c:pt idx="124">
                  <c:v>3.4545355112208014E-2</c:v>
                </c:pt>
                <c:pt idx="125">
                  <c:v>2.036168362297543E-2</c:v>
                </c:pt>
                <c:pt idx="126">
                  <c:v>1.7217989270511195E-3</c:v>
                </c:pt>
                <c:pt idx="127">
                  <c:v>9.4346113338825699E-3</c:v>
                </c:pt>
                <c:pt idx="128">
                  <c:v>2.6373866761694913E-3</c:v>
                </c:pt>
                <c:pt idx="129">
                  <c:v>1.3765570725184308E-2</c:v>
                </c:pt>
                <c:pt idx="130">
                  <c:v>3.1701564261381781E-3</c:v>
                </c:pt>
                <c:pt idx="131">
                  <c:v>1.8484640530370522E-2</c:v>
                </c:pt>
                <c:pt idx="132">
                  <c:v>3.2297842988167923E-2</c:v>
                </c:pt>
                <c:pt idx="133">
                  <c:v>6.2598681483075735E-2</c:v>
                </c:pt>
                <c:pt idx="134">
                  <c:v>1.3582100347711649E-2</c:v>
                </c:pt>
                <c:pt idx="135">
                  <c:v>5.9433817471672345E-3</c:v>
                </c:pt>
                <c:pt idx="136">
                  <c:v>5.4688285592812192E-5</c:v>
                </c:pt>
                <c:pt idx="137">
                  <c:v>0</c:v>
                </c:pt>
                <c:pt idx="138">
                  <c:v>0</c:v>
                </c:pt>
                <c:pt idx="139">
                  <c:v>6.6945518118581848E-2</c:v>
                </c:pt>
                <c:pt idx="140">
                  <c:v>2.4463305042436347E-2</c:v>
                </c:pt>
                <c:pt idx="141">
                  <c:v>1.1018807477829193E-2</c:v>
                </c:pt>
                <c:pt idx="142">
                  <c:v>3.9024502116083826E-2</c:v>
                </c:pt>
                <c:pt idx="143">
                  <c:v>8.6195794647251738E-3</c:v>
                </c:pt>
                <c:pt idx="144">
                  <c:v>4.0928007282362679E-3</c:v>
                </c:pt>
                <c:pt idx="145">
                  <c:v>1.5947809734162008E-3</c:v>
                </c:pt>
                <c:pt idx="146">
                  <c:v>4.7490601553500135E-3</c:v>
                </c:pt>
                <c:pt idx="147">
                  <c:v>6.0509941801079297E-4</c:v>
                </c:pt>
                <c:pt idx="148">
                  <c:v>0</c:v>
                </c:pt>
                <c:pt idx="149">
                  <c:v>0</c:v>
                </c:pt>
                <c:pt idx="150">
                  <c:v>1.228545873768852E-2</c:v>
                </c:pt>
                <c:pt idx="151">
                  <c:v>3.5476820105530753E-3</c:v>
                </c:pt>
                <c:pt idx="152">
                  <c:v>0</c:v>
                </c:pt>
                <c:pt idx="153">
                  <c:v>9.5898554994363581E-3</c:v>
                </c:pt>
                <c:pt idx="154">
                  <c:v>2.2319877074847096E-2</c:v>
                </c:pt>
                <c:pt idx="155">
                  <c:v>1.0946477809787088E-2</c:v>
                </c:pt>
                <c:pt idx="156">
                  <c:v>0</c:v>
                </c:pt>
                <c:pt idx="157">
                  <c:v>0</c:v>
                </c:pt>
                <c:pt idx="158">
                  <c:v>1.5365644113335298E-3</c:v>
                </c:pt>
                <c:pt idx="159">
                  <c:v>8.7624746625644574E-3</c:v>
                </c:pt>
                <c:pt idx="160">
                  <c:v>3.8652268946403716E-3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1.3724995545550932E-3</c:v>
                </c:pt>
                <c:pt idx="169">
                  <c:v>6.2309362810907317E-3</c:v>
                </c:pt>
                <c:pt idx="170">
                  <c:v>7.2506081866599388E-3</c:v>
                </c:pt>
                <c:pt idx="171">
                  <c:v>2.6118066716180145E-2</c:v>
                </c:pt>
                <c:pt idx="172">
                  <c:v>3.1207605552801541E-3</c:v>
                </c:pt>
                <c:pt idx="173">
                  <c:v>1.0868855727010192E-2</c:v>
                </c:pt>
                <c:pt idx="174">
                  <c:v>7.9086317520186151E-3</c:v>
                </c:pt>
                <c:pt idx="175">
                  <c:v>6.0686355625572239E-4</c:v>
                </c:pt>
                <c:pt idx="176">
                  <c:v>7.7974910425880617E-4</c:v>
                </c:pt>
                <c:pt idx="177">
                  <c:v>2.5050763077997845E-4</c:v>
                </c:pt>
                <c:pt idx="178">
                  <c:v>7.5699172089921654E-3</c:v>
                </c:pt>
                <c:pt idx="179">
                  <c:v>1.41607376920485E-2</c:v>
                </c:pt>
                <c:pt idx="180">
                  <c:v>0</c:v>
                </c:pt>
                <c:pt idx="181" formatCode="0.000E+00">
                  <c:v>3.6094268491256048E-13</c:v>
                </c:pt>
                <c:pt idx="182">
                  <c:v>1.6406485677843656E-4</c:v>
                </c:pt>
                <c:pt idx="183">
                  <c:v>7.0794867769017854E-3</c:v>
                </c:pt>
                <c:pt idx="184">
                  <c:v>7.3740978638049985E-4</c:v>
                </c:pt>
                <c:pt idx="185">
                  <c:v>0</c:v>
                </c:pt>
                <c:pt idx="186">
                  <c:v>1.4912260584388437E-2</c:v>
                </c:pt>
                <c:pt idx="187">
                  <c:v>1.732383756520696E-3</c:v>
                </c:pt>
                <c:pt idx="188">
                  <c:v>7.0036288323698202E-3</c:v>
                </c:pt>
                <c:pt idx="189">
                  <c:v>2.1187300321602403E-3</c:v>
                </c:pt>
                <c:pt idx="190">
                  <c:v>0</c:v>
                </c:pt>
                <c:pt idx="191">
                  <c:v>3.5088709691646278E-3</c:v>
                </c:pt>
                <c:pt idx="192">
                  <c:v>6.7848756899985714E-3</c:v>
                </c:pt>
                <c:pt idx="193">
                  <c:v>9.1611699059185071E-3</c:v>
                </c:pt>
                <c:pt idx="194">
                  <c:v>3.6958696231271467E-3</c:v>
                </c:pt>
                <c:pt idx="195">
                  <c:v>7.4093806287035878E-4</c:v>
                </c:pt>
                <c:pt idx="196">
                  <c:v>1.0034418337158573E-2</c:v>
                </c:pt>
                <c:pt idx="197">
                  <c:v>2.6804316493457696E-2</c:v>
                </c:pt>
                <c:pt idx="198">
                  <c:v>1.3255734772399703E-2</c:v>
                </c:pt>
                <c:pt idx="199">
                  <c:v>0</c:v>
                </c:pt>
                <c:pt idx="200">
                  <c:v>0</c:v>
                </c:pt>
                <c:pt idx="201">
                  <c:v>1.5506775172929653E-3</c:v>
                </c:pt>
                <c:pt idx="202">
                  <c:v>7.7304537892807432E-3</c:v>
                </c:pt>
                <c:pt idx="203">
                  <c:v>1.0614819819740355E-2</c:v>
                </c:pt>
                <c:pt idx="204">
                  <c:v>7.1888633480874089E-3</c:v>
                </c:pt>
                <c:pt idx="205">
                  <c:v>9.9973714340150545E-3</c:v>
                </c:pt>
                <c:pt idx="206">
                  <c:v>2.46044361020307E-2</c:v>
                </c:pt>
                <c:pt idx="207">
                  <c:v>2.1113206515315369E-2</c:v>
                </c:pt>
                <c:pt idx="208">
                  <c:v>0</c:v>
                </c:pt>
                <c:pt idx="209">
                  <c:v>8.1679600740232415E-4</c:v>
                </c:pt>
                <c:pt idx="210">
                  <c:v>0</c:v>
                </c:pt>
                <c:pt idx="211">
                  <c:v>8.342609760271253E-3</c:v>
                </c:pt>
                <c:pt idx="212">
                  <c:v>1.188499935608954E-2</c:v>
                </c:pt>
                <c:pt idx="213">
                  <c:v>2.9108281041335523E-3</c:v>
                </c:pt>
                <c:pt idx="214">
                  <c:v>2.1910597002023466E-3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7.4623047760514702E-4</c:v>
                </c:pt>
                <c:pt idx="219">
                  <c:v>5.8551748349207631E-3</c:v>
                </c:pt>
                <c:pt idx="220">
                  <c:v>2.515484723444868E-2</c:v>
                </c:pt>
                <c:pt idx="221">
                  <c:v>1.1948508332907001E-2</c:v>
                </c:pt>
                <c:pt idx="222">
                  <c:v>3.4794098604743064E-2</c:v>
                </c:pt>
                <c:pt idx="223">
                  <c:v>1.0355491497735729E-3</c:v>
                </c:pt>
                <c:pt idx="224">
                  <c:v>1.6300637383147895E-2</c:v>
                </c:pt>
                <c:pt idx="225">
                  <c:v>7.4270220111528819E-4</c:v>
                </c:pt>
                <c:pt idx="226">
                  <c:v>1.9386115173529457E-2</c:v>
                </c:pt>
                <c:pt idx="227">
                  <c:v>2.0111175992195454E-4</c:v>
                </c:pt>
                <c:pt idx="228">
                  <c:v>1.471114882446648E-2</c:v>
                </c:pt>
                <c:pt idx="229">
                  <c:v>4.813451201289938E-2</c:v>
                </c:pt>
                <c:pt idx="230">
                  <c:v>2.6608497148270526E-2</c:v>
                </c:pt>
                <c:pt idx="231">
                  <c:v>9.7133451765814179E-3</c:v>
                </c:pt>
                <c:pt idx="232">
                  <c:v>1.5113372344310391E-2</c:v>
                </c:pt>
                <c:pt idx="233">
                  <c:v>4.385647676894552E-3</c:v>
                </c:pt>
                <c:pt idx="234">
                  <c:v>0</c:v>
                </c:pt>
                <c:pt idx="235">
                  <c:v>4.7949277497181791E-3</c:v>
                </c:pt>
                <c:pt idx="236">
                  <c:v>1.5919583522243139E-2</c:v>
                </c:pt>
                <c:pt idx="237">
                  <c:v>7.460540637806541E-3</c:v>
                </c:pt>
                <c:pt idx="238">
                  <c:v>2.5407119003473588E-2</c:v>
                </c:pt>
                <c:pt idx="239">
                  <c:v>2.0372268452445007E-2</c:v>
                </c:pt>
                <c:pt idx="240">
                  <c:v>3.2865895503035201E-3</c:v>
                </c:pt>
                <c:pt idx="241">
                  <c:v>0</c:v>
                </c:pt>
                <c:pt idx="242">
                  <c:v>0</c:v>
                </c:pt>
                <c:pt idx="243">
                  <c:v>2.2037614955658386E-2</c:v>
                </c:pt>
                <c:pt idx="244">
                  <c:v>3.9580205663236591E-2</c:v>
                </c:pt>
                <c:pt idx="245">
                  <c:v>3.1701564261381779E-2</c:v>
                </c:pt>
                <c:pt idx="246">
                  <c:v>3.3820294293542018E-2</c:v>
                </c:pt>
                <c:pt idx="247">
                  <c:v>2.5521787989394001E-2</c:v>
                </c:pt>
                <c:pt idx="248">
                  <c:v>2.0026497356438841E-2</c:v>
                </c:pt>
                <c:pt idx="249">
                  <c:v>2.4992546515915176E-2</c:v>
                </c:pt>
                <c:pt idx="250">
                  <c:v>2.625566949928464E-2</c:v>
                </c:pt>
                <c:pt idx="251">
                  <c:v>2.037050431420008E-2</c:v>
                </c:pt>
                <c:pt idx="252">
                  <c:v>1.5662019338483442E-2</c:v>
                </c:pt>
                <c:pt idx="253">
                  <c:v>2.2067605305822184E-2</c:v>
                </c:pt>
                <c:pt idx="254">
                  <c:v>2.2245783268560054E-3</c:v>
                </c:pt>
                <c:pt idx="255">
                  <c:v>9.4540168545767921E-3</c:v>
                </c:pt>
                <c:pt idx="256">
                  <c:v>1.3257498910644634E-2</c:v>
                </c:pt>
                <c:pt idx="257">
                  <c:v>7.2417874954352921E-3</c:v>
                </c:pt>
                <c:pt idx="258">
                  <c:v>3.0526648190258781E-2</c:v>
                </c:pt>
                <c:pt idx="259">
                  <c:v>3.5415075266958217E-2</c:v>
                </c:pt>
                <c:pt idx="260">
                  <c:v>2.7972176011600972E-2</c:v>
                </c:pt>
                <c:pt idx="261">
                  <c:v>3.4933465526092486E-2</c:v>
                </c:pt>
                <c:pt idx="262">
                  <c:v>4.5726463308570713E-2</c:v>
                </c:pt>
                <c:pt idx="263">
                  <c:v>1.3839664531471344E-2</c:v>
                </c:pt>
                <c:pt idx="264">
                  <c:v>1.4741139174630281E-2</c:v>
                </c:pt>
                <c:pt idx="265">
                  <c:v>4.2491033767370144E-2</c:v>
                </c:pt>
                <c:pt idx="266">
                  <c:v>9.5983233630120193E-2</c:v>
                </c:pt>
                <c:pt idx="267">
                  <c:v>7.5538635509633079E-2</c:v>
                </c:pt>
                <c:pt idx="268">
                  <c:v>8.8526221268803496E-2</c:v>
                </c:pt>
                <c:pt idx="269">
                  <c:v>5.852881455202355E-2</c:v>
                </c:pt>
                <c:pt idx="270">
                  <c:v>3.0528412328503712E-2</c:v>
                </c:pt>
                <c:pt idx="271">
                  <c:v>6.6026402092973613E-2</c:v>
                </c:pt>
                <c:pt idx="272">
                  <c:v>0.15224160226091957</c:v>
                </c:pt>
                <c:pt idx="273">
                  <c:v>0.1016796360229973</c:v>
                </c:pt>
                <c:pt idx="274">
                  <c:v>1.3255734772399703E-2</c:v>
                </c:pt>
                <c:pt idx="275">
                  <c:v>6.4479252852170502E-2</c:v>
                </c:pt>
                <c:pt idx="276">
                  <c:v>2.5149554819713892E-2</c:v>
                </c:pt>
                <c:pt idx="277">
                  <c:v>0.134683134309137</c:v>
                </c:pt>
                <c:pt idx="278">
                  <c:v>2.8709585797981472E-2</c:v>
                </c:pt>
                <c:pt idx="279">
                  <c:v>5.824302415634499E-2</c:v>
                </c:pt>
                <c:pt idx="280">
                  <c:v>8.3755991454514345E-2</c:v>
                </c:pt>
                <c:pt idx="281">
                  <c:v>6.3757720309994381E-2</c:v>
                </c:pt>
                <c:pt idx="282">
                  <c:v>8.6714451291260985E-2</c:v>
                </c:pt>
                <c:pt idx="283">
                  <c:v>5.5131084292289488E-2</c:v>
                </c:pt>
                <c:pt idx="284">
                  <c:v>6.2907405675938388E-2</c:v>
                </c:pt>
                <c:pt idx="285">
                  <c:v>7.6441874291036938E-2</c:v>
                </c:pt>
                <c:pt idx="286">
                  <c:v>7.1285298201108238E-2</c:v>
                </c:pt>
                <c:pt idx="287">
                  <c:v>0.13823610873442485</c:v>
                </c:pt>
                <c:pt idx="288">
                  <c:v>0.1093536373884403</c:v>
                </c:pt>
                <c:pt idx="289">
                  <c:v>6.3281402983863422E-2</c:v>
                </c:pt>
                <c:pt idx="290">
                  <c:v>6.0419970750587901E-2</c:v>
                </c:pt>
                <c:pt idx="291">
                  <c:v>9.4049738113677547E-2</c:v>
                </c:pt>
                <c:pt idx="292">
                  <c:v>9.1763414948249009E-2</c:v>
                </c:pt>
                <c:pt idx="293">
                  <c:v>0.11644723727130152</c:v>
                </c:pt>
                <c:pt idx="294">
                  <c:v>0.13412390248549438</c:v>
                </c:pt>
                <c:pt idx="295">
                  <c:v>0.11002577405975841</c:v>
                </c:pt>
                <c:pt idx="296">
                  <c:v>0.11244617173180159</c:v>
                </c:pt>
                <c:pt idx="297">
                  <c:v>9.940919010177314E-2</c:v>
                </c:pt>
                <c:pt idx="298">
                  <c:v>0.12833047248914614</c:v>
                </c:pt>
                <c:pt idx="299">
                  <c:v>0.21266333714975241</c:v>
                </c:pt>
                <c:pt idx="300">
                  <c:v>0.29687094799496866</c:v>
                </c:pt>
                <c:pt idx="301">
                  <c:v>0.27138973518520804</c:v>
                </c:pt>
                <c:pt idx="302">
                  <c:v>0.3016429419475028</c:v>
                </c:pt>
                <c:pt idx="303">
                  <c:v>0.28782973948970536</c:v>
                </c:pt>
                <c:pt idx="304">
                  <c:v>0.31581426446902089</c:v>
                </c:pt>
                <c:pt idx="305">
                  <c:v>0.19988039142699379</c:v>
                </c:pt>
                <c:pt idx="306">
                  <c:v>0.23155372947645669</c:v>
                </c:pt>
                <c:pt idx="307">
                  <c:v>0.24187923062402863</c:v>
                </c:pt>
                <c:pt idx="308">
                  <c:v>0.16494869003914622</c:v>
                </c:pt>
                <c:pt idx="309">
                  <c:v>0.11490714458347813</c:v>
                </c:pt>
                <c:pt idx="310">
                  <c:v>0.18533507159755067</c:v>
                </c:pt>
                <c:pt idx="311">
                  <c:v>0.23871260247438031</c:v>
                </c:pt>
                <c:pt idx="312">
                  <c:v>0.28768684429186608</c:v>
                </c:pt>
                <c:pt idx="313">
                  <c:v>0.23855735830882652</c:v>
                </c:pt>
                <c:pt idx="314">
                  <c:v>0.37553740061286162</c:v>
                </c:pt>
                <c:pt idx="315">
                  <c:v>0.43576331615650732</c:v>
                </c:pt>
                <c:pt idx="316">
                  <c:v>0.29902672493027244</c:v>
                </c:pt>
                <c:pt idx="317">
                  <c:v>0.24727220123877788</c:v>
                </c:pt>
                <c:pt idx="318">
                  <c:v>0.26005867523802639</c:v>
                </c:pt>
                <c:pt idx="319">
                  <c:v>0.45928280723790643</c:v>
                </c:pt>
                <c:pt idx="320">
                  <c:v>0.30544818814181551</c:v>
                </c:pt>
                <c:pt idx="321">
                  <c:v>0.36978278165790179</c:v>
                </c:pt>
                <c:pt idx="322">
                  <c:v>0.48587895541846243</c:v>
                </c:pt>
                <c:pt idx="323">
                  <c:v>0.32464201224664768</c:v>
                </c:pt>
                <c:pt idx="324">
                  <c:v>0.30473724042910899</c:v>
                </c:pt>
                <c:pt idx="325">
                  <c:v>0.36701661288985254</c:v>
                </c:pt>
                <c:pt idx="326">
                  <c:v>0.43364458612434703</c:v>
                </c:pt>
                <c:pt idx="327">
                  <c:v>0.41311530936810337</c:v>
                </c:pt>
                <c:pt idx="328">
                  <c:v>0.51675666711946222</c:v>
                </c:pt>
                <c:pt idx="329">
                  <c:v>0.58469892334642914</c:v>
                </c:pt>
                <c:pt idx="330">
                  <c:v>0.5231005082482284</c:v>
                </c:pt>
                <c:pt idx="331">
                  <c:v>0.58295948303692879</c:v>
                </c:pt>
                <c:pt idx="332">
                  <c:v>0.69994478247293368</c:v>
                </c:pt>
                <c:pt idx="333">
                  <c:v>0.67410015718471761</c:v>
                </c:pt>
                <c:pt idx="334">
                  <c:v>0.40534604453743417</c:v>
                </c:pt>
                <c:pt idx="335">
                  <c:v>0.41553747117839146</c:v>
                </c:pt>
                <c:pt idx="336">
                  <c:v>0.61013426856182162</c:v>
                </c:pt>
                <c:pt idx="337">
                  <c:v>0.65508627518086826</c:v>
                </c:pt>
                <c:pt idx="338">
                  <c:v>0.42949356883402812</c:v>
                </c:pt>
                <c:pt idx="339">
                  <c:v>0.50020375796728933</c:v>
                </c:pt>
                <c:pt idx="340">
                  <c:v>0.49216457998514596</c:v>
                </c:pt>
                <c:pt idx="341">
                  <c:v>0.46612766362823255</c:v>
                </c:pt>
                <c:pt idx="342">
                  <c:v>0.52745263729846925</c:v>
                </c:pt>
                <c:pt idx="343">
                  <c:v>0.51663670571880693</c:v>
                </c:pt>
                <c:pt idx="344">
                  <c:v>0.55505258014039016</c:v>
                </c:pt>
                <c:pt idx="345">
                  <c:v>0.69264125013892597</c:v>
                </c:pt>
                <c:pt idx="346">
                  <c:v>0.58722164103667818</c:v>
                </c:pt>
                <c:pt idx="347">
                  <c:v>0.43585328720699867</c:v>
                </c:pt>
                <c:pt idx="348">
                  <c:v>0.51179414623647568</c:v>
                </c:pt>
                <c:pt idx="349">
                  <c:v>0.42867148041189101</c:v>
                </c:pt>
                <c:pt idx="350">
                  <c:v>0.37748677337350867</c:v>
                </c:pt>
                <c:pt idx="351">
                  <c:v>0.50755315789566535</c:v>
                </c:pt>
                <c:pt idx="352">
                  <c:v>0.52720565794417917</c:v>
                </c:pt>
                <c:pt idx="353">
                  <c:v>0.68325956295239121</c:v>
                </c:pt>
                <c:pt idx="354">
                  <c:v>0.67954428780856979</c:v>
                </c:pt>
                <c:pt idx="355">
                  <c:v>0.78165613770157494</c:v>
                </c:pt>
                <c:pt idx="356">
                  <c:v>1</c:v>
                </c:pt>
                <c:pt idx="357">
                  <c:v>0.83567405076131385</c:v>
                </c:pt>
                <c:pt idx="358">
                  <c:v>0.8045652369502283</c:v>
                </c:pt>
                <c:pt idx="359">
                  <c:v>0.76029418769372448</c:v>
                </c:pt>
                <c:pt idx="360">
                  <c:v>0.76623933357913654</c:v>
                </c:pt>
                <c:pt idx="361">
                  <c:v>0.51113965094760683</c:v>
                </c:pt>
                <c:pt idx="362">
                  <c:v>0.4057517963337679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543-E746-B87B-7237CA219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734552"/>
        <c:axId val="2094734553"/>
      </c:scatterChart>
      <c:valAx>
        <c:axId val="20947345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3"/>
        <c:crosses val="autoZero"/>
        <c:crossBetween val="between"/>
        <c:majorUnit val="0.25"/>
        <c:minorUnit val="0.125"/>
      </c:valAx>
      <c:valAx>
        <c:axId val="209473455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2"/>
        <c:crosses val="autoZero"/>
        <c:crossBetween val="between"/>
        <c:minorUnit val="0.125"/>
      </c:valAx>
      <c:spPr>
        <a:noFill/>
        <a:ln>
          <a:noFill/>
        </a:ln>
        <a:effectLst/>
      </c:spPr>
    </c:plotArea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802299999999996E-2"/>
          <c:y val="4.2677800000000002E-2"/>
          <c:w val="0.86440700000000004"/>
          <c:h val="0.886395000000000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'8-cells'!$C$2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41000"/>
                </a:schemeClr>
              </a:solidFill>
              <a:ln w="9525">
                <a:solidFill>
                  <a:schemeClr val="accent6">
                    <a:tint val="41000"/>
                  </a:schemeClr>
                </a:solidFill>
              </a:ln>
              <a:effectLst/>
            </c:spPr>
          </c:marker>
          <c:xVal>
            <c:numRef>
              <c:f>'8-cells'!$C$3:$C$388</c:f>
              <c:numCache>
                <c:formatCode>General</c:formatCode>
                <c:ptCount val="386"/>
                <c:pt idx="0">
                  <c:v>0</c:v>
                </c:pt>
                <c:pt idx="1">
                  <c:v>3.4365881032547706E-3</c:v>
                </c:pt>
                <c:pt idx="2">
                  <c:v>6.8731762065095412E-3</c:v>
                </c:pt>
                <c:pt idx="3">
                  <c:v>1.030976430976431E-2</c:v>
                </c:pt>
                <c:pt idx="4">
                  <c:v>1.3746352413019082E-2</c:v>
                </c:pt>
                <c:pt idx="5">
                  <c:v>1.7182940516273851E-2</c:v>
                </c:pt>
                <c:pt idx="6">
                  <c:v>2.0619528619528621E-2</c:v>
                </c:pt>
                <c:pt idx="7">
                  <c:v>2.4053872053872057E-2</c:v>
                </c:pt>
                <c:pt idx="8">
                  <c:v>2.7490460157126823E-2</c:v>
                </c:pt>
                <c:pt idx="9">
                  <c:v>3.0927048260381593E-2</c:v>
                </c:pt>
                <c:pt idx="10">
                  <c:v>3.4363636363636367E-2</c:v>
                </c:pt>
                <c:pt idx="11">
                  <c:v>3.7800224466891137E-2</c:v>
                </c:pt>
                <c:pt idx="12">
                  <c:v>4.1236812570145907E-2</c:v>
                </c:pt>
                <c:pt idx="13">
                  <c:v>4.4673400673400677E-2</c:v>
                </c:pt>
                <c:pt idx="14">
                  <c:v>4.8109988776655448E-2</c:v>
                </c:pt>
                <c:pt idx="15">
                  <c:v>5.1546576879910225E-2</c:v>
                </c:pt>
                <c:pt idx="16">
                  <c:v>5.4983164983164988E-2</c:v>
                </c:pt>
                <c:pt idx="17">
                  <c:v>5.8419753086419751E-2</c:v>
                </c:pt>
                <c:pt idx="18">
                  <c:v>6.1856341189674528E-2</c:v>
                </c:pt>
                <c:pt idx="19">
                  <c:v>6.5292929292929291E-2</c:v>
                </c:pt>
                <c:pt idx="20">
                  <c:v>6.8729517396184076E-2</c:v>
                </c:pt>
                <c:pt idx="21">
                  <c:v>7.2163860830527504E-2</c:v>
                </c:pt>
                <c:pt idx="22">
                  <c:v>7.5600448933782274E-2</c:v>
                </c:pt>
                <c:pt idx="23">
                  <c:v>7.9037037037037045E-2</c:v>
                </c:pt>
                <c:pt idx="24">
                  <c:v>8.2473625140291815E-2</c:v>
                </c:pt>
                <c:pt idx="25">
                  <c:v>8.5910213243546585E-2</c:v>
                </c:pt>
                <c:pt idx="26">
                  <c:v>8.9346801346801355E-2</c:v>
                </c:pt>
                <c:pt idx="27">
                  <c:v>9.2783389450056111E-2</c:v>
                </c:pt>
                <c:pt idx="28">
                  <c:v>9.6219977553310895E-2</c:v>
                </c:pt>
                <c:pt idx="29">
                  <c:v>9.9656565656565665E-2</c:v>
                </c:pt>
                <c:pt idx="30">
                  <c:v>0.10309315375982045</c:v>
                </c:pt>
                <c:pt idx="31">
                  <c:v>0.10652974186307519</c:v>
                </c:pt>
                <c:pt idx="32">
                  <c:v>0.10996632996632998</c:v>
                </c:pt>
                <c:pt idx="33">
                  <c:v>0.11340291806958475</c:v>
                </c:pt>
                <c:pt idx="34">
                  <c:v>0.1168395061728395</c:v>
                </c:pt>
                <c:pt idx="35">
                  <c:v>0.12027384960718294</c:v>
                </c:pt>
                <c:pt idx="36">
                  <c:v>0.12371043771043773</c:v>
                </c:pt>
                <c:pt idx="37">
                  <c:v>0.12714702581369247</c:v>
                </c:pt>
                <c:pt idx="38">
                  <c:v>0.13058361391694726</c:v>
                </c:pt>
                <c:pt idx="39">
                  <c:v>0.13402020202020204</c:v>
                </c:pt>
                <c:pt idx="40">
                  <c:v>0.1374567901234568</c:v>
                </c:pt>
                <c:pt idx="41">
                  <c:v>0.14089337822671155</c:v>
                </c:pt>
                <c:pt idx="42">
                  <c:v>0.14432996632996634</c:v>
                </c:pt>
                <c:pt idx="43">
                  <c:v>0.14776655443322112</c:v>
                </c:pt>
                <c:pt idx="44">
                  <c:v>0.15120314253647588</c:v>
                </c:pt>
                <c:pt idx="45">
                  <c:v>0.15463973063973063</c:v>
                </c:pt>
                <c:pt idx="46">
                  <c:v>0.15807631874298542</c:v>
                </c:pt>
                <c:pt idx="47">
                  <c:v>0.1615129068462402</c:v>
                </c:pt>
                <c:pt idx="48">
                  <c:v>0.16494725028058363</c:v>
                </c:pt>
                <c:pt idx="49">
                  <c:v>0.16838383838383839</c:v>
                </c:pt>
                <c:pt idx="50">
                  <c:v>0.17182042648709317</c:v>
                </c:pt>
                <c:pt idx="51">
                  <c:v>0.17525701459034793</c:v>
                </c:pt>
                <c:pt idx="52">
                  <c:v>0.17869360269360271</c:v>
                </c:pt>
                <c:pt idx="53">
                  <c:v>0.18213019079685747</c:v>
                </c:pt>
                <c:pt idx="54">
                  <c:v>0.18556677890011222</c:v>
                </c:pt>
                <c:pt idx="55">
                  <c:v>0.18900336700336701</c:v>
                </c:pt>
                <c:pt idx="56">
                  <c:v>0.19243995510662179</c:v>
                </c:pt>
                <c:pt idx="57">
                  <c:v>0.19587654320987655</c:v>
                </c:pt>
                <c:pt idx="58">
                  <c:v>0.19931313131313133</c:v>
                </c:pt>
                <c:pt idx="59">
                  <c:v>0.20274971941638611</c:v>
                </c:pt>
                <c:pt idx="60">
                  <c:v>0.2061863075196409</c:v>
                </c:pt>
                <c:pt idx="61">
                  <c:v>0.20962289562289563</c:v>
                </c:pt>
                <c:pt idx="62">
                  <c:v>0.21305723905723906</c:v>
                </c:pt>
                <c:pt idx="63">
                  <c:v>0.21649382716049384</c:v>
                </c:pt>
                <c:pt idx="64">
                  <c:v>0.21993041526374862</c:v>
                </c:pt>
                <c:pt idx="65">
                  <c:v>0.22336700336700338</c:v>
                </c:pt>
                <c:pt idx="66">
                  <c:v>0.22680359147025816</c:v>
                </c:pt>
                <c:pt idx="67">
                  <c:v>0.23024017957351289</c:v>
                </c:pt>
                <c:pt idx="68">
                  <c:v>0.23367676767676768</c:v>
                </c:pt>
                <c:pt idx="69">
                  <c:v>0.23711335578002246</c:v>
                </c:pt>
                <c:pt idx="70">
                  <c:v>0.24054994388327722</c:v>
                </c:pt>
                <c:pt idx="71">
                  <c:v>0.243986531986532</c:v>
                </c:pt>
                <c:pt idx="72">
                  <c:v>0.24742312008978679</c:v>
                </c:pt>
                <c:pt idx="73">
                  <c:v>0.25085970819304154</c:v>
                </c:pt>
                <c:pt idx="74">
                  <c:v>0.25429629629629635</c:v>
                </c:pt>
                <c:pt idx="75">
                  <c:v>0.25773288439955105</c:v>
                </c:pt>
                <c:pt idx="76">
                  <c:v>0.26116722783389451</c:v>
                </c:pt>
                <c:pt idx="77">
                  <c:v>0.26460381593714927</c:v>
                </c:pt>
                <c:pt idx="78">
                  <c:v>0.26804040404040408</c:v>
                </c:pt>
                <c:pt idx="79">
                  <c:v>0.27147699214365884</c:v>
                </c:pt>
                <c:pt idx="80">
                  <c:v>0.27491358024691359</c:v>
                </c:pt>
                <c:pt idx="81">
                  <c:v>0.27835016835016835</c:v>
                </c:pt>
                <c:pt idx="82">
                  <c:v>0.2817867564534231</c:v>
                </c:pt>
                <c:pt idx="83">
                  <c:v>0.28522334455667792</c:v>
                </c:pt>
                <c:pt idx="84">
                  <c:v>0.28865993265993267</c:v>
                </c:pt>
                <c:pt idx="85">
                  <c:v>0.29209652076318743</c:v>
                </c:pt>
                <c:pt idx="86">
                  <c:v>0.29553310886644224</c:v>
                </c:pt>
                <c:pt idx="87">
                  <c:v>0.298969696969697</c:v>
                </c:pt>
                <c:pt idx="88">
                  <c:v>0.30240628507295175</c:v>
                </c:pt>
                <c:pt idx="89">
                  <c:v>0.30584287317620651</c:v>
                </c:pt>
                <c:pt idx="90">
                  <c:v>0.30927721661054997</c:v>
                </c:pt>
                <c:pt idx="91">
                  <c:v>0.31271380471380472</c:v>
                </c:pt>
                <c:pt idx="92">
                  <c:v>0.31615039281705953</c:v>
                </c:pt>
                <c:pt idx="93">
                  <c:v>0.31958698092031429</c:v>
                </c:pt>
                <c:pt idx="94">
                  <c:v>0.32302356902356905</c:v>
                </c:pt>
                <c:pt idx="95">
                  <c:v>0.3264601571268238</c:v>
                </c:pt>
                <c:pt idx="96">
                  <c:v>0.32989674523007856</c:v>
                </c:pt>
                <c:pt idx="97">
                  <c:v>0.33333333333333337</c:v>
                </c:pt>
                <c:pt idx="98">
                  <c:v>0.33676992143658813</c:v>
                </c:pt>
                <c:pt idx="99">
                  <c:v>0.34020650953984288</c:v>
                </c:pt>
                <c:pt idx="100">
                  <c:v>0.34364309764309769</c:v>
                </c:pt>
                <c:pt idx="101">
                  <c:v>0.34707968574635245</c:v>
                </c:pt>
                <c:pt idx="102">
                  <c:v>0.35051627384960721</c:v>
                </c:pt>
                <c:pt idx="103">
                  <c:v>0.35395061728395061</c:v>
                </c:pt>
                <c:pt idx="104">
                  <c:v>0.35738720538720542</c:v>
                </c:pt>
                <c:pt idx="105">
                  <c:v>0.36082379349046018</c:v>
                </c:pt>
                <c:pt idx="106">
                  <c:v>0.36426038159371493</c:v>
                </c:pt>
                <c:pt idx="107">
                  <c:v>0.36769696969696974</c:v>
                </c:pt>
                <c:pt idx="108">
                  <c:v>0.37113355780022445</c:v>
                </c:pt>
                <c:pt idx="109">
                  <c:v>0.37457014590347926</c:v>
                </c:pt>
                <c:pt idx="110">
                  <c:v>0.37800673400673401</c:v>
                </c:pt>
                <c:pt idx="111">
                  <c:v>0.38144332210998882</c:v>
                </c:pt>
                <c:pt idx="112">
                  <c:v>0.38487991021324358</c:v>
                </c:pt>
                <c:pt idx="113">
                  <c:v>0.38831649831649828</c:v>
                </c:pt>
                <c:pt idx="114">
                  <c:v>0.39175308641975309</c:v>
                </c:pt>
                <c:pt idx="115">
                  <c:v>0.39518967452300785</c:v>
                </c:pt>
                <c:pt idx="116">
                  <c:v>0.39862626262626266</c:v>
                </c:pt>
                <c:pt idx="117">
                  <c:v>0.40206060606060606</c:v>
                </c:pt>
                <c:pt idx="118">
                  <c:v>0.40549719416386087</c:v>
                </c:pt>
                <c:pt idx="119">
                  <c:v>0.40893378226711563</c:v>
                </c:pt>
                <c:pt idx="120">
                  <c:v>0.41237037037037039</c:v>
                </c:pt>
                <c:pt idx="121">
                  <c:v>0.4158069584736252</c:v>
                </c:pt>
                <c:pt idx="122">
                  <c:v>0.4192435465768799</c:v>
                </c:pt>
                <c:pt idx="123">
                  <c:v>0.42268013468013471</c:v>
                </c:pt>
                <c:pt idx="124">
                  <c:v>0.42611672278338947</c:v>
                </c:pt>
                <c:pt idx="125">
                  <c:v>0.42955331088664428</c:v>
                </c:pt>
                <c:pt idx="126">
                  <c:v>0.43298989898989904</c:v>
                </c:pt>
                <c:pt idx="127">
                  <c:v>0.43642648709315374</c:v>
                </c:pt>
                <c:pt idx="128">
                  <c:v>0.43986307519640855</c:v>
                </c:pt>
                <c:pt idx="129">
                  <c:v>0.4432996632996633</c:v>
                </c:pt>
                <c:pt idx="130">
                  <c:v>0.44673625140291812</c:v>
                </c:pt>
                <c:pt idx="131">
                  <c:v>0.45017059483726152</c:v>
                </c:pt>
                <c:pt idx="132">
                  <c:v>0.45360718294051633</c:v>
                </c:pt>
                <c:pt idx="133">
                  <c:v>0.45704377104377109</c:v>
                </c:pt>
                <c:pt idx="134">
                  <c:v>0.46048035914702579</c:v>
                </c:pt>
                <c:pt idx="135">
                  <c:v>0.4639169472502806</c:v>
                </c:pt>
                <c:pt idx="136">
                  <c:v>0.46735353535353535</c:v>
                </c:pt>
                <c:pt idx="137">
                  <c:v>0.47079012345679017</c:v>
                </c:pt>
                <c:pt idx="138">
                  <c:v>0.47422671156004492</c:v>
                </c:pt>
                <c:pt idx="139">
                  <c:v>0.47766329966329973</c:v>
                </c:pt>
                <c:pt idx="140">
                  <c:v>0.48109988776655443</c:v>
                </c:pt>
                <c:pt idx="141">
                  <c:v>0.48453647586980919</c:v>
                </c:pt>
                <c:pt idx="142">
                  <c:v>0.487973063973064</c:v>
                </c:pt>
                <c:pt idx="143">
                  <c:v>0.49140965207631876</c:v>
                </c:pt>
                <c:pt idx="144">
                  <c:v>0.49484399551066222</c:v>
                </c:pt>
                <c:pt idx="145">
                  <c:v>0.49828058361391697</c:v>
                </c:pt>
                <c:pt idx="146">
                  <c:v>0.50171717171717178</c:v>
                </c:pt>
                <c:pt idx="147">
                  <c:v>0.50515375982042654</c:v>
                </c:pt>
                <c:pt idx="148">
                  <c:v>0.5085903479236813</c:v>
                </c:pt>
                <c:pt idx="149">
                  <c:v>0.51202693602693605</c:v>
                </c:pt>
                <c:pt idx="150">
                  <c:v>0.51546352413019081</c:v>
                </c:pt>
                <c:pt idx="151">
                  <c:v>0.51890011223344557</c:v>
                </c:pt>
                <c:pt idx="152">
                  <c:v>0.52233670033670032</c:v>
                </c:pt>
                <c:pt idx="153">
                  <c:v>0.52577328843995519</c:v>
                </c:pt>
                <c:pt idx="154">
                  <c:v>0.52920987654320994</c:v>
                </c:pt>
                <c:pt idx="155">
                  <c:v>0.53264646464646459</c:v>
                </c:pt>
                <c:pt idx="156">
                  <c:v>0.53608305274971946</c:v>
                </c:pt>
                <c:pt idx="157">
                  <c:v>0.53951964085297421</c:v>
                </c:pt>
                <c:pt idx="158">
                  <c:v>0.54295398428731767</c:v>
                </c:pt>
                <c:pt idx="159">
                  <c:v>0.54639057239057243</c:v>
                </c:pt>
                <c:pt idx="160">
                  <c:v>0.54982716049382718</c:v>
                </c:pt>
                <c:pt idx="161">
                  <c:v>0.55326374859708194</c:v>
                </c:pt>
                <c:pt idx="162">
                  <c:v>0.5567003367003367</c:v>
                </c:pt>
                <c:pt idx="163">
                  <c:v>0.56013692480359156</c:v>
                </c:pt>
                <c:pt idx="164">
                  <c:v>0.56357351290684621</c:v>
                </c:pt>
                <c:pt idx="165">
                  <c:v>0.56701010101010108</c:v>
                </c:pt>
                <c:pt idx="166">
                  <c:v>0.57044668911335583</c:v>
                </c:pt>
                <c:pt idx="167">
                  <c:v>0.57388327721661059</c:v>
                </c:pt>
                <c:pt idx="168">
                  <c:v>0.57731986531986534</c:v>
                </c:pt>
                <c:pt idx="169">
                  <c:v>0.5807564534231201</c:v>
                </c:pt>
                <c:pt idx="170">
                  <c:v>0.58419304152637486</c:v>
                </c:pt>
                <c:pt idx="171">
                  <c:v>0.58762962962962961</c:v>
                </c:pt>
                <c:pt idx="172">
                  <c:v>0.59106397306397307</c:v>
                </c:pt>
                <c:pt idx="173">
                  <c:v>0.59450056116722783</c:v>
                </c:pt>
                <c:pt idx="174">
                  <c:v>0.59793714927048269</c:v>
                </c:pt>
                <c:pt idx="175">
                  <c:v>0.60137373737373745</c:v>
                </c:pt>
                <c:pt idx="176">
                  <c:v>0.60481032547699209</c:v>
                </c:pt>
                <c:pt idx="177">
                  <c:v>0.60824691358024696</c:v>
                </c:pt>
                <c:pt idx="178">
                  <c:v>0.61168350168350172</c:v>
                </c:pt>
                <c:pt idx="179">
                  <c:v>0.61512008978675647</c:v>
                </c:pt>
                <c:pt idx="180">
                  <c:v>0.61855667789001123</c:v>
                </c:pt>
                <c:pt idx="181">
                  <c:v>0.6219932659932661</c:v>
                </c:pt>
                <c:pt idx="182">
                  <c:v>0.62542985409652074</c:v>
                </c:pt>
                <c:pt idx="183">
                  <c:v>0.6288664421997755</c:v>
                </c:pt>
                <c:pt idx="184">
                  <c:v>0.63230303030303037</c:v>
                </c:pt>
                <c:pt idx="185">
                  <c:v>0.63573737373737371</c:v>
                </c:pt>
                <c:pt idx="186">
                  <c:v>0.63917396184062858</c:v>
                </c:pt>
                <c:pt idx="187">
                  <c:v>0.64261054994388334</c:v>
                </c:pt>
                <c:pt idx="188">
                  <c:v>0.64604713804713809</c:v>
                </c:pt>
                <c:pt idx="189">
                  <c:v>0.64948372615039285</c:v>
                </c:pt>
                <c:pt idx="190">
                  <c:v>0.6529203142536476</c:v>
                </c:pt>
                <c:pt idx="191">
                  <c:v>0.65635690235690236</c:v>
                </c:pt>
                <c:pt idx="192">
                  <c:v>0.65979349046015712</c:v>
                </c:pt>
                <c:pt idx="193">
                  <c:v>0.66323007856341198</c:v>
                </c:pt>
                <c:pt idx="194">
                  <c:v>0.66666666666666674</c:v>
                </c:pt>
                <c:pt idx="195">
                  <c:v>0.6701032547699215</c:v>
                </c:pt>
                <c:pt idx="196">
                  <c:v>0.67353984287317625</c:v>
                </c:pt>
                <c:pt idx="197">
                  <c:v>0.67697643097643101</c:v>
                </c:pt>
                <c:pt idx="198">
                  <c:v>0.68041301907968577</c:v>
                </c:pt>
                <c:pt idx="199">
                  <c:v>0.68384736251402922</c:v>
                </c:pt>
                <c:pt idx="200">
                  <c:v>0.68728395061728398</c:v>
                </c:pt>
                <c:pt idx="201">
                  <c:v>0.69072053872053873</c:v>
                </c:pt>
                <c:pt idx="202">
                  <c:v>0.6941571268237936</c:v>
                </c:pt>
                <c:pt idx="203">
                  <c:v>0.69759371492704825</c:v>
                </c:pt>
                <c:pt idx="204">
                  <c:v>0.701030303030303</c:v>
                </c:pt>
                <c:pt idx="205">
                  <c:v>0.70446689113355787</c:v>
                </c:pt>
                <c:pt idx="206">
                  <c:v>0.70790347923681263</c:v>
                </c:pt>
                <c:pt idx="207">
                  <c:v>0.71134006734006738</c:v>
                </c:pt>
                <c:pt idx="208">
                  <c:v>0.71477665544332214</c:v>
                </c:pt>
                <c:pt idx="209">
                  <c:v>0.71821324354657701</c:v>
                </c:pt>
                <c:pt idx="210">
                  <c:v>0.72164983164983176</c:v>
                </c:pt>
                <c:pt idx="211">
                  <c:v>0.72508641975308641</c:v>
                </c:pt>
                <c:pt idx="212">
                  <c:v>0.72852300785634128</c:v>
                </c:pt>
                <c:pt idx="213">
                  <c:v>0.73195735129068462</c:v>
                </c:pt>
                <c:pt idx="214">
                  <c:v>0.73539393939393949</c:v>
                </c:pt>
                <c:pt idx="215">
                  <c:v>0.73883052749719424</c:v>
                </c:pt>
                <c:pt idx="216">
                  <c:v>0.74226711560044889</c:v>
                </c:pt>
                <c:pt idx="217">
                  <c:v>0.74570370370370376</c:v>
                </c:pt>
                <c:pt idx="218">
                  <c:v>0.74914029180695851</c:v>
                </c:pt>
                <c:pt idx="219">
                  <c:v>0.75257687991021327</c:v>
                </c:pt>
                <c:pt idx="220">
                  <c:v>0.75601346801346803</c:v>
                </c:pt>
                <c:pt idx="221">
                  <c:v>0.75945005611672289</c:v>
                </c:pt>
                <c:pt idx="222">
                  <c:v>0.76288664421997765</c:v>
                </c:pt>
                <c:pt idx="223">
                  <c:v>0.7663232323232323</c:v>
                </c:pt>
                <c:pt idx="224">
                  <c:v>0.76975982042648716</c:v>
                </c:pt>
                <c:pt idx="225">
                  <c:v>0.77319640852974192</c:v>
                </c:pt>
                <c:pt idx="226">
                  <c:v>0.77663075196408538</c:v>
                </c:pt>
                <c:pt idx="227">
                  <c:v>0.78006734006734013</c:v>
                </c:pt>
                <c:pt idx="228">
                  <c:v>0.78350392817059478</c:v>
                </c:pt>
                <c:pt idx="229">
                  <c:v>0.78694051627384964</c:v>
                </c:pt>
                <c:pt idx="230">
                  <c:v>0.79037710437710451</c:v>
                </c:pt>
                <c:pt idx="231">
                  <c:v>0.79381369248035927</c:v>
                </c:pt>
                <c:pt idx="232">
                  <c:v>0.79725028058361391</c:v>
                </c:pt>
                <c:pt idx="233">
                  <c:v>0.80068686868686878</c:v>
                </c:pt>
                <c:pt idx="234">
                  <c:v>0.80412345679012354</c:v>
                </c:pt>
                <c:pt idx="235">
                  <c:v>0.80756004489337818</c:v>
                </c:pt>
                <c:pt idx="236">
                  <c:v>0.81099663299663305</c:v>
                </c:pt>
                <c:pt idx="237">
                  <c:v>0.81443322109988781</c:v>
                </c:pt>
                <c:pt idx="238">
                  <c:v>0.81786980920314267</c:v>
                </c:pt>
                <c:pt idx="239">
                  <c:v>0.82130639730639732</c:v>
                </c:pt>
                <c:pt idx="240">
                  <c:v>0.82474074074074077</c:v>
                </c:pt>
                <c:pt idx="241">
                  <c:v>0.82817732884399553</c:v>
                </c:pt>
                <c:pt idx="242">
                  <c:v>0.8316139169472504</c:v>
                </c:pt>
                <c:pt idx="243">
                  <c:v>0.83505050505050515</c:v>
                </c:pt>
                <c:pt idx="244">
                  <c:v>0.8384870931537598</c:v>
                </c:pt>
                <c:pt idx="245">
                  <c:v>0.84192368125701467</c:v>
                </c:pt>
                <c:pt idx="246">
                  <c:v>0.84536026936026942</c:v>
                </c:pt>
                <c:pt idx="247">
                  <c:v>0.84879685746352407</c:v>
                </c:pt>
                <c:pt idx="248">
                  <c:v>0.85223344556677894</c:v>
                </c:pt>
                <c:pt idx="249">
                  <c:v>0.85567003367003369</c:v>
                </c:pt>
                <c:pt idx="250">
                  <c:v>0.85910662177328856</c:v>
                </c:pt>
                <c:pt idx="251">
                  <c:v>0.8625432098765432</c:v>
                </c:pt>
                <c:pt idx="252">
                  <c:v>0.86597979797979807</c:v>
                </c:pt>
                <c:pt idx="253">
                  <c:v>0.86941638608305283</c:v>
                </c:pt>
                <c:pt idx="254">
                  <c:v>0.87285072951739628</c:v>
                </c:pt>
                <c:pt idx="255">
                  <c:v>0.87628731762065104</c:v>
                </c:pt>
                <c:pt idx="256">
                  <c:v>0.87972390572390569</c:v>
                </c:pt>
                <c:pt idx="257">
                  <c:v>0.88316049382716055</c:v>
                </c:pt>
                <c:pt idx="258">
                  <c:v>0.88659708193041531</c:v>
                </c:pt>
                <c:pt idx="259">
                  <c:v>0.89003367003367018</c:v>
                </c:pt>
                <c:pt idx="260">
                  <c:v>0.89347025813692482</c:v>
                </c:pt>
                <c:pt idx="261">
                  <c:v>0.89690684624017969</c:v>
                </c:pt>
                <c:pt idx="262">
                  <c:v>0.90034343434343445</c:v>
                </c:pt>
                <c:pt idx="263">
                  <c:v>0.90378002244668909</c:v>
                </c:pt>
                <c:pt idx="264">
                  <c:v>0.90721661054994396</c:v>
                </c:pt>
                <c:pt idx="265">
                  <c:v>0.91065319865319871</c:v>
                </c:pt>
                <c:pt idx="266">
                  <c:v>0.91408978675645358</c:v>
                </c:pt>
                <c:pt idx="267">
                  <c:v>0.91752637485970823</c:v>
                </c:pt>
                <c:pt idx="268">
                  <c:v>0.92096071829405157</c:v>
                </c:pt>
                <c:pt idx="269">
                  <c:v>0.92439730639730644</c:v>
                </c:pt>
                <c:pt idx="270">
                  <c:v>0.9278338945005612</c:v>
                </c:pt>
                <c:pt idx="271">
                  <c:v>0.93127048260381606</c:v>
                </c:pt>
                <c:pt idx="272">
                  <c:v>0.93470707070707071</c:v>
                </c:pt>
                <c:pt idx="273">
                  <c:v>0.93814365881032558</c:v>
                </c:pt>
                <c:pt idx="274">
                  <c:v>0.94158024691358033</c:v>
                </c:pt>
                <c:pt idx="275">
                  <c:v>0.94501683501683498</c:v>
                </c:pt>
                <c:pt idx="276">
                  <c:v>0.94845342312008984</c:v>
                </c:pt>
                <c:pt idx="277">
                  <c:v>0.9518900112233446</c:v>
                </c:pt>
                <c:pt idx="278">
                  <c:v>0.95532659932659947</c:v>
                </c:pt>
                <c:pt idx="279">
                  <c:v>0.95876318742985411</c:v>
                </c:pt>
                <c:pt idx="280">
                  <c:v>0.96219977553310887</c:v>
                </c:pt>
                <c:pt idx="281">
                  <c:v>0.96563636363636374</c:v>
                </c:pt>
                <c:pt idx="282">
                  <c:v>0.96907070707070719</c:v>
                </c:pt>
                <c:pt idx="283">
                  <c:v>0.97250729517396195</c:v>
                </c:pt>
                <c:pt idx="284">
                  <c:v>0.9759438832772166</c:v>
                </c:pt>
                <c:pt idx="285">
                  <c:v>0.97938047138047146</c:v>
                </c:pt>
                <c:pt idx="286">
                  <c:v>0.98281705948372622</c:v>
                </c:pt>
                <c:pt idx="287">
                  <c:v>0.98625364758698109</c:v>
                </c:pt>
                <c:pt idx="288">
                  <c:v>0.98969023569023573</c:v>
                </c:pt>
                <c:pt idx="289">
                  <c:v>0.99312682379349049</c:v>
                </c:pt>
                <c:pt idx="290">
                  <c:v>0.99656341189674535</c:v>
                </c:pt>
                <c:pt idx="291">
                  <c:v>1</c:v>
                </c:pt>
              </c:numCache>
            </c:numRef>
          </c:xVal>
          <c:yVal>
            <c:numRef>
              <c:f>'8-cells'!$D$3:$D$388</c:f>
              <c:numCache>
                <c:formatCode>General</c:formatCode>
                <c:ptCount val="386"/>
                <c:pt idx="0">
                  <c:v>0.28435565654489781</c:v>
                </c:pt>
                <c:pt idx="1">
                  <c:v>0.54619163761715128</c:v>
                </c:pt>
                <c:pt idx="2">
                  <c:v>0.61293637283679658</c:v>
                </c:pt>
                <c:pt idx="3">
                  <c:v>0.68744401748011774</c:v>
                </c:pt>
                <c:pt idx="4">
                  <c:v>0.61428318462825016</c:v>
                </c:pt>
                <c:pt idx="5">
                  <c:v>0.58420611132006939</c:v>
                </c:pt>
                <c:pt idx="6">
                  <c:v>0.64622149496108849</c:v>
                </c:pt>
                <c:pt idx="7">
                  <c:v>0.60241909112177006</c:v>
                </c:pt>
                <c:pt idx="8">
                  <c:v>0.53773722693778681</c:v>
                </c:pt>
                <c:pt idx="9">
                  <c:v>0.51637048439986089</c:v>
                </c:pt>
                <c:pt idx="10">
                  <c:v>0.5395790760767708</c:v>
                </c:pt>
                <c:pt idx="11">
                  <c:v>0.46080351153385318</c:v>
                </c:pt>
                <c:pt idx="12">
                  <c:v>0.44080684625018901</c:v>
                </c:pt>
                <c:pt idx="13">
                  <c:v>0.53899226940371903</c:v>
                </c:pt>
                <c:pt idx="14">
                  <c:v>0.47579680978803868</c:v>
                </c:pt>
                <c:pt idx="15">
                  <c:v>0.48775267262004007</c:v>
                </c:pt>
                <c:pt idx="16">
                  <c:v>0.4839112862052608</c:v>
                </c:pt>
                <c:pt idx="17">
                  <c:v>0.46384482453317194</c:v>
                </c:pt>
                <c:pt idx="18">
                  <c:v>0.42974153363345774</c:v>
                </c:pt>
                <c:pt idx="19">
                  <c:v>0.43954663368141045</c:v>
                </c:pt>
                <c:pt idx="20">
                  <c:v>0.45290359438475125</c:v>
                </c:pt>
                <c:pt idx="21">
                  <c:v>0.43425115584111751</c:v>
                </c:pt>
                <c:pt idx="22">
                  <c:v>0.47839995657113604</c:v>
                </c:pt>
                <c:pt idx="23">
                  <c:v>0.44211617479600707</c:v>
                </c:pt>
                <c:pt idx="24">
                  <c:v>0.42420176843367857</c:v>
                </c:pt>
                <c:pt idx="25">
                  <c:v>0.43302842651797446</c:v>
                </c:pt>
                <c:pt idx="26">
                  <c:v>0.41516959876124337</c:v>
                </c:pt>
                <c:pt idx="27">
                  <c:v>0.40332489314043674</c:v>
                </c:pt>
                <c:pt idx="28">
                  <c:v>0.36488905605554756</c:v>
                </c:pt>
                <c:pt idx="29">
                  <c:v>0.41064834382217946</c:v>
                </c:pt>
                <c:pt idx="30">
                  <c:v>0.47305794780522664</c:v>
                </c:pt>
                <c:pt idx="31">
                  <c:v>0.42172658169602639</c:v>
                </c:pt>
                <c:pt idx="32">
                  <c:v>0.45268645006520791</c:v>
                </c:pt>
                <c:pt idx="33">
                  <c:v>0.36918541152079865</c:v>
                </c:pt>
                <c:pt idx="34">
                  <c:v>0.29865486849197148</c:v>
                </c:pt>
                <c:pt idx="35">
                  <c:v>0.30545226120910607</c:v>
                </c:pt>
                <c:pt idx="36">
                  <c:v>0.35067902838257209</c:v>
                </c:pt>
                <c:pt idx="37">
                  <c:v>0.29827615845848215</c:v>
                </c:pt>
                <c:pt idx="38">
                  <c:v>0.35726444688300957</c:v>
                </c:pt>
                <c:pt idx="39">
                  <c:v>0.35492239029364886</c:v>
                </c:pt>
                <c:pt idx="40">
                  <c:v>0.30790676753537316</c:v>
                </c:pt>
                <c:pt idx="41">
                  <c:v>0.39864982764169632</c:v>
                </c:pt>
                <c:pt idx="42">
                  <c:v>0.37267264589060833</c:v>
                </c:pt>
                <c:pt idx="43">
                  <c:v>0.43935275482467528</c:v>
                </c:pt>
                <c:pt idx="44">
                  <c:v>0.3901191579453494</c:v>
                </c:pt>
                <c:pt idx="45">
                  <c:v>0.39472701210708833</c:v>
                </c:pt>
                <c:pt idx="46">
                  <c:v>0.37500953237712276</c:v>
                </c:pt>
                <c:pt idx="47">
                  <c:v>0.41920227898133461</c:v>
                </c:pt>
                <c:pt idx="48">
                  <c:v>0.30644621348130163</c:v>
                </c:pt>
                <c:pt idx="49">
                  <c:v>0.32703485554086381</c:v>
                </c:pt>
                <c:pt idx="50">
                  <c:v>0.35511756167609559</c:v>
                </c:pt>
                <c:pt idx="51">
                  <c:v>0.31113161918573462</c:v>
                </c:pt>
                <c:pt idx="52">
                  <c:v>0.35257257855001878</c:v>
                </c:pt>
                <c:pt idx="53">
                  <c:v>0.35309605146320372</c:v>
                </c:pt>
                <c:pt idx="54">
                  <c:v>0.3874371670938464</c:v>
                </c:pt>
                <c:pt idx="55">
                  <c:v>0.35757336052807426</c:v>
                </c:pt>
                <c:pt idx="56">
                  <c:v>0.38324809126265541</c:v>
                </c:pt>
                <c:pt idx="57">
                  <c:v>0.38301802168599636</c:v>
                </c:pt>
                <c:pt idx="58">
                  <c:v>0.38986711543159369</c:v>
                </c:pt>
                <c:pt idx="59">
                  <c:v>0.40938037609913153</c:v>
                </c:pt>
                <c:pt idx="60">
                  <c:v>0.37804050517074911</c:v>
                </c:pt>
                <c:pt idx="61">
                  <c:v>0.36363659864103842</c:v>
                </c:pt>
                <c:pt idx="62">
                  <c:v>0.37069895912904444</c:v>
                </c:pt>
                <c:pt idx="63">
                  <c:v>0.3292256866219711</c:v>
                </c:pt>
                <c:pt idx="64">
                  <c:v>0.36349829838990072</c:v>
                </c:pt>
                <c:pt idx="65">
                  <c:v>0.40253903750780357</c:v>
                </c:pt>
                <c:pt idx="66">
                  <c:v>0.3900299736712512</c:v>
                </c:pt>
                <c:pt idx="67">
                  <c:v>0.3469035607790828</c:v>
                </c:pt>
                <c:pt idx="68">
                  <c:v>0.30877405228783511</c:v>
                </c:pt>
                <c:pt idx="69">
                  <c:v>0.31476361643523992</c:v>
                </c:pt>
                <c:pt idx="70">
                  <c:v>0.2815844814192966</c:v>
                </c:pt>
                <c:pt idx="71">
                  <c:v>0.22749486544161077</c:v>
                </c:pt>
                <c:pt idx="72">
                  <c:v>0.24845058480325818</c:v>
                </c:pt>
                <c:pt idx="73">
                  <c:v>0.30529974317514108</c:v>
                </c:pt>
                <c:pt idx="74">
                  <c:v>0.35199094197981334</c:v>
                </c:pt>
                <c:pt idx="75">
                  <c:v>0.34333877486657904</c:v>
                </c:pt>
                <c:pt idx="76">
                  <c:v>0.3174624101209933</c:v>
                </c:pt>
                <c:pt idx="77">
                  <c:v>0.31586614086720716</c:v>
                </c:pt>
                <c:pt idx="78">
                  <c:v>0.30445572388548736</c:v>
                </c:pt>
                <c:pt idx="79">
                  <c:v>0.24775649849614628</c:v>
                </c:pt>
                <c:pt idx="80">
                  <c:v>0.26025263707558299</c:v>
                </c:pt>
                <c:pt idx="81">
                  <c:v>0.33592872496216131</c:v>
                </c:pt>
                <c:pt idx="82">
                  <c:v>0.24505124218183508</c:v>
                </c:pt>
                <c:pt idx="83">
                  <c:v>0.26587770897232571</c:v>
                </c:pt>
                <c:pt idx="84">
                  <c:v>0.2142658647837152</c:v>
                </c:pt>
                <c:pt idx="85">
                  <c:v>0.2374395582664128</c:v>
                </c:pt>
                <c:pt idx="86">
                  <c:v>0.25750343488707844</c:v>
                </c:pt>
                <c:pt idx="87">
                  <c:v>0.29441279910660617</c:v>
                </c:pt>
                <c:pt idx="88">
                  <c:v>0.28013814514805235</c:v>
                </c:pt>
                <c:pt idx="89">
                  <c:v>0.26452831212944905</c:v>
                </c:pt>
                <c:pt idx="90">
                  <c:v>0.2556279800795937</c:v>
                </c:pt>
                <c:pt idx="91">
                  <c:v>0.27111890073273281</c:v>
                </c:pt>
                <c:pt idx="92">
                  <c:v>0.30415973549753833</c:v>
                </c:pt>
                <c:pt idx="93">
                  <c:v>0.27696499452615359</c:v>
                </c:pt>
                <c:pt idx="94">
                  <c:v>0.25362844280379843</c:v>
                </c:pt>
                <c:pt idx="95">
                  <c:v>0.25277408330845219</c:v>
                </c:pt>
                <c:pt idx="96">
                  <c:v>0.24006467798660683</c:v>
                </c:pt>
                <c:pt idx="97">
                  <c:v>0.26137713444464694</c:v>
                </c:pt>
                <c:pt idx="98">
                  <c:v>0.25885929435851301</c:v>
                </c:pt>
                <c:pt idx="99">
                  <c:v>0.26905861474849391</c:v>
                </c:pt>
                <c:pt idx="100">
                  <c:v>0.28872568597570825</c:v>
                </c:pt>
                <c:pt idx="101">
                  <c:v>0.28829656743946774</c:v>
                </c:pt>
                <c:pt idx="102">
                  <c:v>0.25453967343045369</c:v>
                </c:pt>
                <c:pt idx="103">
                  <c:v>0.22287925612560247</c:v>
                </c:pt>
                <c:pt idx="104">
                  <c:v>0.25029114141653058</c:v>
                </c:pt>
                <c:pt idx="105">
                  <c:v>0.28476538719546479</c:v>
                </c:pt>
                <c:pt idx="106">
                  <c:v>0.28635390129498145</c:v>
                </c:pt>
                <c:pt idx="107">
                  <c:v>0.2969642448612409</c:v>
                </c:pt>
                <c:pt idx="108">
                  <c:v>0.32470572420861882</c:v>
                </c:pt>
                <c:pt idx="109">
                  <c:v>0.27014821392334543</c:v>
                </c:pt>
                <c:pt idx="110">
                  <c:v>0.2563608421580526</c:v>
                </c:pt>
                <c:pt idx="111">
                  <c:v>0.25253108847467748</c:v>
                </c:pt>
                <c:pt idx="112">
                  <c:v>0.23975964191867688</c:v>
                </c:pt>
                <c:pt idx="113">
                  <c:v>0.29589532609777441</c:v>
                </c:pt>
                <c:pt idx="114">
                  <c:v>0.27926310524132103</c:v>
                </c:pt>
                <c:pt idx="115">
                  <c:v>0.27178584399990174</c:v>
                </c:pt>
                <c:pt idx="116">
                  <c:v>0.24294184022055657</c:v>
                </c:pt>
                <c:pt idx="117">
                  <c:v>0.25163149057942635</c:v>
                </c:pt>
                <c:pt idx="118">
                  <c:v>0.32197590990578778</c:v>
                </c:pt>
                <c:pt idx="119">
                  <c:v>0.27394048436108509</c:v>
                </c:pt>
                <c:pt idx="120">
                  <c:v>0.26221081352860809</c:v>
                </c:pt>
                <c:pt idx="121">
                  <c:v>0.26506600282546117</c:v>
                </c:pt>
                <c:pt idx="122">
                  <c:v>0.29833690716692579</c:v>
                </c:pt>
                <c:pt idx="123">
                  <c:v>0.30528294034089071</c:v>
                </c:pt>
                <c:pt idx="124">
                  <c:v>0.29335809812596697</c:v>
                </c:pt>
                <c:pt idx="125">
                  <c:v>0.3274911171170472</c:v>
                </c:pt>
                <c:pt idx="126">
                  <c:v>0.33184434371360727</c:v>
                </c:pt>
                <c:pt idx="127">
                  <c:v>0.30982616821705122</c:v>
                </c:pt>
                <c:pt idx="128">
                  <c:v>0.32053215868596663</c:v>
                </c:pt>
                <c:pt idx="129">
                  <c:v>0.37912751929417754</c:v>
                </c:pt>
                <c:pt idx="130">
                  <c:v>0.37490613032019737</c:v>
                </c:pt>
                <c:pt idx="131">
                  <c:v>0.31451028139577264</c:v>
                </c:pt>
                <c:pt idx="132">
                  <c:v>0.28389163981444498</c:v>
                </c:pt>
                <c:pt idx="133">
                  <c:v>0.26705132231842921</c:v>
                </c:pt>
                <c:pt idx="134">
                  <c:v>0.29091910210823868</c:v>
                </c:pt>
                <c:pt idx="135">
                  <c:v>0.36574987817945165</c:v>
                </c:pt>
                <c:pt idx="136">
                  <c:v>0.39265638591715685</c:v>
                </c:pt>
                <c:pt idx="137">
                  <c:v>0.34078603658623274</c:v>
                </c:pt>
                <c:pt idx="138">
                  <c:v>0.36374904837794481</c:v>
                </c:pt>
                <c:pt idx="139">
                  <c:v>0.34431980188165889</c:v>
                </c:pt>
                <c:pt idx="140">
                  <c:v>0.33337857173323815</c:v>
                </c:pt>
                <c:pt idx="141">
                  <c:v>0.34586307758127077</c:v>
                </c:pt>
                <c:pt idx="142">
                  <c:v>0.306376417092877</c:v>
                </c:pt>
                <c:pt idx="143">
                  <c:v>0.29601036088610394</c:v>
                </c:pt>
                <c:pt idx="144">
                  <c:v>0.27787751767852037</c:v>
                </c:pt>
                <c:pt idx="145">
                  <c:v>0.32066787388568124</c:v>
                </c:pt>
                <c:pt idx="146">
                  <c:v>0.3593105150844213</c:v>
                </c:pt>
                <c:pt idx="147">
                  <c:v>0.31777003124034642</c:v>
                </c:pt>
                <c:pt idx="148">
                  <c:v>0.3117649567844028</c:v>
                </c:pt>
                <c:pt idx="149">
                  <c:v>0.31707723745894612</c:v>
                </c:pt>
                <c:pt idx="150">
                  <c:v>0.32851867505774351</c:v>
                </c:pt>
                <c:pt idx="151">
                  <c:v>0.32904861059948631</c:v>
                </c:pt>
                <c:pt idx="152">
                  <c:v>0.30483443391897669</c:v>
                </c:pt>
                <c:pt idx="153">
                  <c:v>0.30301068013995469</c:v>
                </c:pt>
                <c:pt idx="154">
                  <c:v>0.30651988744686104</c:v>
                </c:pt>
                <c:pt idx="155">
                  <c:v>0.33360864130989726</c:v>
                </c:pt>
                <c:pt idx="156">
                  <c:v>0.40958588768727078</c:v>
                </c:pt>
                <c:pt idx="157">
                  <c:v>0.2881621447654647</c:v>
                </c:pt>
                <c:pt idx="158">
                  <c:v>0.27411626785785831</c:v>
                </c:pt>
                <c:pt idx="159">
                  <c:v>0.26588417160088357</c:v>
                </c:pt>
                <c:pt idx="160">
                  <c:v>0.34999398975544116</c:v>
                </c:pt>
                <c:pt idx="161">
                  <c:v>0.30106284389262211</c:v>
                </c:pt>
                <c:pt idx="162">
                  <c:v>0.27772499964455538</c:v>
                </c:pt>
                <c:pt idx="163">
                  <c:v>0.30381850870968452</c:v>
                </c:pt>
                <c:pt idx="164">
                  <c:v>0.31994535201291485</c:v>
                </c:pt>
                <c:pt idx="165">
                  <c:v>0.30754098275899955</c:v>
                </c:pt>
                <c:pt idx="166">
                  <c:v>0.23836759172731842</c:v>
                </c:pt>
                <c:pt idx="167">
                  <c:v>0.27257945478680429</c:v>
                </c:pt>
                <c:pt idx="168">
                  <c:v>0.27429851398318938</c:v>
                </c:pt>
                <c:pt idx="169">
                  <c:v>0.33180039783941401</c:v>
                </c:pt>
                <c:pt idx="170">
                  <c:v>0.41584946728552796</c:v>
                </c:pt>
                <c:pt idx="171">
                  <c:v>0.47427292197410031</c:v>
                </c:pt>
                <c:pt idx="172">
                  <c:v>0.39615525301837062</c:v>
                </c:pt>
                <c:pt idx="173">
                  <c:v>0.40716886460663915</c:v>
                </c:pt>
                <c:pt idx="174">
                  <c:v>0.38659831790703891</c:v>
                </c:pt>
                <c:pt idx="175">
                  <c:v>0.39779676067206166</c:v>
                </c:pt>
                <c:pt idx="176">
                  <c:v>0.40715723187523506</c:v>
                </c:pt>
                <c:pt idx="177">
                  <c:v>0.45169120526730072</c:v>
                </c:pt>
                <c:pt idx="178">
                  <c:v>0.33740608185048315</c:v>
                </c:pt>
                <c:pt idx="179">
                  <c:v>0.3620842752614456</c:v>
                </c:pt>
                <c:pt idx="180">
                  <c:v>0.4160756592850523</c:v>
                </c:pt>
                <c:pt idx="181">
                  <c:v>0.41087324329599223</c:v>
                </c:pt>
                <c:pt idx="182">
                  <c:v>0.41607048918220602</c:v>
                </c:pt>
                <c:pt idx="183">
                  <c:v>0.38352081418779621</c:v>
                </c:pt>
                <c:pt idx="184">
                  <c:v>0.35521967120730946</c:v>
                </c:pt>
                <c:pt idx="185">
                  <c:v>0.39582048885907462</c:v>
                </c:pt>
                <c:pt idx="186">
                  <c:v>0.39799063952879676</c:v>
                </c:pt>
                <c:pt idx="187">
                  <c:v>0.42120957141139925</c:v>
                </c:pt>
                <c:pt idx="188">
                  <c:v>0.45901853352617816</c:v>
                </c:pt>
                <c:pt idx="189">
                  <c:v>0.4286571045614524</c:v>
                </c:pt>
                <c:pt idx="190">
                  <c:v>0.42273345922533767</c:v>
                </c:pt>
                <c:pt idx="191">
                  <c:v>0.39042290148756781</c:v>
                </c:pt>
                <c:pt idx="192">
                  <c:v>0.38526184632127791</c:v>
                </c:pt>
                <c:pt idx="193">
                  <c:v>0.44842499279416914</c:v>
                </c:pt>
                <c:pt idx="194">
                  <c:v>0.49403176252683606</c:v>
                </c:pt>
                <c:pt idx="195">
                  <c:v>0.45528701179688219</c:v>
                </c:pt>
                <c:pt idx="196">
                  <c:v>0.4169519917174952</c:v>
                </c:pt>
                <c:pt idx="197">
                  <c:v>0.47861710089067944</c:v>
                </c:pt>
                <c:pt idx="198">
                  <c:v>0.40018534818703877</c:v>
                </c:pt>
                <c:pt idx="199">
                  <c:v>0.35920452797607272</c:v>
                </c:pt>
                <c:pt idx="200">
                  <c:v>0.33170992103960423</c:v>
                </c:pt>
                <c:pt idx="201">
                  <c:v>0.34676655305365661</c:v>
                </c:pt>
                <c:pt idx="202">
                  <c:v>0.35826098420662833</c:v>
                </c:pt>
                <c:pt idx="203">
                  <c:v>0.33338374183608444</c:v>
                </c:pt>
                <c:pt idx="204">
                  <c:v>0.35359238133644572</c:v>
                </c:pt>
                <c:pt idx="205">
                  <c:v>0.34752009554350061</c:v>
                </c:pt>
                <c:pt idx="206">
                  <c:v>0.35962976893517851</c:v>
                </c:pt>
                <c:pt idx="207">
                  <c:v>0.39197134729002592</c:v>
                </c:pt>
                <c:pt idx="208">
                  <c:v>0.41005765957199303</c:v>
                </c:pt>
                <c:pt idx="209">
                  <c:v>0.38288747658912803</c:v>
                </c:pt>
                <c:pt idx="210">
                  <c:v>0.41520708200687878</c:v>
                </c:pt>
                <c:pt idx="211">
                  <c:v>0.51931873554794694</c:v>
                </c:pt>
                <c:pt idx="212">
                  <c:v>0.50100752379216695</c:v>
                </c:pt>
                <c:pt idx="213">
                  <c:v>0.58752014724452895</c:v>
                </c:pt>
                <c:pt idx="214">
                  <c:v>0.5057174874851198</c:v>
                </c:pt>
                <c:pt idx="215">
                  <c:v>0.47758566537284841</c:v>
                </c:pt>
                <c:pt idx="216">
                  <c:v>0.46507660153629604</c:v>
                </c:pt>
                <c:pt idx="217">
                  <c:v>0.53612027727261558</c:v>
                </c:pt>
                <c:pt idx="218">
                  <c:v>0.46778185785060722</c:v>
                </c:pt>
                <c:pt idx="219">
                  <c:v>0.42751838940956127</c:v>
                </c:pt>
                <c:pt idx="220">
                  <c:v>0.35319816099441753</c:v>
                </c:pt>
                <c:pt idx="221">
                  <c:v>0.39443490129627401</c:v>
                </c:pt>
                <c:pt idx="222">
                  <c:v>0.45641667926879231</c:v>
                </c:pt>
                <c:pt idx="223">
                  <c:v>0.49910234089331618</c:v>
                </c:pt>
                <c:pt idx="224">
                  <c:v>0.47748484836734612</c:v>
                </c:pt>
                <c:pt idx="225">
                  <c:v>0.45437578117022687</c:v>
                </c:pt>
                <c:pt idx="226">
                  <c:v>0.48123705050802723</c:v>
                </c:pt>
                <c:pt idx="227">
                  <c:v>0.50477911381852159</c:v>
                </c:pt>
                <c:pt idx="228">
                  <c:v>0.45471054532952293</c:v>
                </c:pt>
                <c:pt idx="229">
                  <c:v>0.46651906023040562</c:v>
                </c:pt>
                <c:pt idx="230">
                  <c:v>0.51857165568666075</c:v>
                </c:pt>
                <c:pt idx="231">
                  <c:v>0.48638259536577833</c:v>
                </c:pt>
                <c:pt idx="232">
                  <c:v>0.51111119727949184</c:v>
                </c:pt>
                <c:pt idx="233">
                  <c:v>0.54880770965736425</c:v>
                </c:pt>
                <c:pt idx="234">
                  <c:v>0.51426754506714012</c:v>
                </c:pt>
                <c:pt idx="235">
                  <c:v>0.52633456511033649</c:v>
                </c:pt>
                <c:pt idx="236">
                  <c:v>0.53104452880328912</c:v>
                </c:pt>
                <c:pt idx="237">
                  <c:v>0.50023459341664955</c:v>
                </c:pt>
                <c:pt idx="238">
                  <c:v>0.49140793533235355</c:v>
                </c:pt>
                <c:pt idx="239">
                  <c:v>0.462613047530048</c:v>
                </c:pt>
                <c:pt idx="240">
                  <c:v>0.48864193030959863</c:v>
                </c:pt>
                <c:pt idx="241">
                  <c:v>0.50048534340469364</c:v>
                </c:pt>
                <c:pt idx="242">
                  <c:v>0.57263025104726883</c:v>
                </c:pt>
                <c:pt idx="243">
                  <c:v>0.47983336758526463</c:v>
                </c:pt>
                <c:pt idx="244">
                  <c:v>0.4361472910599874</c:v>
                </c:pt>
                <c:pt idx="245">
                  <c:v>0.48563680803020365</c:v>
                </c:pt>
                <c:pt idx="246">
                  <c:v>0.4921188244737158</c:v>
                </c:pt>
                <c:pt idx="247">
                  <c:v>0.50826764071404285</c:v>
                </c:pt>
                <c:pt idx="248">
                  <c:v>0.50807246933159622</c:v>
                </c:pt>
                <c:pt idx="249">
                  <c:v>0.50263352113731918</c:v>
                </c:pt>
                <c:pt idx="250">
                  <c:v>0.43092548718525375</c:v>
                </c:pt>
                <c:pt idx="251">
                  <c:v>0.50305359199357869</c:v>
                </c:pt>
                <c:pt idx="252">
                  <c:v>0.52917165904722752</c:v>
                </c:pt>
                <c:pt idx="253">
                  <c:v>0.50175460365345315</c:v>
                </c:pt>
                <c:pt idx="254">
                  <c:v>0.4801539139617334</c:v>
                </c:pt>
                <c:pt idx="255">
                  <c:v>0.50454387413901625</c:v>
                </c:pt>
                <c:pt idx="256">
                  <c:v>0.61301650943091379</c:v>
                </c:pt>
                <c:pt idx="257">
                  <c:v>0.63397222879256121</c:v>
                </c:pt>
                <c:pt idx="258">
                  <c:v>0.51654239031949933</c:v>
                </c:pt>
                <c:pt idx="259">
                  <c:v>0.54187589426622662</c:v>
                </c:pt>
                <c:pt idx="260">
                  <c:v>0.54105643296509265</c:v>
                </c:pt>
                <c:pt idx="261">
                  <c:v>0.56341712777521424</c:v>
                </c:pt>
                <c:pt idx="262">
                  <c:v>0.54544197270444195</c:v>
                </c:pt>
                <c:pt idx="263">
                  <c:v>0.4832029821153217</c:v>
                </c:pt>
                <c:pt idx="264">
                  <c:v>0.47993547711647849</c:v>
                </c:pt>
                <c:pt idx="265">
                  <c:v>0.53842614314205239</c:v>
                </c:pt>
                <c:pt idx="266">
                  <c:v>0.54504904488812544</c:v>
                </c:pt>
                <c:pt idx="267">
                  <c:v>0.63919274014158323</c:v>
                </c:pt>
                <c:pt idx="268">
                  <c:v>0.62675347269345549</c:v>
                </c:pt>
                <c:pt idx="269">
                  <c:v>0.56657735313999724</c:v>
                </c:pt>
                <c:pt idx="270">
                  <c:v>0.59581686978708215</c:v>
                </c:pt>
                <c:pt idx="271">
                  <c:v>0.64849763273915917</c:v>
                </c:pt>
                <c:pt idx="272">
                  <c:v>0.69548481993178046</c:v>
                </c:pt>
                <c:pt idx="273">
                  <c:v>0.73722564526114831</c:v>
                </c:pt>
                <c:pt idx="274">
                  <c:v>0.78657427692880377</c:v>
                </c:pt>
                <c:pt idx="275">
                  <c:v>0.77552447462061136</c:v>
                </c:pt>
                <c:pt idx="276">
                  <c:v>0.78115213156877716</c:v>
                </c:pt>
                <c:pt idx="277">
                  <c:v>0.85754169364814081</c:v>
                </c:pt>
                <c:pt idx="278">
                  <c:v>0.94509997040116123</c:v>
                </c:pt>
                <c:pt idx="279">
                  <c:v>0.83362867545842645</c:v>
                </c:pt>
                <c:pt idx="280">
                  <c:v>0.86560963913974653</c:v>
                </c:pt>
                <c:pt idx="281">
                  <c:v>0.88067531883377981</c:v>
                </c:pt>
                <c:pt idx="282">
                  <c:v>0.81832387850775312</c:v>
                </c:pt>
                <c:pt idx="283">
                  <c:v>0.88148702498064446</c:v>
                </c:pt>
                <c:pt idx="284">
                  <c:v>0.897703052557973</c:v>
                </c:pt>
                <c:pt idx="285">
                  <c:v>1</c:v>
                </c:pt>
                <c:pt idx="286">
                  <c:v>0.9579980844768955</c:v>
                </c:pt>
                <c:pt idx="287">
                  <c:v>0.64613748078983657</c:v>
                </c:pt>
                <c:pt idx="288">
                  <c:v>0.54457856552911477</c:v>
                </c:pt>
                <c:pt idx="289">
                  <c:v>0.45036507388723229</c:v>
                </c:pt>
                <c:pt idx="290">
                  <c:v>0.27543205903223428</c:v>
                </c:pt>
                <c:pt idx="291">
                  <c:v>0.19387885673515759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11-2346-B872-21B90F6EC4D9}"/>
            </c:ext>
          </c:extLst>
        </c:ser>
        <c:ser>
          <c:idx val="1"/>
          <c:order val="1"/>
          <c:tx>
            <c:strRef>
              <c:f>'8-cells'!$G$2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52000"/>
                </a:schemeClr>
              </a:solidFill>
              <a:ln w="9525">
                <a:solidFill>
                  <a:schemeClr val="accent6">
                    <a:tint val="52000"/>
                  </a:schemeClr>
                </a:solidFill>
              </a:ln>
              <a:effectLst/>
            </c:spPr>
          </c:marker>
          <c:xVal>
            <c:numRef>
              <c:f>'8-cells'!$G$3:$G$388</c:f>
              <c:numCache>
                <c:formatCode>General</c:formatCode>
                <c:ptCount val="386"/>
                <c:pt idx="0">
                  <c:v>0</c:v>
                </c:pt>
                <c:pt idx="1">
                  <c:v>3.7315251725617135E-3</c:v>
                </c:pt>
                <c:pt idx="2">
                  <c:v>7.463050345123427E-3</c:v>
                </c:pt>
                <c:pt idx="3">
                  <c:v>1.119457551768514E-2</c:v>
                </c:pt>
                <c:pt idx="4">
                  <c:v>1.4926100690246854E-2</c:v>
                </c:pt>
                <c:pt idx="5">
                  <c:v>1.8657625862808565E-2</c:v>
                </c:pt>
                <c:pt idx="6">
                  <c:v>2.2389151035370279E-2</c:v>
                </c:pt>
                <c:pt idx="7">
                  <c:v>2.6118238895605043E-2</c:v>
                </c:pt>
                <c:pt idx="8">
                  <c:v>2.9849764068166751E-2</c:v>
                </c:pt>
                <c:pt idx="9">
                  <c:v>3.3581289240728465E-2</c:v>
                </c:pt>
                <c:pt idx="10">
                  <c:v>3.731281441329018E-2</c:v>
                </c:pt>
                <c:pt idx="11">
                  <c:v>4.1044339585851894E-2</c:v>
                </c:pt>
                <c:pt idx="12">
                  <c:v>4.4775864758413601E-2</c:v>
                </c:pt>
                <c:pt idx="13">
                  <c:v>4.8507389930975316E-2</c:v>
                </c:pt>
                <c:pt idx="14">
                  <c:v>5.223891510353703E-2</c:v>
                </c:pt>
                <c:pt idx="15">
                  <c:v>5.5970440276098751E-2</c:v>
                </c:pt>
                <c:pt idx="16">
                  <c:v>5.9701965448660459E-2</c:v>
                </c:pt>
                <c:pt idx="17">
                  <c:v>6.3433490621222166E-2</c:v>
                </c:pt>
                <c:pt idx="18">
                  <c:v>6.716501579378388E-2</c:v>
                </c:pt>
                <c:pt idx="19">
                  <c:v>7.0896540966345595E-2</c:v>
                </c:pt>
                <c:pt idx="20">
                  <c:v>7.4628066138907309E-2</c:v>
                </c:pt>
                <c:pt idx="21">
                  <c:v>7.8357153999142073E-2</c:v>
                </c:pt>
                <c:pt idx="22">
                  <c:v>8.2088679171703788E-2</c:v>
                </c:pt>
                <c:pt idx="23">
                  <c:v>8.5820204344265502E-2</c:v>
                </c:pt>
                <c:pt idx="24">
                  <c:v>8.9551729516827203E-2</c:v>
                </c:pt>
                <c:pt idx="25">
                  <c:v>9.3283254689388931E-2</c:v>
                </c:pt>
                <c:pt idx="26">
                  <c:v>9.7014779861950631E-2</c:v>
                </c:pt>
                <c:pt idx="27">
                  <c:v>0.10074630503451235</c:v>
                </c:pt>
                <c:pt idx="28">
                  <c:v>0.10447783020707406</c:v>
                </c:pt>
                <c:pt idx="29">
                  <c:v>0.10820935537963579</c:v>
                </c:pt>
                <c:pt idx="30">
                  <c:v>0.1119408805521975</c:v>
                </c:pt>
                <c:pt idx="31">
                  <c:v>0.1156724057247592</c:v>
                </c:pt>
                <c:pt idx="32">
                  <c:v>0.11940393089732092</c:v>
                </c:pt>
                <c:pt idx="33">
                  <c:v>0.12313545606988263</c:v>
                </c:pt>
                <c:pt idx="34">
                  <c:v>0.12686698124244433</c:v>
                </c:pt>
                <c:pt idx="35">
                  <c:v>0.1305960691026791</c:v>
                </c:pt>
                <c:pt idx="36">
                  <c:v>0.13432759427524082</c:v>
                </c:pt>
                <c:pt idx="37">
                  <c:v>0.13805911944780253</c:v>
                </c:pt>
                <c:pt idx="38">
                  <c:v>0.14179064462036425</c:v>
                </c:pt>
                <c:pt idx="39">
                  <c:v>0.14552216979292595</c:v>
                </c:pt>
                <c:pt idx="40">
                  <c:v>0.14925369496548768</c:v>
                </c:pt>
                <c:pt idx="41">
                  <c:v>0.15298522013804938</c:v>
                </c:pt>
                <c:pt idx="42">
                  <c:v>0.15671674531061108</c:v>
                </c:pt>
                <c:pt idx="43">
                  <c:v>0.16044827048317281</c:v>
                </c:pt>
                <c:pt idx="44">
                  <c:v>0.16417979565573454</c:v>
                </c:pt>
                <c:pt idx="45">
                  <c:v>0.16791132082829624</c:v>
                </c:pt>
                <c:pt idx="46">
                  <c:v>0.17164284600085794</c:v>
                </c:pt>
                <c:pt idx="47">
                  <c:v>0.17537437117341967</c:v>
                </c:pt>
                <c:pt idx="48">
                  <c:v>0.17910345903365441</c:v>
                </c:pt>
                <c:pt idx="49">
                  <c:v>0.18283498420621613</c:v>
                </c:pt>
                <c:pt idx="50">
                  <c:v>0.18656650937877786</c:v>
                </c:pt>
                <c:pt idx="51">
                  <c:v>0.19029803455133956</c:v>
                </c:pt>
                <c:pt idx="52">
                  <c:v>0.19402955972390126</c:v>
                </c:pt>
                <c:pt idx="53">
                  <c:v>0.19776108489646296</c:v>
                </c:pt>
                <c:pt idx="54">
                  <c:v>0.20149261006902469</c:v>
                </c:pt>
                <c:pt idx="55">
                  <c:v>0.20522413524158642</c:v>
                </c:pt>
                <c:pt idx="56">
                  <c:v>0.20895566041414812</c:v>
                </c:pt>
                <c:pt idx="57">
                  <c:v>0.21268718558670985</c:v>
                </c:pt>
                <c:pt idx="58">
                  <c:v>0.21641871075927158</c:v>
                </c:pt>
                <c:pt idx="59">
                  <c:v>0.22015023593183328</c:v>
                </c:pt>
                <c:pt idx="60">
                  <c:v>0.22388176110439501</c:v>
                </c:pt>
                <c:pt idx="61">
                  <c:v>0.22761328627695668</c:v>
                </c:pt>
                <c:pt idx="62">
                  <c:v>0.23134237413719144</c:v>
                </c:pt>
                <c:pt idx="63">
                  <c:v>0.23507389930975317</c:v>
                </c:pt>
                <c:pt idx="64">
                  <c:v>0.2388054244823149</c:v>
                </c:pt>
                <c:pt idx="65">
                  <c:v>0.2425369496548766</c:v>
                </c:pt>
                <c:pt idx="66">
                  <c:v>0.24626847482743833</c:v>
                </c:pt>
                <c:pt idx="67">
                  <c:v>0.25</c:v>
                </c:pt>
                <c:pt idx="68">
                  <c:v>0.2537315251725617</c:v>
                </c:pt>
                <c:pt idx="69">
                  <c:v>0.25746305034512346</c:v>
                </c:pt>
                <c:pt idx="70">
                  <c:v>0.26119457551768516</c:v>
                </c:pt>
                <c:pt idx="71">
                  <c:v>0.26492610069024686</c:v>
                </c:pt>
                <c:pt idx="72">
                  <c:v>0.26865762586280861</c:v>
                </c:pt>
                <c:pt idx="73">
                  <c:v>0.27238915103537031</c:v>
                </c:pt>
                <c:pt idx="74">
                  <c:v>0.27612067620793201</c:v>
                </c:pt>
                <c:pt idx="75">
                  <c:v>0.27985220138049371</c:v>
                </c:pt>
                <c:pt idx="76">
                  <c:v>0.28358128924072851</c:v>
                </c:pt>
                <c:pt idx="77">
                  <c:v>0.28731281441329021</c:v>
                </c:pt>
                <c:pt idx="78">
                  <c:v>0.29104433958585191</c:v>
                </c:pt>
                <c:pt idx="79">
                  <c:v>0.29477586475841366</c:v>
                </c:pt>
                <c:pt idx="80">
                  <c:v>0.29850738993097536</c:v>
                </c:pt>
                <c:pt idx="81">
                  <c:v>0.30223891510353701</c:v>
                </c:pt>
                <c:pt idx="82">
                  <c:v>0.30597044027609877</c:v>
                </c:pt>
                <c:pt idx="83">
                  <c:v>0.30970196544866047</c:v>
                </c:pt>
                <c:pt idx="84">
                  <c:v>0.31343349062122217</c:v>
                </c:pt>
                <c:pt idx="85">
                  <c:v>0.31716501579378392</c:v>
                </c:pt>
                <c:pt idx="86">
                  <c:v>0.32089654096634562</c:v>
                </c:pt>
                <c:pt idx="87">
                  <c:v>0.32462806613890732</c:v>
                </c:pt>
                <c:pt idx="88">
                  <c:v>0.32835959131146908</c:v>
                </c:pt>
                <c:pt idx="89">
                  <c:v>0.33209111648403072</c:v>
                </c:pt>
                <c:pt idx="90">
                  <c:v>0.33582020434426552</c:v>
                </c:pt>
                <c:pt idx="91">
                  <c:v>0.33955172951682722</c:v>
                </c:pt>
                <c:pt idx="92">
                  <c:v>0.34328325468938897</c:v>
                </c:pt>
                <c:pt idx="93">
                  <c:v>0.34701477986195067</c:v>
                </c:pt>
                <c:pt idx="94">
                  <c:v>0.35074630503451237</c:v>
                </c:pt>
                <c:pt idx="95">
                  <c:v>0.35447783020707407</c:v>
                </c:pt>
                <c:pt idx="96">
                  <c:v>0.35820935537963577</c:v>
                </c:pt>
                <c:pt idx="97">
                  <c:v>0.36194088055219747</c:v>
                </c:pt>
                <c:pt idx="98">
                  <c:v>0.36567240572475923</c:v>
                </c:pt>
                <c:pt idx="99">
                  <c:v>0.36940393089732093</c:v>
                </c:pt>
                <c:pt idx="100">
                  <c:v>0.37313545606988263</c:v>
                </c:pt>
                <c:pt idx="101">
                  <c:v>0.37686698124244439</c:v>
                </c:pt>
                <c:pt idx="102">
                  <c:v>0.38059850641500609</c:v>
                </c:pt>
                <c:pt idx="103">
                  <c:v>0.38432759427524082</c:v>
                </c:pt>
                <c:pt idx="104">
                  <c:v>0.38805911944780253</c:v>
                </c:pt>
                <c:pt idx="105">
                  <c:v>0.39179064462036428</c:v>
                </c:pt>
                <c:pt idx="106">
                  <c:v>0.39552216979292593</c:v>
                </c:pt>
                <c:pt idx="107">
                  <c:v>0.39925369496548768</c:v>
                </c:pt>
                <c:pt idx="108">
                  <c:v>0.40298522013804938</c:v>
                </c:pt>
                <c:pt idx="109">
                  <c:v>0.40671674531061114</c:v>
                </c:pt>
                <c:pt idx="110">
                  <c:v>0.41044827048317284</c:v>
                </c:pt>
                <c:pt idx="111">
                  <c:v>0.41417979565573459</c:v>
                </c:pt>
                <c:pt idx="112">
                  <c:v>0.41791132082829624</c:v>
                </c:pt>
                <c:pt idx="113">
                  <c:v>0.42164284600085794</c:v>
                </c:pt>
                <c:pt idx="114">
                  <c:v>0.4253743711734197</c:v>
                </c:pt>
                <c:pt idx="115">
                  <c:v>0.42910589634598134</c:v>
                </c:pt>
                <c:pt idx="116">
                  <c:v>0.43283742151854315</c:v>
                </c:pt>
                <c:pt idx="117">
                  <c:v>0.43656650937877783</c:v>
                </c:pt>
                <c:pt idx="118">
                  <c:v>0.44029803455133965</c:v>
                </c:pt>
                <c:pt idx="119">
                  <c:v>0.44402955972390129</c:v>
                </c:pt>
                <c:pt idx="120">
                  <c:v>0.44776108489646299</c:v>
                </c:pt>
                <c:pt idx="121">
                  <c:v>0.45149261006902475</c:v>
                </c:pt>
                <c:pt idx="122">
                  <c:v>0.45522413524158639</c:v>
                </c:pt>
                <c:pt idx="123">
                  <c:v>0.45895566041414815</c:v>
                </c:pt>
                <c:pt idx="124">
                  <c:v>0.46268718558670985</c:v>
                </c:pt>
                <c:pt idx="125">
                  <c:v>0.4664187107592716</c:v>
                </c:pt>
                <c:pt idx="126">
                  <c:v>0.4701502359318333</c:v>
                </c:pt>
                <c:pt idx="127">
                  <c:v>0.47388176110439495</c:v>
                </c:pt>
                <c:pt idx="128">
                  <c:v>0.47761328627695671</c:v>
                </c:pt>
                <c:pt idx="129">
                  <c:v>0.48134481144951841</c:v>
                </c:pt>
                <c:pt idx="130">
                  <c:v>0.48507633662208016</c:v>
                </c:pt>
                <c:pt idx="131">
                  <c:v>0.4888054244823149</c:v>
                </c:pt>
                <c:pt idx="132">
                  <c:v>0.49253694965487665</c:v>
                </c:pt>
                <c:pt idx="133">
                  <c:v>0.4962684748274383</c:v>
                </c:pt>
                <c:pt idx="134">
                  <c:v>0.5</c:v>
                </c:pt>
                <c:pt idx="135">
                  <c:v>0.50373152517256181</c:v>
                </c:pt>
                <c:pt idx="136">
                  <c:v>0.5074630503451234</c:v>
                </c:pt>
                <c:pt idx="137">
                  <c:v>0.51119457551768521</c:v>
                </c:pt>
                <c:pt idx="138">
                  <c:v>0.51492610069024691</c:v>
                </c:pt>
                <c:pt idx="139">
                  <c:v>0.51865762586280861</c:v>
                </c:pt>
                <c:pt idx="140">
                  <c:v>0.52238915103537031</c:v>
                </c:pt>
                <c:pt idx="141">
                  <c:v>0.52612067620793201</c:v>
                </c:pt>
                <c:pt idx="142">
                  <c:v>0.52985220138049371</c:v>
                </c:pt>
                <c:pt idx="143">
                  <c:v>0.53358372655305542</c:v>
                </c:pt>
                <c:pt idx="144">
                  <c:v>0.53731281441329026</c:v>
                </c:pt>
                <c:pt idx="145">
                  <c:v>0.54104433958585196</c:v>
                </c:pt>
                <c:pt idx="146">
                  <c:v>0.54477586475841366</c:v>
                </c:pt>
                <c:pt idx="147">
                  <c:v>0.54850738993097536</c:v>
                </c:pt>
                <c:pt idx="148">
                  <c:v>0.55223891510353706</c:v>
                </c:pt>
                <c:pt idx="149">
                  <c:v>0.55597044027609877</c:v>
                </c:pt>
                <c:pt idx="150">
                  <c:v>0.55970196544866047</c:v>
                </c:pt>
                <c:pt idx="151">
                  <c:v>0.56343349062122228</c:v>
                </c:pt>
                <c:pt idx="152">
                  <c:v>0.56716501579378387</c:v>
                </c:pt>
                <c:pt idx="153">
                  <c:v>0.57089654096634568</c:v>
                </c:pt>
                <c:pt idx="154">
                  <c:v>0.57462806613890738</c:v>
                </c:pt>
                <c:pt idx="155">
                  <c:v>0.57835959131146897</c:v>
                </c:pt>
                <c:pt idx="156">
                  <c:v>0.58209111648403078</c:v>
                </c:pt>
                <c:pt idx="157">
                  <c:v>0.58582264165659248</c:v>
                </c:pt>
                <c:pt idx="158">
                  <c:v>0.58955172951682733</c:v>
                </c:pt>
                <c:pt idx="159">
                  <c:v>0.59328325468938892</c:v>
                </c:pt>
                <c:pt idx="160">
                  <c:v>0.59701477986195073</c:v>
                </c:pt>
                <c:pt idx="161">
                  <c:v>0.60074630503451243</c:v>
                </c:pt>
                <c:pt idx="162">
                  <c:v>0.60447783020707402</c:v>
                </c:pt>
                <c:pt idx="163">
                  <c:v>0.60820935537963583</c:v>
                </c:pt>
                <c:pt idx="164">
                  <c:v>0.61194088055219753</c:v>
                </c:pt>
                <c:pt idx="165">
                  <c:v>0.61567240572475923</c:v>
                </c:pt>
                <c:pt idx="166">
                  <c:v>0.61940393089732093</c:v>
                </c:pt>
                <c:pt idx="167">
                  <c:v>0.62313545606988274</c:v>
                </c:pt>
                <c:pt idx="168">
                  <c:v>0.62686698124244433</c:v>
                </c:pt>
                <c:pt idx="169">
                  <c:v>0.63059850641500603</c:v>
                </c:pt>
                <c:pt idx="170">
                  <c:v>0.63433003158756784</c:v>
                </c:pt>
                <c:pt idx="171">
                  <c:v>0.63806155676012943</c:v>
                </c:pt>
                <c:pt idx="172">
                  <c:v>0.64179064462036428</c:v>
                </c:pt>
                <c:pt idx="173">
                  <c:v>0.64552216979292598</c:v>
                </c:pt>
                <c:pt idx="174">
                  <c:v>0.64925369496548779</c:v>
                </c:pt>
                <c:pt idx="175">
                  <c:v>0.65298522013804938</c:v>
                </c:pt>
                <c:pt idx="176">
                  <c:v>0.65671674531061108</c:v>
                </c:pt>
                <c:pt idx="177">
                  <c:v>0.66044827048317289</c:v>
                </c:pt>
                <c:pt idx="178">
                  <c:v>0.66417979565573448</c:v>
                </c:pt>
                <c:pt idx="179">
                  <c:v>0.6679113208282963</c:v>
                </c:pt>
                <c:pt idx="180">
                  <c:v>0.671642846000858</c:v>
                </c:pt>
                <c:pt idx="181">
                  <c:v>0.6753743711734197</c:v>
                </c:pt>
                <c:pt idx="182">
                  <c:v>0.6791058963459814</c:v>
                </c:pt>
                <c:pt idx="183">
                  <c:v>0.6828374215185431</c:v>
                </c:pt>
                <c:pt idx="184">
                  <c:v>0.6865689466911048</c:v>
                </c:pt>
                <c:pt idx="185">
                  <c:v>0.69029803455133953</c:v>
                </c:pt>
                <c:pt idx="186">
                  <c:v>0.69402955972390135</c:v>
                </c:pt>
                <c:pt idx="187">
                  <c:v>0.69776108489646305</c:v>
                </c:pt>
                <c:pt idx="188">
                  <c:v>0.70149261006902475</c:v>
                </c:pt>
                <c:pt idx="189">
                  <c:v>0.70522413524158645</c:v>
                </c:pt>
                <c:pt idx="190">
                  <c:v>0.70895566041414815</c:v>
                </c:pt>
                <c:pt idx="191">
                  <c:v>0.71268718558670985</c:v>
                </c:pt>
                <c:pt idx="192">
                  <c:v>0.71641871075927155</c:v>
                </c:pt>
                <c:pt idx="193">
                  <c:v>0.72015023593183336</c:v>
                </c:pt>
                <c:pt idx="194">
                  <c:v>0.72388176110439495</c:v>
                </c:pt>
                <c:pt idx="195">
                  <c:v>0.72761328627695676</c:v>
                </c:pt>
                <c:pt idx="196">
                  <c:v>0.73134481144951846</c:v>
                </c:pt>
                <c:pt idx="197">
                  <c:v>0.73507633662208016</c:v>
                </c:pt>
                <c:pt idx="198">
                  <c:v>0.73880786179464186</c:v>
                </c:pt>
                <c:pt idx="199">
                  <c:v>0.7425369496548766</c:v>
                </c:pt>
                <c:pt idx="200">
                  <c:v>0.74626847482743841</c:v>
                </c:pt>
                <c:pt idx="201">
                  <c:v>0.75</c:v>
                </c:pt>
                <c:pt idx="202">
                  <c:v>0.75373152517256181</c:v>
                </c:pt>
                <c:pt idx="203">
                  <c:v>0.75746305034512351</c:v>
                </c:pt>
                <c:pt idx="204">
                  <c:v>0.7611945755176851</c:v>
                </c:pt>
                <c:pt idx="205">
                  <c:v>0.76492610069024691</c:v>
                </c:pt>
                <c:pt idx="206">
                  <c:v>0.76865762586280861</c:v>
                </c:pt>
                <c:pt idx="207">
                  <c:v>0.77238915103537031</c:v>
                </c:pt>
                <c:pt idx="208">
                  <c:v>0.77612067620793201</c:v>
                </c:pt>
                <c:pt idx="209">
                  <c:v>0.77985220138049383</c:v>
                </c:pt>
                <c:pt idx="210">
                  <c:v>0.78358372655305553</c:v>
                </c:pt>
                <c:pt idx="211">
                  <c:v>0.78731525172561712</c:v>
                </c:pt>
                <c:pt idx="212">
                  <c:v>0.79104677689817893</c:v>
                </c:pt>
                <c:pt idx="213">
                  <c:v>0.79477586475841366</c:v>
                </c:pt>
                <c:pt idx="214">
                  <c:v>0.79850738993097536</c:v>
                </c:pt>
                <c:pt idx="215">
                  <c:v>0.80223891510353718</c:v>
                </c:pt>
                <c:pt idx="216">
                  <c:v>0.80597044027609877</c:v>
                </c:pt>
                <c:pt idx="217">
                  <c:v>0.80970196544866047</c:v>
                </c:pt>
                <c:pt idx="218">
                  <c:v>0.81343349062122228</c:v>
                </c:pt>
                <c:pt idx="219">
                  <c:v>0.81716501579378387</c:v>
                </c:pt>
                <c:pt idx="220">
                  <c:v>0.82089654096634568</c:v>
                </c:pt>
                <c:pt idx="221">
                  <c:v>0.82462806613890738</c:v>
                </c:pt>
                <c:pt idx="222">
                  <c:v>0.82835959131146919</c:v>
                </c:pt>
                <c:pt idx="223">
                  <c:v>0.83209111648403078</c:v>
                </c:pt>
                <c:pt idx="224">
                  <c:v>0.83582264165659248</c:v>
                </c:pt>
                <c:pt idx="225">
                  <c:v>0.83955416682915429</c:v>
                </c:pt>
                <c:pt idx="226">
                  <c:v>0.84328325468938903</c:v>
                </c:pt>
                <c:pt idx="227">
                  <c:v>0.84701477986195073</c:v>
                </c:pt>
                <c:pt idx="228">
                  <c:v>0.85074630503451232</c:v>
                </c:pt>
                <c:pt idx="229">
                  <c:v>0.85447783020707413</c:v>
                </c:pt>
                <c:pt idx="230">
                  <c:v>0.85820935537963583</c:v>
                </c:pt>
                <c:pt idx="231">
                  <c:v>0.86194088055219764</c:v>
                </c:pt>
                <c:pt idx="232">
                  <c:v>0.86567240572475923</c:v>
                </c:pt>
                <c:pt idx="233">
                  <c:v>0.86940393089732093</c:v>
                </c:pt>
                <c:pt idx="234">
                  <c:v>0.87313545606988274</c:v>
                </c:pt>
                <c:pt idx="235">
                  <c:v>0.87686698124244433</c:v>
                </c:pt>
                <c:pt idx="236">
                  <c:v>0.88059850641500614</c:v>
                </c:pt>
                <c:pt idx="237">
                  <c:v>0.88433003158756784</c:v>
                </c:pt>
                <c:pt idx="238">
                  <c:v>0.88806155676012966</c:v>
                </c:pt>
                <c:pt idx="239">
                  <c:v>0.89179308193269125</c:v>
                </c:pt>
                <c:pt idx="240">
                  <c:v>0.89552216979292598</c:v>
                </c:pt>
                <c:pt idx="241">
                  <c:v>0.89925369496548768</c:v>
                </c:pt>
                <c:pt idx="242">
                  <c:v>0.90298522013804949</c:v>
                </c:pt>
                <c:pt idx="243">
                  <c:v>0.90671674531061119</c:v>
                </c:pt>
                <c:pt idx="244">
                  <c:v>0.91044827048317278</c:v>
                </c:pt>
                <c:pt idx="245">
                  <c:v>0.91417979565573459</c:v>
                </c:pt>
                <c:pt idx="246">
                  <c:v>0.9179113208282963</c:v>
                </c:pt>
                <c:pt idx="247">
                  <c:v>0.92164284600085788</c:v>
                </c:pt>
                <c:pt idx="248">
                  <c:v>0.9253743711734197</c:v>
                </c:pt>
                <c:pt idx="249">
                  <c:v>0.9291058963459814</c:v>
                </c:pt>
                <c:pt idx="250">
                  <c:v>0.93283742151854321</c:v>
                </c:pt>
                <c:pt idx="251">
                  <c:v>0.9365689466911048</c:v>
                </c:pt>
                <c:pt idx="252">
                  <c:v>0.94030047186366661</c:v>
                </c:pt>
                <c:pt idx="253">
                  <c:v>0.94403199703622831</c:v>
                </c:pt>
                <c:pt idx="254">
                  <c:v>0.94776108489646305</c:v>
                </c:pt>
                <c:pt idx="255">
                  <c:v>0.95149261006902486</c:v>
                </c:pt>
                <c:pt idx="256">
                  <c:v>0.95522413524158645</c:v>
                </c:pt>
                <c:pt idx="257">
                  <c:v>0.95895566041414815</c:v>
                </c:pt>
                <c:pt idx="258">
                  <c:v>0.96268718558670996</c:v>
                </c:pt>
                <c:pt idx="259">
                  <c:v>0.96641871075927166</c:v>
                </c:pt>
                <c:pt idx="260">
                  <c:v>0.97015023593183325</c:v>
                </c:pt>
                <c:pt idx="261">
                  <c:v>0.97388176110439506</c:v>
                </c:pt>
                <c:pt idx="262">
                  <c:v>0.97761328627695676</c:v>
                </c:pt>
                <c:pt idx="263">
                  <c:v>0.98134481144951835</c:v>
                </c:pt>
                <c:pt idx="264">
                  <c:v>0.98507633662208016</c:v>
                </c:pt>
                <c:pt idx="265">
                  <c:v>0.98880786179464197</c:v>
                </c:pt>
                <c:pt idx="266">
                  <c:v>0.99253938696720367</c:v>
                </c:pt>
                <c:pt idx="267">
                  <c:v>0.99627091213976526</c:v>
                </c:pt>
                <c:pt idx="268">
                  <c:v>1</c:v>
                </c:pt>
              </c:numCache>
            </c:numRef>
          </c:xVal>
          <c:yVal>
            <c:numRef>
              <c:f>'8-cells'!$H$3:$H$388</c:f>
              <c:numCache>
                <c:formatCode>General</c:formatCode>
                <c:ptCount val="386"/>
                <c:pt idx="0">
                  <c:v>0.22540992404758939</c:v>
                </c:pt>
                <c:pt idx="1">
                  <c:v>0.42530666483476381</c:v>
                </c:pt>
                <c:pt idx="2">
                  <c:v>0.49893627983461353</c:v>
                </c:pt>
                <c:pt idx="3">
                  <c:v>0.52993765805529192</c:v>
                </c:pt>
                <c:pt idx="4">
                  <c:v>0.58912279044605398</c:v>
                </c:pt>
                <c:pt idx="5">
                  <c:v>0.50698448750370317</c:v>
                </c:pt>
                <c:pt idx="6">
                  <c:v>0.49135928624484243</c:v>
                </c:pt>
                <c:pt idx="7">
                  <c:v>0.46033966055412195</c:v>
                </c:pt>
                <c:pt idx="8">
                  <c:v>0.49087089807607259</c:v>
                </c:pt>
                <c:pt idx="9">
                  <c:v>0.46272256546548218</c:v>
                </c:pt>
                <c:pt idx="10">
                  <c:v>0.43201314676547492</c:v>
                </c:pt>
                <c:pt idx="11">
                  <c:v>0.45005130759223561</c:v>
                </c:pt>
                <c:pt idx="12">
                  <c:v>0.46340416214057856</c:v>
                </c:pt>
                <c:pt idx="13">
                  <c:v>0.43801656440927572</c:v>
                </c:pt>
                <c:pt idx="14">
                  <c:v>0.50527029870035078</c:v>
                </c:pt>
                <c:pt idx="15">
                  <c:v>0.49056605798831304</c:v>
                </c:pt>
                <c:pt idx="16">
                  <c:v>0.44887058894246246</c:v>
                </c:pt>
                <c:pt idx="17">
                  <c:v>0.44304427909612765</c:v>
                </c:pt>
                <c:pt idx="18">
                  <c:v>0.51142506300744062</c:v>
                </c:pt>
                <c:pt idx="19">
                  <c:v>0.3773619739898415</c:v>
                </c:pt>
                <c:pt idx="20">
                  <c:v>0.35921325496223849</c:v>
                </c:pt>
                <c:pt idx="21">
                  <c:v>0.48625750829723191</c:v>
                </c:pt>
                <c:pt idx="22">
                  <c:v>0.41896083878252877</c:v>
                </c:pt>
                <c:pt idx="23">
                  <c:v>0.37487173101941101</c:v>
                </c:pt>
                <c:pt idx="24">
                  <c:v>0.36239368165249086</c:v>
                </c:pt>
                <c:pt idx="25">
                  <c:v>0.39437183621070893</c:v>
                </c:pt>
                <c:pt idx="26">
                  <c:v>0.38127873976531601</c:v>
                </c:pt>
                <c:pt idx="27">
                  <c:v>0.37025297433761684</c:v>
                </c:pt>
                <c:pt idx="28">
                  <c:v>0.38875268881837965</c:v>
                </c:pt>
                <c:pt idx="29">
                  <c:v>0.37414934588186805</c:v>
                </c:pt>
                <c:pt idx="30">
                  <c:v>0.34928019097587465</c:v>
                </c:pt>
                <c:pt idx="31">
                  <c:v>0.34476984573374148</c:v>
                </c:pt>
                <c:pt idx="32">
                  <c:v>0.35114250630074406</c:v>
                </c:pt>
                <c:pt idx="33">
                  <c:v>0.32303066863023755</c:v>
                </c:pt>
                <c:pt idx="34">
                  <c:v>0.33572768763766103</c:v>
                </c:pt>
                <c:pt idx="35">
                  <c:v>0.33714777015916086</c:v>
                </c:pt>
                <c:pt idx="36">
                  <c:v>0.33394372909591297</c:v>
                </c:pt>
                <c:pt idx="37">
                  <c:v>0.43200670648193074</c:v>
                </c:pt>
                <c:pt idx="38">
                  <c:v>0.3218971787264554</c:v>
                </c:pt>
                <c:pt idx="39">
                  <c:v>0.32904052655758254</c:v>
                </c:pt>
                <c:pt idx="40">
                  <c:v>0.32991962526136814</c:v>
                </c:pt>
                <c:pt idx="41">
                  <c:v>0.37445525935021828</c:v>
                </c:pt>
                <c:pt idx="42">
                  <c:v>0.35233610551760558</c:v>
                </c:pt>
                <c:pt idx="43">
                  <c:v>0.29936047984405928</c:v>
                </c:pt>
                <c:pt idx="44">
                  <c:v>0.28857622504926816</c:v>
                </c:pt>
                <c:pt idx="45">
                  <c:v>0.2750226483304638</c:v>
                </c:pt>
                <c:pt idx="46">
                  <c:v>0.32139054308764364</c:v>
                </c:pt>
                <c:pt idx="47">
                  <c:v>0.26988008192040669</c:v>
                </c:pt>
                <c:pt idx="48">
                  <c:v>0.23656234838499157</c:v>
                </c:pt>
                <c:pt idx="49">
                  <c:v>0.27231772924189274</c:v>
                </c:pt>
                <c:pt idx="50">
                  <c:v>0.27697190748318012</c:v>
                </c:pt>
                <c:pt idx="51">
                  <c:v>0.26506382320992317</c:v>
                </c:pt>
                <c:pt idx="52">
                  <c:v>0.26951727928074914</c:v>
                </c:pt>
                <c:pt idx="53">
                  <c:v>0.28609027560120043</c:v>
                </c:pt>
                <c:pt idx="54">
                  <c:v>0.34860074106195982</c:v>
                </c:pt>
                <c:pt idx="55">
                  <c:v>0.28411096179194451</c:v>
                </c:pt>
                <c:pt idx="56">
                  <c:v>0.24565817551060712</c:v>
                </c:pt>
                <c:pt idx="57">
                  <c:v>0.32308433765977268</c:v>
                </c:pt>
                <c:pt idx="58">
                  <c:v>0.33285102765457752</c:v>
                </c:pt>
                <c:pt idx="59">
                  <c:v>0.24278473566929573</c:v>
                </c:pt>
                <c:pt idx="60">
                  <c:v>0.28468414702737982</c:v>
                </c:pt>
                <c:pt idx="61">
                  <c:v>0.22798174394291332</c:v>
                </c:pt>
                <c:pt idx="62">
                  <c:v>0.23267134374369389</c:v>
                </c:pt>
                <c:pt idx="63">
                  <c:v>0.22852594790239963</c:v>
                </c:pt>
                <c:pt idx="64">
                  <c:v>0.23654302753435888</c:v>
                </c:pt>
                <c:pt idx="65">
                  <c:v>0.2652720590445195</c:v>
                </c:pt>
                <c:pt idx="66">
                  <c:v>0.23457766767278207</c:v>
                </c:pt>
                <c:pt idx="67">
                  <c:v>0.24151063290813149</c:v>
                </c:pt>
                <c:pt idx="68">
                  <c:v>0.27522873740387876</c:v>
                </c:pt>
                <c:pt idx="69">
                  <c:v>0.25066978948859853</c:v>
                </c:pt>
                <c:pt idx="70">
                  <c:v>0.24263338900600664</c:v>
                </c:pt>
                <c:pt idx="71">
                  <c:v>0.24982503896371544</c:v>
                </c:pt>
                <c:pt idx="72">
                  <c:v>0.25212422018900088</c:v>
                </c:pt>
                <c:pt idx="73">
                  <c:v>0.32945055794323103</c:v>
                </c:pt>
                <c:pt idx="74">
                  <c:v>0.27707495201988763</c:v>
                </c:pt>
                <c:pt idx="75">
                  <c:v>0.25281977081177626</c:v>
                </c:pt>
                <c:pt idx="76">
                  <c:v>0.2187120291616039</c:v>
                </c:pt>
                <c:pt idx="77">
                  <c:v>0.24439587993594064</c:v>
                </c:pt>
                <c:pt idx="78">
                  <c:v>0.24207093757647835</c:v>
                </c:pt>
                <c:pt idx="79">
                  <c:v>0.20793314126976631</c:v>
                </c:pt>
                <c:pt idx="80">
                  <c:v>0.26273029380573526</c:v>
                </c:pt>
                <c:pt idx="81">
                  <c:v>0.27298644534990063</c:v>
                </c:pt>
                <c:pt idx="82">
                  <c:v>0.28382973607718032</c:v>
                </c:pt>
                <c:pt idx="83">
                  <c:v>0.29365438862388316</c:v>
                </c:pt>
                <c:pt idx="84">
                  <c:v>0.27013125297863111</c:v>
                </c:pt>
                <c:pt idx="85">
                  <c:v>0.25334465392062994</c:v>
                </c:pt>
                <c:pt idx="86">
                  <c:v>0.26305123460235541</c:v>
                </c:pt>
                <c:pt idx="87">
                  <c:v>0.26434036469178945</c:v>
                </c:pt>
                <c:pt idx="88">
                  <c:v>0.26298897852809466</c:v>
                </c:pt>
                <c:pt idx="89">
                  <c:v>0.30363360797564715</c:v>
                </c:pt>
                <c:pt idx="90">
                  <c:v>0.3444263639447166</c:v>
                </c:pt>
                <c:pt idx="91">
                  <c:v>0.30125929010901253</c:v>
                </c:pt>
                <c:pt idx="92">
                  <c:v>0.28161857206033258</c:v>
                </c:pt>
                <c:pt idx="93">
                  <c:v>0.30673997140514109</c:v>
                </c:pt>
                <c:pt idx="94">
                  <c:v>0.28963565169229183</c:v>
                </c:pt>
                <c:pt idx="95">
                  <c:v>0.30422504068112438</c:v>
                </c:pt>
                <c:pt idx="96">
                  <c:v>0.25698770764547529</c:v>
                </c:pt>
                <c:pt idx="97">
                  <c:v>0.26756694674744214</c:v>
                </c:pt>
                <c:pt idx="98">
                  <c:v>0.25793228256529377</c:v>
                </c:pt>
                <c:pt idx="99">
                  <c:v>0.24628073625321478</c:v>
                </c:pt>
                <c:pt idx="100">
                  <c:v>0.27948791158778752</c:v>
                </c:pt>
                <c:pt idx="101">
                  <c:v>0.27541013872370756</c:v>
                </c:pt>
                <c:pt idx="102">
                  <c:v>0.23961826292672245</c:v>
                </c:pt>
                <c:pt idx="103">
                  <c:v>0.23090026576903427</c:v>
                </c:pt>
                <c:pt idx="104">
                  <c:v>0.24341266331485686</c:v>
                </c:pt>
                <c:pt idx="105">
                  <c:v>0.26171058224456761</c:v>
                </c:pt>
                <c:pt idx="106">
                  <c:v>0.27822239587134889</c:v>
                </c:pt>
                <c:pt idx="107">
                  <c:v>0.25098751014344656</c:v>
                </c:pt>
                <c:pt idx="108">
                  <c:v>0.24066802914442981</c:v>
                </c:pt>
                <c:pt idx="109">
                  <c:v>0.24402771039332957</c:v>
                </c:pt>
                <c:pt idx="110">
                  <c:v>0.24608860112747896</c:v>
                </c:pt>
                <c:pt idx="111">
                  <c:v>0.24449141080851319</c:v>
                </c:pt>
                <c:pt idx="112">
                  <c:v>0.25667857403535288</c:v>
                </c:pt>
                <c:pt idx="113">
                  <c:v>0.20891957803262218</c:v>
                </c:pt>
                <c:pt idx="114">
                  <c:v>0.23320266713609175</c:v>
                </c:pt>
                <c:pt idx="115">
                  <c:v>0.21388933016757616</c:v>
                </c:pt>
                <c:pt idx="116">
                  <c:v>0.23078756080701046</c:v>
                </c:pt>
                <c:pt idx="117">
                  <c:v>0.2894005813429279</c:v>
                </c:pt>
                <c:pt idx="118">
                  <c:v>0.35301018852856697</c:v>
                </c:pt>
                <c:pt idx="119">
                  <c:v>0.25553113018389156</c:v>
                </c:pt>
                <c:pt idx="120">
                  <c:v>0.20730628700479586</c:v>
                </c:pt>
                <c:pt idx="121">
                  <c:v>0.23180190546522461</c:v>
                </c:pt>
                <c:pt idx="122">
                  <c:v>0.27188837700561164</c:v>
                </c:pt>
                <c:pt idx="123">
                  <c:v>0.27795083058190106</c:v>
                </c:pt>
                <c:pt idx="124">
                  <c:v>0.24905864522195362</c:v>
                </c:pt>
                <c:pt idx="125">
                  <c:v>0.25790866819229824</c:v>
                </c:pt>
                <c:pt idx="126">
                  <c:v>0.29224933343065318</c:v>
                </c:pt>
                <c:pt idx="127">
                  <c:v>0.28228084788479624</c:v>
                </c:pt>
                <c:pt idx="128">
                  <c:v>0.30645552554860483</c:v>
                </c:pt>
                <c:pt idx="129">
                  <c:v>0.30834360200765104</c:v>
                </c:pt>
                <c:pt idx="130">
                  <c:v>0.29271303384583675</c:v>
                </c:pt>
                <c:pt idx="131">
                  <c:v>0.31290117599577516</c:v>
                </c:pt>
                <c:pt idx="132">
                  <c:v>0.31523041187760026</c:v>
                </c:pt>
                <c:pt idx="133">
                  <c:v>0.31085101906753282</c:v>
                </c:pt>
                <c:pt idx="134">
                  <c:v>0.33274798311787007</c:v>
                </c:pt>
                <c:pt idx="135">
                  <c:v>0.27816658008063233</c:v>
                </c:pt>
                <c:pt idx="136">
                  <c:v>0.26991120995753709</c:v>
                </c:pt>
                <c:pt idx="137">
                  <c:v>0.33721539313637516</c:v>
                </c:pt>
                <c:pt idx="138">
                  <c:v>0.32330008715850395</c:v>
                </c:pt>
                <c:pt idx="139">
                  <c:v>0.29439072770910529</c:v>
                </c:pt>
                <c:pt idx="140">
                  <c:v>0.29333022768549089</c:v>
                </c:pt>
                <c:pt idx="141">
                  <c:v>0.27162110523852662</c:v>
                </c:pt>
                <c:pt idx="142">
                  <c:v>0.3115358358844012</c:v>
                </c:pt>
                <c:pt idx="143">
                  <c:v>0.27923888729074448</c:v>
                </c:pt>
                <c:pt idx="144">
                  <c:v>0.24769330511057966</c:v>
                </c:pt>
                <c:pt idx="145">
                  <c:v>0.26931548372969699</c:v>
                </c:pt>
                <c:pt idx="146">
                  <c:v>0.25475185587504129</c:v>
                </c:pt>
                <c:pt idx="147">
                  <c:v>0.25489139535183269</c:v>
                </c:pt>
                <c:pt idx="148">
                  <c:v>0.24383879540936587</c:v>
                </c:pt>
                <c:pt idx="149">
                  <c:v>0.20589264476684024</c:v>
                </c:pt>
                <c:pt idx="150">
                  <c:v>0.23419769094367326</c:v>
                </c:pt>
                <c:pt idx="151">
                  <c:v>0.25070413766750105</c:v>
                </c:pt>
                <c:pt idx="152">
                  <c:v>0.18363931836038966</c:v>
                </c:pt>
                <c:pt idx="153">
                  <c:v>0.19287683172397804</c:v>
                </c:pt>
                <c:pt idx="154">
                  <c:v>0.22852058099944614</c:v>
                </c:pt>
                <c:pt idx="155">
                  <c:v>0.25965935193573453</c:v>
                </c:pt>
                <c:pt idx="156">
                  <c:v>0.24188202259251468</c:v>
                </c:pt>
                <c:pt idx="157">
                  <c:v>0.26555865166223719</c:v>
                </c:pt>
                <c:pt idx="158">
                  <c:v>0.23490075523058362</c:v>
                </c:pt>
                <c:pt idx="159">
                  <c:v>0.2586739885534694</c:v>
                </c:pt>
                <c:pt idx="160">
                  <c:v>0.25272638670038511</c:v>
                </c:pt>
                <c:pt idx="161">
                  <c:v>0.32183170251042253</c:v>
                </c:pt>
                <c:pt idx="162">
                  <c:v>0.29005641688384731</c:v>
                </c:pt>
                <c:pt idx="163">
                  <c:v>0.28378250733118943</c:v>
                </c:pt>
                <c:pt idx="164">
                  <c:v>0.28395424822570187</c:v>
                </c:pt>
                <c:pt idx="165">
                  <c:v>0.2512580020523037</c:v>
                </c:pt>
                <c:pt idx="166">
                  <c:v>0.25643062311890052</c:v>
                </c:pt>
                <c:pt idx="167">
                  <c:v>0.2480872357873676</c:v>
                </c:pt>
                <c:pt idx="168">
                  <c:v>0.24226951298575836</c:v>
                </c:pt>
                <c:pt idx="169">
                  <c:v>0.21877643199704608</c:v>
                </c:pt>
                <c:pt idx="170">
                  <c:v>0.27548742212623817</c:v>
                </c:pt>
                <c:pt idx="171">
                  <c:v>0.2459447681283248</c:v>
                </c:pt>
                <c:pt idx="172">
                  <c:v>0.32904911360230821</c:v>
                </c:pt>
                <c:pt idx="173">
                  <c:v>0.27546810127560545</c:v>
                </c:pt>
                <c:pt idx="174">
                  <c:v>0.25850117427836622</c:v>
                </c:pt>
                <c:pt idx="175">
                  <c:v>0.22392651207123809</c:v>
                </c:pt>
                <c:pt idx="176">
                  <c:v>0.23547179370483751</c:v>
                </c:pt>
                <c:pt idx="177">
                  <c:v>0.27839628352704271</c:v>
                </c:pt>
                <c:pt idx="178">
                  <c:v>0.28129333774134962</c:v>
                </c:pt>
                <c:pt idx="179">
                  <c:v>0.25210704609954959</c:v>
                </c:pt>
                <c:pt idx="180">
                  <c:v>0.25175283050461766</c:v>
                </c:pt>
                <c:pt idx="181">
                  <c:v>0.27305836184947768</c:v>
                </c:pt>
                <c:pt idx="182">
                  <c:v>0.25849580737541272</c:v>
                </c:pt>
                <c:pt idx="183">
                  <c:v>0.27435285884186528</c:v>
                </c:pt>
                <c:pt idx="184">
                  <c:v>0.29513565383905299</c:v>
                </c:pt>
                <c:pt idx="185">
                  <c:v>0.29757866806349259</c:v>
                </c:pt>
                <c:pt idx="186">
                  <c:v>0.34764221219446217</c:v>
                </c:pt>
                <c:pt idx="187">
                  <c:v>0.29312413861207592</c:v>
                </c:pt>
                <c:pt idx="188">
                  <c:v>0.31113009802111552</c:v>
                </c:pt>
                <c:pt idx="189">
                  <c:v>0.30126787715373815</c:v>
                </c:pt>
                <c:pt idx="190">
                  <c:v>0.30722299267095732</c:v>
                </c:pt>
                <c:pt idx="191">
                  <c:v>0.28228192126538693</c:v>
                </c:pt>
                <c:pt idx="192">
                  <c:v>0.30748060401272598</c:v>
                </c:pt>
                <c:pt idx="193">
                  <c:v>0.33110571081409479</c:v>
                </c:pt>
                <c:pt idx="194">
                  <c:v>0.34312327990760338</c:v>
                </c:pt>
                <c:pt idx="195">
                  <c:v>0.30506335092246328</c:v>
                </c:pt>
                <c:pt idx="196">
                  <c:v>0.32103418073153034</c:v>
                </c:pt>
                <c:pt idx="197">
                  <c:v>0.35951058138586311</c:v>
                </c:pt>
                <c:pt idx="198">
                  <c:v>0.35624106410658235</c:v>
                </c:pt>
                <c:pt idx="199">
                  <c:v>0.3402863350063759</c:v>
                </c:pt>
                <c:pt idx="200">
                  <c:v>0.35508395982980479</c:v>
                </c:pt>
                <c:pt idx="201">
                  <c:v>0.38105010969949638</c:v>
                </c:pt>
                <c:pt idx="202">
                  <c:v>0.37020252544985383</c:v>
                </c:pt>
                <c:pt idx="203">
                  <c:v>0.37618340210124979</c:v>
                </c:pt>
                <c:pt idx="204">
                  <c:v>0.36566641907354375</c:v>
                </c:pt>
                <c:pt idx="205">
                  <c:v>0.31522611835523745</c:v>
                </c:pt>
                <c:pt idx="206">
                  <c:v>0.35669081057408691</c:v>
                </c:pt>
                <c:pt idx="207">
                  <c:v>0.3585391719512771</c:v>
                </c:pt>
                <c:pt idx="208">
                  <c:v>0.3641550992018342</c:v>
                </c:pt>
                <c:pt idx="209">
                  <c:v>0.34155185072281447</c:v>
                </c:pt>
                <c:pt idx="210">
                  <c:v>0.37856738039320081</c:v>
                </c:pt>
                <c:pt idx="211">
                  <c:v>0.34977609280877936</c:v>
                </c:pt>
                <c:pt idx="212">
                  <c:v>0.34150676873800495</c:v>
                </c:pt>
                <c:pt idx="213">
                  <c:v>0.38593613814837552</c:v>
                </c:pt>
                <c:pt idx="214">
                  <c:v>0.47313113705352733</c:v>
                </c:pt>
                <c:pt idx="215">
                  <c:v>0.42413131308794416</c:v>
                </c:pt>
                <c:pt idx="216">
                  <c:v>0.49456762083045308</c:v>
                </c:pt>
                <c:pt idx="217">
                  <c:v>0.44242815863706431</c:v>
                </c:pt>
                <c:pt idx="218">
                  <c:v>0.33928057739288731</c:v>
                </c:pt>
                <c:pt idx="219">
                  <c:v>0.32721041265043432</c:v>
                </c:pt>
                <c:pt idx="220">
                  <c:v>0.36568144640181355</c:v>
                </c:pt>
                <c:pt idx="221">
                  <c:v>0.38335465782773531</c:v>
                </c:pt>
                <c:pt idx="222">
                  <c:v>0.39767892181066422</c:v>
                </c:pt>
                <c:pt idx="223">
                  <c:v>0.42689204796723185</c:v>
                </c:pt>
                <c:pt idx="224">
                  <c:v>0.38979279461077077</c:v>
                </c:pt>
                <c:pt idx="225">
                  <c:v>0.4554708061946941</c:v>
                </c:pt>
                <c:pt idx="226">
                  <c:v>0.5748221408361206</c:v>
                </c:pt>
                <c:pt idx="227">
                  <c:v>0.48652048654195412</c:v>
                </c:pt>
                <c:pt idx="228">
                  <c:v>0.4044508799574083</c:v>
                </c:pt>
                <c:pt idx="229">
                  <c:v>0.40672537342910753</c:v>
                </c:pt>
                <c:pt idx="230">
                  <c:v>0.44165747137293965</c:v>
                </c:pt>
                <c:pt idx="231">
                  <c:v>0.40785456981052687</c:v>
                </c:pt>
                <c:pt idx="232">
                  <c:v>0.44714029943024958</c:v>
                </c:pt>
                <c:pt idx="233">
                  <c:v>0.44906379744878899</c:v>
                </c:pt>
                <c:pt idx="234">
                  <c:v>0.4586437192208116</c:v>
                </c:pt>
                <c:pt idx="235">
                  <c:v>0.5604592351519263</c:v>
                </c:pt>
                <c:pt idx="236">
                  <c:v>0.63841672069348976</c:v>
                </c:pt>
                <c:pt idx="237">
                  <c:v>0.57229218278383398</c:v>
                </c:pt>
                <c:pt idx="238">
                  <c:v>0.60185630439356141</c:v>
                </c:pt>
                <c:pt idx="239">
                  <c:v>0.59502209017255658</c:v>
                </c:pt>
                <c:pt idx="240">
                  <c:v>0.54802626776981567</c:v>
                </c:pt>
                <c:pt idx="241">
                  <c:v>0.53562657518601686</c:v>
                </c:pt>
                <c:pt idx="242">
                  <c:v>0.52369165639799231</c:v>
                </c:pt>
                <c:pt idx="243">
                  <c:v>0.49954810677131412</c:v>
                </c:pt>
                <c:pt idx="244">
                  <c:v>0.44440639906572954</c:v>
                </c:pt>
                <c:pt idx="245">
                  <c:v>0.50003756832067459</c:v>
                </c:pt>
                <c:pt idx="246">
                  <c:v>0.69651881206823252</c:v>
                </c:pt>
                <c:pt idx="247">
                  <c:v>0.76220863083865364</c:v>
                </c:pt>
                <c:pt idx="248">
                  <c:v>0.64400903357105133</c:v>
                </c:pt>
                <c:pt idx="249">
                  <c:v>0.7063552718014332</c:v>
                </c:pt>
                <c:pt idx="250">
                  <c:v>0.6033483034146383</c:v>
                </c:pt>
                <c:pt idx="251">
                  <c:v>0.59547505678183321</c:v>
                </c:pt>
                <c:pt idx="252">
                  <c:v>0.53903563194208892</c:v>
                </c:pt>
                <c:pt idx="253">
                  <c:v>0.57681970211541844</c:v>
                </c:pt>
                <c:pt idx="254">
                  <c:v>0.6379304792859013</c:v>
                </c:pt>
                <c:pt idx="255">
                  <c:v>0.716457929921128</c:v>
                </c:pt>
                <c:pt idx="256">
                  <c:v>0.72335869373875628</c:v>
                </c:pt>
                <c:pt idx="257">
                  <c:v>0.74044369260097287</c:v>
                </c:pt>
                <c:pt idx="258">
                  <c:v>0.7606554491239067</c:v>
                </c:pt>
                <c:pt idx="259">
                  <c:v>0.8038804855115087</c:v>
                </c:pt>
                <c:pt idx="260">
                  <c:v>0.82801866823523351</c:v>
                </c:pt>
                <c:pt idx="261">
                  <c:v>0.88152454392058699</c:v>
                </c:pt>
                <c:pt idx="262">
                  <c:v>0.98948731049465677</c:v>
                </c:pt>
                <c:pt idx="263">
                  <c:v>1</c:v>
                </c:pt>
                <c:pt idx="264">
                  <c:v>0.94122489899488637</c:v>
                </c:pt>
                <c:pt idx="265">
                  <c:v>0.58763186480556784</c:v>
                </c:pt>
                <c:pt idx="266">
                  <c:v>0.45330472416265577</c:v>
                </c:pt>
                <c:pt idx="267">
                  <c:v>0.23074784572515444</c:v>
                </c:pt>
                <c:pt idx="268">
                  <c:v>0.16100708860542098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11-2346-B872-21B90F6EC4D9}"/>
            </c:ext>
          </c:extLst>
        </c:ser>
        <c:ser>
          <c:idx val="2"/>
          <c:order val="2"/>
          <c:tx>
            <c:strRef>
              <c:f>'8-cells'!$K$2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63000"/>
                </a:schemeClr>
              </a:solidFill>
              <a:ln w="9525">
                <a:solidFill>
                  <a:schemeClr val="accent6">
                    <a:tint val="63000"/>
                  </a:schemeClr>
                </a:solidFill>
              </a:ln>
              <a:effectLst/>
            </c:spPr>
          </c:marker>
          <c:xVal>
            <c:numRef>
              <c:f>'8-cells'!$K$3:$K$388</c:f>
              <c:numCache>
                <c:formatCode>General</c:formatCode>
                <c:ptCount val="386"/>
                <c:pt idx="0">
                  <c:v>0</c:v>
                </c:pt>
                <c:pt idx="1">
                  <c:v>5.0241003799954094E-3</c:v>
                </c:pt>
                <c:pt idx="2">
                  <c:v>1.0051388640942594E-2</c:v>
                </c:pt>
                <c:pt idx="3">
                  <c:v>1.5075489020938002E-2</c:v>
                </c:pt>
                <c:pt idx="4">
                  <c:v>2.0099589400933409E-2</c:v>
                </c:pt>
                <c:pt idx="5">
                  <c:v>2.5126877661880594E-2</c:v>
                </c:pt>
                <c:pt idx="6">
                  <c:v>3.0150978041876005E-2</c:v>
                </c:pt>
                <c:pt idx="7">
                  <c:v>3.5175078421871411E-2</c:v>
                </c:pt>
                <c:pt idx="8">
                  <c:v>4.0202366682818597E-2</c:v>
                </c:pt>
                <c:pt idx="9">
                  <c:v>4.522646706281401E-2</c:v>
                </c:pt>
                <c:pt idx="10">
                  <c:v>5.0250567442809417E-2</c:v>
                </c:pt>
                <c:pt idx="11">
                  <c:v>5.5277855703756595E-2</c:v>
                </c:pt>
                <c:pt idx="12">
                  <c:v>6.0301956083752009E-2</c:v>
                </c:pt>
                <c:pt idx="13">
                  <c:v>6.5326056463747409E-2</c:v>
                </c:pt>
                <c:pt idx="14">
                  <c:v>7.0353344724694608E-2</c:v>
                </c:pt>
                <c:pt idx="15">
                  <c:v>7.5377445104690008E-2</c:v>
                </c:pt>
                <c:pt idx="16">
                  <c:v>8.0401545484685422E-2</c:v>
                </c:pt>
                <c:pt idx="17">
                  <c:v>8.5425645864680821E-2</c:v>
                </c:pt>
                <c:pt idx="18">
                  <c:v>9.0452934125628021E-2</c:v>
                </c:pt>
                <c:pt idx="19">
                  <c:v>9.547703450562342E-2</c:v>
                </c:pt>
                <c:pt idx="20">
                  <c:v>0.10050113488561883</c:v>
                </c:pt>
                <c:pt idx="21">
                  <c:v>0.10552842314656601</c:v>
                </c:pt>
                <c:pt idx="22">
                  <c:v>0.11055252352656143</c:v>
                </c:pt>
                <c:pt idx="23">
                  <c:v>0.11557662390655683</c:v>
                </c:pt>
                <c:pt idx="24">
                  <c:v>0.12060391216750402</c:v>
                </c:pt>
                <c:pt idx="25">
                  <c:v>0.12562801254749942</c:v>
                </c:pt>
                <c:pt idx="26">
                  <c:v>0.13065211292749482</c:v>
                </c:pt>
                <c:pt idx="27">
                  <c:v>0.13567940118844202</c:v>
                </c:pt>
                <c:pt idx="28">
                  <c:v>0.14070350156843744</c:v>
                </c:pt>
                <c:pt idx="29">
                  <c:v>0.14572760194843284</c:v>
                </c:pt>
                <c:pt idx="30">
                  <c:v>0.15075489020938002</c:v>
                </c:pt>
                <c:pt idx="31">
                  <c:v>0.15577899058937542</c:v>
                </c:pt>
                <c:pt idx="32">
                  <c:v>0.16080309096937084</c:v>
                </c:pt>
                <c:pt idx="33">
                  <c:v>0.16583037923031801</c:v>
                </c:pt>
                <c:pt idx="34">
                  <c:v>0.17085447961031341</c:v>
                </c:pt>
                <c:pt idx="35">
                  <c:v>0.17587857999030884</c:v>
                </c:pt>
                <c:pt idx="36">
                  <c:v>0.18090586825125604</c:v>
                </c:pt>
                <c:pt idx="37">
                  <c:v>0.18592996863125141</c:v>
                </c:pt>
                <c:pt idx="38">
                  <c:v>0.19095406901124684</c:v>
                </c:pt>
                <c:pt idx="39">
                  <c:v>0.19598135727219404</c:v>
                </c:pt>
                <c:pt idx="40">
                  <c:v>0.20100545765218944</c:v>
                </c:pt>
                <c:pt idx="41">
                  <c:v>0.20602955803218487</c:v>
                </c:pt>
                <c:pt idx="42">
                  <c:v>0.21105684629313201</c:v>
                </c:pt>
                <c:pt idx="43">
                  <c:v>0.21608094667312744</c:v>
                </c:pt>
                <c:pt idx="44">
                  <c:v>0.22110504705312287</c:v>
                </c:pt>
                <c:pt idx="45">
                  <c:v>0.22612914743311827</c:v>
                </c:pt>
                <c:pt idx="46">
                  <c:v>0.23115643569406544</c:v>
                </c:pt>
                <c:pt idx="47">
                  <c:v>0.23618053607406084</c:v>
                </c:pt>
                <c:pt idx="48">
                  <c:v>0.24120463645405626</c:v>
                </c:pt>
                <c:pt idx="49">
                  <c:v>0.24623192471500344</c:v>
                </c:pt>
                <c:pt idx="50">
                  <c:v>0.25125602509499884</c:v>
                </c:pt>
                <c:pt idx="51">
                  <c:v>0.25628012547499424</c:v>
                </c:pt>
                <c:pt idx="52">
                  <c:v>0.26130741373594141</c:v>
                </c:pt>
                <c:pt idx="53">
                  <c:v>0.26633151411593686</c:v>
                </c:pt>
                <c:pt idx="54">
                  <c:v>0.27135561449593226</c:v>
                </c:pt>
                <c:pt idx="55">
                  <c:v>0.27638290275687943</c:v>
                </c:pt>
                <c:pt idx="56">
                  <c:v>0.28140700313687489</c:v>
                </c:pt>
                <c:pt idx="57">
                  <c:v>0.28643110351687023</c:v>
                </c:pt>
                <c:pt idx="58">
                  <c:v>0.29145839177781746</c:v>
                </c:pt>
                <c:pt idx="59">
                  <c:v>0.29648249215781286</c:v>
                </c:pt>
                <c:pt idx="60">
                  <c:v>0.30150659253780826</c:v>
                </c:pt>
                <c:pt idx="61">
                  <c:v>0.30653388079875549</c:v>
                </c:pt>
                <c:pt idx="62">
                  <c:v>0.31155798117875083</c:v>
                </c:pt>
                <c:pt idx="63">
                  <c:v>0.31658208155874623</c:v>
                </c:pt>
                <c:pt idx="64">
                  <c:v>0.32160936981969346</c:v>
                </c:pt>
                <c:pt idx="65">
                  <c:v>0.32663347019968886</c:v>
                </c:pt>
                <c:pt idx="66">
                  <c:v>0.33165757057968431</c:v>
                </c:pt>
                <c:pt idx="67">
                  <c:v>0.33668485884063148</c:v>
                </c:pt>
                <c:pt idx="68">
                  <c:v>0.34170895922062683</c:v>
                </c:pt>
                <c:pt idx="69">
                  <c:v>0.34673305960062228</c:v>
                </c:pt>
                <c:pt idx="70">
                  <c:v>0.35176034786156946</c:v>
                </c:pt>
                <c:pt idx="71">
                  <c:v>0.35678444824156486</c:v>
                </c:pt>
                <c:pt idx="72">
                  <c:v>0.36180854862156031</c:v>
                </c:pt>
                <c:pt idx="73">
                  <c:v>0.36683264900155566</c:v>
                </c:pt>
                <c:pt idx="74">
                  <c:v>0.37185993726250283</c:v>
                </c:pt>
                <c:pt idx="75">
                  <c:v>0.37688403764249828</c:v>
                </c:pt>
                <c:pt idx="76">
                  <c:v>0.38190813802249368</c:v>
                </c:pt>
                <c:pt idx="77">
                  <c:v>0.38693542628344091</c:v>
                </c:pt>
                <c:pt idx="78">
                  <c:v>0.39195952666343625</c:v>
                </c:pt>
                <c:pt idx="79">
                  <c:v>0.39698362704343165</c:v>
                </c:pt>
                <c:pt idx="80">
                  <c:v>0.40201091530437888</c:v>
                </c:pt>
                <c:pt idx="81">
                  <c:v>0.40703501568437428</c:v>
                </c:pt>
                <c:pt idx="82">
                  <c:v>0.41205911606436973</c:v>
                </c:pt>
                <c:pt idx="83">
                  <c:v>0.41708640432531691</c:v>
                </c:pt>
                <c:pt idx="84">
                  <c:v>0.42211050470531225</c:v>
                </c:pt>
                <c:pt idx="85">
                  <c:v>0.42713460508530771</c:v>
                </c:pt>
                <c:pt idx="86">
                  <c:v>0.43216189334625488</c:v>
                </c:pt>
                <c:pt idx="87">
                  <c:v>0.43718599372625028</c:v>
                </c:pt>
                <c:pt idx="88">
                  <c:v>0.44221009410624573</c:v>
                </c:pt>
                <c:pt idx="89">
                  <c:v>0.44723738236719285</c:v>
                </c:pt>
                <c:pt idx="90">
                  <c:v>0.45226148274718825</c:v>
                </c:pt>
                <c:pt idx="91">
                  <c:v>0.4572855831271837</c:v>
                </c:pt>
                <c:pt idx="92">
                  <c:v>0.46231287138813087</c:v>
                </c:pt>
                <c:pt idx="93">
                  <c:v>0.46733697176812633</c:v>
                </c:pt>
                <c:pt idx="94">
                  <c:v>0.47236107214812167</c:v>
                </c:pt>
                <c:pt idx="95">
                  <c:v>0.47738836040906885</c:v>
                </c:pt>
                <c:pt idx="96">
                  <c:v>0.4824124607890643</c:v>
                </c:pt>
                <c:pt idx="97">
                  <c:v>0.4874365611690597</c:v>
                </c:pt>
                <c:pt idx="98">
                  <c:v>0.49246384943000687</c:v>
                </c:pt>
                <c:pt idx="99">
                  <c:v>0.49748794981000233</c:v>
                </c:pt>
                <c:pt idx="100">
                  <c:v>0.50251205018999767</c:v>
                </c:pt>
                <c:pt idx="101">
                  <c:v>0.5075393384509449</c:v>
                </c:pt>
                <c:pt idx="102">
                  <c:v>0.51256343883094024</c:v>
                </c:pt>
                <c:pt idx="103">
                  <c:v>0.5175875392109357</c:v>
                </c:pt>
                <c:pt idx="104">
                  <c:v>0.52261163959093104</c:v>
                </c:pt>
                <c:pt idx="105">
                  <c:v>0.52763892785187838</c:v>
                </c:pt>
                <c:pt idx="106">
                  <c:v>0.53266302823187373</c:v>
                </c:pt>
                <c:pt idx="107">
                  <c:v>0.53768712861186907</c:v>
                </c:pt>
                <c:pt idx="108">
                  <c:v>0.5427144168728163</c:v>
                </c:pt>
                <c:pt idx="109">
                  <c:v>0.54773851725281164</c:v>
                </c:pt>
                <c:pt idx="110">
                  <c:v>0.5527626176328071</c:v>
                </c:pt>
                <c:pt idx="111">
                  <c:v>0.55778990589375432</c:v>
                </c:pt>
                <c:pt idx="112">
                  <c:v>0.56281400627374978</c:v>
                </c:pt>
                <c:pt idx="113">
                  <c:v>0.56783810665374512</c:v>
                </c:pt>
                <c:pt idx="114">
                  <c:v>0.57286539491469224</c:v>
                </c:pt>
                <c:pt idx="115">
                  <c:v>0.57788949529468769</c:v>
                </c:pt>
                <c:pt idx="116">
                  <c:v>0.58291359567468315</c:v>
                </c:pt>
                <c:pt idx="117">
                  <c:v>0.58794088393563038</c:v>
                </c:pt>
                <c:pt idx="118">
                  <c:v>0.59296498431562572</c:v>
                </c:pt>
                <c:pt idx="119">
                  <c:v>0.59798908469562106</c:v>
                </c:pt>
                <c:pt idx="120">
                  <c:v>0.60301637295656829</c:v>
                </c:pt>
                <c:pt idx="121">
                  <c:v>0.60804047333656364</c:v>
                </c:pt>
                <c:pt idx="122">
                  <c:v>0.6130645737165592</c:v>
                </c:pt>
                <c:pt idx="123">
                  <c:v>0.61809186197750632</c:v>
                </c:pt>
                <c:pt idx="124">
                  <c:v>0.62311596235750166</c:v>
                </c:pt>
                <c:pt idx="125">
                  <c:v>0.62814006273749712</c:v>
                </c:pt>
                <c:pt idx="126">
                  <c:v>0.63316735099844423</c:v>
                </c:pt>
                <c:pt idx="127">
                  <c:v>0.6381914513784398</c:v>
                </c:pt>
                <c:pt idx="128">
                  <c:v>0.64321555175843514</c:v>
                </c:pt>
                <c:pt idx="129">
                  <c:v>0.64824284001938226</c:v>
                </c:pt>
                <c:pt idx="130">
                  <c:v>0.65326694039937772</c:v>
                </c:pt>
                <c:pt idx="131">
                  <c:v>0.65829104077937306</c:v>
                </c:pt>
                <c:pt idx="132">
                  <c:v>0.66331514115936863</c:v>
                </c:pt>
                <c:pt idx="133">
                  <c:v>0.66834242942031574</c:v>
                </c:pt>
                <c:pt idx="134">
                  <c:v>0.67336652980031109</c:v>
                </c:pt>
                <c:pt idx="135">
                  <c:v>0.67839063018030654</c:v>
                </c:pt>
                <c:pt idx="136">
                  <c:v>0.68341791844125366</c:v>
                </c:pt>
                <c:pt idx="137">
                  <c:v>0.68844201882124911</c:v>
                </c:pt>
                <c:pt idx="138">
                  <c:v>0.69346611920124457</c:v>
                </c:pt>
                <c:pt idx="139">
                  <c:v>0.6984934074621918</c:v>
                </c:pt>
                <c:pt idx="140">
                  <c:v>0.70351750784218714</c:v>
                </c:pt>
                <c:pt idx="141">
                  <c:v>0.70854160822218248</c:v>
                </c:pt>
                <c:pt idx="142">
                  <c:v>0.71356889648312971</c:v>
                </c:pt>
                <c:pt idx="143">
                  <c:v>0.71859299686312517</c:v>
                </c:pt>
                <c:pt idx="144">
                  <c:v>0.72361709724312062</c:v>
                </c:pt>
                <c:pt idx="145">
                  <c:v>0.72864438550406774</c:v>
                </c:pt>
                <c:pt idx="146">
                  <c:v>0.73366848588406308</c:v>
                </c:pt>
                <c:pt idx="147">
                  <c:v>0.73869258626405854</c:v>
                </c:pt>
                <c:pt idx="148">
                  <c:v>0.74371987452500565</c:v>
                </c:pt>
                <c:pt idx="149">
                  <c:v>0.74874397490500122</c:v>
                </c:pt>
                <c:pt idx="150">
                  <c:v>0.75376807528499656</c:v>
                </c:pt>
                <c:pt idx="151">
                  <c:v>0.75879536354594368</c:v>
                </c:pt>
                <c:pt idx="152">
                  <c:v>0.76381946392593913</c:v>
                </c:pt>
                <c:pt idx="153">
                  <c:v>0.76884356430593448</c:v>
                </c:pt>
                <c:pt idx="154">
                  <c:v>0.77387085256688182</c:v>
                </c:pt>
                <c:pt idx="155">
                  <c:v>0.77889495294687716</c:v>
                </c:pt>
                <c:pt idx="156">
                  <c:v>0.78391905332687251</c:v>
                </c:pt>
                <c:pt idx="157">
                  <c:v>0.78894634158781973</c:v>
                </c:pt>
                <c:pt idx="158">
                  <c:v>0.79397044196781508</c:v>
                </c:pt>
                <c:pt idx="159">
                  <c:v>0.79899454234781064</c:v>
                </c:pt>
                <c:pt idx="160">
                  <c:v>0.80401864272780599</c:v>
                </c:pt>
                <c:pt idx="161">
                  <c:v>0.8090459309887531</c:v>
                </c:pt>
                <c:pt idx="162">
                  <c:v>0.81407003136874856</c:v>
                </c:pt>
                <c:pt idx="163">
                  <c:v>0.8190941317487439</c:v>
                </c:pt>
                <c:pt idx="164">
                  <c:v>0.82412142000969113</c:v>
                </c:pt>
                <c:pt idx="165">
                  <c:v>0.82914552038968659</c:v>
                </c:pt>
                <c:pt idx="166">
                  <c:v>0.83416962076968193</c:v>
                </c:pt>
                <c:pt idx="167">
                  <c:v>0.83919690903062916</c:v>
                </c:pt>
                <c:pt idx="168">
                  <c:v>0.8442210094106245</c:v>
                </c:pt>
                <c:pt idx="169">
                  <c:v>0.84924510979061996</c:v>
                </c:pt>
                <c:pt idx="170">
                  <c:v>0.85427239805156718</c:v>
                </c:pt>
                <c:pt idx="171">
                  <c:v>0.85929649843156264</c:v>
                </c:pt>
                <c:pt idx="172">
                  <c:v>0.86432059881155798</c:v>
                </c:pt>
                <c:pt idx="173">
                  <c:v>0.8693478870725051</c:v>
                </c:pt>
                <c:pt idx="174">
                  <c:v>0.87437198745250055</c:v>
                </c:pt>
                <c:pt idx="175">
                  <c:v>0.87939608783249601</c:v>
                </c:pt>
                <c:pt idx="176">
                  <c:v>0.88442337609344324</c:v>
                </c:pt>
                <c:pt idx="177">
                  <c:v>0.88944747647343858</c:v>
                </c:pt>
                <c:pt idx="178">
                  <c:v>0.89447157685343393</c:v>
                </c:pt>
                <c:pt idx="179">
                  <c:v>0.89949886511438115</c:v>
                </c:pt>
                <c:pt idx="180">
                  <c:v>0.9045229654943765</c:v>
                </c:pt>
                <c:pt idx="181">
                  <c:v>0.90954706587437206</c:v>
                </c:pt>
                <c:pt idx="182">
                  <c:v>0.91457435413531918</c:v>
                </c:pt>
                <c:pt idx="183">
                  <c:v>0.91959845451531452</c:v>
                </c:pt>
                <c:pt idx="184">
                  <c:v>0.92462255489530998</c:v>
                </c:pt>
                <c:pt idx="185">
                  <c:v>0.92964984315625709</c:v>
                </c:pt>
                <c:pt idx="186">
                  <c:v>0.93467394353625266</c:v>
                </c:pt>
                <c:pt idx="187">
                  <c:v>0.939698043916248</c:v>
                </c:pt>
                <c:pt idx="188">
                  <c:v>0.94472533217719512</c:v>
                </c:pt>
                <c:pt idx="189">
                  <c:v>0.94974943255719058</c:v>
                </c:pt>
                <c:pt idx="190">
                  <c:v>0.95477353293718592</c:v>
                </c:pt>
                <c:pt idx="191">
                  <c:v>0.95979763331718149</c:v>
                </c:pt>
                <c:pt idx="192">
                  <c:v>0.9648249215781286</c:v>
                </c:pt>
                <c:pt idx="193">
                  <c:v>0.96984902195812395</c:v>
                </c:pt>
                <c:pt idx="194">
                  <c:v>0.9748731223381194</c:v>
                </c:pt>
                <c:pt idx="195">
                  <c:v>0.97990041059906652</c:v>
                </c:pt>
                <c:pt idx="196">
                  <c:v>0.98492451097906197</c:v>
                </c:pt>
                <c:pt idx="197">
                  <c:v>0.98994861135905743</c:v>
                </c:pt>
                <c:pt idx="198">
                  <c:v>0.99497589962000466</c:v>
                </c:pt>
                <c:pt idx="199">
                  <c:v>1</c:v>
                </c:pt>
              </c:numCache>
            </c:numRef>
          </c:xVal>
          <c:yVal>
            <c:numRef>
              <c:f>'8-cells'!$L$3:$L$388</c:f>
              <c:numCache>
                <c:formatCode>General</c:formatCode>
                <c:ptCount val="386"/>
                <c:pt idx="0">
                  <c:v>0.32724119312139016</c:v>
                </c:pt>
                <c:pt idx="1">
                  <c:v>0.30471227318094807</c:v>
                </c:pt>
                <c:pt idx="2">
                  <c:v>0.4087553381219628</c:v>
                </c:pt>
                <c:pt idx="3">
                  <c:v>0.45330268174157762</c:v>
                </c:pt>
                <c:pt idx="4">
                  <c:v>0.47186871083331977</c:v>
                </c:pt>
                <c:pt idx="5">
                  <c:v>0.34958358558175306</c:v>
                </c:pt>
                <c:pt idx="6">
                  <c:v>0.46970728275275292</c:v>
                </c:pt>
                <c:pt idx="7">
                  <c:v>0.40804031611499253</c:v>
                </c:pt>
                <c:pt idx="8">
                  <c:v>0.41015756663448794</c:v>
                </c:pt>
                <c:pt idx="9">
                  <c:v>0.37903856537460939</c:v>
                </c:pt>
                <c:pt idx="10">
                  <c:v>0.40650391871328767</c:v>
                </c:pt>
                <c:pt idx="11">
                  <c:v>0.42237020796177827</c:v>
                </c:pt>
                <c:pt idx="12">
                  <c:v>0.38602189243581986</c:v>
                </c:pt>
                <c:pt idx="13">
                  <c:v>0.37252646563149372</c:v>
                </c:pt>
                <c:pt idx="14">
                  <c:v>0.35243876499173715</c:v>
                </c:pt>
                <c:pt idx="15">
                  <c:v>0.40283063632050009</c:v>
                </c:pt>
                <c:pt idx="16">
                  <c:v>0.39605347121095608</c:v>
                </c:pt>
                <c:pt idx="17">
                  <c:v>0.40914148272984607</c:v>
                </c:pt>
                <c:pt idx="18">
                  <c:v>0.47569088796897757</c:v>
                </c:pt>
                <c:pt idx="19">
                  <c:v>0.40081810298280351</c:v>
                </c:pt>
                <c:pt idx="20">
                  <c:v>0.35691542451363784</c:v>
                </c:pt>
                <c:pt idx="21">
                  <c:v>0.40152985257784252</c:v>
                </c:pt>
                <c:pt idx="22">
                  <c:v>0.47764779030384347</c:v>
                </c:pt>
                <c:pt idx="23">
                  <c:v>0.44891764975375098</c:v>
                </c:pt>
                <c:pt idx="24">
                  <c:v>0.47787522293306284</c:v>
                </c:pt>
                <c:pt idx="25">
                  <c:v>0.49366624670713549</c:v>
                </c:pt>
                <c:pt idx="26">
                  <c:v>0.43371402392133124</c:v>
                </c:pt>
                <c:pt idx="27">
                  <c:v>0.46756712534973904</c:v>
                </c:pt>
                <c:pt idx="28">
                  <c:v>0.49080452247328898</c:v>
                </c:pt>
                <c:pt idx="29">
                  <c:v>0.49587676096667049</c:v>
                </c:pt>
                <c:pt idx="30">
                  <c:v>0.48463111736505393</c:v>
                </c:pt>
                <c:pt idx="31">
                  <c:v>0.47633391691346111</c:v>
                </c:pt>
                <c:pt idx="32">
                  <c:v>0.32848634586121706</c:v>
                </c:pt>
                <c:pt idx="33">
                  <c:v>0.37294206194675789</c:v>
                </c:pt>
                <c:pt idx="34">
                  <c:v>0.42715938282310978</c:v>
                </c:pt>
                <c:pt idx="35">
                  <c:v>0.42173208763519149</c:v>
                </c:pt>
                <c:pt idx="36">
                  <c:v>0.41383084902727557</c:v>
                </c:pt>
                <c:pt idx="37">
                  <c:v>0.37884385686470218</c:v>
                </c:pt>
                <c:pt idx="38">
                  <c:v>0.42098434150890912</c:v>
                </c:pt>
                <c:pt idx="39">
                  <c:v>0.35091054861986026</c:v>
                </c:pt>
                <c:pt idx="40">
                  <c:v>0.3978778408626078</c:v>
                </c:pt>
                <c:pt idx="41">
                  <c:v>0.42450545674689533</c:v>
                </c:pt>
                <c:pt idx="42">
                  <c:v>0.46005530376163756</c:v>
                </c:pt>
                <c:pt idx="43">
                  <c:v>0.46902007624719799</c:v>
                </c:pt>
                <c:pt idx="44">
                  <c:v>0.53436523389564283</c:v>
                </c:pt>
                <c:pt idx="45">
                  <c:v>0.55372318667473863</c:v>
                </c:pt>
                <c:pt idx="46">
                  <c:v>0.41836313955200682</c:v>
                </c:pt>
                <c:pt idx="47">
                  <c:v>0.3870772452836363</c:v>
                </c:pt>
                <c:pt idx="48">
                  <c:v>0.39828525614804389</c:v>
                </c:pt>
                <c:pt idx="49">
                  <c:v>0.42960551074169218</c:v>
                </c:pt>
                <c:pt idx="50">
                  <c:v>0.4365135723284847</c:v>
                </c:pt>
                <c:pt idx="51">
                  <c:v>0.41757285207061867</c:v>
                </c:pt>
                <c:pt idx="52">
                  <c:v>0.37896329990019145</c:v>
                </c:pt>
                <c:pt idx="53">
                  <c:v>0.4344617700476136</c:v>
                </c:pt>
                <c:pt idx="54">
                  <c:v>0.46479702864996647</c:v>
                </c:pt>
                <c:pt idx="55">
                  <c:v>0.52219022530556147</c:v>
                </c:pt>
                <c:pt idx="56">
                  <c:v>0.52274653533386783</c:v>
                </c:pt>
                <c:pt idx="57">
                  <c:v>0.44286696009293652</c:v>
                </c:pt>
                <c:pt idx="58">
                  <c:v>0.35141777246919842</c:v>
                </c:pt>
                <c:pt idx="59">
                  <c:v>0.34805536920987612</c:v>
                </c:pt>
                <c:pt idx="60">
                  <c:v>0.33864064008377376</c:v>
                </c:pt>
                <c:pt idx="61">
                  <c:v>0.36012893303008986</c:v>
                </c:pt>
                <c:pt idx="62">
                  <c:v>0.421846622052784</c:v>
                </c:pt>
                <c:pt idx="63">
                  <c:v>0.49905427295187915</c:v>
                </c:pt>
                <c:pt idx="64">
                  <c:v>0.4912217549945187</c:v>
                </c:pt>
                <c:pt idx="65">
                  <c:v>0.44570086882536775</c:v>
                </c:pt>
                <c:pt idx="66">
                  <c:v>0.41548668946446982</c:v>
                </c:pt>
                <c:pt idx="67">
                  <c:v>0.47556817252155703</c:v>
                </c:pt>
                <c:pt idx="68">
                  <c:v>0.4926256197130095</c:v>
                </c:pt>
                <c:pt idx="69">
                  <c:v>0.40669862722319489</c:v>
                </c:pt>
                <c:pt idx="70">
                  <c:v>0.432249619582113</c:v>
                </c:pt>
                <c:pt idx="71">
                  <c:v>0.41637842171572559</c:v>
                </c:pt>
                <c:pt idx="72">
                  <c:v>0.36018129162098927</c:v>
                </c:pt>
                <c:pt idx="73">
                  <c:v>0.39339300031087915</c:v>
                </c:pt>
                <c:pt idx="74">
                  <c:v>0.44102131976373188</c:v>
                </c:pt>
                <c:pt idx="75">
                  <c:v>0.46923769164062373</c:v>
                </c:pt>
                <c:pt idx="76">
                  <c:v>0.4626601436588838</c:v>
                </c:pt>
                <c:pt idx="77">
                  <c:v>0.64989610092118399</c:v>
                </c:pt>
                <c:pt idx="78">
                  <c:v>0.44103113699952551</c:v>
                </c:pt>
                <c:pt idx="79">
                  <c:v>0.41050771471112785</c:v>
                </c:pt>
                <c:pt idx="80">
                  <c:v>0.44368506307574002</c:v>
                </c:pt>
                <c:pt idx="81">
                  <c:v>0.44667604758086948</c:v>
                </c:pt>
                <c:pt idx="82">
                  <c:v>0.53092920136786814</c:v>
                </c:pt>
                <c:pt idx="83">
                  <c:v>0.48432514684948547</c:v>
                </c:pt>
                <c:pt idx="84">
                  <c:v>0.55901794917944281</c:v>
                </c:pt>
                <c:pt idx="85">
                  <c:v>0.48368048169903627</c:v>
                </c:pt>
                <c:pt idx="86">
                  <c:v>0.41906834432318346</c:v>
                </c:pt>
                <c:pt idx="87">
                  <c:v>0.45395389171588918</c:v>
                </c:pt>
                <c:pt idx="88">
                  <c:v>0.47938544103931807</c:v>
                </c:pt>
                <c:pt idx="89">
                  <c:v>0.46290230214179362</c:v>
                </c:pt>
                <c:pt idx="90">
                  <c:v>0.36072287579560514</c:v>
                </c:pt>
                <c:pt idx="91">
                  <c:v>0.40308097583323793</c:v>
                </c:pt>
                <c:pt idx="92">
                  <c:v>0.35445620694733054</c:v>
                </c:pt>
                <c:pt idx="93">
                  <c:v>0.3462473616178805</c:v>
                </c:pt>
                <c:pt idx="94">
                  <c:v>0.40832174354107698</c:v>
                </c:pt>
                <c:pt idx="95">
                  <c:v>0.37953760819411952</c:v>
                </c:pt>
                <c:pt idx="96">
                  <c:v>0.32211659603710918</c:v>
                </c:pt>
                <c:pt idx="97">
                  <c:v>0.35447420521295225</c:v>
                </c:pt>
                <c:pt idx="98">
                  <c:v>0.38236497210268827</c:v>
                </c:pt>
                <c:pt idx="99">
                  <c:v>0.45035914720945075</c:v>
                </c:pt>
                <c:pt idx="100">
                  <c:v>0.44073661992571622</c:v>
                </c:pt>
                <c:pt idx="101">
                  <c:v>0.41045535612022843</c:v>
                </c:pt>
                <c:pt idx="102">
                  <c:v>0.37747271626552353</c:v>
                </c:pt>
                <c:pt idx="103">
                  <c:v>0.3547409067853462</c:v>
                </c:pt>
                <c:pt idx="104">
                  <c:v>0.35267765106271581</c:v>
                </c:pt>
                <c:pt idx="105">
                  <c:v>0.38899160626339646</c:v>
                </c:pt>
                <c:pt idx="106">
                  <c:v>0.41273786344225016</c:v>
                </c:pt>
                <c:pt idx="107">
                  <c:v>0.43089484104259046</c:v>
                </c:pt>
                <c:pt idx="108">
                  <c:v>0.41768411407627992</c:v>
                </c:pt>
                <c:pt idx="109">
                  <c:v>0.43113536331953467</c:v>
                </c:pt>
                <c:pt idx="110">
                  <c:v>0.46521753358312745</c:v>
                </c:pt>
                <c:pt idx="111">
                  <c:v>0.42706939149500139</c:v>
                </c:pt>
                <c:pt idx="112">
                  <c:v>0.39192041494183288</c:v>
                </c:pt>
                <c:pt idx="113">
                  <c:v>0.39209221656822163</c:v>
                </c:pt>
                <c:pt idx="114">
                  <c:v>0.36573784708019047</c:v>
                </c:pt>
                <c:pt idx="115">
                  <c:v>0.39698774481731758</c:v>
                </c:pt>
                <c:pt idx="116">
                  <c:v>0.41941849239982332</c:v>
                </c:pt>
                <c:pt idx="117">
                  <c:v>0.31734869185333048</c:v>
                </c:pt>
                <c:pt idx="118">
                  <c:v>0.30905803622560007</c:v>
                </c:pt>
                <c:pt idx="119">
                  <c:v>0.34672840617176892</c:v>
                </c:pt>
                <c:pt idx="120">
                  <c:v>0.3593697334620482</c:v>
                </c:pt>
                <c:pt idx="121">
                  <c:v>0.38887216322790713</c:v>
                </c:pt>
                <c:pt idx="122">
                  <c:v>0.37616375149303793</c:v>
                </c:pt>
                <c:pt idx="123">
                  <c:v>0.38110672971513659</c:v>
                </c:pt>
                <c:pt idx="124">
                  <c:v>0.39663596053471212</c:v>
                </c:pt>
                <c:pt idx="125">
                  <c:v>0.41477821228136202</c:v>
                </c:pt>
                <c:pt idx="126">
                  <c:v>0.43927876041036046</c:v>
                </c:pt>
                <c:pt idx="127">
                  <c:v>0.44316311337271141</c:v>
                </c:pt>
                <c:pt idx="128">
                  <c:v>0.39677503804178871</c:v>
                </c:pt>
                <c:pt idx="129">
                  <c:v>0.55094654515110364</c:v>
                </c:pt>
                <c:pt idx="130">
                  <c:v>0.51269695829310991</c:v>
                </c:pt>
                <c:pt idx="131">
                  <c:v>0.49582603858173668</c:v>
                </c:pt>
                <c:pt idx="132">
                  <c:v>0.53283374511183468</c:v>
                </c:pt>
                <c:pt idx="133">
                  <c:v>0.49924570904985521</c:v>
                </c:pt>
                <c:pt idx="134">
                  <c:v>0.45357101951993717</c:v>
                </c:pt>
                <c:pt idx="135">
                  <c:v>0.41667621120146608</c:v>
                </c:pt>
                <c:pt idx="136">
                  <c:v>0.38683672300669208</c:v>
                </c:pt>
                <c:pt idx="137">
                  <c:v>0.29301667293878958</c:v>
                </c:pt>
                <c:pt idx="138">
                  <c:v>0.35582898375247479</c:v>
                </c:pt>
                <c:pt idx="139">
                  <c:v>0.41316491319927356</c:v>
                </c:pt>
                <c:pt idx="140">
                  <c:v>0.56880736947166921</c:v>
                </c:pt>
                <c:pt idx="141">
                  <c:v>0.4883485773189129</c:v>
                </c:pt>
                <c:pt idx="142">
                  <c:v>0.53946365168447408</c:v>
                </c:pt>
                <c:pt idx="143">
                  <c:v>0.52126904134692476</c:v>
                </c:pt>
                <c:pt idx="144">
                  <c:v>0.51918942356463837</c:v>
                </c:pt>
                <c:pt idx="145">
                  <c:v>0.48448876744604608</c:v>
                </c:pt>
                <c:pt idx="146">
                  <c:v>0.45425986223145776</c:v>
                </c:pt>
                <c:pt idx="147">
                  <c:v>0.48824386013711407</c:v>
                </c:pt>
                <c:pt idx="148">
                  <c:v>0.42887739908699712</c:v>
                </c:pt>
                <c:pt idx="149">
                  <c:v>0.47487769360407089</c:v>
                </c:pt>
                <c:pt idx="150">
                  <c:v>0.45322905247312534</c:v>
                </c:pt>
                <c:pt idx="151">
                  <c:v>0.5029991655349576</c:v>
                </c:pt>
                <c:pt idx="152">
                  <c:v>0.52486214964739764</c:v>
                </c:pt>
                <c:pt idx="153">
                  <c:v>0.53149205622003692</c:v>
                </c:pt>
                <c:pt idx="154">
                  <c:v>0.5558322561644059</c:v>
                </c:pt>
                <c:pt idx="155">
                  <c:v>0.57070209597984201</c:v>
                </c:pt>
                <c:pt idx="156">
                  <c:v>0.5962465435148977</c:v>
                </c:pt>
                <c:pt idx="157">
                  <c:v>0.54359507174763166</c:v>
                </c:pt>
                <c:pt idx="158">
                  <c:v>0.48004483204345766</c:v>
                </c:pt>
                <c:pt idx="159">
                  <c:v>0.47288806714989284</c:v>
                </c:pt>
                <c:pt idx="160">
                  <c:v>0.52656707626356014</c:v>
                </c:pt>
                <c:pt idx="161">
                  <c:v>0.47112750953089977</c:v>
                </c:pt>
                <c:pt idx="162">
                  <c:v>0.52114468969353867</c:v>
                </c:pt>
                <c:pt idx="163">
                  <c:v>0.62633473501644388</c:v>
                </c:pt>
                <c:pt idx="164">
                  <c:v>0.53493136115974271</c:v>
                </c:pt>
                <c:pt idx="165">
                  <c:v>0.57637154965067006</c:v>
                </c:pt>
                <c:pt idx="166">
                  <c:v>0.69731334980447346</c:v>
                </c:pt>
                <c:pt idx="167">
                  <c:v>0.83843611433807286</c:v>
                </c:pt>
                <c:pt idx="168">
                  <c:v>0.55394734689202685</c:v>
                </c:pt>
                <c:pt idx="169">
                  <c:v>0.57406940785706106</c:v>
                </c:pt>
                <c:pt idx="170">
                  <c:v>0.61807680350802563</c:v>
                </c:pt>
                <c:pt idx="171">
                  <c:v>0.64639134774285389</c:v>
                </c:pt>
                <c:pt idx="172">
                  <c:v>0.57899929643143477</c:v>
                </c:pt>
                <c:pt idx="173">
                  <c:v>0.63738567010815328</c:v>
                </c:pt>
                <c:pt idx="174">
                  <c:v>0.60886496392165856</c:v>
                </c:pt>
                <c:pt idx="175">
                  <c:v>0.57895511887036344</c:v>
                </c:pt>
                <c:pt idx="176">
                  <c:v>0.58727195379354358</c:v>
                </c:pt>
                <c:pt idx="177">
                  <c:v>0.68085639020239863</c:v>
                </c:pt>
                <c:pt idx="178">
                  <c:v>0.78483237069882361</c:v>
                </c:pt>
                <c:pt idx="179">
                  <c:v>0.69792038221771358</c:v>
                </c:pt>
                <c:pt idx="180">
                  <c:v>0.91364595775316204</c:v>
                </c:pt>
                <c:pt idx="181">
                  <c:v>0.75052440401197706</c:v>
                </c:pt>
                <c:pt idx="182">
                  <c:v>0.8421437570561382</c:v>
                </c:pt>
                <c:pt idx="183">
                  <c:v>0.84222556735441856</c:v>
                </c:pt>
                <c:pt idx="184">
                  <c:v>0.88665837655644097</c:v>
                </c:pt>
                <c:pt idx="185">
                  <c:v>0.77080026833777837</c:v>
                </c:pt>
                <c:pt idx="186">
                  <c:v>0.76965328795588794</c:v>
                </c:pt>
                <c:pt idx="187">
                  <c:v>0.74557160855408489</c:v>
                </c:pt>
                <c:pt idx="188">
                  <c:v>0.78118690380745137</c:v>
                </c:pt>
                <c:pt idx="189">
                  <c:v>0.86533861282458235</c:v>
                </c:pt>
                <c:pt idx="190">
                  <c:v>1</c:v>
                </c:pt>
                <c:pt idx="191">
                  <c:v>0.9331151725379192</c:v>
                </c:pt>
                <c:pt idx="192">
                  <c:v>0.76797290442920962</c:v>
                </c:pt>
                <c:pt idx="193">
                  <c:v>0.80256720716003738</c:v>
                </c:pt>
                <c:pt idx="194">
                  <c:v>0.86344715872834066</c:v>
                </c:pt>
                <c:pt idx="195">
                  <c:v>0.96028110018489132</c:v>
                </c:pt>
                <c:pt idx="196">
                  <c:v>0.94911072205769265</c:v>
                </c:pt>
                <c:pt idx="197">
                  <c:v>0.84250535857453734</c:v>
                </c:pt>
                <c:pt idx="198">
                  <c:v>0.74138455748809662</c:v>
                </c:pt>
                <c:pt idx="199">
                  <c:v>0.39268943174566817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11-2346-B872-21B90F6EC4D9}"/>
            </c:ext>
          </c:extLst>
        </c:ser>
        <c:ser>
          <c:idx val="3"/>
          <c:order val="3"/>
          <c:tx>
            <c:strRef>
              <c:f>'8-cells'!$O$2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74000"/>
                </a:schemeClr>
              </a:solidFill>
              <a:ln w="9525">
                <a:solidFill>
                  <a:schemeClr val="accent6">
                    <a:tint val="74000"/>
                  </a:schemeClr>
                </a:solidFill>
              </a:ln>
              <a:effectLst/>
            </c:spPr>
          </c:marker>
          <c:xVal>
            <c:numRef>
              <c:f>'8-cells'!$O$3:$O$388</c:f>
              <c:numCache>
                <c:formatCode>General</c:formatCode>
                <c:ptCount val="386"/>
                <c:pt idx="0">
                  <c:v>0</c:v>
                </c:pt>
                <c:pt idx="1">
                  <c:v>2.5968718898504491E-3</c:v>
                </c:pt>
                <c:pt idx="2">
                  <c:v>5.1953915410523268E-3</c:v>
                </c:pt>
                <c:pt idx="3">
                  <c:v>7.7922634309027751E-3</c:v>
                </c:pt>
                <c:pt idx="4">
                  <c:v>1.0389135320753223E-2</c:v>
                </c:pt>
                <c:pt idx="5">
                  <c:v>1.2987654971955101E-2</c:v>
                </c:pt>
                <c:pt idx="6">
                  <c:v>1.558452686180555E-2</c:v>
                </c:pt>
                <c:pt idx="7">
                  <c:v>1.8181398751655999E-2</c:v>
                </c:pt>
                <c:pt idx="8">
                  <c:v>2.0779918402857877E-2</c:v>
                </c:pt>
                <c:pt idx="9">
                  <c:v>2.3376790292708328E-2</c:v>
                </c:pt>
                <c:pt idx="10">
                  <c:v>2.5973662182558775E-2</c:v>
                </c:pt>
                <c:pt idx="11">
                  <c:v>2.8572181833760653E-2</c:v>
                </c:pt>
                <c:pt idx="12">
                  <c:v>3.11690537236111E-2</c:v>
                </c:pt>
                <c:pt idx="13">
                  <c:v>3.3765925613461548E-2</c:v>
                </c:pt>
                <c:pt idx="14">
                  <c:v>3.6364445264663425E-2</c:v>
                </c:pt>
                <c:pt idx="15">
                  <c:v>3.8961317154513876E-2</c:v>
                </c:pt>
                <c:pt idx="16">
                  <c:v>4.1558189044364327E-2</c:v>
                </c:pt>
                <c:pt idx="17">
                  <c:v>4.4155060934214771E-2</c:v>
                </c:pt>
                <c:pt idx="18">
                  <c:v>4.6753580585416656E-2</c:v>
                </c:pt>
                <c:pt idx="19">
                  <c:v>4.9350452475267099E-2</c:v>
                </c:pt>
                <c:pt idx="20">
                  <c:v>5.194732436511755E-2</c:v>
                </c:pt>
                <c:pt idx="21">
                  <c:v>5.4545844016319421E-2</c:v>
                </c:pt>
                <c:pt idx="22">
                  <c:v>5.7142715906169879E-2</c:v>
                </c:pt>
                <c:pt idx="23">
                  <c:v>5.973958779602033E-2</c:v>
                </c:pt>
                <c:pt idx="24">
                  <c:v>6.23381074472222E-2</c:v>
                </c:pt>
                <c:pt idx="25">
                  <c:v>6.4934979337072651E-2</c:v>
                </c:pt>
                <c:pt idx="26">
                  <c:v>6.7531851226923095E-2</c:v>
                </c:pt>
                <c:pt idx="27">
                  <c:v>7.0130370878124973E-2</c:v>
                </c:pt>
                <c:pt idx="28">
                  <c:v>7.2727242767975431E-2</c:v>
                </c:pt>
                <c:pt idx="29">
                  <c:v>7.5324114657825875E-2</c:v>
                </c:pt>
                <c:pt idx="30">
                  <c:v>7.7922634309027752E-2</c:v>
                </c:pt>
                <c:pt idx="31">
                  <c:v>8.0519506198878196E-2</c:v>
                </c:pt>
                <c:pt idx="32">
                  <c:v>8.3116378088728654E-2</c:v>
                </c:pt>
                <c:pt idx="33">
                  <c:v>8.5714897739930532E-2</c:v>
                </c:pt>
                <c:pt idx="34">
                  <c:v>8.8311769629780976E-2</c:v>
                </c:pt>
                <c:pt idx="35">
                  <c:v>9.0908641519631433E-2</c:v>
                </c:pt>
                <c:pt idx="36">
                  <c:v>9.3507161170833311E-2</c:v>
                </c:pt>
                <c:pt idx="37">
                  <c:v>9.6104033060683755E-2</c:v>
                </c:pt>
                <c:pt idx="38">
                  <c:v>9.8700904950534199E-2</c:v>
                </c:pt>
                <c:pt idx="39">
                  <c:v>0.10129942460173609</c:v>
                </c:pt>
                <c:pt idx="40">
                  <c:v>0.10389629649158652</c:v>
                </c:pt>
                <c:pt idx="41">
                  <c:v>0.10649316838143698</c:v>
                </c:pt>
                <c:pt idx="42">
                  <c:v>0.10909168803263884</c:v>
                </c:pt>
                <c:pt idx="43">
                  <c:v>0.1116885599224893</c:v>
                </c:pt>
                <c:pt idx="44">
                  <c:v>0.11428543181233976</c:v>
                </c:pt>
                <c:pt idx="45">
                  <c:v>0.1168823037021902</c:v>
                </c:pt>
                <c:pt idx="46">
                  <c:v>0.11948082335339208</c:v>
                </c:pt>
                <c:pt idx="47">
                  <c:v>0.12207769524324252</c:v>
                </c:pt>
                <c:pt idx="48">
                  <c:v>0.12467456713309298</c:v>
                </c:pt>
                <c:pt idx="49">
                  <c:v>0.12727308678429486</c:v>
                </c:pt>
                <c:pt idx="50">
                  <c:v>0.1298699586741453</c:v>
                </c:pt>
                <c:pt idx="51">
                  <c:v>0.13246683056399575</c:v>
                </c:pt>
                <c:pt idx="52">
                  <c:v>0.13506535021519761</c:v>
                </c:pt>
                <c:pt idx="53">
                  <c:v>0.13766222210504808</c:v>
                </c:pt>
                <c:pt idx="54">
                  <c:v>0.14025909399489853</c:v>
                </c:pt>
                <c:pt idx="55">
                  <c:v>0.14285761364610042</c:v>
                </c:pt>
                <c:pt idx="56">
                  <c:v>0.14545448553595086</c:v>
                </c:pt>
                <c:pt idx="57">
                  <c:v>0.14805135742580131</c:v>
                </c:pt>
                <c:pt idx="58">
                  <c:v>0.15064987707700317</c:v>
                </c:pt>
                <c:pt idx="59">
                  <c:v>0.15324674896685364</c:v>
                </c:pt>
                <c:pt idx="60">
                  <c:v>0.15584362085670408</c:v>
                </c:pt>
                <c:pt idx="61">
                  <c:v>0.15844214050790598</c:v>
                </c:pt>
                <c:pt idx="62">
                  <c:v>0.16103901239775639</c:v>
                </c:pt>
                <c:pt idx="63">
                  <c:v>0.16363588428760684</c:v>
                </c:pt>
                <c:pt idx="64">
                  <c:v>0.16623440393880873</c:v>
                </c:pt>
                <c:pt idx="65">
                  <c:v>0.16883127582865917</c:v>
                </c:pt>
                <c:pt idx="66">
                  <c:v>0.17142814771850964</c:v>
                </c:pt>
                <c:pt idx="67">
                  <c:v>0.17402666736971151</c:v>
                </c:pt>
                <c:pt idx="68">
                  <c:v>0.17662353925956195</c:v>
                </c:pt>
                <c:pt idx="69">
                  <c:v>0.1792204111494124</c:v>
                </c:pt>
                <c:pt idx="70">
                  <c:v>0.18181893080061429</c:v>
                </c:pt>
                <c:pt idx="71">
                  <c:v>0.18441580269046473</c:v>
                </c:pt>
                <c:pt idx="72">
                  <c:v>0.1870126745803152</c:v>
                </c:pt>
                <c:pt idx="73">
                  <c:v>0.18960954647016562</c:v>
                </c:pt>
                <c:pt idx="74">
                  <c:v>0.19220806612136751</c:v>
                </c:pt>
                <c:pt idx="75">
                  <c:v>0.19480493801121795</c:v>
                </c:pt>
                <c:pt idx="76">
                  <c:v>0.1974018099010684</c:v>
                </c:pt>
                <c:pt idx="77">
                  <c:v>0.20000032955227029</c:v>
                </c:pt>
                <c:pt idx="78">
                  <c:v>0.20259720144212071</c:v>
                </c:pt>
                <c:pt idx="79">
                  <c:v>0.20519407333197118</c:v>
                </c:pt>
                <c:pt idx="80">
                  <c:v>0.20779259298317304</c:v>
                </c:pt>
                <c:pt idx="81">
                  <c:v>0.21038946487302351</c:v>
                </c:pt>
                <c:pt idx="82">
                  <c:v>0.21298633676287396</c:v>
                </c:pt>
                <c:pt idx="83">
                  <c:v>0.21558485641407585</c:v>
                </c:pt>
                <c:pt idx="84">
                  <c:v>0.21818172830392626</c:v>
                </c:pt>
                <c:pt idx="85">
                  <c:v>0.22077860019377674</c:v>
                </c:pt>
                <c:pt idx="86">
                  <c:v>0.2233771198449786</c:v>
                </c:pt>
                <c:pt idx="87">
                  <c:v>0.22597399173482907</c:v>
                </c:pt>
                <c:pt idx="88">
                  <c:v>0.22857086362467952</c:v>
                </c:pt>
                <c:pt idx="89">
                  <c:v>0.23116938327588138</c:v>
                </c:pt>
                <c:pt idx="90">
                  <c:v>0.23376625516573182</c:v>
                </c:pt>
                <c:pt idx="91">
                  <c:v>0.23636312705558227</c:v>
                </c:pt>
                <c:pt idx="92">
                  <c:v>0.23896164670678416</c:v>
                </c:pt>
                <c:pt idx="93">
                  <c:v>0.2415585185966346</c:v>
                </c:pt>
                <c:pt idx="94">
                  <c:v>0.24415539048648505</c:v>
                </c:pt>
                <c:pt idx="95">
                  <c:v>0.24675391013768691</c:v>
                </c:pt>
                <c:pt idx="96">
                  <c:v>0.24935078202753738</c:v>
                </c:pt>
                <c:pt idx="97">
                  <c:v>0.25194765391738783</c:v>
                </c:pt>
                <c:pt idx="98">
                  <c:v>0.25454617356858972</c:v>
                </c:pt>
                <c:pt idx="99">
                  <c:v>0.25714304545844019</c:v>
                </c:pt>
                <c:pt idx="100">
                  <c:v>0.25973991734829061</c:v>
                </c:pt>
                <c:pt idx="101">
                  <c:v>0.2623384369994925</c:v>
                </c:pt>
                <c:pt idx="102">
                  <c:v>0.26493530888934291</c:v>
                </c:pt>
                <c:pt idx="103">
                  <c:v>0.26753218077919338</c:v>
                </c:pt>
                <c:pt idx="104">
                  <c:v>0.2701290526690438</c:v>
                </c:pt>
                <c:pt idx="105">
                  <c:v>0.27272757232024575</c:v>
                </c:pt>
                <c:pt idx="106">
                  <c:v>0.27532444421009616</c:v>
                </c:pt>
                <c:pt idx="107">
                  <c:v>0.27792131609994658</c:v>
                </c:pt>
                <c:pt idx="108">
                  <c:v>0.28051983575114847</c:v>
                </c:pt>
                <c:pt idx="109">
                  <c:v>0.28311670764099889</c:v>
                </c:pt>
                <c:pt idx="110">
                  <c:v>0.28571357953084942</c:v>
                </c:pt>
                <c:pt idx="111">
                  <c:v>0.28831209918205125</c:v>
                </c:pt>
                <c:pt idx="112">
                  <c:v>0.29090897107190172</c:v>
                </c:pt>
                <c:pt idx="113">
                  <c:v>0.29350584296175214</c:v>
                </c:pt>
                <c:pt idx="114">
                  <c:v>0.29610436261295403</c:v>
                </c:pt>
                <c:pt idx="115">
                  <c:v>0.2987012345028045</c:v>
                </c:pt>
                <c:pt idx="116">
                  <c:v>0.30129810639265492</c:v>
                </c:pt>
                <c:pt idx="117">
                  <c:v>0.30389662604385681</c:v>
                </c:pt>
                <c:pt idx="118">
                  <c:v>0.30649349793370728</c:v>
                </c:pt>
                <c:pt idx="119">
                  <c:v>0.3090903698235577</c:v>
                </c:pt>
                <c:pt idx="120">
                  <c:v>0.31168888947475959</c:v>
                </c:pt>
                <c:pt idx="121">
                  <c:v>0.31428576136461001</c:v>
                </c:pt>
                <c:pt idx="122">
                  <c:v>0.31688263325446053</c:v>
                </c:pt>
                <c:pt idx="123">
                  <c:v>0.31948115290566237</c:v>
                </c:pt>
                <c:pt idx="124">
                  <c:v>0.32207802479551279</c:v>
                </c:pt>
                <c:pt idx="125">
                  <c:v>0.32467489668536326</c:v>
                </c:pt>
                <c:pt idx="126">
                  <c:v>0.32727341633656509</c:v>
                </c:pt>
                <c:pt idx="127">
                  <c:v>0.32987028822641562</c:v>
                </c:pt>
                <c:pt idx="128">
                  <c:v>0.33246716011626604</c:v>
                </c:pt>
                <c:pt idx="129">
                  <c:v>0.33506567976746787</c:v>
                </c:pt>
                <c:pt idx="130">
                  <c:v>0.33766255165731834</c:v>
                </c:pt>
                <c:pt idx="131">
                  <c:v>0.34025942354716882</c:v>
                </c:pt>
                <c:pt idx="132">
                  <c:v>0.34285629543701929</c:v>
                </c:pt>
                <c:pt idx="133">
                  <c:v>0.34545481508822112</c:v>
                </c:pt>
                <c:pt idx="134">
                  <c:v>0.34805168697807154</c:v>
                </c:pt>
                <c:pt idx="135">
                  <c:v>0.35064855886792207</c:v>
                </c:pt>
                <c:pt idx="136">
                  <c:v>0.3532470785191239</c:v>
                </c:pt>
                <c:pt idx="137">
                  <c:v>0.35584395040897437</c:v>
                </c:pt>
                <c:pt idx="138">
                  <c:v>0.35844082229882479</c:v>
                </c:pt>
                <c:pt idx="139">
                  <c:v>0.36103934195002674</c:v>
                </c:pt>
                <c:pt idx="140">
                  <c:v>0.36363621383987715</c:v>
                </c:pt>
                <c:pt idx="141">
                  <c:v>0.36623308572972757</c:v>
                </c:pt>
                <c:pt idx="142">
                  <c:v>0.36883160538092946</c:v>
                </c:pt>
                <c:pt idx="143">
                  <c:v>0.37142847727077988</c:v>
                </c:pt>
                <c:pt idx="144">
                  <c:v>0.3740253491606304</c:v>
                </c:pt>
                <c:pt idx="145">
                  <c:v>0.37662386881183224</c:v>
                </c:pt>
                <c:pt idx="146">
                  <c:v>0.37922074070168266</c:v>
                </c:pt>
                <c:pt idx="147">
                  <c:v>0.38181761259153313</c:v>
                </c:pt>
                <c:pt idx="148">
                  <c:v>0.38441613224273502</c:v>
                </c:pt>
                <c:pt idx="149">
                  <c:v>0.38701300413258549</c:v>
                </c:pt>
                <c:pt idx="150">
                  <c:v>0.38960987602243591</c:v>
                </c:pt>
                <c:pt idx="151">
                  <c:v>0.39220839567363774</c:v>
                </c:pt>
                <c:pt idx="152">
                  <c:v>0.39480526756348827</c:v>
                </c:pt>
                <c:pt idx="153">
                  <c:v>0.39740213945333869</c:v>
                </c:pt>
                <c:pt idx="154">
                  <c:v>0.40000065910454058</c:v>
                </c:pt>
                <c:pt idx="155">
                  <c:v>0.402597530994391</c:v>
                </c:pt>
                <c:pt idx="156">
                  <c:v>0.40519440288424141</c:v>
                </c:pt>
                <c:pt idx="157">
                  <c:v>0.40779292253544336</c:v>
                </c:pt>
                <c:pt idx="158">
                  <c:v>0.41038979442529377</c:v>
                </c:pt>
                <c:pt idx="159">
                  <c:v>0.41298666631514425</c:v>
                </c:pt>
                <c:pt idx="160">
                  <c:v>0.41558353820499466</c:v>
                </c:pt>
                <c:pt idx="161">
                  <c:v>0.41818205785619655</c:v>
                </c:pt>
                <c:pt idx="162">
                  <c:v>0.42077892974604703</c:v>
                </c:pt>
                <c:pt idx="163">
                  <c:v>0.42337580163589744</c:v>
                </c:pt>
                <c:pt idx="164">
                  <c:v>0.42597432128709933</c:v>
                </c:pt>
                <c:pt idx="165">
                  <c:v>0.42857119317694981</c:v>
                </c:pt>
                <c:pt idx="166">
                  <c:v>0.43116806506680022</c:v>
                </c:pt>
                <c:pt idx="167">
                  <c:v>0.43376658471800211</c:v>
                </c:pt>
                <c:pt idx="168">
                  <c:v>0.43636345660785253</c:v>
                </c:pt>
                <c:pt idx="169">
                  <c:v>0.438960328497703</c:v>
                </c:pt>
                <c:pt idx="170">
                  <c:v>0.44155884814890489</c:v>
                </c:pt>
                <c:pt idx="171">
                  <c:v>0.44415572003875536</c:v>
                </c:pt>
                <c:pt idx="172">
                  <c:v>0.44675259192860578</c:v>
                </c:pt>
                <c:pt idx="173">
                  <c:v>0.44935111157980762</c:v>
                </c:pt>
                <c:pt idx="174">
                  <c:v>0.45194798346965814</c:v>
                </c:pt>
                <c:pt idx="175">
                  <c:v>0.45454485535950856</c:v>
                </c:pt>
                <c:pt idx="176">
                  <c:v>0.45714337501071045</c:v>
                </c:pt>
                <c:pt idx="177">
                  <c:v>0.45974024690056087</c:v>
                </c:pt>
                <c:pt idx="178">
                  <c:v>0.46233711879041134</c:v>
                </c:pt>
                <c:pt idx="179">
                  <c:v>0.46493563844161323</c:v>
                </c:pt>
                <c:pt idx="180">
                  <c:v>0.46753251033146365</c:v>
                </c:pt>
                <c:pt idx="181">
                  <c:v>0.47012938222131412</c:v>
                </c:pt>
                <c:pt idx="182">
                  <c:v>0.47272790187251601</c:v>
                </c:pt>
                <c:pt idx="183">
                  <c:v>0.47532477376236643</c:v>
                </c:pt>
                <c:pt idx="184">
                  <c:v>0.4779216456522169</c:v>
                </c:pt>
                <c:pt idx="185">
                  <c:v>0.48052016530341873</c:v>
                </c:pt>
                <c:pt idx="186">
                  <c:v>0.48311703719326921</c:v>
                </c:pt>
                <c:pt idx="187">
                  <c:v>0.48571390908311968</c:v>
                </c:pt>
                <c:pt idx="188">
                  <c:v>0.48831242873432151</c:v>
                </c:pt>
                <c:pt idx="189">
                  <c:v>0.49090930062417198</c:v>
                </c:pt>
                <c:pt idx="190">
                  <c:v>0.4935061725140224</c:v>
                </c:pt>
                <c:pt idx="191">
                  <c:v>0.49610304440387293</c:v>
                </c:pt>
                <c:pt idx="192">
                  <c:v>0.49870156405507476</c:v>
                </c:pt>
                <c:pt idx="193">
                  <c:v>0.50129843594492518</c:v>
                </c:pt>
                <c:pt idx="194">
                  <c:v>0.50389530783477565</c:v>
                </c:pt>
                <c:pt idx="195">
                  <c:v>0.50649382748597749</c:v>
                </c:pt>
                <c:pt idx="196">
                  <c:v>0.50909069937582796</c:v>
                </c:pt>
                <c:pt idx="197">
                  <c:v>0.51168757126567843</c:v>
                </c:pt>
                <c:pt idx="198">
                  <c:v>0.51428609091688038</c:v>
                </c:pt>
                <c:pt idx="199">
                  <c:v>0.51688296280673074</c:v>
                </c:pt>
                <c:pt idx="200">
                  <c:v>0.51947983469658121</c:v>
                </c:pt>
                <c:pt idx="201">
                  <c:v>0.52207835434778316</c:v>
                </c:pt>
                <c:pt idx="202">
                  <c:v>0.52467522623763352</c:v>
                </c:pt>
                <c:pt idx="203">
                  <c:v>0.52727209812748399</c:v>
                </c:pt>
                <c:pt idx="204">
                  <c:v>0.52987061777868583</c:v>
                </c:pt>
                <c:pt idx="205">
                  <c:v>0.5324674896685363</c:v>
                </c:pt>
                <c:pt idx="206">
                  <c:v>0.53506436155838677</c:v>
                </c:pt>
                <c:pt idx="207">
                  <c:v>0.53766288120958861</c:v>
                </c:pt>
                <c:pt idx="208">
                  <c:v>0.54025975309943908</c:v>
                </c:pt>
                <c:pt idx="209">
                  <c:v>0.54285662498928944</c:v>
                </c:pt>
                <c:pt idx="210">
                  <c:v>0.5454551446404915</c:v>
                </c:pt>
                <c:pt idx="211">
                  <c:v>0.54805201653034186</c:v>
                </c:pt>
                <c:pt idx="212">
                  <c:v>0.55064888842019233</c:v>
                </c:pt>
                <c:pt idx="213">
                  <c:v>0.55324740807139416</c:v>
                </c:pt>
                <c:pt idx="214">
                  <c:v>0.55584427996124464</c:v>
                </c:pt>
                <c:pt idx="215">
                  <c:v>0.55844115185109511</c:v>
                </c:pt>
                <c:pt idx="216">
                  <c:v>0.56103967150229694</c:v>
                </c:pt>
                <c:pt idx="217">
                  <c:v>0.56363654339214742</c:v>
                </c:pt>
                <c:pt idx="218">
                  <c:v>0.56623341528199778</c:v>
                </c:pt>
                <c:pt idx="219">
                  <c:v>0.56883193493319983</c:v>
                </c:pt>
                <c:pt idx="220">
                  <c:v>0.57142880682305019</c:v>
                </c:pt>
                <c:pt idx="221">
                  <c:v>0.57402567871290067</c:v>
                </c:pt>
                <c:pt idx="222">
                  <c:v>0.57662255060275114</c:v>
                </c:pt>
                <c:pt idx="223">
                  <c:v>0.57922107025395297</c:v>
                </c:pt>
                <c:pt idx="224">
                  <c:v>0.58181794214380345</c:v>
                </c:pt>
                <c:pt idx="225">
                  <c:v>0.58441481403365381</c:v>
                </c:pt>
                <c:pt idx="226">
                  <c:v>0.58701333368485564</c:v>
                </c:pt>
                <c:pt idx="227">
                  <c:v>0.58961020557470623</c:v>
                </c:pt>
                <c:pt idx="228">
                  <c:v>0.5922070774645567</c:v>
                </c:pt>
                <c:pt idx="229">
                  <c:v>0.59480559711575853</c:v>
                </c:pt>
                <c:pt idx="230">
                  <c:v>0.597402469005609</c:v>
                </c:pt>
                <c:pt idx="231">
                  <c:v>0.59999934089545937</c:v>
                </c:pt>
                <c:pt idx="232">
                  <c:v>0.60259786054666131</c:v>
                </c:pt>
                <c:pt idx="233">
                  <c:v>0.60519473243651167</c:v>
                </c:pt>
                <c:pt idx="234">
                  <c:v>0.60779160432636214</c:v>
                </c:pt>
                <c:pt idx="235">
                  <c:v>0.61039012397756398</c:v>
                </c:pt>
                <c:pt idx="236">
                  <c:v>0.61298699586741456</c:v>
                </c:pt>
                <c:pt idx="237">
                  <c:v>0.61558386775726504</c:v>
                </c:pt>
                <c:pt idx="238">
                  <c:v>0.61818238740846687</c:v>
                </c:pt>
                <c:pt idx="239">
                  <c:v>0.62077925929831734</c:v>
                </c:pt>
                <c:pt idx="240">
                  <c:v>0.6233761311881677</c:v>
                </c:pt>
                <c:pt idx="241">
                  <c:v>0.62597465083936965</c:v>
                </c:pt>
                <c:pt idx="242">
                  <c:v>0.62857152272922001</c:v>
                </c:pt>
                <c:pt idx="243">
                  <c:v>0.63116839461907048</c:v>
                </c:pt>
                <c:pt idx="244">
                  <c:v>0.63376691427027243</c:v>
                </c:pt>
                <c:pt idx="245">
                  <c:v>0.6363637861601229</c:v>
                </c:pt>
                <c:pt idx="246">
                  <c:v>0.63896065804997337</c:v>
                </c:pt>
                <c:pt idx="247">
                  <c:v>0.64155917770117521</c:v>
                </c:pt>
                <c:pt idx="248">
                  <c:v>0.64415604959102557</c:v>
                </c:pt>
                <c:pt idx="249">
                  <c:v>0.64675292148087604</c:v>
                </c:pt>
                <c:pt idx="250">
                  <c:v>0.64934979337072651</c:v>
                </c:pt>
                <c:pt idx="251">
                  <c:v>0.65194831302192835</c:v>
                </c:pt>
                <c:pt idx="252">
                  <c:v>0.65454518491177882</c:v>
                </c:pt>
                <c:pt idx="253">
                  <c:v>0.65714205680162929</c:v>
                </c:pt>
                <c:pt idx="254">
                  <c:v>0.65974057645283124</c:v>
                </c:pt>
                <c:pt idx="255">
                  <c:v>0.6623374483426816</c:v>
                </c:pt>
                <c:pt idx="256">
                  <c:v>0.66493432023253207</c:v>
                </c:pt>
                <c:pt idx="257">
                  <c:v>0.66753283988373391</c:v>
                </c:pt>
                <c:pt idx="258">
                  <c:v>0.67012971177358438</c:v>
                </c:pt>
                <c:pt idx="259">
                  <c:v>0.67272658366343485</c:v>
                </c:pt>
                <c:pt idx="260">
                  <c:v>0.67532510331463669</c:v>
                </c:pt>
                <c:pt idx="261">
                  <c:v>0.67792197520448727</c:v>
                </c:pt>
                <c:pt idx="262">
                  <c:v>0.68051884709433763</c:v>
                </c:pt>
                <c:pt idx="263">
                  <c:v>0.68311736674553947</c:v>
                </c:pt>
                <c:pt idx="264">
                  <c:v>0.68571423863538994</c:v>
                </c:pt>
                <c:pt idx="265">
                  <c:v>0.68831111052524041</c:v>
                </c:pt>
                <c:pt idx="266">
                  <c:v>0.69090963017644225</c:v>
                </c:pt>
                <c:pt idx="267">
                  <c:v>0.69350650206629272</c:v>
                </c:pt>
                <c:pt idx="268">
                  <c:v>0.69610337395614308</c:v>
                </c:pt>
                <c:pt idx="269">
                  <c:v>0.69870189360734503</c:v>
                </c:pt>
                <c:pt idx="270">
                  <c:v>0.7012987654971955</c:v>
                </c:pt>
                <c:pt idx="271">
                  <c:v>0.70389563738704597</c:v>
                </c:pt>
                <c:pt idx="272">
                  <c:v>0.70649415703824781</c:v>
                </c:pt>
                <c:pt idx="273">
                  <c:v>0.70909102892809828</c:v>
                </c:pt>
                <c:pt idx="274">
                  <c:v>0.71168790081794875</c:v>
                </c:pt>
                <c:pt idx="275">
                  <c:v>0.71428642046915058</c:v>
                </c:pt>
                <c:pt idx="276">
                  <c:v>0.71688329235900106</c:v>
                </c:pt>
                <c:pt idx="277">
                  <c:v>0.71948016424885142</c:v>
                </c:pt>
                <c:pt idx="278">
                  <c:v>0.72207703613870189</c:v>
                </c:pt>
                <c:pt idx="279">
                  <c:v>0.72467555578990384</c:v>
                </c:pt>
                <c:pt idx="280">
                  <c:v>0.72727242767975431</c:v>
                </c:pt>
                <c:pt idx="281">
                  <c:v>0.72986929956960478</c:v>
                </c:pt>
                <c:pt idx="282">
                  <c:v>0.73246781922080662</c:v>
                </c:pt>
                <c:pt idx="283">
                  <c:v>0.73506469111065709</c:v>
                </c:pt>
                <c:pt idx="284">
                  <c:v>0.73766156300050745</c:v>
                </c:pt>
                <c:pt idx="285">
                  <c:v>0.74026008265170928</c:v>
                </c:pt>
                <c:pt idx="286">
                  <c:v>0.74285695454155976</c:v>
                </c:pt>
                <c:pt idx="287">
                  <c:v>0.74545382643141034</c:v>
                </c:pt>
                <c:pt idx="288">
                  <c:v>0.74805234608261217</c:v>
                </c:pt>
                <c:pt idx="289">
                  <c:v>0.75064921797246265</c:v>
                </c:pt>
                <c:pt idx="290">
                  <c:v>0.75324608986231301</c:v>
                </c:pt>
                <c:pt idx="291">
                  <c:v>0.75584460951351495</c:v>
                </c:pt>
                <c:pt idx="292">
                  <c:v>0.75844148140336531</c:v>
                </c:pt>
                <c:pt idx="293">
                  <c:v>0.76103835329321579</c:v>
                </c:pt>
                <c:pt idx="294">
                  <c:v>0.76363687294441762</c:v>
                </c:pt>
                <c:pt idx="295">
                  <c:v>0.76623374483426809</c:v>
                </c:pt>
                <c:pt idx="296">
                  <c:v>0.76883061672411868</c:v>
                </c:pt>
                <c:pt idx="297">
                  <c:v>0.77142913637532051</c:v>
                </c:pt>
                <c:pt idx="298">
                  <c:v>0.77402600826517098</c:v>
                </c:pt>
                <c:pt idx="299">
                  <c:v>0.77662288015502134</c:v>
                </c:pt>
                <c:pt idx="300">
                  <c:v>0.77922139980622329</c:v>
                </c:pt>
                <c:pt idx="301">
                  <c:v>0.78181827169607365</c:v>
                </c:pt>
                <c:pt idx="302">
                  <c:v>0.78441514358592412</c:v>
                </c:pt>
                <c:pt idx="303">
                  <c:v>0.78701366323712596</c:v>
                </c:pt>
                <c:pt idx="304">
                  <c:v>0.78961053512697654</c:v>
                </c:pt>
                <c:pt idx="305">
                  <c:v>0.79220740701682701</c:v>
                </c:pt>
                <c:pt idx="306">
                  <c:v>0.79480427890667738</c:v>
                </c:pt>
                <c:pt idx="307">
                  <c:v>0.79740279855787921</c:v>
                </c:pt>
                <c:pt idx="308">
                  <c:v>0.79999967044772968</c:v>
                </c:pt>
                <c:pt idx="309">
                  <c:v>0.80259654233758015</c:v>
                </c:pt>
                <c:pt idx="310">
                  <c:v>0.80519506198878199</c:v>
                </c:pt>
                <c:pt idx="311">
                  <c:v>0.80779193387863246</c:v>
                </c:pt>
                <c:pt idx="312">
                  <c:v>0.81038880576848282</c:v>
                </c:pt>
                <c:pt idx="313">
                  <c:v>0.81298732541968488</c:v>
                </c:pt>
                <c:pt idx="314">
                  <c:v>0.81558419730953524</c:v>
                </c:pt>
                <c:pt idx="315">
                  <c:v>0.81818106919938571</c:v>
                </c:pt>
                <c:pt idx="316">
                  <c:v>0.82077958885058755</c:v>
                </c:pt>
                <c:pt idx="317">
                  <c:v>0.82337646074043802</c:v>
                </c:pt>
                <c:pt idx="318">
                  <c:v>0.82597333263028849</c:v>
                </c:pt>
                <c:pt idx="319">
                  <c:v>0.82857185228149033</c:v>
                </c:pt>
                <c:pt idx="320">
                  <c:v>0.8311687241713408</c:v>
                </c:pt>
                <c:pt idx="321">
                  <c:v>0.83376559606119116</c:v>
                </c:pt>
                <c:pt idx="322">
                  <c:v>0.83636411571239311</c:v>
                </c:pt>
                <c:pt idx="323">
                  <c:v>0.83896098760224358</c:v>
                </c:pt>
                <c:pt idx="324">
                  <c:v>0.84155785949209405</c:v>
                </c:pt>
                <c:pt idx="325">
                  <c:v>0.84415637914329589</c:v>
                </c:pt>
                <c:pt idx="326">
                  <c:v>0.84675325103314636</c:v>
                </c:pt>
                <c:pt idx="327">
                  <c:v>0.84935012292299672</c:v>
                </c:pt>
                <c:pt idx="328">
                  <c:v>0.85194864257419867</c:v>
                </c:pt>
                <c:pt idx="329">
                  <c:v>0.85454551446404903</c:v>
                </c:pt>
                <c:pt idx="330">
                  <c:v>0.85714238635389961</c:v>
                </c:pt>
                <c:pt idx="331">
                  <c:v>0.85974090600510145</c:v>
                </c:pt>
                <c:pt idx="332">
                  <c:v>0.86233777789495192</c:v>
                </c:pt>
                <c:pt idx="333">
                  <c:v>0.86493464978480239</c:v>
                </c:pt>
                <c:pt idx="334">
                  <c:v>0.86753316943600423</c:v>
                </c:pt>
                <c:pt idx="335">
                  <c:v>0.8701300413258547</c:v>
                </c:pt>
                <c:pt idx="336">
                  <c:v>0.87272691321570506</c:v>
                </c:pt>
                <c:pt idx="337">
                  <c:v>0.87532378510555553</c:v>
                </c:pt>
                <c:pt idx="338">
                  <c:v>0.87792230475675737</c:v>
                </c:pt>
                <c:pt idx="339">
                  <c:v>0.88051917664660795</c:v>
                </c:pt>
                <c:pt idx="340">
                  <c:v>0.88311604853645842</c:v>
                </c:pt>
                <c:pt idx="341">
                  <c:v>0.88571456818766026</c:v>
                </c:pt>
                <c:pt idx="342">
                  <c:v>0.88831144007751073</c:v>
                </c:pt>
                <c:pt idx="343">
                  <c:v>0.89090831196736109</c:v>
                </c:pt>
                <c:pt idx="344">
                  <c:v>0.89350683161856292</c:v>
                </c:pt>
                <c:pt idx="345">
                  <c:v>0.8961037035084134</c:v>
                </c:pt>
                <c:pt idx="346">
                  <c:v>0.89870057539826387</c:v>
                </c:pt>
                <c:pt idx="347">
                  <c:v>0.90129909504946581</c:v>
                </c:pt>
                <c:pt idx="348">
                  <c:v>0.90389596693931629</c:v>
                </c:pt>
                <c:pt idx="349">
                  <c:v>0.90649283882916665</c:v>
                </c:pt>
                <c:pt idx="350">
                  <c:v>0.90909135848036859</c:v>
                </c:pt>
                <c:pt idx="351">
                  <c:v>0.91168823037021895</c:v>
                </c:pt>
                <c:pt idx="352">
                  <c:v>0.91428510226006943</c:v>
                </c:pt>
                <c:pt idx="353">
                  <c:v>0.91688362191127126</c:v>
                </c:pt>
                <c:pt idx="354">
                  <c:v>0.91948049380112173</c:v>
                </c:pt>
                <c:pt idx="355">
                  <c:v>0.92207736569097221</c:v>
                </c:pt>
                <c:pt idx="356">
                  <c:v>0.92467588534217415</c:v>
                </c:pt>
                <c:pt idx="357">
                  <c:v>0.92727275723202462</c:v>
                </c:pt>
                <c:pt idx="358">
                  <c:v>0.92986962912187499</c:v>
                </c:pt>
                <c:pt idx="359">
                  <c:v>0.93246814877307693</c:v>
                </c:pt>
                <c:pt idx="360">
                  <c:v>0.93506502066292729</c:v>
                </c:pt>
                <c:pt idx="361">
                  <c:v>0.93766189255277776</c:v>
                </c:pt>
                <c:pt idx="362">
                  <c:v>0.9402604122039796</c:v>
                </c:pt>
                <c:pt idx="363">
                  <c:v>0.94285728409383007</c:v>
                </c:pt>
                <c:pt idx="364">
                  <c:v>0.94545415598368066</c:v>
                </c:pt>
                <c:pt idx="365">
                  <c:v>0.94805102787353102</c:v>
                </c:pt>
                <c:pt idx="366">
                  <c:v>0.95064954752473285</c:v>
                </c:pt>
                <c:pt idx="367">
                  <c:v>0.95324641941458332</c:v>
                </c:pt>
                <c:pt idx="368">
                  <c:v>0.9558432913044338</c:v>
                </c:pt>
                <c:pt idx="369">
                  <c:v>0.95844181095563563</c:v>
                </c:pt>
                <c:pt idx="370">
                  <c:v>0.9610386828454861</c:v>
                </c:pt>
                <c:pt idx="371">
                  <c:v>0.96363555473533646</c:v>
                </c:pt>
                <c:pt idx="372">
                  <c:v>0.96623407438653841</c:v>
                </c:pt>
                <c:pt idx="373">
                  <c:v>0.96883094627638888</c:v>
                </c:pt>
                <c:pt idx="374">
                  <c:v>0.97142781816623935</c:v>
                </c:pt>
                <c:pt idx="375">
                  <c:v>0.97402633781744119</c:v>
                </c:pt>
                <c:pt idx="376">
                  <c:v>0.97662320970729166</c:v>
                </c:pt>
                <c:pt idx="377">
                  <c:v>0.97922008159714213</c:v>
                </c:pt>
                <c:pt idx="378">
                  <c:v>0.98181860124834397</c:v>
                </c:pt>
                <c:pt idx="379">
                  <c:v>0.98441547313819444</c:v>
                </c:pt>
                <c:pt idx="380">
                  <c:v>0.9870123450280448</c:v>
                </c:pt>
                <c:pt idx="381">
                  <c:v>0.98961086467924675</c:v>
                </c:pt>
                <c:pt idx="382">
                  <c:v>0.99220773656909722</c:v>
                </c:pt>
                <c:pt idx="383">
                  <c:v>0.99480460845894769</c:v>
                </c:pt>
                <c:pt idx="384">
                  <c:v>0.99740312811014953</c:v>
                </c:pt>
                <c:pt idx="385">
                  <c:v>1</c:v>
                </c:pt>
              </c:numCache>
            </c:numRef>
          </c:xVal>
          <c:yVal>
            <c:numRef>
              <c:f>'8-cells'!$P$3:$P$388</c:f>
              <c:numCache>
                <c:formatCode>General</c:formatCode>
                <c:ptCount val="386"/>
                <c:pt idx="0">
                  <c:v>0.41420445131717015</c:v>
                </c:pt>
                <c:pt idx="1">
                  <c:v>0.40180342107773487</c:v>
                </c:pt>
                <c:pt idx="2">
                  <c:v>0.37275137189534935</c:v>
                </c:pt>
                <c:pt idx="3">
                  <c:v>0.40120721770083895</c:v>
                </c:pt>
                <c:pt idx="4">
                  <c:v>0.50131666808918707</c:v>
                </c:pt>
                <c:pt idx="5">
                  <c:v>0.53407019886834317</c:v>
                </c:pt>
                <c:pt idx="6">
                  <c:v>0.51142702219633795</c:v>
                </c:pt>
                <c:pt idx="7">
                  <c:v>0.44898005291775661</c:v>
                </c:pt>
                <c:pt idx="8">
                  <c:v>0.48598859306044367</c:v>
                </c:pt>
                <c:pt idx="9">
                  <c:v>0.66329696701928431</c:v>
                </c:pt>
                <c:pt idx="10">
                  <c:v>0.6387371533861842</c:v>
                </c:pt>
                <c:pt idx="11">
                  <c:v>0.53538686695753024</c:v>
                </c:pt>
                <c:pt idx="12">
                  <c:v>0.5342107773487903</c:v>
                </c:pt>
                <c:pt idx="13">
                  <c:v>0.51492391189745801</c:v>
                </c:pt>
                <c:pt idx="14">
                  <c:v>0.56221476375284296</c:v>
                </c:pt>
                <c:pt idx="15">
                  <c:v>0.59582306189971734</c:v>
                </c:pt>
                <c:pt idx="16">
                  <c:v>0.58524327608107363</c:v>
                </c:pt>
                <c:pt idx="17">
                  <c:v>0.59766313379556879</c:v>
                </c:pt>
                <c:pt idx="18">
                  <c:v>0.57881181060062159</c:v>
                </c:pt>
                <c:pt idx="19">
                  <c:v>0.60519914447953327</c:v>
                </c:pt>
                <c:pt idx="20">
                  <c:v>0.63787987568845794</c:v>
                </c:pt>
                <c:pt idx="21">
                  <c:v>0.64445317481436104</c:v>
                </c:pt>
                <c:pt idx="22">
                  <c:v>0.63354579092967556</c:v>
                </c:pt>
                <c:pt idx="23">
                  <c:v>0.67343493475652316</c:v>
                </c:pt>
                <c:pt idx="24">
                  <c:v>0.67365207830221363</c:v>
                </c:pt>
                <c:pt idx="25">
                  <c:v>0.58245932010222068</c:v>
                </c:pt>
                <c:pt idx="26">
                  <c:v>0.48926331855585731</c:v>
                </c:pt>
                <c:pt idx="27">
                  <c:v>0.47409967014263699</c:v>
                </c:pt>
                <c:pt idx="28">
                  <c:v>0.49427393725179108</c:v>
                </c:pt>
                <c:pt idx="29">
                  <c:v>0.50180869277075169</c:v>
                </c:pt>
                <c:pt idx="30">
                  <c:v>0.44009473985450126</c:v>
                </c:pt>
                <c:pt idx="31">
                  <c:v>0.38185884916431112</c:v>
                </c:pt>
                <c:pt idx="32">
                  <c:v>0.40124612781596269</c:v>
                </c:pt>
                <c:pt idx="33">
                  <c:v>0.41753440407275944</c:v>
                </c:pt>
                <c:pt idx="34">
                  <c:v>0.43583094433594238</c:v>
                </c:pt>
                <c:pt idx="35">
                  <c:v>0.45517931287247021</c:v>
                </c:pt>
                <c:pt idx="36">
                  <c:v>0.48225824266858125</c:v>
                </c:pt>
                <c:pt idx="37">
                  <c:v>0.50578129000838445</c:v>
                </c:pt>
                <c:pt idx="38">
                  <c:v>0.51611380832124187</c:v>
                </c:pt>
                <c:pt idx="39">
                  <c:v>0.43599411578646124</c:v>
                </c:pt>
                <c:pt idx="40">
                  <c:v>0.39844083403204184</c:v>
                </c:pt>
                <c:pt idx="41">
                  <c:v>0.49346561098922065</c:v>
                </c:pt>
                <c:pt idx="42">
                  <c:v>0.42077649527806926</c:v>
                </c:pt>
                <c:pt idx="43">
                  <c:v>0.47008314212986441</c:v>
                </c:pt>
                <c:pt idx="44">
                  <c:v>0.46832465595927236</c:v>
                </c:pt>
                <c:pt idx="45">
                  <c:v>0.42817192748158672</c:v>
                </c:pt>
                <c:pt idx="46">
                  <c:v>0.36853401748193815</c:v>
                </c:pt>
                <c:pt idx="47">
                  <c:v>0.34850911500825899</c:v>
                </c:pt>
                <c:pt idx="48">
                  <c:v>0.36250169447275538</c:v>
                </c:pt>
                <c:pt idx="49">
                  <c:v>0.37814732624750852</c:v>
                </c:pt>
                <c:pt idx="50">
                  <c:v>0.37940500158150792</c:v>
                </c:pt>
                <c:pt idx="51">
                  <c:v>0.33162965603458228</c:v>
                </c:pt>
                <c:pt idx="52">
                  <c:v>0.39618906801488124</c:v>
                </c:pt>
                <c:pt idx="53">
                  <c:v>0.42958147778106909</c:v>
                </c:pt>
                <c:pt idx="54">
                  <c:v>0.33566752185242271</c:v>
                </c:pt>
                <c:pt idx="55">
                  <c:v>0.34094423552920267</c:v>
                </c:pt>
                <c:pt idx="56">
                  <c:v>0.38164547111363256</c:v>
                </c:pt>
                <c:pt idx="57">
                  <c:v>0.4196681845795448</c:v>
                </c:pt>
                <c:pt idx="58">
                  <c:v>0.41554120204642098</c:v>
                </c:pt>
                <c:pt idx="59">
                  <c:v>0.38031499620940168</c:v>
                </c:pt>
                <c:pt idx="60">
                  <c:v>0.3726409173749981</c:v>
                </c:pt>
                <c:pt idx="61">
                  <c:v>0.39296831461463921</c:v>
                </c:pt>
                <c:pt idx="62">
                  <c:v>0.34185674048710446</c:v>
                </c:pt>
                <c:pt idx="63">
                  <c:v>0.31741742269438744</c:v>
                </c:pt>
                <c:pt idx="64">
                  <c:v>0.34619710107090679</c:v>
                </c:pt>
                <c:pt idx="65">
                  <c:v>0.33400693855214209</c:v>
                </c:pt>
                <c:pt idx="66">
                  <c:v>0.3280850700633105</c:v>
                </c:pt>
                <c:pt idx="67">
                  <c:v>0.33352370002560533</c:v>
                </c:pt>
                <c:pt idx="68">
                  <c:v>0.27880227134659119</c:v>
                </c:pt>
                <c:pt idx="69">
                  <c:v>0.33196227476064005</c:v>
                </c:pt>
                <c:pt idx="70">
                  <c:v>0.27987041676498792</c:v>
                </c:pt>
                <c:pt idx="71">
                  <c:v>0.27960934244415775</c:v>
                </c:pt>
                <c:pt idx="72">
                  <c:v>0.24226441808040086</c:v>
                </c:pt>
                <c:pt idx="73">
                  <c:v>0.19450162418351516</c:v>
                </c:pt>
                <c:pt idx="74">
                  <c:v>0.18204536668390428</c:v>
                </c:pt>
                <c:pt idx="75">
                  <c:v>0.21315212097782374</c:v>
                </c:pt>
                <c:pt idx="76">
                  <c:v>0.27531165747049108</c:v>
                </c:pt>
                <c:pt idx="77">
                  <c:v>0.30374993096592479</c:v>
                </c:pt>
                <c:pt idx="78">
                  <c:v>0.28334094800102422</c:v>
                </c:pt>
                <c:pt idx="79">
                  <c:v>0.24787124015323056</c:v>
                </c:pt>
                <c:pt idx="80">
                  <c:v>0.29408641560019477</c:v>
                </c:pt>
                <c:pt idx="81">
                  <c:v>0.36347570251585276</c:v>
                </c:pt>
                <c:pt idx="82">
                  <c:v>0.2543052159636906</c:v>
                </c:pt>
                <c:pt idx="83">
                  <c:v>0.25535202357701947</c:v>
                </c:pt>
                <c:pt idx="84">
                  <c:v>0.26375535327874206</c:v>
                </c:pt>
                <c:pt idx="85">
                  <c:v>0.3417425204717412</c:v>
                </c:pt>
                <c:pt idx="86">
                  <c:v>0.31872404946354249</c:v>
                </c:pt>
                <c:pt idx="87">
                  <c:v>0.27796131079391695</c:v>
                </c:pt>
                <c:pt idx="88">
                  <c:v>0.31952861023110096</c:v>
                </c:pt>
                <c:pt idx="89">
                  <c:v>0.33803727337995854</c:v>
                </c:pt>
                <c:pt idx="90">
                  <c:v>0.40945867243707856</c:v>
                </c:pt>
                <c:pt idx="91">
                  <c:v>0.28738508964388459</c:v>
                </c:pt>
                <c:pt idx="92">
                  <c:v>0.24346184549420866</c:v>
                </c:pt>
                <c:pt idx="93">
                  <c:v>0.216190875452487</c:v>
                </c:pt>
                <c:pt idx="94">
                  <c:v>0.25435165706883828</c:v>
                </c:pt>
                <c:pt idx="95">
                  <c:v>0.24992971075977646</c:v>
                </c:pt>
                <c:pt idx="96">
                  <c:v>0.22539123493174412</c:v>
                </c:pt>
                <c:pt idx="97">
                  <c:v>0.29902925538591302</c:v>
                </c:pt>
                <c:pt idx="98">
                  <c:v>0.28646379853095488</c:v>
                </c:pt>
                <c:pt idx="99">
                  <c:v>0.23401421850916523</c:v>
                </c:pt>
                <c:pt idx="100">
                  <c:v>0.22104585368792581</c:v>
                </c:pt>
                <c:pt idx="101">
                  <c:v>0.16824357230001455</c:v>
                </c:pt>
                <c:pt idx="102">
                  <c:v>0.14601585524433042</c:v>
                </c:pt>
                <c:pt idx="103">
                  <c:v>0.19711111222681335</c:v>
                </c:pt>
                <c:pt idx="104">
                  <c:v>0.18519834117393072</c:v>
                </c:pt>
                <c:pt idx="105">
                  <c:v>0.15923023240635215</c:v>
                </c:pt>
                <c:pt idx="106">
                  <c:v>0.15315397862202965</c:v>
                </c:pt>
                <c:pt idx="107">
                  <c:v>0.13425746948693876</c:v>
                </c:pt>
                <c:pt idx="108">
                  <c:v>0.1360372934625986</c:v>
                </c:pt>
                <c:pt idx="109">
                  <c:v>0.13822755639456363</c:v>
                </c:pt>
                <c:pt idx="110">
                  <c:v>0.11629480311481748</c:v>
                </c:pt>
                <c:pt idx="111">
                  <c:v>0.13989441551986426</c:v>
                </c:pt>
                <c:pt idx="112">
                  <c:v>0.16043268048017592</c:v>
                </c:pt>
                <c:pt idx="113">
                  <c:v>0.15189128262801427</c:v>
                </c:pt>
                <c:pt idx="114">
                  <c:v>0.16719174402666975</c:v>
                </c:pt>
                <c:pt idx="115">
                  <c:v>0.22646314584515281</c:v>
                </c:pt>
                <c:pt idx="116">
                  <c:v>0.17036229082675208</c:v>
                </c:pt>
                <c:pt idx="117">
                  <c:v>0.16695577300591938</c:v>
                </c:pt>
                <c:pt idx="118">
                  <c:v>0.15645506258252709</c:v>
                </c:pt>
                <c:pt idx="119">
                  <c:v>0.18808396551810702</c:v>
                </c:pt>
                <c:pt idx="120">
                  <c:v>0.22744594004327809</c:v>
                </c:pt>
                <c:pt idx="121">
                  <c:v>0.17627662832555968</c:v>
                </c:pt>
                <c:pt idx="122">
                  <c:v>0.14951148978044654</c:v>
                </c:pt>
                <c:pt idx="123">
                  <c:v>0.19002445061427775</c:v>
                </c:pt>
                <c:pt idx="124">
                  <c:v>0.2398406944576934</c:v>
                </c:pt>
                <c:pt idx="125">
                  <c:v>0.26383066317898152</c:v>
                </c:pt>
                <c:pt idx="126">
                  <c:v>0.25504576331604556</c:v>
                </c:pt>
                <c:pt idx="127">
                  <c:v>0.21212288567455076</c:v>
                </c:pt>
                <c:pt idx="128">
                  <c:v>0.15214984661883652</c:v>
                </c:pt>
                <c:pt idx="129">
                  <c:v>0.10997002665970469</c:v>
                </c:pt>
                <c:pt idx="130">
                  <c:v>0.12537090125867947</c:v>
                </c:pt>
                <c:pt idx="131">
                  <c:v>0.18787309779743644</c:v>
                </c:pt>
                <c:pt idx="132">
                  <c:v>0.14309885177505435</c:v>
                </c:pt>
                <c:pt idx="133">
                  <c:v>0.12979410273274525</c:v>
                </c:pt>
                <c:pt idx="134">
                  <c:v>0.12489644888717071</c:v>
                </c:pt>
                <c:pt idx="135">
                  <c:v>0.13548753119085036</c:v>
                </c:pt>
                <c:pt idx="136">
                  <c:v>0.13193917972456659</c:v>
                </c:pt>
                <c:pt idx="137">
                  <c:v>0.14126631086922686</c:v>
                </c:pt>
                <c:pt idx="138">
                  <c:v>0.12836949045321497</c:v>
                </c:pt>
                <c:pt idx="139">
                  <c:v>0.14265326819863738</c:v>
                </c:pt>
                <c:pt idx="140">
                  <c:v>0.17696822424275896</c:v>
                </c:pt>
                <c:pt idx="141">
                  <c:v>0.18569915201052331</c:v>
                </c:pt>
                <c:pt idx="142">
                  <c:v>0.18550836692991662</c:v>
                </c:pt>
                <c:pt idx="143">
                  <c:v>0.23268248843993031</c:v>
                </c:pt>
                <c:pt idx="144">
                  <c:v>0.24525296595490442</c:v>
                </c:pt>
                <c:pt idx="145">
                  <c:v>0.27237833685616314</c:v>
                </c:pt>
                <c:pt idx="146">
                  <c:v>0.15952017552227415</c:v>
                </c:pt>
                <c:pt idx="147">
                  <c:v>0.16724571612184139</c:v>
                </c:pt>
                <c:pt idx="148">
                  <c:v>0.15066875191412663</c:v>
                </c:pt>
                <c:pt idx="149">
                  <c:v>0.1423168839775677</c:v>
                </c:pt>
                <c:pt idx="150">
                  <c:v>0.11644040225528048</c:v>
                </c:pt>
                <c:pt idx="151">
                  <c:v>0.14322687860546146</c:v>
                </c:pt>
                <c:pt idx="152">
                  <c:v>0.14100649171340063</c:v>
                </c:pt>
                <c:pt idx="153">
                  <c:v>0.16178574835447868</c:v>
                </c:pt>
                <c:pt idx="154">
                  <c:v>0.14861153647258468</c:v>
                </c:pt>
                <c:pt idx="155">
                  <c:v>0.10562966607590234</c:v>
                </c:pt>
                <c:pt idx="156">
                  <c:v>0.10094915577601832</c:v>
                </c:pt>
                <c:pt idx="157">
                  <c:v>0.11094905536281799</c:v>
                </c:pt>
                <c:pt idx="158">
                  <c:v>0.1055744388157267</c:v>
                </c:pt>
                <c:pt idx="159">
                  <c:v>0.10451507955235796</c:v>
                </c:pt>
                <c:pt idx="160">
                  <c:v>9.6094177540579487E-2</c:v>
                </c:pt>
                <c:pt idx="161">
                  <c:v>0.10491924268364319</c:v>
                </c:pt>
                <c:pt idx="162">
                  <c:v>0.14325072674053732</c:v>
                </c:pt>
                <c:pt idx="163">
                  <c:v>0.12872344698434054</c:v>
                </c:pt>
                <c:pt idx="164">
                  <c:v>0.17317511560069687</c:v>
                </c:pt>
                <c:pt idx="165">
                  <c:v>0.23540745166359567</c:v>
                </c:pt>
                <c:pt idx="166">
                  <c:v>0.242827987167193</c:v>
                </c:pt>
                <c:pt idx="167">
                  <c:v>0.23689607735832952</c:v>
                </c:pt>
                <c:pt idx="168">
                  <c:v>0.30309850032885322</c:v>
                </c:pt>
                <c:pt idx="169">
                  <c:v>0.37995601901826015</c:v>
                </c:pt>
                <c:pt idx="170">
                  <c:v>0.49914648779728588</c:v>
                </c:pt>
                <c:pt idx="171">
                  <c:v>0.43180939566315385</c:v>
                </c:pt>
                <c:pt idx="172">
                  <c:v>0.51882370956485935</c:v>
                </c:pt>
                <c:pt idx="173">
                  <c:v>0.50754354167398841</c:v>
                </c:pt>
                <c:pt idx="174">
                  <c:v>0.47034421645069463</c:v>
                </c:pt>
                <c:pt idx="175">
                  <c:v>0.4008231372096176</c:v>
                </c:pt>
                <c:pt idx="176">
                  <c:v>0.39780069988000621</c:v>
                </c:pt>
                <c:pt idx="177">
                  <c:v>0.32546930619499237</c:v>
                </c:pt>
                <c:pt idx="178">
                  <c:v>0.28689432012732391</c:v>
                </c:pt>
                <c:pt idx="179">
                  <c:v>0.23825667622265623</c:v>
                </c:pt>
                <c:pt idx="180">
                  <c:v>0.18042745899375934</c:v>
                </c:pt>
                <c:pt idx="181">
                  <c:v>0.14672000281156961</c:v>
                </c:pt>
                <c:pt idx="182">
                  <c:v>9.1019545429442156E-2</c:v>
                </c:pt>
                <c:pt idx="183">
                  <c:v>6.8799359363781967E-2</c:v>
                </c:pt>
                <c:pt idx="184">
                  <c:v>6.2384211028381792E-2</c:v>
                </c:pt>
                <c:pt idx="185">
                  <c:v>7.3216285012827786E-2</c:v>
                </c:pt>
                <c:pt idx="186">
                  <c:v>0.10939390592287263</c:v>
                </c:pt>
                <c:pt idx="187">
                  <c:v>7.7092234545153307E-2</c:v>
                </c:pt>
                <c:pt idx="188">
                  <c:v>8.3593989265828894E-2</c:v>
                </c:pt>
                <c:pt idx="189">
                  <c:v>0.10508994512418603</c:v>
                </c:pt>
                <c:pt idx="190">
                  <c:v>0.10948427780316</c:v>
                </c:pt>
                <c:pt idx="191">
                  <c:v>0.13292950491271582</c:v>
                </c:pt>
                <c:pt idx="192">
                  <c:v>0.11403801643764089</c:v>
                </c:pt>
                <c:pt idx="193">
                  <c:v>0.13288933963258812</c:v>
                </c:pt>
                <c:pt idx="194">
                  <c:v>0.11386605883209407</c:v>
                </c:pt>
                <c:pt idx="195">
                  <c:v>9.2646239274615044E-2</c:v>
                </c:pt>
                <c:pt idx="196">
                  <c:v>6.177043534142998E-2</c:v>
                </c:pt>
                <c:pt idx="197">
                  <c:v>5.8171877274986565E-2</c:v>
                </c:pt>
                <c:pt idx="198">
                  <c:v>6.0422388127143199E-2</c:v>
                </c:pt>
                <c:pt idx="199">
                  <c:v>0.10862700010543387</c:v>
                </c:pt>
                <c:pt idx="200">
                  <c:v>0.11621698288457001</c:v>
                </c:pt>
                <c:pt idx="201">
                  <c:v>8.8398760901108056E-2</c:v>
                </c:pt>
                <c:pt idx="202">
                  <c:v>9.6192080410890821E-2</c:v>
                </c:pt>
                <c:pt idx="203">
                  <c:v>8.5446612811720224E-2</c:v>
                </c:pt>
                <c:pt idx="204">
                  <c:v>0.15295817288140698</c:v>
                </c:pt>
                <c:pt idx="205">
                  <c:v>0.1816035486024993</c:v>
                </c:pt>
                <c:pt idx="206">
                  <c:v>0.11376941112678672</c:v>
                </c:pt>
                <c:pt idx="207">
                  <c:v>0.12528806036841603</c:v>
                </c:pt>
                <c:pt idx="208">
                  <c:v>0.12065650150368767</c:v>
                </c:pt>
                <c:pt idx="209">
                  <c:v>9.1017035099434179E-2</c:v>
                </c:pt>
                <c:pt idx="210">
                  <c:v>9.1595666166274223E-2</c:v>
                </c:pt>
                <c:pt idx="211">
                  <c:v>8.2514547362396259E-2</c:v>
                </c:pt>
                <c:pt idx="212">
                  <c:v>6.1450368265412177E-2</c:v>
                </c:pt>
                <c:pt idx="213">
                  <c:v>7.4928330078272085E-2</c:v>
                </c:pt>
                <c:pt idx="214">
                  <c:v>7.6306501252654674E-2</c:v>
                </c:pt>
                <c:pt idx="215">
                  <c:v>7.439739528158372E-2</c:v>
                </c:pt>
                <c:pt idx="216">
                  <c:v>3.3487802306491211E-2</c:v>
                </c:pt>
                <c:pt idx="217">
                  <c:v>4.7501719576055465E-2</c:v>
                </c:pt>
                <c:pt idx="218">
                  <c:v>4.6163713681800611E-2</c:v>
                </c:pt>
                <c:pt idx="219">
                  <c:v>5.1130401602594674E-2</c:v>
                </c:pt>
                <c:pt idx="220">
                  <c:v>5.7122559331649739E-2</c:v>
                </c:pt>
                <c:pt idx="221">
                  <c:v>4.3886844364560168E-2</c:v>
                </c:pt>
                <c:pt idx="222">
                  <c:v>4.8316321663645904E-2</c:v>
                </c:pt>
                <c:pt idx="223">
                  <c:v>3.4460555184584567E-2</c:v>
                </c:pt>
                <c:pt idx="224">
                  <c:v>3.1264905084422395E-2</c:v>
                </c:pt>
                <c:pt idx="225">
                  <c:v>2.0864607861349454E-2</c:v>
                </c:pt>
                <c:pt idx="226">
                  <c:v>3.7809335415233687E-2</c:v>
                </c:pt>
                <c:pt idx="227">
                  <c:v>2.849350075560933E-2</c:v>
                </c:pt>
                <c:pt idx="228">
                  <c:v>3.7649929459726776E-2</c:v>
                </c:pt>
                <c:pt idx="229">
                  <c:v>2.9914347540127628E-2</c:v>
                </c:pt>
                <c:pt idx="230">
                  <c:v>2.1631513678788215E-2</c:v>
                </c:pt>
                <c:pt idx="231">
                  <c:v>3.6148752114953032E-2</c:v>
                </c:pt>
                <c:pt idx="232">
                  <c:v>5.2706888847607908E-2</c:v>
                </c:pt>
                <c:pt idx="233">
                  <c:v>4.1861008048118008E-2</c:v>
                </c:pt>
                <c:pt idx="234">
                  <c:v>6.0937005778779675E-2</c:v>
                </c:pt>
                <c:pt idx="235">
                  <c:v>6.6162257690395979E-2</c:v>
                </c:pt>
                <c:pt idx="236">
                  <c:v>6.2758250199571236E-2</c:v>
                </c:pt>
                <c:pt idx="237">
                  <c:v>6.527987669259E-2</c:v>
                </c:pt>
                <c:pt idx="238">
                  <c:v>9.5085024877370375E-2</c:v>
                </c:pt>
                <c:pt idx="239">
                  <c:v>0.20905526240479574</c:v>
                </c:pt>
                <c:pt idx="240">
                  <c:v>0.1850276387333879</c:v>
                </c:pt>
                <c:pt idx="241">
                  <c:v>0.25956184700040669</c:v>
                </c:pt>
                <c:pt idx="242">
                  <c:v>0.34378216360322728</c:v>
                </c:pt>
                <c:pt idx="243">
                  <c:v>0.27158256224363253</c:v>
                </c:pt>
                <c:pt idx="244">
                  <c:v>0.36540112563197558</c:v>
                </c:pt>
                <c:pt idx="245">
                  <c:v>0.35777348790271973</c:v>
                </c:pt>
                <c:pt idx="246">
                  <c:v>0.38119486687719967</c:v>
                </c:pt>
                <c:pt idx="247">
                  <c:v>0.28919880307465223</c:v>
                </c:pt>
                <c:pt idx="248">
                  <c:v>0.37190162518764719</c:v>
                </c:pt>
                <c:pt idx="249">
                  <c:v>0.36334642052044164</c:v>
                </c:pt>
                <c:pt idx="250">
                  <c:v>0.38804053680896894</c:v>
                </c:pt>
                <c:pt idx="251">
                  <c:v>0.27929931668817182</c:v>
                </c:pt>
                <c:pt idx="252">
                  <c:v>0.26779572942659041</c:v>
                </c:pt>
                <c:pt idx="253">
                  <c:v>0.2936056874036661</c:v>
                </c:pt>
                <c:pt idx="254">
                  <c:v>0.28558016236814493</c:v>
                </c:pt>
                <c:pt idx="255">
                  <c:v>0.21756528113185761</c:v>
                </c:pt>
                <c:pt idx="256">
                  <c:v>0.17378889128764868</c:v>
                </c:pt>
                <c:pt idx="257">
                  <c:v>0.15665212348815377</c:v>
                </c:pt>
                <c:pt idx="258">
                  <c:v>8.7427263188018689E-2</c:v>
                </c:pt>
                <c:pt idx="259">
                  <c:v>6.8513181742871923E-2</c:v>
                </c:pt>
                <c:pt idx="260">
                  <c:v>3.8660337287939869E-2</c:v>
                </c:pt>
                <c:pt idx="261">
                  <c:v>4.3531632668430589E-2</c:v>
                </c:pt>
                <c:pt idx="262">
                  <c:v>3.0471640801899819E-2</c:v>
                </c:pt>
                <c:pt idx="263">
                  <c:v>3.7923555430596903E-2</c:v>
                </c:pt>
                <c:pt idx="264">
                  <c:v>4.7368672085632377E-2</c:v>
                </c:pt>
                <c:pt idx="265">
                  <c:v>5.6026800283165229E-2</c:v>
                </c:pt>
                <c:pt idx="266">
                  <c:v>5.9641675494660526E-2</c:v>
                </c:pt>
                <c:pt idx="267">
                  <c:v>7.7362095021011462E-2</c:v>
                </c:pt>
                <c:pt idx="268">
                  <c:v>5.7084904381529994E-2</c:v>
                </c:pt>
                <c:pt idx="269">
                  <c:v>6.2758250199571236E-2</c:v>
                </c:pt>
                <c:pt idx="270">
                  <c:v>6.2758250199571236E-2</c:v>
                </c:pt>
                <c:pt idx="271">
                  <c:v>8.1250596203376893E-2</c:v>
                </c:pt>
                <c:pt idx="272">
                  <c:v>8.2972682588853125E-2</c:v>
                </c:pt>
                <c:pt idx="273">
                  <c:v>3.8866184348594464E-2</c:v>
                </c:pt>
                <c:pt idx="274">
                  <c:v>5.0431274695371453E-2</c:v>
                </c:pt>
                <c:pt idx="275">
                  <c:v>7.3773578274599988E-2</c:v>
                </c:pt>
                <c:pt idx="276">
                  <c:v>7.8476681544555851E-2</c:v>
                </c:pt>
                <c:pt idx="277">
                  <c:v>9.7827560411091641E-2</c:v>
                </c:pt>
                <c:pt idx="278">
                  <c:v>0.10849520778001477</c:v>
                </c:pt>
                <c:pt idx="279">
                  <c:v>0.14760112864437158</c:v>
                </c:pt>
                <c:pt idx="280">
                  <c:v>0.14335867093088056</c:v>
                </c:pt>
                <c:pt idx="281">
                  <c:v>0.18399338277009894</c:v>
                </c:pt>
                <c:pt idx="282">
                  <c:v>0.10575769290630947</c:v>
                </c:pt>
                <c:pt idx="283">
                  <c:v>0.11176491261541244</c:v>
                </c:pt>
                <c:pt idx="284">
                  <c:v>8.5667521852422712E-2</c:v>
                </c:pt>
                <c:pt idx="285">
                  <c:v>0.10530708866987655</c:v>
                </c:pt>
                <c:pt idx="286">
                  <c:v>0.12829292538797149</c:v>
                </c:pt>
                <c:pt idx="287">
                  <c:v>0.15755333196101959</c:v>
                </c:pt>
                <c:pt idx="288">
                  <c:v>0.22073833826194794</c:v>
                </c:pt>
                <c:pt idx="289">
                  <c:v>0.18853708008454789</c:v>
                </c:pt>
                <c:pt idx="290">
                  <c:v>0.14842828238200195</c:v>
                </c:pt>
                <c:pt idx="291">
                  <c:v>0.14782705834509005</c:v>
                </c:pt>
                <c:pt idx="292">
                  <c:v>0.14173323225071169</c:v>
                </c:pt>
                <c:pt idx="293">
                  <c:v>0.11228831642207684</c:v>
                </c:pt>
                <c:pt idx="294">
                  <c:v>0.11052104409645692</c:v>
                </c:pt>
                <c:pt idx="295">
                  <c:v>0.1580930529127359</c:v>
                </c:pt>
                <c:pt idx="296">
                  <c:v>0.14480587618048268</c:v>
                </c:pt>
                <c:pt idx="297">
                  <c:v>0.11977914116589766</c:v>
                </c:pt>
                <c:pt idx="298">
                  <c:v>0.15785708189198552</c:v>
                </c:pt>
                <c:pt idx="299">
                  <c:v>0.2041149329490855</c:v>
                </c:pt>
                <c:pt idx="300">
                  <c:v>0.16977863909989607</c:v>
                </c:pt>
                <c:pt idx="301">
                  <c:v>0.18035340425852384</c:v>
                </c:pt>
                <c:pt idx="302">
                  <c:v>0.19353389196543777</c:v>
                </c:pt>
                <c:pt idx="303">
                  <c:v>0.19637056487445839</c:v>
                </c:pt>
                <c:pt idx="304">
                  <c:v>0.25236975152753582</c:v>
                </c:pt>
                <c:pt idx="305">
                  <c:v>0.27841819085536984</c:v>
                </c:pt>
                <c:pt idx="306">
                  <c:v>0.30436119632286862</c:v>
                </c:pt>
                <c:pt idx="307">
                  <c:v>0.25491020549561449</c:v>
                </c:pt>
                <c:pt idx="308">
                  <c:v>0.283667290902062</c:v>
                </c:pt>
                <c:pt idx="309">
                  <c:v>0.32211801563433529</c:v>
                </c:pt>
                <c:pt idx="310">
                  <c:v>0.27232813025600344</c:v>
                </c:pt>
                <c:pt idx="311">
                  <c:v>0.32494339205832001</c:v>
                </c:pt>
                <c:pt idx="312">
                  <c:v>0.32462206981729819</c:v>
                </c:pt>
                <c:pt idx="313">
                  <c:v>0.30068481802617775</c:v>
                </c:pt>
                <c:pt idx="314">
                  <c:v>0.28099378944356024</c:v>
                </c:pt>
                <c:pt idx="315">
                  <c:v>0.33723522294240799</c:v>
                </c:pt>
                <c:pt idx="316">
                  <c:v>0.36315563543983492</c:v>
                </c:pt>
                <c:pt idx="317">
                  <c:v>0.35228214101025723</c:v>
                </c:pt>
                <c:pt idx="318">
                  <c:v>0.36261214899310668</c:v>
                </c:pt>
                <c:pt idx="319">
                  <c:v>0.37540228038377926</c:v>
                </c:pt>
                <c:pt idx="320">
                  <c:v>0.37621939280137767</c:v>
                </c:pt>
                <c:pt idx="321">
                  <c:v>0.38505826475948529</c:v>
                </c:pt>
                <c:pt idx="322">
                  <c:v>0.44094699689221145</c:v>
                </c:pt>
                <c:pt idx="323">
                  <c:v>0.43538661592452949</c:v>
                </c:pt>
                <c:pt idx="324">
                  <c:v>0.4670255601801413</c:v>
                </c:pt>
                <c:pt idx="325">
                  <c:v>0.45181547066177319</c:v>
                </c:pt>
                <c:pt idx="326">
                  <c:v>0.51942744393177931</c:v>
                </c:pt>
                <c:pt idx="327">
                  <c:v>0.47266627170807873</c:v>
                </c:pt>
                <c:pt idx="328">
                  <c:v>0.40031605054800501</c:v>
                </c:pt>
                <c:pt idx="329">
                  <c:v>0.47719114154746783</c:v>
                </c:pt>
                <c:pt idx="330">
                  <c:v>0.4498097169853949</c:v>
                </c:pt>
                <c:pt idx="331">
                  <c:v>0.39877219759309557</c:v>
                </c:pt>
                <c:pt idx="332">
                  <c:v>0.38108190202684045</c:v>
                </c:pt>
                <c:pt idx="333">
                  <c:v>0.43879689924037413</c:v>
                </c:pt>
                <c:pt idx="334">
                  <c:v>0.42544194359790538</c:v>
                </c:pt>
                <c:pt idx="335">
                  <c:v>0.35196960492426332</c:v>
                </c:pt>
                <c:pt idx="336">
                  <c:v>0.40722573389497785</c:v>
                </c:pt>
                <c:pt idx="337">
                  <c:v>0.43676102160390007</c:v>
                </c:pt>
                <c:pt idx="338">
                  <c:v>0.42251113331358542</c:v>
                </c:pt>
                <c:pt idx="339">
                  <c:v>0.38873338789117218</c:v>
                </c:pt>
                <c:pt idx="340">
                  <c:v>0.38026227927923406</c:v>
                </c:pt>
                <c:pt idx="341">
                  <c:v>0.40903066117071751</c:v>
                </c:pt>
                <c:pt idx="342">
                  <c:v>0.39719822067809035</c:v>
                </c:pt>
                <c:pt idx="343">
                  <c:v>0.39054082549691982</c:v>
                </c:pt>
                <c:pt idx="344">
                  <c:v>0.41945982718888225</c:v>
                </c:pt>
                <c:pt idx="345">
                  <c:v>0.40929048032654369</c:v>
                </c:pt>
                <c:pt idx="346">
                  <c:v>0.45172886427649783</c:v>
                </c:pt>
                <c:pt idx="347">
                  <c:v>0.40214231562881259</c:v>
                </c:pt>
                <c:pt idx="348">
                  <c:v>0.3997625227812448</c:v>
                </c:pt>
                <c:pt idx="349">
                  <c:v>0.45248698393890857</c:v>
                </c:pt>
                <c:pt idx="350">
                  <c:v>0.49397520798084121</c:v>
                </c:pt>
                <c:pt idx="351">
                  <c:v>0.472928601193913</c:v>
                </c:pt>
                <c:pt idx="352">
                  <c:v>0.44541412914141693</c:v>
                </c:pt>
                <c:pt idx="353">
                  <c:v>0.45064565687805319</c:v>
                </c:pt>
                <c:pt idx="354">
                  <c:v>0.45937156398580159</c:v>
                </c:pt>
                <c:pt idx="355">
                  <c:v>0.46837862805444402</c:v>
                </c:pt>
                <c:pt idx="356">
                  <c:v>0.43676729742892006</c:v>
                </c:pt>
                <c:pt idx="357">
                  <c:v>0.50853010136712573</c:v>
                </c:pt>
                <c:pt idx="358">
                  <c:v>0.60083242543064708</c:v>
                </c:pt>
                <c:pt idx="359">
                  <c:v>0.53514587527676394</c:v>
                </c:pt>
                <c:pt idx="360">
                  <c:v>0.55039864040526776</c:v>
                </c:pt>
                <c:pt idx="361">
                  <c:v>0.58283963509843006</c:v>
                </c:pt>
                <c:pt idx="362">
                  <c:v>0.58480020283466472</c:v>
                </c:pt>
                <c:pt idx="363">
                  <c:v>0.62795152050688585</c:v>
                </c:pt>
                <c:pt idx="364">
                  <c:v>0.65552373014956544</c:v>
                </c:pt>
                <c:pt idx="365">
                  <c:v>0.68314991188741681</c:v>
                </c:pt>
                <c:pt idx="366">
                  <c:v>0.66461489027347542</c:v>
                </c:pt>
                <c:pt idx="367">
                  <c:v>0.7101108561731525</c:v>
                </c:pt>
                <c:pt idx="368">
                  <c:v>0.64284028778423219</c:v>
                </c:pt>
                <c:pt idx="369">
                  <c:v>0.64031991645621733</c:v>
                </c:pt>
                <c:pt idx="370">
                  <c:v>0.6947350848742575</c:v>
                </c:pt>
                <c:pt idx="371">
                  <c:v>0.71797572008816279</c:v>
                </c:pt>
                <c:pt idx="372">
                  <c:v>0.71293372226712926</c:v>
                </c:pt>
                <c:pt idx="373">
                  <c:v>0.77414184368677108</c:v>
                </c:pt>
                <c:pt idx="374">
                  <c:v>0.73582416644492088</c:v>
                </c:pt>
                <c:pt idx="375">
                  <c:v>0.70093434482897121</c:v>
                </c:pt>
                <c:pt idx="376">
                  <c:v>0.83093429462237101</c:v>
                </c:pt>
                <c:pt idx="377">
                  <c:v>0.80917224378316766</c:v>
                </c:pt>
                <c:pt idx="378">
                  <c:v>0.84592724059504865</c:v>
                </c:pt>
                <c:pt idx="379">
                  <c:v>0.87931839519623245</c:v>
                </c:pt>
                <c:pt idx="380">
                  <c:v>0.85909643181692674</c:v>
                </c:pt>
                <c:pt idx="381">
                  <c:v>0.8955677613379055</c:v>
                </c:pt>
                <c:pt idx="382">
                  <c:v>0.94153692444408754</c:v>
                </c:pt>
                <c:pt idx="383">
                  <c:v>1</c:v>
                </c:pt>
                <c:pt idx="384">
                  <c:v>0.88649291835904753</c:v>
                </c:pt>
                <c:pt idx="385">
                  <c:v>0.52716930167639842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711-2346-B872-21B90F6EC4D9}"/>
            </c:ext>
          </c:extLst>
        </c:ser>
        <c:ser>
          <c:idx val="4"/>
          <c:order val="4"/>
          <c:tx>
            <c:strRef>
              <c:f>'8-cells'!$S$2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84000"/>
                </a:schemeClr>
              </a:solidFill>
              <a:ln w="9525">
                <a:solidFill>
                  <a:schemeClr val="accent6">
                    <a:tint val="84000"/>
                  </a:schemeClr>
                </a:solidFill>
              </a:ln>
              <a:effectLst/>
            </c:spPr>
          </c:marker>
          <c:xVal>
            <c:numRef>
              <c:f>'8-cells'!$S$3:$S$388</c:f>
              <c:numCache>
                <c:formatCode>General</c:formatCode>
                <c:ptCount val="386"/>
                <c:pt idx="0">
                  <c:v>0</c:v>
                </c:pt>
                <c:pt idx="1">
                  <c:v>3.2460911995089666E-3</c:v>
                </c:pt>
                <c:pt idx="2">
                  <c:v>6.4942421015556943E-3</c:v>
                </c:pt>
                <c:pt idx="3">
                  <c:v>9.7403333010646596E-3</c:v>
                </c:pt>
                <c:pt idx="4">
                  <c:v>1.2986424500573626E-2</c:v>
                </c:pt>
                <c:pt idx="5">
                  <c:v>1.6234575402620355E-2</c:v>
                </c:pt>
                <c:pt idx="6">
                  <c:v>1.9480666602129319E-2</c:v>
                </c:pt>
                <c:pt idx="7">
                  <c:v>2.2726757801638287E-2</c:v>
                </c:pt>
                <c:pt idx="8">
                  <c:v>2.5974908703685018E-2</c:v>
                </c:pt>
                <c:pt idx="9">
                  <c:v>2.9220999903193982E-2</c:v>
                </c:pt>
                <c:pt idx="10">
                  <c:v>3.2467091102702947E-2</c:v>
                </c:pt>
                <c:pt idx="11">
                  <c:v>3.5715242004749674E-2</c:v>
                </c:pt>
                <c:pt idx="12">
                  <c:v>3.8961333204258639E-2</c:v>
                </c:pt>
                <c:pt idx="13">
                  <c:v>4.220742440376761E-2</c:v>
                </c:pt>
                <c:pt idx="14">
                  <c:v>4.5455575305814337E-2</c:v>
                </c:pt>
                <c:pt idx="15">
                  <c:v>4.8701666505323302E-2</c:v>
                </c:pt>
                <c:pt idx="16">
                  <c:v>5.1947757704832266E-2</c:v>
                </c:pt>
                <c:pt idx="17">
                  <c:v>5.5193848904341238E-2</c:v>
                </c:pt>
                <c:pt idx="18">
                  <c:v>5.8441999806387965E-2</c:v>
                </c:pt>
                <c:pt idx="19">
                  <c:v>6.1688091005896929E-2</c:v>
                </c:pt>
                <c:pt idx="20">
                  <c:v>6.4934182205405894E-2</c:v>
                </c:pt>
                <c:pt idx="21">
                  <c:v>6.8182333107452614E-2</c:v>
                </c:pt>
                <c:pt idx="22">
                  <c:v>7.1428424306961599E-2</c:v>
                </c:pt>
                <c:pt idx="23">
                  <c:v>7.4674515506470557E-2</c:v>
                </c:pt>
                <c:pt idx="24">
                  <c:v>7.7922666408517277E-2</c:v>
                </c:pt>
                <c:pt idx="25">
                  <c:v>8.1168757608026249E-2</c:v>
                </c:pt>
                <c:pt idx="26">
                  <c:v>8.441484880753522E-2</c:v>
                </c:pt>
                <c:pt idx="27">
                  <c:v>8.766299970958194E-2</c:v>
                </c:pt>
                <c:pt idx="28">
                  <c:v>9.0909090909090925E-2</c:v>
                </c:pt>
                <c:pt idx="29">
                  <c:v>9.4155182108599883E-2</c:v>
                </c:pt>
                <c:pt idx="30">
                  <c:v>9.7403333010646603E-2</c:v>
                </c:pt>
                <c:pt idx="31">
                  <c:v>0.10064942421015556</c:v>
                </c:pt>
                <c:pt idx="32">
                  <c:v>0.10389551540966453</c:v>
                </c:pt>
                <c:pt idx="33">
                  <c:v>0.10714366631171127</c:v>
                </c:pt>
                <c:pt idx="34">
                  <c:v>0.11038975751122022</c:v>
                </c:pt>
                <c:pt idx="35">
                  <c:v>0.1136358487107292</c:v>
                </c:pt>
                <c:pt idx="36">
                  <c:v>0.11688399961277593</c:v>
                </c:pt>
                <c:pt idx="37">
                  <c:v>0.12013009081228489</c:v>
                </c:pt>
                <c:pt idx="38">
                  <c:v>0.12337618201179386</c:v>
                </c:pt>
                <c:pt idx="39">
                  <c:v>0.12662433291384059</c:v>
                </c:pt>
                <c:pt idx="40">
                  <c:v>0.12987042411334956</c:v>
                </c:pt>
                <c:pt idx="41">
                  <c:v>0.13311651531285854</c:v>
                </c:pt>
                <c:pt idx="42">
                  <c:v>0.13636466621490523</c:v>
                </c:pt>
                <c:pt idx="43">
                  <c:v>0.1396107574144142</c:v>
                </c:pt>
                <c:pt idx="44">
                  <c:v>0.1428568486139232</c:v>
                </c:pt>
                <c:pt idx="45">
                  <c:v>0.14610293981343214</c:v>
                </c:pt>
                <c:pt idx="46">
                  <c:v>0.14935109071547886</c:v>
                </c:pt>
                <c:pt idx="47">
                  <c:v>0.15259718191498783</c:v>
                </c:pt>
                <c:pt idx="48">
                  <c:v>0.15584327311449681</c:v>
                </c:pt>
                <c:pt idx="49">
                  <c:v>0.15909142401654353</c:v>
                </c:pt>
                <c:pt idx="50">
                  <c:v>0.1623375152160525</c:v>
                </c:pt>
                <c:pt idx="51">
                  <c:v>0.16558360641556144</c:v>
                </c:pt>
                <c:pt idx="52">
                  <c:v>0.16883175731760819</c:v>
                </c:pt>
                <c:pt idx="53">
                  <c:v>0.17207784851711716</c:v>
                </c:pt>
                <c:pt idx="54">
                  <c:v>0.17532393971662613</c:v>
                </c:pt>
                <c:pt idx="55">
                  <c:v>0.17857209061867285</c:v>
                </c:pt>
                <c:pt idx="56">
                  <c:v>0.18181818181818185</c:v>
                </c:pt>
                <c:pt idx="57">
                  <c:v>0.18506427301769077</c:v>
                </c:pt>
                <c:pt idx="58">
                  <c:v>0.18831242391973751</c:v>
                </c:pt>
                <c:pt idx="59">
                  <c:v>0.19155851511924649</c:v>
                </c:pt>
                <c:pt idx="60">
                  <c:v>0.19480460631875546</c:v>
                </c:pt>
                <c:pt idx="61">
                  <c:v>0.19805275722080218</c:v>
                </c:pt>
                <c:pt idx="62">
                  <c:v>0.20129884842031112</c:v>
                </c:pt>
                <c:pt idx="63">
                  <c:v>0.20454493961982009</c:v>
                </c:pt>
                <c:pt idx="64">
                  <c:v>0.20779309052186684</c:v>
                </c:pt>
                <c:pt idx="65">
                  <c:v>0.21103918172137581</c:v>
                </c:pt>
                <c:pt idx="66">
                  <c:v>0.21428527292088478</c:v>
                </c:pt>
                <c:pt idx="67">
                  <c:v>0.2175334238229315</c:v>
                </c:pt>
                <c:pt idx="68">
                  <c:v>0.22077951502244045</c:v>
                </c:pt>
                <c:pt idx="69">
                  <c:v>0.22402560622194942</c:v>
                </c:pt>
                <c:pt idx="70">
                  <c:v>0.22727375712399617</c:v>
                </c:pt>
                <c:pt idx="71">
                  <c:v>0.23051984832350514</c:v>
                </c:pt>
                <c:pt idx="72">
                  <c:v>0.23376593952301411</c:v>
                </c:pt>
                <c:pt idx="73">
                  <c:v>0.23701203072252305</c:v>
                </c:pt>
                <c:pt idx="74">
                  <c:v>0.24026018162456977</c:v>
                </c:pt>
                <c:pt idx="75">
                  <c:v>0.24350627282407875</c:v>
                </c:pt>
                <c:pt idx="76">
                  <c:v>0.24675236402358772</c:v>
                </c:pt>
                <c:pt idx="77">
                  <c:v>0.25000051492563446</c:v>
                </c:pt>
                <c:pt idx="78">
                  <c:v>0.25324660612514338</c:v>
                </c:pt>
                <c:pt idx="79">
                  <c:v>0.25649269732465235</c:v>
                </c:pt>
                <c:pt idx="80">
                  <c:v>0.25974084822669913</c:v>
                </c:pt>
                <c:pt idx="81">
                  <c:v>0.2629869394262081</c:v>
                </c:pt>
                <c:pt idx="82">
                  <c:v>0.26623303062571707</c:v>
                </c:pt>
                <c:pt idx="83">
                  <c:v>0.26948118152776379</c:v>
                </c:pt>
                <c:pt idx="84">
                  <c:v>0.27272727272727271</c:v>
                </c:pt>
                <c:pt idx="85">
                  <c:v>0.27597336392678168</c:v>
                </c:pt>
                <c:pt idx="86">
                  <c:v>0.2792215148288284</c:v>
                </c:pt>
                <c:pt idx="87">
                  <c:v>0.28246760602833743</c:v>
                </c:pt>
                <c:pt idx="88">
                  <c:v>0.2857136972278464</c:v>
                </c:pt>
                <c:pt idx="89">
                  <c:v>0.28896184812989306</c:v>
                </c:pt>
                <c:pt idx="90">
                  <c:v>0.29220793932940203</c:v>
                </c:pt>
                <c:pt idx="91">
                  <c:v>0.295454030528911</c:v>
                </c:pt>
                <c:pt idx="92">
                  <c:v>0.29870218143095773</c:v>
                </c:pt>
                <c:pt idx="93">
                  <c:v>0.30194827263046675</c:v>
                </c:pt>
                <c:pt idx="94">
                  <c:v>0.30519436382997567</c:v>
                </c:pt>
                <c:pt idx="95">
                  <c:v>0.30844251473202239</c:v>
                </c:pt>
                <c:pt idx="96">
                  <c:v>0.31168860593153136</c:v>
                </c:pt>
                <c:pt idx="97">
                  <c:v>0.31493469713104033</c:v>
                </c:pt>
                <c:pt idx="98">
                  <c:v>0.31818284803308705</c:v>
                </c:pt>
                <c:pt idx="99">
                  <c:v>0.32142893923259608</c:v>
                </c:pt>
                <c:pt idx="100">
                  <c:v>0.32467503043210499</c:v>
                </c:pt>
                <c:pt idx="101">
                  <c:v>0.32792318133415171</c:v>
                </c:pt>
                <c:pt idx="102">
                  <c:v>0.33116927253366069</c:v>
                </c:pt>
                <c:pt idx="103">
                  <c:v>0.33441536373316966</c:v>
                </c:pt>
                <c:pt idx="104">
                  <c:v>0.33766145493267863</c:v>
                </c:pt>
                <c:pt idx="105">
                  <c:v>0.34090960583472535</c:v>
                </c:pt>
                <c:pt idx="106">
                  <c:v>0.34415569703423432</c:v>
                </c:pt>
                <c:pt idx="107">
                  <c:v>0.34740178823374324</c:v>
                </c:pt>
                <c:pt idx="108">
                  <c:v>0.35064993913579001</c:v>
                </c:pt>
                <c:pt idx="109">
                  <c:v>0.35389603033529898</c:v>
                </c:pt>
                <c:pt idx="110">
                  <c:v>0.35714212153480795</c:v>
                </c:pt>
                <c:pt idx="111">
                  <c:v>0.36039027243685468</c:v>
                </c:pt>
                <c:pt idx="112">
                  <c:v>0.3636363636363637</c:v>
                </c:pt>
                <c:pt idx="113">
                  <c:v>0.36688245483587262</c:v>
                </c:pt>
                <c:pt idx="114">
                  <c:v>0.37013060573791928</c:v>
                </c:pt>
                <c:pt idx="115">
                  <c:v>0.37337669693742831</c:v>
                </c:pt>
                <c:pt idx="116">
                  <c:v>0.37662278813693728</c:v>
                </c:pt>
                <c:pt idx="117">
                  <c:v>0.379870939038984</c:v>
                </c:pt>
                <c:pt idx="118">
                  <c:v>0.38311703023849297</c:v>
                </c:pt>
                <c:pt idx="119">
                  <c:v>0.38636312143800189</c:v>
                </c:pt>
                <c:pt idx="120">
                  <c:v>0.38961127234004866</c:v>
                </c:pt>
                <c:pt idx="121">
                  <c:v>0.39285736353955764</c:v>
                </c:pt>
                <c:pt idx="122">
                  <c:v>0.39610345473906661</c:v>
                </c:pt>
                <c:pt idx="123">
                  <c:v>0.39935160564111333</c:v>
                </c:pt>
                <c:pt idx="124">
                  <c:v>0.40259769684062224</c:v>
                </c:pt>
                <c:pt idx="125">
                  <c:v>0.40584378804013127</c:v>
                </c:pt>
                <c:pt idx="126">
                  <c:v>0.40909193894217794</c:v>
                </c:pt>
                <c:pt idx="127">
                  <c:v>0.41233803014168696</c:v>
                </c:pt>
                <c:pt idx="128">
                  <c:v>0.41558412134119593</c:v>
                </c:pt>
                <c:pt idx="129">
                  <c:v>0.4188322722432426</c:v>
                </c:pt>
                <c:pt idx="130">
                  <c:v>0.42207836344275163</c:v>
                </c:pt>
                <c:pt idx="131">
                  <c:v>0.42532445464226054</c:v>
                </c:pt>
                <c:pt idx="132">
                  <c:v>0.42857054584176957</c:v>
                </c:pt>
                <c:pt idx="133">
                  <c:v>0.43181869674381623</c:v>
                </c:pt>
                <c:pt idx="134">
                  <c:v>0.4350647879433252</c:v>
                </c:pt>
                <c:pt idx="135">
                  <c:v>0.43831087914283423</c:v>
                </c:pt>
                <c:pt idx="136">
                  <c:v>0.4415590300448809</c:v>
                </c:pt>
                <c:pt idx="137">
                  <c:v>0.44480512124438992</c:v>
                </c:pt>
                <c:pt idx="138">
                  <c:v>0.44805121244389884</c:v>
                </c:pt>
                <c:pt idx="139">
                  <c:v>0.45129936334594561</c:v>
                </c:pt>
                <c:pt idx="140">
                  <c:v>0.45454545454545459</c:v>
                </c:pt>
                <c:pt idx="141">
                  <c:v>0.4577915457449635</c:v>
                </c:pt>
                <c:pt idx="142">
                  <c:v>0.46103969664701028</c:v>
                </c:pt>
                <c:pt idx="143">
                  <c:v>0.46428578784651919</c:v>
                </c:pt>
                <c:pt idx="144">
                  <c:v>0.46753187904602822</c:v>
                </c:pt>
                <c:pt idx="145">
                  <c:v>0.47078002994807489</c:v>
                </c:pt>
                <c:pt idx="146">
                  <c:v>0.47402612114758386</c:v>
                </c:pt>
                <c:pt idx="147">
                  <c:v>0.47727221234709288</c:v>
                </c:pt>
                <c:pt idx="148">
                  <c:v>0.48052036324913955</c:v>
                </c:pt>
                <c:pt idx="149">
                  <c:v>0.48376645444864858</c:v>
                </c:pt>
                <c:pt idx="150">
                  <c:v>0.48701254564815749</c:v>
                </c:pt>
                <c:pt idx="151">
                  <c:v>0.49026069655020421</c:v>
                </c:pt>
                <c:pt idx="152">
                  <c:v>0.49350678774971318</c:v>
                </c:pt>
                <c:pt idx="153">
                  <c:v>0.49675287894922215</c:v>
                </c:pt>
                <c:pt idx="154">
                  <c:v>0.50000102985126893</c:v>
                </c:pt>
                <c:pt idx="155">
                  <c:v>0.50324712105077785</c:v>
                </c:pt>
                <c:pt idx="156">
                  <c:v>0.50649321225028676</c:v>
                </c:pt>
                <c:pt idx="157">
                  <c:v>0.50974136315233354</c:v>
                </c:pt>
                <c:pt idx="158">
                  <c:v>0.51298745435184245</c:v>
                </c:pt>
                <c:pt idx="159">
                  <c:v>0.51623354555135148</c:v>
                </c:pt>
                <c:pt idx="160">
                  <c:v>0.5194796367508604</c:v>
                </c:pt>
                <c:pt idx="161">
                  <c:v>0.52272778765290717</c:v>
                </c:pt>
                <c:pt idx="162">
                  <c:v>0.5259738788524162</c:v>
                </c:pt>
                <c:pt idx="163">
                  <c:v>0.52921997005192511</c:v>
                </c:pt>
                <c:pt idx="164">
                  <c:v>0.53246812095397189</c:v>
                </c:pt>
                <c:pt idx="165">
                  <c:v>0.53571421215348081</c:v>
                </c:pt>
                <c:pt idx="166">
                  <c:v>0.53896030335298972</c:v>
                </c:pt>
                <c:pt idx="167">
                  <c:v>0.5422084542550365</c:v>
                </c:pt>
                <c:pt idx="168">
                  <c:v>0.54545454545454541</c:v>
                </c:pt>
                <c:pt idx="169">
                  <c:v>0.54870063665405444</c:v>
                </c:pt>
                <c:pt idx="170">
                  <c:v>0.55194878755610111</c:v>
                </c:pt>
                <c:pt idx="171">
                  <c:v>0.55519487875561013</c:v>
                </c:pt>
                <c:pt idx="172">
                  <c:v>0.55844096995511905</c:v>
                </c:pt>
                <c:pt idx="173">
                  <c:v>0.56168912085716582</c:v>
                </c:pt>
                <c:pt idx="174">
                  <c:v>0.56493521205667485</c:v>
                </c:pt>
                <c:pt idx="175">
                  <c:v>0.56818130325618377</c:v>
                </c:pt>
                <c:pt idx="176">
                  <c:v>0.57142945415823054</c:v>
                </c:pt>
                <c:pt idx="177">
                  <c:v>0.57467554535773946</c:v>
                </c:pt>
                <c:pt idx="178">
                  <c:v>0.57792163655724837</c:v>
                </c:pt>
                <c:pt idx="179">
                  <c:v>0.58116978745929515</c:v>
                </c:pt>
                <c:pt idx="180">
                  <c:v>0.58441587865880407</c:v>
                </c:pt>
                <c:pt idx="181">
                  <c:v>0.58766196985831309</c:v>
                </c:pt>
                <c:pt idx="182">
                  <c:v>0.59091012076035976</c:v>
                </c:pt>
                <c:pt idx="183">
                  <c:v>0.59415621195986879</c:v>
                </c:pt>
                <c:pt idx="184">
                  <c:v>0.5974023031593777</c:v>
                </c:pt>
                <c:pt idx="185">
                  <c:v>0.60065045406142448</c:v>
                </c:pt>
                <c:pt idx="186">
                  <c:v>0.6038965452609335</c:v>
                </c:pt>
                <c:pt idx="187">
                  <c:v>0.60714263646044242</c:v>
                </c:pt>
                <c:pt idx="188">
                  <c:v>0.61039078736248908</c:v>
                </c:pt>
                <c:pt idx="189">
                  <c:v>0.61363687856199811</c:v>
                </c:pt>
                <c:pt idx="190">
                  <c:v>0.61688296976150703</c:v>
                </c:pt>
                <c:pt idx="191">
                  <c:v>0.62012906096101605</c:v>
                </c:pt>
                <c:pt idx="192">
                  <c:v>0.62337721186306272</c:v>
                </c:pt>
                <c:pt idx="193">
                  <c:v>0.62662330306257163</c:v>
                </c:pt>
                <c:pt idx="194">
                  <c:v>0.62986939426208066</c:v>
                </c:pt>
                <c:pt idx="195">
                  <c:v>0.63311754516412744</c:v>
                </c:pt>
                <c:pt idx="196">
                  <c:v>0.63636363636363635</c:v>
                </c:pt>
                <c:pt idx="197">
                  <c:v>0.63960972756314538</c:v>
                </c:pt>
                <c:pt idx="198">
                  <c:v>0.64285787846519216</c:v>
                </c:pt>
                <c:pt idx="199">
                  <c:v>0.64610396966470107</c:v>
                </c:pt>
                <c:pt idx="200">
                  <c:v>0.64935006086420999</c:v>
                </c:pt>
                <c:pt idx="201">
                  <c:v>0.65259821176625676</c:v>
                </c:pt>
                <c:pt idx="202">
                  <c:v>0.65584430296576568</c:v>
                </c:pt>
                <c:pt idx="203">
                  <c:v>0.65909039416527471</c:v>
                </c:pt>
                <c:pt idx="204">
                  <c:v>0.66233854506732137</c:v>
                </c:pt>
                <c:pt idx="205">
                  <c:v>0.66558463626683029</c:v>
                </c:pt>
                <c:pt idx="206">
                  <c:v>0.66883072746633931</c:v>
                </c:pt>
                <c:pt idx="207">
                  <c:v>0.67207887836838609</c:v>
                </c:pt>
                <c:pt idx="208">
                  <c:v>0.67532496956789501</c:v>
                </c:pt>
                <c:pt idx="209">
                  <c:v>0.67857106076740392</c:v>
                </c:pt>
                <c:pt idx="210">
                  <c:v>0.6818192116694507</c:v>
                </c:pt>
                <c:pt idx="211">
                  <c:v>0.68506530286895961</c:v>
                </c:pt>
                <c:pt idx="212">
                  <c:v>0.68831139406846864</c:v>
                </c:pt>
                <c:pt idx="213">
                  <c:v>0.69155954497051531</c:v>
                </c:pt>
                <c:pt idx="214">
                  <c:v>0.69480563617002433</c:v>
                </c:pt>
                <c:pt idx="215">
                  <c:v>0.69805172736953336</c:v>
                </c:pt>
                <c:pt idx="216">
                  <c:v>0.70129987827158002</c:v>
                </c:pt>
                <c:pt idx="217">
                  <c:v>0.70454596947108905</c:v>
                </c:pt>
                <c:pt idx="218">
                  <c:v>0.70779206067059797</c:v>
                </c:pt>
                <c:pt idx="219">
                  <c:v>0.71104021157264474</c:v>
                </c:pt>
                <c:pt idx="220">
                  <c:v>0.71428630277215366</c:v>
                </c:pt>
                <c:pt idx="221">
                  <c:v>0.71753239397166269</c:v>
                </c:pt>
                <c:pt idx="222">
                  <c:v>0.7207784851711716</c:v>
                </c:pt>
                <c:pt idx="223">
                  <c:v>0.72402663607321838</c:v>
                </c:pt>
                <c:pt idx="224">
                  <c:v>0.7272727272727274</c:v>
                </c:pt>
                <c:pt idx="225">
                  <c:v>0.73051881847223621</c:v>
                </c:pt>
                <c:pt idx="226">
                  <c:v>0.73376696937428287</c:v>
                </c:pt>
                <c:pt idx="227">
                  <c:v>0.7370130605737919</c:v>
                </c:pt>
                <c:pt idx="228">
                  <c:v>0.74025915177330093</c:v>
                </c:pt>
                <c:pt idx="229">
                  <c:v>0.74350730267534759</c:v>
                </c:pt>
                <c:pt idx="230">
                  <c:v>0.74675339387485662</c:v>
                </c:pt>
                <c:pt idx="231">
                  <c:v>0.74999948507436554</c:v>
                </c:pt>
                <c:pt idx="232">
                  <c:v>0.75324763597641231</c:v>
                </c:pt>
                <c:pt idx="233">
                  <c:v>0.75649372717592123</c:v>
                </c:pt>
                <c:pt idx="234">
                  <c:v>0.75973981837543025</c:v>
                </c:pt>
                <c:pt idx="235">
                  <c:v>0.76298796927747692</c:v>
                </c:pt>
                <c:pt idx="236">
                  <c:v>0.76623406047698595</c:v>
                </c:pt>
                <c:pt idx="237">
                  <c:v>0.76948015167649497</c:v>
                </c:pt>
                <c:pt idx="238">
                  <c:v>0.77272830257854164</c:v>
                </c:pt>
                <c:pt idx="239">
                  <c:v>0.77597439377805066</c:v>
                </c:pt>
                <c:pt idx="240">
                  <c:v>0.77922048497755947</c:v>
                </c:pt>
                <c:pt idx="241">
                  <c:v>0.78246863587960636</c:v>
                </c:pt>
                <c:pt idx="242">
                  <c:v>0.78571472707911527</c:v>
                </c:pt>
                <c:pt idx="243">
                  <c:v>0.78896081827862419</c:v>
                </c:pt>
                <c:pt idx="244">
                  <c:v>0.79220896918067096</c:v>
                </c:pt>
                <c:pt idx="245">
                  <c:v>0.79545506038017999</c:v>
                </c:pt>
                <c:pt idx="246">
                  <c:v>0.79870115157968891</c:v>
                </c:pt>
                <c:pt idx="247">
                  <c:v>0.80194930248173568</c:v>
                </c:pt>
                <c:pt idx="248">
                  <c:v>0.80519539368124449</c:v>
                </c:pt>
                <c:pt idx="249">
                  <c:v>0.80844148488075351</c:v>
                </c:pt>
                <c:pt idx="250">
                  <c:v>0.81168757608026254</c:v>
                </c:pt>
                <c:pt idx="251">
                  <c:v>0.81493572698230921</c:v>
                </c:pt>
                <c:pt idx="252">
                  <c:v>0.81818181818181823</c:v>
                </c:pt>
                <c:pt idx="253">
                  <c:v>0.82142790938132715</c:v>
                </c:pt>
                <c:pt idx="254">
                  <c:v>0.82467606028337392</c:v>
                </c:pt>
                <c:pt idx="255">
                  <c:v>0.82792215148288284</c:v>
                </c:pt>
                <c:pt idx="256">
                  <c:v>0.83116824268239187</c:v>
                </c:pt>
                <c:pt idx="257">
                  <c:v>0.83441639358443853</c:v>
                </c:pt>
                <c:pt idx="258">
                  <c:v>0.83766248478394756</c:v>
                </c:pt>
                <c:pt idx="259">
                  <c:v>0.84090857598345659</c:v>
                </c:pt>
                <c:pt idx="260">
                  <c:v>0.84415672688550325</c:v>
                </c:pt>
                <c:pt idx="261">
                  <c:v>0.84740281808501228</c:v>
                </c:pt>
                <c:pt idx="262">
                  <c:v>0.85064890928452108</c:v>
                </c:pt>
                <c:pt idx="263">
                  <c:v>0.85389706018656775</c:v>
                </c:pt>
                <c:pt idx="264">
                  <c:v>0.85714315138607677</c:v>
                </c:pt>
                <c:pt idx="265">
                  <c:v>0.8603892425855858</c:v>
                </c:pt>
                <c:pt idx="266">
                  <c:v>0.86363739348763247</c:v>
                </c:pt>
                <c:pt idx="267">
                  <c:v>0.86688348468714149</c:v>
                </c:pt>
                <c:pt idx="268">
                  <c:v>0.87012957588665041</c:v>
                </c:pt>
                <c:pt idx="269">
                  <c:v>0.87337772678869718</c:v>
                </c:pt>
                <c:pt idx="270">
                  <c:v>0.8766238179882061</c:v>
                </c:pt>
                <c:pt idx="271">
                  <c:v>0.87986990918771513</c:v>
                </c:pt>
                <c:pt idx="272">
                  <c:v>0.88311806008976179</c:v>
                </c:pt>
                <c:pt idx="273">
                  <c:v>0.88636415128927082</c:v>
                </c:pt>
                <c:pt idx="274">
                  <c:v>0.88961024248877985</c:v>
                </c:pt>
                <c:pt idx="275">
                  <c:v>0.89285839339082651</c:v>
                </c:pt>
                <c:pt idx="276">
                  <c:v>0.89610448459033554</c:v>
                </c:pt>
                <c:pt idx="277">
                  <c:v>0.89935057578984445</c:v>
                </c:pt>
                <c:pt idx="278">
                  <c:v>0.90259666698935337</c:v>
                </c:pt>
                <c:pt idx="279">
                  <c:v>0.90584481789140014</c:v>
                </c:pt>
                <c:pt idx="280">
                  <c:v>0.90909090909090917</c:v>
                </c:pt>
                <c:pt idx="281">
                  <c:v>0.91233700029041809</c:v>
                </c:pt>
                <c:pt idx="282">
                  <c:v>0.91558515119246486</c:v>
                </c:pt>
                <c:pt idx="283">
                  <c:v>0.91883124239197389</c:v>
                </c:pt>
                <c:pt idx="284">
                  <c:v>0.9220773335914827</c:v>
                </c:pt>
                <c:pt idx="285">
                  <c:v>0.92532548449352936</c:v>
                </c:pt>
                <c:pt idx="286">
                  <c:v>0.92857157569303839</c:v>
                </c:pt>
                <c:pt idx="287">
                  <c:v>0.93181766689254741</c:v>
                </c:pt>
                <c:pt idx="288">
                  <c:v>0.93506581779459408</c:v>
                </c:pt>
                <c:pt idx="289">
                  <c:v>0.93831190899410311</c:v>
                </c:pt>
                <c:pt idx="290">
                  <c:v>0.94155800019361202</c:v>
                </c:pt>
                <c:pt idx="291">
                  <c:v>0.9448061510956588</c:v>
                </c:pt>
                <c:pt idx="292">
                  <c:v>0.94805224229516771</c:v>
                </c:pt>
                <c:pt idx="293">
                  <c:v>0.95129833349467674</c:v>
                </c:pt>
                <c:pt idx="294">
                  <c:v>0.9545464843967234</c:v>
                </c:pt>
                <c:pt idx="295">
                  <c:v>0.95779257559623243</c:v>
                </c:pt>
                <c:pt idx="296">
                  <c:v>0.96103866679574146</c:v>
                </c:pt>
                <c:pt idx="297">
                  <c:v>0.96428681769778812</c:v>
                </c:pt>
                <c:pt idx="298">
                  <c:v>0.96753290889729715</c:v>
                </c:pt>
                <c:pt idx="299">
                  <c:v>0.97077900009680596</c:v>
                </c:pt>
                <c:pt idx="300">
                  <c:v>0.97402715099885284</c:v>
                </c:pt>
                <c:pt idx="301">
                  <c:v>0.97727324219836165</c:v>
                </c:pt>
                <c:pt idx="302">
                  <c:v>0.98051933339787067</c:v>
                </c:pt>
                <c:pt idx="303">
                  <c:v>0.98376748429991745</c:v>
                </c:pt>
                <c:pt idx="304">
                  <c:v>0.98701357549942637</c:v>
                </c:pt>
                <c:pt idx="305">
                  <c:v>0.99025966669893539</c:v>
                </c:pt>
                <c:pt idx="306">
                  <c:v>0.99350575789844431</c:v>
                </c:pt>
                <c:pt idx="307">
                  <c:v>0.99675390880049097</c:v>
                </c:pt>
                <c:pt idx="308">
                  <c:v>1</c:v>
                </c:pt>
              </c:numCache>
            </c:numRef>
          </c:xVal>
          <c:yVal>
            <c:numRef>
              <c:f>'8-cells'!$T$3:$T$388</c:f>
              <c:numCache>
                <c:formatCode>General</c:formatCode>
                <c:ptCount val="386"/>
                <c:pt idx="0">
                  <c:v>0.29300809434860636</c:v>
                </c:pt>
                <c:pt idx="1">
                  <c:v>0.39745632348093612</c:v>
                </c:pt>
                <c:pt idx="2">
                  <c:v>0.51122587261473096</c:v>
                </c:pt>
                <c:pt idx="3">
                  <c:v>0.54672563454565437</c:v>
                </c:pt>
                <c:pt idx="4">
                  <c:v>0.58488993883456031</c:v>
                </c:pt>
                <c:pt idx="5">
                  <c:v>0.56110134417463287</c:v>
                </c:pt>
                <c:pt idx="6">
                  <c:v>0.54421675273779435</c:v>
                </c:pt>
                <c:pt idx="7">
                  <c:v>0.46962787972017728</c:v>
                </c:pt>
                <c:pt idx="8">
                  <c:v>0.43705819873273999</c:v>
                </c:pt>
                <c:pt idx="9">
                  <c:v>0.34262718382595314</c:v>
                </c:pt>
                <c:pt idx="10">
                  <c:v>0.36791744496941725</c:v>
                </c:pt>
                <c:pt idx="11">
                  <c:v>0.42400102552833019</c:v>
                </c:pt>
                <c:pt idx="12">
                  <c:v>0.40293191224407576</c:v>
                </c:pt>
                <c:pt idx="13">
                  <c:v>0.37143354210160051</c:v>
                </c:pt>
                <c:pt idx="14">
                  <c:v>0.39978207522982823</c:v>
                </c:pt>
                <c:pt idx="15">
                  <c:v>0.42742555763102952</c:v>
                </c:pt>
                <c:pt idx="16">
                  <c:v>0.36373292312200123</c:v>
                </c:pt>
                <c:pt idx="17">
                  <c:v>0.38970076548364652</c:v>
                </c:pt>
                <c:pt idx="18">
                  <c:v>0.33914771270556349</c:v>
                </c:pt>
                <c:pt idx="19">
                  <c:v>0.34839578068344135</c:v>
                </c:pt>
                <c:pt idx="20">
                  <c:v>0.33471596527854081</c:v>
                </c:pt>
                <c:pt idx="21">
                  <c:v>0.28960187525180381</c:v>
                </c:pt>
                <c:pt idx="22">
                  <c:v>0.31580778669010734</c:v>
                </c:pt>
                <c:pt idx="23">
                  <c:v>0.33331502032743654</c:v>
                </c:pt>
                <c:pt idx="24">
                  <c:v>0.31168736036333</c:v>
                </c:pt>
                <c:pt idx="25">
                  <c:v>0.27767095191004648</c:v>
                </c:pt>
                <c:pt idx="26">
                  <c:v>0.28234992491667582</c:v>
                </c:pt>
                <c:pt idx="27">
                  <c:v>0.2776801084129949</c:v>
                </c:pt>
                <c:pt idx="28">
                  <c:v>0.23224554078306414</c:v>
                </c:pt>
                <c:pt idx="29">
                  <c:v>0.20448302384353367</c:v>
                </c:pt>
                <c:pt idx="30">
                  <c:v>0.21798886569241474</c:v>
                </c:pt>
                <c:pt idx="31">
                  <c:v>0.20491337948210819</c:v>
                </c:pt>
                <c:pt idx="32">
                  <c:v>0.20265172325385489</c:v>
                </c:pt>
                <c:pt idx="33">
                  <c:v>0.19826575834157417</c:v>
                </c:pt>
                <c:pt idx="34">
                  <c:v>0.17036589385781784</c:v>
                </c:pt>
                <c:pt idx="35">
                  <c:v>0.19539061641577846</c:v>
                </c:pt>
                <c:pt idx="36">
                  <c:v>0.20031681500201443</c:v>
                </c:pt>
                <c:pt idx="37">
                  <c:v>0.16445079295315534</c:v>
                </c:pt>
                <c:pt idx="38">
                  <c:v>0.20822803354942679</c:v>
                </c:pt>
                <c:pt idx="39">
                  <c:v>0.22513093799216202</c:v>
                </c:pt>
                <c:pt idx="40">
                  <c:v>0.21632238215580704</c:v>
                </c:pt>
                <c:pt idx="41">
                  <c:v>0.22240230011354065</c:v>
                </c:pt>
                <c:pt idx="42">
                  <c:v>0.23451635351426581</c:v>
                </c:pt>
                <c:pt idx="43">
                  <c:v>0.19132512910669155</c:v>
                </c:pt>
                <c:pt idx="44">
                  <c:v>0.27357799509211439</c:v>
                </c:pt>
                <c:pt idx="45">
                  <c:v>0.23999194227740542</c:v>
                </c:pt>
                <c:pt idx="46">
                  <c:v>0.22842727905358384</c:v>
                </c:pt>
                <c:pt idx="47">
                  <c:v>0.24270226715013002</c:v>
                </c:pt>
                <c:pt idx="48">
                  <c:v>0.28652529026114348</c:v>
                </c:pt>
                <c:pt idx="49">
                  <c:v>0.26932022122111121</c:v>
                </c:pt>
                <c:pt idx="50">
                  <c:v>0.26188514082701531</c:v>
                </c:pt>
                <c:pt idx="51">
                  <c:v>0.22457239131230999</c:v>
                </c:pt>
                <c:pt idx="52">
                  <c:v>0.21800717869831154</c:v>
                </c:pt>
                <c:pt idx="53">
                  <c:v>0.21037981174229936</c:v>
                </c:pt>
                <c:pt idx="54">
                  <c:v>0.17147383071457348</c:v>
                </c:pt>
                <c:pt idx="55">
                  <c:v>0.2100410211332088</c:v>
                </c:pt>
                <c:pt idx="56">
                  <c:v>0.18078599421309013</c:v>
                </c:pt>
                <c:pt idx="57">
                  <c:v>0.15149434128117789</c:v>
                </c:pt>
                <c:pt idx="58">
                  <c:v>0.17824048639343662</c:v>
                </c:pt>
                <c:pt idx="59">
                  <c:v>0.17375379994872356</c:v>
                </c:pt>
                <c:pt idx="60">
                  <c:v>0.14574405742958649</c:v>
                </c:pt>
                <c:pt idx="61">
                  <c:v>0.13889499322418783</c:v>
                </c:pt>
                <c:pt idx="62">
                  <c:v>0.12615829762297184</c:v>
                </c:pt>
                <c:pt idx="63">
                  <c:v>0.12190968025491704</c:v>
                </c:pt>
                <c:pt idx="64">
                  <c:v>0.13325458740797716</c:v>
                </c:pt>
                <c:pt idx="65">
                  <c:v>0.13323627440208036</c:v>
                </c:pt>
                <c:pt idx="66">
                  <c:v>0.14930593707651174</c:v>
                </c:pt>
                <c:pt idx="67">
                  <c:v>0.11061055561659891</c:v>
                </c:pt>
                <c:pt idx="68">
                  <c:v>8.4944877852250661E-2</c:v>
                </c:pt>
                <c:pt idx="69">
                  <c:v>7.9167124491814095E-2</c:v>
                </c:pt>
                <c:pt idx="70">
                  <c:v>8.331502032743654E-2</c:v>
                </c:pt>
                <c:pt idx="71">
                  <c:v>7.5678496868475997E-2</c:v>
                </c:pt>
                <c:pt idx="72">
                  <c:v>9.3890781232831552E-2</c:v>
                </c:pt>
                <c:pt idx="73">
                  <c:v>8.5201259934805693E-2</c:v>
                </c:pt>
                <c:pt idx="74">
                  <c:v>7.4607186023513891E-2</c:v>
                </c:pt>
                <c:pt idx="75">
                  <c:v>5.4819983152034575E-2</c:v>
                </c:pt>
                <c:pt idx="76">
                  <c:v>5.9004504999450605E-2</c:v>
                </c:pt>
                <c:pt idx="77">
                  <c:v>6.4095520638757647E-2</c:v>
                </c:pt>
                <c:pt idx="78">
                  <c:v>3.6919019887924405E-2</c:v>
                </c:pt>
                <c:pt idx="79">
                  <c:v>2.8174559572208182E-2</c:v>
                </c:pt>
                <c:pt idx="80">
                  <c:v>4.5745888730176175E-2</c:v>
                </c:pt>
                <c:pt idx="81">
                  <c:v>6.5954290737281623E-2</c:v>
                </c:pt>
                <c:pt idx="82">
                  <c:v>4.6560817492583229E-2</c:v>
                </c:pt>
                <c:pt idx="83">
                  <c:v>3.3540270299967034E-2</c:v>
                </c:pt>
                <c:pt idx="84">
                  <c:v>4.260520821887704E-2</c:v>
                </c:pt>
                <c:pt idx="85">
                  <c:v>4.9884628062850239E-2</c:v>
                </c:pt>
                <c:pt idx="86">
                  <c:v>3.6616855290627401E-2</c:v>
                </c:pt>
                <c:pt idx="87">
                  <c:v>5.2668204959161996E-2</c:v>
                </c:pt>
                <c:pt idx="88">
                  <c:v>3.7376845035344101E-2</c:v>
                </c:pt>
                <c:pt idx="89">
                  <c:v>2.4283045819140755E-2</c:v>
                </c:pt>
                <c:pt idx="90">
                  <c:v>3.0445372303409882E-2</c:v>
                </c:pt>
                <c:pt idx="91">
                  <c:v>4.3511702010768046E-2</c:v>
                </c:pt>
                <c:pt idx="92">
                  <c:v>4.8730908691352597E-2</c:v>
                </c:pt>
                <c:pt idx="93">
                  <c:v>7.3728161740468076E-2</c:v>
                </c:pt>
                <c:pt idx="94">
                  <c:v>6.6714280481998303E-2</c:v>
                </c:pt>
                <c:pt idx="95">
                  <c:v>0.10549207046844669</c:v>
                </c:pt>
                <c:pt idx="96">
                  <c:v>6.055195399772919E-2</c:v>
                </c:pt>
                <c:pt idx="97">
                  <c:v>4.7888510420100359E-2</c:v>
                </c:pt>
                <c:pt idx="98">
                  <c:v>3.4355199062374095E-2</c:v>
                </c:pt>
                <c:pt idx="99">
                  <c:v>3.10222319891587E-2</c:v>
                </c:pt>
                <c:pt idx="100">
                  <c:v>3.3769182873676883E-2</c:v>
                </c:pt>
                <c:pt idx="101">
                  <c:v>2.9639600043951213E-2</c:v>
                </c:pt>
                <c:pt idx="102">
                  <c:v>1.8468666446910594E-2</c:v>
                </c:pt>
                <c:pt idx="103">
                  <c:v>1.7479764128484048E-2</c:v>
                </c:pt>
                <c:pt idx="104">
                  <c:v>2.3156795956488296E-2</c:v>
                </c:pt>
                <c:pt idx="105">
                  <c:v>2.6563015053290843E-2</c:v>
                </c:pt>
                <c:pt idx="106">
                  <c:v>2.2552466761894298E-2</c:v>
                </c:pt>
                <c:pt idx="107">
                  <c:v>1.5895689118411896E-2</c:v>
                </c:pt>
                <c:pt idx="108">
                  <c:v>2.8183716075156573E-2</c:v>
                </c:pt>
                <c:pt idx="109">
                  <c:v>2.5207852616928542E-2</c:v>
                </c:pt>
                <c:pt idx="110">
                  <c:v>2.4475332381057025E-2</c:v>
                </c:pt>
                <c:pt idx="111">
                  <c:v>2.7442039336336665E-2</c:v>
                </c:pt>
                <c:pt idx="112">
                  <c:v>2.3385708530198144E-2</c:v>
                </c:pt>
                <c:pt idx="113">
                  <c:v>3.4391825074167673E-2</c:v>
                </c:pt>
                <c:pt idx="114">
                  <c:v>1.9100465150349775E-2</c:v>
                </c:pt>
                <c:pt idx="115">
                  <c:v>1.855107497344614E-2</c:v>
                </c:pt>
                <c:pt idx="116">
                  <c:v>2.6654580082774788E-2</c:v>
                </c:pt>
                <c:pt idx="117">
                  <c:v>1.5987254147895834E-2</c:v>
                </c:pt>
                <c:pt idx="118">
                  <c:v>1.8953961103175473E-2</c:v>
                </c:pt>
                <c:pt idx="119">
                  <c:v>2.6260850455993846E-2</c:v>
                </c:pt>
                <c:pt idx="120">
                  <c:v>4.0645716587920738E-2</c:v>
                </c:pt>
                <c:pt idx="121">
                  <c:v>2.9337435446654216E-2</c:v>
                </c:pt>
                <c:pt idx="122">
                  <c:v>2.7597699886459361E-2</c:v>
                </c:pt>
                <c:pt idx="123">
                  <c:v>2.313848295059151E-2</c:v>
                </c:pt>
                <c:pt idx="124">
                  <c:v>1.9979489433395597E-2</c:v>
                </c:pt>
                <c:pt idx="125">
                  <c:v>1.7479764128484048E-2</c:v>
                </c:pt>
                <c:pt idx="126">
                  <c:v>1.5895689118411896E-2</c:v>
                </c:pt>
                <c:pt idx="127">
                  <c:v>1.5776654580082775E-2</c:v>
                </c:pt>
                <c:pt idx="128">
                  <c:v>2.0025271948137566E-2</c:v>
                </c:pt>
                <c:pt idx="129">
                  <c:v>2.7112405230194481E-2</c:v>
                </c:pt>
                <c:pt idx="130">
                  <c:v>2.1334651869757901E-2</c:v>
                </c:pt>
                <c:pt idx="131">
                  <c:v>1.1491411200234405E-2</c:v>
                </c:pt>
                <c:pt idx="132">
                  <c:v>1.7562172655019595E-2</c:v>
                </c:pt>
                <c:pt idx="133">
                  <c:v>3.5115188807090796E-2</c:v>
                </c:pt>
                <c:pt idx="134">
                  <c:v>2.5033879060909058E-2</c:v>
                </c:pt>
                <c:pt idx="135">
                  <c:v>2.2744753323810568E-2</c:v>
                </c:pt>
                <c:pt idx="136">
                  <c:v>1.7955902281800534E-2</c:v>
                </c:pt>
                <c:pt idx="137">
                  <c:v>1.3780536937332893E-2</c:v>
                </c:pt>
                <c:pt idx="138">
                  <c:v>4.9939567080540599E-2</c:v>
                </c:pt>
                <c:pt idx="139">
                  <c:v>3.4382668571219278E-2</c:v>
                </c:pt>
                <c:pt idx="140">
                  <c:v>1.2260557447899497E-2</c:v>
                </c:pt>
                <c:pt idx="141">
                  <c:v>5.4847452660879755E-3</c:v>
                </c:pt>
                <c:pt idx="142">
                  <c:v>1.8670109511775265E-2</c:v>
                </c:pt>
                <c:pt idx="143">
                  <c:v>8.2225396476577669E-3</c:v>
                </c:pt>
                <c:pt idx="144">
                  <c:v>1.3789693440281288E-2</c:v>
                </c:pt>
                <c:pt idx="145">
                  <c:v>1.3560780866571439E-2</c:v>
                </c:pt>
                <c:pt idx="146">
                  <c:v>9.1565029483939488E-3</c:v>
                </c:pt>
                <c:pt idx="147">
                  <c:v>1.3167051239790499E-2</c:v>
                </c:pt>
                <c:pt idx="148">
                  <c:v>2.7396256821594696E-2</c:v>
                </c:pt>
                <c:pt idx="149">
                  <c:v>1.9741420356737354E-2</c:v>
                </c:pt>
                <c:pt idx="150">
                  <c:v>1.8313005896787898E-2</c:v>
                </c:pt>
                <c:pt idx="151">
                  <c:v>1.9860454895066475E-2</c:v>
                </c:pt>
                <c:pt idx="152">
                  <c:v>2.737794381569791E-2</c:v>
                </c:pt>
                <c:pt idx="153">
                  <c:v>1.673808738966414E-2</c:v>
                </c:pt>
                <c:pt idx="154">
                  <c:v>9.1565029483939488E-3</c:v>
                </c:pt>
                <c:pt idx="155">
                  <c:v>1.4265831593597773E-2</c:v>
                </c:pt>
                <c:pt idx="156">
                  <c:v>1.2956451671977438E-2</c:v>
                </c:pt>
                <c:pt idx="157">
                  <c:v>2.132549536680951E-2</c:v>
                </c:pt>
                <c:pt idx="158">
                  <c:v>2.0858513716441415E-2</c:v>
                </c:pt>
                <c:pt idx="159">
                  <c:v>2.6398198000219756E-2</c:v>
                </c:pt>
                <c:pt idx="160">
                  <c:v>3.3256418708566826E-2</c:v>
                </c:pt>
                <c:pt idx="161">
                  <c:v>1.3322711789913197E-2</c:v>
                </c:pt>
                <c:pt idx="162">
                  <c:v>1.6435922792367139E-2</c:v>
                </c:pt>
                <c:pt idx="163">
                  <c:v>2.7258909277368785E-2</c:v>
                </c:pt>
                <c:pt idx="164">
                  <c:v>2.5217009119876937E-2</c:v>
                </c:pt>
                <c:pt idx="165">
                  <c:v>2.8220342086950151E-2</c:v>
                </c:pt>
                <c:pt idx="166">
                  <c:v>1.5126542870746803E-2</c:v>
                </c:pt>
                <c:pt idx="167">
                  <c:v>2.4365454345676298E-2</c:v>
                </c:pt>
                <c:pt idx="168">
                  <c:v>2.37611251510823E-2</c:v>
                </c:pt>
                <c:pt idx="169">
                  <c:v>1.7260008057722594E-2</c:v>
                </c:pt>
                <c:pt idx="170">
                  <c:v>2.9016957843460426E-2</c:v>
                </c:pt>
                <c:pt idx="171">
                  <c:v>2.9731165073435151E-2</c:v>
                </c:pt>
                <c:pt idx="172">
                  <c:v>1.0310222319891586E-2</c:v>
                </c:pt>
                <c:pt idx="173">
                  <c:v>2.3605464600959598E-2</c:v>
                </c:pt>
                <c:pt idx="174">
                  <c:v>2.6169285426509908E-2</c:v>
                </c:pt>
                <c:pt idx="175">
                  <c:v>2.1948137567300293E-2</c:v>
                </c:pt>
                <c:pt idx="176">
                  <c:v>2.4667618942973299E-2</c:v>
                </c:pt>
                <c:pt idx="177">
                  <c:v>2.8733106252060211E-2</c:v>
                </c:pt>
                <c:pt idx="178">
                  <c:v>2.7469508845181848E-2</c:v>
                </c:pt>
                <c:pt idx="179">
                  <c:v>3.4053034465077098E-2</c:v>
                </c:pt>
                <c:pt idx="180">
                  <c:v>3.3357140240999152E-2</c:v>
                </c:pt>
                <c:pt idx="181">
                  <c:v>4.1845218474160353E-2</c:v>
                </c:pt>
                <c:pt idx="182">
                  <c:v>3.5032780280555252E-2</c:v>
                </c:pt>
                <c:pt idx="183">
                  <c:v>2.8879610299234516E-2</c:v>
                </c:pt>
                <c:pt idx="184">
                  <c:v>2.1471999413983811E-2</c:v>
                </c:pt>
                <c:pt idx="185">
                  <c:v>4.0032230890378342E-2</c:v>
                </c:pt>
                <c:pt idx="186">
                  <c:v>3.4840493718638975E-2</c:v>
                </c:pt>
                <c:pt idx="187">
                  <c:v>5.0452331245650656E-2</c:v>
                </c:pt>
                <c:pt idx="188">
                  <c:v>5.4939017690363696E-2</c:v>
                </c:pt>
                <c:pt idx="189">
                  <c:v>5.22103798117423E-2</c:v>
                </c:pt>
                <c:pt idx="190">
                  <c:v>8.5585833058638233E-2</c:v>
                </c:pt>
                <c:pt idx="191">
                  <c:v>8.0265904845621364E-2</c:v>
                </c:pt>
                <c:pt idx="192">
                  <c:v>7.8947368421052627E-2</c:v>
                </c:pt>
                <c:pt idx="193">
                  <c:v>9.2508149287624061E-2</c:v>
                </c:pt>
                <c:pt idx="194">
                  <c:v>0.1146943559315826</c:v>
                </c:pt>
                <c:pt idx="195">
                  <c:v>0.100501776361572</c:v>
                </c:pt>
                <c:pt idx="196">
                  <c:v>0.10866937699153939</c:v>
                </c:pt>
                <c:pt idx="197">
                  <c:v>0.15248324359960441</c:v>
                </c:pt>
                <c:pt idx="198">
                  <c:v>0.16630956305167929</c:v>
                </c:pt>
                <c:pt idx="199">
                  <c:v>0.17789253928139764</c:v>
                </c:pt>
                <c:pt idx="200">
                  <c:v>0.1571988426180273</c:v>
                </c:pt>
                <c:pt idx="201">
                  <c:v>0.15571548914038749</c:v>
                </c:pt>
                <c:pt idx="202">
                  <c:v>0.16376405523202581</c:v>
                </c:pt>
                <c:pt idx="203">
                  <c:v>0.14763945353990401</c:v>
                </c:pt>
                <c:pt idx="204">
                  <c:v>0.10373402190235506</c:v>
                </c:pt>
                <c:pt idx="205">
                  <c:v>0.10269018056623813</c:v>
                </c:pt>
                <c:pt idx="206">
                  <c:v>0.1086510639856426</c:v>
                </c:pt>
                <c:pt idx="207">
                  <c:v>7.4204299893784562E-2</c:v>
                </c:pt>
                <c:pt idx="208">
                  <c:v>9.7654103944621456E-2</c:v>
                </c:pt>
                <c:pt idx="209">
                  <c:v>0.11398930520455627</c:v>
                </c:pt>
                <c:pt idx="210">
                  <c:v>9.406475478885104E-2</c:v>
                </c:pt>
                <c:pt idx="211">
                  <c:v>9.514522213676152E-2</c:v>
                </c:pt>
                <c:pt idx="212">
                  <c:v>0.10881588103871369</c:v>
                </c:pt>
                <c:pt idx="213">
                  <c:v>0.12795297220085705</c:v>
                </c:pt>
                <c:pt idx="214">
                  <c:v>0.16875434933890049</c:v>
                </c:pt>
                <c:pt idx="215">
                  <c:v>0.20317364392191334</c:v>
                </c:pt>
                <c:pt idx="216">
                  <c:v>0.19600410211332087</c:v>
                </c:pt>
                <c:pt idx="217">
                  <c:v>0.22482877339486501</c:v>
                </c:pt>
                <c:pt idx="218">
                  <c:v>0.21741200600666594</c:v>
                </c:pt>
                <c:pt idx="219">
                  <c:v>0.22622056184302089</c:v>
                </c:pt>
                <c:pt idx="220">
                  <c:v>0.19433761857671317</c:v>
                </c:pt>
                <c:pt idx="221">
                  <c:v>0.19261619602241511</c:v>
                </c:pt>
                <c:pt idx="222">
                  <c:v>0.14898545947331795</c:v>
                </c:pt>
                <c:pt idx="223">
                  <c:v>0.15327985935611468</c:v>
                </c:pt>
                <c:pt idx="224">
                  <c:v>0.18600520089367467</c:v>
                </c:pt>
                <c:pt idx="225">
                  <c:v>0.23662234919239641</c:v>
                </c:pt>
                <c:pt idx="226">
                  <c:v>0.20560927370618612</c:v>
                </c:pt>
                <c:pt idx="227">
                  <c:v>0.25557631029557187</c:v>
                </c:pt>
                <c:pt idx="228">
                  <c:v>0.22724609017324104</c:v>
                </c:pt>
                <c:pt idx="229">
                  <c:v>0.17719664505731972</c:v>
                </c:pt>
                <c:pt idx="230">
                  <c:v>0.20091198769366003</c:v>
                </c:pt>
                <c:pt idx="231">
                  <c:v>0.22891257370984872</c:v>
                </c:pt>
                <c:pt idx="232">
                  <c:v>0.2195729407024869</c:v>
                </c:pt>
                <c:pt idx="233">
                  <c:v>0.26267260008057725</c:v>
                </c:pt>
                <c:pt idx="234">
                  <c:v>0.22236567410174707</c:v>
                </c:pt>
                <c:pt idx="235">
                  <c:v>0.22376661905285131</c:v>
                </c:pt>
                <c:pt idx="236">
                  <c:v>0.21463758561330254</c:v>
                </c:pt>
                <c:pt idx="237">
                  <c:v>0.21925246309929311</c:v>
                </c:pt>
                <c:pt idx="238">
                  <c:v>0.22028714793246162</c:v>
                </c:pt>
                <c:pt idx="239">
                  <c:v>0.23879244039116582</c:v>
                </c:pt>
                <c:pt idx="240">
                  <c:v>0.22483792989781343</c:v>
                </c:pt>
                <c:pt idx="241">
                  <c:v>0.24552247005823535</c:v>
                </c:pt>
                <c:pt idx="242">
                  <c:v>0.2020016115445189</c:v>
                </c:pt>
                <c:pt idx="243">
                  <c:v>0.22862872211844854</c:v>
                </c:pt>
                <c:pt idx="244">
                  <c:v>0.26171116727099586</c:v>
                </c:pt>
                <c:pt idx="245">
                  <c:v>0.24389261253342123</c:v>
                </c:pt>
                <c:pt idx="246">
                  <c:v>0.25081492876240707</c:v>
                </c:pt>
                <c:pt idx="247">
                  <c:v>0.24436875068673769</c:v>
                </c:pt>
                <c:pt idx="248">
                  <c:v>0.21781489213639527</c:v>
                </c:pt>
                <c:pt idx="249">
                  <c:v>0.17691279346591951</c:v>
                </c:pt>
                <c:pt idx="250">
                  <c:v>0.23100025638208257</c:v>
                </c:pt>
                <c:pt idx="251">
                  <c:v>0.26970479434494377</c:v>
                </c:pt>
                <c:pt idx="252">
                  <c:v>0.25464234699483573</c:v>
                </c:pt>
                <c:pt idx="253">
                  <c:v>0.27245174522946197</c:v>
                </c:pt>
                <c:pt idx="254">
                  <c:v>0.20878658022927882</c:v>
                </c:pt>
                <c:pt idx="255">
                  <c:v>0.21276965901183018</c:v>
                </c:pt>
                <c:pt idx="256">
                  <c:v>0.26525473391202431</c:v>
                </c:pt>
                <c:pt idx="257">
                  <c:v>0.25624473501080464</c:v>
                </c:pt>
                <c:pt idx="258">
                  <c:v>0.26539208145625026</c:v>
                </c:pt>
                <c:pt idx="259">
                  <c:v>0.23201662820935426</c:v>
                </c:pt>
                <c:pt idx="260">
                  <c:v>0.2678826502582134</c:v>
                </c:pt>
                <c:pt idx="261">
                  <c:v>0.24599860821155184</c:v>
                </c:pt>
                <c:pt idx="262">
                  <c:v>0.30739296048053327</c:v>
                </c:pt>
                <c:pt idx="263">
                  <c:v>0.25201443064864665</c:v>
                </c:pt>
                <c:pt idx="264">
                  <c:v>0.23246529685382558</c:v>
                </c:pt>
                <c:pt idx="265">
                  <c:v>0.22025967842361643</c:v>
                </c:pt>
                <c:pt idx="266">
                  <c:v>0.21929824561403508</c:v>
                </c:pt>
                <c:pt idx="267">
                  <c:v>0.21024246419807346</c:v>
                </c:pt>
                <c:pt idx="268">
                  <c:v>0.23919532652089515</c:v>
                </c:pt>
                <c:pt idx="269">
                  <c:v>0.26687543493389004</c:v>
                </c:pt>
                <c:pt idx="270">
                  <c:v>0.25706882027616013</c:v>
                </c:pt>
                <c:pt idx="271">
                  <c:v>0.26887155257663992</c:v>
                </c:pt>
                <c:pt idx="272">
                  <c:v>0.2623979049921254</c:v>
                </c:pt>
                <c:pt idx="273">
                  <c:v>0.28332051422920557</c:v>
                </c:pt>
                <c:pt idx="274">
                  <c:v>0.3151576749807713</c:v>
                </c:pt>
                <c:pt idx="275">
                  <c:v>0.31001172032377394</c:v>
                </c:pt>
                <c:pt idx="276">
                  <c:v>0.32121012342965971</c:v>
                </c:pt>
                <c:pt idx="277">
                  <c:v>0.34880782331611909</c:v>
                </c:pt>
                <c:pt idx="278">
                  <c:v>0.30328169065670441</c:v>
                </c:pt>
                <c:pt idx="279">
                  <c:v>0.31118375270116838</c:v>
                </c:pt>
                <c:pt idx="280">
                  <c:v>0.3275922059846903</c:v>
                </c:pt>
                <c:pt idx="281">
                  <c:v>0.33525619895249603</c:v>
                </c:pt>
                <c:pt idx="282">
                  <c:v>0.34660110610555617</c:v>
                </c:pt>
                <c:pt idx="283">
                  <c:v>0.35571182653920813</c:v>
                </c:pt>
                <c:pt idx="284">
                  <c:v>0.3551990623740981</c:v>
                </c:pt>
                <c:pt idx="285">
                  <c:v>0.33012855730139545</c:v>
                </c:pt>
                <c:pt idx="286">
                  <c:v>0.36252426473281324</c:v>
                </c:pt>
                <c:pt idx="287">
                  <c:v>0.35649928579277002</c:v>
                </c:pt>
                <c:pt idx="288">
                  <c:v>0.36444713035197596</c:v>
                </c:pt>
                <c:pt idx="289">
                  <c:v>0.39818884371680768</c:v>
                </c:pt>
                <c:pt idx="290">
                  <c:v>0.41672160568435707</c:v>
                </c:pt>
                <c:pt idx="291">
                  <c:v>0.39499322418781818</c:v>
                </c:pt>
                <c:pt idx="292">
                  <c:v>0.41478042705929752</c:v>
                </c:pt>
                <c:pt idx="293">
                  <c:v>0.41187781562465664</c:v>
                </c:pt>
                <c:pt idx="294">
                  <c:v>0.44511592132732669</c:v>
                </c:pt>
                <c:pt idx="295">
                  <c:v>0.60171043475075991</c:v>
                </c:pt>
                <c:pt idx="296">
                  <c:v>0.49863568106068928</c:v>
                </c:pt>
                <c:pt idx="297">
                  <c:v>0.50398307878255133</c:v>
                </c:pt>
                <c:pt idx="298">
                  <c:v>0.51445811815551401</c:v>
                </c:pt>
                <c:pt idx="299">
                  <c:v>0.6371277881551477</c:v>
                </c:pt>
                <c:pt idx="300">
                  <c:v>0.71372193531846317</c:v>
                </c:pt>
                <c:pt idx="301">
                  <c:v>0.81251144562868549</c:v>
                </c:pt>
                <c:pt idx="302">
                  <c:v>0.85233307695125071</c:v>
                </c:pt>
                <c:pt idx="303">
                  <c:v>1</c:v>
                </c:pt>
                <c:pt idx="304">
                  <c:v>0.80606526755301611</c:v>
                </c:pt>
                <c:pt idx="305">
                  <c:v>0.60311137970186424</c:v>
                </c:pt>
                <c:pt idx="306">
                  <c:v>0.38862029813573601</c:v>
                </c:pt>
                <c:pt idx="307">
                  <c:v>0.194310149067868</c:v>
                </c:pt>
                <c:pt idx="308">
                  <c:v>8.2408526535545548E-2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711-2346-B872-21B90F6EC4D9}"/>
            </c:ext>
          </c:extLst>
        </c:ser>
        <c:ser>
          <c:idx val="5"/>
          <c:order val="5"/>
          <c:tx>
            <c:strRef>
              <c:f>'8-cells'!$W$2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95000"/>
                </a:schemeClr>
              </a:solidFill>
              <a:ln w="9525">
                <a:solidFill>
                  <a:schemeClr val="accent6">
                    <a:tint val="95000"/>
                  </a:schemeClr>
                </a:solidFill>
              </a:ln>
              <a:effectLst/>
            </c:spPr>
          </c:marker>
          <c:xVal>
            <c:numRef>
              <c:f>'8-cells'!$W$3:$W$388</c:f>
              <c:numCache>
                <c:formatCode>General</c:formatCode>
                <c:ptCount val="386"/>
                <c:pt idx="0">
                  <c:v>0</c:v>
                </c:pt>
                <c:pt idx="1">
                  <c:v>2.6379836163809406E-3</c:v>
                </c:pt>
                <c:pt idx="2">
                  <c:v>5.2776410802342051E-3</c:v>
                </c:pt>
                <c:pt idx="3">
                  <c:v>7.9156246966151454E-3</c:v>
                </c:pt>
                <c:pt idx="4">
                  <c:v>1.0553608312996085E-2</c:v>
                </c:pt>
                <c:pt idx="5">
                  <c:v>1.319326577684935E-2</c:v>
                </c:pt>
                <c:pt idx="6">
                  <c:v>1.5831249393230291E-2</c:v>
                </c:pt>
                <c:pt idx="7">
                  <c:v>1.846923300961123E-2</c:v>
                </c:pt>
                <c:pt idx="8">
                  <c:v>2.1108890473464498E-2</c:v>
                </c:pt>
                <c:pt idx="9">
                  <c:v>2.3746874089845438E-2</c:v>
                </c:pt>
                <c:pt idx="10">
                  <c:v>2.6384857706226377E-2</c:v>
                </c:pt>
                <c:pt idx="11">
                  <c:v>2.9024515170079639E-2</c:v>
                </c:pt>
                <c:pt idx="12">
                  <c:v>3.1662498786460581E-2</c:v>
                </c:pt>
                <c:pt idx="13">
                  <c:v>3.4300482402841517E-2</c:v>
                </c:pt>
                <c:pt idx="14">
                  <c:v>3.6940139866694789E-2</c:v>
                </c:pt>
                <c:pt idx="15">
                  <c:v>3.9578123483075725E-2</c:v>
                </c:pt>
                <c:pt idx="16">
                  <c:v>4.2216107099456668E-2</c:v>
                </c:pt>
                <c:pt idx="17">
                  <c:v>4.4854090715837611E-2</c:v>
                </c:pt>
                <c:pt idx="18">
                  <c:v>4.7493748179690876E-2</c:v>
                </c:pt>
                <c:pt idx="19">
                  <c:v>5.0131731796071811E-2</c:v>
                </c:pt>
                <c:pt idx="20">
                  <c:v>5.2769715412452754E-2</c:v>
                </c:pt>
                <c:pt idx="21">
                  <c:v>5.5409372876306012E-2</c:v>
                </c:pt>
                <c:pt idx="22">
                  <c:v>5.8047356492686962E-2</c:v>
                </c:pt>
                <c:pt idx="23">
                  <c:v>6.0685340109067898E-2</c:v>
                </c:pt>
                <c:pt idx="24">
                  <c:v>6.3324997572921163E-2</c:v>
                </c:pt>
                <c:pt idx="25">
                  <c:v>6.5962981189302106E-2</c:v>
                </c:pt>
                <c:pt idx="26">
                  <c:v>6.8600964805683035E-2</c:v>
                </c:pt>
                <c:pt idx="27">
                  <c:v>7.1240622269536313E-2</c:v>
                </c:pt>
                <c:pt idx="28">
                  <c:v>7.3878605885917256E-2</c:v>
                </c:pt>
                <c:pt idx="29">
                  <c:v>7.6516589502298185E-2</c:v>
                </c:pt>
                <c:pt idx="30">
                  <c:v>7.915624696615145E-2</c:v>
                </c:pt>
                <c:pt idx="31">
                  <c:v>8.1794230582532393E-2</c:v>
                </c:pt>
                <c:pt idx="32">
                  <c:v>8.4432214198913336E-2</c:v>
                </c:pt>
                <c:pt idx="33">
                  <c:v>8.7071871662766601E-2</c:v>
                </c:pt>
                <c:pt idx="34">
                  <c:v>8.970985527914753E-2</c:v>
                </c:pt>
                <c:pt idx="35">
                  <c:v>9.2347838895528486E-2</c:v>
                </c:pt>
                <c:pt idx="36">
                  <c:v>9.4987496359381751E-2</c:v>
                </c:pt>
                <c:pt idx="37">
                  <c:v>9.762547997576268E-2</c:v>
                </c:pt>
                <c:pt idx="38">
                  <c:v>0.10026346359214362</c:v>
                </c:pt>
                <c:pt idx="39">
                  <c:v>0.10290312105599689</c:v>
                </c:pt>
                <c:pt idx="40">
                  <c:v>0.10554110467237783</c:v>
                </c:pt>
                <c:pt idx="41">
                  <c:v>0.10817908828875877</c:v>
                </c:pt>
                <c:pt idx="42">
                  <c:v>0.11081874575261202</c:v>
                </c:pt>
                <c:pt idx="43">
                  <c:v>0.11345672936899297</c:v>
                </c:pt>
                <c:pt idx="44">
                  <c:v>0.11609471298537392</c:v>
                </c:pt>
                <c:pt idx="45">
                  <c:v>0.11873269660175485</c:v>
                </c:pt>
                <c:pt idx="46">
                  <c:v>0.12137235406560812</c:v>
                </c:pt>
                <c:pt idx="47">
                  <c:v>0.12401033768198905</c:v>
                </c:pt>
                <c:pt idx="48">
                  <c:v>0.12664832129837</c:v>
                </c:pt>
                <c:pt idx="49">
                  <c:v>0.12928797876222325</c:v>
                </c:pt>
                <c:pt idx="50">
                  <c:v>0.13192596237860421</c:v>
                </c:pt>
                <c:pt idx="51">
                  <c:v>0.13456394599498514</c:v>
                </c:pt>
                <c:pt idx="52">
                  <c:v>0.13720360345883839</c:v>
                </c:pt>
                <c:pt idx="53">
                  <c:v>0.13984158707521935</c:v>
                </c:pt>
                <c:pt idx="54">
                  <c:v>0.1424795706916003</c:v>
                </c:pt>
                <c:pt idx="55">
                  <c:v>0.14511922815545356</c:v>
                </c:pt>
                <c:pt idx="56">
                  <c:v>0.14775721177183451</c:v>
                </c:pt>
                <c:pt idx="57">
                  <c:v>0.15039519538821541</c:v>
                </c:pt>
                <c:pt idx="58">
                  <c:v>0.15303485285206869</c:v>
                </c:pt>
                <c:pt idx="59">
                  <c:v>0.15567283646844965</c:v>
                </c:pt>
                <c:pt idx="60">
                  <c:v>0.15831082008483058</c:v>
                </c:pt>
                <c:pt idx="61">
                  <c:v>0.16095047754868386</c:v>
                </c:pt>
                <c:pt idx="62">
                  <c:v>0.16358846116506479</c:v>
                </c:pt>
                <c:pt idx="63">
                  <c:v>0.16622644478144571</c:v>
                </c:pt>
                <c:pt idx="64">
                  <c:v>0.16886610224529899</c:v>
                </c:pt>
                <c:pt idx="65">
                  <c:v>0.17150408586167992</c:v>
                </c:pt>
                <c:pt idx="66">
                  <c:v>0.17414206947806088</c:v>
                </c:pt>
                <c:pt idx="67">
                  <c:v>0.17678172694191416</c:v>
                </c:pt>
                <c:pt idx="68">
                  <c:v>0.17941971055829506</c:v>
                </c:pt>
                <c:pt idx="69">
                  <c:v>0.18205769417467602</c:v>
                </c:pt>
                <c:pt idx="70">
                  <c:v>0.18469735163852929</c:v>
                </c:pt>
                <c:pt idx="71">
                  <c:v>0.18733533525491022</c:v>
                </c:pt>
                <c:pt idx="72">
                  <c:v>0.18997331887129118</c:v>
                </c:pt>
                <c:pt idx="73">
                  <c:v>0.19261130248767208</c:v>
                </c:pt>
                <c:pt idx="74">
                  <c:v>0.19525095995152536</c:v>
                </c:pt>
                <c:pt idx="75">
                  <c:v>0.19788894356790632</c:v>
                </c:pt>
                <c:pt idx="76">
                  <c:v>0.20052692718428725</c:v>
                </c:pt>
                <c:pt idx="77">
                  <c:v>0.20316658464814052</c:v>
                </c:pt>
                <c:pt idx="78">
                  <c:v>0.20580456826452145</c:v>
                </c:pt>
                <c:pt idx="79">
                  <c:v>0.20844255188090238</c:v>
                </c:pt>
                <c:pt idx="80">
                  <c:v>0.21108220934475566</c:v>
                </c:pt>
                <c:pt idx="81">
                  <c:v>0.21372019296113659</c:v>
                </c:pt>
                <c:pt idx="82">
                  <c:v>0.21635817657751755</c:v>
                </c:pt>
                <c:pt idx="83">
                  <c:v>0.21899783404137083</c:v>
                </c:pt>
                <c:pt idx="84">
                  <c:v>0.22163581765775173</c:v>
                </c:pt>
                <c:pt idx="85">
                  <c:v>0.22427380127413268</c:v>
                </c:pt>
                <c:pt idx="86">
                  <c:v>0.22691345873798593</c:v>
                </c:pt>
                <c:pt idx="87">
                  <c:v>0.22955144235436689</c:v>
                </c:pt>
                <c:pt idx="88">
                  <c:v>0.23218942597074785</c:v>
                </c:pt>
                <c:pt idx="89">
                  <c:v>0.23482908343460107</c:v>
                </c:pt>
                <c:pt idx="90">
                  <c:v>0.23746706705098203</c:v>
                </c:pt>
                <c:pt idx="91">
                  <c:v>0.24010505066736298</c:v>
                </c:pt>
                <c:pt idx="92">
                  <c:v>0.24274470813121624</c:v>
                </c:pt>
                <c:pt idx="93">
                  <c:v>0.24538269174759719</c:v>
                </c:pt>
                <c:pt idx="94">
                  <c:v>0.24802067536397809</c:v>
                </c:pt>
                <c:pt idx="95">
                  <c:v>0.2506603328278314</c:v>
                </c:pt>
                <c:pt idx="96">
                  <c:v>0.2532983164442123</c:v>
                </c:pt>
                <c:pt idx="97">
                  <c:v>0.25593630006059326</c:v>
                </c:pt>
                <c:pt idx="98">
                  <c:v>0.25857595752444651</c:v>
                </c:pt>
                <c:pt idx="99">
                  <c:v>0.26121394114082747</c:v>
                </c:pt>
                <c:pt idx="100">
                  <c:v>0.26385192475720842</c:v>
                </c:pt>
                <c:pt idx="101">
                  <c:v>0.26649158222106167</c:v>
                </c:pt>
                <c:pt idx="102">
                  <c:v>0.26912956583744257</c:v>
                </c:pt>
                <c:pt idx="103">
                  <c:v>0.27176754945382359</c:v>
                </c:pt>
                <c:pt idx="104">
                  <c:v>0.27440553307020449</c:v>
                </c:pt>
                <c:pt idx="105">
                  <c:v>0.27704519053405779</c:v>
                </c:pt>
                <c:pt idx="106">
                  <c:v>0.2796831741504387</c:v>
                </c:pt>
                <c:pt idx="107">
                  <c:v>0.2823211577668196</c:v>
                </c:pt>
                <c:pt idx="108">
                  <c:v>0.2849608152306729</c:v>
                </c:pt>
                <c:pt idx="109">
                  <c:v>0.2875987988470538</c:v>
                </c:pt>
                <c:pt idx="110">
                  <c:v>0.29023678246343482</c:v>
                </c:pt>
                <c:pt idx="111">
                  <c:v>0.29287643992728807</c:v>
                </c:pt>
                <c:pt idx="112">
                  <c:v>0.29551442354366902</c:v>
                </c:pt>
                <c:pt idx="113">
                  <c:v>0.29815240716004993</c:v>
                </c:pt>
                <c:pt idx="114">
                  <c:v>0.30079206462390318</c:v>
                </c:pt>
                <c:pt idx="115">
                  <c:v>0.30343004824028413</c:v>
                </c:pt>
                <c:pt idx="116">
                  <c:v>0.30606803185666509</c:v>
                </c:pt>
                <c:pt idx="117">
                  <c:v>0.30870768932051834</c:v>
                </c:pt>
                <c:pt idx="118">
                  <c:v>0.3113456729368993</c:v>
                </c:pt>
                <c:pt idx="119">
                  <c:v>0.3139836565532802</c:v>
                </c:pt>
                <c:pt idx="120">
                  <c:v>0.31662331401713351</c:v>
                </c:pt>
                <c:pt idx="121">
                  <c:v>0.31926129763351441</c:v>
                </c:pt>
                <c:pt idx="122">
                  <c:v>0.32189928124989542</c:v>
                </c:pt>
                <c:pt idx="123">
                  <c:v>0.32453893871374861</c:v>
                </c:pt>
                <c:pt idx="124">
                  <c:v>0.32717692233012957</c:v>
                </c:pt>
                <c:pt idx="125">
                  <c:v>0.32981490594651053</c:v>
                </c:pt>
                <c:pt idx="126">
                  <c:v>0.33245456341036378</c:v>
                </c:pt>
                <c:pt idx="127">
                  <c:v>0.33509254702674474</c:v>
                </c:pt>
                <c:pt idx="128">
                  <c:v>0.33773053064312564</c:v>
                </c:pt>
                <c:pt idx="129">
                  <c:v>0.34037018810697889</c:v>
                </c:pt>
                <c:pt idx="130">
                  <c:v>0.34300817172335984</c:v>
                </c:pt>
                <c:pt idx="131">
                  <c:v>0.3456461553397408</c:v>
                </c:pt>
                <c:pt idx="132">
                  <c:v>0.34828413895612176</c:v>
                </c:pt>
                <c:pt idx="133">
                  <c:v>0.35092379641997501</c:v>
                </c:pt>
                <c:pt idx="134">
                  <c:v>0.35356178003635591</c:v>
                </c:pt>
                <c:pt idx="135">
                  <c:v>0.35619976365273692</c:v>
                </c:pt>
                <c:pt idx="136">
                  <c:v>0.35883942111659012</c:v>
                </c:pt>
                <c:pt idx="137">
                  <c:v>0.36147740473297113</c:v>
                </c:pt>
                <c:pt idx="138">
                  <c:v>0.36411538834935203</c:v>
                </c:pt>
                <c:pt idx="139">
                  <c:v>0.36675504581320534</c:v>
                </c:pt>
                <c:pt idx="140">
                  <c:v>0.36939302942958624</c:v>
                </c:pt>
                <c:pt idx="141">
                  <c:v>0.37203101304596714</c:v>
                </c:pt>
                <c:pt idx="142">
                  <c:v>0.37467067050982045</c:v>
                </c:pt>
                <c:pt idx="143">
                  <c:v>0.37730865412620135</c:v>
                </c:pt>
                <c:pt idx="144">
                  <c:v>0.37994663774258236</c:v>
                </c:pt>
                <c:pt idx="145">
                  <c:v>0.38258629520643561</c:v>
                </c:pt>
                <c:pt idx="146">
                  <c:v>0.38522427882281651</c:v>
                </c:pt>
                <c:pt idx="147">
                  <c:v>0.38786226243919747</c:v>
                </c:pt>
                <c:pt idx="148">
                  <c:v>0.39050191990305072</c:v>
                </c:pt>
                <c:pt idx="149">
                  <c:v>0.39313990351943168</c:v>
                </c:pt>
                <c:pt idx="150">
                  <c:v>0.39577788713581263</c:v>
                </c:pt>
                <c:pt idx="151">
                  <c:v>0.39841754459966583</c:v>
                </c:pt>
                <c:pt idx="152">
                  <c:v>0.40105552821604684</c:v>
                </c:pt>
                <c:pt idx="153">
                  <c:v>0.40369351183242774</c:v>
                </c:pt>
                <c:pt idx="154">
                  <c:v>0.40633316929628105</c:v>
                </c:pt>
                <c:pt idx="155">
                  <c:v>0.40897115291266195</c:v>
                </c:pt>
                <c:pt idx="156">
                  <c:v>0.41160913652904291</c:v>
                </c:pt>
                <c:pt idx="157">
                  <c:v>0.41424879399289616</c:v>
                </c:pt>
                <c:pt idx="158">
                  <c:v>0.41688677760927711</c:v>
                </c:pt>
                <c:pt idx="159">
                  <c:v>0.41952476122565807</c:v>
                </c:pt>
                <c:pt idx="160">
                  <c:v>0.42216274484203897</c:v>
                </c:pt>
                <c:pt idx="161">
                  <c:v>0.42480240230589222</c:v>
                </c:pt>
                <c:pt idx="162">
                  <c:v>0.42744038592227318</c:v>
                </c:pt>
                <c:pt idx="163">
                  <c:v>0.43007836953865414</c:v>
                </c:pt>
                <c:pt idx="164">
                  <c:v>0.43271802700250744</c:v>
                </c:pt>
                <c:pt idx="165">
                  <c:v>0.43535601061888834</c:v>
                </c:pt>
                <c:pt idx="166">
                  <c:v>0.43799399423526925</c:v>
                </c:pt>
                <c:pt idx="167">
                  <c:v>0.44063365169912255</c:v>
                </c:pt>
                <c:pt idx="168">
                  <c:v>0.44327163531550345</c:v>
                </c:pt>
                <c:pt idx="169">
                  <c:v>0.44590961893188447</c:v>
                </c:pt>
                <c:pt idx="170">
                  <c:v>0.44854927639573766</c:v>
                </c:pt>
                <c:pt idx="171">
                  <c:v>0.45118726001211867</c:v>
                </c:pt>
                <c:pt idx="172">
                  <c:v>0.45382524362849957</c:v>
                </c:pt>
                <c:pt idx="173">
                  <c:v>0.45646490109235283</c:v>
                </c:pt>
                <c:pt idx="174">
                  <c:v>0.45910288470873378</c:v>
                </c:pt>
                <c:pt idx="175">
                  <c:v>0.46174086832511468</c:v>
                </c:pt>
                <c:pt idx="176">
                  <c:v>0.46438052578896799</c:v>
                </c:pt>
                <c:pt idx="177">
                  <c:v>0.46701850940534895</c:v>
                </c:pt>
                <c:pt idx="178">
                  <c:v>0.46965649302172985</c:v>
                </c:pt>
                <c:pt idx="179">
                  <c:v>0.47229615048558315</c:v>
                </c:pt>
                <c:pt idx="180">
                  <c:v>0.47493413410196406</c:v>
                </c:pt>
                <c:pt idx="181">
                  <c:v>0.47757211771834501</c:v>
                </c:pt>
                <c:pt idx="182">
                  <c:v>0.48021177518219826</c:v>
                </c:pt>
                <c:pt idx="183">
                  <c:v>0.48284975879857917</c:v>
                </c:pt>
                <c:pt idx="184">
                  <c:v>0.48548774241496018</c:v>
                </c:pt>
                <c:pt idx="185">
                  <c:v>0.48812739987881343</c:v>
                </c:pt>
                <c:pt idx="186">
                  <c:v>0.49076538349519438</c:v>
                </c:pt>
                <c:pt idx="187">
                  <c:v>0.49340336711157529</c:v>
                </c:pt>
                <c:pt idx="188">
                  <c:v>0.49604302457542854</c:v>
                </c:pt>
                <c:pt idx="189">
                  <c:v>0.49868100819180949</c:v>
                </c:pt>
                <c:pt idx="190">
                  <c:v>0.5013189918081904</c:v>
                </c:pt>
                <c:pt idx="191">
                  <c:v>0.50395697542457141</c:v>
                </c:pt>
                <c:pt idx="192">
                  <c:v>0.5065966328884246</c:v>
                </c:pt>
                <c:pt idx="193">
                  <c:v>0.50923461650480562</c:v>
                </c:pt>
                <c:pt idx="194">
                  <c:v>0.51187260012118652</c:v>
                </c:pt>
                <c:pt idx="195">
                  <c:v>0.51451225758503982</c:v>
                </c:pt>
                <c:pt idx="196">
                  <c:v>0.51715024120142072</c:v>
                </c:pt>
                <c:pt idx="197">
                  <c:v>0.51978822481780163</c:v>
                </c:pt>
                <c:pt idx="198">
                  <c:v>0.52242788228165493</c:v>
                </c:pt>
                <c:pt idx="199">
                  <c:v>0.52506586589803583</c:v>
                </c:pt>
                <c:pt idx="200">
                  <c:v>0.52770384951441685</c:v>
                </c:pt>
                <c:pt idx="201">
                  <c:v>0.53034350697827015</c:v>
                </c:pt>
                <c:pt idx="202">
                  <c:v>0.53298149059465105</c:v>
                </c:pt>
                <c:pt idx="203">
                  <c:v>0.53561947421103195</c:v>
                </c:pt>
                <c:pt idx="204">
                  <c:v>0.53825913167488515</c:v>
                </c:pt>
                <c:pt idx="205">
                  <c:v>0.54089711529126616</c:v>
                </c:pt>
                <c:pt idx="206">
                  <c:v>0.54353509890764717</c:v>
                </c:pt>
                <c:pt idx="207">
                  <c:v>0.54617475637150037</c:v>
                </c:pt>
                <c:pt idx="208">
                  <c:v>0.54881273998788138</c:v>
                </c:pt>
                <c:pt idx="209">
                  <c:v>0.55145072360426217</c:v>
                </c:pt>
                <c:pt idx="210">
                  <c:v>0.55409038106811559</c:v>
                </c:pt>
                <c:pt idx="211">
                  <c:v>0.55672836468449638</c:v>
                </c:pt>
                <c:pt idx="212">
                  <c:v>0.55936634830087739</c:v>
                </c:pt>
                <c:pt idx="213">
                  <c:v>0.56200600576473059</c:v>
                </c:pt>
                <c:pt idx="214">
                  <c:v>0.5646439893811116</c:v>
                </c:pt>
                <c:pt idx="215">
                  <c:v>0.56728197299749261</c:v>
                </c:pt>
                <c:pt idx="216">
                  <c:v>0.56992163046134581</c:v>
                </c:pt>
                <c:pt idx="217">
                  <c:v>0.57255961407772682</c:v>
                </c:pt>
                <c:pt idx="218">
                  <c:v>0.57519759769410761</c:v>
                </c:pt>
                <c:pt idx="219">
                  <c:v>0.57783725515796103</c:v>
                </c:pt>
                <c:pt idx="220">
                  <c:v>0.58047523877434182</c:v>
                </c:pt>
                <c:pt idx="221">
                  <c:v>0.58311322239072283</c:v>
                </c:pt>
                <c:pt idx="222">
                  <c:v>0.58575120600710384</c:v>
                </c:pt>
                <c:pt idx="223">
                  <c:v>0.58839086347095704</c:v>
                </c:pt>
                <c:pt idx="224">
                  <c:v>0.59102884708733805</c:v>
                </c:pt>
                <c:pt idx="225">
                  <c:v>0.59366683070371895</c:v>
                </c:pt>
                <c:pt idx="226">
                  <c:v>0.59630648816757215</c:v>
                </c:pt>
                <c:pt idx="227">
                  <c:v>0.59894447178395316</c:v>
                </c:pt>
                <c:pt idx="228">
                  <c:v>0.60158245540033406</c:v>
                </c:pt>
                <c:pt idx="229">
                  <c:v>0.60422211286418737</c:v>
                </c:pt>
                <c:pt idx="230">
                  <c:v>0.60686009648056827</c:v>
                </c:pt>
                <c:pt idx="231">
                  <c:v>0.60949808009694917</c:v>
                </c:pt>
                <c:pt idx="232">
                  <c:v>0.61213773756080248</c:v>
                </c:pt>
                <c:pt idx="233">
                  <c:v>0.61477572117718338</c:v>
                </c:pt>
                <c:pt idx="234">
                  <c:v>0.61741370479356439</c:v>
                </c:pt>
                <c:pt idx="235">
                  <c:v>0.62005336225741758</c:v>
                </c:pt>
                <c:pt idx="236">
                  <c:v>0.6226913458737986</c:v>
                </c:pt>
                <c:pt idx="237">
                  <c:v>0.6253293294901795</c:v>
                </c:pt>
                <c:pt idx="238">
                  <c:v>0.6279689869540328</c:v>
                </c:pt>
                <c:pt idx="239">
                  <c:v>0.63060697057041371</c:v>
                </c:pt>
                <c:pt idx="240">
                  <c:v>0.63324495418679461</c:v>
                </c:pt>
                <c:pt idx="241">
                  <c:v>0.63588461165064802</c:v>
                </c:pt>
                <c:pt idx="242">
                  <c:v>0.63852259526702881</c:v>
                </c:pt>
                <c:pt idx="243">
                  <c:v>0.64116057888340983</c:v>
                </c:pt>
                <c:pt idx="244">
                  <c:v>0.64380023634726302</c:v>
                </c:pt>
                <c:pt idx="245">
                  <c:v>0.64643821996364403</c:v>
                </c:pt>
                <c:pt idx="246">
                  <c:v>0.64907620358002505</c:v>
                </c:pt>
                <c:pt idx="247">
                  <c:v>0.65171586104387824</c:v>
                </c:pt>
                <c:pt idx="248">
                  <c:v>0.65435384466025914</c:v>
                </c:pt>
                <c:pt idx="249">
                  <c:v>0.65699182827664004</c:v>
                </c:pt>
                <c:pt idx="250">
                  <c:v>0.65962981189302106</c:v>
                </c:pt>
                <c:pt idx="251">
                  <c:v>0.66226946935687425</c:v>
                </c:pt>
                <c:pt idx="252">
                  <c:v>0.66490745297325526</c:v>
                </c:pt>
                <c:pt idx="253">
                  <c:v>0.66754543658963617</c:v>
                </c:pt>
                <c:pt idx="254">
                  <c:v>0.67018509405348947</c:v>
                </c:pt>
                <c:pt idx="255">
                  <c:v>0.67282307766987037</c:v>
                </c:pt>
                <c:pt idx="256">
                  <c:v>0.67546106128625127</c:v>
                </c:pt>
                <c:pt idx="257">
                  <c:v>0.67810071875010458</c:v>
                </c:pt>
                <c:pt idx="258">
                  <c:v>0.68073870236648548</c:v>
                </c:pt>
                <c:pt idx="259">
                  <c:v>0.68337668598286649</c:v>
                </c:pt>
                <c:pt idx="260">
                  <c:v>0.68601634344671969</c:v>
                </c:pt>
                <c:pt idx="261">
                  <c:v>0.6886543270631007</c:v>
                </c:pt>
                <c:pt idx="262">
                  <c:v>0.6912923106794816</c:v>
                </c:pt>
                <c:pt idx="263">
                  <c:v>0.6939319681433348</c:v>
                </c:pt>
                <c:pt idx="264">
                  <c:v>0.69656995175971581</c:v>
                </c:pt>
                <c:pt idx="265">
                  <c:v>0.69920793537609671</c:v>
                </c:pt>
                <c:pt idx="266">
                  <c:v>0.70184759283995002</c:v>
                </c:pt>
                <c:pt idx="267">
                  <c:v>0.70448557645633103</c:v>
                </c:pt>
                <c:pt idx="268">
                  <c:v>0.70712356007271182</c:v>
                </c:pt>
                <c:pt idx="269">
                  <c:v>0.70976321753656524</c:v>
                </c:pt>
                <c:pt idx="270">
                  <c:v>0.71240120115294603</c:v>
                </c:pt>
                <c:pt idx="271">
                  <c:v>0.71503918476932704</c:v>
                </c:pt>
                <c:pt idx="272">
                  <c:v>0.71767884223318024</c:v>
                </c:pt>
                <c:pt idx="273">
                  <c:v>0.72031682584956125</c:v>
                </c:pt>
                <c:pt idx="274">
                  <c:v>0.72295480946594226</c:v>
                </c:pt>
                <c:pt idx="275">
                  <c:v>0.72559446692979546</c:v>
                </c:pt>
                <c:pt idx="276">
                  <c:v>0.72823245054617647</c:v>
                </c:pt>
                <c:pt idx="277">
                  <c:v>0.73087043416255726</c:v>
                </c:pt>
                <c:pt idx="278">
                  <c:v>0.73350841777893827</c:v>
                </c:pt>
                <c:pt idx="279">
                  <c:v>0.73614807524279147</c:v>
                </c:pt>
                <c:pt idx="280">
                  <c:v>0.73878605885917248</c:v>
                </c:pt>
                <c:pt idx="281">
                  <c:v>0.74142404247555349</c:v>
                </c:pt>
                <c:pt idx="282">
                  <c:v>0.74406369993940669</c:v>
                </c:pt>
                <c:pt idx="283">
                  <c:v>0.7467016835557877</c:v>
                </c:pt>
                <c:pt idx="284">
                  <c:v>0.74933966717216849</c:v>
                </c:pt>
                <c:pt idx="285">
                  <c:v>0.7519793246360218</c:v>
                </c:pt>
                <c:pt idx="286">
                  <c:v>0.7546173082524027</c:v>
                </c:pt>
                <c:pt idx="287">
                  <c:v>0.75725529186878371</c:v>
                </c:pt>
                <c:pt idx="288">
                  <c:v>0.75989494933263702</c:v>
                </c:pt>
                <c:pt idx="289">
                  <c:v>0.76253293294901792</c:v>
                </c:pt>
                <c:pt idx="290">
                  <c:v>0.76517091656539882</c:v>
                </c:pt>
                <c:pt idx="291">
                  <c:v>0.76781057402925212</c:v>
                </c:pt>
                <c:pt idx="292">
                  <c:v>0.77044855764563303</c:v>
                </c:pt>
                <c:pt idx="293">
                  <c:v>0.77308654126201404</c:v>
                </c:pt>
                <c:pt idx="294">
                  <c:v>0.77572619872586723</c:v>
                </c:pt>
                <c:pt idx="295">
                  <c:v>0.77836418234224825</c:v>
                </c:pt>
                <c:pt idx="296">
                  <c:v>0.78100216595862915</c:v>
                </c:pt>
                <c:pt idx="297">
                  <c:v>0.78364182342248245</c:v>
                </c:pt>
                <c:pt idx="298">
                  <c:v>0.78627980703886335</c:v>
                </c:pt>
                <c:pt idx="299">
                  <c:v>0.78891779065524426</c:v>
                </c:pt>
                <c:pt idx="300">
                  <c:v>0.79155744811909756</c:v>
                </c:pt>
                <c:pt idx="301">
                  <c:v>0.79419543173547846</c:v>
                </c:pt>
                <c:pt idx="302">
                  <c:v>0.79683341535185948</c:v>
                </c:pt>
                <c:pt idx="303">
                  <c:v>0.79947307281571267</c:v>
                </c:pt>
                <c:pt idx="304">
                  <c:v>0.80211105643209368</c:v>
                </c:pt>
                <c:pt idx="305">
                  <c:v>0.80474904004847458</c:v>
                </c:pt>
                <c:pt idx="306">
                  <c:v>0.80738702366485549</c:v>
                </c:pt>
                <c:pt idx="307">
                  <c:v>0.81002668112870868</c:v>
                </c:pt>
                <c:pt idx="308">
                  <c:v>0.81266466474508969</c:v>
                </c:pt>
                <c:pt idx="309">
                  <c:v>0.81530264836147071</c:v>
                </c:pt>
                <c:pt idx="310">
                  <c:v>0.8179423058253239</c:v>
                </c:pt>
                <c:pt idx="311">
                  <c:v>0.82058028944170491</c:v>
                </c:pt>
                <c:pt idx="312">
                  <c:v>0.82321827305808581</c:v>
                </c:pt>
                <c:pt idx="313">
                  <c:v>0.82585793052193912</c:v>
                </c:pt>
                <c:pt idx="314">
                  <c:v>0.82849591413832002</c:v>
                </c:pt>
                <c:pt idx="315">
                  <c:v>0.83113389775470092</c:v>
                </c:pt>
                <c:pt idx="316">
                  <c:v>0.83377355521855423</c:v>
                </c:pt>
                <c:pt idx="317">
                  <c:v>0.83641153883493513</c:v>
                </c:pt>
                <c:pt idx="318">
                  <c:v>0.83904952245131614</c:v>
                </c:pt>
                <c:pt idx="319">
                  <c:v>0.84168917991516934</c:v>
                </c:pt>
                <c:pt idx="320">
                  <c:v>0.84432716353155035</c:v>
                </c:pt>
                <c:pt idx="321">
                  <c:v>0.84696514714793125</c:v>
                </c:pt>
                <c:pt idx="322">
                  <c:v>0.84960480461178445</c:v>
                </c:pt>
                <c:pt idx="323">
                  <c:v>0.85224278822816546</c:v>
                </c:pt>
                <c:pt idx="324">
                  <c:v>0.85488077184454636</c:v>
                </c:pt>
                <c:pt idx="325">
                  <c:v>0.85752042930839967</c:v>
                </c:pt>
                <c:pt idx="326">
                  <c:v>0.86015841292478057</c:v>
                </c:pt>
                <c:pt idx="327">
                  <c:v>0.86279639654116147</c:v>
                </c:pt>
                <c:pt idx="328">
                  <c:v>0.86543605400501489</c:v>
                </c:pt>
                <c:pt idx="329">
                  <c:v>0.86807403762139568</c:v>
                </c:pt>
                <c:pt idx="330">
                  <c:v>0.87071202123777669</c:v>
                </c:pt>
                <c:pt idx="331">
                  <c:v>0.87335167870162989</c:v>
                </c:pt>
                <c:pt idx="332">
                  <c:v>0.8759896623180109</c:v>
                </c:pt>
                <c:pt idx="333">
                  <c:v>0.87862764593439191</c:v>
                </c:pt>
                <c:pt idx="334">
                  <c:v>0.88126730339824511</c:v>
                </c:pt>
                <c:pt idx="335">
                  <c:v>0.88390528701462612</c:v>
                </c:pt>
                <c:pt idx="336">
                  <c:v>0.88654327063100691</c:v>
                </c:pt>
                <c:pt idx="337">
                  <c:v>0.88918125424738792</c:v>
                </c:pt>
                <c:pt idx="338">
                  <c:v>0.89182091171124112</c:v>
                </c:pt>
                <c:pt idx="339">
                  <c:v>0.89445889532762213</c:v>
                </c:pt>
                <c:pt idx="340">
                  <c:v>0.89709687894400314</c:v>
                </c:pt>
                <c:pt idx="341">
                  <c:v>0.89973653640785634</c:v>
                </c:pt>
                <c:pt idx="342">
                  <c:v>0.90237452002423735</c:v>
                </c:pt>
                <c:pt idx="343">
                  <c:v>0.90501250364061814</c:v>
                </c:pt>
                <c:pt idx="344">
                  <c:v>0.90765216110447144</c:v>
                </c:pt>
                <c:pt idx="345">
                  <c:v>0.91029014472085235</c:v>
                </c:pt>
                <c:pt idx="346">
                  <c:v>0.91292812833723336</c:v>
                </c:pt>
                <c:pt idx="347">
                  <c:v>0.91556778580108655</c:v>
                </c:pt>
                <c:pt idx="348">
                  <c:v>0.91820576941746757</c:v>
                </c:pt>
                <c:pt idx="349">
                  <c:v>0.92084375303384847</c:v>
                </c:pt>
                <c:pt idx="350">
                  <c:v>0.92348341049770177</c:v>
                </c:pt>
                <c:pt idx="351">
                  <c:v>0.92612139411408267</c:v>
                </c:pt>
                <c:pt idx="352">
                  <c:v>0.92875937773046369</c:v>
                </c:pt>
                <c:pt idx="353">
                  <c:v>0.93139903519431688</c:v>
                </c:pt>
                <c:pt idx="354">
                  <c:v>0.93403701881069789</c:v>
                </c:pt>
                <c:pt idx="355">
                  <c:v>0.9366750024270788</c:v>
                </c:pt>
                <c:pt idx="356">
                  <c:v>0.9393146598909321</c:v>
                </c:pt>
                <c:pt idx="357">
                  <c:v>0.941952643507313</c:v>
                </c:pt>
                <c:pt idx="358">
                  <c:v>0.9445906271236939</c:v>
                </c:pt>
                <c:pt idx="359">
                  <c:v>0.94723028458754721</c:v>
                </c:pt>
                <c:pt idx="360">
                  <c:v>0.94986826820392811</c:v>
                </c:pt>
                <c:pt idx="361">
                  <c:v>0.95250625182030912</c:v>
                </c:pt>
                <c:pt idx="362">
                  <c:v>0.95514590928416232</c:v>
                </c:pt>
                <c:pt idx="363">
                  <c:v>0.95778389290054333</c:v>
                </c:pt>
                <c:pt idx="364">
                  <c:v>0.96042187651692423</c:v>
                </c:pt>
                <c:pt idx="365">
                  <c:v>0.96305986013330513</c:v>
                </c:pt>
                <c:pt idx="366">
                  <c:v>0.96569951759715833</c:v>
                </c:pt>
                <c:pt idx="367">
                  <c:v>0.96833750121353934</c:v>
                </c:pt>
                <c:pt idx="368">
                  <c:v>0.97097548482992035</c:v>
                </c:pt>
                <c:pt idx="369">
                  <c:v>0.97361514229377355</c:v>
                </c:pt>
                <c:pt idx="370">
                  <c:v>0.97625312591015456</c:v>
                </c:pt>
                <c:pt idx="371">
                  <c:v>0.97889110952653535</c:v>
                </c:pt>
                <c:pt idx="372">
                  <c:v>0.98153076699038877</c:v>
                </c:pt>
                <c:pt idx="373">
                  <c:v>0.98416875060676967</c:v>
                </c:pt>
                <c:pt idx="374">
                  <c:v>0.98680673422315057</c:v>
                </c:pt>
                <c:pt idx="375">
                  <c:v>0.98944639168700388</c:v>
                </c:pt>
                <c:pt idx="376">
                  <c:v>0.99208437530338478</c:v>
                </c:pt>
                <c:pt idx="377">
                  <c:v>0.99472235891976579</c:v>
                </c:pt>
                <c:pt idx="378">
                  <c:v>0.99736201638361899</c:v>
                </c:pt>
                <c:pt idx="379">
                  <c:v>1</c:v>
                </c:pt>
              </c:numCache>
            </c:numRef>
          </c:xVal>
          <c:yVal>
            <c:numRef>
              <c:f>'8-cells'!$X$3:$X$388</c:f>
              <c:numCache>
                <c:formatCode>General</c:formatCode>
                <c:ptCount val="386"/>
                <c:pt idx="0">
                  <c:v>0.17851944214047558</c:v>
                </c:pt>
                <c:pt idx="1">
                  <c:v>0.30526549960725724</c:v>
                </c:pt>
                <c:pt idx="2">
                  <c:v>0.49338379482897837</c:v>
                </c:pt>
                <c:pt idx="3">
                  <c:v>0.47056489044399152</c:v>
                </c:pt>
                <c:pt idx="4">
                  <c:v>0.45794768556409399</c:v>
                </c:pt>
                <c:pt idx="5">
                  <c:v>0.49539557161925368</c:v>
                </c:pt>
                <c:pt idx="6">
                  <c:v>0.31949761882528716</c:v>
                </c:pt>
                <c:pt idx="7">
                  <c:v>0.40977215426276958</c:v>
                </c:pt>
                <c:pt idx="8">
                  <c:v>0.46620214992337389</c:v>
                </c:pt>
                <c:pt idx="9">
                  <c:v>0.6187360274205862</c:v>
                </c:pt>
                <c:pt idx="10">
                  <c:v>0.55767551207615362</c:v>
                </c:pt>
                <c:pt idx="11">
                  <c:v>0.53315655331139833</c:v>
                </c:pt>
                <c:pt idx="12">
                  <c:v>0.51038433862666366</c:v>
                </c:pt>
                <c:pt idx="13">
                  <c:v>0.36111599369414399</c:v>
                </c:pt>
                <c:pt idx="14">
                  <c:v>0.41748556738971615</c:v>
                </c:pt>
                <c:pt idx="15">
                  <c:v>0.42555601940094367</c:v>
                </c:pt>
                <c:pt idx="16">
                  <c:v>0.35536080152483068</c:v>
                </c:pt>
                <c:pt idx="17">
                  <c:v>0.3965534761855064</c:v>
                </c:pt>
                <c:pt idx="18">
                  <c:v>0.33635809352221602</c:v>
                </c:pt>
                <c:pt idx="19">
                  <c:v>0.2869672567878585</c:v>
                </c:pt>
                <c:pt idx="20">
                  <c:v>0.41599973634051624</c:v>
                </c:pt>
                <c:pt idx="21">
                  <c:v>0.42227950102442696</c:v>
                </c:pt>
                <c:pt idx="22">
                  <c:v>0.36701262819069169</c:v>
                </c:pt>
                <c:pt idx="23">
                  <c:v>0.41119619012045938</c:v>
                </c:pt>
                <c:pt idx="24">
                  <c:v>0.4083110412901737</c:v>
                </c:pt>
                <c:pt idx="25">
                  <c:v>0.40071297918737947</c:v>
                </c:pt>
                <c:pt idx="26">
                  <c:v>0.40258056719746449</c:v>
                </c:pt>
                <c:pt idx="27">
                  <c:v>0.47721130659752925</c:v>
                </c:pt>
                <c:pt idx="28">
                  <c:v>0.39780585873344571</c:v>
                </c:pt>
                <c:pt idx="29">
                  <c:v>0.23917210922094112</c:v>
                </c:pt>
                <c:pt idx="30">
                  <c:v>0.24975144600748134</c:v>
                </c:pt>
                <c:pt idx="31">
                  <c:v>0.17066321345981664</c:v>
                </c:pt>
                <c:pt idx="32">
                  <c:v>0.19462601550098046</c:v>
                </c:pt>
                <c:pt idx="33">
                  <c:v>0.2168915096153318</c:v>
                </c:pt>
                <c:pt idx="34">
                  <c:v>0.14558535151851382</c:v>
                </c:pt>
                <c:pt idx="35">
                  <c:v>0.11071775801552294</c:v>
                </c:pt>
                <c:pt idx="36">
                  <c:v>0.21950750605592875</c:v>
                </c:pt>
                <c:pt idx="37">
                  <c:v>0.18766101080454592</c:v>
                </c:pt>
                <c:pt idx="38">
                  <c:v>0.31529005289668394</c:v>
                </c:pt>
                <c:pt idx="39">
                  <c:v>0.31575969635216117</c:v>
                </c:pt>
                <c:pt idx="40">
                  <c:v>0.34221902413033567</c:v>
                </c:pt>
                <c:pt idx="41">
                  <c:v>0.28451879397757796</c:v>
                </c:pt>
                <c:pt idx="42">
                  <c:v>0.25107111665284282</c:v>
                </c:pt>
                <c:pt idx="43">
                  <c:v>0.17640467336434992</c:v>
                </c:pt>
                <c:pt idx="44">
                  <c:v>0.21784315556458833</c:v>
                </c:pt>
                <c:pt idx="45">
                  <c:v>0.1518362784463865</c:v>
                </c:pt>
                <c:pt idx="46">
                  <c:v>0.12841178118460009</c:v>
                </c:pt>
                <c:pt idx="47">
                  <c:v>8.8119943093494746E-2</c:v>
                </c:pt>
                <c:pt idx="48">
                  <c:v>5.8591454136982087E-2</c:v>
                </c:pt>
                <c:pt idx="49">
                  <c:v>0.11354660456021047</c:v>
                </c:pt>
                <c:pt idx="50">
                  <c:v>6.1234915107139125E-2</c:v>
                </c:pt>
                <c:pt idx="51">
                  <c:v>5.9952321576683711E-2</c:v>
                </c:pt>
                <c:pt idx="52">
                  <c:v>3.1646004185594302E-2</c:v>
                </c:pt>
                <c:pt idx="53">
                  <c:v>4.4886653886505576E-2</c:v>
                </c:pt>
                <c:pt idx="54">
                  <c:v>3.5703888428095111E-2</c:v>
                </c:pt>
                <c:pt idx="55">
                  <c:v>6.5964307097383726E-2</c:v>
                </c:pt>
                <c:pt idx="56">
                  <c:v>8.4846171169934023E-2</c:v>
                </c:pt>
                <c:pt idx="57">
                  <c:v>4.9226049556997137E-2</c:v>
                </c:pt>
                <c:pt idx="58">
                  <c:v>1.8328453801914824E-2</c:v>
                </c:pt>
                <c:pt idx="59">
                  <c:v>1.4414758339604402E-2</c:v>
                </c:pt>
                <c:pt idx="60">
                  <c:v>2.4958391237716485E-2</c:v>
                </c:pt>
                <c:pt idx="61">
                  <c:v>5.1909334095016281E-2</c:v>
                </c:pt>
                <c:pt idx="62">
                  <c:v>2.099937930163194E-2</c:v>
                </c:pt>
                <c:pt idx="63">
                  <c:v>1.6904417944225033E-2</c:v>
                </c:pt>
                <c:pt idx="64">
                  <c:v>4.479052803304532E-2</c:v>
                </c:pt>
                <c:pt idx="65">
                  <c:v>3.7119684926916884E-2</c:v>
                </c:pt>
                <c:pt idx="66">
                  <c:v>3.4632771775252258E-2</c:v>
                </c:pt>
                <c:pt idx="67">
                  <c:v>2.5510428281873956E-2</c:v>
                </c:pt>
                <c:pt idx="68">
                  <c:v>1.2092632365300214E-2</c:v>
                </c:pt>
                <c:pt idx="69">
                  <c:v>3.576156394017127E-2</c:v>
                </c:pt>
                <c:pt idx="70">
                  <c:v>5.2392709815273573E-2</c:v>
                </c:pt>
                <c:pt idx="71">
                  <c:v>0.11043350013457619</c:v>
                </c:pt>
                <c:pt idx="72">
                  <c:v>0.10573843880628168</c:v>
                </c:pt>
                <c:pt idx="73">
                  <c:v>6.2912997863259601E-2</c:v>
                </c:pt>
                <c:pt idx="74">
                  <c:v>1.3465858843303872E-2</c:v>
                </c:pt>
                <c:pt idx="75">
                  <c:v>1.9270487165825335E-2</c:v>
                </c:pt>
                <c:pt idx="76">
                  <c:v>4.8273030381262592E-2</c:v>
                </c:pt>
                <c:pt idx="77">
                  <c:v>6.5928603208955633E-2</c:v>
                </c:pt>
                <c:pt idx="78">
                  <c:v>3.0524078153065314E-2</c:v>
                </c:pt>
                <c:pt idx="79">
                  <c:v>6.5441107809264334E-2</c:v>
                </c:pt>
                <c:pt idx="80">
                  <c:v>7.1049364745431262E-2</c:v>
                </c:pt>
                <c:pt idx="81">
                  <c:v>5.5433033237573669E-2</c:v>
                </c:pt>
                <c:pt idx="82">
                  <c:v>2.3837838431665502E-2</c:v>
                </c:pt>
                <c:pt idx="83">
                  <c:v>1.4289794730106067E-2</c:v>
                </c:pt>
                <c:pt idx="84">
                  <c:v>1.7393286570394333E-2</c:v>
                </c:pt>
                <c:pt idx="85">
                  <c:v>3.0476015226335185E-2</c:v>
                </c:pt>
                <c:pt idx="86">
                  <c:v>5.6737598391677149E-2</c:v>
                </c:pt>
                <c:pt idx="87">
                  <c:v>6.5975292909207756E-2</c:v>
                </c:pt>
                <c:pt idx="88">
                  <c:v>7.6804556914744596E-2</c:v>
                </c:pt>
                <c:pt idx="89">
                  <c:v>0.11553503650035978</c:v>
                </c:pt>
                <c:pt idx="90">
                  <c:v>7.6532658072099871E-2</c:v>
                </c:pt>
                <c:pt idx="91">
                  <c:v>4.953090583511395E-2</c:v>
                </c:pt>
                <c:pt idx="92">
                  <c:v>5.6535734099410609E-2</c:v>
                </c:pt>
                <c:pt idx="93">
                  <c:v>6.8698401015089006E-2</c:v>
                </c:pt>
                <c:pt idx="94">
                  <c:v>7.9857239375346736E-2</c:v>
                </c:pt>
                <c:pt idx="95">
                  <c:v>8.1234585532784412E-2</c:v>
                </c:pt>
                <c:pt idx="96">
                  <c:v>4.1706261363449106E-2</c:v>
                </c:pt>
                <c:pt idx="97">
                  <c:v>3.5135372666201599E-2</c:v>
                </c:pt>
                <c:pt idx="98">
                  <c:v>3.9248185967822556E-2</c:v>
                </c:pt>
                <c:pt idx="99">
                  <c:v>5.706991919935403E-2</c:v>
                </c:pt>
                <c:pt idx="100">
                  <c:v>3.4386964235689606E-2</c:v>
                </c:pt>
                <c:pt idx="101">
                  <c:v>6.0968509170406415E-2</c:v>
                </c:pt>
                <c:pt idx="102">
                  <c:v>4.6925895206341002E-2</c:v>
                </c:pt>
                <c:pt idx="103">
                  <c:v>5.3326503820316062E-2</c:v>
                </c:pt>
                <c:pt idx="104">
                  <c:v>4.1482425447534506E-2</c:v>
                </c:pt>
                <c:pt idx="105">
                  <c:v>2.5816657786468772E-2</c:v>
                </c:pt>
                <c:pt idx="106">
                  <c:v>9.284933508373934E-2</c:v>
                </c:pt>
                <c:pt idx="107">
                  <c:v>5.4010370606361879E-2</c:v>
                </c:pt>
                <c:pt idx="108">
                  <c:v>2.9094549389463507E-2</c:v>
                </c:pt>
                <c:pt idx="109">
                  <c:v>4.0037791192674657E-2</c:v>
                </c:pt>
                <c:pt idx="110">
                  <c:v>4.92864715220293E-2</c:v>
                </c:pt>
                <c:pt idx="111">
                  <c:v>5.8403322109495587E-2</c:v>
                </c:pt>
                <c:pt idx="112">
                  <c:v>9.4332419679983293E-2</c:v>
                </c:pt>
                <c:pt idx="113">
                  <c:v>0.14477377467001368</c:v>
                </c:pt>
                <c:pt idx="114">
                  <c:v>0.17747441679071477</c:v>
                </c:pt>
                <c:pt idx="115">
                  <c:v>0.17417592679055</c:v>
                </c:pt>
                <c:pt idx="116">
                  <c:v>0.19164886049666854</c:v>
                </c:pt>
                <c:pt idx="117">
                  <c:v>0.20689716730842114</c:v>
                </c:pt>
                <c:pt idx="118">
                  <c:v>0.15260528527406853</c:v>
                </c:pt>
                <c:pt idx="119">
                  <c:v>6.6453175723553026E-2</c:v>
                </c:pt>
                <c:pt idx="120">
                  <c:v>3.8002669552273237E-2</c:v>
                </c:pt>
                <c:pt idx="121">
                  <c:v>7.3644762788858176E-2</c:v>
                </c:pt>
                <c:pt idx="122">
                  <c:v>9.9966767919232299E-2</c:v>
                </c:pt>
                <c:pt idx="123">
                  <c:v>0.10526192921841442</c:v>
                </c:pt>
                <c:pt idx="124">
                  <c:v>8.4929937985092255E-2</c:v>
                </c:pt>
                <c:pt idx="125">
                  <c:v>6.7572355303126011E-2</c:v>
                </c:pt>
                <c:pt idx="126">
                  <c:v>0.10162974518409473</c:v>
                </c:pt>
                <c:pt idx="127">
                  <c:v>0.113738856267131</c:v>
                </c:pt>
                <c:pt idx="128">
                  <c:v>9.2603527544176695E-2</c:v>
                </c:pt>
                <c:pt idx="129">
                  <c:v>6.8724492318171071E-2</c:v>
                </c:pt>
                <c:pt idx="130">
                  <c:v>9.4861111874014706E-2</c:v>
                </c:pt>
                <c:pt idx="131">
                  <c:v>7.5294007788940576E-2</c:v>
                </c:pt>
                <c:pt idx="132">
                  <c:v>8.9517887648102465E-2</c:v>
                </c:pt>
                <c:pt idx="133">
                  <c:v>8.9818624246785272E-2</c:v>
                </c:pt>
                <c:pt idx="134">
                  <c:v>9.8601780800096669E-2</c:v>
                </c:pt>
                <c:pt idx="135">
                  <c:v>0.14111137965317791</c:v>
                </c:pt>
                <c:pt idx="136">
                  <c:v>0.12702070276238239</c:v>
                </c:pt>
                <c:pt idx="137">
                  <c:v>8.4008503018351804E-2</c:v>
                </c:pt>
                <c:pt idx="138">
                  <c:v>0.17423772198206017</c:v>
                </c:pt>
                <c:pt idx="139">
                  <c:v>0.29306712880315072</c:v>
                </c:pt>
                <c:pt idx="140">
                  <c:v>0.22709046266746494</c:v>
                </c:pt>
                <c:pt idx="141">
                  <c:v>0.29211410962741613</c:v>
                </c:pt>
                <c:pt idx="142">
                  <c:v>0.30741871872476695</c:v>
                </c:pt>
                <c:pt idx="143">
                  <c:v>0.31076939133109588</c:v>
                </c:pt>
                <c:pt idx="144">
                  <c:v>0.3564291717247175</c:v>
                </c:pt>
                <c:pt idx="145">
                  <c:v>0.34003834048326587</c:v>
                </c:pt>
                <c:pt idx="146">
                  <c:v>0.27059565071709885</c:v>
                </c:pt>
                <c:pt idx="147">
                  <c:v>0.328831439196278</c:v>
                </c:pt>
                <c:pt idx="148">
                  <c:v>0.37423030655907891</c:v>
                </c:pt>
                <c:pt idx="149">
                  <c:v>0.38528477970700836</c:v>
                </c:pt>
                <c:pt idx="150">
                  <c:v>0.38234470181760255</c:v>
                </c:pt>
                <c:pt idx="151">
                  <c:v>0.33766815158223157</c:v>
                </c:pt>
                <c:pt idx="152">
                  <c:v>0.18791368447649859</c:v>
                </c:pt>
                <c:pt idx="153">
                  <c:v>0.10834070298209861</c:v>
                </c:pt>
                <c:pt idx="154">
                  <c:v>6.6589125144875388E-2</c:v>
                </c:pt>
                <c:pt idx="155">
                  <c:v>3.6069166671244081E-2</c:v>
                </c:pt>
                <c:pt idx="156">
                  <c:v>5.3198793757861719E-2</c:v>
                </c:pt>
                <c:pt idx="157">
                  <c:v>4.427968778322796E-2</c:v>
                </c:pt>
                <c:pt idx="158">
                  <c:v>5.0439981763552369E-2</c:v>
                </c:pt>
                <c:pt idx="159">
                  <c:v>6.0538689282791269E-2</c:v>
                </c:pt>
                <c:pt idx="160">
                  <c:v>4.7287053770055966E-2</c:v>
                </c:pt>
                <c:pt idx="161">
                  <c:v>5.4490999873663161E-2</c:v>
                </c:pt>
                <c:pt idx="162">
                  <c:v>4.642466754186967E-2</c:v>
                </c:pt>
                <c:pt idx="163">
                  <c:v>5.5839508275062753E-2</c:v>
                </c:pt>
                <c:pt idx="164">
                  <c:v>4.640406914469962E-2</c:v>
                </c:pt>
                <c:pt idx="165">
                  <c:v>1.9832136795328831E-2</c:v>
                </c:pt>
                <c:pt idx="166">
                  <c:v>4.4018774752407258E-2</c:v>
                </c:pt>
                <c:pt idx="167">
                  <c:v>8.0826737268817325E-2</c:v>
                </c:pt>
                <c:pt idx="168">
                  <c:v>6.8657204220748891E-2</c:v>
                </c:pt>
                <c:pt idx="169">
                  <c:v>3.6483881067601191E-2</c:v>
                </c:pt>
                <c:pt idx="170">
                  <c:v>1.281906917216415E-2</c:v>
                </c:pt>
                <c:pt idx="171">
                  <c:v>6.9498992051765136E-3</c:v>
                </c:pt>
                <c:pt idx="172">
                  <c:v>2.5477470846401871E-2</c:v>
                </c:pt>
                <c:pt idx="173">
                  <c:v>2.6268449297731977E-2</c:v>
                </c:pt>
                <c:pt idx="174">
                  <c:v>2.1160046799558369E-2</c:v>
                </c:pt>
                <c:pt idx="175">
                  <c:v>2.9122013919023578E-2</c:v>
                </c:pt>
                <c:pt idx="176">
                  <c:v>2.2029299160134685E-2</c:v>
                </c:pt>
                <c:pt idx="177">
                  <c:v>1.5304609097350772E-2</c:v>
                </c:pt>
                <c:pt idx="178">
                  <c:v>2.1177898743772416E-2</c:v>
                </c:pt>
                <c:pt idx="179">
                  <c:v>5.5714544665564421E-2</c:v>
                </c:pt>
                <c:pt idx="180">
                  <c:v>5.3476185506418458E-2</c:v>
                </c:pt>
                <c:pt idx="181">
                  <c:v>1.581544934716813E-2</c:v>
                </c:pt>
                <c:pt idx="182">
                  <c:v>9.7554008997379881E-3</c:v>
                </c:pt>
                <c:pt idx="183">
                  <c:v>1.7416631420520398E-2</c:v>
                </c:pt>
                <c:pt idx="184">
                  <c:v>1.7041740592025401E-2</c:v>
                </c:pt>
                <c:pt idx="185">
                  <c:v>1.9576716670420151E-2</c:v>
                </c:pt>
                <c:pt idx="186">
                  <c:v>2.5547505396780058E-2</c:v>
                </c:pt>
                <c:pt idx="187">
                  <c:v>3.5850823661241503E-2</c:v>
                </c:pt>
                <c:pt idx="188">
                  <c:v>4.5488127083871177E-2</c:v>
                </c:pt>
                <c:pt idx="189">
                  <c:v>3.3409226983350998E-2</c:v>
                </c:pt>
                <c:pt idx="190">
                  <c:v>2.7141821337742303E-2</c:v>
                </c:pt>
                <c:pt idx="191">
                  <c:v>2.5807045201122748E-2</c:v>
                </c:pt>
                <c:pt idx="192">
                  <c:v>9.8556464326322556E-3</c:v>
                </c:pt>
                <c:pt idx="193">
                  <c:v>2.0667058493955056E-3</c:v>
                </c:pt>
                <c:pt idx="194">
                  <c:v>8.3121398713561431E-3</c:v>
                </c:pt>
                <c:pt idx="195">
                  <c:v>2.4473642290981198E-2</c:v>
                </c:pt>
                <c:pt idx="196">
                  <c:v>2.4685119168593762E-2</c:v>
                </c:pt>
                <c:pt idx="197">
                  <c:v>3.3660527428825672E-2</c:v>
                </c:pt>
                <c:pt idx="198">
                  <c:v>4.89500310349184E-2</c:v>
                </c:pt>
                <c:pt idx="199">
                  <c:v>4.6632024740048225E-2</c:v>
                </c:pt>
                <c:pt idx="200">
                  <c:v>3.5620121612936893E-2</c:v>
                </c:pt>
                <c:pt idx="201">
                  <c:v>2.080438114175542E-2</c:v>
                </c:pt>
                <c:pt idx="202">
                  <c:v>2.0196041811999799E-2</c:v>
                </c:pt>
                <c:pt idx="203">
                  <c:v>3.0003625317901926E-2</c:v>
                </c:pt>
                <c:pt idx="204">
                  <c:v>4.6123930943186869E-2</c:v>
                </c:pt>
                <c:pt idx="205">
                  <c:v>5.6207532971167727E-2</c:v>
                </c:pt>
                <c:pt idx="206">
                  <c:v>7.4858694995413422E-2</c:v>
                </c:pt>
                <c:pt idx="207">
                  <c:v>0.13670744233822019</c:v>
                </c:pt>
                <c:pt idx="208">
                  <c:v>0.19151291107534618</c:v>
                </c:pt>
                <c:pt idx="209">
                  <c:v>0.2538450341384102</c:v>
                </c:pt>
                <c:pt idx="210">
                  <c:v>0.27922088622543983</c:v>
                </c:pt>
                <c:pt idx="211">
                  <c:v>0.23269459992419789</c:v>
                </c:pt>
                <c:pt idx="212">
                  <c:v>0.256395115708063</c:v>
                </c:pt>
                <c:pt idx="213">
                  <c:v>0.26573854866439994</c:v>
                </c:pt>
                <c:pt idx="214">
                  <c:v>0.22680345833356222</c:v>
                </c:pt>
                <c:pt idx="215">
                  <c:v>0.29721564599319977</c:v>
                </c:pt>
                <c:pt idx="216">
                  <c:v>0.27589218524275899</c:v>
                </c:pt>
                <c:pt idx="217">
                  <c:v>0.17422810939671413</c:v>
                </c:pt>
                <c:pt idx="218">
                  <c:v>0.207587900226857</c:v>
                </c:pt>
                <c:pt idx="219">
                  <c:v>0.21213465309552712</c:v>
                </c:pt>
                <c:pt idx="220">
                  <c:v>0.24525000961258533</c:v>
                </c:pt>
                <c:pt idx="221">
                  <c:v>0.26548999467188128</c:v>
                </c:pt>
                <c:pt idx="222">
                  <c:v>0.20469863171713729</c:v>
                </c:pt>
                <c:pt idx="223">
                  <c:v>0.21867670403673656</c:v>
                </c:pt>
                <c:pt idx="224">
                  <c:v>0.24736340516223299</c:v>
                </c:pt>
                <c:pt idx="225">
                  <c:v>0.30198623477778447</c:v>
                </c:pt>
                <c:pt idx="226">
                  <c:v>0.3012034956853224</c:v>
                </c:pt>
                <c:pt idx="227">
                  <c:v>0.26636062025893553</c:v>
                </c:pt>
                <c:pt idx="228">
                  <c:v>0.22507456619775559</c:v>
                </c:pt>
                <c:pt idx="229">
                  <c:v>0.22923818887906269</c:v>
                </c:pt>
                <c:pt idx="230">
                  <c:v>0.1719979895964362</c:v>
                </c:pt>
                <c:pt idx="231">
                  <c:v>0.16042031716038735</c:v>
                </c:pt>
                <c:pt idx="232">
                  <c:v>0.19920847225807869</c:v>
                </c:pt>
                <c:pt idx="233">
                  <c:v>0.25293321175701583</c:v>
                </c:pt>
                <c:pt idx="234">
                  <c:v>0.31364630080251354</c:v>
                </c:pt>
                <c:pt idx="235">
                  <c:v>0.31005256710957796</c:v>
                </c:pt>
                <c:pt idx="236">
                  <c:v>0.2673452236436642</c:v>
                </c:pt>
                <c:pt idx="237">
                  <c:v>0.24221655232267525</c:v>
                </c:pt>
                <c:pt idx="238">
                  <c:v>0.26380229933041477</c:v>
                </c:pt>
                <c:pt idx="239">
                  <c:v>0.357747469143601</c:v>
                </c:pt>
                <c:pt idx="240">
                  <c:v>0.41269026052852742</c:v>
                </c:pt>
                <c:pt idx="241">
                  <c:v>0.37961747403228729</c:v>
                </c:pt>
                <c:pt idx="242">
                  <c:v>0.35292469775285212</c:v>
                </c:pt>
                <c:pt idx="243">
                  <c:v>0.30835388595628743</c:v>
                </c:pt>
                <c:pt idx="244">
                  <c:v>0.30572827693034443</c:v>
                </c:pt>
                <c:pt idx="245">
                  <c:v>0.27528109946004731</c:v>
                </c:pt>
                <c:pt idx="246">
                  <c:v>0.28320324301165045</c:v>
                </c:pt>
                <c:pt idx="247">
                  <c:v>0.2313625702405343</c:v>
                </c:pt>
                <c:pt idx="248">
                  <c:v>0.33624136927158571</c:v>
                </c:pt>
                <c:pt idx="249">
                  <c:v>0.34920325399746227</c:v>
                </c:pt>
                <c:pt idx="250">
                  <c:v>0.3379633952750023</c:v>
                </c:pt>
                <c:pt idx="251">
                  <c:v>0.4102102135092528</c:v>
                </c:pt>
                <c:pt idx="252">
                  <c:v>0.46812604021905707</c:v>
                </c:pt>
                <c:pt idx="253">
                  <c:v>0.52484990634595419</c:v>
                </c:pt>
                <c:pt idx="254">
                  <c:v>0.44324180321115275</c:v>
                </c:pt>
                <c:pt idx="255">
                  <c:v>0.41670832120316609</c:v>
                </c:pt>
                <c:pt idx="256">
                  <c:v>0.39277710337099631</c:v>
                </c:pt>
                <c:pt idx="257">
                  <c:v>0.24951113137383066</c:v>
                </c:pt>
                <c:pt idx="258">
                  <c:v>0.29964351040631021</c:v>
                </c:pt>
                <c:pt idx="259">
                  <c:v>0.34480343636193855</c:v>
                </c:pt>
                <c:pt idx="260">
                  <c:v>0.33958929542495864</c:v>
                </c:pt>
                <c:pt idx="261">
                  <c:v>0.37806435488566514</c:v>
                </c:pt>
                <c:pt idx="262">
                  <c:v>0.35410429929745735</c:v>
                </c:pt>
                <c:pt idx="263">
                  <c:v>0.42650217244428817</c:v>
                </c:pt>
                <c:pt idx="264">
                  <c:v>0.41261198661928117</c:v>
                </c:pt>
                <c:pt idx="265">
                  <c:v>0.303672556892773</c:v>
                </c:pt>
                <c:pt idx="266">
                  <c:v>0.37435664339505526</c:v>
                </c:pt>
                <c:pt idx="267">
                  <c:v>0.4120269921396516</c:v>
                </c:pt>
                <c:pt idx="268">
                  <c:v>0.39019955727178346</c:v>
                </c:pt>
                <c:pt idx="269">
                  <c:v>0.39010755109775724</c:v>
                </c:pt>
                <c:pt idx="270">
                  <c:v>0.41349085156520354</c:v>
                </c:pt>
                <c:pt idx="271">
                  <c:v>0.39651090616468831</c:v>
                </c:pt>
                <c:pt idx="272">
                  <c:v>0.41594068760196207</c:v>
                </c:pt>
                <c:pt idx="273">
                  <c:v>0.48623889746392523</c:v>
                </c:pt>
                <c:pt idx="274">
                  <c:v>0.33554102376780387</c:v>
                </c:pt>
                <c:pt idx="275">
                  <c:v>0.37937166649272464</c:v>
                </c:pt>
                <c:pt idx="276">
                  <c:v>0.47033968130159898</c:v>
                </c:pt>
                <c:pt idx="277">
                  <c:v>0.34955754642878722</c:v>
                </c:pt>
                <c:pt idx="278">
                  <c:v>0.38749430111011629</c:v>
                </c:pt>
                <c:pt idx="279">
                  <c:v>0.30838684339175954</c:v>
                </c:pt>
                <c:pt idx="280">
                  <c:v>0.31797471066118105</c:v>
                </c:pt>
                <c:pt idx="281">
                  <c:v>0.27358653798619081</c:v>
                </c:pt>
                <c:pt idx="282">
                  <c:v>0.34999423244879235</c:v>
                </c:pt>
                <c:pt idx="283">
                  <c:v>0.29291882034352634</c:v>
                </c:pt>
                <c:pt idx="284">
                  <c:v>0.31428210466182921</c:v>
                </c:pt>
                <c:pt idx="285">
                  <c:v>0.35533608344822659</c:v>
                </c:pt>
                <c:pt idx="286">
                  <c:v>0.27219408633749509</c:v>
                </c:pt>
                <c:pt idx="287">
                  <c:v>0.19133988453911771</c:v>
                </c:pt>
                <c:pt idx="288">
                  <c:v>0.18361411237386915</c:v>
                </c:pt>
                <c:pt idx="289">
                  <c:v>0.1388167182084338</c:v>
                </c:pt>
                <c:pt idx="290">
                  <c:v>0.17971002949690473</c:v>
                </c:pt>
                <c:pt idx="291">
                  <c:v>0.18219831587504734</c:v>
                </c:pt>
                <c:pt idx="292">
                  <c:v>0.15319302620665409</c:v>
                </c:pt>
                <c:pt idx="293">
                  <c:v>0.20079592206665089</c:v>
                </c:pt>
                <c:pt idx="294">
                  <c:v>0.30233228785024141</c:v>
                </c:pt>
                <c:pt idx="295">
                  <c:v>0.26059718873075421</c:v>
                </c:pt>
                <c:pt idx="296">
                  <c:v>0.3165959912772654</c:v>
                </c:pt>
                <c:pt idx="297">
                  <c:v>0.37379499376555175</c:v>
                </c:pt>
                <c:pt idx="298">
                  <c:v>0.39762733929130528</c:v>
                </c:pt>
                <c:pt idx="299">
                  <c:v>0.36167077719125745</c:v>
                </c:pt>
                <c:pt idx="300">
                  <c:v>0.32678258529109655</c:v>
                </c:pt>
                <c:pt idx="301">
                  <c:v>0.34038439355572275</c:v>
                </c:pt>
                <c:pt idx="302">
                  <c:v>0.30926982801711589</c:v>
                </c:pt>
                <c:pt idx="303">
                  <c:v>0.39140936979890467</c:v>
                </c:pt>
                <c:pt idx="304">
                  <c:v>0.39394571910377746</c:v>
                </c:pt>
                <c:pt idx="305">
                  <c:v>0.28395714434807445</c:v>
                </c:pt>
                <c:pt idx="306">
                  <c:v>0.28931272761228871</c:v>
                </c:pt>
                <c:pt idx="307">
                  <c:v>0.38345976171774149</c:v>
                </c:pt>
                <c:pt idx="308">
                  <c:v>0.24301851658582937</c:v>
                </c:pt>
                <c:pt idx="309">
                  <c:v>0.3452662136850258</c:v>
                </c:pt>
                <c:pt idx="310">
                  <c:v>0.35244818816498491</c:v>
                </c:pt>
                <c:pt idx="311">
                  <c:v>0.37677626844929774</c:v>
                </c:pt>
                <c:pt idx="312">
                  <c:v>0.31580226637297926</c:v>
                </c:pt>
                <c:pt idx="313">
                  <c:v>0.24642686470423447</c:v>
                </c:pt>
                <c:pt idx="314">
                  <c:v>0.31620462173103431</c:v>
                </c:pt>
                <c:pt idx="315">
                  <c:v>0.34234810741926797</c:v>
                </c:pt>
                <c:pt idx="316">
                  <c:v>0.30687904071891153</c:v>
                </c:pt>
                <c:pt idx="317">
                  <c:v>0.41934079636149907</c:v>
                </c:pt>
                <c:pt idx="318">
                  <c:v>0.28878128896530131</c:v>
                </c:pt>
                <c:pt idx="319">
                  <c:v>0.27605834564659743</c:v>
                </c:pt>
                <c:pt idx="320">
                  <c:v>0.23617572904593714</c:v>
                </c:pt>
                <c:pt idx="321">
                  <c:v>0.25316254057884241</c:v>
                </c:pt>
                <c:pt idx="322">
                  <c:v>0.3606793076741388</c:v>
                </c:pt>
                <c:pt idx="323">
                  <c:v>0.49131296930014878</c:v>
                </c:pt>
                <c:pt idx="324">
                  <c:v>0.38682553981532847</c:v>
                </c:pt>
                <c:pt idx="325">
                  <c:v>0.25895618308953988</c:v>
                </c:pt>
                <c:pt idx="326">
                  <c:v>0.26556826858112742</c:v>
                </c:pt>
                <c:pt idx="327">
                  <c:v>0.38632843183029114</c:v>
                </c:pt>
                <c:pt idx="328">
                  <c:v>0.40544374440410208</c:v>
                </c:pt>
                <c:pt idx="329">
                  <c:v>0.33167401800574553</c:v>
                </c:pt>
                <c:pt idx="330">
                  <c:v>0.45019582209576331</c:v>
                </c:pt>
                <c:pt idx="331">
                  <c:v>0.27668591014704508</c:v>
                </c:pt>
                <c:pt idx="332">
                  <c:v>0.37401745645498835</c:v>
                </c:pt>
                <c:pt idx="333">
                  <c:v>0.57138305877958617</c:v>
                </c:pt>
                <c:pt idx="334">
                  <c:v>0.48660692216003026</c:v>
                </c:pt>
                <c:pt idx="335">
                  <c:v>0.35473049057142697</c:v>
                </c:pt>
                <c:pt idx="336">
                  <c:v>0.53841601072215228</c:v>
                </c:pt>
                <c:pt idx="337">
                  <c:v>0.57940407463760557</c:v>
                </c:pt>
                <c:pt idx="338">
                  <c:v>0.56401295227214043</c:v>
                </c:pt>
                <c:pt idx="339">
                  <c:v>0.51276139366008799</c:v>
                </c:pt>
                <c:pt idx="340">
                  <c:v>0.48615375742228906</c:v>
                </c:pt>
                <c:pt idx="341">
                  <c:v>0.57509214349667404</c:v>
                </c:pt>
                <c:pt idx="342">
                  <c:v>0.41108770522869709</c:v>
                </c:pt>
                <c:pt idx="343">
                  <c:v>0.37109385728331856</c:v>
                </c:pt>
                <c:pt idx="344">
                  <c:v>0.37787896931113468</c:v>
                </c:pt>
                <c:pt idx="345">
                  <c:v>0.56317391089408031</c:v>
                </c:pt>
                <c:pt idx="346">
                  <c:v>0.58587059812252473</c:v>
                </c:pt>
                <c:pt idx="347">
                  <c:v>0.47338687085628905</c:v>
                </c:pt>
                <c:pt idx="348">
                  <c:v>0.50740443716939576</c:v>
                </c:pt>
                <c:pt idx="349">
                  <c:v>0.47914618270503645</c:v>
                </c:pt>
                <c:pt idx="350">
                  <c:v>0.5579474109187984</c:v>
                </c:pt>
                <c:pt idx="351">
                  <c:v>0.62112544149231264</c:v>
                </c:pt>
                <c:pt idx="352">
                  <c:v>0.52294249476800703</c:v>
                </c:pt>
                <c:pt idx="353">
                  <c:v>0.52002850818168334</c:v>
                </c:pt>
                <c:pt idx="354">
                  <c:v>0.5887378950085963</c:v>
                </c:pt>
                <c:pt idx="355">
                  <c:v>0.67590207247340051</c:v>
                </c:pt>
                <c:pt idx="356">
                  <c:v>0.36697967075521959</c:v>
                </c:pt>
                <c:pt idx="357">
                  <c:v>0.49100948624850999</c:v>
                </c:pt>
                <c:pt idx="358">
                  <c:v>0.59828319225719984</c:v>
                </c:pt>
                <c:pt idx="359">
                  <c:v>0.52539233080476566</c:v>
                </c:pt>
                <c:pt idx="360">
                  <c:v>0.65260665850054655</c:v>
                </c:pt>
                <c:pt idx="361">
                  <c:v>0.54978357950706658</c:v>
                </c:pt>
                <c:pt idx="362">
                  <c:v>0.37831428210466178</c:v>
                </c:pt>
                <c:pt idx="363">
                  <c:v>0.56260539513218677</c:v>
                </c:pt>
                <c:pt idx="364">
                  <c:v>0.69367711600467996</c:v>
                </c:pt>
                <c:pt idx="365">
                  <c:v>0.68043234662433461</c:v>
                </c:pt>
                <c:pt idx="366">
                  <c:v>0.53434164776191551</c:v>
                </c:pt>
                <c:pt idx="367">
                  <c:v>0.54478778158008934</c:v>
                </c:pt>
                <c:pt idx="368">
                  <c:v>0.7189266312557332</c:v>
                </c:pt>
                <c:pt idx="369">
                  <c:v>1</c:v>
                </c:pt>
                <c:pt idx="370">
                  <c:v>0.65301176031155761</c:v>
                </c:pt>
                <c:pt idx="371">
                  <c:v>0.76561633150785757</c:v>
                </c:pt>
                <c:pt idx="372">
                  <c:v>0.93981011024262162</c:v>
                </c:pt>
                <c:pt idx="373">
                  <c:v>0.78381158234140602</c:v>
                </c:pt>
                <c:pt idx="374">
                  <c:v>0.94093615595458457</c:v>
                </c:pt>
                <c:pt idx="375">
                  <c:v>0.88993589778800675</c:v>
                </c:pt>
                <c:pt idx="376">
                  <c:v>0.68660637286943904</c:v>
                </c:pt>
                <c:pt idx="377">
                  <c:v>0.65271102371287471</c:v>
                </c:pt>
                <c:pt idx="378">
                  <c:v>0.67691414038768927</c:v>
                </c:pt>
                <c:pt idx="379">
                  <c:v>0.45316473774120719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711-2346-B872-21B90F6EC4D9}"/>
            </c:ext>
          </c:extLst>
        </c:ser>
        <c:ser>
          <c:idx val="6"/>
          <c:order val="6"/>
          <c:tx>
            <c:strRef>
              <c:f>'8-cells'!$AA$2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94000"/>
                </a:schemeClr>
              </a:solidFill>
              <a:ln w="9525">
                <a:solidFill>
                  <a:schemeClr val="accent6">
                    <a:shade val="94000"/>
                  </a:schemeClr>
                </a:solidFill>
              </a:ln>
              <a:effectLst/>
            </c:spPr>
          </c:marker>
          <c:xVal>
            <c:numRef>
              <c:f>'8-cells'!$AA$3:$AA$388</c:f>
              <c:numCache>
                <c:formatCode>General</c:formatCode>
                <c:ptCount val="386"/>
                <c:pt idx="0">
                  <c:v>0</c:v>
                </c:pt>
                <c:pt idx="1">
                  <c:v>3.5080388508014555E-3</c:v>
                </c:pt>
                <c:pt idx="2">
                  <c:v>7.0176972947934941E-3</c:v>
                </c:pt>
                <c:pt idx="3">
                  <c:v>1.052573614559495E-2</c:v>
                </c:pt>
                <c:pt idx="4">
                  <c:v>1.4035394589586988E-2</c:v>
                </c:pt>
                <c:pt idx="5">
                  <c:v>1.7543433440388442E-2</c:v>
                </c:pt>
                <c:pt idx="6">
                  <c:v>2.1053091884380485E-2</c:v>
                </c:pt>
                <c:pt idx="7">
                  <c:v>2.4561130735181937E-2</c:v>
                </c:pt>
                <c:pt idx="8">
                  <c:v>2.8070789179173977E-2</c:v>
                </c:pt>
                <c:pt idx="9">
                  <c:v>3.1578828029975435E-2</c:v>
                </c:pt>
                <c:pt idx="10">
                  <c:v>3.5088486473967472E-2</c:v>
                </c:pt>
                <c:pt idx="11">
                  <c:v>3.8596525324768934E-2</c:v>
                </c:pt>
                <c:pt idx="12">
                  <c:v>4.2104564175570382E-2</c:v>
                </c:pt>
                <c:pt idx="13">
                  <c:v>4.5614222619562418E-2</c:v>
                </c:pt>
                <c:pt idx="14">
                  <c:v>4.9122261470363873E-2</c:v>
                </c:pt>
                <c:pt idx="15">
                  <c:v>5.263191991435591E-2</c:v>
                </c:pt>
                <c:pt idx="16">
                  <c:v>5.6139958765157372E-2</c:v>
                </c:pt>
                <c:pt idx="17">
                  <c:v>5.9649617209149408E-2</c:v>
                </c:pt>
                <c:pt idx="18">
                  <c:v>6.315765605995087E-2</c:v>
                </c:pt>
                <c:pt idx="19">
                  <c:v>6.6667314503942907E-2</c:v>
                </c:pt>
                <c:pt idx="20">
                  <c:v>7.0175353354744369E-2</c:v>
                </c:pt>
                <c:pt idx="21">
                  <c:v>7.3685011798736391E-2</c:v>
                </c:pt>
                <c:pt idx="22">
                  <c:v>7.7193050649537867E-2</c:v>
                </c:pt>
                <c:pt idx="23">
                  <c:v>8.0701089500339315E-2</c:v>
                </c:pt>
                <c:pt idx="24">
                  <c:v>8.4210747944331338E-2</c:v>
                </c:pt>
                <c:pt idx="25">
                  <c:v>8.77187867951328E-2</c:v>
                </c:pt>
                <c:pt idx="26">
                  <c:v>9.1228445239124836E-2</c:v>
                </c:pt>
                <c:pt idx="27">
                  <c:v>9.4736484089926298E-2</c:v>
                </c:pt>
                <c:pt idx="28">
                  <c:v>9.8246142533918335E-2</c:v>
                </c:pt>
                <c:pt idx="29">
                  <c:v>0.1017541813847198</c:v>
                </c:pt>
                <c:pt idx="30">
                  <c:v>0.10526383982871182</c:v>
                </c:pt>
                <c:pt idx="31">
                  <c:v>0.1087718786795133</c:v>
                </c:pt>
                <c:pt idx="32">
                  <c:v>0.11228153712350532</c:v>
                </c:pt>
                <c:pt idx="33">
                  <c:v>0.11578957597430678</c:v>
                </c:pt>
                <c:pt idx="34">
                  <c:v>0.11929761482510823</c:v>
                </c:pt>
                <c:pt idx="35">
                  <c:v>0.12280727326910028</c:v>
                </c:pt>
                <c:pt idx="36">
                  <c:v>0.12631531211990174</c:v>
                </c:pt>
                <c:pt idx="37">
                  <c:v>0.12982497056389378</c:v>
                </c:pt>
                <c:pt idx="38">
                  <c:v>0.13333300941469522</c:v>
                </c:pt>
                <c:pt idx="39">
                  <c:v>0.13684266785868726</c:v>
                </c:pt>
                <c:pt idx="40">
                  <c:v>0.14035070670948874</c:v>
                </c:pt>
                <c:pt idx="41">
                  <c:v>0.14386036515348077</c:v>
                </c:pt>
                <c:pt idx="42">
                  <c:v>0.14736840400428222</c:v>
                </c:pt>
                <c:pt idx="43">
                  <c:v>0.15087806244827423</c:v>
                </c:pt>
                <c:pt idx="44">
                  <c:v>0.15438610129907573</c:v>
                </c:pt>
                <c:pt idx="45">
                  <c:v>0.15789414014987718</c:v>
                </c:pt>
                <c:pt idx="46">
                  <c:v>0.16140379859386919</c:v>
                </c:pt>
                <c:pt idx="47">
                  <c:v>0.16491183744467064</c:v>
                </c:pt>
                <c:pt idx="48">
                  <c:v>0.16842149588866268</c:v>
                </c:pt>
                <c:pt idx="49">
                  <c:v>0.17192953473946415</c:v>
                </c:pt>
                <c:pt idx="50">
                  <c:v>0.17543919318345619</c:v>
                </c:pt>
                <c:pt idx="51">
                  <c:v>0.17894723203425764</c:v>
                </c:pt>
                <c:pt idx="52">
                  <c:v>0.18245689047824967</c:v>
                </c:pt>
                <c:pt idx="53">
                  <c:v>0.18596492932905115</c:v>
                </c:pt>
                <c:pt idx="54">
                  <c:v>0.18947458777304318</c:v>
                </c:pt>
                <c:pt idx="55">
                  <c:v>0.19298262662384463</c:v>
                </c:pt>
                <c:pt idx="56">
                  <c:v>0.19649066547464608</c:v>
                </c:pt>
                <c:pt idx="57">
                  <c:v>0.20000032391863815</c:v>
                </c:pt>
                <c:pt idx="58">
                  <c:v>0.20350836276943959</c:v>
                </c:pt>
                <c:pt idx="59">
                  <c:v>0.20701802121343163</c:v>
                </c:pt>
                <c:pt idx="60">
                  <c:v>0.21052606006423308</c:v>
                </c:pt>
                <c:pt idx="61">
                  <c:v>0.21403571850822511</c:v>
                </c:pt>
                <c:pt idx="62">
                  <c:v>0.21754375735902659</c:v>
                </c:pt>
                <c:pt idx="63">
                  <c:v>0.2210534158030186</c:v>
                </c:pt>
                <c:pt idx="64">
                  <c:v>0.22456145465382005</c:v>
                </c:pt>
                <c:pt idx="65">
                  <c:v>0.22807111309781211</c:v>
                </c:pt>
                <c:pt idx="66">
                  <c:v>0.23157915194861356</c:v>
                </c:pt>
                <c:pt idx="67">
                  <c:v>0.23508719079941501</c:v>
                </c:pt>
                <c:pt idx="68">
                  <c:v>0.23859684924340704</c:v>
                </c:pt>
                <c:pt idx="69">
                  <c:v>0.24210488809420849</c:v>
                </c:pt>
                <c:pt idx="70">
                  <c:v>0.24561454653820056</c:v>
                </c:pt>
                <c:pt idx="71">
                  <c:v>0.249122585389002</c:v>
                </c:pt>
                <c:pt idx="72">
                  <c:v>0.25263224383299404</c:v>
                </c:pt>
                <c:pt idx="73">
                  <c:v>0.25614028268379546</c:v>
                </c:pt>
                <c:pt idx="74">
                  <c:v>0.25964994112778755</c:v>
                </c:pt>
                <c:pt idx="75">
                  <c:v>0.26315797997858897</c:v>
                </c:pt>
                <c:pt idx="76">
                  <c:v>0.26666763842258101</c:v>
                </c:pt>
                <c:pt idx="77">
                  <c:v>0.27017567727338249</c:v>
                </c:pt>
                <c:pt idx="78">
                  <c:v>0.27368371612418391</c:v>
                </c:pt>
                <c:pt idx="79">
                  <c:v>0.27719337456817594</c:v>
                </c:pt>
                <c:pt idx="80">
                  <c:v>0.28070141341897747</c:v>
                </c:pt>
                <c:pt idx="81">
                  <c:v>0.28421107186296951</c:v>
                </c:pt>
                <c:pt idx="82">
                  <c:v>0.28771911071377093</c:v>
                </c:pt>
                <c:pt idx="83">
                  <c:v>0.29122876915776297</c:v>
                </c:pt>
                <c:pt idx="84">
                  <c:v>0.29473680800856444</c:v>
                </c:pt>
                <c:pt idx="85">
                  <c:v>0.29824646645255648</c:v>
                </c:pt>
                <c:pt idx="86">
                  <c:v>0.3017545053033579</c:v>
                </c:pt>
                <c:pt idx="87">
                  <c:v>0.30526416374734994</c:v>
                </c:pt>
                <c:pt idx="88">
                  <c:v>0.30877220259815147</c:v>
                </c:pt>
                <c:pt idx="89">
                  <c:v>0.31228024144895289</c:v>
                </c:pt>
                <c:pt idx="90">
                  <c:v>0.31578989989294493</c:v>
                </c:pt>
                <c:pt idx="91">
                  <c:v>0.31929793874374635</c:v>
                </c:pt>
                <c:pt idx="92">
                  <c:v>0.32280759718773838</c:v>
                </c:pt>
                <c:pt idx="93">
                  <c:v>0.32631563603853986</c:v>
                </c:pt>
                <c:pt idx="94">
                  <c:v>0.32982529448253189</c:v>
                </c:pt>
                <c:pt idx="95">
                  <c:v>0.33333333333333331</c:v>
                </c:pt>
                <c:pt idx="96">
                  <c:v>0.33684299177732535</c:v>
                </c:pt>
                <c:pt idx="97">
                  <c:v>0.34035103062812688</c:v>
                </c:pt>
                <c:pt idx="98">
                  <c:v>0.34386068907211892</c:v>
                </c:pt>
                <c:pt idx="99">
                  <c:v>0.34736872792292034</c:v>
                </c:pt>
                <c:pt idx="100">
                  <c:v>0.35087676677372182</c:v>
                </c:pt>
                <c:pt idx="101">
                  <c:v>0.35438642521771385</c:v>
                </c:pt>
                <c:pt idx="102">
                  <c:v>0.35789446406851527</c:v>
                </c:pt>
                <c:pt idx="103">
                  <c:v>0.36140412251250731</c:v>
                </c:pt>
                <c:pt idx="104">
                  <c:v>0.36491216136330878</c:v>
                </c:pt>
                <c:pt idx="105">
                  <c:v>0.36842181980730088</c:v>
                </c:pt>
                <c:pt idx="106">
                  <c:v>0.3719298586581023</c:v>
                </c:pt>
                <c:pt idx="107">
                  <c:v>0.37543951710209433</c:v>
                </c:pt>
                <c:pt idx="108">
                  <c:v>0.37894755595289575</c:v>
                </c:pt>
                <c:pt idx="109">
                  <c:v>0.38245559480369723</c:v>
                </c:pt>
                <c:pt idx="110">
                  <c:v>0.38596525324768927</c:v>
                </c:pt>
                <c:pt idx="111">
                  <c:v>0.38947329209849069</c:v>
                </c:pt>
                <c:pt idx="112">
                  <c:v>0.39298295054248272</c:v>
                </c:pt>
                <c:pt idx="113">
                  <c:v>0.3964909893932842</c:v>
                </c:pt>
                <c:pt idx="114">
                  <c:v>0.40000064783727629</c:v>
                </c:pt>
                <c:pt idx="115">
                  <c:v>0.40350868668807771</c:v>
                </c:pt>
                <c:pt idx="116">
                  <c:v>0.40701834513206975</c:v>
                </c:pt>
                <c:pt idx="117">
                  <c:v>0.41052638398287122</c:v>
                </c:pt>
                <c:pt idx="118">
                  <c:v>0.41403604242686326</c:v>
                </c:pt>
                <c:pt idx="119">
                  <c:v>0.41754408127766468</c:v>
                </c:pt>
                <c:pt idx="120">
                  <c:v>0.42105212012846616</c:v>
                </c:pt>
                <c:pt idx="121">
                  <c:v>0.42456177857245819</c:v>
                </c:pt>
                <c:pt idx="122">
                  <c:v>0.42806981742325967</c:v>
                </c:pt>
                <c:pt idx="123">
                  <c:v>0.43157947586725171</c:v>
                </c:pt>
                <c:pt idx="124">
                  <c:v>0.43508751471805318</c:v>
                </c:pt>
                <c:pt idx="125">
                  <c:v>0.43859717316204516</c:v>
                </c:pt>
                <c:pt idx="126">
                  <c:v>0.44210521201284664</c:v>
                </c:pt>
                <c:pt idx="127">
                  <c:v>0.44561487045683867</c:v>
                </c:pt>
                <c:pt idx="128">
                  <c:v>0.44912290930764009</c:v>
                </c:pt>
                <c:pt idx="129">
                  <c:v>0.45263256775163213</c:v>
                </c:pt>
                <c:pt idx="130">
                  <c:v>0.45614060660243366</c:v>
                </c:pt>
                <c:pt idx="131">
                  <c:v>0.45964864545323508</c:v>
                </c:pt>
                <c:pt idx="132">
                  <c:v>0.46315830389722712</c:v>
                </c:pt>
                <c:pt idx="133">
                  <c:v>0.4666663427480286</c:v>
                </c:pt>
                <c:pt idx="134">
                  <c:v>0.47017600119202063</c:v>
                </c:pt>
                <c:pt idx="135">
                  <c:v>0.47368404004282205</c:v>
                </c:pt>
                <c:pt idx="136">
                  <c:v>0.47719369848681409</c:v>
                </c:pt>
                <c:pt idx="137">
                  <c:v>0.48070173733761556</c:v>
                </c:pt>
                <c:pt idx="138">
                  <c:v>0.4842113957816076</c:v>
                </c:pt>
                <c:pt idx="139">
                  <c:v>0.48771943463240908</c:v>
                </c:pt>
                <c:pt idx="140">
                  <c:v>0.49122909307640111</c:v>
                </c:pt>
                <c:pt idx="141">
                  <c:v>0.49473713192720259</c:v>
                </c:pt>
                <c:pt idx="142">
                  <c:v>0.49824517077800401</c:v>
                </c:pt>
                <c:pt idx="143">
                  <c:v>0.50175482922199599</c:v>
                </c:pt>
                <c:pt idx="144">
                  <c:v>0.50526286807279752</c:v>
                </c:pt>
                <c:pt idx="145">
                  <c:v>0.5087725265167895</c:v>
                </c:pt>
                <c:pt idx="146">
                  <c:v>0.51228056536759092</c:v>
                </c:pt>
                <c:pt idx="147">
                  <c:v>0.51579022381158302</c:v>
                </c:pt>
                <c:pt idx="148">
                  <c:v>0.51929826266238444</c:v>
                </c:pt>
                <c:pt idx="149">
                  <c:v>0.52280792110637653</c:v>
                </c:pt>
                <c:pt idx="150">
                  <c:v>0.52631595995717795</c:v>
                </c:pt>
                <c:pt idx="151">
                  <c:v>0.52982561840117004</c:v>
                </c:pt>
                <c:pt idx="152">
                  <c:v>0.53333365725197157</c:v>
                </c:pt>
                <c:pt idx="153">
                  <c:v>0.53684169610277299</c:v>
                </c:pt>
                <c:pt idx="154">
                  <c:v>0.54035135454676497</c:v>
                </c:pt>
                <c:pt idx="155">
                  <c:v>0.54385939339756639</c:v>
                </c:pt>
                <c:pt idx="156">
                  <c:v>0.54736905184155848</c:v>
                </c:pt>
                <c:pt idx="157">
                  <c:v>0.55087709069235991</c:v>
                </c:pt>
                <c:pt idx="158">
                  <c:v>0.55438674913635189</c:v>
                </c:pt>
                <c:pt idx="159">
                  <c:v>0.55789478798715342</c:v>
                </c:pt>
                <c:pt idx="160">
                  <c:v>0.5614044464311454</c:v>
                </c:pt>
                <c:pt idx="161">
                  <c:v>0.56491248528194693</c:v>
                </c:pt>
                <c:pt idx="162">
                  <c:v>0.56842214372593902</c:v>
                </c:pt>
                <c:pt idx="163">
                  <c:v>0.57193018257674044</c:v>
                </c:pt>
                <c:pt idx="164">
                  <c:v>0.57543822142754186</c:v>
                </c:pt>
                <c:pt idx="165">
                  <c:v>0.57894787987153384</c:v>
                </c:pt>
                <c:pt idx="166">
                  <c:v>0.58245591872233526</c:v>
                </c:pt>
                <c:pt idx="167">
                  <c:v>0.58596557716632736</c:v>
                </c:pt>
                <c:pt idx="168">
                  <c:v>0.58947361601712889</c:v>
                </c:pt>
                <c:pt idx="169">
                  <c:v>0.59298327446112098</c:v>
                </c:pt>
                <c:pt idx="170">
                  <c:v>0.5964913133119224</c:v>
                </c:pt>
                <c:pt idx="171">
                  <c:v>0.60000097175591438</c:v>
                </c:pt>
                <c:pt idx="172">
                  <c:v>0.6035090106067158</c:v>
                </c:pt>
                <c:pt idx="173">
                  <c:v>0.60701866905070789</c:v>
                </c:pt>
                <c:pt idx="174">
                  <c:v>0.61052670790150931</c:v>
                </c:pt>
                <c:pt idx="175">
                  <c:v>0.61403474675231084</c:v>
                </c:pt>
                <c:pt idx="176">
                  <c:v>0.61754440519630294</c:v>
                </c:pt>
                <c:pt idx="177">
                  <c:v>0.62105244404710436</c:v>
                </c:pt>
                <c:pt idx="178">
                  <c:v>0.62456210249109634</c:v>
                </c:pt>
                <c:pt idx="179">
                  <c:v>0.62807014134189776</c:v>
                </c:pt>
                <c:pt idx="180">
                  <c:v>0.63157979978588985</c:v>
                </c:pt>
                <c:pt idx="181">
                  <c:v>0.63508783863669127</c:v>
                </c:pt>
                <c:pt idx="182">
                  <c:v>0.63859749708068325</c:v>
                </c:pt>
                <c:pt idx="183">
                  <c:v>0.64210553593148467</c:v>
                </c:pt>
                <c:pt idx="184">
                  <c:v>0.64561519437547676</c:v>
                </c:pt>
                <c:pt idx="185">
                  <c:v>0.6491232332262783</c:v>
                </c:pt>
                <c:pt idx="186">
                  <c:v>0.65263127207707972</c:v>
                </c:pt>
                <c:pt idx="187">
                  <c:v>0.65614093052107181</c:v>
                </c:pt>
                <c:pt idx="188">
                  <c:v>0.65964896937187323</c:v>
                </c:pt>
                <c:pt idx="189">
                  <c:v>0.66315862781586521</c:v>
                </c:pt>
                <c:pt idx="190">
                  <c:v>0.66666666666666663</c:v>
                </c:pt>
                <c:pt idx="191">
                  <c:v>0.67017632511065872</c:v>
                </c:pt>
                <c:pt idx="192">
                  <c:v>0.67368436396146025</c:v>
                </c:pt>
                <c:pt idx="193">
                  <c:v>0.67719402240545234</c:v>
                </c:pt>
                <c:pt idx="194">
                  <c:v>0.68070206125625377</c:v>
                </c:pt>
                <c:pt idx="195">
                  <c:v>0.68421171970024575</c:v>
                </c:pt>
                <c:pt idx="196">
                  <c:v>0.68771975855104717</c:v>
                </c:pt>
                <c:pt idx="197">
                  <c:v>0.69122779740184859</c:v>
                </c:pt>
                <c:pt idx="198">
                  <c:v>0.69473745584584068</c:v>
                </c:pt>
                <c:pt idx="199">
                  <c:v>0.6982454946966421</c:v>
                </c:pt>
                <c:pt idx="200">
                  <c:v>0.70175515314063408</c:v>
                </c:pt>
                <c:pt idx="201">
                  <c:v>0.70526319199143561</c:v>
                </c:pt>
                <c:pt idx="202">
                  <c:v>0.7087728504354277</c:v>
                </c:pt>
                <c:pt idx="203">
                  <c:v>0.71228088928622912</c:v>
                </c:pt>
                <c:pt idx="204">
                  <c:v>0.71579054773022122</c:v>
                </c:pt>
                <c:pt idx="205">
                  <c:v>0.71929858658102264</c:v>
                </c:pt>
                <c:pt idx="206">
                  <c:v>0.72280824502501462</c:v>
                </c:pt>
                <c:pt idx="207">
                  <c:v>0.72631628387581604</c:v>
                </c:pt>
                <c:pt idx="208">
                  <c:v>0.72982432272661757</c:v>
                </c:pt>
                <c:pt idx="209">
                  <c:v>0.73333398117060966</c:v>
                </c:pt>
                <c:pt idx="210">
                  <c:v>0.73684202002141108</c:v>
                </c:pt>
                <c:pt idx="211">
                  <c:v>0.74035167846540317</c:v>
                </c:pt>
                <c:pt idx="212">
                  <c:v>0.74385971731620459</c:v>
                </c:pt>
                <c:pt idx="213">
                  <c:v>0.74736937576019657</c:v>
                </c:pt>
                <c:pt idx="214">
                  <c:v>0.750877414610998</c:v>
                </c:pt>
                <c:pt idx="215">
                  <c:v>0.75438707305499009</c:v>
                </c:pt>
                <c:pt idx="216">
                  <c:v>0.75789511190579151</c:v>
                </c:pt>
                <c:pt idx="217">
                  <c:v>0.76140477034978349</c:v>
                </c:pt>
                <c:pt idx="218">
                  <c:v>0.76491280920058513</c:v>
                </c:pt>
                <c:pt idx="219">
                  <c:v>0.76842084805138655</c:v>
                </c:pt>
                <c:pt idx="220">
                  <c:v>0.77193050649537853</c:v>
                </c:pt>
                <c:pt idx="221">
                  <c:v>0.77543854534617995</c:v>
                </c:pt>
                <c:pt idx="222">
                  <c:v>0.77894820379017204</c:v>
                </c:pt>
                <c:pt idx="223">
                  <c:v>0.78245624264097347</c:v>
                </c:pt>
                <c:pt idx="224">
                  <c:v>0.78596590108496545</c:v>
                </c:pt>
                <c:pt idx="225">
                  <c:v>0.78947393993576698</c:v>
                </c:pt>
                <c:pt idx="226">
                  <c:v>0.79298359837975907</c:v>
                </c:pt>
                <c:pt idx="227">
                  <c:v>0.79649163723056049</c:v>
                </c:pt>
                <c:pt idx="228">
                  <c:v>0.80000129567455258</c:v>
                </c:pt>
                <c:pt idx="229">
                  <c:v>0.803509334525354</c:v>
                </c:pt>
                <c:pt idx="230">
                  <c:v>0.80701737337615542</c:v>
                </c:pt>
                <c:pt idx="231">
                  <c:v>0.8105270318201474</c:v>
                </c:pt>
                <c:pt idx="232">
                  <c:v>0.81403507067094882</c:v>
                </c:pt>
                <c:pt idx="233">
                  <c:v>0.81754472911494092</c:v>
                </c:pt>
                <c:pt idx="234">
                  <c:v>0.82105276796574245</c:v>
                </c:pt>
                <c:pt idx="235">
                  <c:v>0.82456242640973454</c:v>
                </c:pt>
                <c:pt idx="236">
                  <c:v>0.82807046526053596</c:v>
                </c:pt>
                <c:pt idx="237">
                  <c:v>0.83158012370452794</c:v>
                </c:pt>
                <c:pt idx="238">
                  <c:v>0.83508816255532936</c:v>
                </c:pt>
                <c:pt idx="239">
                  <c:v>0.83859782099932145</c:v>
                </c:pt>
                <c:pt idx="240">
                  <c:v>0.84210585985012287</c:v>
                </c:pt>
                <c:pt idx="241">
                  <c:v>0.8456138987009244</c:v>
                </c:pt>
                <c:pt idx="242">
                  <c:v>0.84912355714491639</c:v>
                </c:pt>
                <c:pt idx="243">
                  <c:v>0.85263159599571781</c:v>
                </c:pt>
                <c:pt idx="244">
                  <c:v>0.8561412544397099</c:v>
                </c:pt>
                <c:pt idx="245">
                  <c:v>0.85964929329051132</c:v>
                </c:pt>
                <c:pt idx="246">
                  <c:v>0.86315895173450341</c:v>
                </c:pt>
                <c:pt idx="247">
                  <c:v>0.86666699058530483</c:v>
                </c:pt>
                <c:pt idx="248">
                  <c:v>0.87017664902929681</c:v>
                </c:pt>
                <c:pt idx="249">
                  <c:v>0.87368468788009823</c:v>
                </c:pt>
                <c:pt idx="250">
                  <c:v>0.87719434632409032</c:v>
                </c:pt>
                <c:pt idx="251">
                  <c:v>0.88070238517489186</c:v>
                </c:pt>
                <c:pt idx="252">
                  <c:v>0.88421042402569328</c:v>
                </c:pt>
                <c:pt idx="253">
                  <c:v>0.88772008246968537</c:v>
                </c:pt>
                <c:pt idx="254">
                  <c:v>0.89122812132048679</c:v>
                </c:pt>
                <c:pt idx="255">
                  <c:v>0.89473777976447877</c:v>
                </c:pt>
                <c:pt idx="256">
                  <c:v>0.89824581861528019</c:v>
                </c:pt>
                <c:pt idx="257">
                  <c:v>0.90175547705927228</c:v>
                </c:pt>
                <c:pt idx="258">
                  <c:v>0.90526351591007381</c:v>
                </c:pt>
                <c:pt idx="259">
                  <c:v>0.90877317435406579</c:v>
                </c:pt>
                <c:pt idx="260">
                  <c:v>0.91228121320486733</c:v>
                </c:pt>
                <c:pt idx="261">
                  <c:v>0.91579087164885931</c:v>
                </c:pt>
                <c:pt idx="262">
                  <c:v>0.91929891049966073</c:v>
                </c:pt>
                <c:pt idx="263">
                  <c:v>0.92280694935046215</c:v>
                </c:pt>
                <c:pt idx="264">
                  <c:v>0.92631660779445424</c:v>
                </c:pt>
                <c:pt idx="265">
                  <c:v>0.92982464664525577</c:v>
                </c:pt>
                <c:pt idx="266">
                  <c:v>0.93333430508924764</c:v>
                </c:pt>
                <c:pt idx="267">
                  <c:v>0.93684234394004917</c:v>
                </c:pt>
                <c:pt idx="268">
                  <c:v>0.94035200238404126</c:v>
                </c:pt>
                <c:pt idx="269">
                  <c:v>0.94386004123484268</c:v>
                </c:pt>
                <c:pt idx="270">
                  <c:v>0.94736969967883478</c:v>
                </c:pt>
                <c:pt idx="271">
                  <c:v>0.9508777385296362</c:v>
                </c:pt>
                <c:pt idx="272">
                  <c:v>0.95438739697362818</c:v>
                </c:pt>
                <c:pt idx="273">
                  <c:v>0.9578954358244296</c:v>
                </c:pt>
                <c:pt idx="274">
                  <c:v>0.96140347467523113</c:v>
                </c:pt>
                <c:pt idx="275">
                  <c:v>0.96491313311922322</c:v>
                </c:pt>
                <c:pt idx="276">
                  <c:v>0.96842117197002464</c:v>
                </c:pt>
                <c:pt idx="277">
                  <c:v>0.97193083041401673</c:v>
                </c:pt>
                <c:pt idx="278">
                  <c:v>0.97543886926481815</c:v>
                </c:pt>
                <c:pt idx="279">
                  <c:v>0.97894852770881013</c:v>
                </c:pt>
                <c:pt idx="280">
                  <c:v>0.98245656655961155</c:v>
                </c:pt>
                <c:pt idx="281">
                  <c:v>0.98596622500360365</c:v>
                </c:pt>
                <c:pt idx="282">
                  <c:v>0.98947426385440518</c:v>
                </c:pt>
                <c:pt idx="283">
                  <c:v>0.9929823027052066</c:v>
                </c:pt>
                <c:pt idx="284">
                  <c:v>0.99649196114919858</c:v>
                </c:pt>
                <c:pt idx="285">
                  <c:v>1</c:v>
                </c:pt>
              </c:numCache>
            </c:numRef>
          </c:xVal>
          <c:yVal>
            <c:numRef>
              <c:f>'8-cells'!$AB$3:$AB$388</c:f>
              <c:numCache>
                <c:formatCode>General</c:formatCode>
                <c:ptCount val="386"/>
                <c:pt idx="0">
                  <c:v>0.23166023166023167</c:v>
                </c:pt>
                <c:pt idx="1">
                  <c:v>0.18441312741312743</c:v>
                </c:pt>
                <c:pt idx="2">
                  <c:v>0.13524517374517375</c:v>
                </c:pt>
                <c:pt idx="3">
                  <c:v>0.12135907335907338</c:v>
                </c:pt>
                <c:pt idx="4">
                  <c:v>0.11700579150579152</c:v>
                </c:pt>
                <c:pt idx="5">
                  <c:v>0.27504826254826259</c:v>
                </c:pt>
                <c:pt idx="6">
                  <c:v>0.44036872586872589</c:v>
                </c:pt>
                <c:pt idx="7">
                  <c:v>0.42238030888030892</c:v>
                </c:pt>
                <c:pt idx="8">
                  <c:v>0.29275868725868726</c:v>
                </c:pt>
                <c:pt idx="9">
                  <c:v>0.29416409266409266</c:v>
                </c:pt>
                <c:pt idx="10">
                  <c:v>0.32255791505791509</c:v>
                </c:pt>
                <c:pt idx="11">
                  <c:v>0.33324517374517376</c:v>
                </c:pt>
                <c:pt idx="12">
                  <c:v>0.24070849420849422</c:v>
                </c:pt>
                <c:pt idx="13">
                  <c:v>0.18787065637065639</c:v>
                </c:pt>
                <c:pt idx="14">
                  <c:v>0.15174517374517377</c:v>
                </c:pt>
                <c:pt idx="15">
                  <c:v>0.15288996138996139</c:v>
                </c:pt>
                <c:pt idx="16">
                  <c:v>5.6806949806949815E-2</c:v>
                </c:pt>
                <c:pt idx="17">
                  <c:v>2.0714285714285713E-2</c:v>
                </c:pt>
                <c:pt idx="18">
                  <c:v>2.8619691119691121E-2</c:v>
                </c:pt>
                <c:pt idx="19">
                  <c:v>3.1745173745173751E-2</c:v>
                </c:pt>
                <c:pt idx="20">
                  <c:v>1.3594594594594596E-2</c:v>
                </c:pt>
                <c:pt idx="21">
                  <c:v>4.0733590733590735E-4</c:v>
                </c:pt>
                <c:pt idx="22">
                  <c:v>6.7490347490347501E-3</c:v>
                </c:pt>
                <c:pt idx="23">
                  <c:v>3.6370656370656373E-3</c:v>
                </c:pt>
                <c:pt idx="24">
                  <c:v>3.4845559845559849E-2</c:v>
                </c:pt>
                <c:pt idx="25">
                  <c:v>3.8745173745173746E-3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1.3667953667953669E-3</c:v>
                </c:pt>
                <c:pt idx="30">
                  <c:v>8.3416988416988424E-3</c:v>
                </c:pt>
                <c:pt idx="31">
                  <c:v>6.4498069498069507E-3</c:v>
                </c:pt>
                <c:pt idx="32">
                  <c:v>0</c:v>
                </c:pt>
                <c:pt idx="33">
                  <c:v>0</c:v>
                </c:pt>
                <c:pt idx="34">
                  <c:v>1.2343629343629344E-2</c:v>
                </c:pt>
                <c:pt idx="35">
                  <c:v>5.7567567567567571E-3</c:v>
                </c:pt>
                <c:pt idx="36">
                  <c:v>0</c:v>
                </c:pt>
                <c:pt idx="37">
                  <c:v>0</c:v>
                </c:pt>
                <c:pt idx="38">
                  <c:v>8.5714285714285721E-4</c:v>
                </c:pt>
                <c:pt idx="39">
                  <c:v>9.3050193050193044E-3</c:v>
                </c:pt>
                <c:pt idx="40">
                  <c:v>4.6351351351351351E-3</c:v>
                </c:pt>
                <c:pt idx="41">
                  <c:v>1.6592664092664095E-2</c:v>
                </c:pt>
                <c:pt idx="42">
                  <c:v>0</c:v>
                </c:pt>
                <c:pt idx="43">
                  <c:v>6.6756756756756758E-3</c:v>
                </c:pt>
                <c:pt idx="44">
                  <c:v>2.7027027027027027E-5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1.8397683397683399E-3</c:v>
                </c:pt>
                <c:pt idx="49">
                  <c:v>1.1712355212355214E-2</c:v>
                </c:pt>
                <c:pt idx="50">
                  <c:v>3.8030888030888031E-4</c:v>
                </c:pt>
                <c:pt idx="51">
                  <c:v>1.3005791505791505E-2</c:v>
                </c:pt>
                <c:pt idx="52">
                  <c:v>4.3283783783783787E-2</c:v>
                </c:pt>
                <c:pt idx="53">
                  <c:v>2.3745173745173747E-2</c:v>
                </c:pt>
                <c:pt idx="54">
                  <c:v>0</c:v>
                </c:pt>
                <c:pt idx="55">
                  <c:v>3.5772200772200774E-3</c:v>
                </c:pt>
                <c:pt idx="56">
                  <c:v>5.1409266409266413E-3</c:v>
                </c:pt>
                <c:pt idx="57">
                  <c:v>5.4054054054054057E-2</c:v>
                </c:pt>
                <c:pt idx="58">
                  <c:v>4.5376447876447873E-2</c:v>
                </c:pt>
                <c:pt idx="59">
                  <c:v>1.2028957528957529E-2</c:v>
                </c:pt>
                <c:pt idx="60">
                  <c:v>4.4922779922779927E-3</c:v>
                </c:pt>
                <c:pt idx="61">
                  <c:v>0</c:v>
                </c:pt>
                <c:pt idx="62">
                  <c:v>0</c:v>
                </c:pt>
                <c:pt idx="63">
                  <c:v>1.016023166023166E-2</c:v>
                </c:pt>
                <c:pt idx="64">
                  <c:v>3.758301158301159E-2</c:v>
                </c:pt>
                <c:pt idx="65">
                  <c:v>5.6233590733590737E-2</c:v>
                </c:pt>
                <c:pt idx="66">
                  <c:v>4.0849420849420857E-3</c:v>
                </c:pt>
                <c:pt idx="67">
                  <c:v>0</c:v>
                </c:pt>
                <c:pt idx="68">
                  <c:v>1.684942084942085E-2</c:v>
                </c:pt>
                <c:pt idx="69">
                  <c:v>1.3474903474903475E-3</c:v>
                </c:pt>
                <c:pt idx="70">
                  <c:v>4.6467181467181465E-3</c:v>
                </c:pt>
                <c:pt idx="71">
                  <c:v>6.4285714285714293E-3</c:v>
                </c:pt>
                <c:pt idx="72">
                  <c:v>2.2129343629343632E-2</c:v>
                </c:pt>
                <c:pt idx="73">
                  <c:v>9.2162162162162161E-3</c:v>
                </c:pt>
                <c:pt idx="74">
                  <c:v>0</c:v>
                </c:pt>
                <c:pt idx="75">
                  <c:v>1.2032818532818533E-2</c:v>
                </c:pt>
                <c:pt idx="76">
                  <c:v>2.531081081081081E-2</c:v>
                </c:pt>
                <c:pt idx="77">
                  <c:v>9.8899613899613905E-3</c:v>
                </c:pt>
                <c:pt idx="78">
                  <c:v>0</c:v>
                </c:pt>
                <c:pt idx="79">
                  <c:v>0</c:v>
                </c:pt>
                <c:pt idx="80">
                  <c:v>3.3861003861003864E-3</c:v>
                </c:pt>
                <c:pt idx="81">
                  <c:v>1.2951737451737453E-2</c:v>
                </c:pt>
                <c:pt idx="82">
                  <c:v>1.6799227799227798E-2</c:v>
                </c:pt>
                <c:pt idx="83">
                  <c:v>1.3708494208494208E-2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5.903474903474904E-3</c:v>
                </c:pt>
                <c:pt idx="88">
                  <c:v>2.1814671814671815E-4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2.1447876447876451E-3</c:v>
                </c:pt>
                <c:pt idx="96">
                  <c:v>1.2353281853281854E-2</c:v>
                </c:pt>
                <c:pt idx="97">
                  <c:v>8.9420849420849425E-3</c:v>
                </c:pt>
                <c:pt idx="98">
                  <c:v>5.2021235521235526E-2</c:v>
                </c:pt>
                <c:pt idx="99">
                  <c:v>2.4664092664092668E-2</c:v>
                </c:pt>
                <c:pt idx="100">
                  <c:v>9.3166023166023158E-3</c:v>
                </c:pt>
                <c:pt idx="101">
                  <c:v>1.5308880308880311E-2</c:v>
                </c:pt>
                <c:pt idx="102">
                  <c:v>1.7005791505791509E-2</c:v>
                </c:pt>
                <c:pt idx="103">
                  <c:v>1.0212355212355214E-3</c:v>
                </c:pt>
                <c:pt idx="104">
                  <c:v>1.2125482625482626E-2</c:v>
                </c:pt>
                <c:pt idx="105">
                  <c:v>2.6364864864864865E-2</c:v>
                </c:pt>
                <c:pt idx="106">
                  <c:v>1.676833976833977E-2</c:v>
                </c:pt>
                <c:pt idx="107">
                  <c:v>3.9594594594594594E-3</c:v>
                </c:pt>
                <c:pt idx="108">
                  <c:v>1.0909266409266411E-2</c:v>
                </c:pt>
                <c:pt idx="109">
                  <c:v>1.6602316602316603E-4</c:v>
                </c:pt>
                <c:pt idx="110">
                  <c:v>1.9299227799227801E-2</c:v>
                </c:pt>
                <c:pt idx="111">
                  <c:v>1.3803088803088803E-3</c:v>
                </c:pt>
                <c:pt idx="112">
                  <c:v>9.4826254826254845E-3</c:v>
                </c:pt>
                <c:pt idx="113">
                  <c:v>3.8243243243243248E-2</c:v>
                </c:pt>
                <c:pt idx="114">
                  <c:v>2.3166023166023165E-2</c:v>
                </c:pt>
                <c:pt idx="115">
                  <c:v>4.9305019305019307E-2</c:v>
                </c:pt>
                <c:pt idx="116">
                  <c:v>2.1945945945945948E-2</c:v>
                </c:pt>
                <c:pt idx="117">
                  <c:v>3.2509652509652509E-3</c:v>
                </c:pt>
                <c:pt idx="118">
                  <c:v>9.0984555984555994E-3</c:v>
                </c:pt>
                <c:pt idx="119">
                  <c:v>2.7949806949806952E-2</c:v>
                </c:pt>
                <c:pt idx="120">
                  <c:v>5.0810810810810814E-3</c:v>
                </c:pt>
                <c:pt idx="121">
                  <c:v>1.2285714285714285E-2</c:v>
                </c:pt>
                <c:pt idx="122">
                  <c:v>7.335907335907336E-5</c:v>
                </c:pt>
                <c:pt idx="123">
                  <c:v>1.2000000000000002E-2</c:v>
                </c:pt>
                <c:pt idx="124">
                  <c:v>1.2845559845559846E-2</c:v>
                </c:pt>
                <c:pt idx="125">
                  <c:v>2.6382239382239384E-2</c:v>
                </c:pt>
                <c:pt idx="126">
                  <c:v>3.7220077220077221E-3</c:v>
                </c:pt>
                <c:pt idx="127">
                  <c:v>3.5791505791505793E-2</c:v>
                </c:pt>
                <c:pt idx="128">
                  <c:v>7.1424710424710436E-2</c:v>
                </c:pt>
                <c:pt idx="129">
                  <c:v>4.0866795366795362E-2</c:v>
                </c:pt>
                <c:pt idx="130">
                  <c:v>2.1409266409266409E-2</c:v>
                </c:pt>
                <c:pt idx="131">
                  <c:v>9.1484555984555987E-2</c:v>
                </c:pt>
                <c:pt idx="132">
                  <c:v>0.15116795366795366</c:v>
                </c:pt>
                <c:pt idx="133">
                  <c:v>0.16216216216216217</c:v>
                </c:pt>
                <c:pt idx="134">
                  <c:v>0.23765444015444015</c:v>
                </c:pt>
                <c:pt idx="135">
                  <c:v>0.32256949806949808</c:v>
                </c:pt>
                <c:pt idx="136">
                  <c:v>0.41991698841698843</c:v>
                </c:pt>
                <c:pt idx="137">
                  <c:v>0.41193822393822394</c:v>
                </c:pt>
                <c:pt idx="138">
                  <c:v>0.23336100386100389</c:v>
                </c:pt>
                <c:pt idx="139">
                  <c:v>0.35048455598455602</c:v>
                </c:pt>
                <c:pt idx="140">
                  <c:v>0.42720077220077224</c:v>
                </c:pt>
                <c:pt idx="141">
                  <c:v>0.416003861003861</c:v>
                </c:pt>
                <c:pt idx="142">
                  <c:v>0.48775289575289577</c:v>
                </c:pt>
                <c:pt idx="143">
                  <c:v>0.45655984555984558</c:v>
                </c:pt>
                <c:pt idx="144">
                  <c:v>0.49381274131274133</c:v>
                </c:pt>
                <c:pt idx="145">
                  <c:v>0.35815057915057913</c:v>
                </c:pt>
                <c:pt idx="146">
                  <c:v>0.32015057915057915</c:v>
                </c:pt>
                <c:pt idx="147">
                  <c:v>0.3693938223938224</c:v>
                </c:pt>
                <c:pt idx="148">
                  <c:v>0.34162162162162168</c:v>
                </c:pt>
                <c:pt idx="149">
                  <c:v>0.4224324324324325</c:v>
                </c:pt>
                <c:pt idx="150">
                  <c:v>0.44599420849420851</c:v>
                </c:pt>
                <c:pt idx="151">
                  <c:v>0.34543629343629345</c:v>
                </c:pt>
                <c:pt idx="152">
                  <c:v>0.31660231660231658</c:v>
                </c:pt>
                <c:pt idx="153">
                  <c:v>0.29999227799227801</c:v>
                </c:pt>
                <c:pt idx="154">
                  <c:v>0.40536100386100388</c:v>
                </c:pt>
                <c:pt idx="155">
                  <c:v>0.45942277992277997</c:v>
                </c:pt>
                <c:pt idx="156">
                  <c:v>0.38723359073359082</c:v>
                </c:pt>
                <c:pt idx="157">
                  <c:v>0.39201930501930504</c:v>
                </c:pt>
                <c:pt idx="158">
                  <c:v>0.42252702702702705</c:v>
                </c:pt>
                <c:pt idx="159">
                  <c:v>0.42679536679536684</c:v>
                </c:pt>
                <c:pt idx="160">
                  <c:v>0.5142355212355213</c:v>
                </c:pt>
                <c:pt idx="161">
                  <c:v>0.6468976833976835</c:v>
                </c:pt>
                <c:pt idx="162">
                  <c:v>0.2897142857142857</c:v>
                </c:pt>
                <c:pt idx="163">
                  <c:v>0.2352818532818533</c:v>
                </c:pt>
                <c:pt idx="164">
                  <c:v>0.40085328185328184</c:v>
                </c:pt>
                <c:pt idx="165">
                  <c:v>0.49925675675675679</c:v>
                </c:pt>
                <c:pt idx="166">
                  <c:v>0.49656177606177609</c:v>
                </c:pt>
                <c:pt idx="167">
                  <c:v>0.39085135135135135</c:v>
                </c:pt>
                <c:pt idx="168">
                  <c:v>0.38289189189189193</c:v>
                </c:pt>
                <c:pt idx="169">
                  <c:v>0.43155791505791508</c:v>
                </c:pt>
                <c:pt idx="170">
                  <c:v>0.68878378378378391</c:v>
                </c:pt>
                <c:pt idx="171">
                  <c:v>0.58301158301158307</c:v>
                </c:pt>
                <c:pt idx="172">
                  <c:v>0.65284169884169885</c:v>
                </c:pt>
                <c:pt idx="173">
                  <c:v>0.48399227799227801</c:v>
                </c:pt>
                <c:pt idx="174">
                  <c:v>0.4352664092664093</c:v>
                </c:pt>
                <c:pt idx="175">
                  <c:v>0.44466988416988418</c:v>
                </c:pt>
                <c:pt idx="176">
                  <c:v>0.44896138996138996</c:v>
                </c:pt>
                <c:pt idx="177">
                  <c:v>0.48329922779922785</c:v>
                </c:pt>
                <c:pt idx="178">
                  <c:v>0.28311969111969115</c:v>
                </c:pt>
                <c:pt idx="179">
                  <c:v>0.39466795366795371</c:v>
                </c:pt>
                <c:pt idx="180">
                  <c:v>0.34112741312741318</c:v>
                </c:pt>
                <c:pt idx="181">
                  <c:v>0.34308687258687259</c:v>
                </c:pt>
                <c:pt idx="182">
                  <c:v>0.33566216216216216</c:v>
                </c:pt>
                <c:pt idx="183">
                  <c:v>0.33388610038610045</c:v>
                </c:pt>
                <c:pt idx="184">
                  <c:v>0.50699034749034755</c:v>
                </c:pt>
                <c:pt idx="185">
                  <c:v>0.48214478764478769</c:v>
                </c:pt>
                <c:pt idx="186">
                  <c:v>0.47737451737451742</c:v>
                </c:pt>
                <c:pt idx="187">
                  <c:v>0.49368532818532823</c:v>
                </c:pt>
                <c:pt idx="188">
                  <c:v>0.47923166023166031</c:v>
                </c:pt>
                <c:pt idx="189">
                  <c:v>0.46986679536679538</c:v>
                </c:pt>
                <c:pt idx="190">
                  <c:v>0.36465057915057913</c:v>
                </c:pt>
                <c:pt idx="191">
                  <c:v>0.41650193050193052</c:v>
                </c:pt>
                <c:pt idx="192">
                  <c:v>0.40493436293436297</c:v>
                </c:pt>
                <c:pt idx="193">
                  <c:v>0.37088610038610043</c:v>
                </c:pt>
                <c:pt idx="194">
                  <c:v>0.38656949806949809</c:v>
                </c:pt>
                <c:pt idx="195">
                  <c:v>0.33321235521235526</c:v>
                </c:pt>
                <c:pt idx="196">
                  <c:v>0.34665057915057912</c:v>
                </c:pt>
                <c:pt idx="197">
                  <c:v>0.37527992277992278</c:v>
                </c:pt>
                <c:pt idx="198">
                  <c:v>0.26442084942084942</c:v>
                </c:pt>
                <c:pt idx="199">
                  <c:v>0.25487065637065637</c:v>
                </c:pt>
                <c:pt idx="200">
                  <c:v>0.44464478764478765</c:v>
                </c:pt>
                <c:pt idx="201">
                  <c:v>0.50112741312741316</c:v>
                </c:pt>
                <c:pt idx="202">
                  <c:v>0.24680888030888035</c:v>
                </c:pt>
                <c:pt idx="203">
                  <c:v>0.27881081081081083</c:v>
                </c:pt>
                <c:pt idx="204">
                  <c:v>0.3139169884169884</c:v>
                </c:pt>
                <c:pt idx="205">
                  <c:v>9.824903474903475E-2</c:v>
                </c:pt>
                <c:pt idx="206">
                  <c:v>0.17423166023166023</c:v>
                </c:pt>
                <c:pt idx="207">
                  <c:v>0.11512355212355213</c:v>
                </c:pt>
                <c:pt idx="208">
                  <c:v>9.5048262548262555E-2</c:v>
                </c:pt>
                <c:pt idx="209">
                  <c:v>0.15958880308880311</c:v>
                </c:pt>
                <c:pt idx="210">
                  <c:v>0.16545559845559848</c:v>
                </c:pt>
                <c:pt idx="211">
                  <c:v>0.11710231660231661</c:v>
                </c:pt>
                <c:pt idx="212">
                  <c:v>0.20124710424710426</c:v>
                </c:pt>
                <c:pt idx="213">
                  <c:v>0.19218339768339768</c:v>
                </c:pt>
                <c:pt idx="214">
                  <c:v>0.24484942084942085</c:v>
                </c:pt>
                <c:pt idx="215">
                  <c:v>0.35480501930501934</c:v>
                </c:pt>
                <c:pt idx="216">
                  <c:v>0.47351351351351351</c:v>
                </c:pt>
                <c:pt idx="217">
                  <c:v>0.47804247104247105</c:v>
                </c:pt>
                <c:pt idx="218">
                  <c:v>0.51954054054054055</c:v>
                </c:pt>
                <c:pt idx="219">
                  <c:v>0.60061583011583008</c:v>
                </c:pt>
                <c:pt idx="220">
                  <c:v>0.55991698841698845</c:v>
                </c:pt>
                <c:pt idx="221">
                  <c:v>0.49330501930501935</c:v>
                </c:pt>
                <c:pt idx="222">
                  <c:v>0.52766409266409264</c:v>
                </c:pt>
                <c:pt idx="223">
                  <c:v>0.6467027027027028</c:v>
                </c:pt>
                <c:pt idx="224">
                  <c:v>0.67299420849420855</c:v>
                </c:pt>
                <c:pt idx="225">
                  <c:v>0.53695752895752902</c:v>
                </c:pt>
                <c:pt idx="226">
                  <c:v>0.55058880308880309</c:v>
                </c:pt>
                <c:pt idx="227">
                  <c:v>0.3593378378378379</c:v>
                </c:pt>
                <c:pt idx="228">
                  <c:v>0.26640926640926643</c:v>
                </c:pt>
                <c:pt idx="229">
                  <c:v>0.36393050193050197</c:v>
                </c:pt>
                <c:pt idx="230">
                  <c:v>0.33642084942084943</c:v>
                </c:pt>
                <c:pt idx="231">
                  <c:v>0.45282818532818531</c:v>
                </c:pt>
                <c:pt idx="232">
                  <c:v>0.56758301158301161</c:v>
                </c:pt>
                <c:pt idx="233">
                  <c:v>0.5851911196911197</c:v>
                </c:pt>
                <c:pt idx="234">
                  <c:v>0.49809073359073364</c:v>
                </c:pt>
                <c:pt idx="235">
                  <c:v>0.41438996138996137</c:v>
                </c:pt>
                <c:pt idx="236">
                  <c:v>0.34509845559845564</c:v>
                </c:pt>
                <c:pt idx="237">
                  <c:v>0.3491698841698842</c:v>
                </c:pt>
                <c:pt idx="238">
                  <c:v>0.15883590733590736</c:v>
                </c:pt>
                <c:pt idx="239">
                  <c:v>7.9416988416988424E-2</c:v>
                </c:pt>
                <c:pt idx="240">
                  <c:v>0.11887837837837838</c:v>
                </c:pt>
                <c:pt idx="241">
                  <c:v>0.1506853281853282</c:v>
                </c:pt>
                <c:pt idx="242">
                  <c:v>0.11373552123552123</c:v>
                </c:pt>
                <c:pt idx="243">
                  <c:v>0.12505019305019305</c:v>
                </c:pt>
                <c:pt idx="244">
                  <c:v>0.12325675675675675</c:v>
                </c:pt>
                <c:pt idx="245">
                  <c:v>0.13837258687258688</c:v>
                </c:pt>
                <c:pt idx="246">
                  <c:v>0.39068918918918921</c:v>
                </c:pt>
                <c:pt idx="247">
                  <c:v>0.25783011583011584</c:v>
                </c:pt>
                <c:pt idx="248">
                  <c:v>0.30393629343629347</c:v>
                </c:pt>
                <c:pt idx="249">
                  <c:v>0.36023938223938223</c:v>
                </c:pt>
                <c:pt idx="250">
                  <c:v>0.42835907335907336</c:v>
                </c:pt>
                <c:pt idx="251">
                  <c:v>0.47228957528957533</c:v>
                </c:pt>
                <c:pt idx="252">
                  <c:v>0.33785328185328189</c:v>
                </c:pt>
                <c:pt idx="253">
                  <c:v>0.51178185328185333</c:v>
                </c:pt>
                <c:pt idx="254">
                  <c:v>0.62588996138996145</c:v>
                </c:pt>
                <c:pt idx="255">
                  <c:v>0.46604826254826259</c:v>
                </c:pt>
                <c:pt idx="256">
                  <c:v>0.55616602316602315</c:v>
                </c:pt>
                <c:pt idx="257">
                  <c:v>0.48646718146718154</c:v>
                </c:pt>
                <c:pt idx="258">
                  <c:v>0.57567374517374525</c:v>
                </c:pt>
                <c:pt idx="259">
                  <c:v>0.71462355212355211</c:v>
                </c:pt>
                <c:pt idx="260">
                  <c:v>0.26631274131274135</c:v>
                </c:pt>
                <c:pt idx="261">
                  <c:v>0.58533204633204639</c:v>
                </c:pt>
                <c:pt idx="262">
                  <c:v>0.61458301158301165</c:v>
                </c:pt>
                <c:pt idx="263">
                  <c:v>0.40434749034749035</c:v>
                </c:pt>
                <c:pt idx="264">
                  <c:v>0.41464671814671816</c:v>
                </c:pt>
                <c:pt idx="265">
                  <c:v>0.49069498069498069</c:v>
                </c:pt>
                <c:pt idx="266">
                  <c:v>0.47790733590733597</c:v>
                </c:pt>
                <c:pt idx="267">
                  <c:v>0.50320270270270273</c:v>
                </c:pt>
                <c:pt idx="268">
                  <c:v>0.75251930501930508</c:v>
                </c:pt>
                <c:pt idx="269">
                  <c:v>0.58593436293436296</c:v>
                </c:pt>
                <c:pt idx="270">
                  <c:v>0.75268146718146722</c:v>
                </c:pt>
                <c:pt idx="271">
                  <c:v>0.632934362934363</c:v>
                </c:pt>
                <c:pt idx="272">
                  <c:v>0.62770849420849428</c:v>
                </c:pt>
                <c:pt idx="273">
                  <c:v>0.61908687258687256</c:v>
                </c:pt>
                <c:pt idx="274">
                  <c:v>0.50563513513513514</c:v>
                </c:pt>
                <c:pt idx="275">
                  <c:v>0.56017181467181465</c:v>
                </c:pt>
                <c:pt idx="276">
                  <c:v>0.68452123552123556</c:v>
                </c:pt>
                <c:pt idx="277">
                  <c:v>0.7786312741312742</c:v>
                </c:pt>
                <c:pt idx="278">
                  <c:v>0.89147490347490355</c:v>
                </c:pt>
                <c:pt idx="279">
                  <c:v>1</c:v>
                </c:pt>
                <c:pt idx="280">
                  <c:v>0.91086486486486495</c:v>
                </c:pt>
                <c:pt idx="281">
                  <c:v>0.8087664092664093</c:v>
                </c:pt>
                <c:pt idx="282">
                  <c:v>0.68507722007722016</c:v>
                </c:pt>
                <c:pt idx="283">
                  <c:v>0.56062934362934369</c:v>
                </c:pt>
                <c:pt idx="284">
                  <c:v>0.80132818532818539</c:v>
                </c:pt>
                <c:pt idx="285">
                  <c:v>0.7142857142857143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711-2346-B872-21B90F6EC4D9}"/>
            </c:ext>
          </c:extLst>
        </c:ser>
        <c:ser>
          <c:idx val="7"/>
          <c:order val="7"/>
          <c:tx>
            <c:strRef>
              <c:f>'8-cells'!$AE$2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83000"/>
                </a:schemeClr>
              </a:solidFill>
              <a:ln w="9525">
                <a:solidFill>
                  <a:schemeClr val="accent6">
                    <a:shade val="83000"/>
                  </a:schemeClr>
                </a:solidFill>
              </a:ln>
              <a:effectLst/>
            </c:spPr>
          </c:marker>
          <c:xVal>
            <c:numRef>
              <c:f>'8-cells'!$AE$3:$AE$388</c:f>
              <c:numCache>
                <c:formatCode>General</c:formatCode>
                <c:ptCount val="386"/>
                <c:pt idx="0">
                  <c:v>0</c:v>
                </c:pt>
                <c:pt idx="1">
                  <c:v>3.64887265670274E-3</c:v>
                </c:pt>
                <c:pt idx="2">
                  <c:v>7.2994299268203935E-3</c:v>
                </c:pt>
                <c:pt idx="3">
                  <c:v>1.0948302583523134E-2</c:v>
                </c:pt>
                <c:pt idx="4">
                  <c:v>1.4598859853640787E-2</c:v>
                </c:pt>
                <c:pt idx="5">
                  <c:v>1.8247732510343527E-2</c:v>
                </c:pt>
                <c:pt idx="6">
                  <c:v>2.1898289780461183E-2</c:v>
                </c:pt>
                <c:pt idx="7">
                  <c:v>2.5547162437163921E-2</c:v>
                </c:pt>
                <c:pt idx="8">
                  <c:v>2.9197719707281574E-2</c:v>
                </c:pt>
                <c:pt idx="9">
                  <c:v>3.2846592363984316E-2</c:v>
                </c:pt>
                <c:pt idx="10">
                  <c:v>3.6497149634101972E-2</c:v>
                </c:pt>
                <c:pt idx="11">
                  <c:v>4.014602229080471E-2</c:v>
                </c:pt>
                <c:pt idx="12">
                  <c:v>4.3794894947507448E-2</c:v>
                </c:pt>
                <c:pt idx="13">
                  <c:v>4.7445452217625098E-2</c:v>
                </c:pt>
                <c:pt idx="14">
                  <c:v>5.1094324874327843E-2</c:v>
                </c:pt>
                <c:pt idx="15">
                  <c:v>5.4744882144445492E-2</c:v>
                </c:pt>
                <c:pt idx="16">
                  <c:v>5.8393754801148237E-2</c:v>
                </c:pt>
                <c:pt idx="17">
                  <c:v>6.2044312071265886E-2</c:v>
                </c:pt>
                <c:pt idx="18">
                  <c:v>6.5693184727968632E-2</c:v>
                </c:pt>
                <c:pt idx="19">
                  <c:v>6.9343741998086281E-2</c:v>
                </c:pt>
                <c:pt idx="20">
                  <c:v>7.2992614654789026E-2</c:v>
                </c:pt>
                <c:pt idx="21">
                  <c:v>7.6643171924906675E-2</c:v>
                </c:pt>
                <c:pt idx="22">
                  <c:v>8.029204458160942E-2</c:v>
                </c:pt>
                <c:pt idx="23">
                  <c:v>8.3940917238312152E-2</c:v>
                </c:pt>
                <c:pt idx="24">
                  <c:v>8.7591474508429801E-2</c:v>
                </c:pt>
                <c:pt idx="25">
                  <c:v>9.1240347165132546E-2</c:v>
                </c:pt>
                <c:pt idx="26">
                  <c:v>9.4890904435250195E-2</c:v>
                </c:pt>
                <c:pt idx="27">
                  <c:v>9.853977709195294E-2</c:v>
                </c:pt>
                <c:pt idx="28">
                  <c:v>0.10219033436207059</c:v>
                </c:pt>
                <c:pt idx="29">
                  <c:v>0.10583920701877333</c:v>
                </c:pt>
                <c:pt idx="30">
                  <c:v>0.10948976428889098</c:v>
                </c:pt>
                <c:pt idx="31">
                  <c:v>0.11313863694559373</c:v>
                </c:pt>
                <c:pt idx="32">
                  <c:v>0.11678919421571138</c:v>
                </c:pt>
                <c:pt idx="33">
                  <c:v>0.12043806687241412</c:v>
                </c:pt>
                <c:pt idx="34">
                  <c:v>0.12408693952911685</c:v>
                </c:pt>
                <c:pt idx="35">
                  <c:v>0.12773749679923452</c:v>
                </c:pt>
                <c:pt idx="36">
                  <c:v>0.13138636945593726</c:v>
                </c:pt>
                <c:pt idx="37">
                  <c:v>0.13503692672605491</c:v>
                </c:pt>
                <c:pt idx="38">
                  <c:v>0.13868579938275766</c:v>
                </c:pt>
                <c:pt idx="39">
                  <c:v>0.14233635665287531</c:v>
                </c:pt>
                <c:pt idx="40">
                  <c:v>0.14598522930957805</c:v>
                </c:pt>
                <c:pt idx="41">
                  <c:v>0.1496357865796957</c:v>
                </c:pt>
                <c:pt idx="42">
                  <c:v>0.15328465923639845</c:v>
                </c:pt>
                <c:pt idx="43">
                  <c:v>0.15693521650651607</c:v>
                </c:pt>
                <c:pt idx="44">
                  <c:v>0.16058408916321884</c:v>
                </c:pt>
                <c:pt idx="45">
                  <c:v>0.16423296181992159</c:v>
                </c:pt>
                <c:pt idx="46">
                  <c:v>0.16788351909003923</c:v>
                </c:pt>
                <c:pt idx="47">
                  <c:v>0.17153239174674195</c:v>
                </c:pt>
                <c:pt idx="48">
                  <c:v>0.1751829490168596</c:v>
                </c:pt>
                <c:pt idx="49">
                  <c:v>0.17883182167356237</c:v>
                </c:pt>
                <c:pt idx="50">
                  <c:v>0.18248237894368002</c:v>
                </c:pt>
                <c:pt idx="51">
                  <c:v>0.18613125160038274</c:v>
                </c:pt>
                <c:pt idx="52">
                  <c:v>0.18978180887050039</c:v>
                </c:pt>
                <c:pt idx="53">
                  <c:v>0.19343068152720316</c:v>
                </c:pt>
                <c:pt idx="54">
                  <c:v>0.19708123879732081</c:v>
                </c:pt>
                <c:pt idx="55">
                  <c:v>0.20073011145402353</c:v>
                </c:pt>
                <c:pt idx="56">
                  <c:v>0.20437898411072628</c:v>
                </c:pt>
                <c:pt idx="57">
                  <c:v>0.20802954138084395</c:v>
                </c:pt>
                <c:pt idx="58">
                  <c:v>0.21167841403754667</c:v>
                </c:pt>
                <c:pt idx="59">
                  <c:v>0.21532897130766432</c:v>
                </c:pt>
                <c:pt idx="60">
                  <c:v>0.21897784396436706</c:v>
                </c:pt>
                <c:pt idx="61">
                  <c:v>0.22262840123448474</c:v>
                </c:pt>
                <c:pt idx="62">
                  <c:v>0.22627727389118746</c:v>
                </c:pt>
                <c:pt idx="63">
                  <c:v>0.22992783116130511</c:v>
                </c:pt>
                <c:pt idx="64">
                  <c:v>0.23357670381800785</c:v>
                </c:pt>
                <c:pt idx="65">
                  <c:v>0.23722726108812553</c:v>
                </c:pt>
                <c:pt idx="66">
                  <c:v>0.24087613374482825</c:v>
                </c:pt>
                <c:pt idx="67">
                  <c:v>0.24452500640153099</c:v>
                </c:pt>
                <c:pt idx="68">
                  <c:v>0.24817556367164864</c:v>
                </c:pt>
                <c:pt idx="69">
                  <c:v>0.25182443632835139</c:v>
                </c:pt>
                <c:pt idx="70">
                  <c:v>0.25547499359846904</c:v>
                </c:pt>
                <c:pt idx="71">
                  <c:v>0.25912386625517175</c:v>
                </c:pt>
                <c:pt idx="72">
                  <c:v>0.2627744235252894</c:v>
                </c:pt>
                <c:pt idx="73">
                  <c:v>0.26642329618199218</c:v>
                </c:pt>
                <c:pt idx="74">
                  <c:v>0.27007385345210982</c:v>
                </c:pt>
                <c:pt idx="75">
                  <c:v>0.27372272610881254</c:v>
                </c:pt>
                <c:pt idx="76">
                  <c:v>0.27737328337893019</c:v>
                </c:pt>
                <c:pt idx="77">
                  <c:v>0.28102215603563296</c:v>
                </c:pt>
                <c:pt idx="78">
                  <c:v>0.28467102869233568</c:v>
                </c:pt>
                <c:pt idx="79">
                  <c:v>0.28832158596245333</c:v>
                </c:pt>
                <c:pt idx="80">
                  <c:v>0.2919704586191561</c:v>
                </c:pt>
                <c:pt idx="81">
                  <c:v>0.29562101588927375</c:v>
                </c:pt>
                <c:pt idx="82">
                  <c:v>0.29926988854597647</c:v>
                </c:pt>
                <c:pt idx="83">
                  <c:v>0.30292044581609412</c:v>
                </c:pt>
                <c:pt idx="84">
                  <c:v>0.30656931847279689</c:v>
                </c:pt>
                <c:pt idx="85">
                  <c:v>0.31021987574291454</c:v>
                </c:pt>
                <c:pt idx="86">
                  <c:v>0.31386874839961726</c:v>
                </c:pt>
                <c:pt idx="87">
                  <c:v>0.31751930566973491</c:v>
                </c:pt>
                <c:pt idx="88">
                  <c:v>0.32116817832643768</c:v>
                </c:pt>
                <c:pt idx="89">
                  <c:v>0.32481705098314045</c:v>
                </c:pt>
                <c:pt idx="90">
                  <c:v>0.32846760825325805</c:v>
                </c:pt>
                <c:pt idx="91">
                  <c:v>0.33211648090996082</c:v>
                </c:pt>
                <c:pt idx="92">
                  <c:v>0.33576703818007847</c:v>
                </c:pt>
                <c:pt idx="93">
                  <c:v>0.33941591083678119</c:v>
                </c:pt>
                <c:pt idx="94">
                  <c:v>0.34306646810689884</c:v>
                </c:pt>
                <c:pt idx="95">
                  <c:v>0.34671534076360155</c:v>
                </c:pt>
                <c:pt idx="96">
                  <c:v>0.3503658980337192</c:v>
                </c:pt>
                <c:pt idx="97">
                  <c:v>0.35401477069042198</c:v>
                </c:pt>
                <c:pt idx="98">
                  <c:v>0.35766532796053963</c:v>
                </c:pt>
                <c:pt idx="99">
                  <c:v>0.3613142006172424</c:v>
                </c:pt>
                <c:pt idx="100">
                  <c:v>0.36496307327394512</c:v>
                </c:pt>
                <c:pt idx="101">
                  <c:v>0.36861363054406276</c:v>
                </c:pt>
                <c:pt idx="102">
                  <c:v>0.37226250320076548</c:v>
                </c:pt>
                <c:pt idx="103">
                  <c:v>0.37591306047088313</c:v>
                </c:pt>
                <c:pt idx="104">
                  <c:v>0.37956193312758585</c:v>
                </c:pt>
                <c:pt idx="105">
                  <c:v>0.38321249039770355</c:v>
                </c:pt>
                <c:pt idx="106">
                  <c:v>0.38686136305440633</c:v>
                </c:pt>
                <c:pt idx="107">
                  <c:v>0.39051192032452398</c:v>
                </c:pt>
                <c:pt idx="108">
                  <c:v>0.39416079298122669</c:v>
                </c:pt>
                <c:pt idx="109">
                  <c:v>0.39780966563792941</c:v>
                </c:pt>
                <c:pt idx="110">
                  <c:v>0.40146022290804706</c:v>
                </c:pt>
                <c:pt idx="111">
                  <c:v>0.40510909556474978</c:v>
                </c:pt>
                <c:pt idx="112">
                  <c:v>0.40875965283486743</c:v>
                </c:pt>
                <c:pt idx="113">
                  <c:v>0.4124085254915702</c:v>
                </c:pt>
                <c:pt idx="114">
                  <c:v>0.4160590827616879</c:v>
                </c:pt>
                <c:pt idx="115">
                  <c:v>0.41970795541839062</c:v>
                </c:pt>
                <c:pt idx="116">
                  <c:v>0.42335851268850827</c:v>
                </c:pt>
                <c:pt idx="117">
                  <c:v>0.42700738534521099</c:v>
                </c:pt>
                <c:pt idx="118">
                  <c:v>0.43065794261532864</c:v>
                </c:pt>
                <c:pt idx="119">
                  <c:v>0.43430681527203135</c:v>
                </c:pt>
                <c:pt idx="120">
                  <c:v>0.43795568792873413</c:v>
                </c:pt>
                <c:pt idx="121">
                  <c:v>0.44160624519885178</c:v>
                </c:pt>
                <c:pt idx="122">
                  <c:v>0.44525511785555455</c:v>
                </c:pt>
                <c:pt idx="123">
                  <c:v>0.4489056751256722</c:v>
                </c:pt>
                <c:pt idx="124">
                  <c:v>0.45255454778237492</c:v>
                </c:pt>
                <c:pt idx="125">
                  <c:v>0.45620510505249257</c:v>
                </c:pt>
                <c:pt idx="126">
                  <c:v>0.45985397770919534</c:v>
                </c:pt>
                <c:pt idx="127">
                  <c:v>0.46350453497931293</c:v>
                </c:pt>
                <c:pt idx="128">
                  <c:v>0.46715340763601571</c:v>
                </c:pt>
                <c:pt idx="129">
                  <c:v>0.47080396490613335</c:v>
                </c:pt>
                <c:pt idx="130">
                  <c:v>0.47445283756283613</c:v>
                </c:pt>
                <c:pt idx="131">
                  <c:v>0.47810171021953884</c:v>
                </c:pt>
                <c:pt idx="132">
                  <c:v>0.48175226748965649</c:v>
                </c:pt>
                <c:pt idx="133">
                  <c:v>0.48540114014635927</c:v>
                </c:pt>
                <c:pt idx="134">
                  <c:v>0.48905169741647686</c:v>
                </c:pt>
                <c:pt idx="135">
                  <c:v>0.49270057007317963</c:v>
                </c:pt>
                <c:pt idx="136">
                  <c:v>0.49635112734329728</c:v>
                </c:pt>
                <c:pt idx="137">
                  <c:v>0.5</c:v>
                </c:pt>
                <c:pt idx="138">
                  <c:v>0.50365055727011765</c:v>
                </c:pt>
                <c:pt idx="139">
                  <c:v>0.50729942992682042</c:v>
                </c:pt>
                <c:pt idx="140">
                  <c:v>0.51094998719693807</c:v>
                </c:pt>
                <c:pt idx="141">
                  <c:v>0.51459885985364084</c:v>
                </c:pt>
                <c:pt idx="142">
                  <c:v>0.51824773251034351</c:v>
                </c:pt>
                <c:pt idx="143">
                  <c:v>0.52189828978046116</c:v>
                </c:pt>
                <c:pt idx="144">
                  <c:v>0.52554716243716393</c:v>
                </c:pt>
                <c:pt idx="145">
                  <c:v>0.52919771970728158</c:v>
                </c:pt>
                <c:pt idx="146">
                  <c:v>0.53284659236398435</c:v>
                </c:pt>
                <c:pt idx="147">
                  <c:v>0.536497149634102</c:v>
                </c:pt>
                <c:pt idx="148">
                  <c:v>0.54014602229080466</c:v>
                </c:pt>
                <c:pt idx="149">
                  <c:v>0.54379657956092242</c:v>
                </c:pt>
                <c:pt idx="150">
                  <c:v>0.54744545221762508</c:v>
                </c:pt>
                <c:pt idx="151">
                  <c:v>0.55109600948774284</c:v>
                </c:pt>
                <c:pt idx="152">
                  <c:v>0.55474488214444562</c:v>
                </c:pt>
                <c:pt idx="153">
                  <c:v>0.55839375480114828</c:v>
                </c:pt>
                <c:pt idx="154">
                  <c:v>0.56204431207126593</c:v>
                </c:pt>
                <c:pt idx="155">
                  <c:v>0.56569318472796859</c:v>
                </c:pt>
                <c:pt idx="156">
                  <c:v>0.56934374199808635</c:v>
                </c:pt>
                <c:pt idx="157">
                  <c:v>0.57299261465478901</c:v>
                </c:pt>
                <c:pt idx="158">
                  <c:v>0.57664317192490666</c:v>
                </c:pt>
                <c:pt idx="159">
                  <c:v>0.58029204458160932</c:v>
                </c:pt>
                <c:pt idx="160">
                  <c:v>0.58394260185172708</c:v>
                </c:pt>
                <c:pt idx="161">
                  <c:v>0.58759147450842986</c:v>
                </c:pt>
                <c:pt idx="162">
                  <c:v>0.59124203177854751</c:v>
                </c:pt>
                <c:pt idx="163">
                  <c:v>0.59489090443525028</c:v>
                </c:pt>
                <c:pt idx="164">
                  <c:v>0.59853977709195294</c:v>
                </c:pt>
                <c:pt idx="165">
                  <c:v>0.60219033436207059</c:v>
                </c:pt>
                <c:pt idx="166">
                  <c:v>0.60583920701877336</c:v>
                </c:pt>
                <c:pt idx="167">
                  <c:v>0.60948976428889101</c:v>
                </c:pt>
                <c:pt idx="168">
                  <c:v>0.61313863694559378</c:v>
                </c:pt>
                <c:pt idx="169">
                  <c:v>0.61678919421571143</c:v>
                </c:pt>
                <c:pt idx="170">
                  <c:v>0.62043806687241421</c:v>
                </c:pt>
                <c:pt idx="171">
                  <c:v>0.62408862414253174</c:v>
                </c:pt>
                <c:pt idx="172">
                  <c:v>0.62773749679923452</c:v>
                </c:pt>
                <c:pt idx="173">
                  <c:v>0.63138805406935217</c:v>
                </c:pt>
                <c:pt idx="174">
                  <c:v>0.63503692672605494</c:v>
                </c:pt>
                <c:pt idx="175">
                  <c:v>0.63868579938275771</c:v>
                </c:pt>
                <c:pt idx="176">
                  <c:v>0.64233635665287536</c:v>
                </c:pt>
                <c:pt idx="177">
                  <c:v>0.64598522930957814</c:v>
                </c:pt>
                <c:pt idx="178">
                  <c:v>0.64963578657969567</c:v>
                </c:pt>
                <c:pt idx="179">
                  <c:v>0.65328465923639845</c:v>
                </c:pt>
                <c:pt idx="180">
                  <c:v>0.6569352165065161</c:v>
                </c:pt>
                <c:pt idx="181">
                  <c:v>0.66058408916321887</c:v>
                </c:pt>
                <c:pt idx="182">
                  <c:v>0.66423464643333641</c:v>
                </c:pt>
                <c:pt idx="183">
                  <c:v>0.66788351909003918</c:v>
                </c:pt>
                <c:pt idx="184">
                  <c:v>0.67153407636015694</c:v>
                </c:pt>
                <c:pt idx="185">
                  <c:v>0.6751829490168596</c:v>
                </c:pt>
                <c:pt idx="186">
                  <c:v>0.67883182167356237</c:v>
                </c:pt>
                <c:pt idx="187">
                  <c:v>0.68248237894368002</c:v>
                </c:pt>
                <c:pt idx="188">
                  <c:v>0.6861312516003828</c:v>
                </c:pt>
                <c:pt idx="189">
                  <c:v>0.68978180887050045</c:v>
                </c:pt>
                <c:pt idx="190">
                  <c:v>0.69343068152720311</c:v>
                </c:pt>
                <c:pt idx="191">
                  <c:v>0.69708123879732087</c:v>
                </c:pt>
                <c:pt idx="192">
                  <c:v>0.70073011145402353</c:v>
                </c:pt>
                <c:pt idx="193">
                  <c:v>0.70438066872414129</c:v>
                </c:pt>
                <c:pt idx="194">
                  <c:v>0.70802954138084395</c:v>
                </c:pt>
                <c:pt idx="195">
                  <c:v>0.7116800986509616</c:v>
                </c:pt>
                <c:pt idx="196">
                  <c:v>0.71532897130766437</c:v>
                </c:pt>
                <c:pt idx="197">
                  <c:v>0.71897784396436704</c:v>
                </c:pt>
                <c:pt idx="198">
                  <c:v>0.7226284012344848</c:v>
                </c:pt>
                <c:pt idx="199">
                  <c:v>0.72627727389118746</c:v>
                </c:pt>
                <c:pt idx="200">
                  <c:v>0.72992783116130511</c:v>
                </c:pt>
                <c:pt idx="201">
                  <c:v>0.73357670381800777</c:v>
                </c:pt>
                <c:pt idx="202">
                  <c:v>0.73722726108812553</c:v>
                </c:pt>
                <c:pt idx="203">
                  <c:v>0.7408761337448283</c:v>
                </c:pt>
                <c:pt idx="204">
                  <c:v>0.74452669101494595</c:v>
                </c:pt>
                <c:pt idx="205">
                  <c:v>0.74817556367164872</c:v>
                </c:pt>
                <c:pt idx="206">
                  <c:v>0.75182612094176626</c:v>
                </c:pt>
                <c:pt idx="207">
                  <c:v>0.75547499359846904</c:v>
                </c:pt>
                <c:pt idx="208">
                  <c:v>0.7591238662551717</c:v>
                </c:pt>
                <c:pt idx="209">
                  <c:v>0.76277442352528946</c:v>
                </c:pt>
                <c:pt idx="210">
                  <c:v>0.76642329618199223</c:v>
                </c:pt>
                <c:pt idx="211">
                  <c:v>0.77007385345210988</c:v>
                </c:pt>
                <c:pt idx="212">
                  <c:v>0.77372272610881265</c:v>
                </c:pt>
                <c:pt idx="213">
                  <c:v>0.77737328337893019</c:v>
                </c:pt>
                <c:pt idx="214">
                  <c:v>0.78102215603563296</c:v>
                </c:pt>
                <c:pt idx="215">
                  <c:v>0.78467271330575061</c:v>
                </c:pt>
                <c:pt idx="216">
                  <c:v>0.78832158596245339</c:v>
                </c:pt>
                <c:pt idx="217">
                  <c:v>0.79197214323257092</c:v>
                </c:pt>
                <c:pt idx="218">
                  <c:v>0.79562101588927381</c:v>
                </c:pt>
                <c:pt idx="219">
                  <c:v>0.79926988854597658</c:v>
                </c:pt>
                <c:pt idx="220">
                  <c:v>0.80292044581609412</c:v>
                </c:pt>
                <c:pt idx="221">
                  <c:v>0.80656931847279689</c:v>
                </c:pt>
                <c:pt idx="222">
                  <c:v>0.81021987574291454</c:v>
                </c:pt>
                <c:pt idx="223">
                  <c:v>0.81386874839961731</c:v>
                </c:pt>
                <c:pt idx="224">
                  <c:v>0.81751930566973485</c:v>
                </c:pt>
                <c:pt idx="225">
                  <c:v>0.82116817832643763</c:v>
                </c:pt>
                <c:pt idx="226">
                  <c:v>0.82481873559655539</c:v>
                </c:pt>
                <c:pt idx="227">
                  <c:v>0.82846760825325805</c:v>
                </c:pt>
                <c:pt idx="228">
                  <c:v>0.83211816552337581</c:v>
                </c:pt>
                <c:pt idx="229">
                  <c:v>0.83576703818007847</c:v>
                </c:pt>
                <c:pt idx="230">
                  <c:v>0.83941591083678124</c:v>
                </c:pt>
                <c:pt idx="231">
                  <c:v>0.84306646810689878</c:v>
                </c:pt>
                <c:pt idx="232">
                  <c:v>0.84671534076360155</c:v>
                </c:pt>
                <c:pt idx="233">
                  <c:v>0.85036589803371931</c:v>
                </c:pt>
                <c:pt idx="234">
                  <c:v>0.85401477069042198</c:v>
                </c:pt>
                <c:pt idx="235">
                  <c:v>0.85766532796053974</c:v>
                </c:pt>
                <c:pt idx="236">
                  <c:v>0.8613142006172424</c:v>
                </c:pt>
                <c:pt idx="237">
                  <c:v>0.86496475788736005</c:v>
                </c:pt>
                <c:pt idx="238">
                  <c:v>0.86861363054406271</c:v>
                </c:pt>
                <c:pt idx="239">
                  <c:v>0.87226418781418047</c:v>
                </c:pt>
                <c:pt idx="240">
                  <c:v>0.87591306047088324</c:v>
                </c:pt>
                <c:pt idx="241">
                  <c:v>0.8795619331275859</c:v>
                </c:pt>
                <c:pt idx="242">
                  <c:v>0.88321249039770355</c:v>
                </c:pt>
                <c:pt idx="243">
                  <c:v>0.88686136305440622</c:v>
                </c:pt>
                <c:pt idx="244">
                  <c:v>0.89051192032452398</c:v>
                </c:pt>
                <c:pt idx="245">
                  <c:v>0.89416079298122664</c:v>
                </c:pt>
                <c:pt idx="246">
                  <c:v>0.8978113502513444</c:v>
                </c:pt>
                <c:pt idx="247">
                  <c:v>0.90146022290804717</c:v>
                </c:pt>
                <c:pt idx="248">
                  <c:v>0.90511078017816471</c:v>
                </c:pt>
                <c:pt idx="249">
                  <c:v>0.90875965283486748</c:v>
                </c:pt>
                <c:pt idx="250">
                  <c:v>0.91241021010498513</c:v>
                </c:pt>
                <c:pt idx="251">
                  <c:v>0.9160590827616879</c:v>
                </c:pt>
                <c:pt idx="252">
                  <c:v>0.91970795541839068</c:v>
                </c:pt>
                <c:pt idx="253">
                  <c:v>0.92335851268850833</c:v>
                </c:pt>
                <c:pt idx="254">
                  <c:v>0.9270073853452111</c:v>
                </c:pt>
                <c:pt idx="255">
                  <c:v>0.93065794261532864</c:v>
                </c:pt>
                <c:pt idx="256">
                  <c:v>0.93430681527203141</c:v>
                </c:pt>
                <c:pt idx="257">
                  <c:v>0.93795737254214906</c:v>
                </c:pt>
                <c:pt idx="258">
                  <c:v>0.94160624519885183</c:v>
                </c:pt>
                <c:pt idx="259">
                  <c:v>0.94525680246896937</c:v>
                </c:pt>
                <c:pt idx="260">
                  <c:v>0.94890567512567225</c:v>
                </c:pt>
                <c:pt idx="261">
                  <c:v>0.95255623239578979</c:v>
                </c:pt>
                <c:pt idx="262">
                  <c:v>0.95620510505249257</c:v>
                </c:pt>
                <c:pt idx="263">
                  <c:v>0.95985397770919534</c:v>
                </c:pt>
                <c:pt idx="264">
                  <c:v>0.96350453497931299</c:v>
                </c:pt>
                <c:pt idx="265">
                  <c:v>0.96715340763601576</c:v>
                </c:pt>
                <c:pt idx="266">
                  <c:v>0.9708039649061333</c:v>
                </c:pt>
                <c:pt idx="267">
                  <c:v>0.97445283756283607</c:v>
                </c:pt>
                <c:pt idx="268">
                  <c:v>0.97810339483295372</c:v>
                </c:pt>
                <c:pt idx="269">
                  <c:v>0.98175226748965649</c:v>
                </c:pt>
                <c:pt idx="270">
                  <c:v>0.98540282475977425</c:v>
                </c:pt>
                <c:pt idx="271">
                  <c:v>0.98905169741647692</c:v>
                </c:pt>
                <c:pt idx="272">
                  <c:v>0.99270225468659457</c:v>
                </c:pt>
                <c:pt idx="273">
                  <c:v>0.99635112734329723</c:v>
                </c:pt>
                <c:pt idx="274">
                  <c:v>1</c:v>
                </c:pt>
              </c:numCache>
            </c:numRef>
          </c:xVal>
          <c:yVal>
            <c:numRef>
              <c:f>'8-cells'!$AF$3:$AF$388</c:f>
              <c:numCache>
                <c:formatCode>General</c:formatCode>
                <c:ptCount val="386"/>
                <c:pt idx="0">
                  <c:v>0.57280212755075943</c:v>
                </c:pt>
                <c:pt idx="1">
                  <c:v>0.61023065514243335</c:v>
                </c:pt>
                <c:pt idx="2">
                  <c:v>0.5312923848002864</c:v>
                </c:pt>
                <c:pt idx="3">
                  <c:v>0.31489796962103006</c:v>
                </c:pt>
                <c:pt idx="4">
                  <c:v>0.56881092415486112</c:v>
                </c:pt>
                <c:pt idx="5">
                  <c:v>0.50628138904515929</c:v>
                </c:pt>
                <c:pt idx="6">
                  <c:v>0.59462793433232752</c:v>
                </c:pt>
                <c:pt idx="7">
                  <c:v>0.51647931263744695</c:v>
                </c:pt>
                <c:pt idx="8">
                  <c:v>0.45129443052217055</c:v>
                </c:pt>
                <c:pt idx="9">
                  <c:v>0.51256380095126064</c:v>
                </c:pt>
                <c:pt idx="10">
                  <c:v>0.33425254436659335</c:v>
                </c:pt>
                <c:pt idx="11">
                  <c:v>0.20430419884416715</c:v>
                </c:pt>
                <c:pt idx="12">
                  <c:v>0.20143609676264512</c:v>
                </c:pt>
                <c:pt idx="13">
                  <c:v>0.24766941134352785</c:v>
                </c:pt>
                <c:pt idx="14">
                  <c:v>0.3072551526619956</c:v>
                </c:pt>
                <c:pt idx="15">
                  <c:v>0.35670843348846726</c:v>
                </c:pt>
                <c:pt idx="16">
                  <c:v>0.32259397534905127</c:v>
                </c:pt>
                <c:pt idx="17">
                  <c:v>0.28200071600265947</c:v>
                </c:pt>
                <c:pt idx="18">
                  <c:v>0.25554748631923491</c:v>
                </c:pt>
                <c:pt idx="19">
                  <c:v>0.27096609215977085</c:v>
                </c:pt>
                <c:pt idx="20">
                  <c:v>0.31330435227330844</c:v>
                </c:pt>
                <c:pt idx="21">
                  <c:v>0.24138086227177416</c:v>
                </c:pt>
                <c:pt idx="22">
                  <c:v>0.18949112668132767</c:v>
                </c:pt>
                <c:pt idx="23">
                  <c:v>0.13940367207078197</c:v>
                </c:pt>
                <c:pt idx="24">
                  <c:v>0.20176341226410269</c:v>
                </c:pt>
                <c:pt idx="25">
                  <c:v>0.18112821561908657</c:v>
                </c:pt>
                <c:pt idx="26">
                  <c:v>6.896333043522733E-2</c:v>
                </c:pt>
                <c:pt idx="27">
                  <c:v>7.8269319286043068E-2</c:v>
                </c:pt>
                <c:pt idx="28">
                  <c:v>0.12434715900373344</c:v>
                </c:pt>
                <c:pt idx="29">
                  <c:v>9.0633662353603026E-2</c:v>
                </c:pt>
                <c:pt idx="30">
                  <c:v>0.13951823249629214</c:v>
                </c:pt>
                <c:pt idx="31">
                  <c:v>0.11878484120083874</c:v>
                </c:pt>
                <c:pt idx="32">
                  <c:v>0.11972382754564517</c:v>
                </c:pt>
                <c:pt idx="33">
                  <c:v>9.0124277604459679E-2</c:v>
                </c:pt>
                <c:pt idx="34">
                  <c:v>0.17245844627422902</c:v>
                </c:pt>
                <c:pt idx="35">
                  <c:v>0.19833273666445048</c:v>
                </c:pt>
                <c:pt idx="36">
                  <c:v>8.395233468010023E-2</c:v>
                </c:pt>
                <c:pt idx="37">
                  <c:v>4.6491075538280573E-2</c:v>
                </c:pt>
                <c:pt idx="38">
                  <c:v>8.3565693244003481E-2</c:v>
                </c:pt>
                <c:pt idx="39">
                  <c:v>7.3893520175932079E-2</c:v>
                </c:pt>
                <c:pt idx="40">
                  <c:v>0.17929934025469238</c:v>
                </c:pt>
                <c:pt idx="41">
                  <c:v>0.16169385772004297</c:v>
                </c:pt>
                <c:pt idx="42">
                  <c:v>3.0421930138597661E-2</c:v>
                </c:pt>
                <c:pt idx="43">
                  <c:v>0.11788676929371451</c:v>
                </c:pt>
                <c:pt idx="44">
                  <c:v>6.7770674576791284E-2</c:v>
                </c:pt>
                <c:pt idx="45">
                  <c:v>5.8683577967575305E-2</c:v>
                </c:pt>
                <c:pt idx="46">
                  <c:v>9.6885388431442749E-3</c:v>
                </c:pt>
                <c:pt idx="47">
                  <c:v>4.6108525545952024E-2</c:v>
                </c:pt>
                <c:pt idx="48">
                  <c:v>3.147138546514601E-2</c:v>
                </c:pt>
                <c:pt idx="49">
                  <c:v>3.6632741778755175E-2</c:v>
                </c:pt>
                <c:pt idx="50">
                  <c:v>6.1332787807497569E-2</c:v>
                </c:pt>
                <c:pt idx="51">
                  <c:v>2.7879097836649106E-2</c:v>
                </c:pt>
                <c:pt idx="52">
                  <c:v>4.8015138341942418E-2</c:v>
                </c:pt>
                <c:pt idx="53">
                  <c:v>6.4929166879762704E-2</c:v>
                </c:pt>
                <c:pt idx="54">
                  <c:v>6.0725208407916939E-2</c:v>
                </c:pt>
                <c:pt idx="55">
                  <c:v>3.1571625837467393E-2</c:v>
                </c:pt>
                <c:pt idx="56">
                  <c:v>6.6150462844576277E-2</c:v>
                </c:pt>
                <c:pt idx="57">
                  <c:v>7.4509282463049151E-2</c:v>
                </c:pt>
                <c:pt idx="58">
                  <c:v>0.11753695085153174</c:v>
                </c:pt>
                <c:pt idx="59">
                  <c:v>8.2632844064849387E-2</c:v>
                </c:pt>
                <c:pt idx="60">
                  <c:v>7.3504833017951215E-2</c:v>
                </c:pt>
                <c:pt idx="61">
                  <c:v>1.8814504168158337E-2</c:v>
                </c:pt>
                <c:pt idx="62">
                  <c:v>4.0321178335805249E-3</c:v>
                </c:pt>
                <c:pt idx="63">
                  <c:v>7.5495320411190101E-2</c:v>
                </c:pt>
                <c:pt idx="64">
                  <c:v>8.0051143047102744E-2</c:v>
                </c:pt>
                <c:pt idx="65">
                  <c:v>9.9299340254692378E-2</c:v>
                </c:pt>
                <c:pt idx="66">
                  <c:v>6.854600317086891E-2</c:v>
                </c:pt>
                <c:pt idx="67">
                  <c:v>0.12542320871477522</c:v>
                </c:pt>
                <c:pt idx="68">
                  <c:v>9.8188513271620717E-2</c:v>
                </c:pt>
                <c:pt idx="69">
                  <c:v>3.9952948396665473E-2</c:v>
                </c:pt>
                <c:pt idx="70">
                  <c:v>5.190200992175114E-2</c:v>
                </c:pt>
                <c:pt idx="71">
                  <c:v>5.2634378356262466E-2</c:v>
                </c:pt>
                <c:pt idx="72">
                  <c:v>0.18981435073901703</c:v>
                </c:pt>
                <c:pt idx="73">
                  <c:v>0.10228609420549276</c:v>
                </c:pt>
                <c:pt idx="74">
                  <c:v>3.8257044954738403E-2</c:v>
                </c:pt>
                <c:pt idx="75">
                  <c:v>4.0822380197412161E-2</c:v>
                </c:pt>
                <c:pt idx="76">
                  <c:v>0.10453229683424538</c:v>
                </c:pt>
                <c:pt idx="77">
                  <c:v>7.1628906050222471E-2</c:v>
                </c:pt>
                <c:pt idx="78">
                  <c:v>3.1166572904413645E-2</c:v>
                </c:pt>
                <c:pt idx="79">
                  <c:v>9.7437733340152398E-3</c:v>
                </c:pt>
                <c:pt idx="80">
                  <c:v>1.9411854958318417E-2</c:v>
                </c:pt>
                <c:pt idx="81">
                  <c:v>6.1441211067355395E-2</c:v>
                </c:pt>
                <c:pt idx="82">
                  <c:v>5.7595253925228865E-2</c:v>
                </c:pt>
                <c:pt idx="83">
                  <c:v>1.8665166470618319E-2</c:v>
                </c:pt>
                <c:pt idx="84">
                  <c:v>1.9411854958318417E-2</c:v>
                </c:pt>
                <c:pt idx="85">
                  <c:v>4.0225029407252082E-2</c:v>
                </c:pt>
                <c:pt idx="86">
                  <c:v>2.982048790466936E-2</c:v>
                </c:pt>
                <c:pt idx="87">
                  <c:v>3.9110110980412213E-2</c:v>
                </c:pt>
                <c:pt idx="88">
                  <c:v>0.13582161305170562</c:v>
                </c:pt>
                <c:pt idx="89">
                  <c:v>8.5687106837825405E-2</c:v>
                </c:pt>
                <c:pt idx="90">
                  <c:v>4.4068940827494497E-2</c:v>
                </c:pt>
                <c:pt idx="91">
                  <c:v>3.5407354370173373E-2</c:v>
                </c:pt>
                <c:pt idx="92">
                  <c:v>4.0321178335805251E-2</c:v>
                </c:pt>
                <c:pt idx="93">
                  <c:v>6.5058047358461615E-2</c:v>
                </c:pt>
                <c:pt idx="94">
                  <c:v>5.1392625172607787E-2</c:v>
                </c:pt>
                <c:pt idx="95">
                  <c:v>8.580166726333556E-2</c:v>
                </c:pt>
                <c:pt idx="96">
                  <c:v>8.4244872909527951E-2</c:v>
                </c:pt>
                <c:pt idx="97">
                  <c:v>6.6809185291259648E-2</c:v>
                </c:pt>
                <c:pt idx="98">
                  <c:v>6.6314120595305073E-2</c:v>
                </c:pt>
                <c:pt idx="99">
                  <c:v>4.7518027924103715E-2</c:v>
                </c:pt>
                <c:pt idx="100">
                  <c:v>5.7683219966245591E-2</c:v>
                </c:pt>
                <c:pt idx="101">
                  <c:v>2.0340612693704289E-2</c:v>
                </c:pt>
                <c:pt idx="102">
                  <c:v>3.8406382652278422E-2</c:v>
                </c:pt>
                <c:pt idx="103">
                  <c:v>2.0892957602413952E-2</c:v>
                </c:pt>
                <c:pt idx="104">
                  <c:v>4.6251726077839714E-2</c:v>
                </c:pt>
                <c:pt idx="105">
                  <c:v>1.8049404183501254E-2</c:v>
                </c:pt>
                <c:pt idx="106">
                  <c:v>4.5095893213317653E-2</c:v>
                </c:pt>
                <c:pt idx="107">
                  <c:v>7.8842121413593827E-2</c:v>
                </c:pt>
                <c:pt idx="108">
                  <c:v>4.7788063212806216E-2</c:v>
                </c:pt>
                <c:pt idx="109">
                  <c:v>2.2288139927376872E-2</c:v>
                </c:pt>
                <c:pt idx="110">
                  <c:v>1.5107656114151283E-2</c:v>
                </c:pt>
                <c:pt idx="111">
                  <c:v>4.2039584718457524E-3</c:v>
                </c:pt>
                <c:pt idx="112">
                  <c:v>8.4377844831995091E-2</c:v>
                </c:pt>
                <c:pt idx="113">
                  <c:v>5.7752774510305326E-2</c:v>
                </c:pt>
                <c:pt idx="114">
                  <c:v>4.5155219147956838E-2</c:v>
                </c:pt>
                <c:pt idx="115">
                  <c:v>4.1826829642510097E-2</c:v>
                </c:pt>
                <c:pt idx="116">
                  <c:v>8.6380606556538647E-2</c:v>
                </c:pt>
                <c:pt idx="117">
                  <c:v>6.0880683271109293E-2</c:v>
                </c:pt>
                <c:pt idx="118">
                  <c:v>1.3661330742085613E-2</c:v>
                </c:pt>
                <c:pt idx="119">
                  <c:v>3.0833120237303741E-2</c:v>
                </c:pt>
                <c:pt idx="120">
                  <c:v>0.13196951874392676</c:v>
                </c:pt>
                <c:pt idx="121">
                  <c:v>4.9643532961693854E-2</c:v>
                </c:pt>
                <c:pt idx="122">
                  <c:v>3.6982560220937967E-2</c:v>
                </c:pt>
                <c:pt idx="123">
                  <c:v>1.3933411752672225E-2</c:v>
                </c:pt>
                <c:pt idx="124">
                  <c:v>4.1221295964813588E-2</c:v>
                </c:pt>
                <c:pt idx="125">
                  <c:v>5.69590344192707E-2</c:v>
                </c:pt>
                <c:pt idx="126">
                  <c:v>5.2566869534086839E-2</c:v>
                </c:pt>
                <c:pt idx="127">
                  <c:v>7.5131181915818551E-2</c:v>
                </c:pt>
                <c:pt idx="128">
                  <c:v>0.11803610699125454</c:v>
                </c:pt>
                <c:pt idx="129">
                  <c:v>0.1139385260573825</c:v>
                </c:pt>
                <c:pt idx="130">
                  <c:v>9.0191786426635306E-2</c:v>
                </c:pt>
                <c:pt idx="131">
                  <c:v>0.10471436608193115</c:v>
                </c:pt>
                <c:pt idx="132">
                  <c:v>0.1921362450774817</c:v>
                </c:pt>
                <c:pt idx="133">
                  <c:v>0.23058149644555823</c:v>
                </c:pt>
                <c:pt idx="134">
                  <c:v>0.14716309517721066</c:v>
                </c:pt>
                <c:pt idx="135">
                  <c:v>0.14687055694778295</c:v>
                </c:pt>
                <c:pt idx="136">
                  <c:v>0.19747967063877664</c:v>
                </c:pt>
                <c:pt idx="137">
                  <c:v>0.22502940725208409</c:v>
                </c:pt>
                <c:pt idx="138">
                  <c:v>0.34624047460747714</c:v>
                </c:pt>
                <c:pt idx="139">
                  <c:v>0.39456860839768837</c:v>
                </c:pt>
                <c:pt idx="140">
                  <c:v>0.34649823556487497</c:v>
                </c:pt>
                <c:pt idx="141">
                  <c:v>0.44809083005165451</c:v>
                </c:pt>
                <c:pt idx="142">
                  <c:v>0.58248862067201967</c:v>
                </c:pt>
                <c:pt idx="143">
                  <c:v>0.57068685112258988</c:v>
                </c:pt>
                <c:pt idx="144">
                  <c:v>0.36835472817470466</c:v>
                </c:pt>
                <c:pt idx="145">
                  <c:v>0.47968291310796296</c:v>
                </c:pt>
                <c:pt idx="146">
                  <c:v>0.47027872960670991</c:v>
                </c:pt>
                <c:pt idx="147">
                  <c:v>0.60789853219454815</c:v>
                </c:pt>
                <c:pt idx="148">
                  <c:v>0.5724093489490103</c:v>
                </c:pt>
                <c:pt idx="149">
                  <c:v>0.42683168823198486</c:v>
                </c:pt>
                <c:pt idx="150">
                  <c:v>0.34794456093694065</c:v>
                </c:pt>
                <c:pt idx="151">
                  <c:v>0.48765304556845501</c:v>
                </c:pt>
                <c:pt idx="152">
                  <c:v>0.39451132818493329</c:v>
                </c:pt>
                <c:pt idx="153">
                  <c:v>0.24297243389761164</c:v>
                </c:pt>
                <c:pt idx="154">
                  <c:v>0.23159617450007672</c:v>
                </c:pt>
                <c:pt idx="155">
                  <c:v>0.38793024088375189</c:v>
                </c:pt>
                <c:pt idx="156">
                  <c:v>0.42467345164424897</c:v>
                </c:pt>
                <c:pt idx="157">
                  <c:v>0.35046284457627985</c:v>
                </c:pt>
                <c:pt idx="158">
                  <c:v>0.42259704393187741</c:v>
                </c:pt>
                <c:pt idx="159">
                  <c:v>0.46822482483506372</c:v>
                </c:pt>
                <c:pt idx="160">
                  <c:v>0.49134148212550505</c:v>
                </c:pt>
                <c:pt idx="161">
                  <c:v>0.58680304812560735</c:v>
                </c:pt>
                <c:pt idx="162">
                  <c:v>0.77398660052165913</c:v>
                </c:pt>
                <c:pt idx="163">
                  <c:v>0.70133483352938175</c:v>
                </c:pt>
                <c:pt idx="164">
                  <c:v>0.64284764486268087</c:v>
                </c:pt>
                <c:pt idx="165">
                  <c:v>0.52544162021173224</c:v>
                </c:pt>
                <c:pt idx="166">
                  <c:v>0.24264102695238585</c:v>
                </c:pt>
                <c:pt idx="167">
                  <c:v>0.31496547844320566</c:v>
                </c:pt>
                <c:pt idx="168">
                  <c:v>0.47465248299493684</c:v>
                </c:pt>
                <c:pt idx="169">
                  <c:v>0.59826318212039065</c:v>
                </c:pt>
                <c:pt idx="170">
                  <c:v>0.58071907124226463</c:v>
                </c:pt>
                <c:pt idx="171">
                  <c:v>0.55995703984043366</c:v>
                </c:pt>
                <c:pt idx="172">
                  <c:v>0.56934281184472968</c:v>
                </c:pt>
                <c:pt idx="173">
                  <c:v>0.71485910090523186</c:v>
                </c:pt>
                <c:pt idx="174">
                  <c:v>0.7044954738403314</c:v>
                </c:pt>
                <c:pt idx="175">
                  <c:v>0.6510550810617296</c:v>
                </c:pt>
                <c:pt idx="176">
                  <c:v>0.57007927172300932</c:v>
                </c:pt>
                <c:pt idx="177">
                  <c:v>0.54253771799723827</c:v>
                </c:pt>
                <c:pt idx="178">
                  <c:v>0.62644300107400397</c:v>
                </c:pt>
                <c:pt idx="179">
                  <c:v>0.4115971973610188</c:v>
                </c:pt>
                <c:pt idx="180">
                  <c:v>0.61440801922978572</c:v>
                </c:pt>
                <c:pt idx="181">
                  <c:v>0.74914744540479716</c:v>
                </c:pt>
                <c:pt idx="182">
                  <c:v>0.81653761571114403</c:v>
                </c:pt>
                <c:pt idx="183">
                  <c:v>0.61256686953408679</c:v>
                </c:pt>
                <c:pt idx="184">
                  <c:v>0.4569794916381118</c:v>
                </c:pt>
                <c:pt idx="185">
                  <c:v>0.48167953766685417</c:v>
                </c:pt>
                <c:pt idx="186">
                  <c:v>0.42164782897765046</c:v>
                </c:pt>
                <c:pt idx="187">
                  <c:v>0.67822431340459266</c:v>
                </c:pt>
                <c:pt idx="188">
                  <c:v>0.73841558840075683</c:v>
                </c:pt>
                <c:pt idx="189">
                  <c:v>0.58343169846059428</c:v>
                </c:pt>
                <c:pt idx="190">
                  <c:v>0.46323326343783561</c:v>
                </c:pt>
                <c:pt idx="191">
                  <c:v>0.47598220221960824</c:v>
                </c:pt>
                <c:pt idx="192">
                  <c:v>0.36021684651971564</c:v>
                </c:pt>
                <c:pt idx="193">
                  <c:v>0.49575819567329821</c:v>
                </c:pt>
                <c:pt idx="194">
                  <c:v>0.46716923234286301</c:v>
                </c:pt>
                <c:pt idx="195">
                  <c:v>0.57515879916125401</c:v>
                </c:pt>
                <c:pt idx="196">
                  <c:v>0.45611824272490153</c:v>
                </c:pt>
                <c:pt idx="197">
                  <c:v>0.3950309415434971</c:v>
                </c:pt>
                <c:pt idx="198">
                  <c:v>0.55184779829182218</c:v>
                </c:pt>
                <c:pt idx="199">
                  <c:v>0.47670229632281486</c:v>
                </c:pt>
                <c:pt idx="200">
                  <c:v>0.55861300056257357</c:v>
                </c:pt>
                <c:pt idx="201">
                  <c:v>0.41701631463202576</c:v>
                </c:pt>
                <c:pt idx="202">
                  <c:v>0.31718713240934893</c:v>
                </c:pt>
                <c:pt idx="203">
                  <c:v>0.45581138444228503</c:v>
                </c:pt>
                <c:pt idx="204">
                  <c:v>0.50972433897611613</c:v>
                </c:pt>
                <c:pt idx="205">
                  <c:v>0.51232649721270396</c:v>
                </c:pt>
                <c:pt idx="206">
                  <c:v>0.40824835063673093</c:v>
                </c:pt>
                <c:pt idx="207">
                  <c:v>0.61487035237559451</c:v>
                </c:pt>
                <c:pt idx="208">
                  <c:v>0.65592389914591109</c:v>
                </c:pt>
                <c:pt idx="209">
                  <c:v>0.26175625223750831</c:v>
                </c:pt>
                <c:pt idx="210">
                  <c:v>0.48204163044034165</c:v>
                </c:pt>
                <c:pt idx="211">
                  <c:v>0.52197412161816603</c:v>
                </c:pt>
                <c:pt idx="212">
                  <c:v>0.568956170408633</c:v>
                </c:pt>
                <c:pt idx="213">
                  <c:v>0.42675190507850458</c:v>
                </c:pt>
                <c:pt idx="214">
                  <c:v>0.61819055899350484</c:v>
                </c:pt>
                <c:pt idx="215">
                  <c:v>0.49538178284662199</c:v>
                </c:pt>
                <c:pt idx="216">
                  <c:v>0.39601902521352222</c:v>
                </c:pt>
                <c:pt idx="217">
                  <c:v>0.52850815731601286</c:v>
                </c:pt>
                <c:pt idx="218">
                  <c:v>0.48866772362297345</c:v>
                </c:pt>
                <c:pt idx="219">
                  <c:v>0.51499002710581498</c:v>
                </c:pt>
                <c:pt idx="220">
                  <c:v>0.27305886564721527</c:v>
                </c:pt>
                <c:pt idx="221">
                  <c:v>0.167951720963535</c:v>
                </c:pt>
                <c:pt idx="222">
                  <c:v>5.0046540172863502E-2</c:v>
                </c:pt>
                <c:pt idx="223">
                  <c:v>9.0384084283741617E-2</c:v>
                </c:pt>
                <c:pt idx="224">
                  <c:v>4.4907686799979536E-2</c:v>
                </c:pt>
                <c:pt idx="225">
                  <c:v>8.2745358768475427E-2</c:v>
                </c:pt>
                <c:pt idx="226">
                  <c:v>0.13457576842428273</c:v>
                </c:pt>
                <c:pt idx="227">
                  <c:v>0.13113895565897815</c:v>
                </c:pt>
                <c:pt idx="228">
                  <c:v>0.26373855674321078</c:v>
                </c:pt>
                <c:pt idx="229">
                  <c:v>0.15852708024344089</c:v>
                </c:pt>
                <c:pt idx="230">
                  <c:v>0.20674474505191018</c:v>
                </c:pt>
                <c:pt idx="231">
                  <c:v>0.3195069810259295</c:v>
                </c:pt>
                <c:pt idx="232">
                  <c:v>0.29042704444330791</c:v>
                </c:pt>
                <c:pt idx="233">
                  <c:v>0.31086789750933358</c:v>
                </c:pt>
                <c:pt idx="234">
                  <c:v>0.32549890042448726</c:v>
                </c:pt>
                <c:pt idx="235">
                  <c:v>0.48592441057638214</c:v>
                </c:pt>
                <c:pt idx="236">
                  <c:v>0.43912647675548505</c:v>
                </c:pt>
                <c:pt idx="237">
                  <c:v>0.37793688947987519</c:v>
                </c:pt>
                <c:pt idx="238">
                  <c:v>0.45364291924512862</c:v>
                </c:pt>
                <c:pt idx="239">
                  <c:v>0.46955658978161918</c:v>
                </c:pt>
                <c:pt idx="240">
                  <c:v>0.54724083260880685</c:v>
                </c:pt>
                <c:pt idx="241">
                  <c:v>0.74030992686544272</c:v>
                </c:pt>
                <c:pt idx="242">
                  <c:v>0.63214238224313402</c:v>
                </c:pt>
                <c:pt idx="243">
                  <c:v>0.6652626195468726</c:v>
                </c:pt>
                <c:pt idx="244">
                  <c:v>0.58086022605226817</c:v>
                </c:pt>
                <c:pt idx="245">
                  <c:v>0.42174397790620366</c:v>
                </c:pt>
                <c:pt idx="246">
                  <c:v>0.73305579706438906</c:v>
                </c:pt>
                <c:pt idx="247">
                  <c:v>0.69131488774101157</c:v>
                </c:pt>
                <c:pt idx="248">
                  <c:v>0.28283946197514448</c:v>
                </c:pt>
                <c:pt idx="249">
                  <c:v>0.40303175983225081</c:v>
                </c:pt>
                <c:pt idx="250">
                  <c:v>0.53043113588707613</c:v>
                </c:pt>
                <c:pt idx="251">
                  <c:v>0.49123305886564717</c:v>
                </c:pt>
                <c:pt idx="252">
                  <c:v>0.53473124328747501</c:v>
                </c:pt>
                <c:pt idx="253">
                  <c:v>0.64459673707359477</c:v>
                </c:pt>
                <c:pt idx="254">
                  <c:v>0.55414309824579355</c:v>
                </c:pt>
                <c:pt idx="255">
                  <c:v>0.54708535774561451</c:v>
                </c:pt>
                <c:pt idx="256">
                  <c:v>0.6108341430982458</c:v>
                </c:pt>
                <c:pt idx="257">
                  <c:v>0.57399682913107963</c:v>
                </c:pt>
                <c:pt idx="258">
                  <c:v>0.62909834807957854</c:v>
                </c:pt>
                <c:pt idx="259">
                  <c:v>0.87330844371707672</c:v>
                </c:pt>
                <c:pt idx="260">
                  <c:v>0.76388891730169284</c:v>
                </c:pt>
                <c:pt idx="261">
                  <c:v>0.72682861964915879</c:v>
                </c:pt>
                <c:pt idx="262">
                  <c:v>0.4591459111133841</c:v>
                </c:pt>
                <c:pt idx="263">
                  <c:v>0.44069349971871324</c:v>
                </c:pt>
                <c:pt idx="264">
                  <c:v>0.5364169181199816</c:v>
                </c:pt>
                <c:pt idx="265">
                  <c:v>0.75360098194650427</c:v>
                </c:pt>
                <c:pt idx="266">
                  <c:v>0.70475118907584522</c:v>
                </c:pt>
                <c:pt idx="267">
                  <c:v>0.82286707922057989</c:v>
                </c:pt>
                <c:pt idx="268">
                  <c:v>0.80078351148161409</c:v>
                </c:pt>
                <c:pt idx="269">
                  <c:v>1</c:v>
                </c:pt>
                <c:pt idx="270">
                  <c:v>0.85483352938168056</c:v>
                </c:pt>
                <c:pt idx="271">
                  <c:v>0.51757581956732979</c:v>
                </c:pt>
                <c:pt idx="272">
                  <c:v>0.62088272899299346</c:v>
                </c:pt>
                <c:pt idx="273">
                  <c:v>0.70876694113435268</c:v>
                </c:pt>
                <c:pt idx="274">
                  <c:v>0.59325934639185807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711-2346-B872-21B90F6EC4D9}"/>
            </c:ext>
          </c:extLst>
        </c:ser>
        <c:ser>
          <c:idx val="8"/>
          <c:order val="8"/>
          <c:tx>
            <c:strRef>
              <c:f>'8-cells'!$AI$2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73000"/>
                </a:schemeClr>
              </a:solidFill>
              <a:ln w="9525">
                <a:solidFill>
                  <a:schemeClr val="accent6">
                    <a:shade val="73000"/>
                  </a:schemeClr>
                </a:solidFill>
              </a:ln>
              <a:effectLst/>
            </c:spPr>
          </c:marker>
          <c:xVal>
            <c:numRef>
              <c:f>'8-cells'!$AI$3:$AI$388</c:f>
              <c:numCache>
                <c:formatCode>General</c:formatCode>
                <c:ptCount val="386"/>
                <c:pt idx="0">
                  <c:v>0</c:v>
                </c:pt>
                <c:pt idx="1">
                  <c:v>5.4953708122554169E-3</c:v>
                </c:pt>
                <c:pt idx="2">
                  <c:v>1.0988355445261049E-2</c:v>
                </c:pt>
                <c:pt idx="3">
                  <c:v>1.6483726257516464E-2</c:v>
                </c:pt>
                <c:pt idx="4">
                  <c:v>2.1979097069771882E-2</c:v>
                </c:pt>
                <c:pt idx="5">
                  <c:v>2.7472081702777512E-2</c:v>
                </c:pt>
                <c:pt idx="6">
                  <c:v>3.2967452515032927E-2</c:v>
                </c:pt>
                <c:pt idx="7">
                  <c:v>3.8460437148038554E-2</c:v>
                </c:pt>
                <c:pt idx="8">
                  <c:v>4.3955807960293976E-2</c:v>
                </c:pt>
                <c:pt idx="9">
                  <c:v>4.9451178772549391E-2</c:v>
                </c:pt>
                <c:pt idx="10">
                  <c:v>5.4944163405555024E-2</c:v>
                </c:pt>
                <c:pt idx="11">
                  <c:v>6.0439534217810446E-2</c:v>
                </c:pt>
                <c:pt idx="12">
                  <c:v>6.5934905030065855E-2</c:v>
                </c:pt>
                <c:pt idx="13">
                  <c:v>7.1427889663071481E-2</c:v>
                </c:pt>
                <c:pt idx="14">
                  <c:v>7.692326047532691E-2</c:v>
                </c:pt>
                <c:pt idx="15">
                  <c:v>8.2418631287582325E-2</c:v>
                </c:pt>
                <c:pt idx="16">
                  <c:v>8.7911615920587952E-2</c:v>
                </c:pt>
                <c:pt idx="17">
                  <c:v>9.3406986732843367E-2</c:v>
                </c:pt>
                <c:pt idx="18">
                  <c:v>9.8899971365849007E-2</c:v>
                </c:pt>
                <c:pt idx="19">
                  <c:v>0.10439534217810442</c:v>
                </c:pt>
                <c:pt idx="20">
                  <c:v>0.10989071299035982</c:v>
                </c:pt>
                <c:pt idx="21">
                  <c:v>0.11538369762336545</c:v>
                </c:pt>
                <c:pt idx="22">
                  <c:v>0.12087906843562089</c:v>
                </c:pt>
                <c:pt idx="23">
                  <c:v>0.12637443924787631</c:v>
                </c:pt>
                <c:pt idx="24">
                  <c:v>0.13186742388088193</c:v>
                </c:pt>
                <c:pt idx="25">
                  <c:v>0.13736279469313734</c:v>
                </c:pt>
                <c:pt idx="26">
                  <c:v>0.14285816550539276</c:v>
                </c:pt>
                <c:pt idx="27">
                  <c:v>0.14835115013839839</c:v>
                </c:pt>
                <c:pt idx="28">
                  <c:v>0.15384652095065382</c:v>
                </c:pt>
                <c:pt idx="29">
                  <c:v>0.15934189176290922</c:v>
                </c:pt>
                <c:pt idx="30">
                  <c:v>0.16483487639591485</c:v>
                </c:pt>
                <c:pt idx="31">
                  <c:v>0.17033024720817028</c:v>
                </c:pt>
                <c:pt idx="32">
                  <c:v>0.1758232318411759</c:v>
                </c:pt>
                <c:pt idx="33">
                  <c:v>0.18131860265343133</c:v>
                </c:pt>
                <c:pt idx="34">
                  <c:v>0.18681397346568673</c:v>
                </c:pt>
                <c:pt idx="35">
                  <c:v>0.19230695809869239</c:v>
                </c:pt>
                <c:pt idx="36">
                  <c:v>0.19780232891094779</c:v>
                </c:pt>
                <c:pt idx="37">
                  <c:v>0.20329769972320319</c:v>
                </c:pt>
                <c:pt idx="38">
                  <c:v>0.20879068435620884</c:v>
                </c:pt>
                <c:pt idx="39">
                  <c:v>0.21428605516846425</c:v>
                </c:pt>
                <c:pt idx="40">
                  <c:v>0.21978142598071965</c:v>
                </c:pt>
                <c:pt idx="41">
                  <c:v>0.22527441061372527</c:v>
                </c:pt>
                <c:pt idx="42">
                  <c:v>0.2307697814259807</c:v>
                </c:pt>
                <c:pt idx="43">
                  <c:v>0.23626276605898636</c:v>
                </c:pt>
                <c:pt idx="44">
                  <c:v>0.24175813687124179</c:v>
                </c:pt>
                <c:pt idx="45">
                  <c:v>0.24725350768349719</c:v>
                </c:pt>
                <c:pt idx="46">
                  <c:v>0.25274649231650281</c:v>
                </c:pt>
                <c:pt idx="47">
                  <c:v>0.25824186312875824</c:v>
                </c:pt>
                <c:pt idx="48">
                  <c:v>0.26373723394101362</c:v>
                </c:pt>
                <c:pt idx="49">
                  <c:v>0.26923021857401924</c:v>
                </c:pt>
                <c:pt idx="50">
                  <c:v>0.27472558938627467</c:v>
                </c:pt>
                <c:pt idx="51">
                  <c:v>0.2802209601985301</c:v>
                </c:pt>
                <c:pt idx="52">
                  <c:v>0.28571394483153573</c:v>
                </c:pt>
                <c:pt idx="53">
                  <c:v>0.29120931564379116</c:v>
                </c:pt>
                <c:pt idx="54">
                  <c:v>0.29670230027679678</c:v>
                </c:pt>
                <c:pt idx="55">
                  <c:v>0.30219767108905221</c:v>
                </c:pt>
                <c:pt idx="56">
                  <c:v>0.30769304190130764</c:v>
                </c:pt>
                <c:pt idx="57">
                  <c:v>0.31318602653431327</c:v>
                </c:pt>
                <c:pt idx="58">
                  <c:v>0.31868139734656864</c:v>
                </c:pt>
                <c:pt idx="59">
                  <c:v>0.32417676815882407</c:v>
                </c:pt>
                <c:pt idx="60">
                  <c:v>0.3296697527918297</c:v>
                </c:pt>
                <c:pt idx="61">
                  <c:v>0.33516512360408512</c:v>
                </c:pt>
                <c:pt idx="62">
                  <c:v>0.34066049441634055</c:v>
                </c:pt>
                <c:pt idx="63">
                  <c:v>0.34615347904934618</c:v>
                </c:pt>
                <c:pt idx="64">
                  <c:v>0.35164884986160161</c:v>
                </c:pt>
                <c:pt idx="65">
                  <c:v>0.35714422067385704</c:v>
                </c:pt>
                <c:pt idx="66">
                  <c:v>0.36263720530686266</c:v>
                </c:pt>
                <c:pt idx="67">
                  <c:v>0.36813257611911804</c:v>
                </c:pt>
                <c:pt idx="68">
                  <c:v>0.37362556075212366</c:v>
                </c:pt>
                <c:pt idx="69">
                  <c:v>0.37912093156437909</c:v>
                </c:pt>
                <c:pt idx="70">
                  <c:v>0.38461630237663452</c:v>
                </c:pt>
                <c:pt idx="71">
                  <c:v>0.39010928700964015</c:v>
                </c:pt>
                <c:pt idx="72">
                  <c:v>0.39560465782189558</c:v>
                </c:pt>
                <c:pt idx="73">
                  <c:v>0.40110002863415101</c:v>
                </c:pt>
                <c:pt idx="74">
                  <c:v>0.40659301326715663</c:v>
                </c:pt>
                <c:pt idx="75">
                  <c:v>0.41208838407941201</c:v>
                </c:pt>
                <c:pt idx="76">
                  <c:v>0.41758375489166744</c:v>
                </c:pt>
                <c:pt idx="77">
                  <c:v>0.42307673952467306</c:v>
                </c:pt>
                <c:pt idx="78">
                  <c:v>0.42857211033692849</c:v>
                </c:pt>
                <c:pt idx="79">
                  <c:v>0.43406509496993412</c:v>
                </c:pt>
                <c:pt idx="80">
                  <c:v>0.43956046578218955</c:v>
                </c:pt>
                <c:pt idx="81">
                  <c:v>0.44505583659444492</c:v>
                </c:pt>
                <c:pt idx="82">
                  <c:v>0.45054882122745055</c:v>
                </c:pt>
                <c:pt idx="83">
                  <c:v>0.45604419203970598</c:v>
                </c:pt>
                <c:pt idx="84">
                  <c:v>0.4615395628519614</c:v>
                </c:pt>
                <c:pt idx="85">
                  <c:v>0.46703254748496703</c:v>
                </c:pt>
                <c:pt idx="86">
                  <c:v>0.47252791829722252</c:v>
                </c:pt>
                <c:pt idx="87">
                  <c:v>0.47802328910947794</c:v>
                </c:pt>
                <c:pt idx="88">
                  <c:v>0.48351627374248357</c:v>
                </c:pt>
                <c:pt idx="89">
                  <c:v>0.48901164455473894</c:v>
                </c:pt>
                <c:pt idx="90">
                  <c:v>0.49450462918774457</c:v>
                </c:pt>
                <c:pt idx="91">
                  <c:v>0.5</c:v>
                </c:pt>
                <c:pt idx="92">
                  <c:v>0.50549537081225537</c:v>
                </c:pt>
                <c:pt idx="93">
                  <c:v>0.510988355445261</c:v>
                </c:pt>
                <c:pt idx="94">
                  <c:v>0.51648372625751648</c:v>
                </c:pt>
                <c:pt idx="95">
                  <c:v>0.52197909706977186</c:v>
                </c:pt>
                <c:pt idx="96">
                  <c:v>0.52747208170277748</c:v>
                </c:pt>
                <c:pt idx="97">
                  <c:v>0.53296745251503286</c:v>
                </c:pt>
                <c:pt idx="98">
                  <c:v>0.53846282332728834</c:v>
                </c:pt>
                <c:pt idx="99">
                  <c:v>0.54395580796029397</c:v>
                </c:pt>
                <c:pt idx="100">
                  <c:v>0.54945117877254934</c:v>
                </c:pt>
                <c:pt idx="101">
                  <c:v>0.55494416340555497</c:v>
                </c:pt>
                <c:pt idx="102">
                  <c:v>0.56043953421781034</c:v>
                </c:pt>
                <c:pt idx="103">
                  <c:v>0.56593490503006583</c:v>
                </c:pt>
                <c:pt idx="104">
                  <c:v>0.57142788966307145</c:v>
                </c:pt>
                <c:pt idx="105">
                  <c:v>0.57692326047532694</c:v>
                </c:pt>
                <c:pt idx="106">
                  <c:v>0.58241863128758231</c:v>
                </c:pt>
                <c:pt idx="107">
                  <c:v>0.58791161592058794</c:v>
                </c:pt>
                <c:pt idx="108">
                  <c:v>0.59340698673284342</c:v>
                </c:pt>
                <c:pt idx="109">
                  <c:v>0.5989023575450988</c:v>
                </c:pt>
                <c:pt idx="110">
                  <c:v>0.60439534217810442</c:v>
                </c:pt>
                <c:pt idx="111">
                  <c:v>0.6098907129903598</c:v>
                </c:pt>
                <c:pt idx="112">
                  <c:v>0.61538608380261528</c:v>
                </c:pt>
                <c:pt idx="113">
                  <c:v>0.62087906843562091</c:v>
                </c:pt>
                <c:pt idx="114">
                  <c:v>0.62637443924787628</c:v>
                </c:pt>
                <c:pt idx="115">
                  <c:v>0.63186742388088191</c:v>
                </c:pt>
                <c:pt idx="116">
                  <c:v>0.63736279469313728</c:v>
                </c:pt>
                <c:pt idx="117">
                  <c:v>0.64285816550539276</c:v>
                </c:pt>
                <c:pt idx="118">
                  <c:v>0.64835115013839839</c:v>
                </c:pt>
                <c:pt idx="119">
                  <c:v>0.65384652095065376</c:v>
                </c:pt>
                <c:pt idx="120">
                  <c:v>0.65934189176290914</c:v>
                </c:pt>
                <c:pt idx="121">
                  <c:v>0.66483487639591476</c:v>
                </c:pt>
                <c:pt idx="122">
                  <c:v>0.67033024720817025</c:v>
                </c:pt>
                <c:pt idx="123">
                  <c:v>0.67582561802042573</c:v>
                </c:pt>
                <c:pt idx="124">
                  <c:v>0.68131860265343136</c:v>
                </c:pt>
                <c:pt idx="125">
                  <c:v>0.68681397346568673</c:v>
                </c:pt>
                <c:pt idx="126">
                  <c:v>0.69230695809869236</c:v>
                </c:pt>
                <c:pt idx="127">
                  <c:v>0.69780232891094784</c:v>
                </c:pt>
                <c:pt idx="128">
                  <c:v>0.70329769972320322</c:v>
                </c:pt>
                <c:pt idx="129">
                  <c:v>0.70879068435620884</c:v>
                </c:pt>
                <c:pt idx="130">
                  <c:v>0.71428605516846422</c:v>
                </c:pt>
                <c:pt idx="131">
                  <c:v>0.7197814259807197</c:v>
                </c:pt>
                <c:pt idx="132">
                  <c:v>0.72527441061372533</c:v>
                </c:pt>
                <c:pt idx="133">
                  <c:v>0.7307697814259807</c:v>
                </c:pt>
                <c:pt idx="134">
                  <c:v>0.73626515223823608</c:v>
                </c:pt>
                <c:pt idx="135">
                  <c:v>0.7417581368712417</c:v>
                </c:pt>
                <c:pt idx="136">
                  <c:v>0.74725350768349719</c:v>
                </c:pt>
                <c:pt idx="137">
                  <c:v>0.75274649231650281</c:v>
                </c:pt>
                <c:pt idx="138">
                  <c:v>0.75824186312875819</c:v>
                </c:pt>
                <c:pt idx="139">
                  <c:v>0.76373723394101367</c:v>
                </c:pt>
                <c:pt idx="140">
                  <c:v>0.76923021857401919</c:v>
                </c:pt>
                <c:pt idx="141">
                  <c:v>0.77472558938627467</c:v>
                </c:pt>
                <c:pt idx="142">
                  <c:v>0.78022096019853004</c:v>
                </c:pt>
                <c:pt idx="143">
                  <c:v>0.78571394483153578</c:v>
                </c:pt>
                <c:pt idx="144">
                  <c:v>0.79120931564379116</c:v>
                </c:pt>
                <c:pt idx="145">
                  <c:v>0.79670468645604653</c:v>
                </c:pt>
                <c:pt idx="146">
                  <c:v>0.80219767108905216</c:v>
                </c:pt>
                <c:pt idx="147">
                  <c:v>0.80769304190130753</c:v>
                </c:pt>
                <c:pt idx="148">
                  <c:v>0.8131884127135629</c:v>
                </c:pt>
                <c:pt idx="149">
                  <c:v>0.81868139734656864</c:v>
                </c:pt>
                <c:pt idx="150">
                  <c:v>0.82417676815882401</c:v>
                </c:pt>
                <c:pt idx="151">
                  <c:v>0.82966975279182964</c:v>
                </c:pt>
                <c:pt idx="152">
                  <c:v>0.83516512360408524</c:v>
                </c:pt>
                <c:pt idx="153">
                  <c:v>0.84066049441634061</c:v>
                </c:pt>
                <c:pt idx="154">
                  <c:v>0.84615347904934612</c:v>
                </c:pt>
                <c:pt idx="155">
                  <c:v>0.85164884986160161</c:v>
                </c:pt>
                <c:pt idx="156">
                  <c:v>0.85714422067385698</c:v>
                </c:pt>
                <c:pt idx="157">
                  <c:v>0.86263720530686272</c:v>
                </c:pt>
                <c:pt idx="158">
                  <c:v>0.86813257611911809</c:v>
                </c:pt>
                <c:pt idx="159">
                  <c:v>0.87362794693137347</c:v>
                </c:pt>
                <c:pt idx="160">
                  <c:v>0.87912093156437909</c:v>
                </c:pt>
                <c:pt idx="161">
                  <c:v>0.88461630237663447</c:v>
                </c:pt>
                <c:pt idx="162">
                  <c:v>0.8901092870096402</c:v>
                </c:pt>
                <c:pt idx="163">
                  <c:v>0.89560465782189558</c:v>
                </c:pt>
                <c:pt idx="164">
                  <c:v>0.90110002863415095</c:v>
                </c:pt>
                <c:pt idx="165">
                  <c:v>0.90659301326715658</c:v>
                </c:pt>
                <c:pt idx="166">
                  <c:v>0.91208838407941195</c:v>
                </c:pt>
                <c:pt idx="167">
                  <c:v>0.91758375489166732</c:v>
                </c:pt>
                <c:pt idx="168">
                  <c:v>0.92307673952467306</c:v>
                </c:pt>
                <c:pt idx="169">
                  <c:v>0.92857211033692844</c:v>
                </c:pt>
                <c:pt idx="170">
                  <c:v>0.93406748114918392</c:v>
                </c:pt>
                <c:pt idx="171">
                  <c:v>0.93956046578218966</c:v>
                </c:pt>
                <c:pt idx="172">
                  <c:v>0.94505583659444503</c:v>
                </c:pt>
                <c:pt idx="173">
                  <c:v>0.95054882122745055</c:v>
                </c:pt>
                <c:pt idx="174">
                  <c:v>0.95604419203970592</c:v>
                </c:pt>
                <c:pt idx="175">
                  <c:v>0.9615395628519614</c:v>
                </c:pt>
                <c:pt idx="176">
                  <c:v>0.96703254748496714</c:v>
                </c:pt>
                <c:pt idx="177">
                  <c:v>0.97252791829722252</c:v>
                </c:pt>
                <c:pt idx="178">
                  <c:v>0.97802328910947789</c:v>
                </c:pt>
                <c:pt idx="179">
                  <c:v>0.98351627374248352</c:v>
                </c:pt>
                <c:pt idx="180">
                  <c:v>0.98901164455473889</c:v>
                </c:pt>
                <c:pt idx="181">
                  <c:v>0.99450701536699426</c:v>
                </c:pt>
                <c:pt idx="182">
                  <c:v>1</c:v>
                </c:pt>
              </c:numCache>
            </c:numRef>
          </c:xVal>
          <c:yVal>
            <c:numRef>
              <c:f>'8-cells'!$AJ$3:$AJ$388</c:f>
              <c:numCache>
                <c:formatCode>General</c:formatCode>
                <c:ptCount val="386"/>
                <c:pt idx="0">
                  <c:v>0.52825705692732827</c:v>
                </c:pt>
                <c:pt idx="1">
                  <c:v>0.63043018906907011</c:v>
                </c:pt>
                <c:pt idx="2">
                  <c:v>0.60484963456350704</c:v>
                </c:pt>
                <c:pt idx="3">
                  <c:v>0.61687511298831499</c:v>
                </c:pt>
                <c:pt idx="4">
                  <c:v>0.61488064912227158</c:v>
                </c:pt>
                <c:pt idx="5">
                  <c:v>0.55258035963740437</c:v>
                </c:pt>
                <c:pt idx="6">
                  <c:v>0.56950923745506876</c:v>
                </c:pt>
                <c:pt idx="7">
                  <c:v>0.58868849033524362</c:v>
                </c:pt>
                <c:pt idx="8">
                  <c:v>0.56962075838930903</c:v>
                </c:pt>
                <c:pt idx="9">
                  <c:v>0.60357829591316858</c:v>
                </c:pt>
                <c:pt idx="10">
                  <c:v>0.54737644067438473</c:v>
                </c:pt>
                <c:pt idx="11">
                  <c:v>0.50270819784518073</c:v>
                </c:pt>
                <c:pt idx="12">
                  <c:v>0.59024156608261003</c:v>
                </c:pt>
                <c:pt idx="13">
                  <c:v>0.60228465307598211</c:v>
                </c:pt>
                <c:pt idx="14">
                  <c:v>0.62578152696810962</c:v>
                </c:pt>
                <c:pt idx="15">
                  <c:v>0.62039213108287994</c:v>
                </c:pt>
                <c:pt idx="16">
                  <c:v>0.6458447299902097</c:v>
                </c:pt>
                <c:pt idx="17">
                  <c:v>0.58053572308999857</c:v>
                </c:pt>
                <c:pt idx="18">
                  <c:v>0.58087380760643204</c:v>
                </c:pt>
                <c:pt idx="19">
                  <c:v>0.58876714194149726</c:v>
                </c:pt>
                <c:pt idx="20">
                  <c:v>0.62340554411650773</c:v>
                </c:pt>
                <c:pt idx="21">
                  <c:v>0.54055135949888367</c:v>
                </c:pt>
                <c:pt idx="22">
                  <c:v>0.55284918378415182</c:v>
                </c:pt>
                <c:pt idx="23">
                  <c:v>0.63592875807939819</c:v>
                </c:pt>
                <c:pt idx="24">
                  <c:v>0.64139093604802677</c:v>
                </c:pt>
                <c:pt idx="25">
                  <c:v>0.6098727722226005</c:v>
                </c:pt>
                <c:pt idx="26">
                  <c:v>0.55101671874889946</c:v>
                </c:pt>
                <c:pt idx="27">
                  <c:v>0.50266006775777183</c:v>
                </c:pt>
                <c:pt idx="28">
                  <c:v>0.51110044162289958</c:v>
                </c:pt>
                <c:pt idx="29">
                  <c:v>0.44779881153901235</c:v>
                </c:pt>
                <c:pt idx="30">
                  <c:v>0.41670677507284082</c:v>
                </c:pt>
                <c:pt idx="31">
                  <c:v>0.47785663807817735</c:v>
                </c:pt>
                <c:pt idx="32">
                  <c:v>0.46243270592047031</c:v>
                </c:pt>
                <c:pt idx="33">
                  <c:v>0.47085194950332099</c:v>
                </c:pt>
                <c:pt idx="34">
                  <c:v>0.49348952524951339</c:v>
                </c:pt>
                <c:pt idx="35">
                  <c:v>0.49519286078196129</c:v>
                </c:pt>
                <c:pt idx="36">
                  <c:v>0.48994433344524557</c:v>
                </c:pt>
                <c:pt idx="37">
                  <c:v>0.52116197770050876</c:v>
                </c:pt>
                <c:pt idx="38">
                  <c:v>0.49399430421502172</c:v>
                </c:pt>
                <c:pt idx="39">
                  <c:v>0.53736068687504257</c:v>
                </c:pt>
                <c:pt idx="40">
                  <c:v>0.56468331576389497</c:v>
                </c:pt>
                <c:pt idx="41">
                  <c:v>0.5643910135257284</c:v>
                </c:pt>
                <c:pt idx="42">
                  <c:v>0.58611881322943493</c:v>
                </c:pt>
                <c:pt idx="43">
                  <c:v>0.53527583235703602</c:v>
                </c:pt>
                <c:pt idx="44">
                  <c:v>0.50997466713935891</c:v>
                </c:pt>
                <c:pt idx="45">
                  <c:v>0.48054135783193908</c:v>
                </c:pt>
                <c:pt idx="46">
                  <c:v>0.61947413770839743</c:v>
                </c:pt>
                <c:pt idx="47">
                  <c:v>0.60577584526998629</c:v>
                </c:pt>
                <c:pt idx="48">
                  <c:v>0.52137915004613444</c:v>
                </c:pt>
                <c:pt idx="49">
                  <c:v>0.56270998218012858</c:v>
                </c:pt>
                <c:pt idx="50">
                  <c:v>0.51420307140391941</c:v>
                </c:pt>
                <c:pt idx="51">
                  <c:v>0.38980088230667553</c:v>
                </c:pt>
                <c:pt idx="52">
                  <c:v>0.35384888091677252</c:v>
                </c:pt>
                <c:pt idx="53">
                  <c:v>0.35164546203710012</c:v>
                </c:pt>
                <c:pt idx="54">
                  <c:v>0.44839985067933857</c:v>
                </c:pt>
                <c:pt idx="55">
                  <c:v>0.45456637139053691</c:v>
                </c:pt>
                <c:pt idx="56">
                  <c:v>0.48602466608284478</c:v>
                </c:pt>
                <c:pt idx="57">
                  <c:v>0.54662748955811891</c:v>
                </c:pt>
                <c:pt idx="58">
                  <c:v>0.51418311502621328</c:v>
                </c:pt>
                <c:pt idx="59">
                  <c:v>0.56373362696599671</c:v>
                </c:pt>
                <c:pt idx="60">
                  <c:v>0.62396549659685063</c:v>
                </c:pt>
                <c:pt idx="61">
                  <c:v>0.6042098565723395</c:v>
                </c:pt>
                <c:pt idx="62">
                  <c:v>0.56596521955537193</c:v>
                </c:pt>
                <c:pt idx="63">
                  <c:v>0.54826156472088072</c:v>
                </c:pt>
                <c:pt idx="64">
                  <c:v>0.61732941405727249</c:v>
                </c:pt>
                <c:pt idx="65">
                  <c:v>0.59773342505441041</c:v>
                </c:pt>
                <c:pt idx="66">
                  <c:v>0.5306318658743594</c:v>
                </c:pt>
                <c:pt idx="67">
                  <c:v>0.44197976658081506</c:v>
                </c:pt>
                <c:pt idx="68">
                  <c:v>0.48939964172432499</c:v>
                </c:pt>
                <c:pt idx="69">
                  <c:v>0.59511444395662194</c:v>
                </c:pt>
                <c:pt idx="70">
                  <c:v>0.55875040206231552</c:v>
                </c:pt>
                <c:pt idx="71">
                  <c:v>0.49825205609385603</c:v>
                </c:pt>
                <c:pt idx="72">
                  <c:v>0.63280617192067223</c:v>
                </c:pt>
                <c:pt idx="73">
                  <c:v>0.56209955180323479</c:v>
                </c:pt>
                <c:pt idx="74">
                  <c:v>0.71075930495458162</c:v>
                </c:pt>
                <c:pt idx="75">
                  <c:v>0.50627921555000954</c:v>
                </c:pt>
                <c:pt idx="76">
                  <c:v>0.49824618657100128</c:v>
                </c:pt>
                <c:pt idx="77">
                  <c:v>0.53082673403313696</c:v>
                </c:pt>
                <c:pt idx="78">
                  <c:v>0.48609275254795986</c:v>
                </c:pt>
                <c:pt idx="79">
                  <c:v>0.45491502104810894</c:v>
                </c:pt>
                <c:pt idx="80">
                  <c:v>0.51634896895961535</c:v>
                </c:pt>
                <c:pt idx="81">
                  <c:v>0.4420701572327782</c:v>
                </c:pt>
                <c:pt idx="82">
                  <c:v>0.41744750885711002</c:v>
                </c:pt>
                <c:pt idx="83">
                  <c:v>0.39618574926807054</c:v>
                </c:pt>
                <c:pt idx="84">
                  <c:v>0.41524291607286656</c:v>
                </c:pt>
                <c:pt idx="85">
                  <c:v>0.44097490426808222</c:v>
                </c:pt>
                <c:pt idx="86">
                  <c:v>0.46615985293323536</c:v>
                </c:pt>
                <c:pt idx="87">
                  <c:v>0.5401886229864602</c:v>
                </c:pt>
                <c:pt idx="88">
                  <c:v>0.51653092416811253</c:v>
                </c:pt>
                <c:pt idx="89">
                  <c:v>0.51711435473987455</c:v>
                </c:pt>
                <c:pt idx="90">
                  <c:v>0.6237905848157792</c:v>
                </c:pt>
                <c:pt idx="91">
                  <c:v>0.43434469125135877</c:v>
                </c:pt>
                <c:pt idx="92">
                  <c:v>0.5561372904873817</c:v>
                </c:pt>
                <c:pt idx="93">
                  <c:v>0.71646917678768063</c:v>
                </c:pt>
                <c:pt idx="94">
                  <c:v>0.58298214021585759</c:v>
                </c:pt>
                <c:pt idx="95">
                  <c:v>0.69628036597648901</c:v>
                </c:pt>
                <c:pt idx="96">
                  <c:v>0.6676570508230244</c:v>
                </c:pt>
                <c:pt idx="97">
                  <c:v>0.52358726454409077</c:v>
                </c:pt>
                <c:pt idx="98">
                  <c:v>0.47442414111272069</c:v>
                </c:pt>
                <c:pt idx="99">
                  <c:v>0.37782118616013471</c:v>
                </c:pt>
                <c:pt idx="100">
                  <c:v>0.52169375647114891</c:v>
                </c:pt>
                <c:pt idx="101">
                  <c:v>0.58292579279645196</c:v>
                </c:pt>
                <c:pt idx="102">
                  <c:v>0.38766672379668909</c:v>
                </c:pt>
                <c:pt idx="103">
                  <c:v>0.4779470287301405</c:v>
                </c:pt>
                <c:pt idx="104">
                  <c:v>0.47650899563072718</c:v>
                </c:pt>
                <c:pt idx="105">
                  <c:v>0.41065881872330839</c:v>
                </c:pt>
                <c:pt idx="106">
                  <c:v>0.45337603215559402</c:v>
                </c:pt>
                <c:pt idx="107">
                  <c:v>0.49813936125504482</c:v>
                </c:pt>
                <c:pt idx="108">
                  <c:v>0.56257146144075654</c:v>
                </c:pt>
                <c:pt idx="109">
                  <c:v>0.57192630696665403</c:v>
                </c:pt>
                <c:pt idx="110">
                  <c:v>0.51010144883302144</c:v>
                </c:pt>
                <c:pt idx="111">
                  <c:v>0.54758070006972992</c:v>
                </c:pt>
                <c:pt idx="112">
                  <c:v>0.47046456099490763</c:v>
                </c:pt>
                <c:pt idx="113">
                  <c:v>0.4076583186399611</c:v>
                </c:pt>
                <c:pt idx="114">
                  <c:v>0.51591462426836399</c:v>
                </c:pt>
                <c:pt idx="115">
                  <c:v>0.49224518640430681</c:v>
                </c:pt>
                <c:pt idx="116">
                  <c:v>0.44614360609397341</c:v>
                </c:pt>
                <c:pt idx="117">
                  <c:v>0.53208985535147879</c:v>
                </c:pt>
                <c:pt idx="118">
                  <c:v>0.45574731938891222</c:v>
                </c:pt>
                <c:pt idx="119">
                  <c:v>0.52478347330188835</c:v>
                </c:pt>
                <c:pt idx="120">
                  <c:v>0.51466558980487354</c:v>
                </c:pt>
                <c:pt idx="121">
                  <c:v>0.49498860138661605</c:v>
                </c:pt>
                <c:pt idx="122">
                  <c:v>0.52223844819206955</c:v>
                </c:pt>
                <c:pt idx="123">
                  <c:v>0.48220243279983283</c:v>
                </c:pt>
                <c:pt idx="124">
                  <c:v>0.42363398594601448</c:v>
                </c:pt>
                <c:pt idx="125">
                  <c:v>0.42737874152734373</c:v>
                </c:pt>
                <c:pt idx="126">
                  <c:v>0.59896954656762036</c:v>
                </c:pt>
                <c:pt idx="127">
                  <c:v>0.46949961143758701</c:v>
                </c:pt>
                <c:pt idx="128">
                  <c:v>0.48799799966661112</c:v>
                </c:pt>
                <c:pt idx="129">
                  <c:v>0.71635765585344036</c:v>
                </c:pt>
                <c:pt idx="130">
                  <c:v>0.60707653153459851</c:v>
                </c:pt>
                <c:pt idx="131">
                  <c:v>0.65120477826116552</c:v>
                </c:pt>
                <c:pt idx="132">
                  <c:v>0.69633201777761078</c:v>
                </c:pt>
                <c:pt idx="133">
                  <c:v>0.67301592518940956</c:v>
                </c:pt>
                <c:pt idx="134">
                  <c:v>0.64301561997422096</c:v>
                </c:pt>
                <c:pt idx="135">
                  <c:v>0.61741863080466464</c:v>
                </c:pt>
                <c:pt idx="136">
                  <c:v>0.66491715755442804</c:v>
                </c:pt>
                <c:pt idx="137">
                  <c:v>0.64634129162372134</c:v>
                </c:pt>
                <c:pt idx="138">
                  <c:v>0.57372355486477788</c:v>
                </c:pt>
                <c:pt idx="139">
                  <c:v>0.64215866963742785</c:v>
                </c:pt>
                <c:pt idx="140">
                  <c:v>0.63217226345235944</c:v>
                </c:pt>
                <c:pt idx="141">
                  <c:v>0.61206797377027622</c:v>
                </c:pt>
                <c:pt idx="142">
                  <c:v>0.70282605786410413</c:v>
                </c:pt>
                <c:pt idx="143">
                  <c:v>0.68182255728067354</c:v>
                </c:pt>
                <c:pt idx="144">
                  <c:v>0.68612022191492006</c:v>
                </c:pt>
                <c:pt idx="145">
                  <c:v>0.62250868102430212</c:v>
                </c:pt>
                <c:pt idx="146">
                  <c:v>0.53108851475245877</c:v>
                </c:pt>
                <c:pt idx="147">
                  <c:v>0.61161132489217684</c:v>
                </c:pt>
                <c:pt idx="148">
                  <c:v>0.60687814166210807</c:v>
                </c:pt>
                <c:pt idx="149">
                  <c:v>0.67465586987502613</c:v>
                </c:pt>
                <c:pt idx="150">
                  <c:v>0.76827710721740006</c:v>
                </c:pt>
                <c:pt idx="151">
                  <c:v>0.80077313355042745</c:v>
                </c:pt>
                <c:pt idx="152">
                  <c:v>0.73175576211058646</c:v>
                </c:pt>
                <c:pt idx="153">
                  <c:v>0.63236478380199512</c:v>
                </c:pt>
                <c:pt idx="154">
                  <c:v>0.65189855586259682</c:v>
                </c:pt>
                <c:pt idx="155">
                  <c:v>0.53515492018622823</c:v>
                </c:pt>
                <c:pt idx="156">
                  <c:v>0.56515170368770373</c:v>
                </c:pt>
                <c:pt idx="157">
                  <c:v>0.6330127791251593</c:v>
                </c:pt>
                <c:pt idx="158">
                  <c:v>0.66409542435476332</c:v>
                </c:pt>
                <c:pt idx="159">
                  <c:v>0.68471857985720619</c:v>
                </c:pt>
                <c:pt idx="160">
                  <c:v>0.7040105275761922</c:v>
                </c:pt>
                <c:pt idx="161">
                  <c:v>0.8449330757004101</c:v>
                </c:pt>
                <c:pt idx="162">
                  <c:v>0.66544071899307167</c:v>
                </c:pt>
                <c:pt idx="163">
                  <c:v>0.68810177283068308</c:v>
                </c:pt>
                <c:pt idx="164">
                  <c:v>0.76746476525430296</c:v>
                </c:pt>
                <c:pt idx="165">
                  <c:v>0.76013020949500976</c:v>
                </c:pt>
                <c:pt idx="166">
                  <c:v>0.7210474046143841</c:v>
                </c:pt>
                <c:pt idx="167">
                  <c:v>0.70917688159294157</c:v>
                </c:pt>
                <c:pt idx="168">
                  <c:v>0.70100885358827414</c:v>
                </c:pt>
                <c:pt idx="169">
                  <c:v>0.73452852470716945</c:v>
                </c:pt>
                <c:pt idx="170">
                  <c:v>0.72656358219327632</c:v>
                </c:pt>
                <c:pt idx="171">
                  <c:v>0.70111685280880143</c:v>
                </c:pt>
                <c:pt idx="172">
                  <c:v>0.8528663227908877</c:v>
                </c:pt>
                <c:pt idx="173">
                  <c:v>0.64501125774483536</c:v>
                </c:pt>
                <c:pt idx="174">
                  <c:v>0.71838029342918652</c:v>
                </c:pt>
                <c:pt idx="175">
                  <c:v>0.80026952848948996</c:v>
                </c:pt>
                <c:pt idx="176">
                  <c:v>0.96166732014021117</c:v>
                </c:pt>
                <c:pt idx="177">
                  <c:v>0.99829549056298117</c:v>
                </c:pt>
                <c:pt idx="178">
                  <c:v>1</c:v>
                </c:pt>
                <c:pt idx="179">
                  <c:v>0.84832683381502549</c:v>
                </c:pt>
                <c:pt idx="180">
                  <c:v>0.81916704427263709</c:v>
                </c:pt>
                <c:pt idx="181">
                  <c:v>0.74489997159150945</c:v>
                </c:pt>
                <c:pt idx="182">
                  <c:v>0.88042842821221379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711-2346-B872-21B90F6EC4D9}"/>
            </c:ext>
          </c:extLst>
        </c:ser>
        <c:ser>
          <c:idx val="9"/>
          <c:order val="9"/>
          <c:tx>
            <c:strRef>
              <c:f>'8-cells'!$AM$2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62000"/>
                </a:schemeClr>
              </a:solidFill>
              <a:ln w="9525">
                <a:solidFill>
                  <a:schemeClr val="accent6">
                    <a:shade val="62000"/>
                  </a:schemeClr>
                </a:solidFill>
              </a:ln>
              <a:effectLst/>
            </c:spPr>
          </c:marker>
          <c:xVal>
            <c:numRef>
              <c:f>'8-cells'!$AM$3:$AM$388</c:f>
              <c:numCache>
                <c:formatCode>General</c:formatCode>
                <c:ptCount val="386"/>
                <c:pt idx="0">
                  <c:v>0</c:v>
                </c:pt>
                <c:pt idx="1">
                  <c:v>3.5719880447747073E-3</c:v>
                </c:pt>
                <c:pt idx="2">
                  <c:v>7.1424250743324048E-3</c:v>
                </c:pt>
                <c:pt idx="3">
                  <c:v>1.071441311910711E-2</c:v>
                </c:pt>
                <c:pt idx="4">
                  <c:v>1.4286401163881818E-2</c:v>
                </c:pt>
                <c:pt idx="5">
                  <c:v>1.7856838193439514E-2</c:v>
                </c:pt>
                <c:pt idx="6">
                  <c:v>2.1428826238214221E-2</c:v>
                </c:pt>
                <c:pt idx="7">
                  <c:v>2.499926326777192E-2</c:v>
                </c:pt>
                <c:pt idx="8">
                  <c:v>2.857125131254663E-2</c:v>
                </c:pt>
                <c:pt idx="9">
                  <c:v>3.2143239357321336E-2</c:v>
                </c:pt>
                <c:pt idx="10">
                  <c:v>3.5713676386879029E-2</c:v>
                </c:pt>
                <c:pt idx="11">
                  <c:v>3.9285664431653738E-2</c:v>
                </c:pt>
                <c:pt idx="12">
                  <c:v>4.2857652476428441E-2</c:v>
                </c:pt>
                <c:pt idx="13">
                  <c:v>4.6428089505986141E-2</c:v>
                </c:pt>
                <c:pt idx="14">
                  <c:v>5.0000077550760851E-2</c:v>
                </c:pt>
                <c:pt idx="15">
                  <c:v>5.357206559553556E-2</c:v>
                </c:pt>
                <c:pt idx="16">
                  <c:v>5.714250262509326E-2</c:v>
                </c:pt>
                <c:pt idx="17">
                  <c:v>6.0714490669867963E-2</c:v>
                </c:pt>
                <c:pt idx="18">
                  <c:v>6.4284927699425662E-2</c:v>
                </c:pt>
                <c:pt idx="19">
                  <c:v>6.7856915744200372E-2</c:v>
                </c:pt>
                <c:pt idx="20">
                  <c:v>7.1428903788975068E-2</c:v>
                </c:pt>
                <c:pt idx="21">
                  <c:v>7.4999340818532767E-2</c:v>
                </c:pt>
                <c:pt idx="22">
                  <c:v>7.8571328863307477E-2</c:v>
                </c:pt>
                <c:pt idx="23">
                  <c:v>8.2143316908082187E-2</c:v>
                </c:pt>
                <c:pt idx="24">
                  <c:v>8.5713753937639886E-2</c:v>
                </c:pt>
                <c:pt idx="25">
                  <c:v>8.9285741982414582E-2</c:v>
                </c:pt>
                <c:pt idx="26">
                  <c:v>9.2857730027189306E-2</c:v>
                </c:pt>
                <c:pt idx="27">
                  <c:v>9.6428167056746991E-2</c:v>
                </c:pt>
                <c:pt idx="28">
                  <c:v>0.1000001551015217</c:v>
                </c:pt>
                <c:pt idx="29">
                  <c:v>0.1035721431462964</c:v>
                </c:pt>
                <c:pt idx="30">
                  <c:v>0.1071425801758541</c:v>
                </c:pt>
                <c:pt idx="31">
                  <c:v>0.11071456822062882</c:v>
                </c:pt>
                <c:pt idx="32">
                  <c:v>0.11428500525018652</c:v>
                </c:pt>
                <c:pt idx="33">
                  <c:v>0.11785699329496122</c:v>
                </c:pt>
                <c:pt idx="34">
                  <c:v>0.12142898133973593</c:v>
                </c:pt>
                <c:pt idx="35">
                  <c:v>0.12499941836929362</c:v>
                </c:pt>
                <c:pt idx="36">
                  <c:v>0.12857140641406833</c:v>
                </c:pt>
                <c:pt idx="37">
                  <c:v>0.13214339445884304</c:v>
                </c:pt>
                <c:pt idx="38">
                  <c:v>0.13571383148840074</c:v>
                </c:pt>
                <c:pt idx="39">
                  <c:v>0.13928581953317543</c:v>
                </c:pt>
                <c:pt idx="40">
                  <c:v>0.14285780757795014</c:v>
                </c:pt>
                <c:pt idx="41">
                  <c:v>0.14642824460750783</c:v>
                </c:pt>
                <c:pt idx="42">
                  <c:v>0.15000023265228254</c:v>
                </c:pt>
                <c:pt idx="43">
                  <c:v>0.15357066968184027</c:v>
                </c:pt>
                <c:pt idx="44">
                  <c:v>0.15714265772661495</c:v>
                </c:pt>
                <c:pt idx="45">
                  <c:v>0.16071464577138966</c:v>
                </c:pt>
                <c:pt idx="46">
                  <c:v>0.16428508280094736</c:v>
                </c:pt>
                <c:pt idx="47">
                  <c:v>0.16785707084572207</c:v>
                </c:pt>
                <c:pt idx="48">
                  <c:v>0.17142905889049678</c:v>
                </c:pt>
                <c:pt idx="49">
                  <c:v>0.17499949592005445</c:v>
                </c:pt>
                <c:pt idx="50">
                  <c:v>0.17857148396482916</c:v>
                </c:pt>
                <c:pt idx="51">
                  <c:v>0.18214347200960387</c:v>
                </c:pt>
                <c:pt idx="52">
                  <c:v>0.18571390903916157</c:v>
                </c:pt>
                <c:pt idx="53">
                  <c:v>0.18928589708393631</c:v>
                </c:pt>
                <c:pt idx="54">
                  <c:v>0.19285633411349398</c:v>
                </c:pt>
                <c:pt idx="55">
                  <c:v>0.19642832215826869</c:v>
                </c:pt>
                <c:pt idx="56">
                  <c:v>0.2000003102030434</c:v>
                </c:pt>
                <c:pt idx="57">
                  <c:v>0.2035707472326011</c:v>
                </c:pt>
                <c:pt idx="58">
                  <c:v>0.20714273527737581</c:v>
                </c:pt>
                <c:pt idx="59">
                  <c:v>0.21071472332215049</c:v>
                </c:pt>
                <c:pt idx="60">
                  <c:v>0.21428516035170819</c:v>
                </c:pt>
                <c:pt idx="61">
                  <c:v>0.2178571483964829</c:v>
                </c:pt>
                <c:pt idx="62">
                  <c:v>0.22142913644125764</c:v>
                </c:pt>
                <c:pt idx="63">
                  <c:v>0.22499957347081534</c:v>
                </c:pt>
                <c:pt idx="64">
                  <c:v>0.22857156151559002</c:v>
                </c:pt>
                <c:pt idx="65">
                  <c:v>0.23214354956036473</c:v>
                </c:pt>
                <c:pt idx="66">
                  <c:v>0.23571398658992243</c:v>
                </c:pt>
                <c:pt idx="67">
                  <c:v>0.23928597463469714</c:v>
                </c:pt>
                <c:pt idx="68">
                  <c:v>0.24285641166425484</c:v>
                </c:pt>
                <c:pt idx="69">
                  <c:v>0.24642839970902952</c:v>
                </c:pt>
                <c:pt idx="70">
                  <c:v>0.25000038775380429</c:v>
                </c:pt>
                <c:pt idx="71">
                  <c:v>0.25357082478336196</c:v>
                </c:pt>
                <c:pt idx="72">
                  <c:v>0.25714281282813667</c:v>
                </c:pt>
                <c:pt idx="73">
                  <c:v>0.26071480087291138</c:v>
                </c:pt>
                <c:pt idx="74">
                  <c:v>0.26428523790246905</c:v>
                </c:pt>
                <c:pt idx="75">
                  <c:v>0.26785722594724376</c:v>
                </c:pt>
                <c:pt idx="76">
                  <c:v>0.27142921399201847</c:v>
                </c:pt>
                <c:pt idx="77">
                  <c:v>0.27499965102157614</c:v>
                </c:pt>
                <c:pt idx="78">
                  <c:v>0.27857163906635085</c:v>
                </c:pt>
                <c:pt idx="79">
                  <c:v>0.28214207609590858</c:v>
                </c:pt>
                <c:pt idx="80">
                  <c:v>0.28571406414068329</c:v>
                </c:pt>
                <c:pt idx="81">
                  <c:v>0.289286052185458</c:v>
                </c:pt>
                <c:pt idx="82">
                  <c:v>0.29285648921501567</c:v>
                </c:pt>
                <c:pt idx="83">
                  <c:v>0.29642847725979038</c:v>
                </c:pt>
                <c:pt idx="84">
                  <c:v>0.30000046530456509</c:v>
                </c:pt>
                <c:pt idx="85">
                  <c:v>0.30357090233412276</c:v>
                </c:pt>
                <c:pt idx="86">
                  <c:v>0.30714289037889753</c:v>
                </c:pt>
                <c:pt idx="87">
                  <c:v>0.31071487842367224</c:v>
                </c:pt>
                <c:pt idx="88">
                  <c:v>0.31428531545322991</c:v>
                </c:pt>
                <c:pt idx="89">
                  <c:v>0.31785730349800462</c:v>
                </c:pt>
                <c:pt idx="90">
                  <c:v>0.32142774052756234</c:v>
                </c:pt>
                <c:pt idx="91">
                  <c:v>0.32499972857233705</c:v>
                </c:pt>
                <c:pt idx="92">
                  <c:v>0.32857171661711171</c:v>
                </c:pt>
                <c:pt idx="93">
                  <c:v>0.33214215364666944</c:v>
                </c:pt>
                <c:pt idx="94">
                  <c:v>0.33571414169144415</c:v>
                </c:pt>
                <c:pt idx="95">
                  <c:v>0.33928612973621886</c:v>
                </c:pt>
                <c:pt idx="96">
                  <c:v>0.34285656676577653</c:v>
                </c:pt>
                <c:pt idx="97">
                  <c:v>0.34642855481055124</c:v>
                </c:pt>
                <c:pt idx="98">
                  <c:v>0.35000054285532595</c:v>
                </c:pt>
                <c:pt idx="99">
                  <c:v>0.35357097988488362</c:v>
                </c:pt>
                <c:pt idx="100">
                  <c:v>0.35714296792965833</c:v>
                </c:pt>
                <c:pt idx="101">
                  <c:v>0.36071340495921606</c:v>
                </c:pt>
                <c:pt idx="102">
                  <c:v>0.36428539300399077</c:v>
                </c:pt>
                <c:pt idx="103">
                  <c:v>0.36785738104876542</c:v>
                </c:pt>
                <c:pt idx="104">
                  <c:v>0.37142781807832315</c:v>
                </c:pt>
                <c:pt idx="105">
                  <c:v>0.37499980612309791</c:v>
                </c:pt>
                <c:pt idx="106">
                  <c:v>0.37857179416787262</c:v>
                </c:pt>
                <c:pt idx="107">
                  <c:v>0.38214223119743029</c:v>
                </c:pt>
                <c:pt idx="108">
                  <c:v>0.385714219242205</c:v>
                </c:pt>
                <c:pt idx="109">
                  <c:v>0.38928620728697971</c:v>
                </c:pt>
                <c:pt idx="110">
                  <c:v>0.39285664431653738</c:v>
                </c:pt>
                <c:pt idx="111">
                  <c:v>0.39642863236131209</c:v>
                </c:pt>
                <c:pt idx="112">
                  <c:v>0.4000006204060868</c:v>
                </c:pt>
                <c:pt idx="113">
                  <c:v>0.40357105743564448</c:v>
                </c:pt>
                <c:pt idx="114">
                  <c:v>0.40714304548041919</c:v>
                </c:pt>
                <c:pt idx="115">
                  <c:v>0.41071348250997691</c:v>
                </c:pt>
                <c:pt idx="116">
                  <c:v>0.41428547055475162</c:v>
                </c:pt>
                <c:pt idx="117">
                  <c:v>0.41785745859952628</c:v>
                </c:pt>
                <c:pt idx="118">
                  <c:v>0.421427895629084</c:v>
                </c:pt>
                <c:pt idx="119">
                  <c:v>0.42499988367385871</c:v>
                </c:pt>
                <c:pt idx="120">
                  <c:v>0.42857187171863342</c:v>
                </c:pt>
                <c:pt idx="121">
                  <c:v>0.4321423087481911</c:v>
                </c:pt>
                <c:pt idx="122">
                  <c:v>0.43571429679296581</c:v>
                </c:pt>
                <c:pt idx="123">
                  <c:v>0.43928628483774057</c:v>
                </c:pt>
                <c:pt idx="124">
                  <c:v>0.44285672186729824</c:v>
                </c:pt>
                <c:pt idx="125">
                  <c:v>0.44642870991207295</c:v>
                </c:pt>
                <c:pt idx="126">
                  <c:v>0.44999914694163068</c:v>
                </c:pt>
                <c:pt idx="127">
                  <c:v>0.45357113498640539</c:v>
                </c:pt>
                <c:pt idx="128">
                  <c:v>0.45714312303118004</c:v>
                </c:pt>
                <c:pt idx="129">
                  <c:v>0.46071356006073777</c:v>
                </c:pt>
                <c:pt idx="130">
                  <c:v>0.46428554810551248</c:v>
                </c:pt>
                <c:pt idx="131">
                  <c:v>0.46785753615028719</c:v>
                </c:pt>
                <c:pt idx="132">
                  <c:v>0.47142797317984486</c:v>
                </c:pt>
                <c:pt idx="133">
                  <c:v>0.47499996122461957</c:v>
                </c:pt>
                <c:pt idx="134">
                  <c:v>0.47857194926939428</c:v>
                </c:pt>
                <c:pt idx="135">
                  <c:v>0.48214238629895195</c:v>
                </c:pt>
                <c:pt idx="136">
                  <c:v>0.48571437434372666</c:v>
                </c:pt>
                <c:pt idx="137">
                  <c:v>0.48928481137328439</c:v>
                </c:pt>
                <c:pt idx="138">
                  <c:v>0.49285679941805904</c:v>
                </c:pt>
                <c:pt idx="139">
                  <c:v>0.49642878746283381</c:v>
                </c:pt>
                <c:pt idx="140">
                  <c:v>0.49999922449239148</c:v>
                </c:pt>
                <c:pt idx="141">
                  <c:v>0.50357121253716619</c:v>
                </c:pt>
                <c:pt idx="142">
                  <c:v>0.50714320058194085</c:v>
                </c:pt>
                <c:pt idx="143">
                  <c:v>0.51071363761149857</c:v>
                </c:pt>
                <c:pt idx="144">
                  <c:v>0.51428562565627334</c:v>
                </c:pt>
                <c:pt idx="145">
                  <c:v>0.51785761370104799</c:v>
                </c:pt>
                <c:pt idx="146">
                  <c:v>0.52142805073060572</c:v>
                </c:pt>
                <c:pt idx="147">
                  <c:v>0.52500003877538037</c:v>
                </c:pt>
                <c:pt idx="148">
                  <c:v>0.52857202682015503</c:v>
                </c:pt>
                <c:pt idx="149">
                  <c:v>0.53214246384971287</c:v>
                </c:pt>
                <c:pt idx="150">
                  <c:v>0.53571445189448752</c:v>
                </c:pt>
                <c:pt idx="151">
                  <c:v>0.53928488892404514</c:v>
                </c:pt>
                <c:pt idx="152">
                  <c:v>0.54285687696882001</c:v>
                </c:pt>
                <c:pt idx="153">
                  <c:v>0.54642886501359467</c:v>
                </c:pt>
                <c:pt idx="154">
                  <c:v>0.54999930204315228</c:v>
                </c:pt>
                <c:pt idx="155">
                  <c:v>0.55357129008792705</c:v>
                </c:pt>
                <c:pt idx="156">
                  <c:v>0.5571432781327017</c:v>
                </c:pt>
                <c:pt idx="157">
                  <c:v>0.56071371516225954</c:v>
                </c:pt>
                <c:pt idx="158">
                  <c:v>0.56428570320703419</c:v>
                </c:pt>
                <c:pt idx="159">
                  <c:v>0.56785769125180885</c:v>
                </c:pt>
                <c:pt idx="160">
                  <c:v>0.57142812828136658</c:v>
                </c:pt>
                <c:pt idx="161">
                  <c:v>0.57500011632614123</c:v>
                </c:pt>
                <c:pt idx="162">
                  <c:v>0.57857055335569896</c:v>
                </c:pt>
                <c:pt idx="163">
                  <c:v>0.58214254140047372</c:v>
                </c:pt>
                <c:pt idx="164">
                  <c:v>0.58571452944524838</c:v>
                </c:pt>
                <c:pt idx="165">
                  <c:v>0.58928496647480599</c:v>
                </c:pt>
                <c:pt idx="166">
                  <c:v>0.59285695451958076</c:v>
                </c:pt>
                <c:pt idx="167">
                  <c:v>0.59642894256435541</c:v>
                </c:pt>
                <c:pt idx="168">
                  <c:v>0.59999937959391325</c:v>
                </c:pt>
                <c:pt idx="169">
                  <c:v>0.60357136763868791</c:v>
                </c:pt>
                <c:pt idx="170">
                  <c:v>0.60714335568346256</c:v>
                </c:pt>
                <c:pt idx="171">
                  <c:v>0.6107137927130204</c:v>
                </c:pt>
                <c:pt idx="172">
                  <c:v>0.61428578075779505</c:v>
                </c:pt>
                <c:pt idx="173">
                  <c:v>0.61785621778735267</c:v>
                </c:pt>
                <c:pt idx="174">
                  <c:v>0.62142820583212743</c:v>
                </c:pt>
                <c:pt idx="175">
                  <c:v>0.62500019387690209</c:v>
                </c:pt>
                <c:pt idx="176">
                  <c:v>0.62857063090645982</c:v>
                </c:pt>
                <c:pt idx="177">
                  <c:v>0.63214261895123458</c:v>
                </c:pt>
                <c:pt idx="178">
                  <c:v>0.63571460699600923</c:v>
                </c:pt>
                <c:pt idx="179">
                  <c:v>0.63928504402556685</c:v>
                </c:pt>
                <c:pt idx="180">
                  <c:v>0.64285703207034162</c:v>
                </c:pt>
                <c:pt idx="181">
                  <c:v>0.64642902011511627</c:v>
                </c:pt>
                <c:pt idx="182">
                  <c:v>0.64999945714467411</c:v>
                </c:pt>
                <c:pt idx="183">
                  <c:v>0.65357144518944876</c:v>
                </c:pt>
                <c:pt idx="184">
                  <c:v>0.65714188221900638</c:v>
                </c:pt>
                <c:pt idx="185">
                  <c:v>0.66071387026378114</c:v>
                </c:pt>
                <c:pt idx="186">
                  <c:v>0.6642858583085558</c:v>
                </c:pt>
                <c:pt idx="187">
                  <c:v>0.66785629533811353</c:v>
                </c:pt>
                <c:pt idx="188">
                  <c:v>0.67142828338288829</c:v>
                </c:pt>
                <c:pt idx="189">
                  <c:v>0.67500027142766295</c:v>
                </c:pt>
                <c:pt idx="190">
                  <c:v>0.67857070845722067</c:v>
                </c:pt>
                <c:pt idx="191">
                  <c:v>0.68214269650199544</c:v>
                </c:pt>
                <c:pt idx="192">
                  <c:v>0.68571468454677009</c:v>
                </c:pt>
                <c:pt idx="193">
                  <c:v>0.68928512157632782</c:v>
                </c:pt>
                <c:pt idx="194">
                  <c:v>0.69285710962110247</c:v>
                </c:pt>
                <c:pt idx="195">
                  <c:v>0.69642909766587713</c:v>
                </c:pt>
                <c:pt idx="196">
                  <c:v>0.69999953469543497</c:v>
                </c:pt>
                <c:pt idx="197">
                  <c:v>0.70357152274020962</c:v>
                </c:pt>
                <c:pt idx="198">
                  <c:v>0.70714195976976724</c:v>
                </c:pt>
                <c:pt idx="199">
                  <c:v>0.710713947814542</c:v>
                </c:pt>
                <c:pt idx="200">
                  <c:v>0.71428593585931666</c:v>
                </c:pt>
                <c:pt idx="201">
                  <c:v>0.71785637288887438</c:v>
                </c:pt>
                <c:pt idx="202">
                  <c:v>0.72142836093364915</c:v>
                </c:pt>
                <c:pt idx="203">
                  <c:v>0.7250003489784238</c:v>
                </c:pt>
                <c:pt idx="204">
                  <c:v>0.72857078600798153</c:v>
                </c:pt>
                <c:pt idx="205">
                  <c:v>0.73214277405275618</c:v>
                </c:pt>
                <c:pt idx="206">
                  <c:v>0.73571476209753084</c:v>
                </c:pt>
                <c:pt idx="207">
                  <c:v>0.73928519912708868</c:v>
                </c:pt>
                <c:pt idx="208">
                  <c:v>0.74285718717186333</c:v>
                </c:pt>
                <c:pt idx="209">
                  <c:v>0.74642762420142106</c:v>
                </c:pt>
                <c:pt idx="210">
                  <c:v>0.74999961224619582</c:v>
                </c:pt>
                <c:pt idx="211">
                  <c:v>0.75357160029097048</c:v>
                </c:pt>
                <c:pt idx="212">
                  <c:v>0.75714203732052809</c:v>
                </c:pt>
                <c:pt idx="213">
                  <c:v>0.76071402536530286</c:v>
                </c:pt>
                <c:pt idx="214">
                  <c:v>0.76428601341007751</c:v>
                </c:pt>
                <c:pt idx="215">
                  <c:v>0.76785645043963524</c:v>
                </c:pt>
                <c:pt idx="216">
                  <c:v>0.77142843848441001</c:v>
                </c:pt>
                <c:pt idx="217">
                  <c:v>0.77500042652918466</c:v>
                </c:pt>
                <c:pt idx="218">
                  <c:v>0.77857086355874239</c:v>
                </c:pt>
                <c:pt idx="219">
                  <c:v>0.78214285160351704</c:v>
                </c:pt>
                <c:pt idx="220">
                  <c:v>0.78571328863307477</c:v>
                </c:pt>
                <c:pt idx="221">
                  <c:v>0.78928527667784953</c:v>
                </c:pt>
                <c:pt idx="222">
                  <c:v>0.79285726472262419</c:v>
                </c:pt>
                <c:pt idx="223">
                  <c:v>0.7964277017521818</c:v>
                </c:pt>
                <c:pt idx="224">
                  <c:v>0.79999968979695657</c:v>
                </c:pt>
                <c:pt idx="225">
                  <c:v>0.80357167784173122</c:v>
                </c:pt>
                <c:pt idx="226">
                  <c:v>0.80714211487128895</c:v>
                </c:pt>
                <c:pt idx="227">
                  <c:v>0.81071410291606372</c:v>
                </c:pt>
                <c:pt idx="228">
                  <c:v>0.81428609096083837</c:v>
                </c:pt>
                <c:pt idx="229">
                  <c:v>0.81785652799039621</c:v>
                </c:pt>
                <c:pt idx="230">
                  <c:v>0.82142851603517086</c:v>
                </c:pt>
                <c:pt idx="231">
                  <c:v>0.82499895306472848</c:v>
                </c:pt>
                <c:pt idx="232">
                  <c:v>0.82857094110950325</c:v>
                </c:pt>
                <c:pt idx="233">
                  <c:v>0.8321429291542779</c:v>
                </c:pt>
                <c:pt idx="234">
                  <c:v>0.83571336618383563</c:v>
                </c:pt>
                <c:pt idx="235">
                  <c:v>0.83928535422861039</c:v>
                </c:pt>
                <c:pt idx="236">
                  <c:v>0.84285734227338505</c:v>
                </c:pt>
                <c:pt idx="237">
                  <c:v>0.84642777930294266</c:v>
                </c:pt>
                <c:pt idx="238">
                  <c:v>0.84999976734771743</c:v>
                </c:pt>
                <c:pt idx="239">
                  <c:v>0.85357175539249208</c:v>
                </c:pt>
                <c:pt idx="240">
                  <c:v>0.85714219242204981</c:v>
                </c:pt>
                <c:pt idx="241">
                  <c:v>0.86071418046682457</c:v>
                </c:pt>
                <c:pt idx="242">
                  <c:v>0.86428616851159923</c:v>
                </c:pt>
                <c:pt idx="243">
                  <c:v>0.86785660554115696</c:v>
                </c:pt>
                <c:pt idx="244">
                  <c:v>0.87142859358593161</c:v>
                </c:pt>
                <c:pt idx="245">
                  <c:v>0.87499903061548934</c:v>
                </c:pt>
                <c:pt idx="246">
                  <c:v>0.8785710186602641</c:v>
                </c:pt>
                <c:pt idx="247">
                  <c:v>0.88214300670503876</c:v>
                </c:pt>
                <c:pt idx="248">
                  <c:v>0.88571344373459648</c:v>
                </c:pt>
                <c:pt idx="249">
                  <c:v>0.88928543177937125</c:v>
                </c:pt>
                <c:pt idx="250">
                  <c:v>0.8928574198241459</c:v>
                </c:pt>
                <c:pt idx="251">
                  <c:v>0.89642785685370352</c:v>
                </c:pt>
                <c:pt idx="252">
                  <c:v>0.89999984489847829</c:v>
                </c:pt>
                <c:pt idx="253">
                  <c:v>0.90357183294325294</c:v>
                </c:pt>
                <c:pt idx="254">
                  <c:v>0.90714226997281078</c:v>
                </c:pt>
                <c:pt idx="255">
                  <c:v>0.91071425801758543</c:v>
                </c:pt>
                <c:pt idx="256">
                  <c:v>0.91428469504714305</c:v>
                </c:pt>
                <c:pt idx="257">
                  <c:v>0.91785668309191781</c:v>
                </c:pt>
                <c:pt idx="258">
                  <c:v>0.92142867113669247</c:v>
                </c:pt>
                <c:pt idx="259">
                  <c:v>0.92499910816625019</c:v>
                </c:pt>
                <c:pt idx="260">
                  <c:v>0.92857109621102496</c:v>
                </c:pt>
                <c:pt idx="261">
                  <c:v>0.93214308425579961</c:v>
                </c:pt>
                <c:pt idx="262">
                  <c:v>0.93571352128535723</c:v>
                </c:pt>
                <c:pt idx="263">
                  <c:v>0.939285509330132</c:v>
                </c:pt>
                <c:pt idx="264">
                  <c:v>0.94285749737490676</c:v>
                </c:pt>
                <c:pt idx="265">
                  <c:v>0.94642793440446449</c:v>
                </c:pt>
                <c:pt idx="266">
                  <c:v>0.94999992244923914</c:v>
                </c:pt>
                <c:pt idx="267">
                  <c:v>0.95357035947879687</c:v>
                </c:pt>
                <c:pt idx="268">
                  <c:v>0.95714234752357163</c:v>
                </c:pt>
                <c:pt idx="269">
                  <c:v>0.96071433556834629</c:v>
                </c:pt>
                <c:pt idx="270">
                  <c:v>0.96428477259790391</c:v>
                </c:pt>
                <c:pt idx="271">
                  <c:v>0.96785676064267867</c:v>
                </c:pt>
                <c:pt idx="272">
                  <c:v>0.97142874868745333</c:v>
                </c:pt>
                <c:pt idx="273">
                  <c:v>0.97499918571701105</c:v>
                </c:pt>
                <c:pt idx="274">
                  <c:v>0.97857117376178582</c:v>
                </c:pt>
                <c:pt idx="275">
                  <c:v>0.98214316180656047</c:v>
                </c:pt>
                <c:pt idx="276">
                  <c:v>0.98571359883611809</c:v>
                </c:pt>
                <c:pt idx="277">
                  <c:v>0.98928558688089285</c:v>
                </c:pt>
                <c:pt idx="278">
                  <c:v>0.99285757492566762</c:v>
                </c:pt>
                <c:pt idx="279">
                  <c:v>0.99642801195522535</c:v>
                </c:pt>
                <c:pt idx="280">
                  <c:v>1</c:v>
                </c:pt>
              </c:numCache>
            </c:numRef>
          </c:xVal>
          <c:yVal>
            <c:numRef>
              <c:f>'8-cells'!$AN$3:$AN$388</c:f>
              <c:numCache>
                <c:formatCode>General</c:formatCode>
                <c:ptCount val="386"/>
                <c:pt idx="0">
                  <c:v>0.64197530864197527</c:v>
                </c:pt>
                <c:pt idx="1">
                  <c:v>0.60355925925925924</c:v>
                </c:pt>
                <c:pt idx="2">
                  <c:v>0.6351975308641975</c:v>
                </c:pt>
                <c:pt idx="3">
                  <c:v>0.55934444444444442</c:v>
                </c:pt>
                <c:pt idx="4">
                  <c:v>0.54829876543209877</c:v>
                </c:pt>
                <c:pt idx="5">
                  <c:v>0.5958679012345679</c:v>
                </c:pt>
                <c:pt idx="6">
                  <c:v>0.63538641975308641</c:v>
                </c:pt>
                <c:pt idx="7">
                  <c:v>0.59320987654320989</c:v>
                </c:pt>
                <c:pt idx="8">
                  <c:v>0.50682839506172839</c:v>
                </c:pt>
                <c:pt idx="9">
                  <c:v>0.55433950617283945</c:v>
                </c:pt>
                <c:pt idx="10">
                  <c:v>0.57048395061728396</c:v>
                </c:pt>
                <c:pt idx="11">
                  <c:v>0.6801876543209876</c:v>
                </c:pt>
                <c:pt idx="12">
                  <c:v>0.70672716049382722</c:v>
                </c:pt>
                <c:pt idx="13">
                  <c:v>0.56139506172839504</c:v>
                </c:pt>
                <c:pt idx="14">
                  <c:v>0.59197530864197534</c:v>
                </c:pt>
                <c:pt idx="15">
                  <c:v>0.64622716049382711</c:v>
                </c:pt>
                <c:pt idx="16">
                  <c:v>0.54557777777777783</c:v>
                </c:pt>
                <c:pt idx="17">
                  <c:v>0.76093827160493832</c:v>
                </c:pt>
                <c:pt idx="18">
                  <c:v>0.82530864197530862</c:v>
                </c:pt>
                <c:pt idx="19">
                  <c:v>0.60698888888888891</c:v>
                </c:pt>
                <c:pt idx="20">
                  <c:v>0.61929999999999996</c:v>
                </c:pt>
                <c:pt idx="21">
                  <c:v>0.69660493827160486</c:v>
                </c:pt>
                <c:pt idx="22">
                  <c:v>0.75338888888888889</c:v>
                </c:pt>
                <c:pt idx="23">
                  <c:v>0.62165555555555563</c:v>
                </c:pt>
                <c:pt idx="24">
                  <c:v>0.63174567901234568</c:v>
                </c:pt>
                <c:pt idx="25">
                  <c:v>0.65117160493827164</c:v>
                </c:pt>
                <c:pt idx="26">
                  <c:v>0.59411728395061725</c:v>
                </c:pt>
                <c:pt idx="27">
                  <c:v>0.49651728395061728</c:v>
                </c:pt>
                <c:pt idx="28">
                  <c:v>0.55308641975308637</c:v>
                </c:pt>
                <c:pt idx="29">
                  <c:v>0.55070246913580245</c:v>
                </c:pt>
                <c:pt idx="30">
                  <c:v>0.66326543209876543</c:v>
                </c:pt>
                <c:pt idx="31">
                  <c:v>0.53108765432098759</c:v>
                </c:pt>
                <c:pt idx="32">
                  <c:v>0.48092716049382717</c:v>
                </c:pt>
                <c:pt idx="33">
                  <c:v>0.55564320987654325</c:v>
                </c:pt>
                <c:pt idx="34">
                  <c:v>0.69317160493827168</c:v>
                </c:pt>
                <c:pt idx="35">
                  <c:v>0.70833333333333337</c:v>
                </c:pt>
                <c:pt idx="36">
                  <c:v>0.69916913580246909</c:v>
                </c:pt>
                <c:pt idx="37">
                  <c:v>0.67968641975308641</c:v>
                </c:pt>
                <c:pt idx="38">
                  <c:v>0.6159234567901235</c:v>
                </c:pt>
                <c:pt idx="39">
                  <c:v>0.65813209876543211</c:v>
                </c:pt>
                <c:pt idx="40">
                  <c:v>0.67044567901234564</c:v>
                </c:pt>
                <c:pt idx="41">
                  <c:v>0.55874567901234573</c:v>
                </c:pt>
                <c:pt idx="42">
                  <c:v>0.55432098765432092</c:v>
                </c:pt>
                <c:pt idx="43">
                  <c:v>0.52405802469135809</c:v>
                </c:pt>
                <c:pt idx="44">
                  <c:v>0.6129</c:v>
                </c:pt>
                <c:pt idx="45">
                  <c:v>0.71214444444444447</c:v>
                </c:pt>
                <c:pt idx="46">
                  <c:v>0.73459259259259257</c:v>
                </c:pt>
                <c:pt idx="47">
                  <c:v>0.63261851851851858</c:v>
                </c:pt>
                <c:pt idx="48">
                  <c:v>0.74290740740740735</c:v>
                </c:pt>
                <c:pt idx="49">
                  <c:v>0.82854938271604939</c:v>
                </c:pt>
                <c:pt idx="50">
                  <c:v>0.6308259259259259</c:v>
                </c:pt>
                <c:pt idx="51">
                  <c:v>0.59955925925925935</c:v>
                </c:pt>
                <c:pt idx="52">
                  <c:v>0.55973827160493828</c:v>
                </c:pt>
                <c:pt idx="53">
                  <c:v>0.59340246913580252</c:v>
                </c:pt>
                <c:pt idx="54">
                  <c:v>0.74973580246913585</c:v>
                </c:pt>
                <c:pt idx="55">
                  <c:v>0.68170493827160494</c:v>
                </c:pt>
                <c:pt idx="56">
                  <c:v>0.60246913580246908</c:v>
                </c:pt>
                <c:pt idx="57">
                  <c:v>0.69205432098765429</c:v>
                </c:pt>
                <c:pt idx="58">
                  <c:v>0.66751111111111106</c:v>
                </c:pt>
                <c:pt idx="59">
                  <c:v>0.7400444444444445</c:v>
                </c:pt>
                <c:pt idx="60">
                  <c:v>0.70445925925925923</c:v>
                </c:pt>
                <c:pt idx="61">
                  <c:v>0.72603580246913579</c:v>
                </c:pt>
                <c:pt idx="62">
                  <c:v>0.70012592592592593</c:v>
                </c:pt>
                <c:pt idx="63">
                  <c:v>0.69151234567901243</c:v>
                </c:pt>
                <c:pt idx="64">
                  <c:v>0.64252962962962956</c:v>
                </c:pt>
                <c:pt idx="65">
                  <c:v>0.50533827160493827</c:v>
                </c:pt>
                <c:pt idx="66">
                  <c:v>0.57370864197530858</c:v>
                </c:pt>
                <c:pt idx="67">
                  <c:v>0.62773703703703698</c:v>
                </c:pt>
                <c:pt idx="68">
                  <c:v>0.75585802469135799</c:v>
                </c:pt>
                <c:pt idx="69">
                  <c:v>0.57860246913580249</c:v>
                </c:pt>
                <c:pt idx="70">
                  <c:v>0.61728395061728392</c:v>
                </c:pt>
                <c:pt idx="71">
                  <c:v>0.6595802469135803</c:v>
                </c:pt>
                <c:pt idx="72">
                  <c:v>0.75701728395061729</c:v>
                </c:pt>
                <c:pt idx="73">
                  <c:v>0.70041604938271607</c:v>
                </c:pt>
                <c:pt idx="74">
                  <c:v>0.64782098765432106</c:v>
                </c:pt>
                <c:pt idx="75">
                  <c:v>0.59430864197530864</c:v>
                </c:pt>
                <c:pt idx="76">
                  <c:v>0.67714814814814805</c:v>
                </c:pt>
                <c:pt idx="77">
                  <c:v>0.7617283950617284</c:v>
                </c:pt>
                <c:pt idx="78">
                  <c:v>0.65119629629629627</c:v>
                </c:pt>
                <c:pt idx="79">
                  <c:v>0.65477160493827158</c:v>
                </c:pt>
                <c:pt idx="80">
                  <c:v>0.65684074074074073</c:v>
                </c:pt>
                <c:pt idx="81">
                  <c:v>0.64308024691358023</c:v>
                </c:pt>
                <c:pt idx="82">
                  <c:v>0.64606913580246916</c:v>
                </c:pt>
                <c:pt idx="83">
                  <c:v>0.52462839506172843</c:v>
                </c:pt>
                <c:pt idx="84">
                  <c:v>0.63456790123456785</c:v>
                </c:pt>
                <c:pt idx="85">
                  <c:v>0.52752592592592595</c:v>
                </c:pt>
                <c:pt idx="86">
                  <c:v>0.4828543209876543</c:v>
                </c:pt>
                <c:pt idx="87">
                  <c:v>0.62164567901234569</c:v>
                </c:pt>
                <c:pt idx="88">
                  <c:v>0.60720617283950618</c:v>
                </c:pt>
                <c:pt idx="89">
                  <c:v>0.56461358024691355</c:v>
                </c:pt>
                <c:pt idx="90">
                  <c:v>0.5711135802469135</c:v>
                </c:pt>
                <c:pt idx="91">
                  <c:v>0.62700617283950622</c:v>
                </c:pt>
                <c:pt idx="92">
                  <c:v>0.51111111111111107</c:v>
                </c:pt>
                <c:pt idx="93">
                  <c:v>0.52396666666666669</c:v>
                </c:pt>
                <c:pt idx="94">
                  <c:v>0.65946049382716054</c:v>
                </c:pt>
                <c:pt idx="95">
                  <c:v>0.60112716049382708</c:v>
                </c:pt>
                <c:pt idx="96">
                  <c:v>0.69276913580246913</c:v>
                </c:pt>
                <c:pt idx="97">
                  <c:v>0.6602320987654321</c:v>
                </c:pt>
                <c:pt idx="98">
                  <c:v>0.69938271604938274</c:v>
                </c:pt>
                <c:pt idx="99">
                  <c:v>0.58281975308641976</c:v>
                </c:pt>
                <c:pt idx="100">
                  <c:v>0.45023950617283953</c:v>
                </c:pt>
                <c:pt idx="101">
                  <c:v>0.44523827160493828</c:v>
                </c:pt>
                <c:pt idx="102">
                  <c:v>0.54012345679012341</c:v>
                </c:pt>
                <c:pt idx="103">
                  <c:v>0.50526913580246913</c:v>
                </c:pt>
                <c:pt idx="104">
                  <c:v>0.64293333333333325</c:v>
                </c:pt>
                <c:pt idx="105">
                  <c:v>0.64043209876543206</c:v>
                </c:pt>
                <c:pt idx="106">
                  <c:v>0.73522345679012346</c:v>
                </c:pt>
                <c:pt idx="107">
                  <c:v>0.59417654320987656</c:v>
                </c:pt>
                <c:pt idx="108">
                  <c:v>0.61738518518518526</c:v>
                </c:pt>
                <c:pt idx="109">
                  <c:v>0.58082345679012348</c:v>
                </c:pt>
                <c:pt idx="110">
                  <c:v>0.58717530864197531</c:v>
                </c:pt>
                <c:pt idx="111">
                  <c:v>0.60801234567901241</c:v>
                </c:pt>
                <c:pt idx="112">
                  <c:v>0.59012345679012346</c:v>
                </c:pt>
                <c:pt idx="113">
                  <c:v>0.54605679012345687</c:v>
                </c:pt>
                <c:pt idx="114">
                  <c:v>0.62666913580246908</c:v>
                </c:pt>
                <c:pt idx="115">
                  <c:v>0.51821975308641977</c:v>
                </c:pt>
                <c:pt idx="116">
                  <c:v>0.55953580246913581</c:v>
                </c:pt>
                <c:pt idx="117">
                  <c:v>0.53926049382716057</c:v>
                </c:pt>
                <c:pt idx="118">
                  <c:v>0.63080123456790127</c:v>
                </c:pt>
                <c:pt idx="119">
                  <c:v>0.58364197530864192</c:v>
                </c:pt>
                <c:pt idx="120">
                  <c:v>0.66112345679012352</c:v>
                </c:pt>
                <c:pt idx="121">
                  <c:v>0.59789259259259253</c:v>
                </c:pt>
                <c:pt idx="122">
                  <c:v>0.64871481481481486</c:v>
                </c:pt>
                <c:pt idx="123">
                  <c:v>0.65509259259259256</c:v>
                </c:pt>
                <c:pt idx="124">
                  <c:v>0.71297530864197523</c:v>
                </c:pt>
                <c:pt idx="125">
                  <c:v>0.43280740740740742</c:v>
                </c:pt>
                <c:pt idx="126">
                  <c:v>0.5537037037037037</c:v>
                </c:pt>
                <c:pt idx="127">
                  <c:v>0.62644567901234571</c:v>
                </c:pt>
                <c:pt idx="128">
                  <c:v>0.6592086419753086</c:v>
                </c:pt>
                <c:pt idx="129">
                  <c:v>0.70804074074074075</c:v>
                </c:pt>
                <c:pt idx="130">
                  <c:v>0.65488765432098772</c:v>
                </c:pt>
                <c:pt idx="131">
                  <c:v>0.63301851851851854</c:v>
                </c:pt>
                <c:pt idx="132">
                  <c:v>0.67820617283950613</c:v>
                </c:pt>
                <c:pt idx="133">
                  <c:v>0.66759259259259263</c:v>
                </c:pt>
                <c:pt idx="134">
                  <c:v>0.56549506172839514</c:v>
                </c:pt>
                <c:pt idx="135">
                  <c:v>0.51231358024691354</c:v>
                </c:pt>
                <c:pt idx="136">
                  <c:v>0.53378641975308638</c:v>
                </c:pt>
                <c:pt idx="137">
                  <c:v>0.44037901234567894</c:v>
                </c:pt>
                <c:pt idx="138">
                  <c:v>0.49973580246913579</c:v>
                </c:pt>
                <c:pt idx="139">
                  <c:v>0.59929753086419757</c:v>
                </c:pt>
                <c:pt idx="140">
                  <c:v>0.58024691358024694</c:v>
                </c:pt>
                <c:pt idx="141">
                  <c:v>0.53858641975308641</c:v>
                </c:pt>
                <c:pt idx="142">
                  <c:v>0.56820370370370377</c:v>
                </c:pt>
                <c:pt idx="143">
                  <c:v>0.47898024691358027</c:v>
                </c:pt>
                <c:pt idx="144">
                  <c:v>0.55671481481481477</c:v>
                </c:pt>
                <c:pt idx="145">
                  <c:v>0.5890654320987655</c:v>
                </c:pt>
                <c:pt idx="146">
                  <c:v>0.57911358024691362</c:v>
                </c:pt>
                <c:pt idx="147">
                  <c:v>0.53595679012345676</c:v>
                </c:pt>
                <c:pt idx="148">
                  <c:v>0.57248641975308645</c:v>
                </c:pt>
                <c:pt idx="149">
                  <c:v>0.49509629629629631</c:v>
                </c:pt>
                <c:pt idx="150">
                  <c:v>0.45477407407407405</c:v>
                </c:pt>
                <c:pt idx="151">
                  <c:v>0.52972469135802469</c:v>
                </c:pt>
                <c:pt idx="152">
                  <c:v>0.63844814814814821</c:v>
                </c:pt>
                <c:pt idx="153">
                  <c:v>0.53077654320987655</c:v>
                </c:pt>
                <c:pt idx="154">
                  <c:v>0.58518518518518514</c:v>
                </c:pt>
                <c:pt idx="155">
                  <c:v>0.597458024691358</c:v>
                </c:pt>
                <c:pt idx="156">
                  <c:v>0.5581753086419754</c:v>
                </c:pt>
                <c:pt idx="157">
                  <c:v>0.58760123456790125</c:v>
                </c:pt>
                <c:pt idx="158">
                  <c:v>0.51463827160493825</c:v>
                </c:pt>
                <c:pt idx="159">
                  <c:v>0.46618148148148147</c:v>
                </c:pt>
                <c:pt idx="160">
                  <c:v>0.43713827160493829</c:v>
                </c:pt>
                <c:pt idx="161">
                  <c:v>0.46481481481481479</c:v>
                </c:pt>
                <c:pt idx="162">
                  <c:v>0.39760617283950617</c:v>
                </c:pt>
                <c:pt idx="163">
                  <c:v>0.44906419753086424</c:v>
                </c:pt>
                <c:pt idx="164">
                  <c:v>0.55404444444444445</c:v>
                </c:pt>
                <c:pt idx="165">
                  <c:v>0.50111851851851852</c:v>
                </c:pt>
                <c:pt idx="166">
                  <c:v>0.60560617283950613</c:v>
                </c:pt>
                <c:pt idx="167">
                  <c:v>0.6401765432098766</c:v>
                </c:pt>
                <c:pt idx="168">
                  <c:v>0.49629629629629635</c:v>
                </c:pt>
                <c:pt idx="169">
                  <c:v>0.47233827160493824</c:v>
                </c:pt>
                <c:pt idx="170">
                  <c:v>0.41414691358024697</c:v>
                </c:pt>
                <c:pt idx="171">
                  <c:v>0.44256790123456791</c:v>
                </c:pt>
                <c:pt idx="172">
                  <c:v>0.45502592592592594</c:v>
                </c:pt>
                <c:pt idx="173">
                  <c:v>0.43442345679012345</c:v>
                </c:pt>
                <c:pt idx="174">
                  <c:v>0.4456160493827161</c:v>
                </c:pt>
                <c:pt idx="175">
                  <c:v>0.57793209876543206</c:v>
                </c:pt>
                <c:pt idx="176">
                  <c:v>0.62544691358024695</c:v>
                </c:pt>
                <c:pt idx="177">
                  <c:v>0.61889629629629628</c:v>
                </c:pt>
                <c:pt idx="178">
                  <c:v>0.46835432098765434</c:v>
                </c:pt>
                <c:pt idx="179">
                  <c:v>0.48703333333333332</c:v>
                </c:pt>
                <c:pt idx="180">
                  <c:v>0.47442716049382722</c:v>
                </c:pt>
                <c:pt idx="181">
                  <c:v>0.54502716049382716</c:v>
                </c:pt>
                <c:pt idx="182">
                  <c:v>0.4790123456790123</c:v>
                </c:pt>
                <c:pt idx="183">
                  <c:v>0.46748271604938274</c:v>
                </c:pt>
                <c:pt idx="184">
                  <c:v>0.62983086419753087</c:v>
                </c:pt>
                <c:pt idx="185">
                  <c:v>0.62383456790123459</c:v>
                </c:pt>
                <c:pt idx="186">
                  <c:v>0.52542222222222223</c:v>
                </c:pt>
                <c:pt idx="187">
                  <c:v>0.54339629629629627</c:v>
                </c:pt>
                <c:pt idx="188">
                  <c:v>0.47543456790123456</c:v>
                </c:pt>
                <c:pt idx="189">
                  <c:v>0.52484567901234569</c:v>
                </c:pt>
                <c:pt idx="190">
                  <c:v>0.53483209876543203</c:v>
                </c:pt>
                <c:pt idx="191">
                  <c:v>0.4622604938271605</c:v>
                </c:pt>
                <c:pt idx="192">
                  <c:v>0.46061975308641978</c:v>
                </c:pt>
                <c:pt idx="193">
                  <c:v>0.51785061728395065</c:v>
                </c:pt>
                <c:pt idx="194">
                  <c:v>0.53329506172839503</c:v>
                </c:pt>
                <c:pt idx="195">
                  <c:v>0.51796790123456782</c:v>
                </c:pt>
                <c:pt idx="196">
                  <c:v>0.46419753086419757</c:v>
                </c:pt>
                <c:pt idx="197">
                  <c:v>0.4146728395061729</c:v>
                </c:pt>
                <c:pt idx="198">
                  <c:v>0.49993703703703707</c:v>
                </c:pt>
                <c:pt idx="199">
                  <c:v>0.56790740740740742</c:v>
                </c:pt>
                <c:pt idx="200">
                  <c:v>0.53388765432098761</c:v>
                </c:pt>
                <c:pt idx="201">
                  <c:v>0.55776296296296302</c:v>
                </c:pt>
                <c:pt idx="202">
                  <c:v>0.66102345679012353</c:v>
                </c:pt>
                <c:pt idx="203">
                  <c:v>0.50169753086419755</c:v>
                </c:pt>
                <c:pt idx="204">
                  <c:v>0.52134074074074077</c:v>
                </c:pt>
                <c:pt idx="205">
                  <c:v>0.58182222222222224</c:v>
                </c:pt>
                <c:pt idx="206">
                  <c:v>0.49525061728395059</c:v>
                </c:pt>
                <c:pt idx="207">
                  <c:v>0.51278641975308636</c:v>
                </c:pt>
                <c:pt idx="208">
                  <c:v>0.50309876543209875</c:v>
                </c:pt>
                <c:pt idx="209">
                  <c:v>0.51082716049382715</c:v>
                </c:pt>
                <c:pt idx="210">
                  <c:v>0.5092592592592593</c:v>
                </c:pt>
                <c:pt idx="211">
                  <c:v>0.54060864197530856</c:v>
                </c:pt>
                <c:pt idx="212">
                  <c:v>0.43280370370370369</c:v>
                </c:pt>
                <c:pt idx="213">
                  <c:v>0.63929876543209874</c:v>
                </c:pt>
                <c:pt idx="214">
                  <c:v>0.63524814814814812</c:v>
                </c:pt>
                <c:pt idx="215">
                  <c:v>0.64136172839506167</c:v>
                </c:pt>
                <c:pt idx="216">
                  <c:v>0.65779753086419746</c:v>
                </c:pt>
                <c:pt idx="217">
                  <c:v>0.65216049382716057</c:v>
                </c:pt>
                <c:pt idx="218">
                  <c:v>0.56999259259259261</c:v>
                </c:pt>
                <c:pt idx="219">
                  <c:v>0.53684814814814807</c:v>
                </c:pt>
                <c:pt idx="220">
                  <c:v>0.3983370370370371</c:v>
                </c:pt>
                <c:pt idx="221">
                  <c:v>0.40008765432098764</c:v>
                </c:pt>
                <c:pt idx="222">
                  <c:v>0.4504037037037037</c:v>
                </c:pt>
                <c:pt idx="223">
                  <c:v>0.54513086419753087</c:v>
                </c:pt>
                <c:pt idx="224">
                  <c:v>0.47654320987654325</c:v>
                </c:pt>
                <c:pt idx="225">
                  <c:v>0.4849456790123457</c:v>
                </c:pt>
                <c:pt idx="226">
                  <c:v>0.46191728395061732</c:v>
                </c:pt>
                <c:pt idx="227">
                  <c:v>0.44054197530864198</c:v>
                </c:pt>
                <c:pt idx="228">
                  <c:v>0.562962962962963</c:v>
                </c:pt>
                <c:pt idx="229">
                  <c:v>0.60020493827160493</c:v>
                </c:pt>
                <c:pt idx="230">
                  <c:v>0.61690617283950622</c:v>
                </c:pt>
                <c:pt idx="231">
                  <c:v>0.52530864197530858</c:v>
                </c:pt>
                <c:pt idx="232">
                  <c:v>0.59234074074074072</c:v>
                </c:pt>
                <c:pt idx="233">
                  <c:v>0.64135802469135805</c:v>
                </c:pt>
                <c:pt idx="234">
                  <c:v>0.61991728395061729</c:v>
                </c:pt>
                <c:pt idx="235">
                  <c:v>0.50373209876543212</c:v>
                </c:pt>
                <c:pt idx="236">
                  <c:v>0.54472098765432098</c:v>
                </c:pt>
                <c:pt idx="237">
                  <c:v>0.59517777777777781</c:v>
                </c:pt>
                <c:pt idx="238">
                  <c:v>0.58703703703703702</c:v>
                </c:pt>
                <c:pt idx="239">
                  <c:v>0.57341851851851855</c:v>
                </c:pt>
                <c:pt idx="240">
                  <c:v>0.65532839506172846</c:v>
                </c:pt>
                <c:pt idx="241">
                  <c:v>0.64874320987654321</c:v>
                </c:pt>
                <c:pt idx="242">
                  <c:v>0.56797654320987656</c:v>
                </c:pt>
                <c:pt idx="243">
                  <c:v>0.69750617283950611</c:v>
                </c:pt>
                <c:pt idx="244">
                  <c:v>0.69256790123456791</c:v>
                </c:pt>
                <c:pt idx="245">
                  <c:v>0.62037037037037035</c:v>
                </c:pt>
                <c:pt idx="246">
                  <c:v>0.62401111111111107</c:v>
                </c:pt>
                <c:pt idx="247">
                  <c:v>0.53398271604938274</c:v>
                </c:pt>
                <c:pt idx="248">
                  <c:v>0.51766172839506175</c:v>
                </c:pt>
                <c:pt idx="249">
                  <c:v>0.45254197530864199</c:v>
                </c:pt>
                <c:pt idx="250">
                  <c:v>0.53029753086419751</c:v>
                </c:pt>
                <c:pt idx="251">
                  <c:v>0.48080493827160492</c:v>
                </c:pt>
                <c:pt idx="252">
                  <c:v>0.47160493827160499</c:v>
                </c:pt>
                <c:pt idx="253">
                  <c:v>0.67430740740740736</c:v>
                </c:pt>
                <c:pt idx="254">
                  <c:v>0.72202098765432099</c:v>
                </c:pt>
                <c:pt idx="255">
                  <c:v>0.71260123456790125</c:v>
                </c:pt>
                <c:pt idx="256">
                  <c:v>0.57666913580246915</c:v>
                </c:pt>
                <c:pt idx="257">
                  <c:v>0.52932469135802473</c:v>
                </c:pt>
                <c:pt idx="258">
                  <c:v>0.57663086419753085</c:v>
                </c:pt>
                <c:pt idx="259">
                  <c:v>0.66929012345679006</c:v>
                </c:pt>
                <c:pt idx="260">
                  <c:v>0.70647530864197527</c:v>
                </c:pt>
                <c:pt idx="261">
                  <c:v>0.68778641975308641</c:v>
                </c:pt>
                <c:pt idx="262">
                  <c:v>0.72804197530864201</c:v>
                </c:pt>
                <c:pt idx="263">
                  <c:v>0.74860123456790117</c:v>
                </c:pt>
                <c:pt idx="264">
                  <c:v>0.78170864197530865</c:v>
                </c:pt>
                <c:pt idx="265">
                  <c:v>0.94055555555555559</c:v>
                </c:pt>
                <c:pt idx="266">
                  <c:v>0.78950617283950619</c:v>
                </c:pt>
                <c:pt idx="267">
                  <c:v>0.81155802469135796</c:v>
                </c:pt>
                <c:pt idx="268">
                  <c:v>0.80791111111111102</c:v>
                </c:pt>
                <c:pt idx="269">
                  <c:v>0.86968395061728399</c:v>
                </c:pt>
                <c:pt idx="270">
                  <c:v>0.84492345679012348</c:v>
                </c:pt>
                <c:pt idx="271">
                  <c:v>0.90684320987654321</c:v>
                </c:pt>
                <c:pt idx="272">
                  <c:v>0.8240864197530865</c:v>
                </c:pt>
                <c:pt idx="273">
                  <c:v>0.71018518518518514</c:v>
                </c:pt>
                <c:pt idx="274">
                  <c:v>0.68022222222222217</c:v>
                </c:pt>
                <c:pt idx="275">
                  <c:v>0.87150370370370378</c:v>
                </c:pt>
                <c:pt idx="276">
                  <c:v>1</c:v>
                </c:pt>
                <c:pt idx="277">
                  <c:v>0.86459382716049382</c:v>
                </c:pt>
                <c:pt idx="278">
                  <c:v>0.76360493827160492</c:v>
                </c:pt>
                <c:pt idx="279">
                  <c:v>0.75509629629629627</c:v>
                </c:pt>
                <c:pt idx="280">
                  <c:v>0.77777777777777779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711-2346-B872-21B90F6EC4D9}"/>
            </c:ext>
          </c:extLst>
        </c:ser>
        <c:ser>
          <c:idx val="10"/>
          <c:order val="10"/>
          <c:tx>
            <c:strRef>
              <c:f>'8-cells'!$AQ$2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51000"/>
                </a:schemeClr>
              </a:solidFill>
              <a:ln w="9525">
                <a:solidFill>
                  <a:schemeClr val="accent6">
                    <a:shade val="51000"/>
                  </a:schemeClr>
                </a:solidFill>
              </a:ln>
              <a:effectLst/>
            </c:spPr>
          </c:marker>
          <c:xVal>
            <c:numRef>
              <c:f>'8-cells'!$AQ$3:$AQ$388</c:f>
              <c:numCache>
                <c:formatCode>General</c:formatCode>
                <c:ptCount val="386"/>
                <c:pt idx="0">
                  <c:v>0</c:v>
                </c:pt>
                <c:pt idx="1">
                  <c:v>3.8021134451082421E-3</c:v>
                </c:pt>
                <c:pt idx="2">
                  <c:v>7.6042268902164842E-3</c:v>
                </c:pt>
                <c:pt idx="3">
                  <c:v>1.1406340335324726E-2</c:v>
                </c:pt>
                <c:pt idx="4">
                  <c:v>1.5208453780432968E-2</c:v>
                </c:pt>
                <c:pt idx="5">
                  <c:v>1.901056722554121E-2</c:v>
                </c:pt>
                <c:pt idx="6">
                  <c:v>2.2814688122310016E-2</c:v>
                </c:pt>
                <c:pt idx="7">
                  <c:v>2.6616801567418257E-2</c:v>
                </c:pt>
                <c:pt idx="8">
                  <c:v>3.0418915012526502E-2</c:v>
                </c:pt>
                <c:pt idx="9">
                  <c:v>3.4221028457634743E-2</c:v>
                </c:pt>
                <c:pt idx="10">
                  <c:v>3.8023141902742981E-2</c:v>
                </c:pt>
                <c:pt idx="11">
                  <c:v>4.1825255347851226E-2</c:v>
                </c:pt>
                <c:pt idx="12">
                  <c:v>4.5627368792959463E-2</c:v>
                </c:pt>
                <c:pt idx="13">
                  <c:v>4.9429482238067708E-2</c:v>
                </c:pt>
                <c:pt idx="14">
                  <c:v>5.3231595683175946E-2</c:v>
                </c:pt>
                <c:pt idx="15">
                  <c:v>5.7033709128284191E-2</c:v>
                </c:pt>
                <c:pt idx="16">
                  <c:v>6.0835822573392435E-2</c:v>
                </c:pt>
                <c:pt idx="17">
                  <c:v>6.463793601850068E-2</c:v>
                </c:pt>
                <c:pt idx="18">
                  <c:v>6.8442056915269486E-2</c:v>
                </c:pt>
                <c:pt idx="19">
                  <c:v>7.2244170360377724E-2</c:v>
                </c:pt>
                <c:pt idx="20">
                  <c:v>7.6046283805485962E-2</c:v>
                </c:pt>
                <c:pt idx="21">
                  <c:v>7.98483972505942E-2</c:v>
                </c:pt>
                <c:pt idx="22">
                  <c:v>8.3650510695702451E-2</c:v>
                </c:pt>
                <c:pt idx="23">
                  <c:v>8.7452624140810689E-2</c:v>
                </c:pt>
                <c:pt idx="24">
                  <c:v>9.1254737585918927E-2</c:v>
                </c:pt>
                <c:pt idx="25">
                  <c:v>9.5056851031027165E-2</c:v>
                </c:pt>
                <c:pt idx="26">
                  <c:v>9.8858964476135416E-2</c:v>
                </c:pt>
                <c:pt idx="27">
                  <c:v>0.10266107792124365</c:v>
                </c:pt>
                <c:pt idx="28">
                  <c:v>0.10646319136635189</c:v>
                </c:pt>
                <c:pt idx="29">
                  <c:v>0.11026530481146014</c:v>
                </c:pt>
                <c:pt idx="30">
                  <c:v>0.11406942570822894</c:v>
                </c:pt>
                <c:pt idx="31">
                  <c:v>0.11787153915333719</c:v>
                </c:pt>
                <c:pt idx="32">
                  <c:v>0.12167365259844543</c:v>
                </c:pt>
                <c:pt idx="33">
                  <c:v>0.12547576604355368</c:v>
                </c:pt>
                <c:pt idx="34">
                  <c:v>0.1292778794886619</c:v>
                </c:pt>
                <c:pt idx="35">
                  <c:v>0.13307999293377015</c:v>
                </c:pt>
                <c:pt idx="36">
                  <c:v>0.1368821063788784</c:v>
                </c:pt>
                <c:pt idx="37">
                  <c:v>0.14068421982398663</c:v>
                </c:pt>
                <c:pt idx="38">
                  <c:v>0.14448633326909488</c:v>
                </c:pt>
                <c:pt idx="39">
                  <c:v>0.14828844671420313</c:v>
                </c:pt>
                <c:pt idx="40">
                  <c:v>0.15209056015931136</c:v>
                </c:pt>
                <c:pt idx="41">
                  <c:v>0.15589267360441961</c:v>
                </c:pt>
                <c:pt idx="42">
                  <c:v>0.1596967945011884</c:v>
                </c:pt>
                <c:pt idx="43">
                  <c:v>0.16349890794629668</c:v>
                </c:pt>
                <c:pt idx="44">
                  <c:v>0.1673010213914049</c:v>
                </c:pt>
                <c:pt idx="45">
                  <c:v>0.17110313483651315</c:v>
                </c:pt>
                <c:pt idx="46">
                  <c:v>0.17490524828162138</c:v>
                </c:pt>
                <c:pt idx="47">
                  <c:v>0.17870736172672963</c:v>
                </c:pt>
                <c:pt idx="48">
                  <c:v>0.18250947517183785</c:v>
                </c:pt>
                <c:pt idx="49">
                  <c:v>0.18631158861694611</c:v>
                </c:pt>
                <c:pt idx="50">
                  <c:v>0.19011370206205433</c:v>
                </c:pt>
                <c:pt idx="51">
                  <c:v>0.19391581550716261</c:v>
                </c:pt>
                <c:pt idx="52">
                  <c:v>0.19771792895227083</c:v>
                </c:pt>
                <c:pt idx="53">
                  <c:v>0.20152204984903965</c:v>
                </c:pt>
                <c:pt idx="54">
                  <c:v>0.20532416329414788</c:v>
                </c:pt>
                <c:pt idx="55">
                  <c:v>0.20912627673925613</c:v>
                </c:pt>
                <c:pt idx="56">
                  <c:v>0.21292839018436435</c:v>
                </c:pt>
                <c:pt idx="57">
                  <c:v>0.2167305036294726</c:v>
                </c:pt>
                <c:pt idx="58">
                  <c:v>0.22053261707458083</c:v>
                </c:pt>
                <c:pt idx="59">
                  <c:v>0.22433473051968911</c:v>
                </c:pt>
                <c:pt idx="60">
                  <c:v>0.22813684396479733</c:v>
                </c:pt>
                <c:pt idx="61">
                  <c:v>0.23193895740990558</c:v>
                </c:pt>
                <c:pt idx="62">
                  <c:v>0.23574107085501381</c:v>
                </c:pt>
                <c:pt idx="63">
                  <c:v>0.23954318430012206</c:v>
                </c:pt>
                <c:pt idx="64">
                  <c:v>0.24334529774523028</c:v>
                </c:pt>
                <c:pt idx="65">
                  <c:v>0.2471494186419991</c:v>
                </c:pt>
                <c:pt idx="66">
                  <c:v>0.25095153208710735</c:v>
                </c:pt>
                <c:pt idx="67">
                  <c:v>0.25475364553221558</c:v>
                </c:pt>
                <c:pt idx="68">
                  <c:v>0.2585557589773238</c:v>
                </c:pt>
                <c:pt idx="69">
                  <c:v>0.26235787242243208</c:v>
                </c:pt>
                <c:pt idx="70">
                  <c:v>0.26615998586754031</c:v>
                </c:pt>
                <c:pt idx="71">
                  <c:v>0.26996209931264858</c:v>
                </c:pt>
                <c:pt idx="72">
                  <c:v>0.27376421275775681</c:v>
                </c:pt>
                <c:pt idx="73">
                  <c:v>0.27756632620286503</c:v>
                </c:pt>
                <c:pt idx="74">
                  <c:v>0.28136843964797326</c:v>
                </c:pt>
                <c:pt idx="75">
                  <c:v>0.28517055309308154</c:v>
                </c:pt>
                <c:pt idx="76">
                  <c:v>0.28897266653818976</c:v>
                </c:pt>
                <c:pt idx="77">
                  <c:v>0.29277678743495855</c:v>
                </c:pt>
                <c:pt idx="78">
                  <c:v>0.29657890088006678</c:v>
                </c:pt>
                <c:pt idx="79">
                  <c:v>0.30038101432517506</c:v>
                </c:pt>
                <c:pt idx="80">
                  <c:v>0.30418312777028328</c:v>
                </c:pt>
                <c:pt idx="81">
                  <c:v>0.30798524121539156</c:v>
                </c:pt>
                <c:pt idx="82">
                  <c:v>0.31178735466049978</c:v>
                </c:pt>
                <c:pt idx="83">
                  <c:v>0.31558946810560801</c:v>
                </c:pt>
                <c:pt idx="84">
                  <c:v>0.31939158155071623</c:v>
                </c:pt>
                <c:pt idx="85">
                  <c:v>0.32319369499582445</c:v>
                </c:pt>
                <c:pt idx="86">
                  <c:v>0.32699580844093279</c:v>
                </c:pt>
                <c:pt idx="87">
                  <c:v>0.33079792188604101</c:v>
                </c:pt>
                <c:pt idx="88">
                  <c:v>0.33460204278280981</c:v>
                </c:pt>
                <c:pt idx="89">
                  <c:v>0.33840415622791803</c:v>
                </c:pt>
                <c:pt idx="90">
                  <c:v>0.34220626967302631</c:v>
                </c:pt>
                <c:pt idx="91">
                  <c:v>0.34600838311813453</c:v>
                </c:pt>
                <c:pt idx="92">
                  <c:v>0.34981049656324276</c:v>
                </c:pt>
                <c:pt idx="93">
                  <c:v>0.35361261000835098</c:v>
                </c:pt>
                <c:pt idx="94">
                  <c:v>0.35741472345345926</c:v>
                </c:pt>
                <c:pt idx="95">
                  <c:v>0.36121683689856748</c:v>
                </c:pt>
                <c:pt idx="96">
                  <c:v>0.36501895034367571</c:v>
                </c:pt>
                <c:pt idx="97">
                  <c:v>0.36882106378878393</c:v>
                </c:pt>
                <c:pt idx="98">
                  <c:v>0.37262317723389221</c:v>
                </c:pt>
                <c:pt idx="99">
                  <c:v>0.37642529067900043</c:v>
                </c:pt>
                <c:pt idx="100">
                  <c:v>0.38022941157576923</c:v>
                </c:pt>
                <c:pt idx="101">
                  <c:v>0.38403152502087745</c:v>
                </c:pt>
                <c:pt idx="102">
                  <c:v>0.38783363846598579</c:v>
                </c:pt>
                <c:pt idx="103">
                  <c:v>0.39163575191109401</c:v>
                </c:pt>
                <c:pt idx="104">
                  <c:v>0.39543786535620223</c:v>
                </c:pt>
                <c:pt idx="105">
                  <c:v>0.39923997880131046</c:v>
                </c:pt>
                <c:pt idx="106">
                  <c:v>0.40304209224641874</c:v>
                </c:pt>
                <c:pt idx="107">
                  <c:v>0.40684420569152696</c:v>
                </c:pt>
                <c:pt idx="108">
                  <c:v>0.41064631913663519</c:v>
                </c:pt>
                <c:pt idx="109">
                  <c:v>0.41444843258174341</c:v>
                </c:pt>
                <c:pt idx="110">
                  <c:v>0.41825054602685169</c:v>
                </c:pt>
                <c:pt idx="111">
                  <c:v>0.42205265947195991</c:v>
                </c:pt>
                <c:pt idx="112">
                  <c:v>0.4258567803687287</c:v>
                </c:pt>
                <c:pt idx="113">
                  <c:v>0.42965889381383693</c:v>
                </c:pt>
                <c:pt idx="114">
                  <c:v>0.43346100725894521</c:v>
                </c:pt>
                <c:pt idx="115">
                  <c:v>0.43726312070405343</c:v>
                </c:pt>
                <c:pt idx="116">
                  <c:v>0.44106523414916166</c:v>
                </c:pt>
                <c:pt idx="117">
                  <c:v>0.44486734759426988</c:v>
                </c:pt>
                <c:pt idx="118">
                  <c:v>0.44866946103937821</c:v>
                </c:pt>
                <c:pt idx="119">
                  <c:v>0.45247157448448644</c:v>
                </c:pt>
                <c:pt idx="120">
                  <c:v>0.45627368792959466</c:v>
                </c:pt>
                <c:pt idx="121">
                  <c:v>0.46007580137470289</c:v>
                </c:pt>
                <c:pt idx="122">
                  <c:v>0.46387791481981117</c:v>
                </c:pt>
                <c:pt idx="123">
                  <c:v>0.46768002826491939</c:v>
                </c:pt>
                <c:pt idx="124">
                  <c:v>0.47148414916168818</c:v>
                </c:pt>
                <c:pt idx="125">
                  <c:v>0.47528626260679646</c:v>
                </c:pt>
                <c:pt idx="126">
                  <c:v>0.47908837605190469</c:v>
                </c:pt>
                <c:pt idx="127">
                  <c:v>0.48289048949701291</c:v>
                </c:pt>
                <c:pt idx="128">
                  <c:v>0.48669260294212113</c:v>
                </c:pt>
                <c:pt idx="129">
                  <c:v>0.49049471638722941</c:v>
                </c:pt>
                <c:pt idx="130">
                  <c:v>0.49429682983233764</c:v>
                </c:pt>
                <c:pt idx="131">
                  <c:v>0.49809894327744586</c:v>
                </c:pt>
                <c:pt idx="132">
                  <c:v>0.50190105672255414</c:v>
                </c:pt>
                <c:pt idx="133">
                  <c:v>0.50570317016766231</c:v>
                </c:pt>
                <c:pt idx="134">
                  <c:v>0.50950528361277059</c:v>
                </c:pt>
                <c:pt idx="135">
                  <c:v>0.51330940450953944</c:v>
                </c:pt>
                <c:pt idx="136">
                  <c:v>0.5171115179546476</c:v>
                </c:pt>
                <c:pt idx="137">
                  <c:v>0.52091363139975588</c:v>
                </c:pt>
                <c:pt idx="138">
                  <c:v>0.52471574484486416</c:v>
                </c:pt>
                <c:pt idx="139">
                  <c:v>0.52851785828997233</c:v>
                </c:pt>
                <c:pt idx="140">
                  <c:v>0.53231997173508061</c:v>
                </c:pt>
                <c:pt idx="141">
                  <c:v>0.53612208518018889</c:v>
                </c:pt>
                <c:pt idx="142">
                  <c:v>0.53992419862529717</c:v>
                </c:pt>
                <c:pt idx="143">
                  <c:v>0.54372631207040534</c:v>
                </c:pt>
                <c:pt idx="144">
                  <c:v>0.54752842551551362</c:v>
                </c:pt>
                <c:pt idx="145">
                  <c:v>0.5513305389606219</c:v>
                </c:pt>
                <c:pt idx="146">
                  <c:v>0.55513265240573006</c:v>
                </c:pt>
                <c:pt idx="147">
                  <c:v>0.55893677330249891</c:v>
                </c:pt>
                <c:pt idx="148">
                  <c:v>0.56273888674760708</c:v>
                </c:pt>
                <c:pt idx="149">
                  <c:v>0.56654100019271536</c:v>
                </c:pt>
                <c:pt idx="150">
                  <c:v>0.57034311363782364</c:v>
                </c:pt>
                <c:pt idx="151">
                  <c:v>0.57414522708293181</c:v>
                </c:pt>
                <c:pt idx="152">
                  <c:v>0.57794734052804009</c:v>
                </c:pt>
                <c:pt idx="153">
                  <c:v>0.58174945397314837</c:v>
                </c:pt>
                <c:pt idx="154">
                  <c:v>0.58555156741825665</c:v>
                </c:pt>
                <c:pt idx="155">
                  <c:v>0.58935368086336481</c:v>
                </c:pt>
                <c:pt idx="156">
                  <c:v>0.59315579430847309</c:v>
                </c:pt>
                <c:pt idx="157">
                  <c:v>0.59695790775358137</c:v>
                </c:pt>
                <c:pt idx="158">
                  <c:v>0.60076002119868954</c:v>
                </c:pt>
                <c:pt idx="159">
                  <c:v>0.60456414209545839</c:v>
                </c:pt>
                <c:pt idx="160">
                  <c:v>0.60836625554056656</c:v>
                </c:pt>
                <c:pt idx="161">
                  <c:v>0.61216836898567484</c:v>
                </c:pt>
                <c:pt idx="162">
                  <c:v>0.61597048243078312</c:v>
                </c:pt>
                <c:pt idx="163">
                  <c:v>0.61977259587589129</c:v>
                </c:pt>
                <c:pt idx="164">
                  <c:v>0.62357470932099957</c:v>
                </c:pt>
                <c:pt idx="165">
                  <c:v>0.62737682276610784</c:v>
                </c:pt>
                <c:pt idx="166">
                  <c:v>0.63117893621121601</c:v>
                </c:pt>
                <c:pt idx="167">
                  <c:v>0.63498104965632429</c:v>
                </c:pt>
                <c:pt idx="168">
                  <c:v>0.63878316310143246</c:v>
                </c:pt>
                <c:pt idx="169">
                  <c:v>0.64258527654654074</c:v>
                </c:pt>
                <c:pt idx="170">
                  <c:v>0.64638939744330959</c:v>
                </c:pt>
                <c:pt idx="171">
                  <c:v>0.65019151088841776</c:v>
                </c:pt>
                <c:pt idx="172">
                  <c:v>0.65399362433352604</c:v>
                </c:pt>
                <c:pt idx="173">
                  <c:v>0.6577957377786342</c:v>
                </c:pt>
                <c:pt idx="174">
                  <c:v>0.66159785122374248</c:v>
                </c:pt>
                <c:pt idx="175">
                  <c:v>0.66539996466885087</c:v>
                </c:pt>
                <c:pt idx="176">
                  <c:v>0.66920207811395904</c:v>
                </c:pt>
                <c:pt idx="177">
                  <c:v>0.67300419155906732</c:v>
                </c:pt>
                <c:pt idx="178">
                  <c:v>0.67680630500417549</c:v>
                </c:pt>
                <c:pt idx="179">
                  <c:v>0.68060841844928377</c:v>
                </c:pt>
                <c:pt idx="180">
                  <c:v>0.68441053189439194</c:v>
                </c:pt>
                <c:pt idx="181">
                  <c:v>0.68821264533950022</c:v>
                </c:pt>
                <c:pt idx="182">
                  <c:v>0.69201676623626907</c:v>
                </c:pt>
                <c:pt idx="183">
                  <c:v>0.69581887968137723</c:v>
                </c:pt>
                <c:pt idx="184">
                  <c:v>0.69962099312648551</c:v>
                </c:pt>
                <c:pt idx="185">
                  <c:v>0.70342310657159368</c:v>
                </c:pt>
                <c:pt idx="186">
                  <c:v>0.70722522001670196</c:v>
                </c:pt>
                <c:pt idx="187">
                  <c:v>0.71102733346181035</c:v>
                </c:pt>
                <c:pt idx="188">
                  <c:v>0.71482944690691852</c:v>
                </c:pt>
                <c:pt idx="189">
                  <c:v>0.7186315603520268</c:v>
                </c:pt>
                <c:pt idx="190">
                  <c:v>0.72243367379713497</c:v>
                </c:pt>
                <c:pt idx="191">
                  <c:v>0.72623578724224325</c:v>
                </c:pt>
                <c:pt idx="192">
                  <c:v>0.73003790068735142</c:v>
                </c:pt>
                <c:pt idx="193">
                  <c:v>0.73384001413245969</c:v>
                </c:pt>
                <c:pt idx="194">
                  <c:v>0.73764413502922854</c:v>
                </c:pt>
                <c:pt idx="195">
                  <c:v>0.74144624847433671</c:v>
                </c:pt>
                <c:pt idx="196">
                  <c:v>0.74524836191944499</c:v>
                </c:pt>
                <c:pt idx="197">
                  <c:v>0.74905047536455316</c:v>
                </c:pt>
                <c:pt idx="198">
                  <c:v>0.75285258880966144</c:v>
                </c:pt>
                <c:pt idx="199">
                  <c:v>0.75665470225476983</c:v>
                </c:pt>
                <c:pt idx="200">
                  <c:v>0.760456815699878</c:v>
                </c:pt>
                <c:pt idx="201">
                  <c:v>0.76425892914498628</c:v>
                </c:pt>
                <c:pt idx="202">
                  <c:v>0.76806104259009444</c:v>
                </c:pt>
                <c:pt idx="203">
                  <c:v>0.77186315603520272</c:v>
                </c:pt>
                <c:pt idx="204">
                  <c:v>0.77566526948031089</c:v>
                </c:pt>
                <c:pt idx="205">
                  <c:v>0.77946939037707974</c:v>
                </c:pt>
                <c:pt idx="206">
                  <c:v>0.78327150382218802</c:v>
                </c:pt>
                <c:pt idx="207">
                  <c:v>0.78707361726729619</c:v>
                </c:pt>
                <c:pt idx="208">
                  <c:v>0.79087573071240447</c:v>
                </c:pt>
                <c:pt idx="209">
                  <c:v>0.79467784415751264</c:v>
                </c:pt>
                <c:pt idx="210">
                  <c:v>0.79847995760262092</c:v>
                </c:pt>
                <c:pt idx="211">
                  <c:v>0.8022820710477292</c:v>
                </c:pt>
                <c:pt idx="212">
                  <c:v>0.80608418449283747</c:v>
                </c:pt>
                <c:pt idx="213">
                  <c:v>0.80988629793794564</c:v>
                </c:pt>
                <c:pt idx="214">
                  <c:v>0.81368841138305392</c:v>
                </c:pt>
                <c:pt idx="215">
                  <c:v>0.81749052482816209</c:v>
                </c:pt>
                <c:pt idx="216">
                  <c:v>0.82129263827327037</c:v>
                </c:pt>
                <c:pt idx="217">
                  <c:v>0.82509675917003922</c:v>
                </c:pt>
                <c:pt idx="218">
                  <c:v>0.8288988726151475</c:v>
                </c:pt>
                <c:pt idx="219">
                  <c:v>0.83270098606025567</c:v>
                </c:pt>
                <c:pt idx="220">
                  <c:v>0.83650309950536395</c:v>
                </c:pt>
                <c:pt idx="221">
                  <c:v>0.84030521295047211</c:v>
                </c:pt>
                <c:pt idx="222">
                  <c:v>0.84410732639558039</c:v>
                </c:pt>
                <c:pt idx="223">
                  <c:v>0.84790943984068867</c:v>
                </c:pt>
                <c:pt idx="224">
                  <c:v>0.85171155328579695</c:v>
                </c:pt>
                <c:pt idx="225">
                  <c:v>0.85551366673090512</c:v>
                </c:pt>
                <c:pt idx="226">
                  <c:v>0.8593157801760134</c:v>
                </c:pt>
                <c:pt idx="227">
                  <c:v>0.86311789362112157</c:v>
                </c:pt>
                <c:pt idx="228">
                  <c:v>0.86692000706622985</c:v>
                </c:pt>
                <c:pt idx="229">
                  <c:v>0.8707241279629987</c:v>
                </c:pt>
                <c:pt idx="230">
                  <c:v>0.87452624140810686</c:v>
                </c:pt>
                <c:pt idx="231">
                  <c:v>0.87832835485321514</c:v>
                </c:pt>
                <c:pt idx="232">
                  <c:v>0.88213046829832331</c:v>
                </c:pt>
                <c:pt idx="233">
                  <c:v>0.88593258174343159</c:v>
                </c:pt>
                <c:pt idx="234">
                  <c:v>0.88973469518853976</c:v>
                </c:pt>
                <c:pt idx="235">
                  <c:v>0.89353680863364815</c:v>
                </c:pt>
                <c:pt idx="236">
                  <c:v>0.89733892207875643</c:v>
                </c:pt>
                <c:pt idx="237">
                  <c:v>0.9011410355238646</c:v>
                </c:pt>
                <c:pt idx="238">
                  <c:v>0.90494314896897288</c:v>
                </c:pt>
                <c:pt idx="239">
                  <c:v>0.90874526241408105</c:v>
                </c:pt>
                <c:pt idx="240">
                  <c:v>0.91254737585918932</c:v>
                </c:pt>
                <c:pt idx="241">
                  <c:v>0.91635149675595817</c:v>
                </c:pt>
                <c:pt idx="242">
                  <c:v>0.92015361020106634</c:v>
                </c:pt>
                <c:pt idx="243">
                  <c:v>0.92395572364617462</c:v>
                </c:pt>
                <c:pt idx="244">
                  <c:v>0.92775783709128279</c:v>
                </c:pt>
                <c:pt idx="245">
                  <c:v>0.93155995053639107</c:v>
                </c:pt>
                <c:pt idx="246">
                  <c:v>0.93536206398149924</c:v>
                </c:pt>
                <c:pt idx="247">
                  <c:v>0.93916417742660763</c:v>
                </c:pt>
                <c:pt idx="248">
                  <c:v>0.94296629087171591</c:v>
                </c:pt>
                <c:pt idx="249">
                  <c:v>0.94676840431682407</c:v>
                </c:pt>
                <c:pt idx="250">
                  <c:v>0.95057051776193235</c:v>
                </c:pt>
                <c:pt idx="251">
                  <c:v>0.95437263120704052</c:v>
                </c:pt>
                <c:pt idx="252">
                  <c:v>0.9581747446521488</c:v>
                </c:pt>
                <c:pt idx="253">
                  <c:v>0.96197886554891765</c:v>
                </c:pt>
                <c:pt idx="254">
                  <c:v>0.96578097899402582</c:v>
                </c:pt>
                <c:pt idx="255">
                  <c:v>0.9695830924391341</c:v>
                </c:pt>
                <c:pt idx="256">
                  <c:v>0.97338520588424227</c:v>
                </c:pt>
                <c:pt idx="257">
                  <c:v>0.97718731932935055</c:v>
                </c:pt>
                <c:pt idx="258">
                  <c:v>0.98098943277445882</c:v>
                </c:pt>
                <c:pt idx="259">
                  <c:v>0.9847915462195671</c:v>
                </c:pt>
                <c:pt idx="260">
                  <c:v>0.98859365966467527</c:v>
                </c:pt>
                <c:pt idx="261">
                  <c:v>0.99239577310978355</c:v>
                </c:pt>
                <c:pt idx="262">
                  <c:v>0.99619788655489172</c:v>
                </c:pt>
                <c:pt idx="263">
                  <c:v>1</c:v>
                </c:pt>
              </c:numCache>
            </c:numRef>
          </c:xVal>
          <c:yVal>
            <c:numRef>
              <c:f>'8-cells'!$AR$3:$AR$388</c:f>
              <c:numCache>
                <c:formatCode>General</c:formatCode>
                <c:ptCount val="386"/>
                <c:pt idx="0">
                  <c:v>0.37818170237498111</c:v>
                </c:pt>
                <c:pt idx="1">
                  <c:v>0.37655154019474363</c:v>
                </c:pt>
                <c:pt idx="2">
                  <c:v>0.39167681785973041</c:v>
                </c:pt>
                <c:pt idx="3">
                  <c:v>0.31610218071512169</c:v>
                </c:pt>
                <c:pt idx="4">
                  <c:v>0.38061400785025595</c:v>
                </c:pt>
                <c:pt idx="5">
                  <c:v>0.30330968702478484</c:v>
                </c:pt>
                <c:pt idx="6">
                  <c:v>0.2921911449749604</c:v>
                </c:pt>
                <c:pt idx="7">
                  <c:v>0.30849276677733456</c:v>
                </c:pt>
                <c:pt idx="8">
                  <c:v>0.31455362616539678</c:v>
                </c:pt>
                <c:pt idx="9">
                  <c:v>0.36401382154600681</c:v>
                </c:pt>
                <c:pt idx="10">
                  <c:v>0.39018399535035553</c:v>
                </c:pt>
                <c:pt idx="11">
                  <c:v>0.37889427631945599</c:v>
                </c:pt>
                <c:pt idx="12">
                  <c:v>0.35562415904331973</c:v>
                </c:pt>
                <c:pt idx="13">
                  <c:v>0.36005087539111946</c:v>
                </c:pt>
                <c:pt idx="14">
                  <c:v>0.41592821713202921</c:v>
                </c:pt>
                <c:pt idx="15">
                  <c:v>0.43662470840200313</c:v>
                </c:pt>
                <c:pt idx="16">
                  <c:v>0.5380928495792231</c:v>
                </c:pt>
                <c:pt idx="17">
                  <c:v>0.30517870080652226</c:v>
                </c:pt>
                <c:pt idx="18">
                  <c:v>0.43878432496556552</c:v>
                </c:pt>
                <c:pt idx="19">
                  <c:v>0.45938328516492699</c:v>
                </c:pt>
                <c:pt idx="20">
                  <c:v>0.4660790917269767</c:v>
                </c:pt>
                <c:pt idx="21">
                  <c:v>0.34379503347903284</c:v>
                </c:pt>
                <c:pt idx="22">
                  <c:v>0.31368778910995931</c:v>
                </c:pt>
                <c:pt idx="23">
                  <c:v>0.26767899937102413</c:v>
                </c:pt>
                <c:pt idx="24">
                  <c:v>0.24443475768505027</c:v>
                </c:pt>
                <c:pt idx="25">
                  <c:v>0.28893878233453557</c:v>
                </c:pt>
                <c:pt idx="26">
                  <c:v>0.27586165715241123</c:v>
                </c:pt>
                <c:pt idx="27">
                  <c:v>0.33433850048964575</c:v>
                </c:pt>
                <c:pt idx="28">
                  <c:v>0.39760232800694262</c:v>
                </c:pt>
                <c:pt idx="29">
                  <c:v>0.37449343556181874</c:v>
                </c:pt>
                <c:pt idx="30">
                  <c:v>0.42630631921720369</c:v>
                </c:pt>
                <c:pt idx="31">
                  <c:v>0.41018582654596702</c:v>
                </c:pt>
                <c:pt idx="32">
                  <c:v>0.43010007882102846</c:v>
                </c:pt>
                <c:pt idx="33">
                  <c:v>0.35609987181630715</c:v>
                </c:pt>
                <c:pt idx="34">
                  <c:v>0.33536556237609572</c:v>
                </c:pt>
                <c:pt idx="35">
                  <c:v>0.28578594119473572</c:v>
                </c:pt>
                <c:pt idx="36">
                  <c:v>0.32538952715344621</c:v>
                </c:pt>
                <c:pt idx="37">
                  <c:v>0.36428053916768177</c:v>
                </c:pt>
                <c:pt idx="38">
                  <c:v>0.31250348325252186</c:v>
                </c:pt>
                <c:pt idx="39">
                  <c:v>0.36163326725105693</c:v>
                </c:pt>
                <c:pt idx="40">
                  <c:v>0.39849005979251756</c:v>
                </c:pt>
                <c:pt idx="41">
                  <c:v>0.29700002388516017</c:v>
                </c:pt>
                <c:pt idx="42">
                  <c:v>0.28449813297664828</c:v>
                </c:pt>
                <c:pt idx="43">
                  <c:v>0.36020612893209453</c:v>
                </c:pt>
                <c:pt idx="44">
                  <c:v>0.40551229687661722</c:v>
                </c:pt>
                <c:pt idx="45">
                  <c:v>0.28971106917938549</c:v>
                </c:pt>
                <c:pt idx="46">
                  <c:v>0.40357759890446732</c:v>
                </c:pt>
                <c:pt idx="47">
                  <c:v>0.26094537463873696</c:v>
                </c:pt>
                <c:pt idx="48">
                  <c:v>0.26077021679763696</c:v>
                </c:pt>
                <c:pt idx="49">
                  <c:v>0.25958392051018703</c:v>
                </c:pt>
                <c:pt idx="50">
                  <c:v>0.29184481015278541</c:v>
                </c:pt>
                <c:pt idx="51">
                  <c:v>0.26061695368667448</c:v>
                </c:pt>
                <c:pt idx="52">
                  <c:v>0.27679715925828613</c:v>
                </c:pt>
                <c:pt idx="53">
                  <c:v>0.31750145301390909</c:v>
                </c:pt>
                <c:pt idx="54">
                  <c:v>0.34840088852795753</c:v>
                </c:pt>
                <c:pt idx="55">
                  <c:v>0.33698776283628312</c:v>
                </c:pt>
                <c:pt idx="56">
                  <c:v>0.34904777828202005</c:v>
                </c:pt>
                <c:pt idx="57">
                  <c:v>0.3435303062873703</c:v>
                </c:pt>
                <c:pt idx="58">
                  <c:v>0.36777772469964409</c:v>
                </c:pt>
                <c:pt idx="59">
                  <c:v>0.33705344702669565</c:v>
                </c:pt>
                <c:pt idx="60">
                  <c:v>0.47231709938615135</c:v>
                </c:pt>
                <c:pt idx="61">
                  <c:v>0.59793313747502008</c:v>
                </c:pt>
                <c:pt idx="62">
                  <c:v>0.47882381509701355</c:v>
                </c:pt>
                <c:pt idx="63">
                  <c:v>0.52931107236407349</c:v>
                </c:pt>
                <c:pt idx="64">
                  <c:v>0.50374598928352476</c:v>
                </c:pt>
                <c:pt idx="65">
                  <c:v>0.35077746196288245</c:v>
                </c:pt>
                <c:pt idx="66">
                  <c:v>0.260288532734612</c:v>
                </c:pt>
                <c:pt idx="67">
                  <c:v>0.33103239623888342</c:v>
                </c:pt>
                <c:pt idx="68">
                  <c:v>0.43596786649787816</c:v>
                </c:pt>
                <c:pt idx="69">
                  <c:v>0.438937588076528</c:v>
                </c:pt>
                <c:pt idx="70">
                  <c:v>0.42938153358651598</c:v>
                </c:pt>
                <c:pt idx="71">
                  <c:v>0.36095254018678191</c:v>
                </c:pt>
                <c:pt idx="72">
                  <c:v>0.3056524231494972</c:v>
                </c:pt>
                <c:pt idx="73">
                  <c:v>0.33644437544287065</c:v>
                </c:pt>
                <c:pt idx="74">
                  <c:v>0.38097029482249345</c:v>
                </c:pt>
                <c:pt idx="75">
                  <c:v>0.33375530449598334</c:v>
                </c:pt>
                <c:pt idx="76">
                  <c:v>0.3254731252139712</c:v>
                </c:pt>
                <c:pt idx="77">
                  <c:v>0.26866028136718656</c:v>
                </c:pt>
                <c:pt idx="78">
                  <c:v>0.34430458356223276</c:v>
                </c:pt>
                <c:pt idx="79">
                  <c:v>0.28412393213429826</c:v>
                </c:pt>
                <c:pt idx="80">
                  <c:v>0.31633307059657167</c:v>
                </c:pt>
                <c:pt idx="81">
                  <c:v>0.3626006162371318</c:v>
                </c:pt>
                <c:pt idx="82">
                  <c:v>0.40875669779699209</c:v>
                </c:pt>
                <c:pt idx="83">
                  <c:v>0.34943193127443251</c:v>
                </c:pt>
                <c:pt idx="84">
                  <c:v>0.27696236494932364</c:v>
                </c:pt>
                <c:pt idx="85">
                  <c:v>0.28296351143701087</c:v>
                </c:pt>
                <c:pt idx="86">
                  <c:v>0.32263477201614632</c:v>
                </c:pt>
                <c:pt idx="87">
                  <c:v>0.35791713441771961</c:v>
                </c:pt>
                <c:pt idx="88">
                  <c:v>0.36609780176909423</c:v>
                </c:pt>
                <c:pt idx="89">
                  <c:v>0.37842453483650607</c:v>
                </c:pt>
                <c:pt idx="90">
                  <c:v>0.38871505800113054</c:v>
                </c:pt>
                <c:pt idx="91">
                  <c:v>0.43324296781076588</c:v>
                </c:pt>
                <c:pt idx="92">
                  <c:v>0.48620632001337566</c:v>
                </c:pt>
                <c:pt idx="93">
                  <c:v>0.39484160157960524</c:v>
                </c:pt>
                <c:pt idx="94">
                  <c:v>0.34375522487878279</c:v>
                </c:pt>
                <c:pt idx="95">
                  <c:v>0.3709444988495314</c:v>
                </c:pt>
                <c:pt idx="96">
                  <c:v>0.31355044943909682</c:v>
                </c:pt>
                <c:pt idx="97">
                  <c:v>0.37204321621643144</c:v>
                </c:pt>
                <c:pt idx="98">
                  <c:v>0.37114553228079394</c:v>
                </c:pt>
                <c:pt idx="99">
                  <c:v>0.39110357401613044</c:v>
                </c:pt>
                <c:pt idx="100">
                  <c:v>0.38098820869260591</c:v>
                </c:pt>
                <c:pt idx="101">
                  <c:v>0.2919284082133104</c:v>
                </c:pt>
                <c:pt idx="102">
                  <c:v>0.32105636101623392</c:v>
                </c:pt>
                <c:pt idx="103">
                  <c:v>0.36990350395299398</c:v>
                </c:pt>
                <c:pt idx="104">
                  <c:v>0.33811434622335806</c:v>
                </c:pt>
                <c:pt idx="105">
                  <c:v>0.35253899252394488</c:v>
                </c:pt>
                <c:pt idx="106">
                  <c:v>0.32701371804364615</c:v>
                </c:pt>
                <c:pt idx="107">
                  <c:v>0.29178907811243537</c:v>
                </c:pt>
                <c:pt idx="108">
                  <c:v>0.18768958845869063</c:v>
                </c:pt>
                <c:pt idx="109">
                  <c:v>0.23540815757836323</c:v>
                </c:pt>
                <c:pt idx="110">
                  <c:v>0.24320069107730036</c:v>
                </c:pt>
                <c:pt idx="111">
                  <c:v>0.25131766466827493</c:v>
                </c:pt>
                <c:pt idx="112">
                  <c:v>0.16711849427950415</c:v>
                </c:pt>
                <c:pt idx="113">
                  <c:v>0.20495258795710228</c:v>
                </c:pt>
                <c:pt idx="114">
                  <c:v>0.23551165993901321</c:v>
                </c:pt>
                <c:pt idx="115">
                  <c:v>0.4094712621714795</c:v>
                </c:pt>
                <c:pt idx="116">
                  <c:v>0.41860733592885402</c:v>
                </c:pt>
                <c:pt idx="117">
                  <c:v>0.38052045763966846</c:v>
                </c:pt>
                <c:pt idx="118">
                  <c:v>0.29792557384097262</c:v>
                </c:pt>
                <c:pt idx="119">
                  <c:v>0.28974888734962301</c:v>
                </c:pt>
                <c:pt idx="120">
                  <c:v>0.28733847660448564</c:v>
                </c:pt>
                <c:pt idx="121">
                  <c:v>0.33365777342537084</c:v>
                </c:pt>
                <c:pt idx="122">
                  <c:v>0.35550871410259471</c:v>
                </c:pt>
                <c:pt idx="123">
                  <c:v>0.34227235451947041</c:v>
                </c:pt>
                <c:pt idx="124">
                  <c:v>0.33938623100134552</c:v>
                </c:pt>
                <c:pt idx="125">
                  <c:v>0.3221112889228589</c:v>
                </c:pt>
                <c:pt idx="126">
                  <c:v>0.24069872055158797</c:v>
                </c:pt>
                <c:pt idx="127">
                  <c:v>0.33819197299384557</c:v>
                </c:pt>
                <c:pt idx="128">
                  <c:v>0.38718839818154316</c:v>
                </c:pt>
                <c:pt idx="129">
                  <c:v>0.38481978646666826</c:v>
                </c:pt>
                <c:pt idx="130">
                  <c:v>0.36300666395968184</c:v>
                </c:pt>
                <c:pt idx="131">
                  <c:v>0.37259456532989388</c:v>
                </c:pt>
                <c:pt idx="132">
                  <c:v>0.39544072101336775</c:v>
                </c:pt>
                <c:pt idx="133">
                  <c:v>0.36018224377194452</c:v>
                </c:pt>
                <c:pt idx="134">
                  <c:v>0.28569836227418571</c:v>
                </c:pt>
                <c:pt idx="135">
                  <c:v>0.33835319782485807</c:v>
                </c:pt>
                <c:pt idx="136">
                  <c:v>0.34386867938949528</c:v>
                </c:pt>
                <c:pt idx="137">
                  <c:v>0.40311980000159237</c:v>
                </c:pt>
                <c:pt idx="138">
                  <c:v>0.29362823544398531</c:v>
                </c:pt>
                <c:pt idx="139">
                  <c:v>0.33968877636324546</c:v>
                </c:pt>
                <c:pt idx="140">
                  <c:v>0.35759468475569456</c:v>
                </c:pt>
                <c:pt idx="141">
                  <c:v>0.40699516723592966</c:v>
                </c:pt>
                <c:pt idx="142">
                  <c:v>0.40524756968495473</c:v>
                </c:pt>
                <c:pt idx="143">
                  <c:v>0.34400999992038278</c:v>
                </c:pt>
                <c:pt idx="144">
                  <c:v>0.35013853392887001</c:v>
                </c:pt>
                <c:pt idx="145">
                  <c:v>0.3955760702542177</c:v>
                </c:pt>
                <c:pt idx="146">
                  <c:v>0.39944944705854252</c:v>
                </c:pt>
                <c:pt idx="147">
                  <c:v>0.33310841474192082</c:v>
                </c:pt>
                <c:pt idx="148">
                  <c:v>0.28445633394638575</c:v>
                </c:pt>
                <c:pt idx="149">
                  <c:v>0.36876497798584407</c:v>
                </c:pt>
                <c:pt idx="150">
                  <c:v>0.42525338174059119</c:v>
                </c:pt>
                <c:pt idx="151">
                  <c:v>0.35984188023980701</c:v>
                </c:pt>
                <c:pt idx="152">
                  <c:v>0.38523976719930575</c:v>
                </c:pt>
                <c:pt idx="153">
                  <c:v>0.34269432568212033</c:v>
                </c:pt>
                <c:pt idx="154">
                  <c:v>0.35396414041289481</c:v>
                </c:pt>
                <c:pt idx="155">
                  <c:v>0.30340920852540981</c:v>
                </c:pt>
                <c:pt idx="156">
                  <c:v>0.51906433865972401</c:v>
                </c:pt>
                <c:pt idx="157">
                  <c:v>0.36510059633283176</c:v>
                </c:pt>
                <c:pt idx="158">
                  <c:v>0.35243549016329484</c:v>
                </c:pt>
                <c:pt idx="159">
                  <c:v>0.34358603832772033</c:v>
                </c:pt>
                <c:pt idx="160">
                  <c:v>0.39831888281144262</c:v>
                </c:pt>
                <c:pt idx="161">
                  <c:v>0.32007109816004653</c:v>
                </c:pt>
                <c:pt idx="162">
                  <c:v>0.31620170221574667</c:v>
                </c:pt>
                <c:pt idx="163">
                  <c:v>0.47428364423850128</c:v>
                </c:pt>
                <c:pt idx="164">
                  <c:v>0.53436875502583581</c:v>
                </c:pt>
                <c:pt idx="165">
                  <c:v>0.45669023335801462</c:v>
                </c:pt>
                <c:pt idx="166">
                  <c:v>0.33469478746188325</c:v>
                </c:pt>
                <c:pt idx="167">
                  <c:v>0.35459709715686977</c:v>
                </c:pt>
                <c:pt idx="168">
                  <c:v>0.28228278437273591</c:v>
                </c:pt>
                <c:pt idx="169">
                  <c:v>0.37844045827660611</c:v>
                </c:pt>
                <c:pt idx="170">
                  <c:v>0.3376187291502456</c:v>
                </c:pt>
                <c:pt idx="171">
                  <c:v>0.25291000867827484</c:v>
                </c:pt>
                <c:pt idx="172">
                  <c:v>0.40881242983734206</c:v>
                </c:pt>
                <c:pt idx="173">
                  <c:v>0.50200635345259992</c:v>
                </c:pt>
                <c:pt idx="174">
                  <c:v>0.41040079298731696</c:v>
                </c:pt>
                <c:pt idx="175">
                  <c:v>0.32916139202713351</c:v>
                </c:pt>
                <c:pt idx="176">
                  <c:v>0.34678664978782014</c:v>
                </c:pt>
                <c:pt idx="177">
                  <c:v>0.32745161264639611</c:v>
                </c:pt>
                <c:pt idx="178">
                  <c:v>0.28257338715456087</c:v>
                </c:pt>
                <c:pt idx="179">
                  <c:v>0.24477910207721276</c:v>
                </c:pt>
                <c:pt idx="180">
                  <c:v>0.24861665114131257</c:v>
                </c:pt>
                <c:pt idx="181">
                  <c:v>0.28559884077356068</c:v>
                </c:pt>
                <c:pt idx="182">
                  <c:v>0.35391238923256979</c:v>
                </c:pt>
                <c:pt idx="183">
                  <c:v>0.3056086336892222</c:v>
                </c:pt>
                <c:pt idx="184">
                  <c:v>0.31908981616388399</c:v>
                </c:pt>
                <c:pt idx="185">
                  <c:v>0.34712701331995766</c:v>
                </c:pt>
                <c:pt idx="186">
                  <c:v>0.34774802748385758</c:v>
                </c:pt>
                <c:pt idx="187">
                  <c:v>0.51704206176702416</c:v>
                </c:pt>
                <c:pt idx="188">
                  <c:v>0.40341637407345482</c:v>
                </c:pt>
                <c:pt idx="189">
                  <c:v>0.39674246224154269</c:v>
                </c:pt>
                <c:pt idx="190">
                  <c:v>0.3815893185563809</c:v>
                </c:pt>
                <c:pt idx="191">
                  <c:v>0.43811355005135305</c:v>
                </c:pt>
                <c:pt idx="192">
                  <c:v>0.39137029163780546</c:v>
                </c:pt>
                <c:pt idx="193">
                  <c:v>0.34767239114338255</c:v>
                </c:pt>
                <c:pt idx="194">
                  <c:v>0.38659126917779313</c:v>
                </c:pt>
                <c:pt idx="195">
                  <c:v>0.44083844873846545</c:v>
                </c:pt>
                <c:pt idx="196">
                  <c:v>0.43321510179059086</c:v>
                </c:pt>
                <c:pt idx="197">
                  <c:v>0.38669875239846818</c:v>
                </c:pt>
                <c:pt idx="198">
                  <c:v>0.28228079394272337</c:v>
                </c:pt>
                <c:pt idx="199">
                  <c:v>0.39232370761379287</c:v>
                </c:pt>
                <c:pt idx="200">
                  <c:v>0.48738067372075061</c:v>
                </c:pt>
                <c:pt idx="201">
                  <c:v>0.36935414526954402</c:v>
                </c:pt>
                <c:pt idx="202">
                  <c:v>0.44672415028542767</c:v>
                </c:pt>
                <c:pt idx="203">
                  <c:v>0.33614382051098324</c:v>
                </c:pt>
                <c:pt idx="204">
                  <c:v>0.46372441302218931</c:v>
                </c:pt>
                <c:pt idx="205">
                  <c:v>0.41096607511086691</c:v>
                </c:pt>
                <c:pt idx="206">
                  <c:v>0.40916274551954201</c:v>
                </c:pt>
                <c:pt idx="207">
                  <c:v>0.50100715758632497</c:v>
                </c:pt>
                <c:pt idx="208">
                  <c:v>0.43059171503411592</c:v>
                </c:pt>
                <c:pt idx="209">
                  <c:v>0.41551022682940419</c:v>
                </c:pt>
                <c:pt idx="210">
                  <c:v>0.38612351812485568</c:v>
                </c:pt>
                <c:pt idx="211">
                  <c:v>0.46117865303620192</c:v>
                </c:pt>
                <c:pt idx="212">
                  <c:v>0.41927412998304153</c:v>
                </c:pt>
                <c:pt idx="213">
                  <c:v>0.35438014028550729</c:v>
                </c:pt>
                <c:pt idx="214">
                  <c:v>0.49030660583912544</c:v>
                </c:pt>
                <c:pt idx="215">
                  <c:v>0.47489072539231375</c:v>
                </c:pt>
                <c:pt idx="216">
                  <c:v>0.43699094752430312</c:v>
                </c:pt>
                <c:pt idx="217">
                  <c:v>0.44246263962866539</c:v>
                </c:pt>
                <c:pt idx="218">
                  <c:v>0.43789261231996562</c:v>
                </c:pt>
                <c:pt idx="219">
                  <c:v>0.26252975692868685</c:v>
                </c:pt>
                <c:pt idx="220">
                  <c:v>0.33848456620568307</c:v>
                </c:pt>
                <c:pt idx="221">
                  <c:v>0.36614756251940667</c:v>
                </c:pt>
                <c:pt idx="222">
                  <c:v>0.3866967619684557</c:v>
                </c:pt>
                <c:pt idx="223">
                  <c:v>0.38543084848050574</c:v>
                </c:pt>
                <c:pt idx="224">
                  <c:v>0.30820017356549706</c:v>
                </c:pt>
                <c:pt idx="225">
                  <c:v>0.28316852572829831</c:v>
                </c:pt>
                <c:pt idx="226">
                  <c:v>0.28536397003208575</c:v>
                </c:pt>
                <c:pt idx="227">
                  <c:v>0.33626324631173315</c:v>
                </c:pt>
                <c:pt idx="228">
                  <c:v>0.41865908710917904</c:v>
                </c:pt>
                <c:pt idx="229">
                  <c:v>0.56724866840232158</c:v>
                </c:pt>
                <c:pt idx="230">
                  <c:v>0.48157259894427595</c:v>
                </c:pt>
                <c:pt idx="231">
                  <c:v>0.41954084760471649</c:v>
                </c:pt>
                <c:pt idx="232">
                  <c:v>0.2871175388730981</c:v>
                </c:pt>
                <c:pt idx="233">
                  <c:v>0.41604764293277918</c:v>
                </c:pt>
                <c:pt idx="234">
                  <c:v>0.60304257131710737</c:v>
                </c:pt>
                <c:pt idx="235">
                  <c:v>0.54449805335944779</c:v>
                </c:pt>
                <c:pt idx="236">
                  <c:v>0.67671236693975367</c:v>
                </c:pt>
                <c:pt idx="237">
                  <c:v>0.70917429001361443</c:v>
                </c:pt>
                <c:pt idx="238">
                  <c:v>0.67666260618944118</c:v>
                </c:pt>
                <c:pt idx="239">
                  <c:v>0.59080142674023295</c:v>
                </c:pt>
                <c:pt idx="240">
                  <c:v>0.61323556341111929</c:v>
                </c:pt>
                <c:pt idx="241">
                  <c:v>0.6019279305101074</c:v>
                </c:pt>
                <c:pt idx="242">
                  <c:v>0.60405171933344481</c:v>
                </c:pt>
                <c:pt idx="243">
                  <c:v>0.56156997157665944</c:v>
                </c:pt>
                <c:pt idx="244">
                  <c:v>0.58655982038359566</c:v>
                </c:pt>
                <c:pt idx="245">
                  <c:v>0.57158382496954641</c:v>
                </c:pt>
                <c:pt idx="246">
                  <c:v>0.64554820423404269</c:v>
                </c:pt>
                <c:pt idx="247">
                  <c:v>0.60770415840638214</c:v>
                </c:pt>
                <c:pt idx="248">
                  <c:v>0.58947580035190805</c:v>
                </c:pt>
                <c:pt idx="249">
                  <c:v>0.66147562519406689</c:v>
                </c:pt>
                <c:pt idx="250">
                  <c:v>0.64604979259719264</c:v>
                </c:pt>
                <c:pt idx="251">
                  <c:v>0.68042053805304104</c:v>
                </c:pt>
                <c:pt idx="252">
                  <c:v>0.83810041321327056</c:v>
                </c:pt>
                <c:pt idx="253">
                  <c:v>0.78654628545951055</c:v>
                </c:pt>
                <c:pt idx="254">
                  <c:v>0.79205579573411034</c:v>
                </c:pt>
                <c:pt idx="255">
                  <c:v>0.78040580887094846</c:v>
                </c:pt>
                <c:pt idx="256">
                  <c:v>0.72609891640990121</c:v>
                </c:pt>
                <c:pt idx="257">
                  <c:v>0.93122069091806592</c:v>
                </c:pt>
                <c:pt idx="258">
                  <c:v>1</c:v>
                </c:pt>
                <c:pt idx="259">
                  <c:v>0.79907206152817245</c:v>
                </c:pt>
                <c:pt idx="260">
                  <c:v>0.67532503722104131</c:v>
                </c:pt>
                <c:pt idx="261">
                  <c:v>0.53241813361358581</c:v>
                </c:pt>
                <c:pt idx="262">
                  <c:v>0.53767684970661067</c:v>
                </c:pt>
                <c:pt idx="263">
                  <c:v>0.55732040349997214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711-2346-B872-21B90F6EC4D9}"/>
            </c:ext>
          </c:extLst>
        </c:ser>
        <c:ser>
          <c:idx val="11"/>
          <c:order val="11"/>
          <c:tx>
            <c:strRef>
              <c:f>'8-cells'!$AU$2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40000"/>
                </a:schemeClr>
              </a:solidFill>
              <a:ln w="9525">
                <a:solidFill>
                  <a:schemeClr val="accent6">
                    <a:shade val="40000"/>
                  </a:schemeClr>
                </a:solidFill>
              </a:ln>
              <a:effectLst/>
            </c:spPr>
          </c:marker>
          <c:xVal>
            <c:numRef>
              <c:f>'8-cells'!$AU$3:$AU$388</c:f>
              <c:numCache>
                <c:formatCode>General</c:formatCode>
                <c:ptCount val="386"/>
                <c:pt idx="0">
                  <c:v>0</c:v>
                </c:pt>
                <c:pt idx="1">
                  <c:v>2.7776514912644769E-3</c:v>
                </c:pt>
                <c:pt idx="2">
                  <c:v>5.5553029825289538E-3</c:v>
                </c:pt>
                <c:pt idx="3">
                  <c:v>8.3329544737934299E-3</c:v>
                </c:pt>
                <c:pt idx="4">
                  <c:v>1.1110605965057908E-2</c:v>
                </c:pt>
                <c:pt idx="5">
                  <c:v>1.3888257456322382E-2</c:v>
                </c:pt>
                <c:pt idx="6">
                  <c:v>1.6667375500644552E-2</c:v>
                </c:pt>
                <c:pt idx="7">
                  <c:v>1.9445026991909028E-2</c:v>
                </c:pt>
                <c:pt idx="8">
                  <c:v>2.2222678483173504E-2</c:v>
                </c:pt>
                <c:pt idx="9">
                  <c:v>2.500032997443798E-2</c:v>
                </c:pt>
                <c:pt idx="10">
                  <c:v>2.7777981465702456E-2</c:v>
                </c:pt>
                <c:pt idx="11">
                  <c:v>3.0555632956966932E-2</c:v>
                </c:pt>
                <c:pt idx="12">
                  <c:v>3.3333284448231408E-2</c:v>
                </c:pt>
                <c:pt idx="13">
                  <c:v>3.6110935939495888E-2</c:v>
                </c:pt>
                <c:pt idx="14">
                  <c:v>3.888858743076036E-2</c:v>
                </c:pt>
                <c:pt idx="15">
                  <c:v>4.166623892202484E-2</c:v>
                </c:pt>
                <c:pt idx="16">
                  <c:v>4.4443890413289319E-2</c:v>
                </c:pt>
                <c:pt idx="17">
                  <c:v>4.7221541904553792E-2</c:v>
                </c:pt>
                <c:pt idx="18">
                  <c:v>5.000065994887596E-2</c:v>
                </c:pt>
                <c:pt idx="19">
                  <c:v>5.2778311440140439E-2</c:v>
                </c:pt>
                <c:pt idx="20">
                  <c:v>5.5555962931404912E-2</c:v>
                </c:pt>
                <c:pt idx="21">
                  <c:v>5.8333614422669385E-2</c:v>
                </c:pt>
                <c:pt idx="22">
                  <c:v>6.1111265913933864E-2</c:v>
                </c:pt>
                <c:pt idx="23">
                  <c:v>6.3888917405198337E-2</c:v>
                </c:pt>
                <c:pt idx="24">
                  <c:v>6.6666568896462816E-2</c:v>
                </c:pt>
                <c:pt idx="25">
                  <c:v>6.9444220387727296E-2</c:v>
                </c:pt>
                <c:pt idx="26">
                  <c:v>7.2221871878991775E-2</c:v>
                </c:pt>
                <c:pt idx="27">
                  <c:v>7.4999523370256255E-2</c:v>
                </c:pt>
                <c:pt idx="28">
                  <c:v>7.777717486152072E-2</c:v>
                </c:pt>
                <c:pt idx="29">
                  <c:v>8.05548263527852E-2</c:v>
                </c:pt>
                <c:pt idx="30">
                  <c:v>8.3333944397107368E-2</c:v>
                </c:pt>
                <c:pt idx="31">
                  <c:v>8.6111595888371847E-2</c:v>
                </c:pt>
                <c:pt idx="32">
                  <c:v>8.8889247379636313E-2</c:v>
                </c:pt>
                <c:pt idx="33">
                  <c:v>9.1666898870900793E-2</c:v>
                </c:pt>
                <c:pt idx="34">
                  <c:v>9.4444550362165272E-2</c:v>
                </c:pt>
                <c:pt idx="35">
                  <c:v>9.7222201853429752E-2</c:v>
                </c:pt>
                <c:pt idx="36">
                  <c:v>9.9999853344694231E-2</c:v>
                </c:pt>
                <c:pt idx="37">
                  <c:v>0.1027775048359587</c:v>
                </c:pt>
                <c:pt idx="38">
                  <c:v>0.10555515632722318</c:v>
                </c:pt>
                <c:pt idx="39">
                  <c:v>0.10833280781848766</c:v>
                </c:pt>
                <c:pt idx="40">
                  <c:v>0.11111045930975214</c:v>
                </c:pt>
                <c:pt idx="41">
                  <c:v>0.11388811080101661</c:v>
                </c:pt>
                <c:pt idx="42">
                  <c:v>0.11666722884533877</c:v>
                </c:pt>
                <c:pt idx="43">
                  <c:v>0.11944488033660326</c:v>
                </c:pt>
                <c:pt idx="44">
                  <c:v>0.12222253182786773</c:v>
                </c:pt>
                <c:pt idx="45">
                  <c:v>0.12500018331913221</c:v>
                </c:pt>
                <c:pt idx="46">
                  <c:v>0.12777783481039667</c:v>
                </c:pt>
                <c:pt idx="47">
                  <c:v>0.13055548630166117</c:v>
                </c:pt>
                <c:pt idx="48">
                  <c:v>0.13333313779292563</c:v>
                </c:pt>
                <c:pt idx="49">
                  <c:v>0.13611078928419013</c:v>
                </c:pt>
                <c:pt idx="50">
                  <c:v>0.13888844077545459</c:v>
                </c:pt>
                <c:pt idx="51">
                  <c:v>0.14166609226671908</c:v>
                </c:pt>
                <c:pt idx="52">
                  <c:v>0.14444374375798355</c:v>
                </c:pt>
                <c:pt idx="53">
                  <c:v>0.14722286180230573</c:v>
                </c:pt>
                <c:pt idx="54">
                  <c:v>0.15000051329357017</c:v>
                </c:pt>
                <c:pt idx="55">
                  <c:v>0.15277816478483466</c:v>
                </c:pt>
                <c:pt idx="56">
                  <c:v>0.15555581627609913</c:v>
                </c:pt>
                <c:pt idx="57">
                  <c:v>0.15833346776736362</c:v>
                </c:pt>
                <c:pt idx="58">
                  <c:v>0.16111111925862809</c:v>
                </c:pt>
                <c:pt idx="59">
                  <c:v>0.16388877074989258</c:v>
                </c:pt>
                <c:pt idx="60">
                  <c:v>0.16666642224115705</c:v>
                </c:pt>
                <c:pt idx="61">
                  <c:v>0.16944407373242154</c:v>
                </c:pt>
                <c:pt idx="62">
                  <c:v>0.17222172522368601</c:v>
                </c:pt>
                <c:pt idx="63">
                  <c:v>0.1749993767149505</c:v>
                </c:pt>
                <c:pt idx="64">
                  <c:v>0.17777702820621494</c:v>
                </c:pt>
                <c:pt idx="65">
                  <c:v>0.18055614625053712</c:v>
                </c:pt>
                <c:pt idx="66">
                  <c:v>0.18333379774180159</c:v>
                </c:pt>
                <c:pt idx="67">
                  <c:v>0.18611144923306608</c:v>
                </c:pt>
                <c:pt idx="68">
                  <c:v>0.18888910072433054</c:v>
                </c:pt>
                <c:pt idx="69">
                  <c:v>0.19166675221559504</c:v>
                </c:pt>
                <c:pt idx="70">
                  <c:v>0.1944444037068595</c:v>
                </c:pt>
                <c:pt idx="71">
                  <c:v>0.197222055198124</c:v>
                </c:pt>
                <c:pt idx="72">
                  <c:v>0.19999970668938846</c:v>
                </c:pt>
                <c:pt idx="73">
                  <c:v>0.20277735818065296</c:v>
                </c:pt>
                <c:pt idx="74">
                  <c:v>0.20555500967191739</c:v>
                </c:pt>
                <c:pt idx="75">
                  <c:v>0.20833266116318189</c:v>
                </c:pt>
                <c:pt idx="76">
                  <c:v>0.21111031265444635</c:v>
                </c:pt>
                <c:pt idx="77">
                  <c:v>0.21388943069876853</c:v>
                </c:pt>
                <c:pt idx="78">
                  <c:v>0.216667082190033</c:v>
                </c:pt>
                <c:pt idx="79">
                  <c:v>0.21944473368129749</c:v>
                </c:pt>
                <c:pt idx="80">
                  <c:v>0.22222238517256196</c:v>
                </c:pt>
                <c:pt idx="81">
                  <c:v>0.22500003666382645</c:v>
                </c:pt>
                <c:pt idx="82">
                  <c:v>0.22777768815509092</c:v>
                </c:pt>
                <c:pt idx="83">
                  <c:v>0.23055533964635538</c:v>
                </c:pt>
                <c:pt idx="84">
                  <c:v>0.23333299113761985</c:v>
                </c:pt>
                <c:pt idx="85">
                  <c:v>0.23611064262888432</c:v>
                </c:pt>
                <c:pt idx="86">
                  <c:v>0.23888829412014884</c:v>
                </c:pt>
                <c:pt idx="87">
                  <c:v>0.2416659456114133</c:v>
                </c:pt>
                <c:pt idx="88">
                  <c:v>0.24444506365573546</c:v>
                </c:pt>
                <c:pt idx="89">
                  <c:v>0.24722271514699992</c:v>
                </c:pt>
                <c:pt idx="90">
                  <c:v>0.25000036663826442</c:v>
                </c:pt>
                <c:pt idx="91">
                  <c:v>0.25277801812952888</c:v>
                </c:pt>
                <c:pt idx="92">
                  <c:v>0.25555566962079335</c:v>
                </c:pt>
                <c:pt idx="93">
                  <c:v>0.25833332111205781</c:v>
                </c:pt>
                <c:pt idx="94">
                  <c:v>0.26111097260332233</c:v>
                </c:pt>
                <c:pt idx="95">
                  <c:v>0.2638886240945868</c:v>
                </c:pt>
                <c:pt idx="96">
                  <c:v>0.26666627558585126</c:v>
                </c:pt>
                <c:pt idx="97">
                  <c:v>0.26944392707711573</c:v>
                </c:pt>
                <c:pt idx="98">
                  <c:v>0.27222157856838025</c:v>
                </c:pt>
                <c:pt idx="99">
                  <c:v>0.27499923005964472</c:v>
                </c:pt>
                <c:pt idx="100">
                  <c:v>0.27777834810396684</c:v>
                </c:pt>
                <c:pt idx="101">
                  <c:v>0.28055599959523131</c:v>
                </c:pt>
                <c:pt idx="102">
                  <c:v>0.28333365108649583</c:v>
                </c:pt>
                <c:pt idx="103">
                  <c:v>0.2861113025777603</c:v>
                </c:pt>
                <c:pt idx="104">
                  <c:v>0.28888895406902476</c:v>
                </c:pt>
                <c:pt idx="105">
                  <c:v>0.29166660556028923</c:v>
                </c:pt>
                <c:pt idx="106">
                  <c:v>0.29444425705155375</c:v>
                </c:pt>
                <c:pt idx="107">
                  <c:v>0.29722190854281821</c:v>
                </c:pt>
                <c:pt idx="108">
                  <c:v>0.29999956003408268</c:v>
                </c:pt>
                <c:pt idx="109">
                  <c:v>0.30277721152534715</c:v>
                </c:pt>
                <c:pt idx="110">
                  <c:v>0.30555486301661167</c:v>
                </c:pt>
                <c:pt idx="111">
                  <c:v>0.30833251450787613</c:v>
                </c:pt>
                <c:pt idx="112">
                  <c:v>0.31111163255219826</c:v>
                </c:pt>
                <c:pt idx="113">
                  <c:v>0.31388928404346272</c:v>
                </c:pt>
                <c:pt idx="114">
                  <c:v>0.31666693553472725</c:v>
                </c:pt>
                <c:pt idx="115">
                  <c:v>0.31944458702599171</c:v>
                </c:pt>
                <c:pt idx="116">
                  <c:v>0.32222223851725618</c:v>
                </c:pt>
                <c:pt idx="117">
                  <c:v>0.32499989000852064</c:v>
                </c:pt>
                <c:pt idx="118">
                  <c:v>0.32777754149978516</c:v>
                </c:pt>
                <c:pt idx="119">
                  <c:v>0.33055519299104963</c:v>
                </c:pt>
                <c:pt idx="120">
                  <c:v>0.33333284448231409</c:v>
                </c:pt>
                <c:pt idx="121">
                  <c:v>0.33611049597357856</c:v>
                </c:pt>
                <c:pt idx="122">
                  <c:v>0.33888814746484308</c:v>
                </c:pt>
                <c:pt idx="123">
                  <c:v>0.34166579895610755</c:v>
                </c:pt>
                <c:pt idx="124">
                  <c:v>0.34444491700042967</c:v>
                </c:pt>
                <c:pt idx="125">
                  <c:v>0.34722256849169419</c:v>
                </c:pt>
                <c:pt idx="126">
                  <c:v>0.35000021998295866</c:v>
                </c:pt>
                <c:pt idx="127">
                  <c:v>0.35277787147422313</c:v>
                </c:pt>
                <c:pt idx="128">
                  <c:v>0.35555552296548759</c:v>
                </c:pt>
                <c:pt idx="129">
                  <c:v>0.35833317445675211</c:v>
                </c:pt>
                <c:pt idx="130">
                  <c:v>0.36111082594801658</c:v>
                </c:pt>
                <c:pt idx="131">
                  <c:v>0.36388847743928104</c:v>
                </c:pt>
                <c:pt idx="132">
                  <c:v>0.36666612893054551</c:v>
                </c:pt>
                <c:pt idx="133">
                  <c:v>0.36944378042180998</c:v>
                </c:pt>
                <c:pt idx="134">
                  <c:v>0.3722214319130745</c:v>
                </c:pt>
                <c:pt idx="135">
                  <c:v>0.37500054995739662</c:v>
                </c:pt>
                <c:pt idx="136">
                  <c:v>0.37777820144866109</c:v>
                </c:pt>
                <c:pt idx="137">
                  <c:v>0.38055585293992561</c:v>
                </c:pt>
                <c:pt idx="138">
                  <c:v>0.38333350443119008</c:v>
                </c:pt>
                <c:pt idx="139">
                  <c:v>0.38611115592245454</c:v>
                </c:pt>
                <c:pt idx="140">
                  <c:v>0.38888880741371901</c:v>
                </c:pt>
                <c:pt idx="141">
                  <c:v>0.39166645890498353</c:v>
                </c:pt>
                <c:pt idx="142">
                  <c:v>0.39444411039624799</c:v>
                </c:pt>
                <c:pt idx="143">
                  <c:v>0.39722176188751246</c:v>
                </c:pt>
                <c:pt idx="144">
                  <c:v>0.39999941337877692</c:v>
                </c:pt>
                <c:pt idx="145">
                  <c:v>0.40277706487004145</c:v>
                </c:pt>
                <c:pt idx="146">
                  <c:v>0.40555471636130591</c:v>
                </c:pt>
                <c:pt idx="147">
                  <c:v>0.40833383440562804</c:v>
                </c:pt>
                <c:pt idx="148">
                  <c:v>0.4111114858968925</c:v>
                </c:pt>
                <c:pt idx="149">
                  <c:v>0.41388913738815702</c:v>
                </c:pt>
                <c:pt idx="150">
                  <c:v>0.41666678887942149</c:v>
                </c:pt>
                <c:pt idx="151">
                  <c:v>0.41944444037068596</c:v>
                </c:pt>
                <c:pt idx="152">
                  <c:v>0.42222209186195042</c:v>
                </c:pt>
                <c:pt idx="153">
                  <c:v>0.42499974335321494</c:v>
                </c:pt>
                <c:pt idx="154">
                  <c:v>0.42777739484447941</c:v>
                </c:pt>
                <c:pt idx="155">
                  <c:v>0.43055504633574387</c:v>
                </c:pt>
                <c:pt idx="156">
                  <c:v>0.43333269782700834</c:v>
                </c:pt>
                <c:pt idx="157">
                  <c:v>0.43611034931827281</c:v>
                </c:pt>
                <c:pt idx="158">
                  <c:v>0.43888800080953727</c:v>
                </c:pt>
                <c:pt idx="159">
                  <c:v>0.44166711885385945</c:v>
                </c:pt>
                <c:pt idx="160">
                  <c:v>0.44444477034512392</c:v>
                </c:pt>
                <c:pt idx="161">
                  <c:v>0.44722242183638844</c:v>
                </c:pt>
                <c:pt idx="162">
                  <c:v>0.45000007332765291</c:v>
                </c:pt>
                <c:pt idx="163">
                  <c:v>0.45277772481891737</c:v>
                </c:pt>
                <c:pt idx="164">
                  <c:v>0.45555537631018184</c:v>
                </c:pt>
                <c:pt idx="165">
                  <c:v>0.45833302780144636</c:v>
                </c:pt>
                <c:pt idx="166">
                  <c:v>0.46111067929271077</c:v>
                </c:pt>
                <c:pt idx="167">
                  <c:v>0.46388833078397523</c:v>
                </c:pt>
                <c:pt idx="168">
                  <c:v>0.4666659822752397</c:v>
                </c:pt>
                <c:pt idx="169">
                  <c:v>0.46944363376650416</c:v>
                </c:pt>
                <c:pt idx="170">
                  <c:v>0.4722227518108264</c:v>
                </c:pt>
                <c:pt idx="171">
                  <c:v>0.47500040330209087</c:v>
                </c:pt>
                <c:pt idx="172">
                  <c:v>0.47777805479335533</c:v>
                </c:pt>
                <c:pt idx="173">
                  <c:v>0.4805557062846198</c:v>
                </c:pt>
                <c:pt idx="174">
                  <c:v>0.48333335777588426</c:v>
                </c:pt>
                <c:pt idx="175">
                  <c:v>0.48611100926714879</c:v>
                </c:pt>
                <c:pt idx="176">
                  <c:v>0.48888866075841325</c:v>
                </c:pt>
                <c:pt idx="177">
                  <c:v>0.49166631224967772</c:v>
                </c:pt>
                <c:pt idx="178">
                  <c:v>0.49444396374094218</c:v>
                </c:pt>
                <c:pt idx="179">
                  <c:v>0.49722161523220665</c:v>
                </c:pt>
                <c:pt idx="180">
                  <c:v>0.49999926672347111</c:v>
                </c:pt>
                <c:pt idx="181">
                  <c:v>0.50277691821473558</c:v>
                </c:pt>
                <c:pt idx="182">
                  <c:v>0.50555603625905776</c:v>
                </c:pt>
                <c:pt idx="183">
                  <c:v>0.50833368775032228</c:v>
                </c:pt>
                <c:pt idx="184">
                  <c:v>0.51111133924158669</c:v>
                </c:pt>
                <c:pt idx="185">
                  <c:v>0.51388899073285121</c:v>
                </c:pt>
                <c:pt idx="186">
                  <c:v>0.51666664222411562</c:v>
                </c:pt>
                <c:pt idx="187">
                  <c:v>0.51944429371538026</c:v>
                </c:pt>
                <c:pt idx="188">
                  <c:v>0.52222194520664467</c:v>
                </c:pt>
                <c:pt idx="189">
                  <c:v>0.52499959669790919</c:v>
                </c:pt>
                <c:pt idx="190">
                  <c:v>0.5277772481891736</c:v>
                </c:pt>
                <c:pt idx="191">
                  <c:v>0.53055489968043812</c:v>
                </c:pt>
                <c:pt idx="192">
                  <c:v>0.53333255117170253</c:v>
                </c:pt>
                <c:pt idx="193">
                  <c:v>0.53611020266296705</c:v>
                </c:pt>
                <c:pt idx="194">
                  <c:v>0.53888932070728923</c:v>
                </c:pt>
                <c:pt idx="195">
                  <c:v>0.54166697219855364</c:v>
                </c:pt>
                <c:pt idx="196">
                  <c:v>0.54444462368981816</c:v>
                </c:pt>
                <c:pt idx="197">
                  <c:v>0.54722227518108257</c:v>
                </c:pt>
                <c:pt idx="198">
                  <c:v>0.54999992667234709</c:v>
                </c:pt>
                <c:pt idx="199">
                  <c:v>0.55277757816361162</c:v>
                </c:pt>
                <c:pt idx="200">
                  <c:v>0.55555522965487614</c:v>
                </c:pt>
                <c:pt idx="201">
                  <c:v>0.55833288114614055</c:v>
                </c:pt>
                <c:pt idx="202">
                  <c:v>0.56111053263740507</c:v>
                </c:pt>
                <c:pt idx="203">
                  <c:v>0.56388818412866948</c:v>
                </c:pt>
                <c:pt idx="204">
                  <c:v>0.566665835619934</c:v>
                </c:pt>
                <c:pt idx="205">
                  <c:v>0.56944495366425618</c:v>
                </c:pt>
                <c:pt idx="206">
                  <c:v>0.57222260515552059</c:v>
                </c:pt>
                <c:pt idx="207">
                  <c:v>0.57500025664678511</c:v>
                </c:pt>
                <c:pt idx="208">
                  <c:v>0.57777790813804952</c:v>
                </c:pt>
                <c:pt idx="209">
                  <c:v>0.58055555962931404</c:v>
                </c:pt>
                <c:pt idx="210">
                  <c:v>0.58333321112057845</c:v>
                </c:pt>
                <c:pt idx="211">
                  <c:v>0.58611086261184309</c:v>
                </c:pt>
                <c:pt idx="212">
                  <c:v>0.5888885141031075</c:v>
                </c:pt>
                <c:pt idx="213">
                  <c:v>0.59166616559437202</c:v>
                </c:pt>
                <c:pt idx="214">
                  <c:v>0.59444381708563643</c:v>
                </c:pt>
                <c:pt idx="215">
                  <c:v>0.59722146857690084</c:v>
                </c:pt>
                <c:pt idx="216">
                  <c:v>0.59999912006816536</c:v>
                </c:pt>
                <c:pt idx="217">
                  <c:v>0.60277823811248754</c:v>
                </c:pt>
                <c:pt idx="218">
                  <c:v>0.60555588960375206</c:v>
                </c:pt>
                <c:pt idx="219">
                  <c:v>0.60833354109501647</c:v>
                </c:pt>
                <c:pt idx="220">
                  <c:v>0.61111119258628099</c:v>
                </c:pt>
                <c:pt idx="221">
                  <c:v>0.6138888440775454</c:v>
                </c:pt>
                <c:pt idx="222">
                  <c:v>0.61666649556880992</c:v>
                </c:pt>
                <c:pt idx="223">
                  <c:v>0.61944414706007445</c:v>
                </c:pt>
                <c:pt idx="224">
                  <c:v>0.62222179855133886</c:v>
                </c:pt>
                <c:pt idx="225">
                  <c:v>0.62499945004260338</c:v>
                </c:pt>
                <c:pt idx="226">
                  <c:v>0.62777710153386779</c:v>
                </c:pt>
                <c:pt idx="227">
                  <c:v>0.63055475302513231</c:v>
                </c:pt>
                <c:pt idx="228">
                  <c:v>0.63333240451639672</c:v>
                </c:pt>
                <c:pt idx="229">
                  <c:v>0.63611152256071901</c:v>
                </c:pt>
                <c:pt idx="230">
                  <c:v>0.63888917405198342</c:v>
                </c:pt>
                <c:pt idx="231">
                  <c:v>0.64166682554324794</c:v>
                </c:pt>
                <c:pt idx="232">
                  <c:v>0.64444447703451235</c:v>
                </c:pt>
                <c:pt idx="233">
                  <c:v>0.64722212852577687</c:v>
                </c:pt>
                <c:pt idx="234">
                  <c:v>0.64999978001704128</c:v>
                </c:pt>
                <c:pt idx="235">
                  <c:v>0.65277743150830581</c:v>
                </c:pt>
                <c:pt idx="236">
                  <c:v>0.65555508299957033</c:v>
                </c:pt>
                <c:pt idx="237">
                  <c:v>0.65833273449083474</c:v>
                </c:pt>
                <c:pt idx="238">
                  <c:v>0.66111038598209926</c:v>
                </c:pt>
                <c:pt idx="239">
                  <c:v>0.66388803747336367</c:v>
                </c:pt>
                <c:pt idx="240">
                  <c:v>0.66666568896462819</c:v>
                </c:pt>
                <c:pt idx="241">
                  <c:v>0.66944480700895037</c:v>
                </c:pt>
                <c:pt idx="242">
                  <c:v>0.67222245850021489</c:v>
                </c:pt>
                <c:pt idx="243">
                  <c:v>0.6750001099914793</c:v>
                </c:pt>
                <c:pt idx="244">
                  <c:v>0.67777776148274382</c:v>
                </c:pt>
                <c:pt idx="245">
                  <c:v>0.68055541297400823</c:v>
                </c:pt>
                <c:pt idx="246">
                  <c:v>0.68333306446527264</c:v>
                </c:pt>
                <c:pt idx="247">
                  <c:v>0.68611071595653728</c:v>
                </c:pt>
                <c:pt idx="248">
                  <c:v>0.68888836744780169</c:v>
                </c:pt>
                <c:pt idx="249">
                  <c:v>0.69166601893906621</c:v>
                </c:pt>
                <c:pt idx="250">
                  <c:v>0.69444367043033062</c:v>
                </c:pt>
                <c:pt idx="251">
                  <c:v>0.69722132192159514</c:v>
                </c:pt>
                <c:pt idx="252">
                  <c:v>0.69999897341285955</c:v>
                </c:pt>
                <c:pt idx="253">
                  <c:v>0.70277809145718173</c:v>
                </c:pt>
                <c:pt idx="254">
                  <c:v>0.70555574294844625</c:v>
                </c:pt>
                <c:pt idx="255">
                  <c:v>0.70833339443971066</c:v>
                </c:pt>
                <c:pt idx="256">
                  <c:v>0.71111104593097518</c:v>
                </c:pt>
                <c:pt idx="257">
                  <c:v>0.71388869742223959</c:v>
                </c:pt>
                <c:pt idx="258">
                  <c:v>0.71666634891350423</c:v>
                </c:pt>
                <c:pt idx="259">
                  <c:v>0.71944400040476864</c:v>
                </c:pt>
                <c:pt idx="260">
                  <c:v>0.72222165189603316</c:v>
                </c:pt>
                <c:pt idx="261">
                  <c:v>0.72499930338729757</c:v>
                </c:pt>
                <c:pt idx="262">
                  <c:v>0.72777695487856209</c:v>
                </c:pt>
                <c:pt idx="263">
                  <c:v>0.7305546063698265</c:v>
                </c:pt>
                <c:pt idx="264">
                  <c:v>0.73333372441414868</c:v>
                </c:pt>
                <c:pt idx="265">
                  <c:v>0.7361113759054132</c:v>
                </c:pt>
                <c:pt idx="266">
                  <c:v>0.73888902739667761</c:v>
                </c:pt>
                <c:pt idx="267">
                  <c:v>0.74166667888794213</c:v>
                </c:pt>
                <c:pt idx="268">
                  <c:v>0.74444433037920654</c:v>
                </c:pt>
                <c:pt idx="269">
                  <c:v>0.74722198187047106</c:v>
                </c:pt>
                <c:pt idx="270">
                  <c:v>0.74999963336173558</c:v>
                </c:pt>
                <c:pt idx="271">
                  <c:v>0.75277728485300011</c:v>
                </c:pt>
                <c:pt idx="272">
                  <c:v>0.75555493634426452</c:v>
                </c:pt>
                <c:pt idx="273">
                  <c:v>0.75833258783552904</c:v>
                </c:pt>
                <c:pt idx="274">
                  <c:v>0.76111023932679345</c:v>
                </c:pt>
                <c:pt idx="275">
                  <c:v>0.76388789081805797</c:v>
                </c:pt>
                <c:pt idx="276">
                  <c:v>0.76666700886238015</c:v>
                </c:pt>
                <c:pt idx="277">
                  <c:v>0.76944466035364456</c:v>
                </c:pt>
                <c:pt idx="278">
                  <c:v>0.77222231184490908</c:v>
                </c:pt>
                <c:pt idx="279">
                  <c:v>0.77499996333617349</c:v>
                </c:pt>
                <c:pt idx="280">
                  <c:v>0.77777761482743801</c:v>
                </c:pt>
                <c:pt idx="281">
                  <c:v>0.78055526631870242</c:v>
                </c:pt>
                <c:pt idx="282">
                  <c:v>0.78333291780996706</c:v>
                </c:pt>
                <c:pt idx="283">
                  <c:v>0.78611056930123147</c:v>
                </c:pt>
                <c:pt idx="284">
                  <c:v>0.78888822079249599</c:v>
                </c:pt>
                <c:pt idx="285">
                  <c:v>0.7916658722837604</c:v>
                </c:pt>
                <c:pt idx="286">
                  <c:v>0.79444352377502492</c:v>
                </c:pt>
                <c:pt idx="287">
                  <c:v>0.79722117526628933</c:v>
                </c:pt>
                <c:pt idx="288">
                  <c:v>0.80000029331061151</c:v>
                </c:pt>
                <c:pt idx="289">
                  <c:v>0.80277794480187603</c:v>
                </c:pt>
                <c:pt idx="290">
                  <c:v>0.80555559629314044</c:v>
                </c:pt>
                <c:pt idx="291">
                  <c:v>0.80833324778440496</c:v>
                </c:pt>
                <c:pt idx="292">
                  <c:v>0.81111089927566937</c:v>
                </c:pt>
                <c:pt idx="293">
                  <c:v>0.81388855076693389</c:v>
                </c:pt>
                <c:pt idx="294">
                  <c:v>0.81666620225819841</c:v>
                </c:pt>
                <c:pt idx="295">
                  <c:v>0.81944385374946294</c:v>
                </c:pt>
                <c:pt idx="296">
                  <c:v>0.82222150524072735</c:v>
                </c:pt>
                <c:pt idx="297">
                  <c:v>0.82499915673199187</c:v>
                </c:pt>
                <c:pt idx="298">
                  <c:v>0.82777680822325628</c:v>
                </c:pt>
                <c:pt idx="299">
                  <c:v>0.83055592626757846</c:v>
                </c:pt>
                <c:pt idx="300">
                  <c:v>0.83333357775884298</c:v>
                </c:pt>
                <c:pt idx="301">
                  <c:v>0.83611122925010739</c:v>
                </c:pt>
                <c:pt idx="302">
                  <c:v>0.83888888074137191</c:v>
                </c:pt>
                <c:pt idx="303">
                  <c:v>0.84166653223263632</c:v>
                </c:pt>
                <c:pt idx="304">
                  <c:v>0.84444418372390084</c:v>
                </c:pt>
                <c:pt idx="305">
                  <c:v>0.84722183521516525</c:v>
                </c:pt>
                <c:pt idx="306">
                  <c:v>0.84999948670642989</c:v>
                </c:pt>
                <c:pt idx="307">
                  <c:v>0.8527771381976943</c:v>
                </c:pt>
                <c:pt idx="308">
                  <c:v>0.85555478968895882</c:v>
                </c:pt>
                <c:pt idx="309">
                  <c:v>0.85833244118022323</c:v>
                </c:pt>
                <c:pt idx="310">
                  <c:v>0.86111009267148775</c:v>
                </c:pt>
                <c:pt idx="311">
                  <c:v>0.86388921071580993</c:v>
                </c:pt>
                <c:pt idx="312">
                  <c:v>0.86666686220707434</c:v>
                </c:pt>
                <c:pt idx="313">
                  <c:v>0.86944451369833886</c:v>
                </c:pt>
                <c:pt idx="314">
                  <c:v>0.87222216518960327</c:v>
                </c:pt>
                <c:pt idx="315">
                  <c:v>0.87499981668086779</c:v>
                </c:pt>
                <c:pt idx="316">
                  <c:v>0.8777774681721322</c:v>
                </c:pt>
                <c:pt idx="317">
                  <c:v>0.88055511966339672</c:v>
                </c:pt>
                <c:pt idx="318">
                  <c:v>0.88333277115466124</c:v>
                </c:pt>
                <c:pt idx="319">
                  <c:v>0.88611042264592577</c:v>
                </c:pt>
                <c:pt idx="320">
                  <c:v>0.88888807413719018</c:v>
                </c:pt>
                <c:pt idx="321">
                  <c:v>0.8916657256284547</c:v>
                </c:pt>
                <c:pt idx="322">
                  <c:v>0.89444337711971911</c:v>
                </c:pt>
                <c:pt idx="323">
                  <c:v>0.89722249516404129</c:v>
                </c:pt>
                <c:pt idx="324">
                  <c:v>0.90000014665530581</c:v>
                </c:pt>
                <c:pt idx="325">
                  <c:v>0.90277779814657022</c:v>
                </c:pt>
                <c:pt idx="326">
                  <c:v>0.90555544963783474</c:v>
                </c:pt>
                <c:pt idx="327">
                  <c:v>0.90833310112909915</c:v>
                </c:pt>
                <c:pt idx="328">
                  <c:v>0.91111075262036367</c:v>
                </c:pt>
                <c:pt idx="329">
                  <c:v>0.91388840411162808</c:v>
                </c:pt>
                <c:pt idx="330">
                  <c:v>0.91666605560289272</c:v>
                </c:pt>
                <c:pt idx="331">
                  <c:v>0.91944370709415713</c:v>
                </c:pt>
                <c:pt idx="332">
                  <c:v>0.92222135858542154</c:v>
                </c:pt>
                <c:pt idx="333">
                  <c:v>0.92499901007668606</c:v>
                </c:pt>
                <c:pt idx="334">
                  <c:v>0.92777812812100824</c:v>
                </c:pt>
                <c:pt idx="335">
                  <c:v>0.93055577961227276</c:v>
                </c:pt>
                <c:pt idx="336">
                  <c:v>0.93333343110353717</c:v>
                </c:pt>
                <c:pt idx="337">
                  <c:v>0.93611108259480169</c:v>
                </c:pt>
                <c:pt idx="338">
                  <c:v>0.9388887340860661</c:v>
                </c:pt>
                <c:pt idx="339">
                  <c:v>0.94166638557733073</c:v>
                </c:pt>
                <c:pt idx="340">
                  <c:v>0.94444403706859503</c:v>
                </c:pt>
                <c:pt idx="341">
                  <c:v>0.94722168855985955</c:v>
                </c:pt>
                <c:pt idx="342">
                  <c:v>0.94999934005112396</c:v>
                </c:pt>
                <c:pt idx="343">
                  <c:v>0.95277699154238849</c:v>
                </c:pt>
                <c:pt idx="344">
                  <c:v>0.9555546430336529</c:v>
                </c:pt>
                <c:pt idx="345">
                  <c:v>0.95833229452491742</c:v>
                </c:pt>
                <c:pt idx="346">
                  <c:v>0.9611114125692396</c:v>
                </c:pt>
                <c:pt idx="347">
                  <c:v>0.96388906406050412</c:v>
                </c:pt>
                <c:pt idx="348">
                  <c:v>0.96666671555176853</c:v>
                </c:pt>
                <c:pt idx="349">
                  <c:v>0.96944436704303305</c:v>
                </c:pt>
                <c:pt idx="350">
                  <c:v>0.97222201853429757</c:v>
                </c:pt>
                <c:pt idx="351">
                  <c:v>0.97499967002556198</c:v>
                </c:pt>
                <c:pt idx="352">
                  <c:v>0.9777773215168265</c:v>
                </c:pt>
                <c:pt idx="353">
                  <c:v>0.98055497300809091</c:v>
                </c:pt>
                <c:pt idx="354">
                  <c:v>0.98333262449935543</c:v>
                </c:pt>
                <c:pt idx="355">
                  <c:v>0.98611027599061984</c:v>
                </c:pt>
                <c:pt idx="356">
                  <c:v>0.98888792748188437</c:v>
                </c:pt>
                <c:pt idx="357">
                  <c:v>0.99166557897314878</c:v>
                </c:pt>
                <c:pt idx="358">
                  <c:v>0.99444469701747107</c:v>
                </c:pt>
                <c:pt idx="359">
                  <c:v>0.99722234850873548</c:v>
                </c:pt>
                <c:pt idx="360">
                  <c:v>1</c:v>
                </c:pt>
              </c:numCache>
            </c:numRef>
          </c:xVal>
          <c:yVal>
            <c:numRef>
              <c:f>'8-cells'!$AV$3:$AV$388</c:f>
              <c:numCache>
                <c:formatCode>General</c:formatCode>
                <c:ptCount val="386"/>
                <c:pt idx="0">
                  <c:v>0.26915907974510633</c:v>
                </c:pt>
                <c:pt idx="1">
                  <c:v>0.21594801192374721</c:v>
                </c:pt>
                <c:pt idx="2">
                  <c:v>0.26395085155203857</c:v>
                </c:pt>
                <c:pt idx="3">
                  <c:v>0.24942130797854803</c:v>
                </c:pt>
                <c:pt idx="4">
                  <c:v>0.30028732731762792</c:v>
                </c:pt>
                <c:pt idx="5">
                  <c:v>0.3700163514140945</c:v>
                </c:pt>
                <c:pt idx="6">
                  <c:v>0.41607451669122741</c:v>
                </c:pt>
                <c:pt idx="7">
                  <c:v>0.33073258372529624</c:v>
                </c:pt>
                <c:pt idx="8">
                  <c:v>0.25998748410279188</c:v>
                </c:pt>
                <c:pt idx="9">
                  <c:v>0.38027131235238304</c:v>
                </c:pt>
                <c:pt idx="10">
                  <c:v>0.41121451305757989</c:v>
                </c:pt>
                <c:pt idx="11">
                  <c:v>0.37987262046551062</c:v>
                </c:pt>
                <c:pt idx="12">
                  <c:v>0.28530862452981276</c:v>
                </c:pt>
                <c:pt idx="13">
                  <c:v>0.35548680784060394</c:v>
                </c:pt>
                <c:pt idx="14">
                  <c:v>0.33820511267671971</c:v>
                </c:pt>
                <c:pt idx="15">
                  <c:v>0.2782717968387266</c:v>
                </c:pt>
                <c:pt idx="16">
                  <c:v>0.2728482413818627</c:v>
                </c:pt>
                <c:pt idx="17">
                  <c:v>0.25401551702094732</c:v>
                </c:pt>
                <c:pt idx="18">
                  <c:v>0.35192549676672658</c:v>
                </c:pt>
                <c:pt idx="19">
                  <c:v>0.34758025987309149</c:v>
                </c:pt>
                <c:pt idx="20">
                  <c:v>0.35950232486155131</c:v>
                </c:pt>
                <c:pt idx="21">
                  <c:v>0.35271110483073259</c:v>
                </c:pt>
                <c:pt idx="22">
                  <c:v>0.38363916533769371</c:v>
                </c:pt>
                <c:pt idx="23">
                  <c:v>0.34343689228926527</c:v>
                </c:pt>
                <c:pt idx="24">
                  <c:v>0.3001123739157936</c:v>
                </c:pt>
                <c:pt idx="25">
                  <c:v>0.25451682580697255</c:v>
                </c:pt>
                <c:pt idx="26">
                  <c:v>0.26636823653699926</c:v>
                </c:pt>
                <c:pt idx="27">
                  <c:v>0.30381331126228878</c:v>
                </c:pt>
                <c:pt idx="28">
                  <c:v>0.28922152465160716</c:v>
                </c:pt>
                <c:pt idx="29">
                  <c:v>0.33328118376163268</c:v>
                </c:pt>
                <c:pt idx="30">
                  <c:v>0.31121518595527919</c:v>
                </c:pt>
                <c:pt idx="31">
                  <c:v>0.33666417694517897</c:v>
                </c:pt>
                <c:pt idx="32">
                  <c:v>0.30482265781133294</c:v>
                </c:pt>
                <c:pt idx="33">
                  <c:v>0.27560712194925002</c:v>
                </c:pt>
                <c:pt idx="34">
                  <c:v>0.22543250499626541</c:v>
                </c:pt>
                <c:pt idx="35">
                  <c:v>0.2418999939439207</c:v>
                </c:pt>
                <c:pt idx="36">
                  <c:v>0.24493476256804678</c:v>
                </c:pt>
                <c:pt idx="37">
                  <c:v>0.23023026559272194</c:v>
                </c:pt>
                <c:pt idx="38">
                  <c:v>0.21070445660146286</c:v>
                </c:pt>
                <c:pt idx="39">
                  <c:v>0.25382205893238052</c:v>
                </c:pt>
                <c:pt idx="40">
                  <c:v>0.32647987026532355</c:v>
                </c:pt>
                <c:pt idx="41">
                  <c:v>0.39268291041712927</c:v>
                </c:pt>
                <c:pt idx="42">
                  <c:v>0.31222453250432336</c:v>
                </c:pt>
                <c:pt idx="43">
                  <c:v>0.30643593004555519</c:v>
                </c:pt>
                <c:pt idx="44">
                  <c:v>0.28406208154174317</c:v>
                </c:pt>
                <c:pt idx="45">
                  <c:v>0.29439274347121008</c:v>
                </c:pt>
                <c:pt idx="46">
                  <c:v>0.33292286573672208</c:v>
                </c:pt>
                <c:pt idx="47">
                  <c:v>0.28161778064880794</c:v>
                </c:pt>
                <c:pt idx="48">
                  <c:v>0.35955110994475509</c:v>
                </c:pt>
                <c:pt idx="49">
                  <c:v>0.34433352847366611</c:v>
                </c:pt>
                <c:pt idx="50">
                  <c:v>0.29688414720310069</c:v>
                </c:pt>
                <c:pt idx="51">
                  <c:v>0.30717779975910264</c:v>
                </c:pt>
                <c:pt idx="52">
                  <c:v>0.32049949196223698</c:v>
                </c:pt>
                <c:pt idx="53">
                  <c:v>0.29068507714772118</c:v>
                </c:pt>
                <c:pt idx="54">
                  <c:v>0.27958899408522925</c:v>
                </c:pt>
                <c:pt idx="55">
                  <c:v>0.34010941316591642</c:v>
                </c:pt>
                <c:pt idx="56">
                  <c:v>0.29632395986838117</c:v>
                </c:pt>
                <c:pt idx="57">
                  <c:v>0.29579405293013306</c:v>
                </c:pt>
                <c:pt idx="58">
                  <c:v>0.23664802740039431</c:v>
                </c:pt>
                <c:pt idx="59">
                  <c:v>0.17248218503340937</c:v>
                </c:pt>
                <c:pt idx="60">
                  <c:v>0.22429867237283915</c:v>
                </c:pt>
                <c:pt idx="61">
                  <c:v>0.24461345391660105</c:v>
                </c:pt>
                <c:pt idx="62">
                  <c:v>0.21627436730793814</c:v>
                </c:pt>
                <c:pt idx="63">
                  <c:v>0.23652354132601222</c:v>
                </c:pt>
                <c:pt idx="64">
                  <c:v>0.23152727590824365</c:v>
                </c:pt>
                <c:pt idx="65">
                  <c:v>0.20506220939230607</c:v>
                </c:pt>
                <c:pt idx="66">
                  <c:v>0.26153346656707777</c:v>
                </c:pt>
                <c:pt idx="67">
                  <c:v>0.23099736896999548</c:v>
                </c:pt>
                <c:pt idx="68">
                  <c:v>0.26395085155203857</c:v>
                </c:pt>
                <c:pt idx="69">
                  <c:v>0.16516778704133611</c:v>
                </c:pt>
                <c:pt idx="70">
                  <c:v>0.12398813008458325</c:v>
                </c:pt>
                <c:pt idx="71">
                  <c:v>0.19472986521859081</c:v>
                </c:pt>
                <c:pt idx="72">
                  <c:v>0.18302817422667234</c:v>
                </c:pt>
                <c:pt idx="73">
                  <c:v>0.13387467953247068</c:v>
                </c:pt>
                <c:pt idx="74">
                  <c:v>0.18659284978904658</c:v>
                </c:pt>
                <c:pt idx="75">
                  <c:v>0.30700957533426193</c:v>
                </c:pt>
                <c:pt idx="76">
                  <c:v>0.2675895458613427</c:v>
                </c:pt>
                <c:pt idx="77">
                  <c:v>0.23002839628291311</c:v>
                </c:pt>
                <c:pt idx="78">
                  <c:v>0.19121565698366877</c:v>
                </c:pt>
                <c:pt idx="79">
                  <c:v>0.31784827502674767</c:v>
                </c:pt>
                <c:pt idx="80">
                  <c:v>0.30965742778125438</c:v>
                </c:pt>
                <c:pt idx="81">
                  <c:v>0.20859828680245743</c:v>
                </c:pt>
                <c:pt idx="82">
                  <c:v>0.13267355713910814</c:v>
                </c:pt>
                <c:pt idx="83">
                  <c:v>0.11527746936633224</c:v>
                </c:pt>
                <c:pt idx="84">
                  <c:v>9.9139700291364707E-2</c:v>
                </c:pt>
                <c:pt idx="85">
                  <c:v>0.12795990875507196</c:v>
                </c:pt>
                <c:pt idx="86">
                  <c:v>0.12955804079105854</c:v>
                </c:pt>
                <c:pt idx="87">
                  <c:v>0.13048663961617915</c:v>
                </c:pt>
                <c:pt idx="88">
                  <c:v>9.7146240857002505E-2</c:v>
                </c:pt>
                <c:pt idx="89">
                  <c:v>9.3924743121303278E-2</c:v>
                </c:pt>
                <c:pt idx="90">
                  <c:v>5.8878548694242014E-2</c:v>
                </c:pt>
                <c:pt idx="91">
                  <c:v>6.7769209547072565E-2</c:v>
                </c:pt>
                <c:pt idx="92">
                  <c:v>0.10915914703487628</c:v>
                </c:pt>
                <c:pt idx="93">
                  <c:v>0.13278458525950299</c:v>
                </c:pt>
                <c:pt idx="94">
                  <c:v>0.10905989462422028</c:v>
                </c:pt>
                <c:pt idx="95">
                  <c:v>9.9844560631447199E-2</c:v>
                </c:pt>
                <c:pt idx="96">
                  <c:v>0.17966368572985847</c:v>
                </c:pt>
                <c:pt idx="97">
                  <c:v>0.20393174125737665</c:v>
                </c:pt>
                <c:pt idx="98">
                  <c:v>0.18032480771948242</c:v>
                </c:pt>
                <c:pt idx="99">
                  <c:v>0.26268243938873975</c:v>
                </c:pt>
                <c:pt idx="100">
                  <c:v>0.26230561667709656</c:v>
                </c:pt>
                <c:pt idx="101">
                  <c:v>0.33201613608683073</c:v>
                </c:pt>
                <c:pt idx="102">
                  <c:v>0.43805640228516057</c:v>
                </c:pt>
                <c:pt idx="103">
                  <c:v>0.33614436347242127</c:v>
                </c:pt>
                <c:pt idx="104">
                  <c:v>0.26793777042076294</c:v>
                </c:pt>
                <c:pt idx="105">
                  <c:v>0.35046699100335776</c:v>
                </c:pt>
                <c:pt idx="106">
                  <c:v>0.32884678792283212</c:v>
                </c:pt>
                <c:pt idx="107">
                  <c:v>0.36550120785137036</c:v>
                </c:pt>
                <c:pt idx="108">
                  <c:v>0.30280396471324461</c:v>
                </c:pt>
                <c:pt idx="109">
                  <c:v>0.31044640033375726</c:v>
                </c:pt>
                <c:pt idx="110">
                  <c:v>0.37165149282354604</c:v>
                </c:pt>
                <c:pt idx="111">
                  <c:v>0.33131800472374184</c:v>
                </c:pt>
                <c:pt idx="112">
                  <c:v>0.28700264448795848</c:v>
                </c:pt>
                <c:pt idx="113">
                  <c:v>0.23062054625835232</c:v>
                </c:pt>
                <c:pt idx="114">
                  <c:v>0.18930799200597531</c:v>
                </c:pt>
                <c:pt idx="115">
                  <c:v>0.20046800034990681</c:v>
                </c:pt>
                <c:pt idx="116">
                  <c:v>0.24321550894617491</c:v>
                </c:pt>
                <c:pt idx="117">
                  <c:v>0.20119641210946701</c:v>
                </c:pt>
                <c:pt idx="118">
                  <c:v>0.26667945172295454</c:v>
                </c:pt>
                <c:pt idx="119">
                  <c:v>0.26437645934688547</c:v>
                </c:pt>
                <c:pt idx="120">
                  <c:v>0.20747622988876999</c:v>
                </c:pt>
                <c:pt idx="121">
                  <c:v>0.22444502762245055</c:v>
                </c:pt>
                <c:pt idx="122">
                  <c:v>0.25393140480852694</c:v>
                </c:pt>
                <c:pt idx="123">
                  <c:v>0.20385940475469513</c:v>
                </c:pt>
                <c:pt idx="124">
                  <c:v>0.18696630801219291</c:v>
                </c:pt>
                <c:pt idx="125">
                  <c:v>0.30148003848974836</c:v>
                </c:pt>
                <c:pt idx="126">
                  <c:v>0.27723385213745955</c:v>
                </c:pt>
                <c:pt idx="127">
                  <c:v>0.21959175296579661</c:v>
                </c:pt>
                <c:pt idx="128">
                  <c:v>0.17527807497426165</c:v>
                </c:pt>
                <c:pt idx="129">
                  <c:v>0.20074725289514234</c:v>
                </c:pt>
                <c:pt idx="130">
                  <c:v>0.21900296747885417</c:v>
                </c:pt>
                <c:pt idx="131">
                  <c:v>0.31332808473127827</c:v>
                </c:pt>
                <c:pt idx="132">
                  <c:v>0.24471102408300865</c:v>
                </c:pt>
                <c:pt idx="133">
                  <c:v>0.18662985916251151</c:v>
                </c:pt>
                <c:pt idx="134">
                  <c:v>0.14535767877209629</c:v>
                </c:pt>
                <c:pt idx="135">
                  <c:v>0.14509356642509638</c:v>
                </c:pt>
                <c:pt idx="136">
                  <c:v>0.10026175720505211</c:v>
                </c:pt>
                <c:pt idx="137">
                  <c:v>0.10736082793332928</c:v>
                </c:pt>
                <c:pt idx="138">
                  <c:v>0.10014904684040885</c:v>
                </c:pt>
                <c:pt idx="139">
                  <c:v>9.0504740564292002E-2</c:v>
                </c:pt>
                <c:pt idx="140">
                  <c:v>0.13831748659251336</c:v>
                </c:pt>
                <c:pt idx="141">
                  <c:v>0.12754271218146704</c:v>
                </c:pt>
                <c:pt idx="142">
                  <c:v>0.16500965608198584</c:v>
                </c:pt>
                <c:pt idx="143">
                  <c:v>0.23086951840711656</c:v>
                </c:pt>
                <c:pt idx="144">
                  <c:v>0.21869175229289892</c:v>
                </c:pt>
                <c:pt idx="145">
                  <c:v>0.24229027460955108</c:v>
                </c:pt>
                <c:pt idx="146">
                  <c:v>0.2051597795587137</c:v>
                </c:pt>
                <c:pt idx="147">
                  <c:v>0.28474843719509324</c:v>
                </c:pt>
                <c:pt idx="148">
                  <c:v>0.29607498771961699</c:v>
                </c:pt>
                <c:pt idx="149">
                  <c:v>0.2532551426206674</c:v>
                </c:pt>
                <c:pt idx="150">
                  <c:v>0.24392541601900261</c:v>
                </c:pt>
                <c:pt idx="151">
                  <c:v>0.24501887478046711</c:v>
                </c:pt>
                <c:pt idx="152">
                  <c:v>0.21026875534112549</c:v>
                </c:pt>
                <c:pt idx="153">
                  <c:v>0.25771981885593931</c:v>
                </c:pt>
                <c:pt idx="154">
                  <c:v>0.17001937945374165</c:v>
                </c:pt>
                <c:pt idx="155">
                  <c:v>0.15630908882922528</c:v>
                </c:pt>
                <c:pt idx="156">
                  <c:v>0.2135323091830349</c:v>
                </c:pt>
                <c:pt idx="157">
                  <c:v>0.17872667568349582</c:v>
                </c:pt>
                <c:pt idx="158">
                  <c:v>0.16991844479883722</c:v>
                </c:pt>
                <c:pt idx="159">
                  <c:v>0.12095336146045717</c:v>
                </c:pt>
                <c:pt idx="160">
                  <c:v>0.18753827105665125</c:v>
                </c:pt>
                <c:pt idx="161">
                  <c:v>0.10420325547906951</c:v>
                </c:pt>
                <c:pt idx="162">
                  <c:v>0.16183189669674516</c:v>
                </c:pt>
                <c:pt idx="163">
                  <c:v>0.187570233697371</c:v>
                </c:pt>
                <c:pt idx="164">
                  <c:v>0.17634966456049686</c:v>
                </c:pt>
                <c:pt idx="165">
                  <c:v>0.10303746021492352</c:v>
                </c:pt>
                <c:pt idx="166">
                  <c:v>0.10983204473423905</c:v>
                </c:pt>
                <c:pt idx="167">
                  <c:v>9.1941377152431517E-2</c:v>
                </c:pt>
                <c:pt idx="168">
                  <c:v>0.15072908465725957</c:v>
                </c:pt>
                <c:pt idx="169">
                  <c:v>0.18893116929433218</c:v>
                </c:pt>
                <c:pt idx="170">
                  <c:v>0.27507889725525031</c:v>
                </c:pt>
                <c:pt idx="171">
                  <c:v>0.28976657178809107</c:v>
                </c:pt>
                <c:pt idx="172">
                  <c:v>0.20742744480556619</c:v>
                </c:pt>
                <c:pt idx="173">
                  <c:v>0.30440882572622485</c:v>
                </c:pt>
                <c:pt idx="174">
                  <c:v>0.22205624078971273</c:v>
                </c:pt>
                <c:pt idx="175">
                  <c:v>0.23800559850885869</c:v>
                </c:pt>
                <c:pt idx="176">
                  <c:v>0.20441118086817259</c:v>
                </c:pt>
                <c:pt idx="177">
                  <c:v>0.20276594599323064</c:v>
                </c:pt>
                <c:pt idx="178">
                  <c:v>0.18049807887706831</c:v>
                </c:pt>
                <c:pt idx="179">
                  <c:v>0.14923693400892263</c:v>
                </c:pt>
                <c:pt idx="180">
                  <c:v>0.11775709738848403</c:v>
                </c:pt>
                <c:pt idx="181">
                  <c:v>0.1090649413569655</c:v>
                </c:pt>
                <c:pt idx="182">
                  <c:v>0.10196923511718513</c:v>
                </c:pt>
                <c:pt idx="183">
                  <c:v>0.13536514793655918</c:v>
                </c:pt>
                <c:pt idx="184">
                  <c:v>0.13203766881321033</c:v>
                </c:pt>
                <c:pt idx="185">
                  <c:v>9.6729044283397597E-2</c:v>
                </c:pt>
                <c:pt idx="186">
                  <c:v>9.9365121020651231E-2</c:v>
                </c:pt>
                <c:pt idx="187">
                  <c:v>7.6304916863489239E-2</c:v>
                </c:pt>
                <c:pt idx="188">
                  <c:v>2.3251980001480377E-2</c:v>
                </c:pt>
                <c:pt idx="189">
                  <c:v>6.7205657723856241E-2</c:v>
                </c:pt>
                <c:pt idx="190">
                  <c:v>0.12429934527053851</c:v>
                </c:pt>
                <c:pt idx="191">
                  <c:v>0.21349866429806677</c:v>
                </c:pt>
                <c:pt idx="192">
                  <c:v>0.30818714630814675</c:v>
                </c:pt>
                <c:pt idx="193">
                  <c:v>0.32419370033173855</c:v>
                </c:pt>
                <c:pt idx="194">
                  <c:v>0.20099622504390657</c:v>
                </c:pt>
                <c:pt idx="195">
                  <c:v>0.23831849593906237</c:v>
                </c:pt>
                <c:pt idx="196">
                  <c:v>0.25218691752292899</c:v>
                </c:pt>
                <c:pt idx="197">
                  <c:v>0.18176649104036713</c:v>
                </c:pt>
                <c:pt idx="198">
                  <c:v>0.15510291970311754</c:v>
                </c:pt>
                <c:pt idx="199">
                  <c:v>9.216175114897282E-2</c:v>
                </c:pt>
                <c:pt idx="200">
                  <c:v>0.17133994118874107</c:v>
                </c:pt>
                <c:pt idx="201">
                  <c:v>0.15417768536649371</c:v>
                </c:pt>
                <c:pt idx="202">
                  <c:v>0.16292871994670649</c:v>
                </c:pt>
                <c:pt idx="203">
                  <c:v>0.17258311968831377</c:v>
                </c:pt>
                <c:pt idx="204">
                  <c:v>0.31289743020368616</c:v>
                </c:pt>
                <c:pt idx="205">
                  <c:v>0.5917445545753679</c:v>
                </c:pt>
                <c:pt idx="206">
                  <c:v>0.56686584438567811</c:v>
                </c:pt>
                <c:pt idx="207">
                  <c:v>0.46858913539374608</c:v>
                </c:pt>
                <c:pt idx="208">
                  <c:v>0.30355088115953732</c:v>
                </c:pt>
                <c:pt idx="209">
                  <c:v>0.29706246509343182</c:v>
                </c:pt>
                <c:pt idx="210">
                  <c:v>0.29158844230911574</c:v>
                </c:pt>
                <c:pt idx="211">
                  <c:v>0.27794039472179044</c:v>
                </c:pt>
                <c:pt idx="212">
                  <c:v>0.32214304459293053</c:v>
                </c:pt>
                <c:pt idx="213">
                  <c:v>0.35411241428965556</c:v>
                </c:pt>
                <c:pt idx="214">
                  <c:v>0.36098438204439781</c:v>
                </c:pt>
                <c:pt idx="215">
                  <c:v>0.27811534812362476</c:v>
                </c:pt>
                <c:pt idx="216">
                  <c:v>0.29876657851706806</c:v>
                </c:pt>
                <c:pt idx="217">
                  <c:v>0.18154611704382581</c:v>
                </c:pt>
                <c:pt idx="218">
                  <c:v>0.12431112098027736</c:v>
                </c:pt>
                <c:pt idx="219">
                  <c:v>6.7037433299015542E-2</c:v>
                </c:pt>
                <c:pt idx="220">
                  <c:v>6.1058737240177373E-2</c:v>
                </c:pt>
                <c:pt idx="221">
                  <c:v>0.1113494290463021</c:v>
                </c:pt>
                <c:pt idx="222">
                  <c:v>8.3215576235944846E-2</c:v>
                </c:pt>
                <c:pt idx="223">
                  <c:v>7.0164725356804E-2</c:v>
                </c:pt>
                <c:pt idx="224">
                  <c:v>7.9625667009844484E-2</c:v>
                </c:pt>
                <c:pt idx="225">
                  <c:v>9.2523433662380306E-2</c:v>
                </c:pt>
                <c:pt idx="226">
                  <c:v>0.10438662010214586</c:v>
                </c:pt>
                <c:pt idx="227">
                  <c:v>0.11796569567528649</c:v>
                </c:pt>
                <c:pt idx="228">
                  <c:v>9.9588859505689339E-2</c:v>
                </c:pt>
                <c:pt idx="229">
                  <c:v>7.8909030960023135E-2</c:v>
                </c:pt>
                <c:pt idx="230">
                  <c:v>9.0965675488355505E-2</c:v>
                </c:pt>
                <c:pt idx="231">
                  <c:v>0.14974833626043832</c:v>
                </c:pt>
                <c:pt idx="232">
                  <c:v>0.19815659675259567</c:v>
                </c:pt>
                <c:pt idx="233">
                  <c:v>0.21695399398429455</c:v>
                </c:pt>
                <c:pt idx="234">
                  <c:v>0.15543936855279891</c:v>
                </c:pt>
                <c:pt idx="235">
                  <c:v>0.19680743686537336</c:v>
                </c:pt>
                <c:pt idx="236">
                  <c:v>0.26696543324518374</c:v>
                </c:pt>
                <c:pt idx="237">
                  <c:v>0.21888857486996249</c:v>
                </c:pt>
                <c:pt idx="238">
                  <c:v>0.2059184717147452</c:v>
                </c:pt>
                <c:pt idx="239">
                  <c:v>0.21805081723425587</c:v>
                </c:pt>
                <c:pt idx="240">
                  <c:v>0.22990727469702782</c:v>
                </c:pt>
                <c:pt idx="241">
                  <c:v>0.2234054006769351</c:v>
                </c:pt>
                <c:pt idx="242">
                  <c:v>0.23354596900633195</c:v>
                </c:pt>
                <c:pt idx="243">
                  <c:v>0.29851424187980702</c:v>
                </c:pt>
                <c:pt idx="244">
                  <c:v>0.21926539758160568</c:v>
                </c:pt>
                <c:pt idx="245">
                  <c:v>0.22967344274649923</c:v>
                </c:pt>
                <c:pt idx="246">
                  <c:v>0.25715963152121984</c:v>
                </c:pt>
                <c:pt idx="247">
                  <c:v>0.26169832650342167</c:v>
                </c:pt>
                <c:pt idx="248">
                  <c:v>0.28224357550921531</c:v>
                </c:pt>
                <c:pt idx="249">
                  <c:v>0.26778468619415791</c:v>
                </c:pt>
                <c:pt idx="250">
                  <c:v>0.18816238367281021</c:v>
                </c:pt>
                <c:pt idx="251">
                  <c:v>0.10714718291378161</c:v>
                </c:pt>
                <c:pt idx="252">
                  <c:v>7.2000053831815958E-2</c:v>
                </c:pt>
                <c:pt idx="253">
                  <c:v>0.12762682439388739</c:v>
                </c:pt>
                <c:pt idx="254">
                  <c:v>0.22488409337128476</c:v>
                </c:pt>
                <c:pt idx="255">
                  <c:v>0.26635477858301199</c:v>
                </c:pt>
                <c:pt idx="256">
                  <c:v>0.20902221235305596</c:v>
                </c:pt>
                <c:pt idx="257">
                  <c:v>0.27538674795270873</c:v>
                </c:pt>
                <c:pt idx="258">
                  <c:v>0.2611970177173964</c:v>
                </c:pt>
                <c:pt idx="259">
                  <c:v>0.17039956665388162</c:v>
                </c:pt>
                <c:pt idx="260">
                  <c:v>0.18878481404472078</c:v>
                </c:pt>
                <c:pt idx="261">
                  <c:v>0.22079455760340755</c:v>
                </c:pt>
                <c:pt idx="262">
                  <c:v>0.20828707161650215</c:v>
                </c:pt>
                <c:pt idx="263">
                  <c:v>0.23531232546715922</c:v>
                </c:pt>
                <c:pt idx="264">
                  <c:v>0.38220589323805099</c:v>
                </c:pt>
                <c:pt idx="265">
                  <c:v>0.37134027763759075</c:v>
                </c:pt>
                <c:pt idx="266">
                  <c:v>0.29738377374487757</c:v>
                </c:pt>
                <c:pt idx="267">
                  <c:v>0.33190679021068425</c:v>
                </c:pt>
                <c:pt idx="268">
                  <c:v>0.32284117595601936</c:v>
                </c:pt>
                <c:pt idx="269">
                  <c:v>0.23599363438776402</c:v>
                </c:pt>
                <c:pt idx="270">
                  <c:v>0.21028053105086433</c:v>
                </c:pt>
                <c:pt idx="271">
                  <c:v>0.25593159321988274</c:v>
                </c:pt>
                <c:pt idx="272">
                  <c:v>0.26816150890580104</c:v>
                </c:pt>
                <c:pt idx="273">
                  <c:v>0.24042130124957103</c:v>
                </c:pt>
                <c:pt idx="274">
                  <c:v>0.29074227345216708</c:v>
                </c:pt>
                <c:pt idx="275">
                  <c:v>0.30389405898621236</c:v>
                </c:pt>
                <c:pt idx="276">
                  <c:v>0.19738276439832853</c:v>
                </c:pt>
                <c:pt idx="277">
                  <c:v>0.20291903021983568</c:v>
                </c:pt>
                <c:pt idx="278">
                  <c:v>0.25631178042002273</c:v>
                </c:pt>
                <c:pt idx="279">
                  <c:v>0.26402823478746523</c:v>
                </c:pt>
                <c:pt idx="280">
                  <c:v>0.18753827105665125</c:v>
                </c:pt>
                <c:pt idx="281">
                  <c:v>0.18256387481411199</c:v>
                </c:pt>
                <c:pt idx="282">
                  <c:v>0.28508488604477461</c:v>
                </c:pt>
                <c:pt idx="283">
                  <c:v>0.34125502149908143</c:v>
                </c:pt>
                <c:pt idx="284">
                  <c:v>0.35063016869545321</c:v>
                </c:pt>
                <c:pt idx="285">
                  <c:v>0.25373794671996014</c:v>
                </c:pt>
                <c:pt idx="286">
                  <c:v>0.27221235305596492</c:v>
                </c:pt>
                <c:pt idx="287">
                  <c:v>0.31161051335365481</c:v>
                </c:pt>
                <c:pt idx="288">
                  <c:v>0.29540209002025419</c:v>
                </c:pt>
                <c:pt idx="289">
                  <c:v>0.26060150325346038</c:v>
                </c:pt>
                <c:pt idx="290">
                  <c:v>0.26261683186305185</c:v>
                </c:pt>
                <c:pt idx="291">
                  <c:v>0.21490670273398335</c:v>
                </c:pt>
                <c:pt idx="292">
                  <c:v>0.29280975163345913</c:v>
                </c:pt>
                <c:pt idx="293">
                  <c:v>0.32191930610789238</c:v>
                </c:pt>
                <c:pt idx="294">
                  <c:v>0.30874733364286627</c:v>
                </c:pt>
                <c:pt idx="295">
                  <c:v>0.24400279925442933</c:v>
                </c:pt>
                <c:pt idx="296">
                  <c:v>0.23254839816702666</c:v>
                </c:pt>
                <c:pt idx="297">
                  <c:v>0.20464501281870115</c:v>
                </c:pt>
                <c:pt idx="298">
                  <c:v>0.31082826977814565</c:v>
                </c:pt>
                <c:pt idx="299">
                  <c:v>0.29631218415864236</c:v>
                </c:pt>
                <c:pt idx="300">
                  <c:v>0.37570065472946151</c:v>
                </c:pt>
                <c:pt idx="301">
                  <c:v>0.35025502822805843</c:v>
                </c:pt>
                <c:pt idx="302">
                  <c:v>0.28969423528540955</c:v>
                </c:pt>
                <c:pt idx="303">
                  <c:v>0.3190931357705688</c:v>
                </c:pt>
                <c:pt idx="304">
                  <c:v>0.25592486424288913</c:v>
                </c:pt>
                <c:pt idx="305">
                  <c:v>0.51098169045360031</c:v>
                </c:pt>
                <c:pt idx="306">
                  <c:v>0.3902806656304042</c:v>
                </c:pt>
                <c:pt idx="307">
                  <c:v>0.35069745846538952</c:v>
                </c:pt>
                <c:pt idx="308">
                  <c:v>0.37266083937259015</c:v>
                </c:pt>
                <c:pt idx="309">
                  <c:v>0.3684956026135347</c:v>
                </c:pt>
                <c:pt idx="310">
                  <c:v>0.33582641930947238</c:v>
                </c:pt>
                <c:pt idx="311">
                  <c:v>0.30056153313011824</c:v>
                </c:pt>
                <c:pt idx="312">
                  <c:v>0.32074846411100122</c:v>
                </c:pt>
                <c:pt idx="313">
                  <c:v>0.35480045218725398</c:v>
                </c:pt>
                <c:pt idx="314">
                  <c:v>0.34494754762433466</c:v>
                </c:pt>
                <c:pt idx="315">
                  <c:v>0.33224323906036562</c:v>
                </c:pt>
                <c:pt idx="316">
                  <c:v>0.37635000100934651</c:v>
                </c:pt>
                <c:pt idx="317">
                  <c:v>0.44872014857581199</c:v>
                </c:pt>
                <c:pt idx="318">
                  <c:v>0.36672924615270741</c:v>
                </c:pt>
                <c:pt idx="319">
                  <c:v>0.43570126033739087</c:v>
                </c:pt>
                <c:pt idx="320">
                  <c:v>0.3912782364697095</c:v>
                </c:pt>
                <c:pt idx="321">
                  <c:v>0.28791610311484339</c:v>
                </c:pt>
                <c:pt idx="322">
                  <c:v>0.30134545894987586</c:v>
                </c:pt>
                <c:pt idx="323">
                  <c:v>0.31053555927892279</c:v>
                </c:pt>
                <c:pt idx="324">
                  <c:v>0.22138334309034996</c:v>
                </c:pt>
                <c:pt idx="325">
                  <c:v>0.22118315602478952</c:v>
                </c:pt>
                <c:pt idx="326">
                  <c:v>0.47150110018773844</c:v>
                </c:pt>
                <c:pt idx="327">
                  <c:v>0.43626144767211039</c:v>
                </c:pt>
                <c:pt idx="328">
                  <c:v>0.46504632900660114</c:v>
                </c:pt>
                <c:pt idx="329">
                  <c:v>0.54348264933282198</c:v>
                </c:pt>
                <c:pt idx="330">
                  <c:v>0.58037426570038553</c:v>
                </c:pt>
                <c:pt idx="331">
                  <c:v>0.5730312695560893</c:v>
                </c:pt>
                <c:pt idx="332">
                  <c:v>0.59838100813533313</c:v>
                </c:pt>
                <c:pt idx="333">
                  <c:v>0.58087893897490761</c:v>
                </c:pt>
                <c:pt idx="334">
                  <c:v>0.50798729569143597</c:v>
                </c:pt>
                <c:pt idx="335">
                  <c:v>0.52297609194474159</c:v>
                </c:pt>
                <c:pt idx="336">
                  <c:v>0.50422411530774969</c:v>
                </c:pt>
                <c:pt idx="337">
                  <c:v>0.50750449159214317</c:v>
                </c:pt>
                <c:pt idx="338">
                  <c:v>0.52863516159638246</c:v>
                </c:pt>
                <c:pt idx="339">
                  <c:v>0.40214048758167298</c:v>
                </c:pt>
                <c:pt idx="340">
                  <c:v>0.53831815949021267</c:v>
                </c:pt>
                <c:pt idx="341">
                  <c:v>0.59449502392151321</c:v>
                </c:pt>
                <c:pt idx="342">
                  <c:v>0.64396309829016696</c:v>
                </c:pt>
                <c:pt idx="343">
                  <c:v>0.64312870514295717</c:v>
                </c:pt>
                <c:pt idx="344">
                  <c:v>0.68558350324000239</c:v>
                </c:pt>
                <c:pt idx="345">
                  <c:v>0.67780480583536884</c:v>
                </c:pt>
                <c:pt idx="346">
                  <c:v>0.63555187704813232</c:v>
                </c:pt>
                <c:pt idx="347">
                  <c:v>0.66093862500084111</c:v>
                </c:pt>
                <c:pt idx="348">
                  <c:v>0.70385099353345315</c:v>
                </c:pt>
                <c:pt idx="349">
                  <c:v>0.71927549104709609</c:v>
                </c:pt>
                <c:pt idx="350">
                  <c:v>0.76635646082726039</c:v>
                </c:pt>
                <c:pt idx="351">
                  <c:v>0.76676692842387162</c:v>
                </c:pt>
                <c:pt idx="352">
                  <c:v>0.74422485549521911</c:v>
                </c:pt>
                <c:pt idx="353">
                  <c:v>0.85846101567178745</c:v>
                </c:pt>
                <c:pt idx="354">
                  <c:v>0.89652347403624233</c:v>
                </c:pt>
                <c:pt idx="355">
                  <c:v>1</c:v>
                </c:pt>
                <c:pt idx="356">
                  <c:v>0.89622571680427421</c:v>
                </c:pt>
                <c:pt idx="357">
                  <c:v>0.83416940872479151</c:v>
                </c:pt>
                <c:pt idx="358">
                  <c:v>0.8649225158299183</c:v>
                </c:pt>
                <c:pt idx="359">
                  <c:v>0.64358964006702069</c:v>
                </c:pt>
                <c:pt idx="360">
                  <c:v>0.42056106210172867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711-2346-B872-21B90F6EC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734552"/>
        <c:axId val="2094734553"/>
      </c:scatterChart>
      <c:valAx>
        <c:axId val="20947345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3"/>
        <c:crosses val="autoZero"/>
        <c:crossBetween val="between"/>
        <c:majorUnit val="0.25"/>
        <c:minorUnit val="0.125"/>
      </c:valAx>
      <c:valAx>
        <c:axId val="209473455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2"/>
        <c:crosses val="autoZero"/>
        <c:crossBetween val="between"/>
        <c:minorUnit val="0.125"/>
      </c:valAx>
      <c:spPr>
        <a:noFill/>
        <a:ln>
          <a:noFill/>
        </a:ln>
        <a:effectLst/>
      </c:spPr>
    </c:plotArea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802299999999996E-2"/>
          <c:y val="4.2677800000000002E-2"/>
          <c:w val="0.86440700000000004"/>
          <c:h val="0.886395000000000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'16-cells'!$C$2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46000"/>
                </a:schemeClr>
              </a:solidFill>
              <a:ln w="9525">
                <a:solidFill>
                  <a:schemeClr val="accent6">
                    <a:tint val="46000"/>
                  </a:schemeClr>
                </a:solidFill>
              </a:ln>
              <a:effectLst/>
            </c:spPr>
          </c:marker>
          <c:xVal>
            <c:numRef>
              <c:f>'16-cells'!$C$3:$C$382</c:f>
              <c:numCache>
                <c:formatCode>General</c:formatCode>
                <c:ptCount val="380"/>
                <c:pt idx="0">
                  <c:v>0</c:v>
                </c:pt>
                <c:pt idx="1">
                  <c:v>3.9376960351139552E-3</c:v>
                </c:pt>
                <c:pt idx="2">
                  <c:v>7.8729643907981227E-3</c:v>
                </c:pt>
                <c:pt idx="3">
                  <c:v>1.1810660425912079E-2</c:v>
                </c:pt>
                <c:pt idx="4">
                  <c:v>1.5748356461026035E-2</c:v>
                </c:pt>
                <c:pt idx="5">
                  <c:v>1.9686052496139989E-2</c:v>
                </c:pt>
                <c:pt idx="6">
                  <c:v>2.3621320851824158E-2</c:v>
                </c:pt>
                <c:pt idx="7">
                  <c:v>2.7559016886938112E-2</c:v>
                </c:pt>
                <c:pt idx="8">
                  <c:v>3.149671292205207E-2</c:v>
                </c:pt>
                <c:pt idx="9">
                  <c:v>3.5431981277736238E-2</c:v>
                </c:pt>
                <c:pt idx="10">
                  <c:v>3.9369677312850189E-2</c:v>
                </c:pt>
                <c:pt idx="11">
                  <c:v>4.3307373347964147E-2</c:v>
                </c:pt>
                <c:pt idx="12">
                  <c:v>4.7245069383078098E-2</c:v>
                </c:pt>
                <c:pt idx="13">
                  <c:v>5.1180337738762273E-2</c:v>
                </c:pt>
                <c:pt idx="14">
                  <c:v>5.5118033773876224E-2</c:v>
                </c:pt>
                <c:pt idx="15">
                  <c:v>5.9055729808990175E-2</c:v>
                </c:pt>
                <c:pt idx="16">
                  <c:v>6.299099816467435E-2</c:v>
                </c:pt>
                <c:pt idx="17">
                  <c:v>6.6928694199788308E-2</c:v>
                </c:pt>
                <c:pt idx="18">
                  <c:v>7.0866390234902252E-2</c:v>
                </c:pt>
                <c:pt idx="19">
                  <c:v>7.4804086270016223E-2</c:v>
                </c:pt>
                <c:pt idx="20">
                  <c:v>7.8739354625700378E-2</c:v>
                </c:pt>
                <c:pt idx="21">
                  <c:v>8.267705066081435E-2</c:v>
                </c:pt>
                <c:pt idx="22">
                  <c:v>8.6614746695928294E-2</c:v>
                </c:pt>
                <c:pt idx="23">
                  <c:v>9.0550015051612462E-2</c:v>
                </c:pt>
                <c:pt idx="24">
                  <c:v>9.448771108672642E-2</c:v>
                </c:pt>
                <c:pt idx="25">
                  <c:v>9.8425407121840364E-2</c:v>
                </c:pt>
                <c:pt idx="26">
                  <c:v>0.10236310315695432</c:v>
                </c:pt>
                <c:pt idx="27">
                  <c:v>0.10629837151263849</c:v>
                </c:pt>
                <c:pt idx="28">
                  <c:v>0.11023606754775245</c:v>
                </c:pt>
                <c:pt idx="29">
                  <c:v>0.11417376358286642</c:v>
                </c:pt>
                <c:pt idx="30">
                  <c:v>0.11810903193855057</c:v>
                </c:pt>
                <c:pt idx="31">
                  <c:v>0.12204672797366453</c:v>
                </c:pt>
                <c:pt idx="32">
                  <c:v>0.12598442400877849</c:v>
                </c:pt>
                <c:pt idx="33">
                  <c:v>0.12992212004389245</c:v>
                </c:pt>
                <c:pt idx="34">
                  <c:v>0.13385738839957662</c:v>
                </c:pt>
                <c:pt idx="35">
                  <c:v>0.13779508443469057</c:v>
                </c:pt>
                <c:pt idx="36">
                  <c:v>0.1417327804698045</c:v>
                </c:pt>
                <c:pt idx="37">
                  <c:v>0.14567047650491846</c:v>
                </c:pt>
                <c:pt idx="38">
                  <c:v>0.14960574486060263</c:v>
                </c:pt>
                <c:pt idx="39">
                  <c:v>0.15354344089571659</c:v>
                </c:pt>
                <c:pt idx="40">
                  <c:v>0.15748113693083057</c:v>
                </c:pt>
                <c:pt idx="41">
                  <c:v>0.16141640528651471</c:v>
                </c:pt>
                <c:pt idx="42">
                  <c:v>0.1653541013216287</c:v>
                </c:pt>
                <c:pt idx="43">
                  <c:v>0.16929179735674263</c:v>
                </c:pt>
                <c:pt idx="44">
                  <c:v>0.17322949339185659</c:v>
                </c:pt>
                <c:pt idx="45">
                  <c:v>0.17716476174754076</c:v>
                </c:pt>
                <c:pt idx="46">
                  <c:v>0.18110245778265471</c:v>
                </c:pt>
                <c:pt idx="47">
                  <c:v>0.18504015381776867</c:v>
                </c:pt>
                <c:pt idx="48">
                  <c:v>0.18897542217345284</c:v>
                </c:pt>
                <c:pt idx="49">
                  <c:v>0.19291311820856677</c:v>
                </c:pt>
                <c:pt idx="50">
                  <c:v>0.19685081424368073</c:v>
                </c:pt>
                <c:pt idx="51">
                  <c:v>0.20078851027879469</c:v>
                </c:pt>
                <c:pt idx="52">
                  <c:v>0.20472377863447888</c:v>
                </c:pt>
                <c:pt idx="53">
                  <c:v>0.20866147466959284</c:v>
                </c:pt>
                <c:pt idx="54">
                  <c:v>0.2125991707047068</c:v>
                </c:pt>
                <c:pt idx="55">
                  <c:v>0.21653443906039094</c:v>
                </c:pt>
                <c:pt idx="56">
                  <c:v>0.2204721350955049</c:v>
                </c:pt>
                <c:pt idx="57">
                  <c:v>0.22440983113061885</c:v>
                </c:pt>
                <c:pt idx="58">
                  <c:v>0.22834752716573284</c:v>
                </c:pt>
                <c:pt idx="59">
                  <c:v>0.23228279552141698</c:v>
                </c:pt>
                <c:pt idx="60">
                  <c:v>0.23622049155653094</c:v>
                </c:pt>
                <c:pt idx="61">
                  <c:v>0.24015818759164489</c:v>
                </c:pt>
                <c:pt idx="62">
                  <c:v>0.24409345594732906</c:v>
                </c:pt>
                <c:pt idx="63">
                  <c:v>0.24803115198244299</c:v>
                </c:pt>
                <c:pt idx="64">
                  <c:v>0.25196884801755698</c:v>
                </c:pt>
                <c:pt idx="65">
                  <c:v>0.25590654405267094</c:v>
                </c:pt>
                <c:pt idx="66">
                  <c:v>0.25984181240835513</c:v>
                </c:pt>
                <c:pt idx="67">
                  <c:v>0.26377950844346909</c:v>
                </c:pt>
                <c:pt idx="68">
                  <c:v>0.26771720447858299</c:v>
                </c:pt>
                <c:pt idx="69">
                  <c:v>0.27165247283426719</c:v>
                </c:pt>
                <c:pt idx="70">
                  <c:v>0.27559016886938115</c:v>
                </c:pt>
                <c:pt idx="71">
                  <c:v>0.2795278649044951</c:v>
                </c:pt>
                <c:pt idx="72">
                  <c:v>0.28346556093960901</c:v>
                </c:pt>
                <c:pt idx="73">
                  <c:v>0.2874008292952932</c:v>
                </c:pt>
                <c:pt idx="74">
                  <c:v>0.29133852533040716</c:v>
                </c:pt>
                <c:pt idx="75">
                  <c:v>0.29527622136552112</c:v>
                </c:pt>
                <c:pt idx="76">
                  <c:v>0.29921148972120526</c:v>
                </c:pt>
                <c:pt idx="77">
                  <c:v>0.30314918575631922</c:v>
                </c:pt>
                <c:pt idx="78">
                  <c:v>0.30708688179143317</c:v>
                </c:pt>
                <c:pt idx="79">
                  <c:v>0.31102457782654713</c:v>
                </c:pt>
                <c:pt idx="80">
                  <c:v>0.31495984618223127</c:v>
                </c:pt>
                <c:pt idx="81">
                  <c:v>0.31889754221734529</c:v>
                </c:pt>
                <c:pt idx="82">
                  <c:v>0.32283523825245924</c:v>
                </c:pt>
                <c:pt idx="83">
                  <c:v>0.32677050660814339</c:v>
                </c:pt>
                <c:pt idx="84">
                  <c:v>0.3307082026432574</c:v>
                </c:pt>
                <c:pt idx="85">
                  <c:v>0.3346458986783713</c:v>
                </c:pt>
                <c:pt idx="86">
                  <c:v>0.33858359471348526</c:v>
                </c:pt>
                <c:pt idx="87">
                  <c:v>0.34251886306916945</c:v>
                </c:pt>
                <c:pt idx="88">
                  <c:v>0.34645655910428341</c:v>
                </c:pt>
                <c:pt idx="89">
                  <c:v>0.35039425513939731</c:v>
                </c:pt>
                <c:pt idx="90">
                  <c:v>0.35432952349508151</c:v>
                </c:pt>
                <c:pt idx="91">
                  <c:v>0.35826721953019547</c:v>
                </c:pt>
                <c:pt idx="92">
                  <c:v>0.36220491556530943</c:v>
                </c:pt>
                <c:pt idx="93">
                  <c:v>0.36614261160042338</c:v>
                </c:pt>
                <c:pt idx="94">
                  <c:v>0.37007787995610752</c:v>
                </c:pt>
                <c:pt idx="95">
                  <c:v>0.37401557599122148</c:v>
                </c:pt>
                <c:pt idx="96">
                  <c:v>0.37795327202633544</c:v>
                </c:pt>
                <c:pt idx="97">
                  <c:v>0.3818909680614494</c:v>
                </c:pt>
                <c:pt idx="98">
                  <c:v>0.38582623641713354</c:v>
                </c:pt>
                <c:pt idx="99">
                  <c:v>0.38976393245224755</c:v>
                </c:pt>
                <c:pt idx="100">
                  <c:v>0.39370162848736145</c:v>
                </c:pt>
                <c:pt idx="101">
                  <c:v>0.39763689684304565</c:v>
                </c:pt>
                <c:pt idx="102">
                  <c:v>0.40157459287815961</c:v>
                </c:pt>
                <c:pt idx="103">
                  <c:v>0.40551228891327362</c:v>
                </c:pt>
                <c:pt idx="104">
                  <c:v>0.40944998494838752</c:v>
                </c:pt>
                <c:pt idx="105">
                  <c:v>0.41338525330407166</c:v>
                </c:pt>
                <c:pt idx="106">
                  <c:v>0.41732294933918568</c:v>
                </c:pt>
                <c:pt idx="107">
                  <c:v>0.42126064537429958</c:v>
                </c:pt>
                <c:pt idx="108">
                  <c:v>0.42519591372998383</c:v>
                </c:pt>
                <c:pt idx="109">
                  <c:v>0.42913360976509773</c:v>
                </c:pt>
                <c:pt idx="110">
                  <c:v>0.43307130580021164</c:v>
                </c:pt>
                <c:pt idx="111">
                  <c:v>0.43700900183532565</c:v>
                </c:pt>
                <c:pt idx="112">
                  <c:v>0.44094427019100979</c:v>
                </c:pt>
                <c:pt idx="113">
                  <c:v>0.44488196622612375</c:v>
                </c:pt>
                <c:pt idx="114">
                  <c:v>0.44881966226123771</c:v>
                </c:pt>
                <c:pt idx="115">
                  <c:v>0.45275493061692185</c:v>
                </c:pt>
                <c:pt idx="116">
                  <c:v>0.45669262665203586</c:v>
                </c:pt>
                <c:pt idx="117">
                  <c:v>0.46063032268714982</c:v>
                </c:pt>
                <c:pt idx="118">
                  <c:v>0.46456801872226372</c:v>
                </c:pt>
                <c:pt idx="119">
                  <c:v>0.46850328707794792</c:v>
                </c:pt>
                <c:pt idx="120">
                  <c:v>0.47244098311306187</c:v>
                </c:pt>
                <c:pt idx="121">
                  <c:v>0.47637867914817589</c:v>
                </c:pt>
                <c:pt idx="122">
                  <c:v>0.48031394750386003</c:v>
                </c:pt>
                <c:pt idx="123">
                  <c:v>0.48425164353897393</c:v>
                </c:pt>
                <c:pt idx="124">
                  <c:v>0.48818933957408794</c:v>
                </c:pt>
                <c:pt idx="125">
                  <c:v>0.49212703560920185</c:v>
                </c:pt>
                <c:pt idx="126">
                  <c:v>0.49606230396488599</c:v>
                </c:pt>
                <c:pt idx="127">
                  <c:v>0.5</c:v>
                </c:pt>
                <c:pt idx="128">
                  <c:v>0.50393769603511396</c:v>
                </c:pt>
                <c:pt idx="129">
                  <c:v>0.5078729643907981</c:v>
                </c:pt>
                <c:pt idx="130">
                  <c:v>0.51181066042591206</c:v>
                </c:pt>
                <c:pt idx="131">
                  <c:v>0.51574835646102601</c:v>
                </c:pt>
                <c:pt idx="132">
                  <c:v>0.51968605249613997</c:v>
                </c:pt>
                <c:pt idx="133">
                  <c:v>0.52362132085182411</c:v>
                </c:pt>
                <c:pt idx="134">
                  <c:v>0.52755901688693818</c:v>
                </c:pt>
                <c:pt idx="135">
                  <c:v>0.53149671292205203</c:v>
                </c:pt>
                <c:pt idx="136">
                  <c:v>0.53543198127773617</c:v>
                </c:pt>
                <c:pt idx="137">
                  <c:v>0.53936967731285024</c:v>
                </c:pt>
                <c:pt idx="138">
                  <c:v>0.54330737334796408</c:v>
                </c:pt>
                <c:pt idx="139">
                  <c:v>0.54724506938307804</c:v>
                </c:pt>
                <c:pt idx="140">
                  <c:v>0.55118033773876229</c:v>
                </c:pt>
                <c:pt idx="141">
                  <c:v>0.55511803377387614</c:v>
                </c:pt>
                <c:pt idx="142">
                  <c:v>0.55905572980899021</c:v>
                </c:pt>
                <c:pt idx="143">
                  <c:v>0.56299099816467435</c:v>
                </c:pt>
                <c:pt idx="144">
                  <c:v>0.56692869419978831</c:v>
                </c:pt>
                <c:pt idx="145">
                  <c:v>0.57086639023490227</c:v>
                </c:pt>
                <c:pt idx="146">
                  <c:v>0.57480408627001622</c:v>
                </c:pt>
                <c:pt idx="147">
                  <c:v>0.57873935462570036</c:v>
                </c:pt>
                <c:pt idx="148">
                  <c:v>0.58267705066081432</c:v>
                </c:pt>
                <c:pt idx="149">
                  <c:v>0.58661474669592828</c:v>
                </c:pt>
                <c:pt idx="150">
                  <c:v>0.59055244273104224</c:v>
                </c:pt>
                <c:pt idx="151">
                  <c:v>0.59448771108672638</c:v>
                </c:pt>
                <c:pt idx="152">
                  <c:v>0.59842540712184034</c:v>
                </c:pt>
                <c:pt idx="153">
                  <c:v>0.60236310315695429</c:v>
                </c:pt>
                <c:pt idx="154">
                  <c:v>0.60629837151263843</c:v>
                </c:pt>
                <c:pt idx="155">
                  <c:v>0.6102360675477525</c:v>
                </c:pt>
                <c:pt idx="156">
                  <c:v>0.61417376358286635</c:v>
                </c:pt>
                <c:pt idx="157">
                  <c:v>0.61811145961798031</c:v>
                </c:pt>
                <c:pt idx="158">
                  <c:v>0.62204672797366456</c:v>
                </c:pt>
                <c:pt idx="159">
                  <c:v>0.62598442400877841</c:v>
                </c:pt>
                <c:pt idx="160">
                  <c:v>0.62992212004389248</c:v>
                </c:pt>
                <c:pt idx="161">
                  <c:v>0.63385738839957662</c:v>
                </c:pt>
                <c:pt idx="162">
                  <c:v>0.63779508443469057</c:v>
                </c:pt>
                <c:pt idx="163">
                  <c:v>0.64173278046980453</c:v>
                </c:pt>
                <c:pt idx="164">
                  <c:v>0.64567047650491849</c:v>
                </c:pt>
                <c:pt idx="165">
                  <c:v>0.64960574486060263</c:v>
                </c:pt>
                <c:pt idx="166">
                  <c:v>0.65354344089571659</c:v>
                </c:pt>
                <c:pt idx="167">
                  <c:v>0.65748113693083055</c:v>
                </c:pt>
                <c:pt idx="168">
                  <c:v>0.6614164052865148</c:v>
                </c:pt>
                <c:pt idx="169">
                  <c:v>0.66535410132162864</c:v>
                </c:pt>
                <c:pt idx="170">
                  <c:v>0.6692917973567426</c:v>
                </c:pt>
                <c:pt idx="171">
                  <c:v>0.67322949339185656</c:v>
                </c:pt>
                <c:pt idx="172">
                  <c:v>0.6771647617475407</c:v>
                </c:pt>
                <c:pt idx="173">
                  <c:v>0.68110245778265477</c:v>
                </c:pt>
                <c:pt idx="174">
                  <c:v>0.68504015381776862</c:v>
                </c:pt>
                <c:pt idx="175">
                  <c:v>0.68897542217345276</c:v>
                </c:pt>
                <c:pt idx="176">
                  <c:v>0.69291311820856683</c:v>
                </c:pt>
                <c:pt idx="177">
                  <c:v>0.69685081424368067</c:v>
                </c:pt>
                <c:pt idx="178">
                  <c:v>0.70078851027879463</c:v>
                </c:pt>
                <c:pt idx="179">
                  <c:v>0.70472377863447888</c:v>
                </c:pt>
                <c:pt idx="180">
                  <c:v>0.70866147466959284</c:v>
                </c:pt>
                <c:pt idx="181">
                  <c:v>0.7125991707047068</c:v>
                </c:pt>
                <c:pt idx="182">
                  <c:v>0.71653443906039094</c:v>
                </c:pt>
                <c:pt idx="183">
                  <c:v>0.7204721350955049</c:v>
                </c:pt>
                <c:pt idx="184">
                  <c:v>0.72440983113061885</c:v>
                </c:pt>
                <c:pt idx="185">
                  <c:v>0.72834752716573281</c:v>
                </c:pt>
                <c:pt idx="186">
                  <c:v>0.73228279552141706</c:v>
                </c:pt>
                <c:pt idx="187">
                  <c:v>0.73622049155653091</c:v>
                </c:pt>
                <c:pt idx="188">
                  <c:v>0.74015818759164487</c:v>
                </c:pt>
                <c:pt idx="189">
                  <c:v>0.74409345594732912</c:v>
                </c:pt>
                <c:pt idx="190">
                  <c:v>0.74803115198244297</c:v>
                </c:pt>
                <c:pt idx="191">
                  <c:v>0.75196884801755692</c:v>
                </c:pt>
                <c:pt idx="192">
                  <c:v>0.75590654405267088</c:v>
                </c:pt>
                <c:pt idx="193">
                  <c:v>0.75984181240835502</c:v>
                </c:pt>
                <c:pt idx="194">
                  <c:v>0.76377950844346909</c:v>
                </c:pt>
                <c:pt idx="195">
                  <c:v>0.76771720447858294</c:v>
                </c:pt>
                <c:pt idx="196">
                  <c:v>0.77165247283426708</c:v>
                </c:pt>
                <c:pt idx="197">
                  <c:v>0.77559016886938115</c:v>
                </c:pt>
                <c:pt idx="198">
                  <c:v>0.7795278649044951</c:v>
                </c:pt>
                <c:pt idx="199">
                  <c:v>0.78346556093960895</c:v>
                </c:pt>
                <c:pt idx="200">
                  <c:v>0.7874008292952932</c:v>
                </c:pt>
                <c:pt idx="201">
                  <c:v>0.79133852533040716</c:v>
                </c:pt>
                <c:pt idx="202">
                  <c:v>0.79527622136552101</c:v>
                </c:pt>
                <c:pt idx="203">
                  <c:v>0.79921148972120526</c:v>
                </c:pt>
                <c:pt idx="204">
                  <c:v>0.80314918575631922</c:v>
                </c:pt>
                <c:pt idx="205">
                  <c:v>0.80708688179143306</c:v>
                </c:pt>
                <c:pt idx="206">
                  <c:v>0.81102457782654724</c:v>
                </c:pt>
                <c:pt idx="207">
                  <c:v>0.81495984618223127</c:v>
                </c:pt>
                <c:pt idx="208">
                  <c:v>0.81889754221734523</c:v>
                </c:pt>
                <c:pt idx="209">
                  <c:v>0.8228352382524593</c:v>
                </c:pt>
                <c:pt idx="210">
                  <c:v>0.82677050660814333</c:v>
                </c:pt>
                <c:pt idx="211">
                  <c:v>0.8307082026432574</c:v>
                </c:pt>
                <c:pt idx="212">
                  <c:v>0.83464589867837136</c:v>
                </c:pt>
                <c:pt idx="213">
                  <c:v>0.8385835947134852</c:v>
                </c:pt>
                <c:pt idx="214">
                  <c:v>0.84251886306916945</c:v>
                </c:pt>
                <c:pt idx="215">
                  <c:v>0.84645655910428341</c:v>
                </c:pt>
                <c:pt idx="216">
                  <c:v>0.85039425513939737</c:v>
                </c:pt>
                <c:pt idx="217">
                  <c:v>0.85432952349508151</c:v>
                </c:pt>
                <c:pt idx="218">
                  <c:v>0.85826721953019547</c:v>
                </c:pt>
                <c:pt idx="219">
                  <c:v>0.86220491556530943</c:v>
                </c:pt>
                <c:pt idx="220">
                  <c:v>0.86614261160042327</c:v>
                </c:pt>
                <c:pt idx="221">
                  <c:v>0.87007787995610752</c:v>
                </c:pt>
                <c:pt idx="222">
                  <c:v>0.87401557599122148</c:v>
                </c:pt>
                <c:pt idx="223">
                  <c:v>0.87795327202633533</c:v>
                </c:pt>
                <c:pt idx="224">
                  <c:v>0.88189096806144951</c:v>
                </c:pt>
                <c:pt idx="225">
                  <c:v>0.88582623641713354</c:v>
                </c:pt>
                <c:pt idx="226">
                  <c:v>0.8897639324522475</c:v>
                </c:pt>
                <c:pt idx="227">
                  <c:v>0.89370162848736157</c:v>
                </c:pt>
                <c:pt idx="228">
                  <c:v>0.8976368968430456</c:v>
                </c:pt>
                <c:pt idx="229">
                  <c:v>0.90157459287815966</c:v>
                </c:pt>
                <c:pt idx="230">
                  <c:v>0.90551228891327362</c:v>
                </c:pt>
                <c:pt idx="231">
                  <c:v>0.90944998494838747</c:v>
                </c:pt>
                <c:pt idx="232">
                  <c:v>0.91338525330407172</c:v>
                </c:pt>
                <c:pt idx="233">
                  <c:v>0.91732294933918568</c:v>
                </c:pt>
                <c:pt idx="234">
                  <c:v>0.92126064537429964</c:v>
                </c:pt>
                <c:pt idx="235">
                  <c:v>0.92519591372998378</c:v>
                </c:pt>
                <c:pt idx="236">
                  <c:v>0.92913360976509773</c:v>
                </c:pt>
                <c:pt idx="237">
                  <c:v>0.93307130580021169</c:v>
                </c:pt>
                <c:pt idx="238">
                  <c:v>0.93700900183532554</c:v>
                </c:pt>
                <c:pt idx="239">
                  <c:v>0.94094427019100979</c:v>
                </c:pt>
                <c:pt idx="240">
                  <c:v>0.94488196622612375</c:v>
                </c:pt>
                <c:pt idx="241">
                  <c:v>0.9488196622612376</c:v>
                </c:pt>
                <c:pt idx="242">
                  <c:v>0.95275493061692185</c:v>
                </c:pt>
                <c:pt idx="243">
                  <c:v>0.9566926266520358</c:v>
                </c:pt>
                <c:pt idx="244">
                  <c:v>0.96063032268714976</c:v>
                </c:pt>
                <c:pt idx="245">
                  <c:v>0.96456801872226383</c:v>
                </c:pt>
                <c:pt idx="246">
                  <c:v>0.96850328707794786</c:v>
                </c:pt>
                <c:pt idx="247">
                  <c:v>0.97244098311306182</c:v>
                </c:pt>
                <c:pt idx="248">
                  <c:v>0.97637867914817589</c:v>
                </c:pt>
                <c:pt idx="249">
                  <c:v>0.98031394750385992</c:v>
                </c:pt>
                <c:pt idx="250">
                  <c:v>0.98425164353897399</c:v>
                </c:pt>
                <c:pt idx="251">
                  <c:v>0.98818933957408794</c:v>
                </c:pt>
                <c:pt idx="252">
                  <c:v>0.9921270356092019</c:v>
                </c:pt>
                <c:pt idx="253">
                  <c:v>0.99606230396488604</c:v>
                </c:pt>
                <c:pt idx="254">
                  <c:v>1</c:v>
                </c:pt>
              </c:numCache>
            </c:numRef>
          </c:xVal>
          <c:yVal>
            <c:numRef>
              <c:f>'16-cells'!$D$3:$D$382</c:f>
              <c:numCache>
                <c:formatCode>General</c:formatCode>
                <c:ptCount val="380"/>
                <c:pt idx="0">
                  <c:v>0.38866764730503833</c:v>
                </c:pt>
                <c:pt idx="1">
                  <c:v>0.44151747808512415</c:v>
                </c:pt>
                <c:pt idx="2">
                  <c:v>0.51813882012461288</c:v>
                </c:pt>
                <c:pt idx="3">
                  <c:v>0.51099032516533327</c:v>
                </c:pt>
                <c:pt idx="4">
                  <c:v>0.44635788516963848</c:v>
                </c:pt>
                <c:pt idx="5">
                  <c:v>0.46743563065810401</c:v>
                </c:pt>
                <c:pt idx="6">
                  <c:v>0.57531781054545017</c:v>
                </c:pt>
                <c:pt idx="7">
                  <c:v>0.55653619392721743</c:v>
                </c:pt>
                <c:pt idx="8">
                  <c:v>0.51196797378586201</c:v>
                </c:pt>
                <c:pt idx="9">
                  <c:v>0.42761812506726937</c:v>
                </c:pt>
                <c:pt idx="10">
                  <c:v>0.32730898480010523</c:v>
                </c:pt>
                <c:pt idx="11">
                  <c:v>0.43127160095193678</c:v>
                </c:pt>
                <c:pt idx="12">
                  <c:v>0.44197192025735776</c:v>
                </c:pt>
                <c:pt idx="13">
                  <c:v>0.40114387878353003</c:v>
                </c:pt>
                <c:pt idx="14">
                  <c:v>0.36300661332950646</c:v>
                </c:pt>
                <c:pt idx="15">
                  <c:v>0.32066874753345531</c:v>
                </c:pt>
                <c:pt idx="16">
                  <c:v>0.36444468362453508</c:v>
                </c:pt>
                <c:pt idx="17">
                  <c:v>0.66797019816070502</c:v>
                </c:pt>
                <c:pt idx="18">
                  <c:v>0.48378358985398051</c:v>
                </c:pt>
                <c:pt idx="19">
                  <c:v>0.43372020712995846</c:v>
                </c:pt>
                <c:pt idx="20">
                  <c:v>0.39414188162977309</c:v>
                </c:pt>
                <c:pt idx="21">
                  <c:v>0.26737344383453521</c:v>
                </c:pt>
                <c:pt idx="22">
                  <c:v>0.35242289431827689</c:v>
                </c:pt>
                <c:pt idx="23">
                  <c:v>0.18944857030100812</c:v>
                </c:pt>
                <c:pt idx="24">
                  <c:v>0.20638252071897534</c:v>
                </c:pt>
                <c:pt idx="25">
                  <c:v>0.39583109101998348</c:v>
                </c:pt>
                <c:pt idx="26">
                  <c:v>0.22426422224614023</c:v>
                </c:pt>
                <c:pt idx="27">
                  <c:v>0.2874137456798096</c:v>
                </c:pt>
                <c:pt idx="28">
                  <c:v>0.21861658235568471</c:v>
                </c:pt>
                <c:pt idx="29">
                  <c:v>0.13818629737260671</c:v>
                </c:pt>
                <c:pt idx="30">
                  <c:v>0.11710257238187492</c:v>
                </c:pt>
                <c:pt idx="31">
                  <c:v>0.28151496669417236</c:v>
                </c:pt>
                <c:pt idx="32">
                  <c:v>0.21192551931977183</c:v>
                </c:pt>
                <c:pt idx="33">
                  <c:v>0.26635393869814272</c:v>
                </c:pt>
                <c:pt idx="34">
                  <c:v>0.29356067400949543</c:v>
                </c:pt>
                <c:pt idx="35">
                  <c:v>0.20788636553893253</c:v>
                </c:pt>
                <c:pt idx="36">
                  <c:v>0.13121718748131403</c:v>
                </c:pt>
                <c:pt idx="37">
                  <c:v>0.13870950382090194</c:v>
                </c:pt>
                <c:pt idx="38">
                  <c:v>0.11802939523314079</c:v>
                </c:pt>
                <c:pt idx="39">
                  <c:v>8.9462323156220477E-2</c:v>
                </c:pt>
                <c:pt idx="40">
                  <c:v>0.1461928509070905</c:v>
                </c:pt>
                <c:pt idx="41">
                  <c:v>0.13677513483777609</c:v>
                </c:pt>
                <c:pt idx="42">
                  <c:v>0.1082887860414499</c:v>
                </c:pt>
                <c:pt idx="43">
                  <c:v>0.15013932240280317</c:v>
                </c:pt>
                <c:pt idx="44">
                  <c:v>4.5548858513017376E-2</c:v>
                </c:pt>
                <c:pt idx="45">
                  <c:v>7.4651096042765402E-2</c:v>
                </c:pt>
                <c:pt idx="46">
                  <c:v>8.5222856049462434E-2</c:v>
                </c:pt>
                <c:pt idx="47">
                  <c:v>9.6802162188019472E-2</c:v>
                </c:pt>
                <c:pt idx="48">
                  <c:v>0.10294311101543907</c:v>
                </c:pt>
                <c:pt idx="49">
                  <c:v>0.1502170559322642</c:v>
                </c:pt>
                <c:pt idx="50">
                  <c:v>0.12426003659455387</c:v>
                </c:pt>
                <c:pt idx="51">
                  <c:v>0.18449455267343545</c:v>
                </c:pt>
                <c:pt idx="52">
                  <c:v>0.32334457479759382</c:v>
                </c:pt>
                <c:pt idx="53">
                  <c:v>0.2822414762195195</c:v>
                </c:pt>
                <c:pt idx="54">
                  <c:v>0.1482916562025377</c:v>
                </c:pt>
                <c:pt idx="55">
                  <c:v>0.12631100587187122</c:v>
                </c:pt>
                <c:pt idx="56">
                  <c:v>0.17271194345782656</c:v>
                </c:pt>
                <c:pt idx="57">
                  <c:v>0.24244489888661666</c:v>
                </c:pt>
                <c:pt idx="58">
                  <c:v>0.24560506583431996</c:v>
                </c:pt>
                <c:pt idx="59">
                  <c:v>0.36869311998469245</c:v>
                </c:pt>
                <c:pt idx="60">
                  <c:v>0.44834009017089416</c:v>
                </c:pt>
                <c:pt idx="61">
                  <c:v>0.5361431014482354</c:v>
                </c:pt>
                <c:pt idx="62">
                  <c:v>0.55515193915258487</c:v>
                </c:pt>
                <c:pt idx="63">
                  <c:v>0.45019971537569209</c:v>
                </c:pt>
                <c:pt idx="64">
                  <c:v>0.48550867625778832</c:v>
                </c:pt>
                <c:pt idx="65">
                  <c:v>0.55331324220571887</c:v>
                </c:pt>
                <c:pt idx="66">
                  <c:v>0.45086344012724378</c:v>
                </c:pt>
                <c:pt idx="67">
                  <c:v>0.52221086116791637</c:v>
                </c:pt>
                <c:pt idx="68">
                  <c:v>0.48664777143950538</c:v>
                </c:pt>
                <c:pt idx="69">
                  <c:v>0.49983556368767862</c:v>
                </c:pt>
                <c:pt idx="70">
                  <c:v>0.45825111517717265</c:v>
                </c:pt>
                <c:pt idx="71">
                  <c:v>0.42078355397696693</c:v>
                </c:pt>
                <c:pt idx="72">
                  <c:v>0.39465013932240284</c:v>
                </c:pt>
                <c:pt idx="73">
                  <c:v>0.34595307286621463</c:v>
                </c:pt>
                <c:pt idx="74">
                  <c:v>0.25809026656621104</c:v>
                </c:pt>
                <c:pt idx="75">
                  <c:v>0.27474318037766537</c:v>
                </c:pt>
                <c:pt idx="76">
                  <c:v>0.27102990947033567</c:v>
                </c:pt>
                <c:pt idx="77">
                  <c:v>0.20352132888458363</c:v>
                </c:pt>
                <c:pt idx="78">
                  <c:v>0.20785945777873449</c:v>
                </c:pt>
                <c:pt idx="79">
                  <c:v>0.23190004664011768</c:v>
                </c:pt>
                <c:pt idx="80">
                  <c:v>0.18084705629103431</c:v>
                </c:pt>
                <c:pt idx="81">
                  <c:v>0.18503270787739629</c:v>
                </c:pt>
                <c:pt idx="82">
                  <c:v>0.22583384159102596</c:v>
                </c:pt>
                <c:pt idx="83">
                  <c:v>0.26069135005202165</c:v>
                </c:pt>
                <c:pt idx="84">
                  <c:v>0.14825876894007342</c:v>
                </c:pt>
                <c:pt idx="85">
                  <c:v>0.20599983257393653</c:v>
                </c:pt>
                <c:pt idx="86">
                  <c:v>0.29969564333464882</c:v>
                </c:pt>
                <c:pt idx="87">
                  <c:v>0.27390306030925987</c:v>
                </c:pt>
                <c:pt idx="88">
                  <c:v>0.29391047489207001</c:v>
                </c:pt>
                <c:pt idx="89">
                  <c:v>0.42818318803142824</c:v>
                </c:pt>
                <c:pt idx="90">
                  <c:v>0.4332657649577249</c:v>
                </c:pt>
                <c:pt idx="91">
                  <c:v>0.33662205957976055</c:v>
                </c:pt>
                <c:pt idx="92">
                  <c:v>0.51906564297587865</c:v>
                </c:pt>
                <c:pt idx="93">
                  <c:v>0.53158672072136715</c:v>
                </c:pt>
                <c:pt idx="94">
                  <c:v>0.35093698800511841</c:v>
                </c:pt>
                <c:pt idx="95">
                  <c:v>0.40614872218036568</c:v>
                </c:pt>
                <c:pt idx="96">
                  <c:v>0.49792810246475078</c:v>
                </c:pt>
                <c:pt idx="97">
                  <c:v>0.32392458651741829</c:v>
                </c:pt>
                <c:pt idx="98">
                  <c:v>0.27690477044690798</c:v>
                </c:pt>
                <c:pt idx="99">
                  <c:v>0.24350028103660654</c:v>
                </c:pt>
                <c:pt idx="100">
                  <c:v>0.26261674978174815</c:v>
                </c:pt>
                <c:pt idx="101">
                  <c:v>0.24451978617299894</c:v>
                </c:pt>
                <c:pt idx="102">
                  <c:v>0.22128941986869013</c:v>
                </c:pt>
                <c:pt idx="103">
                  <c:v>0.2616839474282161</c:v>
                </c:pt>
                <c:pt idx="104">
                  <c:v>0.27141259761537445</c:v>
                </c:pt>
                <c:pt idx="105">
                  <c:v>0.27780169578684272</c:v>
                </c:pt>
                <c:pt idx="106">
                  <c:v>0.41421208098637868</c:v>
                </c:pt>
                <c:pt idx="107">
                  <c:v>0.37447828842727127</c:v>
                </c:pt>
                <c:pt idx="108">
                  <c:v>0.51121156674918378</c:v>
                </c:pt>
                <c:pt idx="109">
                  <c:v>0.41174553630155825</c:v>
                </c:pt>
                <c:pt idx="110">
                  <c:v>0.63648811872899702</c:v>
                </c:pt>
                <c:pt idx="111">
                  <c:v>0.38631471316327631</c:v>
                </c:pt>
                <c:pt idx="112">
                  <c:v>0.30792044870185009</c:v>
                </c:pt>
                <c:pt idx="113">
                  <c:v>0.3550030495461558</c:v>
                </c:pt>
                <c:pt idx="114">
                  <c:v>0.35100276253004697</c:v>
                </c:pt>
                <c:pt idx="115">
                  <c:v>0.40612779392243387</c:v>
                </c:pt>
                <c:pt idx="116">
                  <c:v>0.52540989488035006</c:v>
                </c:pt>
                <c:pt idx="117">
                  <c:v>0.49181406139752926</c:v>
                </c:pt>
                <c:pt idx="118">
                  <c:v>0.44112283093555293</c:v>
                </c:pt>
                <c:pt idx="119">
                  <c:v>0.44381360695535704</c:v>
                </c:pt>
                <c:pt idx="120">
                  <c:v>0.43183965366722876</c:v>
                </c:pt>
                <c:pt idx="121">
                  <c:v>0.43591767421279848</c:v>
                </c:pt>
                <c:pt idx="122">
                  <c:v>0.51127435152297918</c:v>
                </c:pt>
                <c:pt idx="123">
                  <c:v>0.56399263325320803</c:v>
                </c:pt>
                <c:pt idx="124">
                  <c:v>0.46607529389253638</c:v>
                </c:pt>
                <c:pt idx="125">
                  <c:v>0.40371805450914261</c:v>
                </c:pt>
                <c:pt idx="126">
                  <c:v>0.420915103026824</c:v>
                </c:pt>
                <c:pt idx="127">
                  <c:v>0.41856515863619509</c:v>
                </c:pt>
                <c:pt idx="128">
                  <c:v>0.39514344825936687</c:v>
                </c:pt>
                <c:pt idx="129">
                  <c:v>0.47201891914517036</c:v>
                </c:pt>
                <c:pt idx="130">
                  <c:v>0.55185125390162526</c:v>
                </c:pt>
                <c:pt idx="131">
                  <c:v>0.39071263708008946</c:v>
                </c:pt>
                <c:pt idx="132">
                  <c:v>0.32746146210789412</c:v>
                </c:pt>
                <c:pt idx="133">
                  <c:v>0.33899293222832128</c:v>
                </c:pt>
                <c:pt idx="134">
                  <c:v>0.38646121096879893</c:v>
                </c:pt>
                <c:pt idx="135">
                  <c:v>0.49895956660567575</c:v>
                </c:pt>
                <c:pt idx="136">
                  <c:v>0.34409045791028353</c:v>
                </c:pt>
                <c:pt idx="137">
                  <c:v>0.32920747676963369</c:v>
                </c:pt>
                <c:pt idx="138">
                  <c:v>0.26858429304344705</c:v>
                </c:pt>
                <c:pt idx="139">
                  <c:v>0.29161434602183711</c:v>
                </c:pt>
                <c:pt idx="140">
                  <c:v>0.30380057164041663</c:v>
                </c:pt>
                <c:pt idx="141">
                  <c:v>0.42311257010966408</c:v>
                </c:pt>
                <c:pt idx="142">
                  <c:v>0.38963034716990153</c:v>
                </c:pt>
                <c:pt idx="143">
                  <c:v>0.40538633564142124</c:v>
                </c:pt>
                <c:pt idx="144">
                  <c:v>0.35151400997380977</c:v>
                </c:pt>
                <c:pt idx="145">
                  <c:v>0.35088018273358923</c:v>
                </c:pt>
                <c:pt idx="146">
                  <c:v>0.38690967363876633</c:v>
                </c:pt>
                <c:pt idx="147">
                  <c:v>0.50572836317104963</c:v>
                </c:pt>
                <c:pt idx="148">
                  <c:v>0.49166756359200658</c:v>
                </c:pt>
                <c:pt idx="149">
                  <c:v>0.41618830648536814</c:v>
                </c:pt>
                <c:pt idx="150">
                  <c:v>0.3684599193963094</c:v>
                </c:pt>
                <c:pt idx="151">
                  <c:v>0.39882084215309921</c:v>
                </c:pt>
                <c:pt idx="152">
                  <c:v>0.42138150420359011</c:v>
                </c:pt>
                <c:pt idx="153">
                  <c:v>0.40419342493930804</c:v>
                </c:pt>
                <c:pt idx="154">
                  <c:v>0.42427558330044607</c:v>
                </c:pt>
                <c:pt idx="155">
                  <c:v>0.42794101818964586</c:v>
                </c:pt>
                <c:pt idx="156">
                  <c:v>0.40029179971059209</c:v>
                </c:pt>
                <c:pt idx="157">
                  <c:v>0.37159018883268158</c:v>
                </c:pt>
                <c:pt idx="158">
                  <c:v>0.42014673698561328</c:v>
                </c:pt>
                <c:pt idx="159">
                  <c:v>0.49099785933818862</c:v>
                </c:pt>
                <c:pt idx="160">
                  <c:v>0.35598069816668459</c:v>
                </c:pt>
                <c:pt idx="161">
                  <c:v>0.51538824908214631</c:v>
                </c:pt>
                <c:pt idx="162">
                  <c:v>0.47655138186297374</c:v>
                </c:pt>
                <c:pt idx="163">
                  <c:v>0.61327569093148682</c:v>
                </c:pt>
                <c:pt idx="164">
                  <c:v>0.50530381851014716</c:v>
                </c:pt>
                <c:pt idx="165">
                  <c:v>0.47643777131991533</c:v>
                </c:pt>
                <c:pt idx="166">
                  <c:v>0.34180927779571629</c:v>
                </c:pt>
                <c:pt idx="167">
                  <c:v>0.51167198842368355</c:v>
                </c:pt>
                <c:pt idx="168">
                  <c:v>0.40396919360432432</c:v>
                </c:pt>
                <c:pt idx="169">
                  <c:v>0.27756550544732655</c:v>
                </c:pt>
                <c:pt idx="170">
                  <c:v>0.33007450459823723</c:v>
                </c:pt>
                <c:pt idx="171">
                  <c:v>0.49719860318827053</c:v>
                </c:pt>
                <c:pt idx="172">
                  <c:v>0.49590404094763152</c:v>
                </c:pt>
                <c:pt idx="173">
                  <c:v>0.41910929334242214</c:v>
                </c:pt>
                <c:pt idx="174">
                  <c:v>0.50571042466425087</c:v>
                </c:pt>
                <c:pt idx="175">
                  <c:v>0.48296738779463994</c:v>
                </c:pt>
                <c:pt idx="176">
                  <c:v>0.41875650270871451</c:v>
                </c:pt>
                <c:pt idx="177">
                  <c:v>0.44089262009830299</c:v>
                </c:pt>
                <c:pt idx="178">
                  <c:v>0.28371542352814549</c:v>
                </c:pt>
                <c:pt idx="179">
                  <c:v>0.26406677908130927</c:v>
                </c:pt>
                <c:pt idx="180">
                  <c:v>0.34861993087695381</c:v>
                </c:pt>
                <c:pt idx="181">
                  <c:v>0.38503210992716963</c:v>
                </c:pt>
                <c:pt idx="182">
                  <c:v>0.43355577081763713</c:v>
                </c:pt>
                <c:pt idx="183">
                  <c:v>0.37580274817924153</c:v>
                </c:pt>
                <c:pt idx="184">
                  <c:v>0.34837178153290521</c:v>
                </c:pt>
                <c:pt idx="185">
                  <c:v>0.62112378765591547</c:v>
                </c:pt>
                <c:pt idx="186">
                  <c:v>0.46980052380439846</c:v>
                </c:pt>
                <c:pt idx="187">
                  <c:v>0.4565260287733649</c:v>
                </c:pt>
                <c:pt idx="188">
                  <c:v>0.82901015319484805</c:v>
                </c:pt>
                <c:pt idx="189">
                  <c:v>0.51244932371829366</c:v>
                </c:pt>
                <c:pt idx="190">
                  <c:v>0.47959793826761854</c:v>
                </c:pt>
                <c:pt idx="191">
                  <c:v>0.39949652590918328</c:v>
                </c:pt>
                <c:pt idx="192">
                  <c:v>0.32691134789940085</c:v>
                </c:pt>
                <c:pt idx="193">
                  <c:v>0.41583551585166045</c:v>
                </c:pt>
                <c:pt idx="194">
                  <c:v>0.48106291632284526</c:v>
                </c:pt>
                <c:pt idx="195">
                  <c:v>0.42187182338942103</c:v>
                </c:pt>
                <c:pt idx="196">
                  <c:v>0.50760293713151317</c:v>
                </c:pt>
                <c:pt idx="197">
                  <c:v>0.52651311304846993</c:v>
                </c:pt>
                <c:pt idx="198">
                  <c:v>0.43551405780982788</c:v>
                </c:pt>
                <c:pt idx="199">
                  <c:v>0.49881007904901997</c:v>
                </c:pt>
                <c:pt idx="200">
                  <c:v>0.53323108384458073</c:v>
                </c:pt>
                <c:pt idx="201">
                  <c:v>0.32785610925746539</c:v>
                </c:pt>
                <c:pt idx="202">
                  <c:v>0.39548129013740896</c:v>
                </c:pt>
                <c:pt idx="203">
                  <c:v>0.40820567095994925</c:v>
                </c:pt>
                <c:pt idx="204">
                  <c:v>0.39840526674559607</c:v>
                </c:pt>
                <c:pt idx="205">
                  <c:v>0.39711967375835633</c:v>
                </c:pt>
                <c:pt idx="206">
                  <c:v>0.44701563041892389</c:v>
                </c:pt>
                <c:pt idx="207">
                  <c:v>0.31917088221576434</c:v>
                </c:pt>
                <c:pt idx="208">
                  <c:v>0.31875530680826125</c:v>
                </c:pt>
                <c:pt idx="209">
                  <c:v>0.33834116648130214</c:v>
                </c:pt>
                <c:pt idx="210">
                  <c:v>0.42730719094942538</c:v>
                </c:pt>
                <c:pt idx="211">
                  <c:v>0.38783051698776588</c:v>
                </c:pt>
                <c:pt idx="212">
                  <c:v>0.39105944821153088</c:v>
                </c:pt>
                <c:pt idx="213">
                  <c:v>0.50501680240136815</c:v>
                </c:pt>
                <c:pt idx="214">
                  <c:v>0.5147305038328609</c:v>
                </c:pt>
                <c:pt idx="215">
                  <c:v>0.43858752197467082</c:v>
                </c:pt>
                <c:pt idx="216">
                  <c:v>0.47863523840275535</c:v>
                </c:pt>
                <c:pt idx="217">
                  <c:v>0.5122101436276445</c:v>
                </c:pt>
                <c:pt idx="218">
                  <c:v>0.55033545007713558</c:v>
                </c:pt>
                <c:pt idx="219">
                  <c:v>0.48106590607397837</c:v>
                </c:pt>
                <c:pt idx="220">
                  <c:v>0.4082804147382772</c:v>
                </c:pt>
                <c:pt idx="221">
                  <c:v>0.37619141582654658</c:v>
                </c:pt>
                <c:pt idx="222">
                  <c:v>0.34569894401989976</c:v>
                </c:pt>
                <c:pt idx="223">
                  <c:v>0.53993709563615921</c:v>
                </c:pt>
                <c:pt idx="224">
                  <c:v>0.43435702412131211</c:v>
                </c:pt>
                <c:pt idx="225">
                  <c:v>0.43039261411880075</c:v>
                </c:pt>
                <c:pt idx="226">
                  <c:v>0.4830481110752341</c:v>
                </c:pt>
                <c:pt idx="227">
                  <c:v>0.44057271672705961</c:v>
                </c:pt>
                <c:pt idx="228">
                  <c:v>0.50645487269639666</c:v>
                </c:pt>
                <c:pt idx="229">
                  <c:v>0.54926511917148013</c:v>
                </c:pt>
                <c:pt idx="230">
                  <c:v>0.5904011050120187</c:v>
                </c:pt>
                <c:pt idx="231">
                  <c:v>0.56795405350458628</c:v>
                </c:pt>
                <c:pt idx="232">
                  <c:v>0.65282411892034109</c:v>
                </c:pt>
                <c:pt idx="233">
                  <c:v>0.54273849244788863</c:v>
                </c:pt>
                <c:pt idx="234">
                  <c:v>0.58059472129539935</c:v>
                </c:pt>
                <c:pt idx="235">
                  <c:v>0.55130711919539821</c:v>
                </c:pt>
                <c:pt idx="236">
                  <c:v>0.61028892954950431</c:v>
                </c:pt>
                <c:pt idx="237">
                  <c:v>0.54971358184144758</c:v>
                </c:pt>
                <c:pt idx="238">
                  <c:v>0.52143053612217316</c:v>
                </c:pt>
                <c:pt idx="239">
                  <c:v>0.51316387423910836</c:v>
                </c:pt>
                <c:pt idx="240">
                  <c:v>0.52850428730312482</c:v>
                </c:pt>
                <c:pt idx="241">
                  <c:v>0.65091964744854636</c:v>
                </c:pt>
                <c:pt idx="242">
                  <c:v>0.61943457826570514</c:v>
                </c:pt>
                <c:pt idx="243">
                  <c:v>0.62645152417512762</c:v>
                </c:pt>
                <c:pt idx="244">
                  <c:v>0.56686877384326528</c:v>
                </c:pt>
                <c:pt idx="245">
                  <c:v>0.70150922637199675</c:v>
                </c:pt>
                <c:pt idx="246">
                  <c:v>0.7271313935827981</c:v>
                </c:pt>
                <c:pt idx="247">
                  <c:v>0.85366364103851999</c:v>
                </c:pt>
                <c:pt idx="248">
                  <c:v>1</c:v>
                </c:pt>
                <c:pt idx="249">
                  <c:v>0.97028187373683017</c:v>
                </c:pt>
                <c:pt idx="250">
                  <c:v>0.76672765758978212</c:v>
                </c:pt>
                <c:pt idx="251">
                  <c:v>0.75988112749494729</c:v>
                </c:pt>
                <c:pt idx="252">
                  <c:v>0.6361084203350913</c:v>
                </c:pt>
                <c:pt idx="253">
                  <c:v>0.58737248711417256</c:v>
                </c:pt>
                <c:pt idx="254">
                  <c:v>0.77733529461007667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B1-4749-A9CB-FA2B8130C840}"/>
            </c:ext>
          </c:extLst>
        </c:ser>
        <c:ser>
          <c:idx val="1"/>
          <c:order val="1"/>
          <c:tx>
            <c:strRef>
              <c:f>'16-cells'!$G$2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62000"/>
                </a:schemeClr>
              </a:solidFill>
              <a:ln w="9525">
                <a:solidFill>
                  <a:schemeClr val="accent6">
                    <a:tint val="62000"/>
                  </a:schemeClr>
                </a:solidFill>
              </a:ln>
              <a:effectLst/>
            </c:spPr>
          </c:marker>
          <c:xVal>
            <c:numRef>
              <c:f>'16-cells'!$G$3:$G$382</c:f>
              <c:numCache>
                <c:formatCode>General</c:formatCode>
                <c:ptCount val="380"/>
                <c:pt idx="0">
                  <c:v>0</c:v>
                </c:pt>
                <c:pt idx="1">
                  <c:v>4.8552117195591396E-3</c:v>
                </c:pt>
                <c:pt idx="2">
                  <c:v>9.7074300903392651E-3</c:v>
                </c:pt>
                <c:pt idx="3">
                  <c:v>1.4562641809898405E-2</c:v>
                </c:pt>
                <c:pt idx="4">
                  <c:v>1.9417853529457546E-2</c:v>
                </c:pt>
                <c:pt idx="5">
                  <c:v>2.4273065249016682E-2</c:v>
                </c:pt>
                <c:pt idx="6">
                  <c:v>2.9125283619796809E-2</c:v>
                </c:pt>
                <c:pt idx="7">
                  <c:v>3.3980495339355946E-2</c:v>
                </c:pt>
                <c:pt idx="8">
                  <c:v>3.8835707058915092E-2</c:v>
                </c:pt>
                <c:pt idx="9">
                  <c:v>4.3687925429695212E-2</c:v>
                </c:pt>
                <c:pt idx="10">
                  <c:v>4.8543137149254352E-2</c:v>
                </c:pt>
                <c:pt idx="11">
                  <c:v>5.3398348868813492E-2</c:v>
                </c:pt>
                <c:pt idx="12">
                  <c:v>5.8253560588372631E-2</c:v>
                </c:pt>
                <c:pt idx="13">
                  <c:v>6.3105778959152758E-2</c:v>
                </c:pt>
                <c:pt idx="14">
                  <c:v>6.7960990678711891E-2</c:v>
                </c:pt>
                <c:pt idx="15">
                  <c:v>7.2816202398271038E-2</c:v>
                </c:pt>
                <c:pt idx="16">
                  <c:v>7.7668420769051158E-2</c:v>
                </c:pt>
                <c:pt idx="17">
                  <c:v>8.2523632488610305E-2</c:v>
                </c:pt>
                <c:pt idx="18">
                  <c:v>8.7378844208169437E-2</c:v>
                </c:pt>
                <c:pt idx="19">
                  <c:v>9.2234055927728584E-2</c:v>
                </c:pt>
                <c:pt idx="20">
                  <c:v>9.7086274298508704E-2</c:v>
                </c:pt>
                <c:pt idx="21">
                  <c:v>0.10194148601806785</c:v>
                </c:pt>
                <c:pt idx="22">
                  <c:v>0.10679669773762698</c:v>
                </c:pt>
                <c:pt idx="23">
                  <c:v>0.11164891610840712</c:v>
                </c:pt>
                <c:pt idx="24">
                  <c:v>0.11650412782796625</c:v>
                </c:pt>
                <c:pt idx="25">
                  <c:v>0.12135933954752538</c:v>
                </c:pt>
                <c:pt idx="26">
                  <c:v>0.12621455126708453</c:v>
                </c:pt>
                <c:pt idx="27">
                  <c:v>0.13106676963786465</c:v>
                </c:pt>
                <c:pt idx="28">
                  <c:v>0.13592198135742378</c:v>
                </c:pt>
                <c:pt idx="29">
                  <c:v>0.14077719307698294</c:v>
                </c:pt>
                <c:pt idx="30">
                  <c:v>0.14562941144776306</c:v>
                </c:pt>
                <c:pt idx="31">
                  <c:v>0.1504846231673222</c:v>
                </c:pt>
                <c:pt idx="32">
                  <c:v>0.15533983488688133</c:v>
                </c:pt>
                <c:pt idx="33">
                  <c:v>0.16019504660644049</c:v>
                </c:pt>
                <c:pt idx="34">
                  <c:v>0.16504726497722061</c:v>
                </c:pt>
                <c:pt idx="35">
                  <c:v>0.16990247669677974</c:v>
                </c:pt>
                <c:pt idx="36">
                  <c:v>0.17475768841633887</c:v>
                </c:pt>
                <c:pt idx="37">
                  <c:v>0.17961290013589801</c:v>
                </c:pt>
                <c:pt idx="38">
                  <c:v>0.18446511850667813</c:v>
                </c:pt>
                <c:pt idx="39">
                  <c:v>0.18932033022623729</c:v>
                </c:pt>
                <c:pt idx="40">
                  <c:v>0.19417554194579645</c:v>
                </c:pt>
                <c:pt idx="41">
                  <c:v>0.19902776031657654</c:v>
                </c:pt>
                <c:pt idx="42">
                  <c:v>0.2038829720361357</c:v>
                </c:pt>
                <c:pt idx="43">
                  <c:v>0.20873818375569483</c:v>
                </c:pt>
                <c:pt idx="44">
                  <c:v>0.21359339547525397</c:v>
                </c:pt>
                <c:pt idx="45">
                  <c:v>0.21844561384603409</c:v>
                </c:pt>
                <c:pt idx="46">
                  <c:v>0.22330082556559325</c:v>
                </c:pt>
                <c:pt idx="47">
                  <c:v>0.22815603728515235</c:v>
                </c:pt>
                <c:pt idx="48">
                  <c:v>0.2330082556559325</c:v>
                </c:pt>
                <c:pt idx="49">
                  <c:v>0.23786346737549163</c:v>
                </c:pt>
                <c:pt idx="50">
                  <c:v>0.24271867909505077</c:v>
                </c:pt>
                <c:pt idx="51">
                  <c:v>0.2475738908146099</c:v>
                </c:pt>
                <c:pt idx="52">
                  <c:v>0.25242610918539005</c:v>
                </c:pt>
                <c:pt idx="53">
                  <c:v>0.25728132090494921</c:v>
                </c:pt>
                <c:pt idx="54">
                  <c:v>0.26213653262450837</c:v>
                </c:pt>
                <c:pt idx="55">
                  <c:v>0.26698875099528846</c:v>
                </c:pt>
                <c:pt idx="56">
                  <c:v>0.27184396271484756</c:v>
                </c:pt>
                <c:pt idx="57">
                  <c:v>0.27669917443440672</c:v>
                </c:pt>
                <c:pt idx="58">
                  <c:v>0.28155438615396589</c:v>
                </c:pt>
                <c:pt idx="59">
                  <c:v>0.28640660452474598</c:v>
                </c:pt>
                <c:pt idx="60">
                  <c:v>0.29126181624430514</c:v>
                </c:pt>
                <c:pt idx="61">
                  <c:v>0.2961170279638643</c:v>
                </c:pt>
                <c:pt idx="62">
                  <c:v>0.30096924633464439</c:v>
                </c:pt>
                <c:pt idx="63">
                  <c:v>0.3058244580542035</c:v>
                </c:pt>
                <c:pt idx="64">
                  <c:v>0.31067966977376266</c:v>
                </c:pt>
                <c:pt idx="65">
                  <c:v>0.31553488149332182</c:v>
                </c:pt>
                <c:pt idx="66">
                  <c:v>0.32038709986410197</c:v>
                </c:pt>
                <c:pt idx="67">
                  <c:v>0.32524231158366113</c:v>
                </c:pt>
                <c:pt idx="68">
                  <c:v>0.33009752330322017</c:v>
                </c:pt>
                <c:pt idx="69">
                  <c:v>0.33494974167400032</c:v>
                </c:pt>
                <c:pt idx="70">
                  <c:v>0.33980495339355948</c:v>
                </c:pt>
                <c:pt idx="71">
                  <c:v>0.34466016511311864</c:v>
                </c:pt>
                <c:pt idx="72">
                  <c:v>0.34951537683267775</c:v>
                </c:pt>
                <c:pt idx="73">
                  <c:v>0.3543675952034579</c:v>
                </c:pt>
                <c:pt idx="74">
                  <c:v>0.35922280692301706</c:v>
                </c:pt>
                <c:pt idx="75">
                  <c:v>0.36407801864257616</c:v>
                </c:pt>
                <c:pt idx="76">
                  <c:v>0.36893023701335625</c:v>
                </c:pt>
                <c:pt idx="77">
                  <c:v>0.37378544873291542</c:v>
                </c:pt>
                <c:pt idx="78">
                  <c:v>0.37864066045247458</c:v>
                </c:pt>
                <c:pt idx="79">
                  <c:v>0.38349587217203374</c:v>
                </c:pt>
                <c:pt idx="80">
                  <c:v>0.38834809054281383</c:v>
                </c:pt>
                <c:pt idx="81">
                  <c:v>0.39320330226237293</c:v>
                </c:pt>
                <c:pt idx="82">
                  <c:v>0.39805851398193209</c:v>
                </c:pt>
                <c:pt idx="83">
                  <c:v>0.40291073235271224</c:v>
                </c:pt>
                <c:pt idx="84">
                  <c:v>0.4077659440722714</c:v>
                </c:pt>
                <c:pt idx="85">
                  <c:v>0.41262115579183051</c:v>
                </c:pt>
                <c:pt idx="86">
                  <c:v>0.41747636751138967</c:v>
                </c:pt>
                <c:pt idx="87">
                  <c:v>0.42232858588216982</c:v>
                </c:pt>
                <c:pt idx="88">
                  <c:v>0.42718379760172892</c:v>
                </c:pt>
                <c:pt idx="89">
                  <c:v>0.43203900932128803</c:v>
                </c:pt>
                <c:pt idx="90">
                  <c:v>0.43689122769206817</c:v>
                </c:pt>
                <c:pt idx="91">
                  <c:v>0.44174643941162733</c:v>
                </c:pt>
                <c:pt idx="92">
                  <c:v>0.44660165113118649</c:v>
                </c:pt>
                <c:pt idx="93">
                  <c:v>0.45145686285074565</c:v>
                </c:pt>
                <c:pt idx="94">
                  <c:v>0.45630908122152575</c:v>
                </c:pt>
                <c:pt idx="95">
                  <c:v>0.46116429294108485</c:v>
                </c:pt>
                <c:pt idx="96">
                  <c:v>0.46601950466064401</c:v>
                </c:pt>
                <c:pt idx="97">
                  <c:v>0.47087471638020317</c:v>
                </c:pt>
                <c:pt idx="98">
                  <c:v>0.47572693475098327</c:v>
                </c:pt>
                <c:pt idx="99">
                  <c:v>0.48058214647054243</c:v>
                </c:pt>
                <c:pt idx="100">
                  <c:v>0.48543735819010153</c:v>
                </c:pt>
                <c:pt idx="101">
                  <c:v>0.49028957656088168</c:v>
                </c:pt>
                <c:pt idx="102">
                  <c:v>0.49514478828044078</c:v>
                </c:pt>
                <c:pt idx="103">
                  <c:v>0.5</c:v>
                </c:pt>
                <c:pt idx="104">
                  <c:v>0.50485521171955905</c:v>
                </c:pt>
                <c:pt idx="105">
                  <c:v>0.50970743009033914</c:v>
                </c:pt>
                <c:pt idx="106">
                  <c:v>0.51456264180989841</c:v>
                </c:pt>
                <c:pt idx="107">
                  <c:v>0.51941785352945746</c:v>
                </c:pt>
                <c:pt idx="108">
                  <c:v>0.52427007190023767</c:v>
                </c:pt>
                <c:pt idx="109">
                  <c:v>0.52912528361979683</c:v>
                </c:pt>
                <c:pt idx="110">
                  <c:v>0.53398049533935588</c:v>
                </c:pt>
                <c:pt idx="111">
                  <c:v>0.53883570705891504</c:v>
                </c:pt>
                <c:pt idx="112">
                  <c:v>0.54368792542969513</c:v>
                </c:pt>
                <c:pt idx="113">
                  <c:v>0.54854313714925429</c:v>
                </c:pt>
                <c:pt idx="114">
                  <c:v>0.55339834886881345</c:v>
                </c:pt>
                <c:pt idx="115">
                  <c:v>0.55825056723959354</c:v>
                </c:pt>
                <c:pt idx="116">
                  <c:v>0.56310577895915281</c:v>
                </c:pt>
                <c:pt idx="117">
                  <c:v>0.56796099067871186</c:v>
                </c:pt>
                <c:pt idx="118">
                  <c:v>0.57281620239827091</c:v>
                </c:pt>
                <c:pt idx="119">
                  <c:v>0.57766842076905112</c:v>
                </c:pt>
                <c:pt idx="120">
                  <c:v>0.58252363248861028</c:v>
                </c:pt>
                <c:pt idx="121">
                  <c:v>0.58737884420816944</c:v>
                </c:pt>
                <c:pt idx="122">
                  <c:v>0.59223106257894953</c:v>
                </c:pt>
                <c:pt idx="123">
                  <c:v>0.59708627429850858</c:v>
                </c:pt>
                <c:pt idx="124">
                  <c:v>0.60194148601806785</c:v>
                </c:pt>
                <c:pt idx="125">
                  <c:v>0.6067966977376269</c:v>
                </c:pt>
                <c:pt idx="126">
                  <c:v>0.61164891610840699</c:v>
                </c:pt>
                <c:pt idx="127">
                  <c:v>0.61650412782796626</c:v>
                </c:pt>
                <c:pt idx="128">
                  <c:v>0.62135933954752531</c:v>
                </c:pt>
                <c:pt idx="129">
                  <c:v>0.62621155791830552</c:v>
                </c:pt>
                <c:pt idx="130">
                  <c:v>0.63106676963786457</c:v>
                </c:pt>
                <c:pt idx="131">
                  <c:v>0.63592198135742373</c:v>
                </c:pt>
                <c:pt idx="132">
                  <c:v>0.64077719307698289</c:v>
                </c:pt>
                <c:pt idx="133">
                  <c:v>0.64562941144776298</c:v>
                </c:pt>
                <c:pt idx="134">
                  <c:v>0.65048462316732225</c:v>
                </c:pt>
                <c:pt idx="135">
                  <c:v>0.6553398348868813</c:v>
                </c:pt>
                <c:pt idx="136">
                  <c:v>0.66019205325766139</c:v>
                </c:pt>
                <c:pt idx="137">
                  <c:v>0.66504726497722055</c:v>
                </c:pt>
                <c:pt idx="138">
                  <c:v>0.66990247669677971</c:v>
                </c:pt>
                <c:pt idx="139">
                  <c:v>0.67475768841633876</c:v>
                </c:pt>
                <c:pt idx="140">
                  <c:v>0.67960990678711897</c:v>
                </c:pt>
                <c:pt idx="141">
                  <c:v>0.68446511850667813</c:v>
                </c:pt>
                <c:pt idx="142">
                  <c:v>0.68932033022623729</c:v>
                </c:pt>
                <c:pt idx="143">
                  <c:v>0.69417254859701738</c:v>
                </c:pt>
                <c:pt idx="144">
                  <c:v>0.69902776031657643</c:v>
                </c:pt>
                <c:pt idx="145">
                  <c:v>0.7038829720361357</c:v>
                </c:pt>
                <c:pt idx="146">
                  <c:v>0.70873818375569475</c:v>
                </c:pt>
                <c:pt idx="147">
                  <c:v>0.71359040212647495</c:v>
                </c:pt>
                <c:pt idx="148">
                  <c:v>0.71844561384603411</c:v>
                </c:pt>
                <c:pt idx="149">
                  <c:v>0.72330082556559316</c:v>
                </c:pt>
                <c:pt idx="150">
                  <c:v>0.72815603728515232</c:v>
                </c:pt>
                <c:pt idx="151">
                  <c:v>0.73300825565593242</c:v>
                </c:pt>
                <c:pt idx="152">
                  <c:v>0.73786346737549158</c:v>
                </c:pt>
                <c:pt idx="153">
                  <c:v>0.74271867909505074</c:v>
                </c:pt>
                <c:pt idx="154">
                  <c:v>0.74757089746583083</c:v>
                </c:pt>
                <c:pt idx="155">
                  <c:v>0.75242610918538999</c:v>
                </c:pt>
                <c:pt idx="156">
                  <c:v>0.75728132090494915</c:v>
                </c:pt>
                <c:pt idx="157">
                  <c:v>0.7621365326245082</c:v>
                </c:pt>
                <c:pt idx="158">
                  <c:v>0.7669887509952884</c:v>
                </c:pt>
                <c:pt idx="159">
                  <c:v>0.77184396271484756</c:v>
                </c:pt>
                <c:pt idx="160">
                  <c:v>0.77669917443440672</c:v>
                </c:pt>
                <c:pt idx="161">
                  <c:v>0.78155139280518682</c:v>
                </c:pt>
                <c:pt idx="162">
                  <c:v>0.78640660452474587</c:v>
                </c:pt>
                <c:pt idx="163">
                  <c:v>0.79126181624430514</c:v>
                </c:pt>
                <c:pt idx="164">
                  <c:v>0.79611702796386419</c:v>
                </c:pt>
                <c:pt idx="165">
                  <c:v>0.80096924633464428</c:v>
                </c:pt>
                <c:pt idx="166">
                  <c:v>0.80582445805420355</c:v>
                </c:pt>
                <c:pt idx="167">
                  <c:v>0.8106796697737626</c:v>
                </c:pt>
                <c:pt idx="168">
                  <c:v>0.8155318881445428</c:v>
                </c:pt>
                <c:pt idx="169">
                  <c:v>0.82038709986410185</c:v>
                </c:pt>
                <c:pt idx="170">
                  <c:v>0.82524231158366101</c:v>
                </c:pt>
                <c:pt idx="171">
                  <c:v>0.83009752330322017</c:v>
                </c:pt>
                <c:pt idx="172">
                  <c:v>0.83494974167400027</c:v>
                </c:pt>
                <c:pt idx="173">
                  <c:v>0.83980495339355954</c:v>
                </c:pt>
                <c:pt idx="174">
                  <c:v>0.84466016511311859</c:v>
                </c:pt>
                <c:pt idx="175">
                  <c:v>0.84951238348389868</c:v>
                </c:pt>
                <c:pt idx="176">
                  <c:v>0.85436759520345784</c:v>
                </c:pt>
                <c:pt idx="177">
                  <c:v>0.859222806923017</c:v>
                </c:pt>
                <c:pt idx="178">
                  <c:v>0.86407801864257605</c:v>
                </c:pt>
                <c:pt idx="179">
                  <c:v>0.86893023701335625</c:v>
                </c:pt>
                <c:pt idx="180">
                  <c:v>0.87378544873291542</c:v>
                </c:pt>
                <c:pt idx="181">
                  <c:v>0.87864066045247458</c:v>
                </c:pt>
                <c:pt idx="182">
                  <c:v>0.88349287882325467</c:v>
                </c:pt>
                <c:pt idx="183">
                  <c:v>0.88834809054281372</c:v>
                </c:pt>
                <c:pt idx="184">
                  <c:v>0.89320330226237299</c:v>
                </c:pt>
                <c:pt idx="185">
                  <c:v>0.89805851398193204</c:v>
                </c:pt>
                <c:pt idx="186">
                  <c:v>0.90291073235271224</c:v>
                </c:pt>
                <c:pt idx="187">
                  <c:v>0.9077659440722714</c:v>
                </c:pt>
                <c:pt idx="188">
                  <c:v>0.91262115579183045</c:v>
                </c:pt>
                <c:pt idx="189">
                  <c:v>0.91747337416261066</c:v>
                </c:pt>
                <c:pt idx="190">
                  <c:v>0.9223285858821697</c:v>
                </c:pt>
                <c:pt idx="191">
                  <c:v>0.92718379760172887</c:v>
                </c:pt>
                <c:pt idx="192">
                  <c:v>0.93203900932128803</c:v>
                </c:pt>
                <c:pt idx="193">
                  <c:v>0.93689122769206812</c:v>
                </c:pt>
                <c:pt idx="194">
                  <c:v>0.94174643941162728</c:v>
                </c:pt>
                <c:pt idx="195">
                  <c:v>0.94660165113118644</c:v>
                </c:pt>
                <c:pt idx="196">
                  <c:v>0.95145386950196653</c:v>
                </c:pt>
                <c:pt idx="197">
                  <c:v>0.95630908122152569</c:v>
                </c:pt>
                <c:pt idx="198">
                  <c:v>0.96116429294108485</c:v>
                </c:pt>
                <c:pt idx="199">
                  <c:v>0.9660195046606439</c:v>
                </c:pt>
                <c:pt idx="200">
                  <c:v>0.97087172303142411</c:v>
                </c:pt>
                <c:pt idx="201">
                  <c:v>0.97572693475098315</c:v>
                </c:pt>
                <c:pt idx="202">
                  <c:v>0.98058214647054232</c:v>
                </c:pt>
                <c:pt idx="203">
                  <c:v>0.98543436484132252</c:v>
                </c:pt>
                <c:pt idx="204">
                  <c:v>0.99028957656088157</c:v>
                </c:pt>
                <c:pt idx="205">
                  <c:v>0.99514478828044073</c:v>
                </c:pt>
                <c:pt idx="206">
                  <c:v>1</c:v>
                </c:pt>
              </c:numCache>
            </c:numRef>
          </c:xVal>
          <c:yVal>
            <c:numRef>
              <c:f>'16-cells'!$H$3:$H$382</c:f>
              <c:numCache>
                <c:formatCode>General</c:formatCode>
                <c:ptCount val="380"/>
                <c:pt idx="0">
                  <c:v>0.49675571209931335</c:v>
                </c:pt>
                <c:pt idx="1">
                  <c:v>0.42714840931724479</c:v>
                </c:pt>
                <c:pt idx="2">
                  <c:v>0.52382653290533499</c:v>
                </c:pt>
                <c:pt idx="3">
                  <c:v>0.51852543980621801</c:v>
                </c:pt>
                <c:pt idx="4">
                  <c:v>0.42243632656247415</c:v>
                </c:pt>
                <c:pt idx="5">
                  <c:v>0.43658913335052263</c:v>
                </c:pt>
                <c:pt idx="6">
                  <c:v>0.48128531992250617</c:v>
                </c:pt>
                <c:pt idx="7">
                  <c:v>0.36795168695874331</c:v>
                </c:pt>
                <c:pt idx="8">
                  <c:v>0.50814087991995138</c:v>
                </c:pt>
                <c:pt idx="9">
                  <c:v>0.47467610344819433</c:v>
                </c:pt>
                <c:pt idx="10">
                  <c:v>0.55889038966937366</c:v>
                </c:pt>
                <c:pt idx="11">
                  <c:v>0.47608594346920002</c:v>
                </c:pt>
                <c:pt idx="12">
                  <c:v>0.49229200720059235</c:v>
                </c:pt>
                <c:pt idx="13">
                  <c:v>0.5078191714587823</c:v>
                </c:pt>
                <c:pt idx="14">
                  <c:v>0.44885663393598479</c:v>
                </c:pt>
                <c:pt idx="15">
                  <c:v>0.45579938638842038</c:v>
                </c:pt>
                <c:pt idx="16">
                  <c:v>0.50565237035267296</c:v>
                </c:pt>
                <c:pt idx="17">
                  <c:v>0.39847377721215965</c:v>
                </c:pt>
                <c:pt idx="18">
                  <c:v>0.41826594408423085</c:v>
                </c:pt>
                <c:pt idx="19">
                  <c:v>0.41292936843424966</c:v>
                </c:pt>
                <c:pt idx="20">
                  <c:v>0.39799121452040603</c:v>
                </c:pt>
                <c:pt idx="21">
                  <c:v>0.56606496145412233</c:v>
                </c:pt>
                <c:pt idx="22">
                  <c:v>0.39048310675753356</c:v>
                </c:pt>
                <c:pt idx="23">
                  <c:v>0.41049289994157212</c:v>
                </c:pt>
                <c:pt idx="24">
                  <c:v>0.43333183518118573</c:v>
                </c:pt>
                <c:pt idx="25">
                  <c:v>0.48730079504568974</c:v>
                </c:pt>
                <c:pt idx="26">
                  <c:v>0.417239315612559</c:v>
                </c:pt>
                <c:pt idx="27">
                  <c:v>0.54572399779535086</c:v>
                </c:pt>
                <c:pt idx="28">
                  <c:v>0.47082979493451105</c:v>
                </c:pt>
                <c:pt idx="29">
                  <c:v>0.42081832224306498</c:v>
                </c:pt>
                <c:pt idx="30">
                  <c:v>0.36117688524706504</c:v>
                </c:pt>
                <c:pt idx="31">
                  <c:v>0.36706698869052834</c:v>
                </c:pt>
                <c:pt idx="32">
                  <c:v>0.40781751560640866</c:v>
                </c:pt>
                <c:pt idx="33">
                  <c:v>0.34615120770775626</c:v>
                </c:pt>
                <c:pt idx="34">
                  <c:v>0.3480507069306884</c:v>
                </c:pt>
                <c:pt idx="35">
                  <c:v>0.36332239682265588</c:v>
                </c:pt>
                <c:pt idx="36">
                  <c:v>0.37542431217075151</c:v>
                </c:pt>
                <c:pt idx="37">
                  <c:v>0.35503840394755209</c:v>
                </c:pt>
                <c:pt idx="38">
                  <c:v>0.3341770295427719</c:v>
                </c:pt>
                <c:pt idx="39">
                  <c:v>0.35133639114071669</c:v>
                </c:pt>
                <c:pt idx="40">
                  <c:v>0.33751238932401012</c:v>
                </c:pt>
                <c:pt idx="41">
                  <c:v>0.39866301748343563</c:v>
                </c:pt>
                <c:pt idx="42">
                  <c:v>0.43257250859269109</c:v>
                </c:pt>
                <c:pt idx="43">
                  <c:v>0.44126100254764716</c:v>
                </c:pt>
                <c:pt idx="44">
                  <c:v>0.3378979663767348</c:v>
                </c:pt>
                <c:pt idx="45">
                  <c:v>0.33919426223497495</c:v>
                </c:pt>
                <c:pt idx="46">
                  <c:v>0.36049088926368977</c:v>
                </c:pt>
                <c:pt idx="47">
                  <c:v>0.33060038841565681</c:v>
                </c:pt>
                <c:pt idx="48">
                  <c:v>0.29725861812022908</c:v>
                </c:pt>
                <c:pt idx="49">
                  <c:v>0.33610728030978637</c:v>
                </c:pt>
                <c:pt idx="50">
                  <c:v>0.33807301362766506</c:v>
                </c:pt>
                <c:pt idx="51">
                  <c:v>0.28666352843216802</c:v>
                </c:pt>
                <c:pt idx="52">
                  <c:v>0.34942269889743888</c:v>
                </c:pt>
                <c:pt idx="53">
                  <c:v>0.43201661529581808</c:v>
                </c:pt>
                <c:pt idx="54">
                  <c:v>0.35836430171522654</c:v>
                </c:pt>
                <c:pt idx="55">
                  <c:v>0.3634714235362857</c:v>
                </c:pt>
                <c:pt idx="56">
                  <c:v>0.3103895274433876</c:v>
                </c:pt>
                <c:pt idx="57">
                  <c:v>0.35681726249754581</c:v>
                </c:pt>
                <c:pt idx="58">
                  <c:v>0.33457443411245136</c:v>
                </c:pt>
                <c:pt idx="59">
                  <c:v>0.324270301341477</c:v>
                </c:pt>
                <c:pt idx="60">
                  <c:v>0.30466500923729078</c:v>
                </c:pt>
                <c:pt idx="61">
                  <c:v>0.33746507925619113</c:v>
                </c:pt>
                <c:pt idx="62">
                  <c:v>0.2762742375391195</c:v>
                </c:pt>
                <c:pt idx="63">
                  <c:v>0.25742827202342794</c:v>
                </c:pt>
                <c:pt idx="64">
                  <c:v>0.324270301341477</c:v>
                </c:pt>
                <c:pt idx="65">
                  <c:v>0.29087412446805744</c:v>
                </c:pt>
                <c:pt idx="66">
                  <c:v>0.27684432385633828</c:v>
                </c:pt>
                <c:pt idx="67">
                  <c:v>0.45274079050392319</c:v>
                </c:pt>
                <c:pt idx="68">
                  <c:v>0.32333829300544309</c:v>
                </c:pt>
                <c:pt idx="69">
                  <c:v>0.36297939883096825</c:v>
                </c:pt>
                <c:pt idx="70">
                  <c:v>0.35593729523611278</c:v>
                </c:pt>
                <c:pt idx="71">
                  <c:v>0.36809598266559118</c:v>
                </c:pt>
                <c:pt idx="72">
                  <c:v>0.45362785427552915</c:v>
                </c:pt>
                <c:pt idx="73">
                  <c:v>0.37640836158138635</c:v>
                </c:pt>
                <c:pt idx="74">
                  <c:v>0.38422871579186407</c:v>
                </c:pt>
                <c:pt idx="75">
                  <c:v>0.40595586443773168</c:v>
                </c:pt>
                <c:pt idx="76">
                  <c:v>0.40576898966984676</c:v>
                </c:pt>
                <c:pt idx="77">
                  <c:v>0.39054460984569828</c:v>
                </c:pt>
                <c:pt idx="78">
                  <c:v>0.33223022025202076</c:v>
                </c:pt>
                <c:pt idx="79">
                  <c:v>0.31771549144515704</c:v>
                </c:pt>
                <c:pt idx="80">
                  <c:v>0.30839067707803564</c:v>
                </c:pt>
                <c:pt idx="81">
                  <c:v>0.25429634553381131</c:v>
                </c:pt>
                <c:pt idx="82">
                  <c:v>0.30273475847027631</c:v>
                </c:pt>
                <c:pt idx="83">
                  <c:v>0.26293989492433939</c:v>
                </c:pt>
                <c:pt idx="84">
                  <c:v>0.31793311775712435</c:v>
                </c:pt>
                <c:pt idx="85">
                  <c:v>0.30347043002486146</c:v>
                </c:pt>
                <c:pt idx="86">
                  <c:v>0.26867387514400004</c:v>
                </c:pt>
                <c:pt idx="87">
                  <c:v>0.28353633294933328</c:v>
                </c:pt>
                <c:pt idx="88">
                  <c:v>0.31758065775187289</c:v>
                </c:pt>
                <c:pt idx="89">
                  <c:v>0.2679547621131515</c:v>
                </c:pt>
                <c:pt idx="90">
                  <c:v>0.42271072495582429</c:v>
                </c:pt>
                <c:pt idx="91">
                  <c:v>0.39140801858339469</c:v>
                </c:pt>
                <c:pt idx="92">
                  <c:v>0.30019184232500601</c:v>
                </c:pt>
                <c:pt idx="93">
                  <c:v>0.2364060433880632</c:v>
                </c:pt>
                <c:pt idx="94">
                  <c:v>0.23033143068010589</c:v>
                </c:pt>
                <c:pt idx="95">
                  <c:v>0.28753166817664638</c:v>
                </c:pt>
                <c:pt idx="96">
                  <c:v>0.30362891875205505</c:v>
                </c:pt>
                <c:pt idx="97">
                  <c:v>0.43952235755529961</c:v>
                </c:pt>
                <c:pt idx="98">
                  <c:v>0.41854034247758098</c:v>
                </c:pt>
                <c:pt idx="99">
                  <c:v>0.42131271245177337</c:v>
                </c:pt>
                <c:pt idx="100">
                  <c:v>0.44451593521359312</c:v>
                </c:pt>
                <c:pt idx="101">
                  <c:v>0.48663845409622397</c:v>
                </c:pt>
                <c:pt idx="102">
                  <c:v>0.48997381387746225</c:v>
                </c:pt>
                <c:pt idx="103">
                  <c:v>0.4021355764613489</c:v>
                </c:pt>
                <c:pt idx="104">
                  <c:v>0.30876915762058749</c:v>
                </c:pt>
                <c:pt idx="105">
                  <c:v>0.31540439463219977</c:v>
                </c:pt>
                <c:pt idx="106">
                  <c:v>0.32583863008967623</c:v>
                </c:pt>
                <c:pt idx="107">
                  <c:v>0.34687978275216858</c:v>
                </c:pt>
                <c:pt idx="108">
                  <c:v>0.34045034453556894</c:v>
                </c:pt>
                <c:pt idx="109">
                  <c:v>0.37429833255665973</c:v>
                </c:pt>
                <c:pt idx="110">
                  <c:v>0.35497216985260549</c:v>
                </c:pt>
                <c:pt idx="111">
                  <c:v>0.38284489630815888</c:v>
                </c:pt>
                <c:pt idx="112">
                  <c:v>0.33318351811857327</c:v>
                </c:pt>
                <c:pt idx="113">
                  <c:v>0.4310491244089199</c:v>
                </c:pt>
                <c:pt idx="114">
                  <c:v>0.49797867735243401</c:v>
                </c:pt>
                <c:pt idx="115">
                  <c:v>0.423978634773373</c:v>
                </c:pt>
                <c:pt idx="116">
                  <c:v>0.44033845622517698</c:v>
                </c:pt>
                <c:pt idx="117">
                  <c:v>0.35413005064542763</c:v>
                </c:pt>
                <c:pt idx="118">
                  <c:v>0.32186931539966362</c:v>
                </c:pt>
                <c:pt idx="119">
                  <c:v>0.30035269655559055</c:v>
                </c:pt>
                <c:pt idx="120">
                  <c:v>0.30882119869518831</c:v>
                </c:pt>
                <c:pt idx="121">
                  <c:v>0.27725355594297246</c:v>
                </c:pt>
                <c:pt idx="122">
                  <c:v>0.29609479045188214</c:v>
                </c:pt>
                <c:pt idx="123">
                  <c:v>0.3505936230759587</c:v>
                </c:pt>
                <c:pt idx="124">
                  <c:v>0.31598630846637321</c:v>
                </c:pt>
                <c:pt idx="125">
                  <c:v>0.30613635234646114</c:v>
                </c:pt>
                <c:pt idx="126">
                  <c:v>0.35814430989986829</c:v>
                </c:pt>
                <c:pt idx="127">
                  <c:v>0.318692444345619</c:v>
                </c:pt>
                <c:pt idx="128">
                  <c:v>0.25628573388559955</c:v>
                </c:pt>
                <c:pt idx="129">
                  <c:v>0.38946594029942549</c:v>
                </c:pt>
                <c:pt idx="130">
                  <c:v>0.48500389125307813</c:v>
                </c:pt>
                <c:pt idx="131">
                  <c:v>0.36934969946279422</c:v>
                </c:pt>
                <c:pt idx="132">
                  <c:v>0.35709166089089595</c:v>
                </c:pt>
                <c:pt idx="133">
                  <c:v>0.28247422192679716</c:v>
                </c:pt>
                <c:pt idx="134">
                  <c:v>0.27667164210879897</c:v>
                </c:pt>
                <c:pt idx="135">
                  <c:v>0.28627795137944334</c:v>
                </c:pt>
                <c:pt idx="136">
                  <c:v>0.35135294966445335</c:v>
                </c:pt>
                <c:pt idx="137">
                  <c:v>0.36039863463144278</c:v>
                </c:pt>
                <c:pt idx="138">
                  <c:v>0.42008501619187077</c:v>
                </c:pt>
                <c:pt idx="139">
                  <c:v>0.30277024102114053</c:v>
                </c:pt>
                <c:pt idx="140">
                  <c:v>0.28670847299659608</c:v>
                </c:pt>
                <c:pt idx="141">
                  <c:v>0.28908343840110901</c:v>
                </c:pt>
                <c:pt idx="142">
                  <c:v>0.44020598803528388</c:v>
                </c:pt>
                <c:pt idx="143">
                  <c:v>0.42177871661979033</c:v>
                </c:pt>
                <c:pt idx="144">
                  <c:v>0.43016679164409583</c:v>
                </c:pt>
                <c:pt idx="145">
                  <c:v>0.3801340294221312</c:v>
                </c:pt>
                <c:pt idx="146">
                  <c:v>0.27792535890600201</c:v>
                </c:pt>
                <c:pt idx="147">
                  <c:v>0.37415403684981186</c:v>
                </c:pt>
                <c:pt idx="148">
                  <c:v>0.34703827147936217</c:v>
                </c:pt>
                <c:pt idx="149">
                  <c:v>0.39797938700345131</c:v>
                </c:pt>
                <c:pt idx="150">
                  <c:v>0.33244784656398807</c:v>
                </c:pt>
                <c:pt idx="151">
                  <c:v>0.36583929243062574</c:v>
                </c:pt>
                <c:pt idx="152">
                  <c:v>0.33245730857755185</c:v>
                </c:pt>
                <c:pt idx="153">
                  <c:v>0.37199906326065724</c:v>
                </c:pt>
                <c:pt idx="154">
                  <c:v>0.3318115261518228</c:v>
                </c:pt>
                <c:pt idx="155">
                  <c:v>0.36702914063627312</c:v>
                </c:pt>
                <c:pt idx="156">
                  <c:v>0.40834975386937217</c:v>
                </c:pt>
                <c:pt idx="157">
                  <c:v>0.40592274739025841</c:v>
                </c:pt>
                <c:pt idx="158">
                  <c:v>0.41951019886787011</c:v>
                </c:pt>
                <c:pt idx="159">
                  <c:v>0.39340686894874666</c:v>
                </c:pt>
                <c:pt idx="160">
                  <c:v>0.38021445653742347</c:v>
                </c:pt>
                <c:pt idx="161">
                  <c:v>0.40995829617521762</c:v>
                </c:pt>
                <c:pt idx="162">
                  <c:v>0.45134987451004516</c:v>
                </c:pt>
                <c:pt idx="163">
                  <c:v>0.36934733395940322</c:v>
                </c:pt>
                <c:pt idx="164">
                  <c:v>0.41338827609209383</c:v>
                </c:pt>
                <c:pt idx="165">
                  <c:v>0.4572872880213274</c:v>
                </c:pt>
                <c:pt idx="166">
                  <c:v>0.5212079206515543</c:v>
                </c:pt>
                <c:pt idx="167">
                  <c:v>0.35028610763513529</c:v>
                </c:pt>
                <c:pt idx="168">
                  <c:v>0.44190678497337632</c:v>
                </c:pt>
                <c:pt idx="169">
                  <c:v>0.45871841757285159</c:v>
                </c:pt>
                <c:pt idx="170">
                  <c:v>0.48815474176982232</c:v>
                </c:pt>
                <c:pt idx="171">
                  <c:v>0.36653001942078284</c:v>
                </c:pt>
                <c:pt idx="172">
                  <c:v>0.39846904620537776</c:v>
                </c:pt>
                <c:pt idx="173">
                  <c:v>0.37636814802374025</c:v>
                </c:pt>
                <c:pt idx="174">
                  <c:v>0.42619038044391039</c:v>
                </c:pt>
                <c:pt idx="175">
                  <c:v>0.47424794733443254</c:v>
                </c:pt>
                <c:pt idx="176">
                  <c:v>0.5427623875498826</c:v>
                </c:pt>
                <c:pt idx="177">
                  <c:v>0.49136946087812222</c:v>
                </c:pt>
                <c:pt idx="178">
                  <c:v>0.46437670168400191</c:v>
                </c:pt>
                <c:pt idx="179">
                  <c:v>0.42192537783002915</c:v>
                </c:pt>
                <c:pt idx="180">
                  <c:v>0.53170129369380459</c:v>
                </c:pt>
                <c:pt idx="181">
                  <c:v>0.56463856290937997</c:v>
                </c:pt>
                <c:pt idx="182">
                  <c:v>0.52567399105366619</c:v>
                </c:pt>
                <c:pt idx="183">
                  <c:v>0.44351296177583072</c:v>
                </c:pt>
                <c:pt idx="184">
                  <c:v>0.48415940654250933</c:v>
                </c:pt>
                <c:pt idx="185">
                  <c:v>0.44952607139562334</c:v>
                </c:pt>
                <c:pt idx="186">
                  <c:v>0.49584735879718889</c:v>
                </c:pt>
                <c:pt idx="187">
                  <c:v>0.56613356105245982</c:v>
                </c:pt>
                <c:pt idx="188">
                  <c:v>0.53968486763825785</c:v>
                </c:pt>
                <c:pt idx="189">
                  <c:v>0.61240517288281537</c:v>
                </c:pt>
                <c:pt idx="190">
                  <c:v>0.59924351201557446</c:v>
                </c:pt>
                <c:pt idx="191">
                  <c:v>0.5588454451049456</c:v>
                </c:pt>
                <c:pt idx="192">
                  <c:v>0.57118864179891804</c:v>
                </c:pt>
                <c:pt idx="193">
                  <c:v>0.54222778378352809</c:v>
                </c:pt>
                <c:pt idx="194">
                  <c:v>0.55604705459345283</c:v>
                </c:pt>
                <c:pt idx="195">
                  <c:v>0.55496601954378899</c:v>
                </c:pt>
                <c:pt idx="196">
                  <c:v>0.67511703328026729</c:v>
                </c:pt>
                <c:pt idx="197">
                  <c:v>0.71449556822939708</c:v>
                </c:pt>
                <c:pt idx="198">
                  <c:v>0.80444620017362789</c:v>
                </c:pt>
                <c:pt idx="199">
                  <c:v>0.74763627073659411</c:v>
                </c:pt>
                <c:pt idx="200">
                  <c:v>0.87389264872511196</c:v>
                </c:pt>
                <c:pt idx="201">
                  <c:v>0.86665893935558957</c:v>
                </c:pt>
                <c:pt idx="202">
                  <c:v>1</c:v>
                </c:pt>
                <c:pt idx="203">
                  <c:v>0.95028184972903162</c:v>
                </c:pt>
                <c:pt idx="204">
                  <c:v>0.88941508197652019</c:v>
                </c:pt>
                <c:pt idx="205">
                  <c:v>0.91849421516145746</c:v>
                </c:pt>
                <c:pt idx="206">
                  <c:v>0.94620135637964442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B1-4749-A9CB-FA2B8130C840}"/>
            </c:ext>
          </c:extLst>
        </c:ser>
        <c:ser>
          <c:idx val="2"/>
          <c:order val="2"/>
          <c:tx>
            <c:strRef>
              <c:f>'16-cells'!$K$2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77000"/>
                </a:schemeClr>
              </a:solidFill>
              <a:ln w="9525">
                <a:solidFill>
                  <a:schemeClr val="accent6">
                    <a:tint val="77000"/>
                  </a:schemeClr>
                </a:solidFill>
              </a:ln>
              <a:effectLst/>
            </c:spPr>
          </c:marker>
          <c:xVal>
            <c:numRef>
              <c:f>'16-cells'!$K$3:$K$382</c:f>
              <c:numCache>
                <c:formatCode>General</c:formatCode>
                <c:ptCount val="380"/>
                <c:pt idx="0">
                  <c:v>0</c:v>
                </c:pt>
                <c:pt idx="1">
                  <c:v>3.5328480897737942E-3</c:v>
                </c:pt>
                <c:pt idx="2">
                  <c:v>7.0679378344268877E-3</c:v>
                </c:pt>
                <c:pt idx="3">
                  <c:v>1.0600785924200681E-2</c:v>
                </c:pt>
                <c:pt idx="4">
                  <c:v>1.4133634013974475E-2</c:v>
                </c:pt>
                <c:pt idx="5">
                  <c:v>1.7668723758627568E-2</c:v>
                </c:pt>
                <c:pt idx="6">
                  <c:v>2.1201571848401362E-2</c:v>
                </c:pt>
                <c:pt idx="7">
                  <c:v>2.4734419938175156E-2</c:v>
                </c:pt>
                <c:pt idx="8">
                  <c:v>2.826950968282825E-2</c:v>
                </c:pt>
                <c:pt idx="9">
                  <c:v>3.1802357772602048E-2</c:v>
                </c:pt>
                <c:pt idx="10">
                  <c:v>3.5335205862375839E-2</c:v>
                </c:pt>
                <c:pt idx="11">
                  <c:v>3.8870295607028933E-2</c:v>
                </c:pt>
                <c:pt idx="12">
                  <c:v>4.2403143696802724E-2</c:v>
                </c:pt>
                <c:pt idx="13">
                  <c:v>4.5935991786576515E-2</c:v>
                </c:pt>
                <c:pt idx="14">
                  <c:v>4.9471081531229616E-2</c:v>
                </c:pt>
                <c:pt idx="15">
                  <c:v>5.3003929621003407E-2</c:v>
                </c:pt>
                <c:pt idx="16">
                  <c:v>5.6536777710777197E-2</c:v>
                </c:pt>
                <c:pt idx="17">
                  <c:v>6.0069625800550995E-2</c:v>
                </c:pt>
                <c:pt idx="18">
                  <c:v>6.3604715545204096E-2</c:v>
                </c:pt>
                <c:pt idx="19">
                  <c:v>6.7137563634977887E-2</c:v>
                </c:pt>
                <c:pt idx="20">
                  <c:v>7.0670411724751678E-2</c:v>
                </c:pt>
                <c:pt idx="21">
                  <c:v>7.4205501469404758E-2</c:v>
                </c:pt>
                <c:pt idx="22">
                  <c:v>7.7738349559178563E-2</c:v>
                </c:pt>
                <c:pt idx="23">
                  <c:v>8.1271197648952354E-2</c:v>
                </c:pt>
                <c:pt idx="24">
                  <c:v>8.4806287393605448E-2</c:v>
                </c:pt>
                <c:pt idx="25">
                  <c:v>8.8339135483379239E-2</c:v>
                </c:pt>
                <c:pt idx="26">
                  <c:v>9.1871983573153029E-2</c:v>
                </c:pt>
                <c:pt idx="27">
                  <c:v>9.5407073317806124E-2</c:v>
                </c:pt>
                <c:pt idx="28">
                  <c:v>9.8939921407579928E-2</c:v>
                </c:pt>
                <c:pt idx="29">
                  <c:v>0.10247276949735372</c:v>
                </c:pt>
                <c:pt idx="30">
                  <c:v>0.10600785924200681</c:v>
                </c:pt>
                <c:pt idx="31">
                  <c:v>0.10954070733178059</c:v>
                </c:pt>
                <c:pt idx="32">
                  <c:v>0.11307355542155439</c:v>
                </c:pt>
                <c:pt idx="33">
                  <c:v>0.1166086451662075</c:v>
                </c:pt>
                <c:pt idx="34">
                  <c:v>0.12014149325598128</c:v>
                </c:pt>
                <c:pt idx="35">
                  <c:v>0.12367434134575508</c:v>
                </c:pt>
                <c:pt idx="36">
                  <c:v>0.12720943109040819</c:v>
                </c:pt>
                <c:pt idx="37">
                  <c:v>0.13074227918018197</c:v>
                </c:pt>
                <c:pt idx="38">
                  <c:v>0.13427512726995577</c:v>
                </c:pt>
                <c:pt idx="39">
                  <c:v>0.13781021701460885</c:v>
                </c:pt>
                <c:pt idx="40">
                  <c:v>0.14134306510438266</c:v>
                </c:pt>
                <c:pt idx="41">
                  <c:v>0.14487591319415646</c:v>
                </c:pt>
                <c:pt idx="42">
                  <c:v>0.14841100293880952</c:v>
                </c:pt>
                <c:pt idx="43">
                  <c:v>0.15194385102858332</c:v>
                </c:pt>
                <c:pt idx="44">
                  <c:v>0.15547669911835713</c:v>
                </c:pt>
                <c:pt idx="45">
                  <c:v>0.15900954720813093</c:v>
                </c:pt>
                <c:pt idx="46">
                  <c:v>0.16254463695278401</c:v>
                </c:pt>
                <c:pt idx="47">
                  <c:v>0.16607748504255779</c:v>
                </c:pt>
                <c:pt idx="48">
                  <c:v>0.16961033313233159</c:v>
                </c:pt>
                <c:pt idx="49">
                  <c:v>0.1731454228769847</c:v>
                </c:pt>
                <c:pt idx="50">
                  <c:v>0.17667827096675848</c:v>
                </c:pt>
                <c:pt idx="51">
                  <c:v>0.18021111905653225</c:v>
                </c:pt>
                <c:pt idx="52">
                  <c:v>0.18374620880118536</c:v>
                </c:pt>
                <c:pt idx="53">
                  <c:v>0.18727905689095917</c:v>
                </c:pt>
                <c:pt idx="54">
                  <c:v>0.19081190498073297</c:v>
                </c:pt>
                <c:pt idx="55">
                  <c:v>0.19434699472538605</c:v>
                </c:pt>
                <c:pt idx="56">
                  <c:v>0.19787984281515986</c:v>
                </c:pt>
                <c:pt idx="57">
                  <c:v>0.20141269090493363</c:v>
                </c:pt>
                <c:pt idx="58">
                  <c:v>0.20494778064958671</c:v>
                </c:pt>
                <c:pt idx="59">
                  <c:v>0.20848062873936052</c:v>
                </c:pt>
                <c:pt idx="60">
                  <c:v>0.21201347682913432</c:v>
                </c:pt>
                <c:pt idx="61">
                  <c:v>0.21554856657378743</c:v>
                </c:pt>
                <c:pt idx="62">
                  <c:v>0.21908141466356118</c:v>
                </c:pt>
                <c:pt idx="63">
                  <c:v>0.22261426275333498</c:v>
                </c:pt>
                <c:pt idx="64">
                  <c:v>0.22614935249798809</c:v>
                </c:pt>
                <c:pt idx="65">
                  <c:v>0.2296822005877619</c:v>
                </c:pt>
                <c:pt idx="66">
                  <c:v>0.2332150486775357</c:v>
                </c:pt>
                <c:pt idx="67">
                  <c:v>0.23675013842218881</c:v>
                </c:pt>
                <c:pt idx="68">
                  <c:v>0.24028298651196256</c:v>
                </c:pt>
                <c:pt idx="69">
                  <c:v>0.24381583460173636</c:v>
                </c:pt>
                <c:pt idx="70">
                  <c:v>0.24735092434638947</c:v>
                </c:pt>
                <c:pt idx="71">
                  <c:v>0.25088377243616328</c:v>
                </c:pt>
                <c:pt idx="72">
                  <c:v>0.25441662052593705</c:v>
                </c:pt>
                <c:pt idx="73">
                  <c:v>0.25794946861571083</c:v>
                </c:pt>
                <c:pt idx="74">
                  <c:v>0.26148455836036394</c:v>
                </c:pt>
                <c:pt idx="75">
                  <c:v>0.26501740645013772</c:v>
                </c:pt>
                <c:pt idx="76">
                  <c:v>0.26855025453991155</c:v>
                </c:pt>
                <c:pt idx="77">
                  <c:v>0.27208534428456466</c:v>
                </c:pt>
                <c:pt idx="78">
                  <c:v>0.27561819237433838</c:v>
                </c:pt>
                <c:pt idx="79">
                  <c:v>0.27915104046411221</c:v>
                </c:pt>
                <c:pt idx="80">
                  <c:v>0.28268613020876532</c:v>
                </c:pt>
                <c:pt idx="81">
                  <c:v>0.2862189782985391</c:v>
                </c:pt>
                <c:pt idx="82">
                  <c:v>0.28975182638831293</c:v>
                </c:pt>
                <c:pt idx="83">
                  <c:v>0.29328691613296598</c:v>
                </c:pt>
                <c:pt idx="84">
                  <c:v>0.29681976422273976</c:v>
                </c:pt>
                <c:pt idx="85">
                  <c:v>0.30035261231251359</c:v>
                </c:pt>
                <c:pt idx="86">
                  <c:v>0.30388770205716664</c:v>
                </c:pt>
                <c:pt idx="87">
                  <c:v>0.30742055014694047</c:v>
                </c:pt>
                <c:pt idx="88">
                  <c:v>0.31095339823671425</c:v>
                </c:pt>
                <c:pt idx="89">
                  <c:v>0.3144884879813673</c:v>
                </c:pt>
                <c:pt idx="90">
                  <c:v>0.31802133607114114</c:v>
                </c:pt>
                <c:pt idx="91">
                  <c:v>0.32155418416091491</c:v>
                </c:pt>
                <c:pt idx="92">
                  <c:v>0.32508927390556802</c:v>
                </c:pt>
                <c:pt idx="93">
                  <c:v>0.32862212199534185</c:v>
                </c:pt>
                <c:pt idx="94">
                  <c:v>0.33215497008511558</c:v>
                </c:pt>
                <c:pt idx="95">
                  <c:v>0.33569005982976868</c:v>
                </c:pt>
                <c:pt idx="96">
                  <c:v>0.33922290791954252</c:v>
                </c:pt>
                <c:pt idx="97">
                  <c:v>0.34275575600931629</c:v>
                </c:pt>
                <c:pt idx="98">
                  <c:v>0.3462908457539694</c:v>
                </c:pt>
                <c:pt idx="99">
                  <c:v>0.34982369384374318</c:v>
                </c:pt>
                <c:pt idx="100">
                  <c:v>0.35335654193351695</c:v>
                </c:pt>
                <c:pt idx="101">
                  <c:v>0.35689163167817006</c:v>
                </c:pt>
                <c:pt idx="102">
                  <c:v>0.36042447976794384</c:v>
                </c:pt>
                <c:pt idx="103">
                  <c:v>0.36395732785771767</c:v>
                </c:pt>
                <c:pt idx="104">
                  <c:v>0.36749017594749145</c:v>
                </c:pt>
                <c:pt idx="105">
                  <c:v>0.37102526569214456</c:v>
                </c:pt>
                <c:pt idx="106">
                  <c:v>0.37455811378191833</c:v>
                </c:pt>
                <c:pt idx="107">
                  <c:v>0.37809096187169211</c:v>
                </c:pt>
                <c:pt idx="108">
                  <c:v>0.38162605161634522</c:v>
                </c:pt>
                <c:pt idx="109">
                  <c:v>0.385158899706119</c:v>
                </c:pt>
                <c:pt idx="110">
                  <c:v>0.38869174779589283</c:v>
                </c:pt>
                <c:pt idx="111">
                  <c:v>0.39222683754054588</c:v>
                </c:pt>
                <c:pt idx="112">
                  <c:v>0.39575968563031971</c:v>
                </c:pt>
                <c:pt idx="113">
                  <c:v>0.39929253372009349</c:v>
                </c:pt>
                <c:pt idx="114">
                  <c:v>0.40282762346474654</c:v>
                </c:pt>
                <c:pt idx="115">
                  <c:v>0.40636047155452037</c:v>
                </c:pt>
                <c:pt idx="116">
                  <c:v>0.40989331964429415</c:v>
                </c:pt>
                <c:pt idx="117">
                  <c:v>0.41342840938894732</c:v>
                </c:pt>
                <c:pt idx="118">
                  <c:v>0.41696125747872104</c:v>
                </c:pt>
                <c:pt idx="119">
                  <c:v>0.42049410556849481</c:v>
                </c:pt>
                <c:pt idx="120">
                  <c:v>0.42402919531314798</c:v>
                </c:pt>
                <c:pt idx="121">
                  <c:v>0.4275620434029217</c:v>
                </c:pt>
                <c:pt idx="122">
                  <c:v>0.43109489149269559</c:v>
                </c:pt>
                <c:pt idx="123">
                  <c:v>0.43462998123734864</c:v>
                </c:pt>
                <c:pt idx="124">
                  <c:v>0.43816282932712236</c:v>
                </c:pt>
                <c:pt idx="125">
                  <c:v>0.44169567741689625</c:v>
                </c:pt>
                <c:pt idx="126">
                  <c:v>0.4452307671615493</c:v>
                </c:pt>
                <c:pt idx="127">
                  <c:v>0.44876361525132313</c:v>
                </c:pt>
                <c:pt idx="128">
                  <c:v>0.45229646334109691</c:v>
                </c:pt>
                <c:pt idx="129">
                  <c:v>0.45583155308574996</c:v>
                </c:pt>
                <c:pt idx="130">
                  <c:v>0.4593644011755238</c:v>
                </c:pt>
                <c:pt idx="131">
                  <c:v>0.46289724926529757</c:v>
                </c:pt>
                <c:pt idx="132">
                  <c:v>0.4664300973550714</c:v>
                </c:pt>
                <c:pt idx="133">
                  <c:v>0.46996518709972446</c:v>
                </c:pt>
                <c:pt idx="134">
                  <c:v>0.47349803518949823</c:v>
                </c:pt>
                <c:pt idx="135">
                  <c:v>0.47703088327927207</c:v>
                </c:pt>
                <c:pt idx="136">
                  <c:v>0.48056597302392512</c:v>
                </c:pt>
                <c:pt idx="137">
                  <c:v>0.48409882111369895</c:v>
                </c:pt>
                <c:pt idx="138">
                  <c:v>0.48763166920347273</c:v>
                </c:pt>
                <c:pt idx="139">
                  <c:v>0.49116675894812589</c:v>
                </c:pt>
                <c:pt idx="140">
                  <c:v>0.49469960703789961</c:v>
                </c:pt>
                <c:pt idx="141">
                  <c:v>0.49823245512767339</c:v>
                </c:pt>
                <c:pt idx="142">
                  <c:v>0.50176754487232655</c:v>
                </c:pt>
                <c:pt idx="143">
                  <c:v>0.50530039296210028</c:v>
                </c:pt>
                <c:pt idx="144">
                  <c:v>0.50883324105187411</c:v>
                </c:pt>
                <c:pt idx="145">
                  <c:v>0.51236833079652722</c:v>
                </c:pt>
                <c:pt idx="146">
                  <c:v>0.51590117888630094</c:v>
                </c:pt>
                <c:pt idx="147">
                  <c:v>0.51943402697607477</c:v>
                </c:pt>
                <c:pt idx="148">
                  <c:v>0.52296911672072788</c:v>
                </c:pt>
                <c:pt idx="149">
                  <c:v>0.52650196481050171</c:v>
                </c:pt>
                <c:pt idx="150">
                  <c:v>0.53003481290027543</c:v>
                </c:pt>
                <c:pt idx="151">
                  <c:v>0.53356990264492854</c:v>
                </c:pt>
                <c:pt idx="152">
                  <c:v>0.53710275073470237</c:v>
                </c:pt>
                <c:pt idx="153">
                  <c:v>0.54063559882447609</c:v>
                </c:pt>
                <c:pt idx="154">
                  <c:v>0.54417068856912931</c:v>
                </c:pt>
                <c:pt idx="155">
                  <c:v>0.54770353665890303</c:v>
                </c:pt>
                <c:pt idx="156">
                  <c:v>0.55123638474867676</c:v>
                </c:pt>
                <c:pt idx="157">
                  <c:v>0.55477147449332997</c:v>
                </c:pt>
                <c:pt idx="158">
                  <c:v>0.5583043225831037</c:v>
                </c:pt>
                <c:pt idx="159">
                  <c:v>0.56183717067287753</c:v>
                </c:pt>
                <c:pt idx="160">
                  <c:v>0.56537001876265125</c:v>
                </c:pt>
                <c:pt idx="161">
                  <c:v>0.56890510850730436</c:v>
                </c:pt>
                <c:pt idx="162">
                  <c:v>0.57243795659707819</c:v>
                </c:pt>
                <c:pt idx="163">
                  <c:v>0.57597080468685191</c:v>
                </c:pt>
                <c:pt idx="164">
                  <c:v>0.57950589443150513</c:v>
                </c:pt>
                <c:pt idx="165">
                  <c:v>0.58303874252127885</c:v>
                </c:pt>
                <c:pt idx="166">
                  <c:v>0.58657159061105257</c:v>
                </c:pt>
                <c:pt idx="167">
                  <c:v>0.59010668035570579</c:v>
                </c:pt>
                <c:pt idx="168">
                  <c:v>0.59363952844547951</c:v>
                </c:pt>
                <c:pt idx="169">
                  <c:v>0.59717237653525335</c:v>
                </c:pt>
                <c:pt idx="170">
                  <c:v>0.60070746627990645</c:v>
                </c:pt>
                <c:pt idx="171">
                  <c:v>0.60424031436968029</c:v>
                </c:pt>
                <c:pt idx="172">
                  <c:v>0.60777316245945401</c:v>
                </c:pt>
                <c:pt idx="173">
                  <c:v>0.61130825220410712</c:v>
                </c:pt>
                <c:pt idx="174">
                  <c:v>0.61484110029388095</c:v>
                </c:pt>
                <c:pt idx="175">
                  <c:v>0.61837394838365467</c:v>
                </c:pt>
                <c:pt idx="176">
                  <c:v>0.62190903812830778</c:v>
                </c:pt>
                <c:pt idx="177">
                  <c:v>0.62544188621808161</c:v>
                </c:pt>
                <c:pt idx="178">
                  <c:v>0.62897473430785533</c:v>
                </c:pt>
                <c:pt idx="179">
                  <c:v>0.63250982405250844</c:v>
                </c:pt>
                <c:pt idx="180">
                  <c:v>0.63604267214228227</c:v>
                </c:pt>
                <c:pt idx="181">
                  <c:v>0.63957552023205611</c:v>
                </c:pt>
                <c:pt idx="182">
                  <c:v>0.6431106099767091</c:v>
                </c:pt>
                <c:pt idx="183">
                  <c:v>0.64664345806648293</c:v>
                </c:pt>
                <c:pt idx="184">
                  <c:v>0.65017630615625677</c:v>
                </c:pt>
                <c:pt idx="185">
                  <c:v>0.65371139590090976</c:v>
                </c:pt>
                <c:pt idx="186">
                  <c:v>0.65724424399068371</c:v>
                </c:pt>
                <c:pt idx="187">
                  <c:v>0.66077709208045743</c:v>
                </c:pt>
                <c:pt idx="188">
                  <c:v>0.66431218182511054</c:v>
                </c:pt>
                <c:pt idx="189">
                  <c:v>0.66784502991488437</c:v>
                </c:pt>
                <c:pt idx="190">
                  <c:v>0.67137787800465809</c:v>
                </c:pt>
                <c:pt idx="191">
                  <c:v>0.67491072609443192</c:v>
                </c:pt>
                <c:pt idx="192">
                  <c:v>0.67844581583908503</c:v>
                </c:pt>
                <c:pt idx="193">
                  <c:v>0.68197866392885875</c:v>
                </c:pt>
                <c:pt idx="194">
                  <c:v>0.68551151201863258</c:v>
                </c:pt>
                <c:pt idx="195">
                  <c:v>0.68904660176328569</c:v>
                </c:pt>
                <c:pt idx="196">
                  <c:v>0.69257944985305953</c:v>
                </c:pt>
                <c:pt idx="197">
                  <c:v>0.69611229794283325</c:v>
                </c:pt>
                <c:pt idx="198">
                  <c:v>0.69964738768748636</c:v>
                </c:pt>
                <c:pt idx="199">
                  <c:v>0.70318023577726019</c:v>
                </c:pt>
                <c:pt idx="200">
                  <c:v>0.70671308386703391</c:v>
                </c:pt>
                <c:pt idx="201">
                  <c:v>0.71024817361168702</c:v>
                </c:pt>
                <c:pt idx="202">
                  <c:v>0.71378102170146085</c:v>
                </c:pt>
                <c:pt idx="203">
                  <c:v>0.71731386979123468</c:v>
                </c:pt>
                <c:pt idx="204">
                  <c:v>0.72084895953588768</c:v>
                </c:pt>
                <c:pt idx="205">
                  <c:v>0.72438180762566151</c:v>
                </c:pt>
                <c:pt idx="206">
                  <c:v>0.72791465571543534</c:v>
                </c:pt>
                <c:pt idx="207">
                  <c:v>0.73144974546008834</c:v>
                </c:pt>
                <c:pt idx="208">
                  <c:v>0.73498259354986228</c:v>
                </c:pt>
                <c:pt idx="209">
                  <c:v>0.73851544163963589</c:v>
                </c:pt>
                <c:pt idx="210">
                  <c:v>0.74205053138428911</c:v>
                </c:pt>
                <c:pt idx="211">
                  <c:v>0.74558337947406284</c:v>
                </c:pt>
                <c:pt idx="212">
                  <c:v>0.74911622756383667</c:v>
                </c:pt>
                <c:pt idx="213">
                  <c:v>0.75265131730848966</c:v>
                </c:pt>
                <c:pt idx="214">
                  <c:v>0.75618416539826361</c:v>
                </c:pt>
                <c:pt idx="215">
                  <c:v>0.75971701348803744</c:v>
                </c:pt>
                <c:pt idx="216">
                  <c:v>0.76325210323269044</c:v>
                </c:pt>
                <c:pt idx="217">
                  <c:v>0.76678495132246427</c:v>
                </c:pt>
                <c:pt idx="218">
                  <c:v>0.77031779941223799</c:v>
                </c:pt>
                <c:pt idx="219">
                  <c:v>0.77385288915689121</c:v>
                </c:pt>
                <c:pt idx="220">
                  <c:v>0.77738573724666493</c:v>
                </c:pt>
                <c:pt idx="221">
                  <c:v>0.78091858533643876</c:v>
                </c:pt>
                <c:pt idx="222">
                  <c:v>0.7844514334262126</c:v>
                </c:pt>
                <c:pt idx="223">
                  <c:v>0.78798652317086559</c:v>
                </c:pt>
                <c:pt idx="224">
                  <c:v>0.79151937126063943</c:v>
                </c:pt>
                <c:pt idx="225">
                  <c:v>0.79505221935041315</c:v>
                </c:pt>
                <c:pt idx="226">
                  <c:v>0.79858730909506626</c:v>
                </c:pt>
                <c:pt idx="227">
                  <c:v>0.80212015718484009</c:v>
                </c:pt>
                <c:pt idx="228">
                  <c:v>0.80565300527461392</c:v>
                </c:pt>
                <c:pt idx="229">
                  <c:v>0.80918809501926692</c:v>
                </c:pt>
                <c:pt idx="230">
                  <c:v>0.81272094310904075</c:v>
                </c:pt>
                <c:pt idx="231">
                  <c:v>0.81625379119881447</c:v>
                </c:pt>
                <c:pt idx="232">
                  <c:v>0.81978888094346769</c:v>
                </c:pt>
                <c:pt idx="233">
                  <c:v>0.82332172903324141</c:v>
                </c:pt>
                <c:pt idx="234">
                  <c:v>0.82685457712301524</c:v>
                </c:pt>
                <c:pt idx="235">
                  <c:v>0.83038966686766824</c:v>
                </c:pt>
                <c:pt idx="236">
                  <c:v>0.83392251495744207</c:v>
                </c:pt>
                <c:pt idx="237">
                  <c:v>0.83745536304721602</c:v>
                </c:pt>
                <c:pt idx="238">
                  <c:v>0.84099045279186901</c:v>
                </c:pt>
                <c:pt idx="239">
                  <c:v>0.84452330088164285</c:v>
                </c:pt>
                <c:pt idx="240">
                  <c:v>0.84805614897141657</c:v>
                </c:pt>
                <c:pt idx="241">
                  <c:v>0.85159123871606979</c:v>
                </c:pt>
                <c:pt idx="242">
                  <c:v>0.8551240868058434</c:v>
                </c:pt>
                <c:pt idx="243">
                  <c:v>0.85865693489561734</c:v>
                </c:pt>
                <c:pt idx="244">
                  <c:v>0.86219202464027034</c:v>
                </c:pt>
                <c:pt idx="245">
                  <c:v>0.86572487273004417</c:v>
                </c:pt>
                <c:pt idx="246">
                  <c:v>0.869257720819818</c:v>
                </c:pt>
                <c:pt idx="247">
                  <c:v>0.87279281056447111</c:v>
                </c:pt>
                <c:pt idx="248">
                  <c:v>0.87632565865424472</c:v>
                </c:pt>
                <c:pt idx="249">
                  <c:v>0.87985850674401866</c:v>
                </c:pt>
                <c:pt idx="250">
                  <c:v>0.8833913548337925</c:v>
                </c:pt>
                <c:pt idx="251">
                  <c:v>0.88692644457844549</c:v>
                </c:pt>
                <c:pt idx="252">
                  <c:v>0.89045929266821933</c:v>
                </c:pt>
                <c:pt idx="253">
                  <c:v>0.89399214075799305</c:v>
                </c:pt>
                <c:pt idx="254">
                  <c:v>0.89752723050264627</c:v>
                </c:pt>
                <c:pt idx="255">
                  <c:v>0.90106007859241999</c:v>
                </c:pt>
                <c:pt idx="256">
                  <c:v>0.90459292668219382</c:v>
                </c:pt>
                <c:pt idx="257">
                  <c:v>0.90812801642684682</c:v>
                </c:pt>
                <c:pt idx="258">
                  <c:v>0.91166086451662065</c:v>
                </c:pt>
                <c:pt idx="259">
                  <c:v>0.91519371260639448</c:v>
                </c:pt>
                <c:pt idx="260">
                  <c:v>0.91872880235104759</c:v>
                </c:pt>
                <c:pt idx="261">
                  <c:v>0.92226165044082142</c:v>
                </c:pt>
                <c:pt idx="262">
                  <c:v>0.92579449853059514</c:v>
                </c:pt>
                <c:pt idx="263">
                  <c:v>0.92932958827524814</c:v>
                </c:pt>
                <c:pt idx="264">
                  <c:v>0.93286243636502197</c:v>
                </c:pt>
                <c:pt idx="265">
                  <c:v>0.93639528445479581</c:v>
                </c:pt>
                <c:pt idx="266">
                  <c:v>0.93993037419944891</c:v>
                </c:pt>
                <c:pt idx="267">
                  <c:v>0.94346322228922275</c:v>
                </c:pt>
                <c:pt idx="268">
                  <c:v>0.94699607037899647</c:v>
                </c:pt>
                <c:pt idx="269">
                  <c:v>0.95053116012364969</c:v>
                </c:pt>
                <c:pt idx="270">
                  <c:v>0.9540640082134233</c:v>
                </c:pt>
                <c:pt idx="271">
                  <c:v>0.95759685630319724</c:v>
                </c:pt>
                <c:pt idx="272">
                  <c:v>0.96113194604785024</c:v>
                </c:pt>
                <c:pt idx="273">
                  <c:v>0.96466479413762407</c:v>
                </c:pt>
                <c:pt idx="274">
                  <c:v>0.9681976422273979</c:v>
                </c:pt>
                <c:pt idx="275">
                  <c:v>0.97173273197205101</c:v>
                </c:pt>
                <c:pt idx="276">
                  <c:v>0.97526558006182484</c:v>
                </c:pt>
                <c:pt idx="277">
                  <c:v>0.97879842815159857</c:v>
                </c:pt>
                <c:pt idx="278">
                  <c:v>0.9823312762413724</c:v>
                </c:pt>
                <c:pt idx="279">
                  <c:v>0.98586636598602539</c:v>
                </c:pt>
                <c:pt idx="280">
                  <c:v>0.98939921407579923</c:v>
                </c:pt>
                <c:pt idx="281">
                  <c:v>0.99293206216557306</c:v>
                </c:pt>
                <c:pt idx="282">
                  <c:v>0.99646715191022617</c:v>
                </c:pt>
                <c:pt idx="283">
                  <c:v>1</c:v>
                </c:pt>
              </c:numCache>
            </c:numRef>
          </c:xVal>
          <c:yVal>
            <c:numRef>
              <c:f>'16-cells'!$L$3:$L$382</c:f>
              <c:numCache>
                <c:formatCode>General</c:formatCode>
                <c:ptCount val="380"/>
                <c:pt idx="0">
                  <c:v>0.17247326664367024</c:v>
                </c:pt>
                <c:pt idx="1">
                  <c:v>0.30335337308431481</c:v>
                </c:pt>
                <c:pt idx="2">
                  <c:v>0.37327526733356331</c:v>
                </c:pt>
                <c:pt idx="3">
                  <c:v>0.5519957620854482</c:v>
                </c:pt>
                <c:pt idx="4">
                  <c:v>0.66243162666929478</c:v>
                </c:pt>
                <c:pt idx="5">
                  <c:v>0.61300325235302811</c:v>
                </c:pt>
                <c:pt idx="6">
                  <c:v>0.64882348593110928</c:v>
                </c:pt>
                <c:pt idx="7">
                  <c:v>0.56760705662050959</c:v>
                </c:pt>
                <c:pt idx="8">
                  <c:v>0.5433055733504164</c:v>
                </c:pt>
                <c:pt idx="9">
                  <c:v>0.49767900261173803</c:v>
                </c:pt>
                <c:pt idx="10">
                  <c:v>0.53625880845611795</c:v>
                </c:pt>
                <c:pt idx="11">
                  <c:v>0.60064923865372299</c:v>
                </c:pt>
                <c:pt idx="12">
                  <c:v>0.52581062435322523</c:v>
                </c:pt>
                <c:pt idx="13">
                  <c:v>0.56064776031143737</c:v>
                </c:pt>
                <c:pt idx="14">
                  <c:v>0.54391046173557389</c:v>
                </c:pt>
                <c:pt idx="15">
                  <c:v>0.46445941950426251</c:v>
                </c:pt>
                <c:pt idx="16">
                  <c:v>0.41963238555166804</c:v>
                </c:pt>
                <c:pt idx="17">
                  <c:v>0.43422362390972258</c:v>
                </c:pt>
                <c:pt idx="18">
                  <c:v>0.48241758241758242</c:v>
                </c:pt>
                <c:pt idx="19">
                  <c:v>0.45309959099196773</c:v>
                </c:pt>
                <c:pt idx="20">
                  <c:v>0.48049573744641011</c:v>
                </c:pt>
                <c:pt idx="21">
                  <c:v>0.48939289410141429</c:v>
                </c:pt>
                <c:pt idx="22">
                  <c:v>0.4623071995269305</c:v>
                </c:pt>
                <c:pt idx="23">
                  <c:v>0.4331604494160548</c:v>
                </c:pt>
                <c:pt idx="24">
                  <c:v>0.48606046419947768</c:v>
                </c:pt>
                <c:pt idx="25">
                  <c:v>0.49820874193071507</c:v>
                </c:pt>
                <c:pt idx="26">
                  <c:v>0.51235894150692352</c:v>
                </c:pt>
                <c:pt idx="27">
                  <c:v>0.44742152466367718</c:v>
                </c:pt>
                <c:pt idx="28">
                  <c:v>0.40488468930172966</c:v>
                </c:pt>
                <c:pt idx="29">
                  <c:v>0.42144458680333119</c:v>
                </c:pt>
                <c:pt idx="30">
                  <c:v>0.41581703050312913</c:v>
                </c:pt>
                <c:pt idx="31">
                  <c:v>0.43635736460848573</c:v>
                </c:pt>
                <c:pt idx="32">
                  <c:v>0.42878825210663774</c:v>
                </c:pt>
                <c:pt idx="33">
                  <c:v>0.43001281229980787</c:v>
                </c:pt>
                <c:pt idx="34">
                  <c:v>0.34191593160203027</c:v>
                </c:pt>
                <c:pt idx="35">
                  <c:v>0.34535307741585769</c:v>
                </c:pt>
                <c:pt idx="36">
                  <c:v>0.36148671955846845</c:v>
                </c:pt>
                <c:pt idx="37">
                  <c:v>0.3331173310993939</c:v>
                </c:pt>
                <c:pt idx="38">
                  <c:v>0.38414970679544674</c:v>
                </c:pt>
                <c:pt idx="39">
                  <c:v>0.4671389148967624</c:v>
                </c:pt>
                <c:pt idx="40">
                  <c:v>0.39407554329078992</c:v>
                </c:pt>
                <c:pt idx="41">
                  <c:v>0.40054821859754597</c:v>
                </c:pt>
                <c:pt idx="42">
                  <c:v>0.41693317892869464</c:v>
                </c:pt>
                <c:pt idx="43">
                  <c:v>0.37910979155373775</c:v>
                </c:pt>
                <c:pt idx="44">
                  <c:v>0.3249765929138127</c:v>
                </c:pt>
                <c:pt idx="45">
                  <c:v>0.43847016212487072</c:v>
                </c:pt>
                <c:pt idx="46">
                  <c:v>0.37150864830237029</c:v>
                </c:pt>
                <c:pt idx="47">
                  <c:v>0.36926279998028877</c:v>
                </c:pt>
                <c:pt idx="48">
                  <c:v>0.39169664416301186</c:v>
                </c:pt>
                <c:pt idx="49">
                  <c:v>0.30114571527127582</c:v>
                </c:pt>
                <c:pt idx="50">
                  <c:v>0.29675627063519444</c:v>
                </c:pt>
                <c:pt idx="51">
                  <c:v>0.35221628147637118</c:v>
                </c:pt>
                <c:pt idx="52">
                  <c:v>0.35317474005814814</c:v>
                </c:pt>
                <c:pt idx="53">
                  <c:v>0.32665943921549301</c:v>
                </c:pt>
                <c:pt idx="54">
                  <c:v>0.33532868476814665</c:v>
                </c:pt>
                <c:pt idx="55">
                  <c:v>0.31909279061745427</c:v>
                </c:pt>
                <c:pt idx="56">
                  <c:v>0.29218572906913715</c:v>
                </c:pt>
                <c:pt idx="57">
                  <c:v>0.30608214655299859</c:v>
                </c:pt>
                <c:pt idx="58">
                  <c:v>0.31749494899719116</c:v>
                </c:pt>
                <c:pt idx="59">
                  <c:v>0.27044670576060714</c:v>
                </c:pt>
                <c:pt idx="60">
                  <c:v>0.31527497166510621</c:v>
                </c:pt>
                <c:pt idx="61">
                  <c:v>0.29181367959394866</c:v>
                </c:pt>
                <c:pt idx="62">
                  <c:v>0.36578130389789582</c:v>
                </c:pt>
                <c:pt idx="63">
                  <c:v>0.41445941950426257</c:v>
                </c:pt>
                <c:pt idx="64">
                  <c:v>0.36688513280441531</c:v>
                </c:pt>
                <c:pt idx="65">
                  <c:v>0.28689819149460405</c:v>
                </c:pt>
                <c:pt idx="66">
                  <c:v>0.28334401024983985</c:v>
                </c:pt>
                <c:pt idx="67">
                  <c:v>0.27663972798501951</c:v>
                </c:pt>
                <c:pt idx="68">
                  <c:v>0.27570098063371606</c:v>
                </c:pt>
                <c:pt idx="69">
                  <c:v>0.25357512442714242</c:v>
                </c:pt>
                <c:pt idx="70">
                  <c:v>0.21222589070122705</c:v>
                </c:pt>
                <c:pt idx="71">
                  <c:v>0.27940053220322281</c:v>
                </c:pt>
                <c:pt idx="72">
                  <c:v>0.28076676686542162</c:v>
                </c:pt>
                <c:pt idx="73">
                  <c:v>0.27383210959444143</c:v>
                </c:pt>
                <c:pt idx="74">
                  <c:v>0.29580027595722663</c:v>
                </c:pt>
                <c:pt idx="75">
                  <c:v>0.22666436702311143</c:v>
                </c:pt>
                <c:pt idx="76">
                  <c:v>0.26657468092445674</c:v>
                </c:pt>
                <c:pt idx="77">
                  <c:v>0.27522914305425517</c:v>
                </c:pt>
                <c:pt idx="78">
                  <c:v>0.28127063519440199</c:v>
                </c:pt>
                <c:pt idx="79">
                  <c:v>0.28211821810476517</c:v>
                </c:pt>
                <c:pt idx="80">
                  <c:v>0.26059109052382595</c:v>
                </c:pt>
                <c:pt idx="81">
                  <c:v>0.28503055240723407</c:v>
                </c:pt>
                <c:pt idx="82">
                  <c:v>0.3032498891243286</c:v>
                </c:pt>
                <c:pt idx="83">
                  <c:v>0.32284162026314495</c:v>
                </c:pt>
                <c:pt idx="84">
                  <c:v>0.412048489626965</c:v>
                </c:pt>
                <c:pt idx="85">
                  <c:v>0.4375757650421328</c:v>
                </c:pt>
                <c:pt idx="86">
                  <c:v>0.35978046617060072</c:v>
                </c:pt>
                <c:pt idx="87">
                  <c:v>0.38783570689400287</c:v>
                </c:pt>
                <c:pt idx="88">
                  <c:v>0.36010939732912828</c:v>
                </c:pt>
                <c:pt idx="89">
                  <c:v>0.3644852904942591</c:v>
                </c:pt>
                <c:pt idx="90">
                  <c:v>0.33542108116099151</c:v>
                </c:pt>
                <c:pt idx="91">
                  <c:v>0.35038929680185288</c:v>
                </c:pt>
                <c:pt idx="92">
                  <c:v>0.30691371408860202</c:v>
                </c:pt>
                <c:pt idx="93">
                  <c:v>0.33408318139259846</c:v>
                </c:pt>
                <c:pt idx="94">
                  <c:v>0.5311252648696595</c:v>
                </c:pt>
                <c:pt idx="95">
                  <c:v>0.34113117823880157</c:v>
                </c:pt>
                <c:pt idx="96">
                  <c:v>0.3029369733405608</c:v>
                </c:pt>
                <c:pt idx="97">
                  <c:v>0.31562115015029812</c:v>
                </c:pt>
                <c:pt idx="98">
                  <c:v>0.29696447050707142</c:v>
                </c:pt>
                <c:pt idx="99">
                  <c:v>0.35915093874735132</c:v>
                </c:pt>
                <c:pt idx="100">
                  <c:v>0.28298428029369738</c:v>
                </c:pt>
                <c:pt idx="101">
                  <c:v>0.28533854038338347</c:v>
                </c:pt>
                <c:pt idx="102">
                  <c:v>0.34613783077908639</c:v>
                </c:pt>
                <c:pt idx="103">
                  <c:v>0.42062041097915542</c:v>
                </c:pt>
                <c:pt idx="104">
                  <c:v>0.35610185778347214</c:v>
                </c:pt>
                <c:pt idx="105">
                  <c:v>0.35059749667372986</c:v>
                </c:pt>
                <c:pt idx="106">
                  <c:v>0.34208224510915092</c:v>
                </c:pt>
                <c:pt idx="107">
                  <c:v>0.33805869018873502</c:v>
                </c:pt>
                <c:pt idx="108">
                  <c:v>0.24725890701227024</c:v>
                </c:pt>
                <c:pt idx="109">
                  <c:v>0.32902725077612971</c:v>
                </c:pt>
                <c:pt idx="110">
                  <c:v>0.35173212437786427</c:v>
                </c:pt>
                <c:pt idx="111">
                  <c:v>0.33657295619179028</c:v>
                </c:pt>
                <c:pt idx="112">
                  <c:v>0.33633888532991674</c:v>
                </c:pt>
                <c:pt idx="113">
                  <c:v>0.30954762726063173</c:v>
                </c:pt>
                <c:pt idx="114">
                  <c:v>0.3654388212684177</c:v>
                </c:pt>
                <c:pt idx="115">
                  <c:v>0.37202853200611047</c:v>
                </c:pt>
                <c:pt idx="116">
                  <c:v>0.32902848272803431</c:v>
                </c:pt>
                <c:pt idx="117">
                  <c:v>0.35310451879958604</c:v>
                </c:pt>
                <c:pt idx="118">
                  <c:v>0.37046764894298528</c:v>
                </c:pt>
                <c:pt idx="119">
                  <c:v>0.37793204553294241</c:v>
                </c:pt>
                <c:pt idx="120">
                  <c:v>0.41079805844379841</c:v>
                </c:pt>
                <c:pt idx="121">
                  <c:v>0.29101660671167395</c:v>
                </c:pt>
                <c:pt idx="122">
                  <c:v>0.24116320898832111</c:v>
                </c:pt>
                <c:pt idx="123">
                  <c:v>0.21145099295323513</c:v>
                </c:pt>
                <c:pt idx="124">
                  <c:v>0.23540013797861334</c:v>
                </c:pt>
                <c:pt idx="125">
                  <c:v>0.20587025082540777</c:v>
                </c:pt>
                <c:pt idx="126">
                  <c:v>0.24170773173015328</c:v>
                </c:pt>
                <c:pt idx="127">
                  <c:v>0.39947395653673679</c:v>
                </c:pt>
                <c:pt idx="128">
                  <c:v>0.3020659833440103</c:v>
                </c:pt>
                <c:pt idx="129">
                  <c:v>0.26801236879712215</c:v>
                </c:pt>
                <c:pt idx="130">
                  <c:v>0.31094958852806387</c:v>
                </c:pt>
                <c:pt idx="131">
                  <c:v>0.38716552505790175</c:v>
                </c:pt>
                <c:pt idx="132">
                  <c:v>0.32759449071108265</c:v>
                </c:pt>
                <c:pt idx="133">
                  <c:v>0.3640849061252649</c:v>
                </c:pt>
                <c:pt idx="134">
                  <c:v>0.33187429162765486</c:v>
                </c:pt>
                <c:pt idx="135">
                  <c:v>0.36162346621987879</c:v>
                </c:pt>
                <c:pt idx="136">
                  <c:v>0.37393928941014143</c:v>
                </c:pt>
                <c:pt idx="137">
                  <c:v>0.34559946779677725</c:v>
                </c:pt>
                <c:pt idx="138">
                  <c:v>0.28357068940028585</c:v>
                </c:pt>
                <c:pt idx="139">
                  <c:v>0.32597570590844133</c:v>
                </c:pt>
                <c:pt idx="140">
                  <c:v>0.3100514955896122</c:v>
                </c:pt>
                <c:pt idx="141">
                  <c:v>0.29889001133395754</c:v>
                </c:pt>
                <c:pt idx="142">
                  <c:v>0.28369265263884097</c:v>
                </c:pt>
                <c:pt idx="143">
                  <c:v>0.31470088207756369</c:v>
                </c:pt>
                <c:pt idx="144">
                  <c:v>0.30002217513428275</c:v>
                </c:pt>
                <c:pt idx="145">
                  <c:v>0.25248484699157347</c:v>
                </c:pt>
                <c:pt idx="146">
                  <c:v>0.3040432661508895</c:v>
                </c:pt>
                <c:pt idx="147">
                  <c:v>0.24217833735770958</c:v>
                </c:pt>
                <c:pt idx="148">
                  <c:v>0.23724929778741438</c:v>
                </c:pt>
                <c:pt idx="149">
                  <c:v>0.2255358990785</c:v>
                </c:pt>
                <c:pt idx="150">
                  <c:v>0.309102892623072</c:v>
                </c:pt>
                <c:pt idx="151">
                  <c:v>0.37541147193613561</c:v>
                </c:pt>
                <c:pt idx="152">
                  <c:v>0.3911126989602326</c:v>
                </c:pt>
                <c:pt idx="153">
                  <c:v>0.37197925392992659</c:v>
                </c:pt>
                <c:pt idx="154">
                  <c:v>0.32143226728428526</c:v>
                </c:pt>
                <c:pt idx="155">
                  <c:v>0.31634430591829699</c:v>
                </c:pt>
                <c:pt idx="156">
                  <c:v>0.24534568570443011</c:v>
                </c:pt>
                <c:pt idx="157">
                  <c:v>0.20803725422559505</c:v>
                </c:pt>
                <c:pt idx="158">
                  <c:v>0.17446533287340463</c:v>
                </c:pt>
                <c:pt idx="159">
                  <c:v>0.23661977036416501</c:v>
                </c:pt>
                <c:pt idx="160">
                  <c:v>0.21186739269698912</c:v>
                </c:pt>
                <c:pt idx="161">
                  <c:v>0.21641083132114525</c:v>
                </c:pt>
                <c:pt idx="162">
                  <c:v>0.22982925146602276</c:v>
                </c:pt>
                <c:pt idx="163">
                  <c:v>0.22313236091263</c:v>
                </c:pt>
                <c:pt idx="164">
                  <c:v>0.25469373675651702</c:v>
                </c:pt>
                <c:pt idx="165">
                  <c:v>0.21139925097324203</c:v>
                </c:pt>
                <c:pt idx="166">
                  <c:v>0.23404499088355593</c:v>
                </c:pt>
                <c:pt idx="167">
                  <c:v>0.22090252796530824</c:v>
                </c:pt>
                <c:pt idx="168">
                  <c:v>0.21884516828463016</c:v>
                </c:pt>
                <c:pt idx="169">
                  <c:v>0.20612280096585031</c:v>
                </c:pt>
                <c:pt idx="170">
                  <c:v>0.22198048588183117</c:v>
                </c:pt>
                <c:pt idx="171">
                  <c:v>0.23651628640417879</c:v>
                </c:pt>
                <c:pt idx="172">
                  <c:v>0.26843369634849457</c:v>
                </c:pt>
                <c:pt idx="173">
                  <c:v>0.28579189868427535</c:v>
                </c:pt>
                <c:pt idx="174">
                  <c:v>0.26728058936579113</c:v>
                </c:pt>
                <c:pt idx="175">
                  <c:v>0.28380599221406394</c:v>
                </c:pt>
                <c:pt idx="176">
                  <c:v>0.38808702508254078</c:v>
                </c:pt>
                <c:pt idx="177">
                  <c:v>0.2927388754743015</c:v>
                </c:pt>
                <c:pt idx="178">
                  <c:v>0.29521263489873356</c:v>
                </c:pt>
                <c:pt idx="179">
                  <c:v>0.29379096240082786</c:v>
                </c:pt>
                <c:pt idx="180">
                  <c:v>0.25384245799044008</c:v>
                </c:pt>
                <c:pt idx="181">
                  <c:v>0.25863844675503866</c:v>
                </c:pt>
                <c:pt idx="182">
                  <c:v>0.2182710786970877</c:v>
                </c:pt>
                <c:pt idx="183">
                  <c:v>0.28765584191593158</c:v>
                </c:pt>
                <c:pt idx="184">
                  <c:v>0.25719213521904105</c:v>
                </c:pt>
                <c:pt idx="185">
                  <c:v>0.2638175725619672</c:v>
                </c:pt>
                <c:pt idx="186">
                  <c:v>0.29590129601340365</c:v>
                </c:pt>
                <c:pt idx="187">
                  <c:v>0.27176612625043117</c:v>
                </c:pt>
                <c:pt idx="188">
                  <c:v>0.26405287537574534</c:v>
                </c:pt>
                <c:pt idx="189">
                  <c:v>0.3211858769033657</c:v>
                </c:pt>
                <c:pt idx="190">
                  <c:v>0.24454984477406003</c:v>
                </c:pt>
                <c:pt idx="191">
                  <c:v>0.22119326861479327</c:v>
                </c:pt>
                <c:pt idx="192">
                  <c:v>0.23262701424136403</c:v>
                </c:pt>
                <c:pt idx="193">
                  <c:v>0.23984748435421083</c:v>
                </c:pt>
                <c:pt idx="194">
                  <c:v>0.1888077169467304</c:v>
                </c:pt>
                <c:pt idx="195">
                  <c:v>0.27447149263292758</c:v>
                </c:pt>
                <c:pt idx="196">
                  <c:v>0.27851106292810329</c:v>
                </c:pt>
                <c:pt idx="197">
                  <c:v>0.2650137978613315</c:v>
                </c:pt>
                <c:pt idx="198">
                  <c:v>0.30734120139949739</c:v>
                </c:pt>
                <c:pt idx="199">
                  <c:v>0.29236313014339921</c:v>
                </c:pt>
                <c:pt idx="200">
                  <c:v>0.21723747104913027</c:v>
                </c:pt>
                <c:pt idx="201">
                  <c:v>0.18431355639875821</c:v>
                </c:pt>
                <c:pt idx="202">
                  <c:v>0.17395284088109203</c:v>
                </c:pt>
                <c:pt idx="203">
                  <c:v>0.18590154240378456</c:v>
                </c:pt>
                <c:pt idx="204">
                  <c:v>0.20870250825407777</c:v>
                </c:pt>
                <c:pt idx="205">
                  <c:v>0.22300177401074264</c:v>
                </c:pt>
                <c:pt idx="206">
                  <c:v>0.20713916128714335</c:v>
                </c:pt>
                <c:pt idx="207">
                  <c:v>0.20356650076381019</c:v>
                </c:pt>
                <c:pt idx="208">
                  <c:v>0.19483935347164047</c:v>
                </c:pt>
                <c:pt idx="209">
                  <c:v>0.22448627605578281</c:v>
                </c:pt>
                <c:pt idx="210">
                  <c:v>0.24763465234317253</c:v>
                </c:pt>
                <c:pt idx="211">
                  <c:v>0.20897230572118466</c:v>
                </c:pt>
                <c:pt idx="212">
                  <c:v>0.21513699305179126</c:v>
                </c:pt>
                <c:pt idx="213">
                  <c:v>0.3330446459370226</c:v>
                </c:pt>
                <c:pt idx="214">
                  <c:v>0.28518208249149957</c:v>
                </c:pt>
                <c:pt idx="215">
                  <c:v>0.28472872419060757</c:v>
                </c:pt>
                <c:pt idx="216">
                  <c:v>0.29840955009116443</c:v>
                </c:pt>
                <c:pt idx="217">
                  <c:v>0.28970457793327747</c:v>
                </c:pt>
                <c:pt idx="218">
                  <c:v>0.28390331641452721</c:v>
                </c:pt>
                <c:pt idx="219">
                  <c:v>0.29855245651209777</c:v>
                </c:pt>
                <c:pt idx="220">
                  <c:v>0.35556719065687681</c:v>
                </c:pt>
                <c:pt idx="221">
                  <c:v>0.32340585423545065</c:v>
                </c:pt>
                <c:pt idx="222">
                  <c:v>0.29353841226038541</c:v>
                </c:pt>
                <c:pt idx="223">
                  <c:v>0.34057803183363722</c:v>
                </c:pt>
                <c:pt idx="224">
                  <c:v>0.42163184349283006</c:v>
                </c:pt>
                <c:pt idx="225">
                  <c:v>0.36680136007490272</c:v>
                </c:pt>
                <c:pt idx="226">
                  <c:v>0.34442418567979105</c:v>
                </c:pt>
                <c:pt idx="227">
                  <c:v>0.33848864140343959</c:v>
                </c:pt>
                <c:pt idx="228">
                  <c:v>0.25642339723057211</c:v>
                </c:pt>
                <c:pt idx="229">
                  <c:v>0.2748053515990736</c:v>
                </c:pt>
                <c:pt idx="230">
                  <c:v>0.26979007539545657</c:v>
                </c:pt>
                <c:pt idx="231">
                  <c:v>0.28107598679347562</c:v>
                </c:pt>
                <c:pt idx="232">
                  <c:v>0.34234957867244864</c:v>
                </c:pt>
                <c:pt idx="233">
                  <c:v>0.34557113290297148</c:v>
                </c:pt>
                <c:pt idx="234">
                  <c:v>0.31949687084216233</c:v>
                </c:pt>
                <c:pt idx="235">
                  <c:v>0.3117097028532006</c:v>
                </c:pt>
                <c:pt idx="236">
                  <c:v>0.33502069679199725</c:v>
                </c:pt>
                <c:pt idx="237">
                  <c:v>0.34752131276794956</c:v>
                </c:pt>
                <c:pt idx="238">
                  <c:v>0.33195436850145371</c:v>
                </c:pt>
                <c:pt idx="239">
                  <c:v>0.29648277731237371</c:v>
                </c:pt>
                <c:pt idx="240">
                  <c:v>0.3278224018134332</c:v>
                </c:pt>
                <c:pt idx="241">
                  <c:v>0.30741881436948704</c:v>
                </c:pt>
                <c:pt idx="242">
                  <c:v>0.26558049573744641</c:v>
                </c:pt>
                <c:pt idx="243">
                  <c:v>0.22251638496033116</c:v>
                </c:pt>
                <c:pt idx="244">
                  <c:v>0.24290026117380378</c:v>
                </c:pt>
                <c:pt idx="245">
                  <c:v>0.24839230276450011</c:v>
                </c:pt>
                <c:pt idx="246">
                  <c:v>0.25936283447494213</c:v>
                </c:pt>
                <c:pt idx="247">
                  <c:v>0.34093529788597055</c:v>
                </c:pt>
                <c:pt idx="248">
                  <c:v>0.36984304932735429</c:v>
                </c:pt>
                <c:pt idx="249">
                  <c:v>0.4266766865421574</c:v>
                </c:pt>
                <c:pt idx="250">
                  <c:v>0.4917693293253832</c:v>
                </c:pt>
                <c:pt idx="251">
                  <c:v>0.40718104765189966</c:v>
                </c:pt>
                <c:pt idx="252">
                  <c:v>0.4115902035184546</c:v>
                </c:pt>
                <c:pt idx="253">
                  <c:v>0.37658429014931261</c:v>
                </c:pt>
                <c:pt idx="254">
                  <c:v>0.410875671413788</c:v>
                </c:pt>
                <c:pt idx="255">
                  <c:v>0.45255137239442172</c:v>
                </c:pt>
                <c:pt idx="256">
                  <c:v>0.45754570541566053</c:v>
                </c:pt>
                <c:pt idx="257">
                  <c:v>0.42203592371753806</c:v>
                </c:pt>
                <c:pt idx="258">
                  <c:v>0.46275686197210864</c:v>
                </c:pt>
                <c:pt idx="259">
                  <c:v>0.54351130931848424</c:v>
                </c:pt>
                <c:pt idx="260">
                  <c:v>0.48829645690632245</c:v>
                </c:pt>
                <c:pt idx="261">
                  <c:v>0.43397353767308927</c:v>
                </c:pt>
                <c:pt idx="262">
                  <c:v>0.50293943724436996</c:v>
                </c:pt>
                <c:pt idx="263">
                  <c:v>0.57177474991376342</c:v>
                </c:pt>
                <c:pt idx="264">
                  <c:v>0.63913172029763965</c:v>
                </c:pt>
                <c:pt idx="265">
                  <c:v>0.60918543340067999</c:v>
                </c:pt>
                <c:pt idx="266">
                  <c:v>0.59069137140886019</c:v>
                </c:pt>
                <c:pt idx="267">
                  <c:v>0.59405829596412563</c:v>
                </c:pt>
                <c:pt idx="268">
                  <c:v>0.58077292662494451</c:v>
                </c:pt>
                <c:pt idx="269">
                  <c:v>0.64244197506529344</c:v>
                </c:pt>
                <c:pt idx="270">
                  <c:v>0.68375301828216628</c:v>
                </c:pt>
                <c:pt idx="271">
                  <c:v>0.66957694771596121</c:v>
                </c:pt>
                <c:pt idx="272">
                  <c:v>0.65650470605627553</c:v>
                </c:pt>
                <c:pt idx="273">
                  <c:v>0.69322672842852218</c:v>
                </c:pt>
                <c:pt idx="274">
                  <c:v>0.73875720691864188</c:v>
                </c:pt>
                <c:pt idx="275">
                  <c:v>0.79095993692406252</c:v>
                </c:pt>
                <c:pt idx="276">
                  <c:v>0.7642278125461982</c:v>
                </c:pt>
                <c:pt idx="277">
                  <c:v>0.80937392204208347</c:v>
                </c:pt>
                <c:pt idx="278">
                  <c:v>1</c:v>
                </c:pt>
                <c:pt idx="279">
                  <c:v>0.84497856403686</c:v>
                </c:pt>
                <c:pt idx="280">
                  <c:v>0.75691740994431578</c:v>
                </c:pt>
                <c:pt idx="281">
                  <c:v>0.7917225151530084</c:v>
                </c:pt>
                <c:pt idx="282">
                  <c:v>0.83666288868082594</c:v>
                </c:pt>
                <c:pt idx="283">
                  <c:v>0.75149066180456314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4B1-4749-A9CB-FA2B8130C840}"/>
            </c:ext>
          </c:extLst>
        </c:ser>
        <c:ser>
          <c:idx val="3"/>
          <c:order val="3"/>
          <c:tx>
            <c:strRef>
              <c:f>'16-cells'!$O$2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93000"/>
                </a:schemeClr>
              </a:solidFill>
              <a:ln w="9525">
                <a:solidFill>
                  <a:schemeClr val="accent6">
                    <a:tint val="93000"/>
                  </a:schemeClr>
                </a:solidFill>
              </a:ln>
              <a:effectLst/>
            </c:spPr>
          </c:marker>
          <c:xVal>
            <c:numRef>
              <c:f>'16-cells'!$O$3:$O$382</c:f>
              <c:numCache>
                <c:formatCode>General</c:formatCode>
                <c:ptCount val="380"/>
                <c:pt idx="0">
                  <c:v>0</c:v>
                </c:pt>
                <c:pt idx="1">
                  <c:v>3.0857912626681911E-3</c:v>
                </c:pt>
                <c:pt idx="2">
                  <c:v>6.1735405147162487E-3</c:v>
                </c:pt>
                <c:pt idx="3">
                  <c:v>9.2593317773844389E-3</c:v>
                </c:pt>
                <c:pt idx="4">
                  <c:v>1.2345123040052629E-2</c:v>
                </c:pt>
                <c:pt idx="5">
                  <c:v>1.5432872292100688E-2</c:v>
                </c:pt>
                <c:pt idx="6">
                  <c:v>1.8518663554768878E-2</c:v>
                </c:pt>
                <c:pt idx="7">
                  <c:v>2.1604454817437068E-2</c:v>
                </c:pt>
                <c:pt idx="8">
                  <c:v>2.4692204069485128E-2</c:v>
                </c:pt>
                <c:pt idx="9">
                  <c:v>2.7777995332153319E-2</c:v>
                </c:pt>
                <c:pt idx="10">
                  <c:v>3.0863786594821509E-2</c:v>
                </c:pt>
                <c:pt idx="11">
                  <c:v>3.3951535846869565E-2</c:v>
                </c:pt>
                <c:pt idx="12">
                  <c:v>3.7037327109537756E-2</c:v>
                </c:pt>
                <c:pt idx="13">
                  <c:v>4.0123118372205946E-2</c:v>
                </c:pt>
                <c:pt idx="14">
                  <c:v>4.321086762425401E-2</c:v>
                </c:pt>
                <c:pt idx="15">
                  <c:v>4.62966588869222E-2</c:v>
                </c:pt>
                <c:pt idx="16">
                  <c:v>4.938245014959039E-2</c:v>
                </c:pt>
                <c:pt idx="17">
                  <c:v>5.246824141225858E-2</c:v>
                </c:pt>
                <c:pt idx="18">
                  <c:v>5.5555990664306637E-2</c:v>
                </c:pt>
                <c:pt idx="19">
                  <c:v>5.8641781926974827E-2</c:v>
                </c:pt>
                <c:pt idx="20">
                  <c:v>6.1727573189643017E-2</c:v>
                </c:pt>
                <c:pt idx="21">
                  <c:v>6.4815322441691067E-2</c:v>
                </c:pt>
                <c:pt idx="22">
                  <c:v>6.7901113704359264E-2</c:v>
                </c:pt>
                <c:pt idx="23">
                  <c:v>7.0986904967027462E-2</c:v>
                </c:pt>
                <c:pt idx="24">
                  <c:v>7.4074654219075511E-2</c:v>
                </c:pt>
                <c:pt idx="25">
                  <c:v>7.7160445481743709E-2</c:v>
                </c:pt>
                <c:pt idx="26">
                  <c:v>8.0246236744411892E-2</c:v>
                </c:pt>
                <c:pt idx="27">
                  <c:v>8.3333985996459956E-2</c:v>
                </c:pt>
                <c:pt idx="28">
                  <c:v>8.6419777259128153E-2</c:v>
                </c:pt>
                <c:pt idx="29">
                  <c:v>8.9505568521796336E-2</c:v>
                </c:pt>
                <c:pt idx="30">
                  <c:v>9.25933177738444E-2</c:v>
                </c:pt>
                <c:pt idx="31">
                  <c:v>9.5679109036512583E-2</c:v>
                </c:pt>
                <c:pt idx="32">
                  <c:v>9.876490029918078E-2</c:v>
                </c:pt>
                <c:pt idx="33">
                  <c:v>0.10185264955122883</c:v>
                </c:pt>
                <c:pt idx="34">
                  <c:v>0.10493844081389701</c:v>
                </c:pt>
                <c:pt idx="35">
                  <c:v>0.10802423207656521</c:v>
                </c:pt>
                <c:pt idx="36">
                  <c:v>0.11111198132861327</c:v>
                </c:pt>
                <c:pt idx="37">
                  <c:v>0.11419777259128146</c:v>
                </c:pt>
                <c:pt idx="38">
                  <c:v>0.11728356385394965</c:v>
                </c:pt>
                <c:pt idx="39">
                  <c:v>0.12037131310599772</c:v>
                </c:pt>
                <c:pt idx="40">
                  <c:v>0.1234571043686659</c:v>
                </c:pt>
                <c:pt idx="41">
                  <c:v>0.12654289563133411</c:v>
                </c:pt>
                <c:pt idx="42">
                  <c:v>0.12963064488338213</c:v>
                </c:pt>
                <c:pt idx="43">
                  <c:v>0.13271643614605033</c:v>
                </c:pt>
                <c:pt idx="44">
                  <c:v>0.13580222740871853</c:v>
                </c:pt>
                <c:pt idx="45">
                  <c:v>0.13888801867138673</c:v>
                </c:pt>
                <c:pt idx="46">
                  <c:v>0.14197576792343478</c:v>
                </c:pt>
                <c:pt idx="47">
                  <c:v>0.14506155918610297</c:v>
                </c:pt>
                <c:pt idx="48">
                  <c:v>0.14814735044877117</c:v>
                </c:pt>
                <c:pt idx="49">
                  <c:v>0.15123509970081922</c:v>
                </c:pt>
                <c:pt idx="50">
                  <c:v>0.15432089096348742</c:v>
                </c:pt>
                <c:pt idx="51">
                  <c:v>0.15740668222615559</c:v>
                </c:pt>
                <c:pt idx="52">
                  <c:v>0.16049443147820364</c:v>
                </c:pt>
                <c:pt idx="53">
                  <c:v>0.16358022274087183</c:v>
                </c:pt>
                <c:pt idx="54">
                  <c:v>0.16666601400354006</c:v>
                </c:pt>
                <c:pt idx="55">
                  <c:v>0.16975376325558811</c:v>
                </c:pt>
                <c:pt idx="56">
                  <c:v>0.17283955451825631</c:v>
                </c:pt>
                <c:pt idx="57">
                  <c:v>0.17592534578092447</c:v>
                </c:pt>
                <c:pt idx="58">
                  <c:v>0.17901309503297252</c:v>
                </c:pt>
                <c:pt idx="59">
                  <c:v>0.18209888629564072</c:v>
                </c:pt>
                <c:pt idx="60">
                  <c:v>0.18518467755830892</c:v>
                </c:pt>
                <c:pt idx="61">
                  <c:v>0.188272426810357</c:v>
                </c:pt>
                <c:pt idx="62">
                  <c:v>0.19135821807302517</c:v>
                </c:pt>
                <c:pt idx="63">
                  <c:v>0.19444400933569336</c:v>
                </c:pt>
                <c:pt idx="64">
                  <c:v>0.19753175858774141</c:v>
                </c:pt>
                <c:pt idx="65">
                  <c:v>0.20061754985040961</c:v>
                </c:pt>
                <c:pt idx="66">
                  <c:v>0.20370334111307781</c:v>
                </c:pt>
                <c:pt idx="67">
                  <c:v>0.20679109036512588</c:v>
                </c:pt>
                <c:pt idx="68">
                  <c:v>0.20987688162779403</c:v>
                </c:pt>
                <c:pt idx="69">
                  <c:v>0.21296267289046222</c:v>
                </c:pt>
                <c:pt idx="70">
                  <c:v>0.2160504221425103</c:v>
                </c:pt>
                <c:pt idx="71">
                  <c:v>0.2191362134051785</c:v>
                </c:pt>
                <c:pt idx="72">
                  <c:v>0.2222220046678467</c:v>
                </c:pt>
                <c:pt idx="73">
                  <c:v>0.22530779593051486</c:v>
                </c:pt>
                <c:pt idx="74">
                  <c:v>0.22839554518256291</c:v>
                </c:pt>
                <c:pt idx="75">
                  <c:v>0.23148133644523111</c:v>
                </c:pt>
                <c:pt idx="76">
                  <c:v>0.23456712770789931</c:v>
                </c:pt>
                <c:pt idx="77">
                  <c:v>0.23765487695994739</c:v>
                </c:pt>
                <c:pt idx="78">
                  <c:v>0.24074066822261553</c:v>
                </c:pt>
                <c:pt idx="79">
                  <c:v>0.24382645948528375</c:v>
                </c:pt>
                <c:pt idx="80">
                  <c:v>0.2469142087373318</c:v>
                </c:pt>
                <c:pt idx="81">
                  <c:v>0.25</c:v>
                </c:pt>
                <c:pt idx="82">
                  <c:v>0.25308579126266822</c:v>
                </c:pt>
                <c:pt idx="83">
                  <c:v>0.25617354051471625</c:v>
                </c:pt>
                <c:pt idx="84">
                  <c:v>0.25925933177738442</c:v>
                </c:pt>
                <c:pt idx="85">
                  <c:v>0.26234512304005264</c:v>
                </c:pt>
                <c:pt idx="86">
                  <c:v>0.26543287229210066</c:v>
                </c:pt>
                <c:pt idx="87">
                  <c:v>0.26851866355476889</c:v>
                </c:pt>
                <c:pt idx="88">
                  <c:v>0.27160445481743706</c:v>
                </c:pt>
                <c:pt idx="89">
                  <c:v>0.27469220406948508</c:v>
                </c:pt>
                <c:pt idx="90">
                  <c:v>0.2777779953321533</c:v>
                </c:pt>
                <c:pt idx="91">
                  <c:v>0.28086378659482153</c:v>
                </c:pt>
                <c:pt idx="92">
                  <c:v>0.28395153584686955</c:v>
                </c:pt>
                <c:pt idx="93">
                  <c:v>0.28703732710953778</c:v>
                </c:pt>
                <c:pt idx="94">
                  <c:v>0.29012311837220595</c:v>
                </c:pt>
                <c:pt idx="95">
                  <c:v>0.29321086762425397</c:v>
                </c:pt>
                <c:pt idx="96">
                  <c:v>0.29629665888692219</c:v>
                </c:pt>
                <c:pt idx="97">
                  <c:v>0.29938245014959036</c:v>
                </c:pt>
                <c:pt idx="98">
                  <c:v>0.30247019940163844</c:v>
                </c:pt>
                <c:pt idx="99">
                  <c:v>0.30555599066430666</c:v>
                </c:pt>
                <c:pt idx="100">
                  <c:v>0.30864178192697483</c:v>
                </c:pt>
                <c:pt idx="101">
                  <c:v>0.31172953117902286</c:v>
                </c:pt>
                <c:pt idx="102">
                  <c:v>0.31481532244169103</c:v>
                </c:pt>
                <c:pt idx="103">
                  <c:v>0.31790111370435925</c:v>
                </c:pt>
                <c:pt idx="104">
                  <c:v>0.32098690496702742</c:v>
                </c:pt>
                <c:pt idx="105">
                  <c:v>0.32407465421907555</c:v>
                </c:pt>
                <c:pt idx="106">
                  <c:v>0.32716044548174367</c:v>
                </c:pt>
                <c:pt idx="107">
                  <c:v>0.33024623674441184</c:v>
                </c:pt>
                <c:pt idx="108">
                  <c:v>0.33333398599645997</c:v>
                </c:pt>
                <c:pt idx="109">
                  <c:v>0.33641977725912814</c:v>
                </c:pt>
                <c:pt idx="110">
                  <c:v>0.33950556852179636</c:v>
                </c:pt>
                <c:pt idx="111">
                  <c:v>0.34259331777384439</c:v>
                </c:pt>
                <c:pt idx="112">
                  <c:v>0.34567910903651261</c:v>
                </c:pt>
                <c:pt idx="113">
                  <c:v>0.34876490029918078</c:v>
                </c:pt>
                <c:pt idx="114">
                  <c:v>0.3518526495512288</c:v>
                </c:pt>
                <c:pt idx="115">
                  <c:v>0.35493844081389703</c:v>
                </c:pt>
                <c:pt idx="116">
                  <c:v>0.3580242320765652</c:v>
                </c:pt>
                <c:pt idx="117">
                  <c:v>0.36111198132861327</c:v>
                </c:pt>
                <c:pt idx="118">
                  <c:v>0.36419777259128144</c:v>
                </c:pt>
                <c:pt idx="119">
                  <c:v>0.36728356385394961</c:v>
                </c:pt>
                <c:pt idx="120">
                  <c:v>0.37037131310599775</c:v>
                </c:pt>
                <c:pt idx="121">
                  <c:v>0.37345710436866586</c:v>
                </c:pt>
                <c:pt idx="122">
                  <c:v>0.37654289563133414</c:v>
                </c:pt>
                <c:pt idx="123">
                  <c:v>0.37963064488338216</c:v>
                </c:pt>
                <c:pt idx="124">
                  <c:v>0.38271643614605033</c:v>
                </c:pt>
                <c:pt idx="125">
                  <c:v>0.38580222740871856</c:v>
                </c:pt>
                <c:pt idx="126">
                  <c:v>0.38888997666076658</c:v>
                </c:pt>
                <c:pt idx="127">
                  <c:v>0.3919757679234348</c:v>
                </c:pt>
                <c:pt idx="128">
                  <c:v>0.39506155918610297</c:v>
                </c:pt>
                <c:pt idx="129">
                  <c:v>0.398149308438151</c:v>
                </c:pt>
                <c:pt idx="130">
                  <c:v>0.40123509970081922</c:v>
                </c:pt>
                <c:pt idx="131">
                  <c:v>0.40432089096348739</c:v>
                </c:pt>
                <c:pt idx="132">
                  <c:v>0.40740668222615561</c:v>
                </c:pt>
                <c:pt idx="133">
                  <c:v>0.41049443147820364</c:v>
                </c:pt>
                <c:pt idx="134">
                  <c:v>0.41358022274087181</c:v>
                </c:pt>
                <c:pt idx="135">
                  <c:v>0.41666601400354003</c:v>
                </c:pt>
                <c:pt idx="136">
                  <c:v>0.41975376325558805</c:v>
                </c:pt>
                <c:pt idx="137">
                  <c:v>0.42283955451825633</c:v>
                </c:pt>
                <c:pt idx="138">
                  <c:v>0.42592534578092445</c:v>
                </c:pt>
                <c:pt idx="139">
                  <c:v>0.42901309503297258</c:v>
                </c:pt>
                <c:pt idx="140">
                  <c:v>0.43209888629564075</c:v>
                </c:pt>
                <c:pt idx="141">
                  <c:v>0.43518467755830892</c:v>
                </c:pt>
                <c:pt idx="142">
                  <c:v>0.438272426810357</c:v>
                </c:pt>
                <c:pt idx="143">
                  <c:v>0.44135821807302517</c:v>
                </c:pt>
                <c:pt idx="144">
                  <c:v>0.44444400933569339</c:v>
                </c:pt>
                <c:pt idx="145">
                  <c:v>0.44753175858774141</c:v>
                </c:pt>
                <c:pt idx="146">
                  <c:v>0.45061754985040958</c:v>
                </c:pt>
                <c:pt idx="147">
                  <c:v>0.45370334111307781</c:v>
                </c:pt>
                <c:pt idx="148">
                  <c:v>0.45679109036512583</c:v>
                </c:pt>
                <c:pt idx="149">
                  <c:v>0.45987688162779405</c:v>
                </c:pt>
                <c:pt idx="150">
                  <c:v>0.46296267289046222</c:v>
                </c:pt>
                <c:pt idx="151">
                  <c:v>0.46605042214251025</c:v>
                </c:pt>
                <c:pt idx="152">
                  <c:v>0.46913621340517847</c:v>
                </c:pt>
                <c:pt idx="153">
                  <c:v>0.47222200466784664</c:v>
                </c:pt>
                <c:pt idx="154">
                  <c:v>0.47530975391989477</c:v>
                </c:pt>
                <c:pt idx="155">
                  <c:v>0.47839554518256294</c:v>
                </c:pt>
                <c:pt idx="156">
                  <c:v>0.48148133644523106</c:v>
                </c:pt>
                <c:pt idx="157">
                  <c:v>0.48456908569727919</c:v>
                </c:pt>
                <c:pt idx="158">
                  <c:v>0.48765487695994736</c:v>
                </c:pt>
                <c:pt idx="159">
                  <c:v>0.49074066822261558</c:v>
                </c:pt>
                <c:pt idx="160">
                  <c:v>0.49382645948528375</c:v>
                </c:pt>
                <c:pt idx="161">
                  <c:v>0.49691420873733178</c:v>
                </c:pt>
                <c:pt idx="162">
                  <c:v>0.5</c:v>
                </c:pt>
                <c:pt idx="163">
                  <c:v>0.50308579126266817</c:v>
                </c:pt>
                <c:pt idx="164">
                  <c:v>0.5061735405147163</c:v>
                </c:pt>
                <c:pt idx="165">
                  <c:v>0.50925933177738447</c:v>
                </c:pt>
                <c:pt idx="166">
                  <c:v>0.51234512304005264</c:v>
                </c:pt>
                <c:pt idx="167">
                  <c:v>0.51543287229210066</c:v>
                </c:pt>
                <c:pt idx="168">
                  <c:v>0.51851866355476883</c:v>
                </c:pt>
                <c:pt idx="169">
                  <c:v>0.52160445481743711</c:v>
                </c:pt>
                <c:pt idx="170">
                  <c:v>0.52469220406948514</c:v>
                </c:pt>
                <c:pt idx="171">
                  <c:v>0.5277779953321533</c:v>
                </c:pt>
                <c:pt idx="172">
                  <c:v>0.53086378659482147</c:v>
                </c:pt>
                <c:pt idx="173">
                  <c:v>0.5339515358468695</c:v>
                </c:pt>
                <c:pt idx="174">
                  <c:v>0.53703732710953778</c:v>
                </c:pt>
                <c:pt idx="175">
                  <c:v>0.54012311837220595</c:v>
                </c:pt>
                <c:pt idx="176">
                  <c:v>0.54321086762425408</c:v>
                </c:pt>
                <c:pt idx="177">
                  <c:v>0.54629665888692214</c:v>
                </c:pt>
                <c:pt idx="178">
                  <c:v>0.54938245014959031</c:v>
                </c:pt>
                <c:pt idx="179">
                  <c:v>0.55247019940163844</c:v>
                </c:pt>
                <c:pt idx="180">
                  <c:v>0.55555599066430661</c:v>
                </c:pt>
                <c:pt idx="181">
                  <c:v>0.55864178192697489</c:v>
                </c:pt>
                <c:pt idx="182">
                  <c:v>0.56172953117902291</c:v>
                </c:pt>
                <c:pt idx="183">
                  <c:v>0.56481532244169108</c:v>
                </c:pt>
                <c:pt idx="184">
                  <c:v>0.56790111370435925</c:v>
                </c:pt>
                <c:pt idx="185">
                  <c:v>0.57098886295640727</c:v>
                </c:pt>
                <c:pt idx="186">
                  <c:v>0.57407465421907555</c:v>
                </c:pt>
                <c:pt idx="187">
                  <c:v>0.57716044548174372</c:v>
                </c:pt>
                <c:pt idx="188">
                  <c:v>0.58024819473379174</c:v>
                </c:pt>
                <c:pt idx="189">
                  <c:v>0.58333398599645991</c:v>
                </c:pt>
                <c:pt idx="190">
                  <c:v>0.58641977725912808</c:v>
                </c:pt>
                <c:pt idx="191">
                  <c:v>0.58950556852179636</c:v>
                </c:pt>
                <c:pt idx="192">
                  <c:v>0.59259331777384439</c:v>
                </c:pt>
                <c:pt idx="193">
                  <c:v>0.59567910903651256</c:v>
                </c:pt>
                <c:pt idx="194">
                  <c:v>0.59876490029918072</c:v>
                </c:pt>
                <c:pt idx="195">
                  <c:v>0.60185264955122875</c:v>
                </c:pt>
                <c:pt idx="196">
                  <c:v>0.60493844081389703</c:v>
                </c:pt>
                <c:pt idx="197">
                  <c:v>0.6080242320765652</c:v>
                </c:pt>
                <c:pt idx="198">
                  <c:v>0.61111198132861333</c:v>
                </c:pt>
                <c:pt idx="199">
                  <c:v>0.6141977725912815</c:v>
                </c:pt>
                <c:pt idx="200">
                  <c:v>0.61728356385394967</c:v>
                </c:pt>
                <c:pt idx="201">
                  <c:v>0.62037131310599769</c:v>
                </c:pt>
                <c:pt idx="202">
                  <c:v>0.62345710436866586</c:v>
                </c:pt>
                <c:pt idx="203">
                  <c:v>0.62654289563133414</c:v>
                </c:pt>
                <c:pt idx="204">
                  <c:v>0.62963064488338205</c:v>
                </c:pt>
                <c:pt idx="205">
                  <c:v>0.63271643614605033</c:v>
                </c:pt>
                <c:pt idx="206">
                  <c:v>0.6358022274087185</c:v>
                </c:pt>
                <c:pt idx="207">
                  <c:v>0.63888997666076652</c:v>
                </c:pt>
                <c:pt idx="208">
                  <c:v>0.6419757679234348</c:v>
                </c:pt>
                <c:pt idx="209">
                  <c:v>0.64506155918610286</c:v>
                </c:pt>
                <c:pt idx="210">
                  <c:v>0.64814930843815111</c:v>
                </c:pt>
                <c:pt idx="211">
                  <c:v>0.65123509970081916</c:v>
                </c:pt>
                <c:pt idx="212">
                  <c:v>0.65432089096348733</c:v>
                </c:pt>
                <c:pt idx="213">
                  <c:v>0.65740864021553547</c:v>
                </c:pt>
                <c:pt idx="214">
                  <c:v>0.66049443147820364</c:v>
                </c:pt>
                <c:pt idx="215">
                  <c:v>0.66358022274087192</c:v>
                </c:pt>
                <c:pt idx="216">
                  <c:v>0.66666797199291994</c:v>
                </c:pt>
                <c:pt idx="217">
                  <c:v>0.66975376325558811</c:v>
                </c:pt>
                <c:pt idx="218">
                  <c:v>0.67283955451825628</c:v>
                </c:pt>
                <c:pt idx="219">
                  <c:v>0.67592730377030441</c:v>
                </c:pt>
                <c:pt idx="220">
                  <c:v>0.67901309503297247</c:v>
                </c:pt>
                <c:pt idx="221">
                  <c:v>0.68209888629564075</c:v>
                </c:pt>
                <c:pt idx="222">
                  <c:v>0.68518467755830892</c:v>
                </c:pt>
                <c:pt idx="223">
                  <c:v>0.68827242681035694</c:v>
                </c:pt>
                <c:pt idx="224">
                  <c:v>0.69135821807302522</c:v>
                </c:pt>
                <c:pt idx="225">
                  <c:v>0.69444400933569328</c:v>
                </c:pt>
                <c:pt idx="226">
                  <c:v>0.6975317585877413</c:v>
                </c:pt>
                <c:pt idx="227">
                  <c:v>0.70061754985040958</c:v>
                </c:pt>
                <c:pt idx="228">
                  <c:v>0.70370334111307786</c:v>
                </c:pt>
                <c:pt idx="229">
                  <c:v>0.70679109036512588</c:v>
                </c:pt>
                <c:pt idx="230">
                  <c:v>0.70987688162779405</c:v>
                </c:pt>
                <c:pt idx="231">
                  <c:v>0.71296267289046211</c:v>
                </c:pt>
                <c:pt idx="232">
                  <c:v>0.71605042214251036</c:v>
                </c:pt>
                <c:pt idx="233">
                  <c:v>0.71913621340517841</c:v>
                </c:pt>
                <c:pt idx="234">
                  <c:v>0.7222220046678467</c:v>
                </c:pt>
                <c:pt idx="235">
                  <c:v>0.72530975391989472</c:v>
                </c:pt>
                <c:pt idx="236">
                  <c:v>0.72839554518256289</c:v>
                </c:pt>
                <c:pt idx="237">
                  <c:v>0.73148133644523117</c:v>
                </c:pt>
                <c:pt idx="238">
                  <c:v>0.73456908569727919</c:v>
                </c:pt>
                <c:pt idx="239">
                  <c:v>0.73765487695994736</c:v>
                </c:pt>
                <c:pt idx="240">
                  <c:v>0.74074066822261553</c:v>
                </c:pt>
                <c:pt idx="241">
                  <c:v>0.74382841747466366</c:v>
                </c:pt>
                <c:pt idx="242">
                  <c:v>0.74691420873733172</c:v>
                </c:pt>
                <c:pt idx="243">
                  <c:v>0.75</c:v>
                </c:pt>
                <c:pt idx="244">
                  <c:v>0.75308774925204802</c:v>
                </c:pt>
                <c:pt idx="245">
                  <c:v>0.7561735405147163</c:v>
                </c:pt>
                <c:pt idx="246">
                  <c:v>0.75925933177738447</c:v>
                </c:pt>
                <c:pt idx="247">
                  <c:v>0.76234708102943249</c:v>
                </c:pt>
                <c:pt idx="248">
                  <c:v>0.76543287229210066</c:v>
                </c:pt>
                <c:pt idx="249">
                  <c:v>0.76851866355476883</c:v>
                </c:pt>
                <c:pt idx="250">
                  <c:v>0.77160445481743711</c:v>
                </c:pt>
                <c:pt idx="251">
                  <c:v>0.77469220406948514</c:v>
                </c:pt>
                <c:pt idx="252">
                  <c:v>0.7777779953321533</c:v>
                </c:pt>
                <c:pt idx="253">
                  <c:v>0.78086378659482147</c:v>
                </c:pt>
                <c:pt idx="254">
                  <c:v>0.78395153584686961</c:v>
                </c:pt>
                <c:pt idx="255">
                  <c:v>0.78703732710953767</c:v>
                </c:pt>
                <c:pt idx="256">
                  <c:v>0.79012311837220595</c:v>
                </c:pt>
                <c:pt idx="257">
                  <c:v>0.79321086762425397</c:v>
                </c:pt>
                <c:pt idx="258">
                  <c:v>0.79629665888692214</c:v>
                </c:pt>
                <c:pt idx="259">
                  <c:v>0.79938245014959042</c:v>
                </c:pt>
                <c:pt idx="260">
                  <c:v>0.80247019940163844</c:v>
                </c:pt>
                <c:pt idx="261">
                  <c:v>0.80555599066430672</c:v>
                </c:pt>
                <c:pt idx="262">
                  <c:v>0.80864178192697478</c:v>
                </c:pt>
                <c:pt idx="263">
                  <c:v>0.8117295311790228</c:v>
                </c:pt>
                <c:pt idx="264">
                  <c:v>0.81481532244169108</c:v>
                </c:pt>
                <c:pt idx="265">
                  <c:v>0.81790111370435925</c:v>
                </c:pt>
                <c:pt idx="266">
                  <c:v>0.82098886295640727</c:v>
                </c:pt>
                <c:pt idx="267">
                  <c:v>0.82407465421907555</c:v>
                </c:pt>
                <c:pt idx="268">
                  <c:v>0.82716044548174361</c:v>
                </c:pt>
                <c:pt idx="269">
                  <c:v>0.83024819473379174</c:v>
                </c:pt>
                <c:pt idx="270">
                  <c:v>0.83333398599645991</c:v>
                </c:pt>
                <c:pt idx="271">
                  <c:v>0.83641977725912808</c:v>
                </c:pt>
                <c:pt idx="272">
                  <c:v>0.83950752651117611</c:v>
                </c:pt>
                <c:pt idx="273">
                  <c:v>0.84259331777384439</c:v>
                </c:pt>
                <c:pt idx="274">
                  <c:v>0.84567910903651267</c:v>
                </c:pt>
                <c:pt idx="275">
                  <c:v>0.84876685828856069</c:v>
                </c:pt>
                <c:pt idx="276">
                  <c:v>0.85185264955122886</c:v>
                </c:pt>
                <c:pt idx="277">
                  <c:v>0.85493844081389692</c:v>
                </c:pt>
                <c:pt idx="278">
                  <c:v>0.8580242320765652</c:v>
                </c:pt>
                <c:pt idx="279">
                  <c:v>0.86111198132861322</c:v>
                </c:pt>
                <c:pt idx="280">
                  <c:v>0.8641977725912815</c:v>
                </c:pt>
                <c:pt idx="281">
                  <c:v>0.86728356385394967</c:v>
                </c:pt>
                <c:pt idx="282">
                  <c:v>0.87037131310599769</c:v>
                </c:pt>
                <c:pt idx="283">
                  <c:v>0.87345710436866597</c:v>
                </c:pt>
                <c:pt idx="284">
                  <c:v>0.87654289563133403</c:v>
                </c:pt>
                <c:pt idx="285">
                  <c:v>0.87963064488338205</c:v>
                </c:pt>
                <c:pt idx="286">
                  <c:v>0.88271643614605033</c:v>
                </c:pt>
                <c:pt idx="287">
                  <c:v>0.8858022274087185</c:v>
                </c:pt>
                <c:pt idx="288">
                  <c:v>0.88888997666076652</c:v>
                </c:pt>
                <c:pt idx="289">
                  <c:v>0.8919757679234348</c:v>
                </c:pt>
                <c:pt idx="290">
                  <c:v>0.89506155918610286</c:v>
                </c:pt>
                <c:pt idx="291">
                  <c:v>0.89814930843815111</c:v>
                </c:pt>
                <c:pt idx="292">
                  <c:v>0.90123509970081916</c:v>
                </c:pt>
                <c:pt idx="293">
                  <c:v>0.90432089096348733</c:v>
                </c:pt>
                <c:pt idx="294">
                  <c:v>0.90740864021553547</c:v>
                </c:pt>
                <c:pt idx="295">
                  <c:v>0.91049443147820364</c:v>
                </c:pt>
                <c:pt idx="296">
                  <c:v>0.91358022274087192</c:v>
                </c:pt>
                <c:pt idx="297">
                  <c:v>0.91666797199291994</c:v>
                </c:pt>
                <c:pt idx="298">
                  <c:v>0.91975376325558811</c:v>
                </c:pt>
                <c:pt idx="299">
                  <c:v>0.92283955451825628</c:v>
                </c:pt>
                <c:pt idx="300">
                  <c:v>0.92592730377030441</c:v>
                </c:pt>
                <c:pt idx="301">
                  <c:v>0.92901309503297247</c:v>
                </c:pt>
                <c:pt idx="302">
                  <c:v>0.93209888629564075</c:v>
                </c:pt>
                <c:pt idx="303">
                  <c:v>0.93518663554768877</c:v>
                </c:pt>
                <c:pt idx="304">
                  <c:v>0.93827242681035694</c:v>
                </c:pt>
                <c:pt idx="305">
                  <c:v>0.94135821807302522</c:v>
                </c:pt>
                <c:pt idx="306">
                  <c:v>0.94444400933569328</c:v>
                </c:pt>
                <c:pt idx="307">
                  <c:v>0.9475317585877413</c:v>
                </c:pt>
                <c:pt idx="308">
                  <c:v>0.95061754985040958</c:v>
                </c:pt>
                <c:pt idx="309">
                  <c:v>0.95370334111307786</c:v>
                </c:pt>
                <c:pt idx="310">
                  <c:v>0.95679109036512588</c:v>
                </c:pt>
                <c:pt idx="311">
                  <c:v>0.95987688162779405</c:v>
                </c:pt>
                <c:pt idx="312">
                  <c:v>0.96296267289046211</c:v>
                </c:pt>
                <c:pt idx="313">
                  <c:v>0.96605042214251036</c:v>
                </c:pt>
                <c:pt idx="314">
                  <c:v>0.96913621340517841</c:v>
                </c:pt>
                <c:pt idx="315">
                  <c:v>0.9722220046678467</c:v>
                </c:pt>
                <c:pt idx="316">
                  <c:v>0.97530975391989472</c:v>
                </c:pt>
                <c:pt idx="317">
                  <c:v>0.97839554518256289</c:v>
                </c:pt>
                <c:pt idx="318">
                  <c:v>0.98148133644523117</c:v>
                </c:pt>
                <c:pt idx="319">
                  <c:v>0.98456908569727919</c:v>
                </c:pt>
                <c:pt idx="320">
                  <c:v>0.98765487695994736</c:v>
                </c:pt>
                <c:pt idx="321">
                  <c:v>0.99074066822261553</c:v>
                </c:pt>
                <c:pt idx="322">
                  <c:v>0.99382841747466355</c:v>
                </c:pt>
                <c:pt idx="323">
                  <c:v>0.99691420873733172</c:v>
                </c:pt>
                <c:pt idx="324">
                  <c:v>1</c:v>
                </c:pt>
              </c:numCache>
            </c:numRef>
          </c:xVal>
          <c:yVal>
            <c:numRef>
              <c:f>'16-cells'!$P$3:$P$382</c:f>
              <c:numCache>
                <c:formatCode>General</c:formatCode>
                <c:ptCount val="380"/>
                <c:pt idx="0">
                  <c:v>0.1000033751139101</c:v>
                </c:pt>
                <c:pt idx="1">
                  <c:v>0.17879103419740416</c:v>
                </c:pt>
                <c:pt idx="2">
                  <c:v>0.10411851399984751</c:v>
                </c:pt>
                <c:pt idx="3">
                  <c:v>0.11250379700314886</c:v>
                </c:pt>
                <c:pt idx="4">
                  <c:v>0.169055705630065</c:v>
                </c:pt>
                <c:pt idx="5">
                  <c:v>0.20638071534914301</c:v>
                </c:pt>
                <c:pt idx="6">
                  <c:v>0.27716935446571322</c:v>
                </c:pt>
                <c:pt idx="7">
                  <c:v>0.27849439918597257</c:v>
                </c:pt>
                <c:pt idx="8">
                  <c:v>0.2694190928943852</c:v>
                </c:pt>
                <c:pt idx="9">
                  <c:v>0.18959014866751756</c:v>
                </c:pt>
                <c:pt idx="10">
                  <c:v>0.20203056853168794</c:v>
                </c:pt>
                <c:pt idx="11">
                  <c:v>0.32717104202266828</c:v>
                </c:pt>
                <c:pt idx="12">
                  <c:v>0.36204971917802231</c:v>
                </c:pt>
                <c:pt idx="13">
                  <c:v>0.36622486008902805</c:v>
                </c:pt>
                <c:pt idx="14">
                  <c:v>0.36225472609700576</c:v>
                </c:pt>
                <c:pt idx="15">
                  <c:v>0.42497559292626125</c:v>
                </c:pt>
                <c:pt idx="16">
                  <c:v>0.3670386375540175</c:v>
                </c:pt>
                <c:pt idx="17">
                  <c:v>0.48617515841159636</c:v>
                </c:pt>
                <c:pt idx="18">
                  <c:v>0.45973801615804533</c:v>
                </c:pt>
                <c:pt idx="19">
                  <c:v>0.48953152168885705</c:v>
                </c:pt>
                <c:pt idx="20">
                  <c:v>0.48540763250759716</c:v>
                </c:pt>
                <c:pt idx="21">
                  <c:v>0.47046337813901223</c:v>
                </c:pt>
                <c:pt idx="22">
                  <c:v>0.4727359548384758</c:v>
                </c:pt>
                <c:pt idx="23">
                  <c:v>0.45215401019784424</c:v>
                </c:pt>
                <c:pt idx="24">
                  <c:v>0.4268656567159142</c:v>
                </c:pt>
                <c:pt idx="25">
                  <c:v>0.35768582189648906</c:v>
                </c:pt>
                <c:pt idx="26">
                  <c:v>0.30640659122245378</c:v>
                </c:pt>
                <c:pt idx="27">
                  <c:v>0.32813607459251753</c:v>
                </c:pt>
                <c:pt idx="28">
                  <c:v>0.3541444523752677</c:v>
                </c:pt>
                <c:pt idx="29">
                  <c:v>0.355271990429677</c:v>
                </c:pt>
                <c:pt idx="30">
                  <c:v>0.37192630251270981</c:v>
                </c:pt>
                <c:pt idx="31">
                  <c:v>0.37810776113693839</c:v>
                </c:pt>
                <c:pt idx="32">
                  <c:v>0.29150483828829227</c:v>
                </c:pt>
                <c:pt idx="33">
                  <c:v>0.36120094053174295</c:v>
                </c:pt>
                <c:pt idx="34">
                  <c:v>0.36029966011352887</c:v>
                </c:pt>
                <c:pt idx="35">
                  <c:v>0.36448480136204603</c:v>
                </c:pt>
                <c:pt idx="36">
                  <c:v>0.3514006097705798</c:v>
                </c:pt>
                <c:pt idx="37">
                  <c:v>0.43444091238079291</c:v>
                </c:pt>
                <c:pt idx="38">
                  <c:v>0.36184346221684982</c:v>
                </c:pt>
                <c:pt idx="39">
                  <c:v>0.3830766788379108</c:v>
                </c:pt>
                <c:pt idx="40">
                  <c:v>0.40733499755616759</c:v>
                </c:pt>
                <c:pt idx="41">
                  <c:v>0.37570267996544887</c:v>
                </c:pt>
                <c:pt idx="42">
                  <c:v>0.33056615660778554</c:v>
                </c:pt>
                <c:pt idx="43">
                  <c:v>0.35696954772223566</c:v>
                </c:pt>
                <c:pt idx="44">
                  <c:v>0.36014590492429122</c:v>
                </c:pt>
                <c:pt idx="45">
                  <c:v>0.37397137153378929</c:v>
                </c:pt>
                <c:pt idx="46">
                  <c:v>0.46654574591892484</c:v>
                </c:pt>
                <c:pt idx="47">
                  <c:v>0.42831945578163266</c:v>
                </c:pt>
                <c:pt idx="48">
                  <c:v>0.35788207852015008</c:v>
                </c:pt>
                <c:pt idx="49">
                  <c:v>0.39895846484818864</c:v>
                </c:pt>
                <c:pt idx="50">
                  <c:v>0.38406671225153849</c:v>
                </c:pt>
                <c:pt idx="51">
                  <c:v>0.30710911493262899</c:v>
                </c:pt>
                <c:pt idx="52">
                  <c:v>0.25667866290487307</c:v>
                </c:pt>
                <c:pt idx="53">
                  <c:v>0.20858953989697152</c:v>
                </c:pt>
                <c:pt idx="54">
                  <c:v>0.15833909394442064</c:v>
                </c:pt>
                <c:pt idx="55">
                  <c:v>8.2144022360754673E-2</c:v>
                </c:pt>
                <c:pt idx="56">
                  <c:v>0.13021689482020019</c:v>
                </c:pt>
                <c:pt idx="57">
                  <c:v>0.1592266238985566</c:v>
                </c:pt>
                <c:pt idx="58">
                  <c:v>6.6172233312874307E-2</c:v>
                </c:pt>
                <c:pt idx="59">
                  <c:v>5.9763267010261599E-2</c:v>
                </c:pt>
                <c:pt idx="60">
                  <c:v>7.0218619878420901E-2</c:v>
                </c:pt>
                <c:pt idx="61">
                  <c:v>0.10665609964336296</c:v>
                </c:pt>
                <c:pt idx="62">
                  <c:v>8.7245444533753019E-2</c:v>
                </c:pt>
                <c:pt idx="63">
                  <c:v>7.3266222735017317E-2</c:v>
                </c:pt>
                <c:pt idx="64">
                  <c:v>8.7331697444788761E-2</c:v>
                </c:pt>
                <c:pt idx="65">
                  <c:v>8.5681641755409252E-2</c:v>
                </c:pt>
                <c:pt idx="66">
                  <c:v>6.2193349025529615E-2</c:v>
                </c:pt>
                <c:pt idx="67">
                  <c:v>4.8367882416031543E-2</c:v>
                </c:pt>
                <c:pt idx="68">
                  <c:v>4.4017735598576455E-2</c:v>
                </c:pt>
                <c:pt idx="69">
                  <c:v>8.260278784408974E-2</c:v>
                </c:pt>
                <c:pt idx="70">
                  <c:v>9.263062628363708E-2</c:v>
                </c:pt>
                <c:pt idx="71">
                  <c:v>0.10953744688883252</c:v>
                </c:pt>
                <c:pt idx="72">
                  <c:v>0.10972620325936</c:v>
                </c:pt>
                <c:pt idx="73">
                  <c:v>0.22527760311910527</c:v>
                </c:pt>
                <c:pt idx="74">
                  <c:v>0.37746523945183152</c:v>
                </c:pt>
                <c:pt idx="75">
                  <c:v>0.33396127119290281</c:v>
                </c:pt>
                <c:pt idx="76">
                  <c:v>0.39637837777024976</c:v>
                </c:pt>
                <c:pt idx="77">
                  <c:v>0.37479014916753439</c:v>
                </c:pt>
                <c:pt idx="78">
                  <c:v>0.33812891185077498</c:v>
                </c:pt>
                <c:pt idx="79">
                  <c:v>0.36268849073656234</c:v>
                </c:pt>
                <c:pt idx="80">
                  <c:v>0.3285948400758526</c:v>
                </c:pt>
                <c:pt idx="81">
                  <c:v>0.3625122347879241</c:v>
                </c:pt>
                <c:pt idx="82">
                  <c:v>0.36420979208048271</c:v>
                </c:pt>
                <c:pt idx="83">
                  <c:v>0.37869903109229935</c:v>
                </c:pt>
                <c:pt idx="84">
                  <c:v>0.44353371926302509</c:v>
                </c:pt>
                <c:pt idx="85">
                  <c:v>0.40378112761305696</c:v>
                </c:pt>
                <c:pt idx="86">
                  <c:v>0.36463855655128363</c:v>
                </c:pt>
                <c:pt idx="87">
                  <c:v>0.43766852131259437</c:v>
                </c:pt>
                <c:pt idx="88">
                  <c:v>0.46289312264288923</c:v>
                </c:pt>
                <c:pt idx="89">
                  <c:v>0.32199711740271236</c:v>
                </c:pt>
                <c:pt idx="90">
                  <c:v>0.3583458441722408</c:v>
                </c:pt>
                <c:pt idx="91">
                  <c:v>0.21621979741816288</c:v>
                </c:pt>
                <c:pt idx="92">
                  <c:v>0.25384981743133833</c:v>
                </c:pt>
                <c:pt idx="93">
                  <c:v>0.20668197551667369</c:v>
                </c:pt>
                <c:pt idx="94">
                  <c:v>0.22126996786141534</c:v>
                </c:pt>
                <c:pt idx="95">
                  <c:v>0.21581228366457367</c:v>
                </c:pt>
                <c:pt idx="96">
                  <c:v>0.18086985435758457</c:v>
                </c:pt>
                <c:pt idx="97">
                  <c:v>0.17479964948817023</c:v>
                </c:pt>
                <c:pt idx="98">
                  <c:v>0.21381096612010655</c:v>
                </c:pt>
                <c:pt idx="99">
                  <c:v>0.15972789081631505</c:v>
                </c:pt>
                <c:pt idx="100">
                  <c:v>0.15720655572125561</c:v>
                </c:pt>
                <c:pt idx="101">
                  <c:v>0.21747983994459816</c:v>
                </c:pt>
                <c:pt idx="102">
                  <c:v>0.1387396824642832</c:v>
                </c:pt>
                <c:pt idx="103">
                  <c:v>0.125342980325586</c:v>
                </c:pt>
                <c:pt idx="104">
                  <c:v>0.15451521488850248</c:v>
                </c:pt>
                <c:pt idx="105">
                  <c:v>0.15054508089648028</c:v>
                </c:pt>
                <c:pt idx="106">
                  <c:v>0.21363846029803504</c:v>
                </c:pt>
                <c:pt idx="107">
                  <c:v>0.38659554759973153</c:v>
                </c:pt>
                <c:pt idx="108">
                  <c:v>0.41668031296056246</c:v>
                </c:pt>
                <c:pt idx="109">
                  <c:v>0.43197207905766827</c:v>
                </c:pt>
                <c:pt idx="110">
                  <c:v>0.37120627821188967</c:v>
                </c:pt>
                <c:pt idx="111">
                  <c:v>0.38612428169450719</c:v>
                </c:pt>
                <c:pt idx="112">
                  <c:v>0.36033466129481873</c:v>
                </c:pt>
                <c:pt idx="113">
                  <c:v>0.30200769275963069</c:v>
                </c:pt>
                <c:pt idx="114">
                  <c:v>0.22516134919553535</c:v>
                </c:pt>
                <c:pt idx="115">
                  <c:v>0.22613513206070707</c:v>
                </c:pt>
                <c:pt idx="116">
                  <c:v>0.19844669757604319</c:v>
                </c:pt>
                <c:pt idx="117">
                  <c:v>0.22431257054925607</c:v>
                </c:pt>
                <c:pt idx="118">
                  <c:v>0.19669788855373871</c:v>
                </c:pt>
                <c:pt idx="119">
                  <c:v>0.19384654232080334</c:v>
                </c:pt>
                <c:pt idx="120">
                  <c:v>0.25756994298557578</c:v>
                </c:pt>
                <c:pt idx="121">
                  <c:v>0.23776927471302159</c:v>
                </c:pt>
                <c:pt idx="122">
                  <c:v>0.26293762414481492</c:v>
                </c:pt>
                <c:pt idx="123">
                  <c:v>0.33508130899417854</c:v>
                </c:pt>
                <c:pt idx="124">
                  <c:v>0.18682005517686223</c:v>
                </c:pt>
                <c:pt idx="125">
                  <c:v>0.25385356755790511</c:v>
                </c:pt>
                <c:pt idx="126">
                  <c:v>0.14444987518328745</c:v>
                </c:pt>
                <c:pt idx="127">
                  <c:v>0.10733862267851541</c:v>
                </c:pt>
                <c:pt idx="128">
                  <c:v>0.24325195975364167</c:v>
                </c:pt>
                <c:pt idx="129">
                  <c:v>0.24892840133354502</c:v>
                </c:pt>
                <c:pt idx="130">
                  <c:v>0.26698401071036149</c:v>
                </c:pt>
                <c:pt idx="131">
                  <c:v>0.24857713947845742</c:v>
                </c:pt>
                <c:pt idx="132">
                  <c:v>0.24800212007155245</c:v>
                </c:pt>
                <c:pt idx="133">
                  <c:v>0.37556142519810048</c:v>
                </c:pt>
                <c:pt idx="134">
                  <c:v>0.29915259640012853</c:v>
                </c:pt>
                <c:pt idx="135">
                  <c:v>0.24271694169678226</c:v>
                </c:pt>
                <c:pt idx="136">
                  <c:v>0.21660481041235144</c:v>
                </c:pt>
                <c:pt idx="137">
                  <c:v>0.19391904476776092</c:v>
                </c:pt>
                <c:pt idx="138">
                  <c:v>0.33133868268054051</c:v>
                </c:pt>
                <c:pt idx="139">
                  <c:v>0.3712612800682023</c:v>
                </c:pt>
                <c:pt idx="140">
                  <c:v>0.38305417807851017</c:v>
                </c:pt>
                <c:pt idx="141">
                  <c:v>0.34630793789290393</c:v>
                </c:pt>
                <c:pt idx="142">
                  <c:v>0.28221077461364324</c:v>
                </c:pt>
                <c:pt idx="143">
                  <c:v>0.37797900679147922</c:v>
                </c:pt>
                <c:pt idx="144">
                  <c:v>0.43195957863577894</c:v>
                </c:pt>
                <c:pt idx="145">
                  <c:v>0.28143074828775472</c:v>
                </c:pt>
                <c:pt idx="146">
                  <c:v>0.29459119245274529</c:v>
                </c:pt>
                <c:pt idx="147">
                  <c:v>0.354139452206512</c:v>
                </c:pt>
                <c:pt idx="148">
                  <c:v>0.22703141231016546</c:v>
                </c:pt>
                <c:pt idx="149">
                  <c:v>0.15208388283104554</c:v>
                </c:pt>
                <c:pt idx="150">
                  <c:v>0.22253876068317305</c:v>
                </c:pt>
                <c:pt idx="151">
                  <c:v>0.24182941174264633</c:v>
                </c:pt>
                <c:pt idx="152">
                  <c:v>0.17299958873611984</c:v>
                </c:pt>
                <c:pt idx="153">
                  <c:v>0.15278265641465402</c:v>
                </c:pt>
                <c:pt idx="154">
                  <c:v>0.16782066394740824</c:v>
                </c:pt>
                <c:pt idx="155">
                  <c:v>0.17018699381104113</c:v>
                </c:pt>
                <c:pt idx="156">
                  <c:v>0.15015881786010279</c:v>
                </c:pt>
                <c:pt idx="157">
                  <c:v>0.13819966423866806</c:v>
                </c:pt>
                <c:pt idx="158">
                  <c:v>0.13537831901826688</c:v>
                </c:pt>
                <c:pt idx="159">
                  <c:v>0.17257582443407465</c:v>
                </c:pt>
                <c:pt idx="160">
                  <c:v>0.16298550076065066</c:v>
                </c:pt>
                <c:pt idx="161">
                  <c:v>0.10552481146238687</c:v>
                </c:pt>
                <c:pt idx="162">
                  <c:v>0.15000506267086516</c:v>
                </c:pt>
                <c:pt idx="163">
                  <c:v>0.15682154272706703</c:v>
                </c:pt>
                <c:pt idx="164">
                  <c:v>0.21080961482450034</c:v>
                </c:pt>
                <c:pt idx="165">
                  <c:v>0.15143261085061621</c:v>
                </c:pt>
                <c:pt idx="166">
                  <c:v>0.15406894982705668</c:v>
                </c:pt>
                <c:pt idx="167">
                  <c:v>0.22604512902310453</c:v>
                </c:pt>
                <c:pt idx="168">
                  <c:v>0.30633783890206295</c:v>
                </c:pt>
                <c:pt idx="169">
                  <c:v>0.4242130671910177</c:v>
                </c:pt>
                <c:pt idx="170">
                  <c:v>0.44526502769468468</c:v>
                </c:pt>
                <c:pt idx="171">
                  <c:v>0.45348780521342597</c:v>
                </c:pt>
                <c:pt idx="172">
                  <c:v>0.37871653168294428</c:v>
                </c:pt>
                <c:pt idx="173">
                  <c:v>0.33311249254662345</c:v>
                </c:pt>
                <c:pt idx="174">
                  <c:v>0.29815881285993406</c:v>
                </c:pt>
                <c:pt idx="175">
                  <c:v>0.33652510772238564</c:v>
                </c:pt>
                <c:pt idx="176">
                  <c:v>0.34239780592594998</c:v>
                </c:pt>
                <c:pt idx="177">
                  <c:v>0.28982478158637853</c:v>
                </c:pt>
                <c:pt idx="178">
                  <c:v>0.25189475144786139</c:v>
                </c:pt>
                <c:pt idx="179">
                  <c:v>0.32018830635533951</c:v>
                </c:pt>
                <c:pt idx="180">
                  <c:v>0.32362217224831341</c:v>
                </c:pt>
                <c:pt idx="181">
                  <c:v>0.26693775914937129</c:v>
                </c:pt>
                <c:pt idx="182">
                  <c:v>0.20389938160412913</c:v>
                </c:pt>
                <c:pt idx="183">
                  <c:v>0.22643514218604879</c:v>
                </c:pt>
                <c:pt idx="184">
                  <c:v>0.26252636026465898</c:v>
                </c:pt>
                <c:pt idx="185">
                  <c:v>0.21901864187916345</c:v>
                </c:pt>
                <c:pt idx="186">
                  <c:v>0.18827760436914748</c:v>
                </c:pt>
                <c:pt idx="187">
                  <c:v>0.189221386221785</c:v>
                </c:pt>
                <c:pt idx="188">
                  <c:v>0.19222148747520229</c:v>
                </c:pt>
                <c:pt idx="189">
                  <c:v>0.20417314084350349</c:v>
                </c:pt>
                <c:pt idx="190">
                  <c:v>0.2692653377051476</c:v>
                </c:pt>
                <c:pt idx="191">
                  <c:v>0.32094708196401633</c:v>
                </c:pt>
                <c:pt idx="192">
                  <c:v>0.32470220869954364</c:v>
                </c:pt>
                <c:pt idx="193">
                  <c:v>0.27202543085829145</c:v>
                </c:pt>
                <c:pt idx="194">
                  <c:v>0.29068231052798033</c:v>
                </c:pt>
                <c:pt idx="195">
                  <c:v>0.23087154191453965</c:v>
                </c:pt>
                <c:pt idx="196">
                  <c:v>0.20573444353746942</c:v>
                </c:pt>
                <c:pt idx="197">
                  <c:v>0.27692559623887308</c:v>
                </c:pt>
                <c:pt idx="198">
                  <c:v>0.23056278149387546</c:v>
                </c:pt>
                <c:pt idx="199">
                  <c:v>0.23310161717957983</c:v>
                </c:pt>
                <c:pt idx="200">
                  <c:v>0.2672077682621789</c:v>
                </c:pt>
                <c:pt idx="201">
                  <c:v>0.24715334142527312</c:v>
                </c:pt>
                <c:pt idx="202">
                  <c:v>0.22430507029612251</c:v>
                </c:pt>
                <c:pt idx="203">
                  <c:v>0.18614753247922117</c:v>
                </c:pt>
                <c:pt idx="204">
                  <c:v>0.17083951583365939</c:v>
                </c:pt>
                <c:pt idx="205">
                  <c:v>0.19292526122756645</c:v>
                </c:pt>
                <c:pt idx="206">
                  <c:v>0.21631355058233218</c:v>
                </c:pt>
                <c:pt idx="207">
                  <c:v>0.26285637140253482</c:v>
                </c:pt>
                <c:pt idx="208">
                  <c:v>0.28258828735469826</c:v>
                </c:pt>
                <c:pt idx="209">
                  <c:v>0.32429094481938764</c:v>
                </c:pt>
                <c:pt idx="210">
                  <c:v>0.28889850032438597</c:v>
                </c:pt>
                <c:pt idx="211">
                  <c:v>0.30054639344077866</c:v>
                </c:pt>
                <c:pt idx="212">
                  <c:v>0.28663467392024483</c:v>
                </c:pt>
                <c:pt idx="213">
                  <c:v>0.32265713967846416</c:v>
                </c:pt>
                <c:pt idx="214">
                  <c:v>0.21480474966030105</c:v>
                </c:pt>
                <c:pt idx="215">
                  <c:v>0.27552804907165618</c:v>
                </c:pt>
                <c:pt idx="216">
                  <c:v>0.22917398462198102</c:v>
                </c:pt>
                <c:pt idx="217">
                  <c:v>0.27457176679712941</c:v>
                </c:pt>
                <c:pt idx="218">
                  <c:v>0.25316354426961912</c:v>
                </c:pt>
                <c:pt idx="219">
                  <c:v>0.25533236746740201</c:v>
                </c:pt>
                <c:pt idx="220">
                  <c:v>0.20463690649559424</c:v>
                </c:pt>
                <c:pt idx="221">
                  <c:v>0.2858683980584345</c:v>
                </c:pt>
                <c:pt idx="222">
                  <c:v>0.24861964091288083</c:v>
                </c:pt>
                <c:pt idx="223">
                  <c:v>0.23235034182403655</c:v>
                </c:pt>
                <c:pt idx="224">
                  <c:v>0.25525611489387767</c:v>
                </c:pt>
                <c:pt idx="225">
                  <c:v>0.24479951198352948</c:v>
                </c:pt>
                <c:pt idx="226">
                  <c:v>0.30966420116678939</c:v>
                </c:pt>
                <c:pt idx="227">
                  <c:v>0.37179754816725064</c:v>
                </c:pt>
                <c:pt idx="228">
                  <c:v>0.29306489094006927</c:v>
                </c:pt>
                <c:pt idx="229">
                  <c:v>0.34159277875628302</c:v>
                </c:pt>
                <c:pt idx="230">
                  <c:v>0.33006988985878272</c:v>
                </c:pt>
                <c:pt idx="231">
                  <c:v>0.24240818127611807</c:v>
                </c:pt>
                <c:pt idx="232">
                  <c:v>0.28083947833239375</c:v>
                </c:pt>
                <c:pt idx="233">
                  <c:v>0.28690468303305239</c:v>
                </c:pt>
                <c:pt idx="234">
                  <c:v>0.27362048469135836</c:v>
                </c:pt>
                <c:pt idx="235">
                  <c:v>0.20436689738278668</c:v>
                </c:pt>
                <c:pt idx="236">
                  <c:v>0.29719753041665153</c:v>
                </c:pt>
                <c:pt idx="237">
                  <c:v>0.311082999051218</c:v>
                </c:pt>
                <c:pt idx="238">
                  <c:v>0.37842527185292507</c:v>
                </c:pt>
                <c:pt idx="239">
                  <c:v>0.34839550834840677</c:v>
                </c:pt>
                <c:pt idx="240">
                  <c:v>0.34924053686811934</c:v>
                </c:pt>
                <c:pt idx="241">
                  <c:v>0.38006282712041534</c:v>
                </c:pt>
                <c:pt idx="242">
                  <c:v>0.39689214510989745</c:v>
                </c:pt>
                <c:pt idx="243">
                  <c:v>0.38126286762178224</c:v>
                </c:pt>
                <c:pt idx="244">
                  <c:v>0.36630236270474131</c:v>
                </c:pt>
                <c:pt idx="245">
                  <c:v>0.38221914989630901</c:v>
                </c:pt>
                <c:pt idx="246">
                  <c:v>0.39322327128540591</c:v>
                </c:pt>
                <c:pt idx="247">
                  <c:v>0.31358683355563249</c:v>
                </c:pt>
                <c:pt idx="248">
                  <c:v>0.36660987308321658</c:v>
                </c:pt>
                <c:pt idx="249">
                  <c:v>0.30737912404543655</c:v>
                </c:pt>
                <c:pt idx="250">
                  <c:v>0.36330101140913507</c:v>
                </c:pt>
                <c:pt idx="251">
                  <c:v>0.24908215652278265</c:v>
                </c:pt>
                <c:pt idx="252">
                  <c:v>0.32084457850452452</c:v>
                </c:pt>
                <c:pt idx="253">
                  <c:v>0.32111458761733214</c:v>
                </c:pt>
                <c:pt idx="254">
                  <c:v>0.30256521157589072</c:v>
                </c:pt>
                <c:pt idx="255">
                  <c:v>0.26956909795705608</c:v>
                </c:pt>
                <c:pt idx="256">
                  <c:v>0.3421752984163216</c:v>
                </c:pt>
                <c:pt idx="257">
                  <c:v>0.38983190682685542</c:v>
                </c:pt>
                <c:pt idx="258">
                  <c:v>0.32639976599210224</c:v>
                </c:pt>
                <c:pt idx="259">
                  <c:v>0.32166710626483647</c:v>
                </c:pt>
                <c:pt idx="260">
                  <c:v>0.30343899106594852</c:v>
                </c:pt>
                <c:pt idx="261">
                  <c:v>0.29341240266859009</c:v>
                </c:pt>
                <c:pt idx="262">
                  <c:v>0.29052730529655374</c:v>
                </c:pt>
                <c:pt idx="263">
                  <c:v>0.27342297802550841</c:v>
                </c:pt>
                <c:pt idx="264">
                  <c:v>0.2838058284467101</c:v>
                </c:pt>
                <c:pt idx="265">
                  <c:v>0.31291806098455821</c:v>
                </c:pt>
                <c:pt idx="266">
                  <c:v>0.26875032032331092</c:v>
                </c:pt>
                <c:pt idx="267">
                  <c:v>0.27261670081365247</c:v>
                </c:pt>
                <c:pt idx="268">
                  <c:v>0.26129131858200216</c:v>
                </c:pt>
                <c:pt idx="269">
                  <c:v>0.43898481573753123</c:v>
                </c:pt>
                <c:pt idx="270">
                  <c:v>0.30417651595741357</c:v>
                </c:pt>
                <c:pt idx="271">
                  <c:v>0.35709830206769483</c:v>
                </c:pt>
                <c:pt idx="272">
                  <c:v>0.32209587073563734</c:v>
                </c:pt>
                <c:pt idx="273">
                  <c:v>0.28307330372400069</c:v>
                </c:pt>
                <c:pt idx="274">
                  <c:v>0.20227057663196135</c:v>
                </c:pt>
                <c:pt idx="275">
                  <c:v>0.35683704325020971</c:v>
                </c:pt>
                <c:pt idx="276">
                  <c:v>0.41714407861265318</c:v>
                </c:pt>
                <c:pt idx="277">
                  <c:v>0.37307509128433086</c:v>
                </c:pt>
                <c:pt idx="278">
                  <c:v>0.34747422725516991</c:v>
                </c:pt>
                <c:pt idx="279">
                  <c:v>0.36598485198875463</c:v>
                </c:pt>
                <c:pt idx="280">
                  <c:v>0.35815708780171329</c:v>
                </c:pt>
                <c:pt idx="281">
                  <c:v>0.45464034411161375</c:v>
                </c:pt>
                <c:pt idx="282">
                  <c:v>0.37192630251270981</c:v>
                </c:pt>
                <c:pt idx="283">
                  <c:v>0.29822256501156913</c:v>
                </c:pt>
                <c:pt idx="284">
                  <c:v>0.26358889612524428</c:v>
                </c:pt>
                <c:pt idx="285">
                  <c:v>0.17708972677827878</c:v>
                </c:pt>
                <c:pt idx="286">
                  <c:v>0.18844886014903003</c:v>
                </c:pt>
                <c:pt idx="287">
                  <c:v>0.23725550737337386</c:v>
                </c:pt>
                <c:pt idx="288">
                  <c:v>0.26112006280211958</c:v>
                </c:pt>
                <c:pt idx="289">
                  <c:v>0.25933250247195844</c:v>
                </c:pt>
                <c:pt idx="290">
                  <c:v>0.33771764797061904</c:v>
                </c:pt>
                <c:pt idx="291">
                  <c:v>0.25475359793393026</c:v>
                </c:pt>
                <c:pt idx="292">
                  <c:v>0.28092573124342946</c:v>
                </c:pt>
                <c:pt idx="293">
                  <c:v>0.22775143661098562</c:v>
                </c:pt>
                <c:pt idx="294">
                  <c:v>0.23627297421287968</c:v>
                </c:pt>
                <c:pt idx="295">
                  <c:v>0.23191407710010212</c:v>
                </c:pt>
                <c:pt idx="296">
                  <c:v>0.2541923289911035</c:v>
                </c:pt>
                <c:pt idx="297">
                  <c:v>0.26042503934507794</c:v>
                </c:pt>
                <c:pt idx="298">
                  <c:v>0.23908556913795842</c:v>
                </c:pt>
                <c:pt idx="299">
                  <c:v>0.25325729743378839</c:v>
                </c:pt>
                <c:pt idx="300">
                  <c:v>0.24892840133354502</c:v>
                </c:pt>
                <c:pt idx="301">
                  <c:v>0.23185782520160053</c:v>
                </c:pt>
                <c:pt idx="302">
                  <c:v>0.15821908989428393</c:v>
                </c:pt>
                <c:pt idx="303">
                  <c:v>0.19908046896582762</c:v>
                </c:pt>
                <c:pt idx="304">
                  <c:v>0.25847872365692348</c:v>
                </c:pt>
                <c:pt idx="305">
                  <c:v>0.33234121651605747</c:v>
                </c:pt>
                <c:pt idx="306">
                  <c:v>0.27639807843514719</c:v>
                </c:pt>
                <c:pt idx="307">
                  <c:v>0.32829858007707763</c:v>
                </c:pt>
                <c:pt idx="308">
                  <c:v>0.52297765049570422</c:v>
                </c:pt>
                <c:pt idx="309">
                  <c:v>0.49573423103029735</c:v>
                </c:pt>
                <c:pt idx="310">
                  <c:v>0.56311900526642777</c:v>
                </c:pt>
                <c:pt idx="311">
                  <c:v>0.62714741622529757</c:v>
                </c:pt>
                <c:pt idx="312">
                  <c:v>0.58721106837355763</c:v>
                </c:pt>
                <c:pt idx="313">
                  <c:v>0.62113721338095162</c:v>
                </c:pt>
                <c:pt idx="314">
                  <c:v>0.67642907948143249</c:v>
                </c:pt>
                <c:pt idx="315">
                  <c:v>0.6909958211089624</c:v>
                </c:pt>
                <c:pt idx="316">
                  <c:v>0.7346610448102624</c:v>
                </c:pt>
                <c:pt idx="317">
                  <c:v>0.81063235884211093</c:v>
                </c:pt>
                <c:pt idx="318">
                  <c:v>0.84987493327899821</c:v>
                </c:pt>
                <c:pt idx="319">
                  <c:v>0.8339831469312089</c:v>
                </c:pt>
                <c:pt idx="320">
                  <c:v>0.83823079028917236</c:v>
                </c:pt>
                <c:pt idx="321">
                  <c:v>0.90446677575368173</c:v>
                </c:pt>
                <c:pt idx="322">
                  <c:v>1</c:v>
                </c:pt>
                <c:pt idx="323">
                  <c:v>0.86505794570566752</c:v>
                </c:pt>
                <c:pt idx="324">
                  <c:v>0.87502953224671343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4B1-4749-A9CB-FA2B8130C840}"/>
            </c:ext>
          </c:extLst>
        </c:ser>
        <c:ser>
          <c:idx val="4"/>
          <c:order val="4"/>
          <c:tx>
            <c:strRef>
              <c:f>'16-cells'!$S$2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92000"/>
                </a:schemeClr>
              </a:solidFill>
              <a:ln w="9525">
                <a:solidFill>
                  <a:schemeClr val="accent6">
                    <a:shade val="92000"/>
                  </a:schemeClr>
                </a:solidFill>
              </a:ln>
              <a:effectLst/>
            </c:spPr>
          </c:marker>
          <c:xVal>
            <c:numRef>
              <c:f>'16-cells'!$S$3:$S$382</c:f>
              <c:numCache>
                <c:formatCode>General</c:formatCode>
                <c:ptCount val="380"/>
                <c:pt idx="0">
                  <c:v>0</c:v>
                </c:pt>
                <c:pt idx="1">
                  <c:v>5.8489336530370807E-3</c:v>
                </c:pt>
                <c:pt idx="2">
                  <c:v>1.1694704010426221E-2</c:v>
                </c:pt>
                <c:pt idx="3">
                  <c:v>1.7543637663463302E-2</c:v>
                </c:pt>
                <c:pt idx="4">
                  <c:v>2.3392571316500382E-2</c:v>
                </c:pt>
                <c:pt idx="5">
                  <c:v>2.9238341673889525E-2</c:v>
                </c:pt>
                <c:pt idx="6">
                  <c:v>3.5087275326926605E-2</c:v>
                </c:pt>
                <c:pt idx="7">
                  <c:v>4.0936208979963688E-2</c:v>
                </c:pt>
                <c:pt idx="8">
                  <c:v>4.6785142633000765E-2</c:v>
                </c:pt>
                <c:pt idx="9">
                  <c:v>5.2630912990389904E-2</c:v>
                </c:pt>
                <c:pt idx="10">
                  <c:v>5.8479846643426987E-2</c:v>
                </c:pt>
                <c:pt idx="11">
                  <c:v>6.4328780296464064E-2</c:v>
                </c:pt>
                <c:pt idx="12">
                  <c:v>7.017455065385321E-2</c:v>
                </c:pt>
                <c:pt idx="13">
                  <c:v>7.6023484306890293E-2</c:v>
                </c:pt>
                <c:pt idx="14">
                  <c:v>8.1872417959927377E-2</c:v>
                </c:pt>
                <c:pt idx="15">
                  <c:v>8.7718188317316523E-2</c:v>
                </c:pt>
                <c:pt idx="16">
                  <c:v>9.3567121970353592E-2</c:v>
                </c:pt>
                <c:pt idx="17">
                  <c:v>9.9416055623390662E-2</c:v>
                </c:pt>
                <c:pt idx="18">
                  <c:v>0.10526182598077981</c:v>
                </c:pt>
                <c:pt idx="19">
                  <c:v>0.11111075963381691</c:v>
                </c:pt>
                <c:pt idx="20">
                  <c:v>0.11695969328685397</c:v>
                </c:pt>
                <c:pt idx="21">
                  <c:v>0.12280862693989104</c:v>
                </c:pt>
                <c:pt idx="22">
                  <c:v>0.1286543972972802</c:v>
                </c:pt>
                <c:pt idx="23">
                  <c:v>0.13450333095031727</c:v>
                </c:pt>
                <c:pt idx="24">
                  <c:v>0.14035226460335434</c:v>
                </c:pt>
                <c:pt idx="25">
                  <c:v>0.14619803496074349</c:v>
                </c:pt>
                <c:pt idx="26">
                  <c:v>0.15204696861378059</c:v>
                </c:pt>
                <c:pt idx="27">
                  <c:v>0.15789590226681766</c:v>
                </c:pt>
                <c:pt idx="28">
                  <c:v>0.1637416726242068</c:v>
                </c:pt>
                <c:pt idx="29">
                  <c:v>0.1695906062772439</c:v>
                </c:pt>
                <c:pt idx="30">
                  <c:v>0.17543953993028097</c:v>
                </c:pt>
                <c:pt idx="31">
                  <c:v>0.18128531028767012</c:v>
                </c:pt>
                <c:pt idx="32">
                  <c:v>0.18713424394070718</c:v>
                </c:pt>
                <c:pt idx="33">
                  <c:v>0.19298317759374425</c:v>
                </c:pt>
                <c:pt idx="34">
                  <c:v>0.1988289479511334</c:v>
                </c:pt>
                <c:pt idx="35">
                  <c:v>0.20467788160417047</c:v>
                </c:pt>
                <c:pt idx="36">
                  <c:v>0.21052681525720757</c:v>
                </c:pt>
                <c:pt idx="37">
                  <c:v>0.21637574891024466</c:v>
                </c:pt>
                <c:pt idx="38">
                  <c:v>0.22222151926763381</c:v>
                </c:pt>
                <c:pt idx="39">
                  <c:v>0.22807045292067088</c:v>
                </c:pt>
                <c:pt idx="40">
                  <c:v>0.23391938657370795</c:v>
                </c:pt>
                <c:pt idx="41">
                  <c:v>0.2397651569310971</c:v>
                </c:pt>
                <c:pt idx="42">
                  <c:v>0.24561409058413416</c:v>
                </c:pt>
                <c:pt idx="43">
                  <c:v>0.25146302423717126</c:v>
                </c:pt>
                <c:pt idx="44">
                  <c:v>0.25730879459456041</c:v>
                </c:pt>
                <c:pt idx="45">
                  <c:v>0.26315772824759748</c:v>
                </c:pt>
                <c:pt idx="46">
                  <c:v>0.26900666190063455</c:v>
                </c:pt>
                <c:pt idx="47">
                  <c:v>0.27485243225802369</c:v>
                </c:pt>
                <c:pt idx="48">
                  <c:v>0.28070136591106076</c:v>
                </c:pt>
                <c:pt idx="49">
                  <c:v>0.28655029956409789</c:v>
                </c:pt>
                <c:pt idx="50">
                  <c:v>0.2923992332171349</c:v>
                </c:pt>
                <c:pt idx="51">
                  <c:v>0.2982450035745241</c:v>
                </c:pt>
                <c:pt idx="52">
                  <c:v>0.30409393722756117</c:v>
                </c:pt>
                <c:pt idx="53">
                  <c:v>0.30994287088059824</c:v>
                </c:pt>
                <c:pt idx="54">
                  <c:v>0.31578864123798739</c:v>
                </c:pt>
                <c:pt idx="55">
                  <c:v>0.32163757489102446</c:v>
                </c:pt>
                <c:pt idx="56">
                  <c:v>0.32748650854406153</c:v>
                </c:pt>
                <c:pt idx="57">
                  <c:v>0.33333227890145067</c:v>
                </c:pt>
                <c:pt idx="58">
                  <c:v>0.3391812125544878</c:v>
                </c:pt>
                <c:pt idx="59">
                  <c:v>0.34503014620752481</c:v>
                </c:pt>
                <c:pt idx="60">
                  <c:v>0.35087591656491401</c:v>
                </c:pt>
                <c:pt idx="61">
                  <c:v>0.35672485021795103</c:v>
                </c:pt>
                <c:pt idx="62">
                  <c:v>0.36257378387098815</c:v>
                </c:pt>
                <c:pt idx="63">
                  <c:v>0.36842271752402522</c:v>
                </c:pt>
                <c:pt idx="64">
                  <c:v>0.37426848788141437</c:v>
                </c:pt>
                <c:pt idx="65">
                  <c:v>0.38011742153445149</c:v>
                </c:pt>
                <c:pt idx="66">
                  <c:v>0.38596635518748851</c:v>
                </c:pt>
                <c:pt idx="67">
                  <c:v>0.39181212554487771</c:v>
                </c:pt>
                <c:pt idx="68">
                  <c:v>0.39766105919791472</c:v>
                </c:pt>
                <c:pt idx="69">
                  <c:v>0.40350999285095185</c:v>
                </c:pt>
                <c:pt idx="70">
                  <c:v>0.40935576320834094</c:v>
                </c:pt>
                <c:pt idx="71">
                  <c:v>0.41520469686137806</c:v>
                </c:pt>
                <c:pt idx="72">
                  <c:v>0.42105363051441513</c:v>
                </c:pt>
                <c:pt idx="73">
                  <c:v>0.42689940087180428</c:v>
                </c:pt>
                <c:pt idx="74">
                  <c:v>0.4327483345248414</c:v>
                </c:pt>
                <c:pt idx="75">
                  <c:v>0.43859726817787842</c:v>
                </c:pt>
                <c:pt idx="76">
                  <c:v>0.44444303853526762</c:v>
                </c:pt>
                <c:pt idx="77">
                  <c:v>0.45029197218830463</c:v>
                </c:pt>
                <c:pt idx="78">
                  <c:v>0.45614090584134176</c:v>
                </c:pt>
                <c:pt idx="79">
                  <c:v>0.46198983949437877</c:v>
                </c:pt>
                <c:pt idx="80">
                  <c:v>0.46783560985176798</c:v>
                </c:pt>
                <c:pt idx="81">
                  <c:v>0.47368454350480499</c:v>
                </c:pt>
                <c:pt idx="82">
                  <c:v>0.47953347715784211</c:v>
                </c:pt>
                <c:pt idx="83">
                  <c:v>0.48537924751523126</c:v>
                </c:pt>
                <c:pt idx="84">
                  <c:v>0.49122818116826833</c:v>
                </c:pt>
                <c:pt idx="85">
                  <c:v>0.49707711482130545</c:v>
                </c:pt>
                <c:pt idx="86">
                  <c:v>0.50292288517869455</c:v>
                </c:pt>
                <c:pt idx="87">
                  <c:v>0.50877181883173161</c:v>
                </c:pt>
                <c:pt idx="88">
                  <c:v>0.51462075248476868</c:v>
                </c:pt>
                <c:pt idx="89">
                  <c:v>0.52046652284215777</c:v>
                </c:pt>
                <c:pt idx="90">
                  <c:v>0.52631545649519496</c:v>
                </c:pt>
                <c:pt idx="91">
                  <c:v>0.53216439014823202</c:v>
                </c:pt>
                <c:pt idx="92">
                  <c:v>0.53801332380126909</c:v>
                </c:pt>
                <c:pt idx="93">
                  <c:v>0.54385909415865819</c:v>
                </c:pt>
                <c:pt idx="94">
                  <c:v>0.54970802781169537</c:v>
                </c:pt>
                <c:pt idx="95">
                  <c:v>0.55555696146473244</c:v>
                </c:pt>
                <c:pt idx="96">
                  <c:v>0.56140273182212153</c:v>
                </c:pt>
                <c:pt idx="97">
                  <c:v>0.56725166547515871</c:v>
                </c:pt>
                <c:pt idx="98">
                  <c:v>0.57310059912819578</c:v>
                </c:pt>
                <c:pt idx="99">
                  <c:v>0.57894636948558487</c:v>
                </c:pt>
                <c:pt idx="100">
                  <c:v>0.58479530313862194</c:v>
                </c:pt>
                <c:pt idx="101">
                  <c:v>0.59064423679165901</c:v>
                </c:pt>
                <c:pt idx="102">
                  <c:v>0.59649000714904821</c:v>
                </c:pt>
                <c:pt idx="103">
                  <c:v>0.60233894080208517</c:v>
                </c:pt>
                <c:pt idx="104">
                  <c:v>0.60818787445512235</c:v>
                </c:pt>
                <c:pt idx="105">
                  <c:v>0.61403680810815942</c:v>
                </c:pt>
                <c:pt idx="106">
                  <c:v>0.61988257846554851</c:v>
                </c:pt>
                <c:pt idx="107">
                  <c:v>0.62573151211858558</c:v>
                </c:pt>
                <c:pt idx="108">
                  <c:v>0.63158044577162276</c:v>
                </c:pt>
                <c:pt idx="109">
                  <c:v>0.63742621612901185</c:v>
                </c:pt>
                <c:pt idx="110">
                  <c:v>0.64327514978204892</c:v>
                </c:pt>
                <c:pt idx="111">
                  <c:v>0.64912408343508599</c:v>
                </c:pt>
                <c:pt idx="112">
                  <c:v>0.65496985379247519</c:v>
                </c:pt>
                <c:pt idx="113">
                  <c:v>0.66081878744551226</c:v>
                </c:pt>
                <c:pt idx="114">
                  <c:v>0.66666772109854933</c:v>
                </c:pt>
                <c:pt idx="115">
                  <c:v>0.67251349145593842</c:v>
                </c:pt>
                <c:pt idx="116">
                  <c:v>0.6783624251089756</c:v>
                </c:pt>
                <c:pt idx="117">
                  <c:v>0.68421135876201256</c:v>
                </c:pt>
                <c:pt idx="118">
                  <c:v>0.69005712911940176</c:v>
                </c:pt>
                <c:pt idx="119">
                  <c:v>0.69590606277243883</c:v>
                </c:pt>
                <c:pt idx="120">
                  <c:v>0.7017549964254759</c:v>
                </c:pt>
                <c:pt idx="121">
                  <c:v>0.70760393007851297</c:v>
                </c:pt>
                <c:pt idx="122">
                  <c:v>0.71344970043590206</c:v>
                </c:pt>
                <c:pt idx="123">
                  <c:v>0.71929863408893924</c:v>
                </c:pt>
                <c:pt idx="124">
                  <c:v>0.72514756774197631</c:v>
                </c:pt>
                <c:pt idx="125">
                  <c:v>0.7309933380993654</c:v>
                </c:pt>
                <c:pt idx="126">
                  <c:v>0.73684227175240258</c:v>
                </c:pt>
                <c:pt idx="127">
                  <c:v>0.74269120540543965</c:v>
                </c:pt>
                <c:pt idx="128">
                  <c:v>0.74853697576282874</c:v>
                </c:pt>
                <c:pt idx="129">
                  <c:v>0.75438590941586581</c:v>
                </c:pt>
                <c:pt idx="130">
                  <c:v>0.76023484306890299</c:v>
                </c:pt>
                <c:pt idx="131">
                  <c:v>0.76608061342629208</c:v>
                </c:pt>
                <c:pt idx="132">
                  <c:v>0.77192954707932915</c:v>
                </c:pt>
                <c:pt idx="133">
                  <c:v>0.77777848073236611</c:v>
                </c:pt>
                <c:pt idx="134">
                  <c:v>0.78362741438540329</c:v>
                </c:pt>
                <c:pt idx="135">
                  <c:v>0.78947318474279238</c:v>
                </c:pt>
                <c:pt idx="136">
                  <c:v>0.79532211839582945</c:v>
                </c:pt>
                <c:pt idx="137">
                  <c:v>0.80117105204886663</c:v>
                </c:pt>
                <c:pt idx="138">
                  <c:v>0.80701682240625572</c:v>
                </c:pt>
                <c:pt idx="139">
                  <c:v>0.81286575605929279</c:v>
                </c:pt>
                <c:pt idx="140">
                  <c:v>0.81871468971232986</c:v>
                </c:pt>
                <c:pt idx="141">
                  <c:v>0.82456046006971906</c:v>
                </c:pt>
                <c:pt idx="142">
                  <c:v>0.83040939372275613</c:v>
                </c:pt>
                <c:pt idx="143">
                  <c:v>0.8362583273757932</c:v>
                </c:pt>
                <c:pt idx="144">
                  <c:v>0.84210409773318229</c:v>
                </c:pt>
                <c:pt idx="145">
                  <c:v>0.84795303138621947</c:v>
                </c:pt>
                <c:pt idx="146">
                  <c:v>0.85380196503925643</c:v>
                </c:pt>
                <c:pt idx="147">
                  <c:v>0.8596508986922935</c:v>
                </c:pt>
                <c:pt idx="148">
                  <c:v>0.86549666904968281</c:v>
                </c:pt>
                <c:pt idx="149">
                  <c:v>0.87134560270271977</c:v>
                </c:pt>
                <c:pt idx="150">
                  <c:v>0.87719453635575684</c:v>
                </c:pt>
                <c:pt idx="151">
                  <c:v>0.88304030671314593</c:v>
                </c:pt>
                <c:pt idx="152">
                  <c:v>0.88888924036618311</c:v>
                </c:pt>
                <c:pt idx="153">
                  <c:v>0.89473817401922018</c:v>
                </c:pt>
                <c:pt idx="154">
                  <c:v>0.90058394437660927</c:v>
                </c:pt>
                <c:pt idx="155">
                  <c:v>0.90643287802964634</c:v>
                </c:pt>
                <c:pt idx="156">
                  <c:v>0.91228181168268352</c:v>
                </c:pt>
                <c:pt idx="157">
                  <c:v>0.91812758204007261</c:v>
                </c:pt>
                <c:pt idx="158">
                  <c:v>0.92397651569310968</c:v>
                </c:pt>
                <c:pt idx="159">
                  <c:v>0.92982544934614686</c:v>
                </c:pt>
                <c:pt idx="160">
                  <c:v>0.93567121970353595</c:v>
                </c:pt>
                <c:pt idx="161">
                  <c:v>0.94152015335657302</c:v>
                </c:pt>
                <c:pt idx="162">
                  <c:v>0.94736908700960998</c:v>
                </c:pt>
                <c:pt idx="163">
                  <c:v>0.95321802066264716</c:v>
                </c:pt>
                <c:pt idx="164">
                  <c:v>0.95906379102003636</c:v>
                </c:pt>
                <c:pt idx="165">
                  <c:v>0.96491272467307332</c:v>
                </c:pt>
                <c:pt idx="166">
                  <c:v>0.9707616583261105</c:v>
                </c:pt>
                <c:pt idx="167">
                  <c:v>0.97660742868349959</c:v>
                </c:pt>
                <c:pt idx="168">
                  <c:v>0.98245636233653666</c:v>
                </c:pt>
                <c:pt idx="169">
                  <c:v>0.98830529598957373</c:v>
                </c:pt>
                <c:pt idx="170">
                  <c:v>0.99415106634696293</c:v>
                </c:pt>
                <c:pt idx="171">
                  <c:v>1</c:v>
                </c:pt>
              </c:numCache>
            </c:numRef>
          </c:xVal>
          <c:yVal>
            <c:numRef>
              <c:f>'16-cells'!$T$3:$T$382</c:f>
              <c:numCache>
                <c:formatCode>General</c:formatCode>
                <c:ptCount val="380"/>
                <c:pt idx="0">
                  <c:v>0.30004300616421686</c:v>
                </c:pt>
                <c:pt idx="1">
                  <c:v>0.48070890160923069</c:v>
                </c:pt>
                <c:pt idx="2">
                  <c:v>0.49647449467757043</c:v>
                </c:pt>
                <c:pt idx="3">
                  <c:v>0.52656047366789238</c:v>
                </c:pt>
                <c:pt idx="4">
                  <c:v>0.54095753724700546</c:v>
                </c:pt>
                <c:pt idx="5">
                  <c:v>0.55765659744563389</c:v>
                </c:pt>
                <c:pt idx="6">
                  <c:v>0.53039268961884534</c:v>
                </c:pt>
                <c:pt idx="7">
                  <c:v>0.51509383011564991</c:v>
                </c:pt>
                <c:pt idx="8">
                  <c:v>0.41527452268158438</c:v>
                </c:pt>
                <c:pt idx="9">
                  <c:v>0.44475374803721868</c:v>
                </c:pt>
                <c:pt idx="10">
                  <c:v>0.55988358331360832</c:v>
                </c:pt>
                <c:pt idx="11">
                  <c:v>0.55498954850195203</c:v>
                </c:pt>
                <c:pt idx="12">
                  <c:v>0.37364522248188908</c:v>
                </c:pt>
                <c:pt idx="13">
                  <c:v>0.38218811362962024</c:v>
                </c:pt>
                <c:pt idx="14">
                  <c:v>0.44810922898948852</c:v>
                </c:pt>
                <c:pt idx="15">
                  <c:v>0.50041005877509104</c:v>
                </c:pt>
                <c:pt idx="16">
                  <c:v>0.47351620398923849</c:v>
                </c:pt>
                <c:pt idx="17">
                  <c:v>0.45007951139663355</c:v>
                </c:pt>
                <c:pt idx="18">
                  <c:v>0.46433322109502367</c:v>
                </c:pt>
                <c:pt idx="19">
                  <c:v>0.46302970092379908</c:v>
                </c:pt>
                <c:pt idx="20">
                  <c:v>0.40516140646826049</c:v>
                </c:pt>
                <c:pt idx="21">
                  <c:v>0.46831879236023827</c:v>
                </c:pt>
                <c:pt idx="22">
                  <c:v>0.45310161123094311</c:v>
                </c:pt>
                <c:pt idx="23">
                  <c:v>0.47648162903349484</c:v>
                </c:pt>
                <c:pt idx="24">
                  <c:v>0.3589931223475365</c:v>
                </c:pt>
                <c:pt idx="25">
                  <c:v>0.36422553899392246</c:v>
                </c:pt>
                <c:pt idx="26">
                  <c:v>0.431091789823208</c:v>
                </c:pt>
                <c:pt idx="27">
                  <c:v>0.34312418113262899</c:v>
                </c:pt>
                <c:pt idx="28">
                  <c:v>0.3948399270562114</c:v>
                </c:pt>
                <c:pt idx="29">
                  <c:v>0.41002543697930038</c:v>
                </c:pt>
                <c:pt idx="30">
                  <c:v>0.32028257383558312</c:v>
                </c:pt>
                <c:pt idx="31">
                  <c:v>0.33320109215654242</c:v>
                </c:pt>
                <c:pt idx="32">
                  <c:v>0.31266981600696103</c:v>
                </c:pt>
                <c:pt idx="33">
                  <c:v>0.36682757861960213</c:v>
                </c:pt>
                <c:pt idx="34">
                  <c:v>0.32130438696213126</c:v>
                </c:pt>
                <c:pt idx="35">
                  <c:v>0.31502348669976032</c:v>
                </c:pt>
                <c:pt idx="36">
                  <c:v>0.28812963191390767</c:v>
                </c:pt>
                <c:pt idx="37">
                  <c:v>0.31328990488636704</c:v>
                </c:pt>
                <c:pt idx="38">
                  <c:v>0.38894408198508457</c:v>
                </c:pt>
                <c:pt idx="39">
                  <c:v>0.27495441013211896</c:v>
                </c:pt>
                <c:pt idx="40">
                  <c:v>0.30084812156409085</c:v>
                </c:pt>
                <c:pt idx="41">
                  <c:v>0.35837136656254059</c:v>
                </c:pt>
                <c:pt idx="42">
                  <c:v>0.41429438219478126</c:v>
                </c:pt>
                <c:pt idx="43">
                  <c:v>0.36095840403791207</c:v>
                </c:pt>
                <c:pt idx="44">
                  <c:v>0.23263334411265615</c:v>
                </c:pt>
                <c:pt idx="45">
                  <c:v>0.24846561340458798</c:v>
                </c:pt>
                <c:pt idx="46">
                  <c:v>0.27259907253372984</c:v>
                </c:pt>
                <c:pt idx="47">
                  <c:v>0.23625552995929416</c:v>
                </c:pt>
                <c:pt idx="48">
                  <c:v>0.26068736518901042</c:v>
                </c:pt>
                <c:pt idx="49">
                  <c:v>0.27547281777054711</c:v>
                </c:pt>
                <c:pt idx="50">
                  <c:v>0.34874665368702851</c:v>
                </c:pt>
                <c:pt idx="51">
                  <c:v>0.34526282100434397</c:v>
                </c:pt>
                <c:pt idx="52">
                  <c:v>0.296620848988355</c:v>
                </c:pt>
                <c:pt idx="53">
                  <c:v>0.33319609143977308</c:v>
                </c:pt>
                <c:pt idx="54">
                  <c:v>0.36884286747767181</c:v>
                </c:pt>
                <c:pt idx="55">
                  <c:v>0.50287874595358661</c:v>
                </c:pt>
                <c:pt idx="56">
                  <c:v>0.44477541780988611</c:v>
                </c:pt>
                <c:pt idx="57">
                  <c:v>0.24448004213937333</c:v>
                </c:pt>
                <c:pt idx="58">
                  <c:v>0.29560070276739664</c:v>
                </c:pt>
                <c:pt idx="59">
                  <c:v>0.32968225445647209</c:v>
                </c:pt>
                <c:pt idx="60">
                  <c:v>0.26398117063445764</c:v>
                </c:pt>
                <c:pt idx="61">
                  <c:v>0.39704524315151835</c:v>
                </c:pt>
                <c:pt idx="62">
                  <c:v>0.36378380901262514</c:v>
                </c:pt>
                <c:pt idx="63">
                  <c:v>0.34381594695239653</c:v>
                </c:pt>
                <c:pt idx="64">
                  <c:v>0.36482062428948148</c:v>
                </c:pt>
                <c:pt idx="65">
                  <c:v>0.28397403627853329</c:v>
                </c:pt>
                <c:pt idx="66">
                  <c:v>0.33455128568428144</c:v>
                </c:pt>
                <c:pt idx="67">
                  <c:v>0.32401810926232766</c:v>
                </c:pt>
                <c:pt idx="68">
                  <c:v>0.16985601269515296</c:v>
                </c:pt>
                <c:pt idx="69">
                  <c:v>0.2102951423037302</c:v>
                </c:pt>
                <c:pt idx="70">
                  <c:v>0.23821081021613097</c:v>
                </c:pt>
                <c:pt idx="71">
                  <c:v>0.26002560366985933</c:v>
                </c:pt>
                <c:pt idx="72">
                  <c:v>0.29874948742653112</c:v>
                </c:pt>
                <c:pt idx="73">
                  <c:v>0.28688278653273636</c:v>
                </c:pt>
                <c:pt idx="74">
                  <c:v>0.25909713725634009</c:v>
                </c:pt>
                <c:pt idx="75">
                  <c:v>0.32536163516770733</c:v>
                </c:pt>
                <c:pt idx="76">
                  <c:v>0.30004300616421686</c:v>
                </c:pt>
                <c:pt idx="77">
                  <c:v>0.2744526715495888</c:v>
                </c:pt>
                <c:pt idx="78">
                  <c:v>0.29828775457815621</c:v>
                </c:pt>
                <c:pt idx="79">
                  <c:v>0.32895381671372897</c:v>
                </c:pt>
                <c:pt idx="80">
                  <c:v>0.34636631250479238</c:v>
                </c:pt>
                <c:pt idx="81">
                  <c:v>0.20903329477225069</c:v>
                </c:pt>
                <c:pt idx="82">
                  <c:v>0.17743876622315866</c:v>
                </c:pt>
                <c:pt idx="83">
                  <c:v>0.21961147764512912</c:v>
                </c:pt>
                <c:pt idx="84">
                  <c:v>0.15673246498664808</c:v>
                </c:pt>
                <c:pt idx="85">
                  <c:v>0.20177892164543584</c:v>
                </c:pt>
                <c:pt idx="86">
                  <c:v>0.17551015645575865</c:v>
                </c:pt>
                <c:pt idx="87">
                  <c:v>0.22974959744230006</c:v>
                </c:pt>
                <c:pt idx="88">
                  <c:v>0.25230283007231036</c:v>
                </c:pt>
                <c:pt idx="89">
                  <c:v>0.26183086242361403</c:v>
                </c:pt>
                <c:pt idx="90">
                  <c:v>0.2444483709331671</c:v>
                </c:pt>
                <c:pt idx="91">
                  <c:v>0.38568194774584358</c:v>
                </c:pt>
                <c:pt idx="92">
                  <c:v>0.31616365012318431</c:v>
                </c:pt>
                <c:pt idx="93">
                  <c:v>0.28951483045903248</c:v>
                </c:pt>
                <c:pt idx="94">
                  <c:v>0.21230042972826105</c:v>
                </c:pt>
                <c:pt idx="95">
                  <c:v>0.26670489436819278</c:v>
                </c:pt>
                <c:pt idx="96">
                  <c:v>0.2988111629333538</c:v>
                </c:pt>
                <c:pt idx="97">
                  <c:v>0.35259553869387944</c:v>
                </c:pt>
                <c:pt idx="98">
                  <c:v>0.38146967732041592</c:v>
                </c:pt>
                <c:pt idx="99">
                  <c:v>0.45819067399660618</c:v>
                </c:pt>
                <c:pt idx="100">
                  <c:v>0.2918451644735745</c:v>
                </c:pt>
                <c:pt idx="101">
                  <c:v>0.32010254803188454</c:v>
                </c:pt>
                <c:pt idx="102">
                  <c:v>0.33519804505312434</c:v>
                </c:pt>
                <c:pt idx="103">
                  <c:v>0.29993965801764921</c:v>
                </c:pt>
                <c:pt idx="104">
                  <c:v>0.25495654377127386</c:v>
                </c:pt>
                <c:pt idx="105">
                  <c:v>0.2970259070466767</c:v>
                </c:pt>
                <c:pt idx="106">
                  <c:v>0.30814916804742015</c:v>
                </c:pt>
                <c:pt idx="107">
                  <c:v>0.3542824471507583</c:v>
                </c:pt>
                <c:pt idx="108">
                  <c:v>0.37918601666238833</c:v>
                </c:pt>
                <c:pt idx="109">
                  <c:v>0.37228002680384192</c:v>
                </c:pt>
                <c:pt idx="110">
                  <c:v>0.43334377927502943</c:v>
                </c:pt>
                <c:pt idx="111">
                  <c:v>0.34352423847418129</c:v>
                </c:pt>
                <c:pt idx="112">
                  <c:v>0.34347256440089746</c:v>
                </c:pt>
                <c:pt idx="113">
                  <c:v>0.39327470270738807</c:v>
                </c:pt>
                <c:pt idx="114">
                  <c:v>0.38338828565427713</c:v>
                </c:pt>
                <c:pt idx="115">
                  <c:v>0.29696923225662347</c:v>
                </c:pt>
                <c:pt idx="116">
                  <c:v>0.42754628163370084</c:v>
                </c:pt>
                <c:pt idx="117">
                  <c:v>0.30941601629566906</c:v>
                </c:pt>
                <c:pt idx="118">
                  <c:v>0.27766813243231525</c:v>
                </c:pt>
                <c:pt idx="119">
                  <c:v>0.29732428314725112</c:v>
                </c:pt>
                <c:pt idx="120">
                  <c:v>0.30319845844571053</c:v>
                </c:pt>
                <c:pt idx="121">
                  <c:v>0.27014205369436284</c:v>
                </c:pt>
                <c:pt idx="122">
                  <c:v>0.26415952953256633</c:v>
                </c:pt>
                <c:pt idx="123">
                  <c:v>0.28015682247788848</c:v>
                </c:pt>
                <c:pt idx="124">
                  <c:v>0.31900572415379536</c:v>
                </c:pt>
                <c:pt idx="125">
                  <c:v>0.37377857492907318</c:v>
                </c:pt>
                <c:pt idx="126">
                  <c:v>0.38514353724033779</c:v>
                </c:pt>
                <c:pt idx="127">
                  <c:v>0.34648466280166829</c:v>
                </c:pt>
                <c:pt idx="128">
                  <c:v>0.35929983297605989</c:v>
                </c:pt>
                <c:pt idx="129">
                  <c:v>0.31515683914694442</c:v>
                </c:pt>
                <c:pt idx="130">
                  <c:v>0.43996306137212998</c:v>
                </c:pt>
                <c:pt idx="131">
                  <c:v>0.35960821051017311</c:v>
                </c:pt>
                <c:pt idx="132">
                  <c:v>0.351173668225779</c:v>
                </c:pt>
                <c:pt idx="133">
                  <c:v>0.3926496131112126</c:v>
                </c:pt>
                <c:pt idx="134">
                  <c:v>0.40321779455055223</c:v>
                </c:pt>
                <c:pt idx="135">
                  <c:v>0.47897031907906806</c:v>
                </c:pt>
                <c:pt idx="136">
                  <c:v>0.45194144494044147</c:v>
                </c:pt>
                <c:pt idx="137">
                  <c:v>0.38958584063715801</c:v>
                </c:pt>
                <c:pt idx="138">
                  <c:v>0.52006454258443713</c:v>
                </c:pt>
                <c:pt idx="139">
                  <c:v>0.49817807219034727</c:v>
                </c:pt>
                <c:pt idx="140">
                  <c:v>0.36084505445780563</c:v>
                </c:pt>
                <c:pt idx="141">
                  <c:v>0.40302776731331491</c:v>
                </c:pt>
                <c:pt idx="142">
                  <c:v>0.46368146100941138</c:v>
                </c:pt>
                <c:pt idx="143">
                  <c:v>0.40812183079574738</c:v>
                </c:pt>
                <c:pt idx="144">
                  <c:v>0.49619278763289404</c:v>
                </c:pt>
                <c:pt idx="145">
                  <c:v>0.58219011391632802</c:v>
                </c:pt>
                <c:pt idx="146">
                  <c:v>0.52498524788553025</c:v>
                </c:pt>
                <c:pt idx="147">
                  <c:v>0.54267611691009043</c:v>
                </c:pt>
                <c:pt idx="148">
                  <c:v>0.54354790853355639</c:v>
                </c:pt>
                <c:pt idx="149">
                  <c:v>0.60498504785685947</c:v>
                </c:pt>
                <c:pt idx="150">
                  <c:v>0.57171861300119686</c:v>
                </c:pt>
                <c:pt idx="151">
                  <c:v>0.50547911867367656</c:v>
                </c:pt>
                <c:pt idx="152">
                  <c:v>0.49636781271982316</c:v>
                </c:pt>
                <c:pt idx="153">
                  <c:v>0.6485696283133916</c:v>
                </c:pt>
                <c:pt idx="154">
                  <c:v>0.58375033754838201</c:v>
                </c:pt>
                <c:pt idx="155">
                  <c:v>0.5745456848814996</c:v>
                </c:pt>
                <c:pt idx="156">
                  <c:v>0.59072800434728978</c:v>
                </c:pt>
                <c:pt idx="157">
                  <c:v>0.63823648056221394</c:v>
                </c:pt>
                <c:pt idx="158">
                  <c:v>0.65665078661274778</c:v>
                </c:pt>
                <c:pt idx="159">
                  <c:v>0.63487099817640524</c:v>
                </c:pt>
                <c:pt idx="160">
                  <c:v>0.58581229976296612</c:v>
                </c:pt>
                <c:pt idx="161">
                  <c:v>0.68371799957993984</c:v>
                </c:pt>
                <c:pt idx="162">
                  <c:v>0.71501415202845742</c:v>
                </c:pt>
                <c:pt idx="163">
                  <c:v>0.82394643232196607</c:v>
                </c:pt>
                <c:pt idx="164">
                  <c:v>0.70847821521084697</c:v>
                </c:pt>
                <c:pt idx="165">
                  <c:v>0.75635674446670687</c:v>
                </c:pt>
                <c:pt idx="166">
                  <c:v>0.77839657017505848</c:v>
                </c:pt>
                <c:pt idx="167">
                  <c:v>1</c:v>
                </c:pt>
                <c:pt idx="168">
                  <c:v>0.9918004914037678</c:v>
                </c:pt>
                <c:pt idx="169">
                  <c:v>0.95258320359251492</c:v>
                </c:pt>
                <c:pt idx="170">
                  <c:v>0.81866734231906579</c:v>
                </c:pt>
                <c:pt idx="171">
                  <c:v>0.76677657130855426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4B1-4749-A9CB-FA2B8130C840}"/>
            </c:ext>
          </c:extLst>
        </c:ser>
        <c:ser>
          <c:idx val="5"/>
          <c:order val="5"/>
          <c:tx>
            <c:strRef>
              <c:f>'16-cells'!$W$2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76000"/>
                </a:schemeClr>
              </a:solidFill>
              <a:ln w="9525">
                <a:solidFill>
                  <a:schemeClr val="accent6">
                    <a:shade val="76000"/>
                  </a:schemeClr>
                </a:solidFill>
              </a:ln>
              <a:effectLst/>
            </c:spPr>
          </c:marker>
          <c:xVal>
            <c:numRef>
              <c:f>'16-cells'!$W$3:$W$382</c:f>
              <c:numCache>
                <c:formatCode>General</c:formatCode>
                <c:ptCount val="380"/>
                <c:pt idx="0">
                  <c:v>0</c:v>
                </c:pt>
                <c:pt idx="1">
                  <c:v>5.1555015251808188E-3</c:v>
                </c:pt>
                <c:pt idx="2">
                  <c:v>1.0308214785610321E-2</c:v>
                </c:pt>
                <c:pt idx="3">
                  <c:v>1.546371631079114E-2</c:v>
                </c:pt>
                <c:pt idx="4">
                  <c:v>2.0619217835971961E-2</c:v>
                </c:pt>
                <c:pt idx="5">
                  <c:v>2.5771931096401465E-2</c:v>
                </c:pt>
                <c:pt idx="6">
                  <c:v>3.092743262158228E-2</c:v>
                </c:pt>
                <c:pt idx="7">
                  <c:v>3.6082934146763099E-2</c:v>
                </c:pt>
                <c:pt idx="8">
                  <c:v>4.1238435671943921E-2</c:v>
                </c:pt>
                <c:pt idx="9">
                  <c:v>4.6391148932373422E-2</c:v>
                </c:pt>
                <c:pt idx="10">
                  <c:v>5.1546650457554244E-2</c:v>
                </c:pt>
                <c:pt idx="11">
                  <c:v>5.6702151982735059E-2</c:v>
                </c:pt>
                <c:pt idx="12">
                  <c:v>6.185486524316456E-2</c:v>
                </c:pt>
                <c:pt idx="13">
                  <c:v>6.7010366768345389E-2</c:v>
                </c:pt>
                <c:pt idx="14">
                  <c:v>7.2165868293526197E-2</c:v>
                </c:pt>
                <c:pt idx="15">
                  <c:v>7.7318581553955712E-2</c:v>
                </c:pt>
                <c:pt idx="16">
                  <c:v>8.247408307913652E-2</c:v>
                </c:pt>
                <c:pt idx="17">
                  <c:v>8.7629584604317343E-2</c:v>
                </c:pt>
                <c:pt idx="18">
                  <c:v>9.2782297864746843E-2</c:v>
                </c:pt>
                <c:pt idx="19">
                  <c:v>9.7937799389927666E-2</c:v>
                </c:pt>
                <c:pt idx="20">
                  <c:v>0.10309330091510849</c:v>
                </c:pt>
                <c:pt idx="21">
                  <c:v>0.1082488024402893</c:v>
                </c:pt>
                <c:pt idx="22">
                  <c:v>0.1134015157007188</c:v>
                </c:pt>
                <c:pt idx="23">
                  <c:v>0.11855701722589962</c:v>
                </c:pt>
                <c:pt idx="24">
                  <c:v>0.12371251875108043</c:v>
                </c:pt>
                <c:pt idx="25">
                  <c:v>0.12886523201150993</c:v>
                </c:pt>
                <c:pt idx="26">
                  <c:v>0.13402073353669078</c:v>
                </c:pt>
                <c:pt idx="27">
                  <c:v>0.1391762350618716</c:v>
                </c:pt>
                <c:pt idx="28">
                  <c:v>0.14432894832230109</c:v>
                </c:pt>
                <c:pt idx="29">
                  <c:v>0.14948444984748191</c:v>
                </c:pt>
                <c:pt idx="30">
                  <c:v>0.15463995137266273</c:v>
                </c:pt>
                <c:pt idx="31">
                  <c:v>0.15979266463309222</c:v>
                </c:pt>
                <c:pt idx="32">
                  <c:v>0.16494816615827304</c:v>
                </c:pt>
                <c:pt idx="33">
                  <c:v>0.17010366768345386</c:v>
                </c:pt>
                <c:pt idx="34">
                  <c:v>0.17525638094388338</c:v>
                </c:pt>
                <c:pt idx="35">
                  <c:v>0.18041188246906417</c:v>
                </c:pt>
                <c:pt idx="36">
                  <c:v>0.18556738399424502</c:v>
                </c:pt>
                <c:pt idx="37">
                  <c:v>0.19072288551942584</c:v>
                </c:pt>
                <c:pt idx="38">
                  <c:v>0.19587559877985533</c:v>
                </c:pt>
                <c:pt idx="39">
                  <c:v>0.20103110030503615</c:v>
                </c:pt>
                <c:pt idx="40">
                  <c:v>0.20618660183021698</c:v>
                </c:pt>
                <c:pt idx="41">
                  <c:v>0.21133931509064646</c:v>
                </c:pt>
                <c:pt idx="42">
                  <c:v>0.21649481661582728</c:v>
                </c:pt>
                <c:pt idx="43">
                  <c:v>0.22165031814100811</c:v>
                </c:pt>
                <c:pt idx="44">
                  <c:v>0.22680303140143759</c:v>
                </c:pt>
                <c:pt idx="45">
                  <c:v>0.23195853292661844</c:v>
                </c:pt>
                <c:pt idx="46">
                  <c:v>0.23711403445179924</c:v>
                </c:pt>
                <c:pt idx="47">
                  <c:v>0.24226674771222875</c:v>
                </c:pt>
                <c:pt idx="48">
                  <c:v>0.24742224923740955</c:v>
                </c:pt>
                <c:pt idx="49">
                  <c:v>0.25257775076259037</c:v>
                </c:pt>
                <c:pt idx="50">
                  <c:v>0.25773325228777116</c:v>
                </c:pt>
                <c:pt idx="51">
                  <c:v>0.26288596554820071</c:v>
                </c:pt>
                <c:pt idx="52">
                  <c:v>0.26804146707338156</c:v>
                </c:pt>
                <c:pt idx="53">
                  <c:v>0.27319696859856235</c:v>
                </c:pt>
                <c:pt idx="54">
                  <c:v>0.27834968185899189</c:v>
                </c:pt>
                <c:pt idx="55">
                  <c:v>0.28350518338417269</c:v>
                </c:pt>
                <c:pt idx="56">
                  <c:v>0.28866068490935348</c:v>
                </c:pt>
                <c:pt idx="57">
                  <c:v>0.29381339816978297</c:v>
                </c:pt>
                <c:pt idx="58">
                  <c:v>0.29896889969496382</c:v>
                </c:pt>
                <c:pt idx="59">
                  <c:v>0.30412440122014461</c:v>
                </c:pt>
                <c:pt idx="60">
                  <c:v>0.30927711448057416</c:v>
                </c:pt>
                <c:pt idx="61">
                  <c:v>0.31443261600575495</c:v>
                </c:pt>
                <c:pt idx="62">
                  <c:v>0.31958811753093574</c:v>
                </c:pt>
                <c:pt idx="63">
                  <c:v>0.32474361905611659</c:v>
                </c:pt>
                <c:pt idx="64">
                  <c:v>0.32989633231654608</c:v>
                </c:pt>
                <c:pt idx="65">
                  <c:v>0.33505183384172693</c:v>
                </c:pt>
                <c:pt idx="66">
                  <c:v>0.34020733536690773</c:v>
                </c:pt>
                <c:pt idx="67">
                  <c:v>0.34536004862733727</c:v>
                </c:pt>
                <c:pt idx="68">
                  <c:v>0.35051555015251806</c:v>
                </c:pt>
                <c:pt idx="69">
                  <c:v>0.35567105167769886</c:v>
                </c:pt>
                <c:pt idx="70">
                  <c:v>0.36082376493812834</c:v>
                </c:pt>
                <c:pt idx="71">
                  <c:v>0.36597926646330919</c:v>
                </c:pt>
                <c:pt idx="72">
                  <c:v>0.37113476798849004</c:v>
                </c:pt>
                <c:pt idx="73">
                  <c:v>0.37628748124891953</c:v>
                </c:pt>
                <c:pt idx="74">
                  <c:v>0.38144298277410038</c:v>
                </c:pt>
                <c:pt idx="75">
                  <c:v>0.38659848429928112</c:v>
                </c:pt>
                <c:pt idx="76">
                  <c:v>0.39175119755971066</c:v>
                </c:pt>
                <c:pt idx="77">
                  <c:v>0.39690669908489146</c:v>
                </c:pt>
                <c:pt idx="78">
                  <c:v>0.40206220061007231</c:v>
                </c:pt>
                <c:pt idx="79">
                  <c:v>0.4072177021352531</c:v>
                </c:pt>
                <c:pt idx="80">
                  <c:v>0.41237041539568264</c:v>
                </c:pt>
                <c:pt idx="81">
                  <c:v>0.41752591692086344</c:v>
                </c:pt>
                <c:pt idx="82">
                  <c:v>0.42268141844604423</c:v>
                </c:pt>
                <c:pt idx="83">
                  <c:v>0.42783413170647372</c:v>
                </c:pt>
                <c:pt idx="84">
                  <c:v>0.43298963323165457</c:v>
                </c:pt>
                <c:pt idx="85">
                  <c:v>0.43814513475683542</c:v>
                </c:pt>
                <c:pt idx="86">
                  <c:v>0.44329784801726491</c:v>
                </c:pt>
                <c:pt idx="87">
                  <c:v>0.44845334954244576</c:v>
                </c:pt>
                <c:pt idx="88">
                  <c:v>0.4536088510676265</c:v>
                </c:pt>
                <c:pt idx="89">
                  <c:v>0.45876156432805598</c:v>
                </c:pt>
                <c:pt idx="90">
                  <c:v>0.46391706585323689</c:v>
                </c:pt>
                <c:pt idx="91">
                  <c:v>0.46907256737841768</c:v>
                </c:pt>
                <c:pt idx="92">
                  <c:v>0.47422806890359848</c:v>
                </c:pt>
                <c:pt idx="93">
                  <c:v>0.47938078216402796</c:v>
                </c:pt>
                <c:pt idx="94">
                  <c:v>0.48453628368920887</c:v>
                </c:pt>
                <c:pt idx="95">
                  <c:v>0.48969178521438961</c:v>
                </c:pt>
                <c:pt idx="96">
                  <c:v>0.49484449847481909</c:v>
                </c:pt>
                <c:pt idx="97">
                  <c:v>0.5</c:v>
                </c:pt>
                <c:pt idx="98">
                  <c:v>0.50515550152518074</c:v>
                </c:pt>
                <c:pt idx="99">
                  <c:v>0.51030821478561028</c:v>
                </c:pt>
                <c:pt idx="100">
                  <c:v>0.51546371631079102</c:v>
                </c:pt>
                <c:pt idx="101">
                  <c:v>0.52061921783597198</c:v>
                </c:pt>
                <c:pt idx="102">
                  <c:v>0.52577193109640141</c:v>
                </c:pt>
                <c:pt idx="103">
                  <c:v>0.53092743262158226</c:v>
                </c:pt>
                <c:pt idx="104">
                  <c:v>0.53608293414676311</c:v>
                </c:pt>
                <c:pt idx="105">
                  <c:v>0.54123843567194385</c:v>
                </c:pt>
                <c:pt idx="106">
                  <c:v>0.54639114893237339</c:v>
                </c:pt>
                <c:pt idx="107">
                  <c:v>0.55154665045755413</c:v>
                </c:pt>
                <c:pt idx="108">
                  <c:v>0.55670215198273509</c:v>
                </c:pt>
                <c:pt idx="109">
                  <c:v>0.56185486524316453</c:v>
                </c:pt>
                <c:pt idx="110">
                  <c:v>0.56701036676834538</c:v>
                </c:pt>
                <c:pt idx="111">
                  <c:v>0.57216586829352611</c:v>
                </c:pt>
                <c:pt idx="112">
                  <c:v>0.57731858155395566</c:v>
                </c:pt>
                <c:pt idx="113">
                  <c:v>0.58247408307913651</c:v>
                </c:pt>
                <c:pt idx="114">
                  <c:v>0.58762958460431725</c:v>
                </c:pt>
                <c:pt idx="115">
                  <c:v>0.59278229786474679</c:v>
                </c:pt>
                <c:pt idx="116">
                  <c:v>0.59793779938992764</c:v>
                </c:pt>
                <c:pt idx="117">
                  <c:v>0.60309330091510849</c:v>
                </c:pt>
                <c:pt idx="118">
                  <c:v>0.60824601417553792</c:v>
                </c:pt>
                <c:pt idx="119">
                  <c:v>0.61340151570071877</c:v>
                </c:pt>
                <c:pt idx="120">
                  <c:v>0.61855701722589962</c:v>
                </c:pt>
                <c:pt idx="121">
                  <c:v>0.62371251875108036</c:v>
                </c:pt>
                <c:pt idx="122">
                  <c:v>0.6288652320115099</c:v>
                </c:pt>
                <c:pt idx="123">
                  <c:v>0.63402073353669075</c:v>
                </c:pt>
                <c:pt idx="124">
                  <c:v>0.63917623506187149</c:v>
                </c:pt>
                <c:pt idx="125">
                  <c:v>0.64432894832230103</c:v>
                </c:pt>
                <c:pt idx="126">
                  <c:v>0.64948444984748188</c:v>
                </c:pt>
                <c:pt idx="127">
                  <c:v>0.65463995137266273</c:v>
                </c:pt>
                <c:pt idx="128">
                  <c:v>0.65979266463309216</c:v>
                </c:pt>
                <c:pt idx="129">
                  <c:v>0.66494816615827301</c:v>
                </c:pt>
                <c:pt idx="130">
                  <c:v>0.67010366768345386</c:v>
                </c:pt>
                <c:pt idx="131">
                  <c:v>0.67525638094388329</c:v>
                </c:pt>
                <c:pt idx="132">
                  <c:v>0.68041188246906414</c:v>
                </c:pt>
                <c:pt idx="133">
                  <c:v>0.68556738399424488</c:v>
                </c:pt>
                <c:pt idx="134">
                  <c:v>0.69072288551942584</c:v>
                </c:pt>
                <c:pt idx="135">
                  <c:v>0.69587559877985528</c:v>
                </c:pt>
                <c:pt idx="136">
                  <c:v>0.70103110030503613</c:v>
                </c:pt>
                <c:pt idx="137">
                  <c:v>0.70618660183021698</c:v>
                </c:pt>
                <c:pt idx="138">
                  <c:v>0.71133931509064641</c:v>
                </c:pt>
                <c:pt idx="139">
                  <c:v>0.71649481661582726</c:v>
                </c:pt>
                <c:pt idx="140">
                  <c:v>0.721650318141008</c:v>
                </c:pt>
                <c:pt idx="141">
                  <c:v>0.72680303140143765</c:v>
                </c:pt>
                <c:pt idx="142">
                  <c:v>0.73195853292661839</c:v>
                </c:pt>
                <c:pt idx="143">
                  <c:v>0.73711403445179924</c:v>
                </c:pt>
                <c:pt idx="144">
                  <c:v>0.74226674771222867</c:v>
                </c:pt>
                <c:pt idx="145">
                  <c:v>0.74742224923740952</c:v>
                </c:pt>
                <c:pt idx="146">
                  <c:v>0.75257775076259037</c:v>
                </c:pt>
                <c:pt idx="147">
                  <c:v>0.75773325228777111</c:v>
                </c:pt>
                <c:pt idx="148">
                  <c:v>0.76288596554820076</c:v>
                </c:pt>
                <c:pt idx="149">
                  <c:v>0.7680414670733815</c:v>
                </c:pt>
                <c:pt idx="150">
                  <c:v>0.77319696859856224</c:v>
                </c:pt>
                <c:pt idx="151">
                  <c:v>0.77834968185899178</c:v>
                </c:pt>
                <c:pt idx="152">
                  <c:v>0.78350518338417263</c:v>
                </c:pt>
                <c:pt idx="153">
                  <c:v>0.78866068490935348</c:v>
                </c:pt>
                <c:pt idx="154">
                  <c:v>0.79381339816978291</c:v>
                </c:pt>
                <c:pt idx="155">
                  <c:v>0.79896889969496376</c:v>
                </c:pt>
                <c:pt idx="156">
                  <c:v>0.80412440122014461</c:v>
                </c:pt>
                <c:pt idx="157">
                  <c:v>0.80927711448057404</c:v>
                </c:pt>
                <c:pt idx="158">
                  <c:v>0.81443261600575489</c:v>
                </c:pt>
                <c:pt idx="159">
                  <c:v>0.81958811753093574</c:v>
                </c:pt>
                <c:pt idx="160">
                  <c:v>0.82474083079136529</c:v>
                </c:pt>
                <c:pt idx="161">
                  <c:v>0.82989633231654603</c:v>
                </c:pt>
                <c:pt idx="162">
                  <c:v>0.83505183384172688</c:v>
                </c:pt>
                <c:pt idx="163">
                  <c:v>0.84020733536690773</c:v>
                </c:pt>
                <c:pt idx="164">
                  <c:v>0.84536004862733716</c:v>
                </c:pt>
                <c:pt idx="165">
                  <c:v>0.85051555015251801</c:v>
                </c:pt>
                <c:pt idx="166">
                  <c:v>0.85567105167769886</c:v>
                </c:pt>
                <c:pt idx="167">
                  <c:v>0.8608237649381284</c:v>
                </c:pt>
                <c:pt idx="168">
                  <c:v>0.86597926646330914</c:v>
                </c:pt>
                <c:pt idx="169">
                  <c:v>0.87113476798848999</c:v>
                </c:pt>
                <c:pt idx="170">
                  <c:v>0.87628748124891953</c:v>
                </c:pt>
                <c:pt idx="171">
                  <c:v>0.88144298277410027</c:v>
                </c:pt>
                <c:pt idx="172">
                  <c:v>0.88659848429928112</c:v>
                </c:pt>
                <c:pt idx="173">
                  <c:v>0.89175119755971055</c:v>
                </c:pt>
                <c:pt idx="174">
                  <c:v>0.89690669908489151</c:v>
                </c:pt>
                <c:pt idx="175">
                  <c:v>0.90206220061007225</c:v>
                </c:pt>
                <c:pt idx="176">
                  <c:v>0.90721770213525299</c:v>
                </c:pt>
                <c:pt idx="177">
                  <c:v>0.91237041539568264</c:v>
                </c:pt>
                <c:pt idx="178">
                  <c:v>0.91752591692086338</c:v>
                </c:pt>
                <c:pt idx="179">
                  <c:v>0.92268141844604423</c:v>
                </c:pt>
                <c:pt idx="180">
                  <c:v>0.92783413170647377</c:v>
                </c:pt>
                <c:pt idx="181">
                  <c:v>0.93298963323165462</c:v>
                </c:pt>
                <c:pt idx="182">
                  <c:v>0.93814513475683536</c:v>
                </c:pt>
                <c:pt idx="183">
                  <c:v>0.94329784801726491</c:v>
                </c:pt>
                <c:pt idx="184">
                  <c:v>0.94845334954244576</c:v>
                </c:pt>
                <c:pt idx="185">
                  <c:v>0.9536088510676265</c:v>
                </c:pt>
                <c:pt idx="186">
                  <c:v>0.95876156432805593</c:v>
                </c:pt>
                <c:pt idx="187">
                  <c:v>0.96391706585323689</c:v>
                </c:pt>
                <c:pt idx="188">
                  <c:v>0.96907256737841774</c:v>
                </c:pt>
                <c:pt idx="189">
                  <c:v>0.97422806890359848</c:v>
                </c:pt>
                <c:pt idx="190">
                  <c:v>0.97938078216402802</c:v>
                </c:pt>
                <c:pt idx="191">
                  <c:v>0.98453628368920887</c:v>
                </c:pt>
                <c:pt idx="192">
                  <c:v>0.98969178521438961</c:v>
                </c:pt>
                <c:pt idx="193">
                  <c:v>0.99484449847481904</c:v>
                </c:pt>
                <c:pt idx="194">
                  <c:v>1</c:v>
                </c:pt>
              </c:numCache>
            </c:numRef>
          </c:xVal>
          <c:yVal>
            <c:numRef>
              <c:f>'16-cells'!$X$3:$X$382</c:f>
              <c:numCache>
                <c:formatCode>General</c:formatCode>
                <c:ptCount val="380"/>
                <c:pt idx="0">
                  <c:v>0.67530304224020532</c:v>
                </c:pt>
                <c:pt idx="1">
                  <c:v>0.69244636030418649</c:v>
                </c:pt>
                <c:pt idx="2">
                  <c:v>0.671007364554844</c:v>
                </c:pt>
                <c:pt idx="3">
                  <c:v>0.608423655115233</c:v>
                </c:pt>
                <c:pt idx="4">
                  <c:v>0.50285315535346486</c:v>
                </c:pt>
                <c:pt idx="5">
                  <c:v>0.5681680904305807</c:v>
                </c:pt>
                <c:pt idx="6">
                  <c:v>0.55615519964584104</c:v>
                </c:pt>
                <c:pt idx="7">
                  <c:v>0.39982254536723355</c:v>
                </c:pt>
                <c:pt idx="8">
                  <c:v>0.5290211482402728</c:v>
                </c:pt>
                <c:pt idx="9">
                  <c:v>0.65606065721992757</c:v>
                </c:pt>
                <c:pt idx="10">
                  <c:v>0.5442229700578135</c:v>
                </c:pt>
                <c:pt idx="11">
                  <c:v>0.47544147936386461</c:v>
                </c:pt>
                <c:pt idx="12">
                  <c:v>0.56049777337580242</c:v>
                </c:pt>
                <c:pt idx="13">
                  <c:v>0.54872123865584688</c:v>
                </c:pt>
                <c:pt idx="14">
                  <c:v>0.55563934315524088</c:v>
                </c:pt>
                <c:pt idx="15">
                  <c:v>0.53120837976041757</c:v>
                </c:pt>
                <c:pt idx="16">
                  <c:v>0.46023403002097196</c:v>
                </c:pt>
                <c:pt idx="17">
                  <c:v>0.53326430235568212</c:v>
                </c:pt>
                <c:pt idx="18">
                  <c:v>0.66612830007465851</c:v>
                </c:pt>
                <c:pt idx="19">
                  <c:v>0.57343733000183839</c:v>
                </c:pt>
                <c:pt idx="20">
                  <c:v>0.45351101306711389</c:v>
                </c:pt>
                <c:pt idx="21">
                  <c:v>0.41765054568237503</c:v>
                </c:pt>
                <c:pt idx="22">
                  <c:v>0.33246857027090909</c:v>
                </c:pt>
                <c:pt idx="23">
                  <c:v>0.28169703654514966</c:v>
                </c:pt>
                <c:pt idx="24">
                  <c:v>0.30699463884418138</c:v>
                </c:pt>
                <c:pt idx="25">
                  <c:v>0.44019816392606181</c:v>
                </c:pt>
                <c:pt idx="26">
                  <c:v>0.40954690917549252</c:v>
                </c:pt>
                <c:pt idx="27">
                  <c:v>0.57487797649195083</c:v>
                </c:pt>
                <c:pt idx="28">
                  <c:v>0.46443966730070124</c:v>
                </c:pt>
                <c:pt idx="29">
                  <c:v>0.34828941987716988</c:v>
                </c:pt>
                <c:pt idx="30">
                  <c:v>0.40281451301271448</c:v>
                </c:pt>
                <c:pt idx="31">
                  <c:v>0.36079565705110167</c:v>
                </c:pt>
                <c:pt idx="32">
                  <c:v>0.37462061099918592</c:v>
                </c:pt>
                <c:pt idx="33">
                  <c:v>0.26649521472760901</c:v>
                </c:pt>
                <c:pt idx="34">
                  <c:v>0.30501750160384478</c:v>
                </c:pt>
                <c:pt idx="35">
                  <c:v>0.34348538906834442</c:v>
                </c:pt>
                <c:pt idx="36">
                  <c:v>0.40227802226249032</c:v>
                </c:pt>
                <c:pt idx="37">
                  <c:v>0.58708595482222647</c:v>
                </c:pt>
                <c:pt idx="38">
                  <c:v>0.57551201101494298</c:v>
                </c:pt>
                <c:pt idx="39">
                  <c:v>0.57998214198621634</c:v>
                </c:pt>
                <c:pt idx="40">
                  <c:v>0.56534494854565998</c:v>
                </c:pt>
                <c:pt idx="41">
                  <c:v>0.48375896183412315</c:v>
                </c:pt>
                <c:pt idx="42">
                  <c:v>0.38109414099577188</c:v>
                </c:pt>
                <c:pt idx="43">
                  <c:v>0.46507557766547741</c:v>
                </c:pt>
                <c:pt idx="44">
                  <c:v>0.65422420811339088</c:v>
                </c:pt>
                <c:pt idx="45">
                  <c:v>0.52412520118403139</c:v>
                </c:pt>
                <c:pt idx="46">
                  <c:v>0.55734448333689746</c:v>
                </c:pt>
                <c:pt idx="47">
                  <c:v>0.57293835608729415</c:v>
                </c:pt>
                <c:pt idx="48">
                  <c:v>0.44257485546639053</c:v>
                </c:pt>
                <c:pt idx="49">
                  <c:v>0.5856790734842261</c:v>
                </c:pt>
                <c:pt idx="50">
                  <c:v>0.49428993760950229</c:v>
                </c:pt>
                <c:pt idx="51">
                  <c:v>0.42084510424052796</c:v>
                </c:pt>
                <c:pt idx="52">
                  <c:v>0.39547434411192023</c:v>
                </c:pt>
                <c:pt idx="53">
                  <c:v>0.39709319557151274</c:v>
                </c:pt>
                <c:pt idx="54">
                  <c:v>0.38687548537406163</c:v>
                </c:pt>
                <c:pt idx="55">
                  <c:v>0.51815064510198949</c:v>
                </c:pt>
                <c:pt idx="56">
                  <c:v>0.38343331570042061</c:v>
                </c:pt>
                <c:pt idx="57">
                  <c:v>0.34345349975801642</c:v>
                </c:pt>
                <c:pt idx="58">
                  <c:v>0.37303364884992141</c:v>
                </c:pt>
                <c:pt idx="59">
                  <c:v>0.38951104308058249</c:v>
                </c:pt>
                <c:pt idx="60">
                  <c:v>0.39547434411192023</c:v>
                </c:pt>
                <c:pt idx="61">
                  <c:v>0.50935107129324286</c:v>
                </c:pt>
                <c:pt idx="62">
                  <c:v>0.44820425666017627</c:v>
                </c:pt>
                <c:pt idx="63">
                  <c:v>0.43127478455957113</c:v>
                </c:pt>
                <c:pt idx="64">
                  <c:v>0.40165336694841813</c:v>
                </c:pt>
                <c:pt idx="65">
                  <c:v>0.40970260404356462</c:v>
                </c:pt>
                <c:pt idx="66">
                  <c:v>0.47339306013573595</c:v>
                </c:pt>
                <c:pt idx="67">
                  <c:v>0.44599451503862364</c:v>
                </c:pt>
                <c:pt idx="68">
                  <c:v>0.48423167396369121</c:v>
                </c:pt>
                <c:pt idx="69">
                  <c:v>0.41645563446596662</c:v>
                </c:pt>
                <c:pt idx="70">
                  <c:v>0.33184579079862092</c:v>
                </c:pt>
                <c:pt idx="71">
                  <c:v>0.2711004063073304</c:v>
                </c:pt>
                <c:pt idx="72">
                  <c:v>0.18658623057096874</c:v>
                </c:pt>
                <c:pt idx="73">
                  <c:v>0.19301661620652269</c:v>
                </c:pt>
                <c:pt idx="74">
                  <c:v>0.22527921904954848</c:v>
                </c:pt>
                <c:pt idx="75">
                  <c:v>0.19898742060499652</c:v>
                </c:pt>
                <c:pt idx="76">
                  <c:v>0.24096313220557725</c:v>
                </c:pt>
                <c:pt idx="77">
                  <c:v>0.21731627067646608</c:v>
                </c:pt>
                <c:pt idx="78">
                  <c:v>0.26475443355205647</c:v>
                </c:pt>
                <c:pt idx="79">
                  <c:v>0.21427740698638514</c:v>
                </c:pt>
                <c:pt idx="80">
                  <c:v>0.37111841438845683</c:v>
                </c:pt>
                <c:pt idx="81">
                  <c:v>0.37882999996248318</c:v>
                </c:pt>
                <c:pt idx="82">
                  <c:v>0.39876269475927323</c:v>
                </c:pt>
                <c:pt idx="83">
                  <c:v>0.50007128198779205</c:v>
                </c:pt>
                <c:pt idx="84">
                  <c:v>0.50149317006006455</c:v>
                </c:pt>
                <c:pt idx="85">
                  <c:v>0.39730141400953678</c:v>
                </c:pt>
                <c:pt idx="86">
                  <c:v>0.37539720949776212</c:v>
                </c:pt>
                <c:pt idx="87">
                  <c:v>0.28188649656533371</c:v>
                </c:pt>
                <c:pt idx="88">
                  <c:v>0.34553193245468911</c:v>
                </c:pt>
                <c:pt idx="89">
                  <c:v>0.36888803850728014</c:v>
                </c:pt>
                <c:pt idx="90">
                  <c:v>0.30201803059122784</c:v>
                </c:pt>
                <c:pt idx="91">
                  <c:v>0.44197271025372636</c:v>
                </c:pt>
                <c:pt idx="92">
                  <c:v>0.41661508101760664</c:v>
                </c:pt>
                <c:pt idx="93">
                  <c:v>0.4247975028794172</c:v>
                </c:pt>
                <c:pt idx="94">
                  <c:v>0.38114666456572388</c:v>
                </c:pt>
                <c:pt idx="95">
                  <c:v>0.38932158306039838</c:v>
                </c:pt>
                <c:pt idx="96">
                  <c:v>0.35369747174044353</c:v>
                </c:pt>
                <c:pt idx="97">
                  <c:v>0.24385943192007414</c:v>
                </c:pt>
                <c:pt idx="98">
                  <c:v>0.26879499675479374</c:v>
                </c:pt>
                <c:pt idx="99">
                  <c:v>0.31711105358529645</c:v>
                </c:pt>
                <c:pt idx="100">
                  <c:v>0.42645387117468969</c:v>
                </c:pt>
                <c:pt idx="101">
                  <c:v>0.48249276862992269</c:v>
                </c:pt>
                <c:pt idx="102">
                  <c:v>0.46264261087162867</c:v>
                </c:pt>
                <c:pt idx="103">
                  <c:v>0.56129313029221872</c:v>
                </c:pt>
                <c:pt idx="104">
                  <c:v>0.58171541979463282</c:v>
                </c:pt>
                <c:pt idx="105">
                  <c:v>0.54157615730058861</c:v>
                </c:pt>
                <c:pt idx="106">
                  <c:v>0.49397854787335821</c:v>
                </c:pt>
                <c:pt idx="107">
                  <c:v>0.45675997103700289</c:v>
                </c:pt>
                <c:pt idx="108">
                  <c:v>0.39567505918280832</c:v>
                </c:pt>
                <c:pt idx="109">
                  <c:v>0.57880036166229598</c:v>
                </c:pt>
                <c:pt idx="110">
                  <c:v>0.53755060083212347</c:v>
                </c:pt>
                <c:pt idx="111">
                  <c:v>0.53094951359422549</c:v>
                </c:pt>
                <c:pt idx="112">
                  <c:v>0.50685807756230605</c:v>
                </c:pt>
                <c:pt idx="113">
                  <c:v>0.48138414613557834</c:v>
                </c:pt>
                <c:pt idx="114">
                  <c:v>0.40620978664175555</c:v>
                </c:pt>
                <c:pt idx="115">
                  <c:v>0.38329450340840454</c:v>
                </c:pt>
                <c:pt idx="116">
                  <c:v>0.40444274368122701</c:v>
                </c:pt>
                <c:pt idx="117">
                  <c:v>0.37717363166721068</c:v>
                </c:pt>
                <c:pt idx="118">
                  <c:v>0.414437228706382</c:v>
                </c:pt>
                <c:pt idx="119">
                  <c:v>0.41350868702330174</c:v>
                </c:pt>
                <c:pt idx="120">
                  <c:v>0.50899841303785076</c:v>
                </c:pt>
                <c:pt idx="121">
                  <c:v>0.46321099093218088</c:v>
                </c:pt>
                <c:pt idx="122">
                  <c:v>0.39168514370823915</c:v>
                </c:pt>
                <c:pt idx="123">
                  <c:v>0.42625690778736963</c:v>
                </c:pt>
                <c:pt idx="124">
                  <c:v>0.50261679928868086</c:v>
                </c:pt>
                <c:pt idx="125">
                  <c:v>0.39543682727624024</c:v>
                </c:pt>
                <c:pt idx="126">
                  <c:v>0.4411098230330861</c:v>
                </c:pt>
                <c:pt idx="127">
                  <c:v>0.38411987379336482</c:v>
                </c:pt>
                <c:pt idx="128">
                  <c:v>0.33421685481359764</c:v>
                </c:pt>
                <c:pt idx="129">
                  <c:v>0.32498396155274684</c:v>
                </c:pt>
                <c:pt idx="130">
                  <c:v>0.29343605442942522</c:v>
                </c:pt>
                <c:pt idx="131">
                  <c:v>0.37777765272165886</c:v>
                </c:pt>
                <c:pt idx="132">
                  <c:v>0.37102087061568884</c:v>
                </c:pt>
                <c:pt idx="133">
                  <c:v>0.35232810723812313</c:v>
                </c:pt>
                <c:pt idx="134">
                  <c:v>0.37642517079539445</c:v>
                </c:pt>
                <c:pt idx="135">
                  <c:v>0.29533440631483382</c:v>
                </c:pt>
                <c:pt idx="136">
                  <c:v>0.36314983849002241</c:v>
                </c:pt>
                <c:pt idx="137">
                  <c:v>0.39457956758095197</c:v>
                </c:pt>
                <c:pt idx="138">
                  <c:v>0.41016781280599673</c:v>
                </c:pt>
                <c:pt idx="139">
                  <c:v>0.54220644014001285</c:v>
                </c:pt>
                <c:pt idx="140">
                  <c:v>0.49793282235403141</c:v>
                </c:pt>
                <c:pt idx="141">
                  <c:v>0.3405215590496235</c:v>
                </c:pt>
                <c:pt idx="142">
                  <c:v>0.29684633479273825</c:v>
                </c:pt>
                <c:pt idx="143">
                  <c:v>0.32663470232266734</c:v>
                </c:pt>
                <c:pt idx="144">
                  <c:v>0.26854363395573766</c:v>
                </c:pt>
                <c:pt idx="145">
                  <c:v>0.23823753409342444</c:v>
                </c:pt>
                <c:pt idx="146">
                  <c:v>0.35001331847666639</c:v>
                </c:pt>
                <c:pt idx="147">
                  <c:v>0.40082612072167384</c:v>
                </c:pt>
                <c:pt idx="148">
                  <c:v>0.4518021212018894</c:v>
                </c:pt>
                <c:pt idx="149">
                  <c:v>0.42999546046288273</c:v>
                </c:pt>
                <c:pt idx="150">
                  <c:v>0.50521296431773766</c:v>
                </c:pt>
                <c:pt idx="151">
                  <c:v>0.4518021212018894</c:v>
                </c:pt>
                <c:pt idx="152">
                  <c:v>0.5034046528379611</c:v>
                </c:pt>
                <c:pt idx="153">
                  <c:v>0.54027432310249224</c:v>
                </c:pt>
                <c:pt idx="154">
                  <c:v>0.61808799198640396</c:v>
                </c:pt>
                <c:pt idx="155">
                  <c:v>0.59678780852907742</c:v>
                </c:pt>
                <c:pt idx="156">
                  <c:v>0.49416425620997423</c:v>
                </c:pt>
                <c:pt idx="157">
                  <c:v>0.44030883859131786</c:v>
                </c:pt>
                <c:pt idx="158">
                  <c:v>0.50183644910653658</c:v>
                </c:pt>
                <c:pt idx="159">
                  <c:v>0.54834419445726268</c:v>
                </c:pt>
                <c:pt idx="160">
                  <c:v>0.46505681924763737</c:v>
                </c:pt>
                <c:pt idx="161">
                  <c:v>0.41043230649754081</c:v>
                </c:pt>
                <c:pt idx="162">
                  <c:v>0.50700814490502621</c:v>
                </c:pt>
                <c:pt idx="163">
                  <c:v>0.5374117885401074</c:v>
                </c:pt>
                <c:pt idx="164">
                  <c:v>0.59449177818546073</c:v>
                </c:pt>
                <c:pt idx="165">
                  <c:v>0.52480425590983959</c:v>
                </c:pt>
                <c:pt idx="166">
                  <c:v>0.45741839150318708</c:v>
                </c:pt>
                <c:pt idx="167">
                  <c:v>0.48150795169332244</c:v>
                </c:pt>
                <c:pt idx="168">
                  <c:v>0.67742274345612596</c:v>
                </c:pt>
                <c:pt idx="169">
                  <c:v>0.61524046415829103</c:v>
                </c:pt>
                <c:pt idx="170">
                  <c:v>0.45122061024884924</c:v>
                </c:pt>
                <c:pt idx="171">
                  <c:v>0.48404408978529112</c:v>
                </c:pt>
                <c:pt idx="172">
                  <c:v>0.61342652515316254</c:v>
                </c:pt>
                <c:pt idx="173">
                  <c:v>0.5699688985432213</c:v>
                </c:pt>
                <c:pt idx="174">
                  <c:v>0.51231490131196378</c:v>
                </c:pt>
                <c:pt idx="175">
                  <c:v>0.59385586782068456</c:v>
                </c:pt>
                <c:pt idx="176">
                  <c:v>0.56139817743212272</c:v>
                </c:pt>
                <c:pt idx="177">
                  <c:v>0.62078545247179673</c:v>
                </c:pt>
                <c:pt idx="178">
                  <c:v>0.63276645394620834</c:v>
                </c:pt>
                <c:pt idx="179">
                  <c:v>0.72580633059085276</c:v>
                </c:pt>
                <c:pt idx="180">
                  <c:v>0.76875935576089782</c:v>
                </c:pt>
                <c:pt idx="181">
                  <c:v>0.69960832423550068</c:v>
                </c:pt>
                <c:pt idx="182">
                  <c:v>0.70858422717194347</c:v>
                </c:pt>
                <c:pt idx="183">
                  <c:v>0.76034245367608722</c:v>
                </c:pt>
                <c:pt idx="184">
                  <c:v>0.90013956262872974</c:v>
                </c:pt>
                <c:pt idx="185">
                  <c:v>0.9318956881900754</c:v>
                </c:pt>
                <c:pt idx="186">
                  <c:v>0.97012721958979098</c:v>
                </c:pt>
                <c:pt idx="187">
                  <c:v>0.98874682513778056</c:v>
                </c:pt>
                <c:pt idx="188">
                  <c:v>0.93625326865430869</c:v>
                </c:pt>
                <c:pt idx="189">
                  <c:v>1</c:v>
                </c:pt>
                <c:pt idx="190">
                  <c:v>0.96632488829362184</c:v>
                </c:pt>
                <c:pt idx="191">
                  <c:v>0.77992436605926918</c:v>
                </c:pt>
                <c:pt idx="192">
                  <c:v>0.55644220343879314</c:v>
                </c:pt>
                <c:pt idx="193">
                  <c:v>0.32403290976825855</c:v>
                </c:pt>
                <c:pt idx="194">
                  <c:v>9.3792089200028517E-2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4B1-4749-A9CB-FA2B8130C840}"/>
            </c:ext>
          </c:extLst>
        </c:ser>
        <c:ser>
          <c:idx val="6"/>
          <c:order val="6"/>
          <c:tx>
            <c:strRef>
              <c:f>'16-cells'!$AA$2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61000"/>
                </a:schemeClr>
              </a:solidFill>
              <a:ln w="9525">
                <a:solidFill>
                  <a:schemeClr val="accent6">
                    <a:shade val="61000"/>
                  </a:schemeClr>
                </a:solidFill>
              </a:ln>
              <a:effectLst/>
            </c:spPr>
          </c:marker>
          <c:xVal>
            <c:numRef>
              <c:f>'16-cells'!$AA$3:$AA$382</c:f>
              <c:numCache>
                <c:formatCode>General</c:formatCode>
                <c:ptCount val="380"/>
                <c:pt idx="0">
                  <c:v>0</c:v>
                </c:pt>
                <c:pt idx="1">
                  <c:v>5.1290286716655763E-3</c:v>
                </c:pt>
                <c:pt idx="2">
                  <c:v>1.0255586712949811E-2</c:v>
                </c:pt>
                <c:pt idx="3">
                  <c:v>1.5384615384615387E-2</c:v>
                </c:pt>
                <c:pt idx="4">
                  <c:v>2.0513644056280964E-2</c:v>
                </c:pt>
                <c:pt idx="5">
                  <c:v>2.5640202097565196E-2</c:v>
                </c:pt>
                <c:pt idx="6">
                  <c:v>3.0769230769230774E-2</c:v>
                </c:pt>
                <c:pt idx="7">
                  <c:v>3.5898259440896349E-2</c:v>
                </c:pt>
                <c:pt idx="8">
                  <c:v>4.1024817482180585E-2</c:v>
                </c:pt>
                <c:pt idx="9">
                  <c:v>4.6153846153846163E-2</c:v>
                </c:pt>
                <c:pt idx="10">
                  <c:v>5.1282874825511728E-2</c:v>
                </c:pt>
                <c:pt idx="11">
                  <c:v>5.6409432866795964E-2</c:v>
                </c:pt>
                <c:pt idx="12">
                  <c:v>6.1538461538461549E-2</c:v>
                </c:pt>
                <c:pt idx="13">
                  <c:v>6.666749021012712E-2</c:v>
                </c:pt>
                <c:pt idx="14">
                  <c:v>7.1794048251411349E-2</c:v>
                </c:pt>
                <c:pt idx="15">
                  <c:v>7.6923076923076927E-2</c:v>
                </c:pt>
                <c:pt idx="16">
                  <c:v>8.2052105594742505E-2</c:v>
                </c:pt>
                <c:pt idx="17">
                  <c:v>8.7178663636026735E-2</c:v>
                </c:pt>
                <c:pt idx="18">
                  <c:v>9.2307692307692327E-2</c:v>
                </c:pt>
                <c:pt idx="19">
                  <c:v>9.7436720979357891E-2</c:v>
                </c:pt>
                <c:pt idx="20">
                  <c:v>0.10256327902064212</c:v>
                </c:pt>
                <c:pt idx="21">
                  <c:v>0.10769230769230771</c:v>
                </c:pt>
                <c:pt idx="22">
                  <c:v>0.11282133636397326</c:v>
                </c:pt>
                <c:pt idx="23">
                  <c:v>0.11794789440525751</c:v>
                </c:pt>
                <c:pt idx="24">
                  <c:v>0.1230769230769231</c:v>
                </c:pt>
                <c:pt idx="25">
                  <c:v>0.12820595174858865</c:v>
                </c:pt>
                <c:pt idx="26">
                  <c:v>0.13333250978987291</c:v>
                </c:pt>
                <c:pt idx="27">
                  <c:v>0.13846153846153847</c:v>
                </c:pt>
                <c:pt idx="28">
                  <c:v>0.14359056713320403</c:v>
                </c:pt>
                <c:pt idx="29">
                  <c:v>0.14871712517448829</c:v>
                </c:pt>
                <c:pt idx="30">
                  <c:v>0.15384615384615385</c:v>
                </c:pt>
                <c:pt idx="31">
                  <c:v>0.15897518251781942</c:v>
                </c:pt>
                <c:pt idx="32">
                  <c:v>0.16410174055910368</c:v>
                </c:pt>
                <c:pt idx="33">
                  <c:v>0.16923076923076924</c:v>
                </c:pt>
                <c:pt idx="34">
                  <c:v>0.1743597979024348</c:v>
                </c:pt>
                <c:pt idx="35">
                  <c:v>0.17948635594371906</c:v>
                </c:pt>
                <c:pt idx="36">
                  <c:v>0.18461538461538465</c:v>
                </c:pt>
                <c:pt idx="37">
                  <c:v>0.18974441328705019</c:v>
                </c:pt>
                <c:pt idx="38">
                  <c:v>0.19487097132833445</c:v>
                </c:pt>
                <c:pt idx="39">
                  <c:v>0.20000000000000004</c:v>
                </c:pt>
                <c:pt idx="40">
                  <c:v>0.20512902867166558</c:v>
                </c:pt>
                <c:pt idx="41">
                  <c:v>0.2102555867129498</c:v>
                </c:pt>
                <c:pt idx="42">
                  <c:v>0.21538461538461542</c:v>
                </c:pt>
                <c:pt idx="43">
                  <c:v>0.22051364405628096</c:v>
                </c:pt>
                <c:pt idx="44">
                  <c:v>0.22564020209756519</c:v>
                </c:pt>
                <c:pt idx="45">
                  <c:v>0.23076923076923081</c:v>
                </c:pt>
                <c:pt idx="46">
                  <c:v>0.23589825944089635</c:v>
                </c:pt>
                <c:pt idx="47">
                  <c:v>0.24102481748218058</c:v>
                </c:pt>
                <c:pt idx="48">
                  <c:v>0.2461538461538462</c:v>
                </c:pt>
                <c:pt idx="49">
                  <c:v>0.25128287482551176</c:v>
                </c:pt>
                <c:pt idx="50">
                  <c:v>0.25640943286679596</c:v>
                </c:pt>
                <c:pt idx="51">
                  <c:v>0.26153846153846155</c:v>
                </c:pt>
                <c:pt idx="52">
                  <c:v>0.26666749021012714</c:v>
                </c:pt>
                <c:pt idx="53">
                  <c:v>0.27179404825141135</c:v>
                </c:pt>
                <c:pt idx="54">
                  <c:v>0.27692307692307694</c:v>
                </c:pt>
                <c:pt idx="55">
                  <c:v>0.28205210559474253</c:v>
                </c:pt>
                <c:pt idx="56">
                  <c:v>0.28717866363602673</c:v>
                </c:pt>
                <c:pt idx="57">
                  <c:v>0.29230769230769232</c:v>
                </c:pt>
                <c:pt idx="58">
                  <c:v>0.29743672097935792</c:v>
                </c:pt>
                <c:pt idx="59">
                  <c:v>0.30256327902064212</c:v>
                </c:pt>
                <c:pt idx="60">
                  <c:v>0.30769230769230771</c:v>
                </c:pt>
                <c:pt idx="61">
                  <c:v>0.3128213363639733</c:v>
                </c:pt>
                <c:pt idx="62">
                  <c:v>0.3179478944052575</c:v>
                </c:pt>
                <c:pt idx="63">
                  <c:v>0.32307692307692309</c:v>
                </c:pt>
                <c:pt idx="64">
                  <c:v>0.32820595174858869</c:v>
                </c:pt>
                <c:pt idx="65">
                  <c:v>0.33333250978987289</c:v>
                </c:pt>
                <c:pt idx="66">
                  <c:v>0.33846153846153848</c:v>
                </c:pt>
                <c:pt idx="67">
                  <c:v>0.34359056713320407</c:v>
                </c:pt>
                <c:pt idx="68">
                  <c:v>0.34871712517448827</c:v>
                </c:pt>
                <c:pt idx="69">
                  <c:v>0.35384615384615387</c:v>
                </c:pt>
                <c:pt idx="70">
                  <c:v>0.35897518251781946</c:v>
                </c:pt>
                <c:pt idx="71">
                  <c:v>0.36410174055910366</c:v>
                </c:pt>
                <c:pt idx="72">
                  <c:v>0.36923076923076931</c:v>
                </c:pt>
                <c:pt idx="73">
                  <c:v>0.37435979790243484</c:v>
                </c:pt>
                <c:pt idx="74">
                  <c:v>0.37948635594371904</c:v>
                </c:pt>
                <c:pt idx="75">
                  <c:v>0.38461538461538469</c:v>
                </c:pt>
                <c:pt idx="76">
                  <c:v>0.38974441328705023</c:v>
                </c:pt>
                <c:pt idx="77">
                  <c:v>0.39487097132833443</c:v>
                </c:pt>
                <c:pt idx="78">
                  <c:v>0.40000000000000008</c:v>
                </c:pt>
                <c:pt idx="79">
                  <c:v>0.40512902867166561</c:v>
                </c:pt>
                <c:pt idx="80">
                  <c:v>0.41025558671294982</c:v>
                </c:pt>
                <c:pt idx="81">
                  <c:v>0.41538461538461541</c:v>
                </c:pt>
                <c:pt idx="82">
                  <c:v>0.42051117342589961</c:v>
                </c:pt>
                <c:pt idx="83">
                  <c:v>0.42564020209756526</c:v>
                </c:pt>
                <c:pt idx="84">
                  <c:v>0.43076923076923085</c:v>
                </c:pt>
                <c:pt idx="85">
                  <c:v>0.43589578881051505</c:v>
                </c:pt>
                <c:pt idx="86">
                  <c:v>0.44102481748218059</c:v>
                </c:pt>
                <c:pt idx="87">
                  <c:v>0.44615384615384618</c:v>
                </c:pt>
                <c:pt idx="88">
                  <c:v>0.45128040419513038</c:v>
                </c:pt>
                <c:pt idx="89">
                  <c:v>0.45640943286679603</c:v>
                </c:pt>
                <c:pt idx="90">
                  <c:v>0.46153846153846162</c:v>
                </c:pt>
                <c:pt idx="91">
                  <c:v>0.46666501957974582</c:v>
                </c:pt>
                <c:pt idx="92">
                  <c:v>0.47179404825141136</c:v>
                </c:pt>
                <c:pt idx="93">
                  <c:v>0.47692307692307695</c:v>
                </c:pt>
                <c:pt idx="94">
                  <c:v>0.48204963496436115</c:v>
                </c:pt>
                <c:pt idx="95">
                  <c:v>0.4871786636360268</c:v>
                </c:pt>
                <c:pt idx="96">
                  <c:v>0.49230769230769239</c:v>
                </c:pt>
                <c:pt idx="97">
                  <c:v>0.49743425034897659</c:v>
                </c:pt>
                <c:pt idx="98">
                  <c:v>0.50256327902064213</c:v>
                </c:pt>
                <c:pt idx="99">
                  <c:v>0.50769230769230766</c:v>
                </c:pt>
                <c:pt idx="100">
                  <c:v>0.51281886573359192</c:v>
                </c:pt>
                <c:pt idx="101">
                  <c:v>0.51794789440525757</c:v>
                </c:pt>
                <c:pt idx="102">
                  <c:v>0.52307692307692311</c:v>
                </c:pt>
                <c:pt idx="103">
                  <c:v>0.52820348111820736</c:v>
                </c:pt>
                <c:pt idx="104">
                  <c:v>0.5333325097898729</c:v>
                </c:pt>
                <c:pt idx="105">
                  <c:v>0.53846153846153844</c:v>
                </c:pt>
                <c:pt idx="106">
                  <c:v>0.54358809650282269</c:v>
                </c:pt>
                <c:pt idx="107">
                  <c:v>0.54871712517448823</c:v>
                </c:pt>
                <c:pt idx="108">
                  <c:v>0.55384615384615388</c:v>
                </c:pt>
                <c:pt idx="109">
                  <c:v>0.55897271188743813</c:v>
                </c:pt>
                <c:pt idx="110">
                  <c:v>0.56410174055910367</c:v>
                </c:pt>
                <c:pt idx="111">
                  <c:v>0.56923076923076921</c:v>
                </c:pt>
                <c:pt idx="112">
                  <c:v>0.57435732727205346</c:v>
                </c:pt>
                <c:pt idx="113">
                  <c:v>0.579486355943719</c:v>
                </c:pt>
                <c:pt idx="114">
                  <c:v>0.58461538461538465</c:v>
                </c:pt>
                <c:pt idx="115">
                  <c:v>0.5897419426566689</c:v>
                </c:pt>
                <c:pt idx="116">
                  <c:v>0.59487097132833444</c:v>
                </c:pt>
                <c:pt idx="117">
                  <c:v>0.60000000000000009</c:v>
                </c:pt>
                <c:pt idx="118">
                  <c:v>0.60512655804128423</c:v>
                </c:pt>
                <c:pt idx="119">
                  <c:v>0.61025558671294977</c:v>
                </c:pt>
                <c:pt idx="120">
                  <c:v>0.61538461538461542</c:v>
                </c:pt>
                <c:pt idx="121">
                  <c:v>0.62051117342589968</c:v>
                </c:pt>
                <c:pt idx="122">
                  <c:v>0.62564020209756521</c:v>
                </c:pt>
                <c:pt idx="123">
                  <c:v>0.63076923076923086</c:v>
                </c:pt>
                <c:pt idx="124">
                  <c:v>0.63589578881051501</c:v>
                </c:pt>
                <c:pt idx="125">
                  <c:v>0.64102481748218054</c:v>
                </c:pt>
                <c:pt idx="126">
                  <c:v>0.64615384615384619</c:v>
                </c:pt>
                <c:pt idx="127">
                  <c:v>0.65128040419513045</c:v>
                </c:pt>
                <c:pt idx="128">
                  <c:v>0.65640943286679598</c:v>
                </c:pt>
                <c:pt idx="129">
                  <c:v>0.66153846153846163</c:v>
                </c:pt>
                <c:pt idx="130">
                  <c:v>0.66666501957974578</c:v>
                </c:pt>
                <c:pt idx="131">
                  <c:v>0.67179404825141131</c:v>
                </c:pt>
                <c:pt idx="132">
                  <c:v>0.67692307692307696</c:v>
                </c:pt>
                <c:pt idx="133">
                  <c:v>0.68204963496436122</c:v>
                </c:pt>
                <c:pt idx="134">
                  <c:v>0.68717866363602675</c:v>
                </c:pt>
                <c:pt idx="135">
                  <c:v>0.6923076923076924</c:v>
                </c:pt>
                <c:pt idx="136">
                  <c:v>0.69743425034897655</c:v>
                </c:pt>
                <c:pt idx="137">
                  <c:v>0.70256327902064208</c:v>
                </c:pt>
                <c:pt idx="138">
                  <c:v>0.70769230769230773</c:v>
                </c:pt>
                <c:pt idx="139">
                  <c:v>0.71281886573359199</c:v>
                </c:pt>
                <c:pt idx="140">
                  <c:v>0.71794789440525753</c:v>
                </c:pt>
                <c:pt idx="141">
                  <c:v>0.72307692307692317</c:v>
                </c:pt>
                <c:pt idx="142">
                  <c:v>0.72820348111820732</c:v>
                </c:pt>
                <c:pt idx="143">
                  <c:v>0.73333250978987297</c:v>
                </c:pt>
                <c:pt idx="144">
                  <c:v>0.73846153846153861</c:v>
                </c:pt>
                <c:pt idx="145">
                  <c:v>0.74358809650282276</c:v>
                </c:pt>
                <c:pt idx="146">
                  <c:v>0.7487171251744883</c:v>
                </c:pt>
                <c:pt idx="147">
                  <c:v>0.75384615384615394</c:v>
                </c:pt>
                <c:pt idx="148">
                  <c:v>0.75897271188743809</c:v>
                </c:pt>
                <c:pt idx="149">
                  <c:v>0.76410174055910374</c:v>
                </c:pt>
                <c:pt idx="150">
                  <c:v>0.76923076923076938</c:v>
                </c:pt>
                <c:pt idx="151">
                  <c:v>0.77435732727205353</c:v>
                </c:pt>
                <c:pt idx="152">
                  <c:v>0.77948635594371907</c:v>
                </c:pt>
                <c:pt idx="153">
                  <c:v>0.78461538461538471</c:v>
                </c:pt>
                <c:pt idx="154">
                  <c:v>0.78974194265666886</c:v>
                </c:pt>
                <c:pt idx="155">
                  <c:v>0.79487097132833451</c:v>
                </c:pt>
                <c:pt idx="156">
                  <c:v>0.80000000000000016</c:v>
                </c:pt>
                <c:pt idx="157">
                  <c:v>0.80512655804128419</c:v>
                </c:pt>
                <c:pt idx="158">
                  <c:v>0.81025558671294984</c:v>
                </c:pt>
                <c:pt idx="159">
                  <c:v>0.81538461538461549</c:v>
                </c:pt>
                <c:pt idx="160">
                  <c:v>0.82051117342589963</c:v>
                </c:pt>
                <c:pt idx="161">
                  <c:v>0.82564020209756528</c:v>
                </c:pt>
                <c:pt idx="162">
                  <c:v>0.83076923076923082</c:v>
                </c:pt>
                <c:pt idx="163">
                  <c:v>0.83589578881051507</c:v>
                </c:pt>
                <c:pt idx="164">
                  <c:v>0.84102481748218061</c:v>
                </c:pt>
                <c:pt idx="165">
                  <c:v>0.84615384615384626</c:v>
                </c:pt>
                <c:pt idx="166">
                  <c:v>0.85128040419513051</c:v>
                </c:pt>
                <c:pt idx="167">
                  <c:v>0.85640943286679605</c:v>
                </c:pt>
                <c:pt idx="168">
                  <c:v>0.8615384615384617</c:v>
                </c:pt>
                <c:pt idx="169">
                  <c:v>0.86666501957974573</c:v>
                </c:pt>
                <c:pt idx="170">
                  <c:v>0.87179404825141138</c:v>
                </c:pt>
                <c:pt idx="171">
                  <c:v>0.87692307692307692</c:v>
                </c:pt>
                <c:pt idx="172">
                  <c:v>0.88204963496436117</c:v>
                </c:pt>
                <c:pt idx="173">
                  <c:v>0.88717866363602682</c:v>
                </c:pt>
                <c:pt idx="174">
                  <c:v>0.89230769230769236</c:v>
                </c:pt>
                <c:pt idx="175">
                  <c:v>0.89743425034897661</c:v>
                </c:pt>
                <c:pt idx="176">
                  <c:v>0.90256327902064226</c:v>
                </c:pt>
                <c:pt idx="177">
                  <c:v>0.9076923076923078</c:v>
                </c:pt>
                <c:pt idx="178">
                  <c:v>0.91281886573359206</c:v>
                </c:pt>
                <c:pt idx="179">
                  <c:v>0.91794789440525759</c:v>
                </c:pt>
                <c:pt idx="180">
                  <c:v>0.92307692307692324</c:v>
                </c:pt>
                <c:pt idx="181">
                  <c:v>0.92820348111820739</c:v>
                </c:pt>
                <c:pt idx="182">
                  <c:v>0.93333250978987292</c:v>
                </c:pt>
                <c:pt idx="183">
                  <c:v>0.93846153846153846</c:v>
                </c:pt>
                <c:pt idx="184">
                  <c:v>0.94358809650282272</c:v>
                </c:pt>
                <c:pt idx="185">
                  <c:v>0.94871712517448836</c:v>
                </c:pt>
                <c:pt idx="186">
                  <c:v>0.9538461538461539</c:v>
                </c:pt>
                <c:pt idx="187">
                  <c:v>0.95897271188743816</c:v>
                </c:pt>
                <c:pt idx="188">
                  <c:v>0.9641017405591038</c:v>
                </c:pt>
                <c:pt idx="189">
                  <c:v>0.96923076923076934</c:v>
                </c:pt>
                <c:pt idx="190">
                  <c:v>0.9743573272720536</c:v>
                </c:pt>
                <c:pt idx="191">
                  <c:v>0.97948635594371913</c:v>
                </c:pt>
                <c:pt idx="192">
                  <c:v>0.98461538461538478</c:v>
                </c:pt>
                <c:pt idx="193">
                  <c:v>0.98974194265666893</c:v>
                </c:pt>
                <c:pt idx="194">
                  <c:v>0.99487097132833446</c:v>
                </c:pt>
                <c:pt idx="195">
                  <c:v>1</c:v>
                </c:pt>
              </c:numCache>
            </c:numRef>
          </c:xVal>
          <c:yVal>
            <c:numRef>
              <c:f>'16-cells'!$AB$3:$AB$382</c:f>
              <c:numCache>
                <c:formatCode>General</c:formatCode>
                <c:ptCount val="380"/>
                <c:pt idx="0">
                  <c:v>0.56986348207957438</c:v>
                </c:pt>
                <c:pt idx="1">
                  <c:v>0.54940538307291764</c:v>
                </c:pt>
                <c:pt idx="2">
                  <c:v>0.36158194102625296</c:v>
                </c:pt>
                <c:pt idx="3">
                  <c:v>0.33534328932325153</c:v>
                </c:pt>
                <c:pt idx="4">
                  <c:v>0.40797595176105628</c:v>
                </c:pt>
                <c:pt idx="5">
                  <c:v>0.40578553900181291</c:v>
                </c:pt>
                <c:pt idx="6">
                  <c:v>0.55561689502758493</c:v>
                </c:pt>
                <c:pt idx="7">
                  <c:v>0.52968098329943836</c:v>
                </c:pt>
                <c:pt idx="8">
                  <c:v>0.4286762427475968</c:v>
                </c:pt>
                <c:pt idx="9">
                  <c:v>0.41862883722918132</c:v>
                </c:pt>
                <c:pt idx="10">
                  <c:v>0.45662092325007392</c:v>
                </c:pt>
                <c:pt idx="11">
                  <c:v>0.52237604578853081</c:v>
                </c:pt>
                <c:pt idx="12">
                  <c:v>0.44493159857391668</c:v>
                </c:pt>
                <c:pt idx="13">
                  <c:v>0.44322556977444094</c:v>
                </c:pt>
                <c:pt idx="14">
                  <c:v>0.43908693623583805</c:v>
                </c:pt>
                <c:pt idx="15">
                  <c:v>0.48767135972988473</c:v>
                </c:pt>
                <c:pt idx="16">
                  <c:v>0.50812945873654147</c:v>
                </c:pt>
                <c:pt idx="17">
                  <c:v>0.34770220359085224</c:v>
                </c:pt>
                <c:pt idx="18">
                  <c:v>0.36328796982572864</c:v>
                </c:pt>
                <c:pt idx="19">
                  <c:v>0.35178028913448423</c:v>
                </c:pt>
                <c:pt idx="20">
                  <c:v>0.30867724000869046</c:v>
                </c:pt>
                <c:pt idx="21">
                  <c:v>0.344108502006988</c:v>
                </c:pt>
                <c:pt idx="22">
                  <c:v>0.42045596201859892</c:v>
                </c:pt>
                <c:pt idx="23">
                  <c:v>0.45491489445059824</c:v>
                </c:pt>
                <c:pt idx="24">
                  <c:v>0.47561518543713871</c:v>
                </c:pt>
                <c:pt idx="25">
                  <c:v>0.39178114392970737</c:v>
                </c:pt>
                <c:pt idx="26">
                  <c:v>0.49229793887501833</c:v>
                </c:pt>
                <c:pt idx="27">
                  <c:v>0.52328782735985813</c:v>
                </c:pt>
                <c:pt idx="28">
                  <c:v>0.49698506601512277</c:v>
                </c:pt>
                <c:pt idx="29">
                  <c:v>0.36761180899600743</c:v>
                </c:pt>
                <c:pt idx="30">
                  <c:v>0.40000142465870525</c:v>
                </c:pt>
                <c:pt idx="31">
                  <c:v>0.30057805526963444</c:v>
                </c:pt>
                <c:pt idx="32">
                  <c:v>0.4312335051234289</c:v>
                </c:pt>
                <c:pt idx="33">
                  <c:v>0.46411106639265731</c:v>
                </c:pt>
                <c:pt idx="34">
                  <c:v>0.47567929507887274</c:v>
                </c:pt>
                <c:pt idx="35">
                  <c:v>0.46605928717201689</c:v>
                </c:pt>
                <c:pt idx="36">
                  <c:v>0.37808305047921958</c:v>
                </c:pt>
                <c:pt idx="37">
                  <c:v>0.34465699560848956</c:v>
                </c:pt>
                <c:pt idx="38">
                  <c:v>0.35531344272337761</c:v>
                </c:pt>
                <c:pt idx="39">
                  <c:v>0.3846578504037127</c:v>
                </c:pt>
                <c:pt idx="40">
                  <c:v>0.42830939313100808</c:v>
                </c:pt>
                <c:pt idx="41">
                  <c:v>0.32895013338367135</c:v>
                </c:pt>
                <c:pt idx="42">
                  <c:v>0.38410935680221109</c:v>
                </c:pt>
                <c:pt idx="43">
                  <c:v>0.28073255950621334</c:v>
                </c:pt>
                <c:pt idx="44">
                  <c:v>0.19543468117919</c:v>
                </c:pt>
                <c:pt idx="45">
                  <c:v>0.2191766185013303</c:v>
                </c:pt>
                <c:pt idx="46">
                  <c:v>0.28140214909765682</c:v>
                </c:pt>
                <c:pt idx="47">
                  <c:v>0.45826640405457869</c:v>
                </c:pt>
                <c:pt idx="48">
                  <c:v>0.47726066624164354</c:v>
                </c:pt>
                <c:pt idx="49">
                  <c:v>0.47671217264014193</c:v>
                </c:pt>
                <c:pt idx="50">
                  <c:v>0.63440052142508618</c:v>
                </c:pt>
                <c:pt idx="51">
                  <c:v>0.57369937564332252</c:v>
                </c:pt>
                <c:pt idx="52">
                  <c:v>0.44560118816536021</c:v>
                </c:pt>
                <c:pt idx="53">
                  <c:v>0.40553978537516611</c:v>
                </c:pt>
                <c:pt idx="54">
                  <c:v>0.56164320135057644</c:v>
                </c:pt>
                <c:pt idx="55">
                  <c:v>0.52876920172811104</c:v>
                </c:pt>
                <c:pt idx="56">
                  <c:v>0.38885703193728655</c:v>
                </c:pt>
                <c:pt idx="57">
                  <c:v>0.38191894404296772</c:v>
                </c:pt>
                <c:pt idx="58">
                  <c:v>0.48955903251427335</c:v>
                </c:pt>
                <c:pt idx="59">
                  <c:v>0.45838750004452061</c:v>
                </c:pt>
                <c:pt idx="60">
                  <c:v>0.30411120885852788</c:v>
                </c:pt>
                <c:pt idx="61">
                  <c:v>0.25382075656500541</c:v>
                </c:pt>
                <c:pt idx="62">
                  <c:v>0.17400425260623503</c:v>
                </c:pt>
                <c:pt idx="63">
                  <c:v>0.19616481876560446</c:v>
                </c:pt>
                <c:pt idx="64">
                  <c:v>0.17948206532772493</c:v>
                </c:pt>
                <c:pt idx="65">
                  <c:v>0.28888873059347725</c:v>
                </c:pt>
                <c:pt idx="66">
                  <c:v>0.35123179553298262</c:v>
                </c:pt>
                <c:pt idx="67">
                  <c:v>0.21278702420851306</c:v>
                </c:pt>
                <c:pt idx="68">
                  <c:v>0.13607271458031336</c:v>
                </c:pt>
                <c:pt idx="69">
                  <c:v>0.22301251206507841</c:v>
                </c:pt>
                <c:pt idx="70">
                  <c:v>0.3068501152192728</c:v>
                </c:pt>
                <c:pt idx="71">
                  <c:v>0.23452019275632283</c:v>
                </c:pt>
                <c:pt idx="72">
                  <c:v>0.36219098262272548</c:v>
                </c:pt>
                <c:pt idx="73">
                  <c:v>0.30557148403135675</c:v>
                </c:pt>
                <c:pt idx="74">
                  <c:v>0.21662291777226117</c:v>
                </c:pt>
                <c:pt idx="75">
                  <c:v>0.44931598573916637</c:v>
                </c:pt>
                <c:pt idx="76">
                  <c:v>0.29613312010941384</c:v>
                </c:pt>
                <c:pt idx="77">
                  <c:v>0.33796109969405452</c:v>
                </c:pt>
                <c:pt idx="78">
                  <c:v>0.40602773098169676</c:v>
                </c:pt>
                <c:pt idx="79">
                  <c:v>0.41576883487849448</c:v>
                </c:pt>
                <c:pt idx="80">
                  <c:v>0.40395841421239531</c:v>
                </c:pt>
                <c:pt idx="81">
                  <c:v>0.49479465325587946</c:v>
                </c:pt>
                <c:pt idx="82">
                  <c:v>0.6821906976909845</c:v>
                </c:pt>
                <c:pt idx="83">
                  <c:v>0.67793096816243958</c:v>
                </c:pt>
                <c:pt idx="84">
                  <c:v>0.47287627907639379</c:v>
                </c:pt>
                <c:pt idx="85">
                  <c:v>0.41035157015197549</c:v>
                </c:pt>
                <c:pt idx="86">
                  <c:v>0.44931598573916637</c:v>
                </c:pt>
                <c:pt idx="87">
                  <c:v>0.41369951810919298</c:v>
                </c:pt>
                <c:pt idx="88">
                  <c:v>0.32602602139125048</c:v>
                </c:pt>
                <c:pt idx="89">
                  <c:v>0.25996815887793884</c:v>
                </c:pt>
                <c:pt idx="90">
                  <c:v>0.36712386338947678</c:v>
                </c:pt>
                <c:pt idx="91">
                  <c:v>0.41315102450769137</c:v>
                </c:pt>
                <c:pt idx="92">
                  <c:v>0.45668147124504488</c:v>
                </c:pt>
                <c:pt idx="93">
                  <c:v>0.57698677560556899</c:v>
                </c:pt>
                <c:pt idx="94">
                  <c:v>0.44773105292963256</c:v>
                </c:pt>
                <c:pt idx="95">
                  <c:v>0.50715356752348018</c:v>
                </c:pt>
                <c:pt idx="96">
                  <c:v>0.53753441441184746</c:v>
                </c:pt>
                <c:pt idx="97">
                  <c:v>0.54496400955946001</c:v>
                </c:pt>
                <c:pt idx="98">
                  <c:v>0.51129576270884614</c:v>
                </c:pt>
                <c:pt idx="99">
                  <c:v>0.43945378585242673</c:v>
                </c:pt>
                <c:pt idx="100">
                  <c:v>0.46484120397907175</c:v>
                </c:pt>
                <c:pt idx="101">
                  <c:v>0.43306062991284655</c:v>
                </c:pt>
                <c:pt idx="102">
                  <c:v>0.40712471818469986</c:v>
                </c:pt>
                <c:pt idx="103">
                  <c:v>0.43902638824086704</c:v>
                </c:pt>
                <c:pt idx="104">
                  <c:v>0.32054820866976058</c:v>
                </c:pt>
                <c:pt idx="105">
                  <c:v>0.28219283467904221</c:v>
                </c:pt>
                <c:pt idx="106">
                  <c:v>0.34575398281149278</c:v>
                </c:pt>
                <c:pt idx="107">
                  <c:v>0.41004526853035772</c:v>
                </c:pt>
                <c:pt idx="108">
                  <c:v>0.34136959564624303</c:v>
                </c:pt>
                <c:pt idx="109">
                  <c:v>0.30155394648269573</c:v>
                </c:pt>
                <c:pt idx="110">
                  <c:v>0.43013651792042573</c:v>
                </c:pt>
                <c:pt idx="111">
                  <c:v>0.37150825055472647</c:v>
                </c:pt>
                <c:pt idx="112">
                  <c:v>0.27336351235357181</c:v>
                </c:pt>
                <c:pt idx="113">
                  <c:v>0.35092905555812787</c:v>
                </c:pt>
                <c:pt idx="114">
                  <c:v>0.48876834693288795</c:v>
                </c:pt>
                <c:pt idx="115">
                  <c:v>0.457839006443019</c:v>
                </c:pt>
                <c:pt idx="116">
                  <c:v>0.47695792626678873</c:v>
                </c:pt>
                <c:pt idx="117">
                  <c:v>0.40602773098169676</c:v>
                </c:pt>
                <c:pt idx="118">
                  <c:v>0.52255768977344363</c:v>
                </c:pt>
                <c:pt idx="119">
                  <c:v>0.50995302187919611</c:v>
                </c:pt>
                <c:pt idx="120">
                  <c:v>0.52328782735985813</c:v>
                </c:pt>
                <c:pt idx="121">
                  <c:v>0.42782500917124044</c:v>
                </c:pt>
                <c:pt idx="122">
                  <c:v>0.57771691319198348</c:v>
                </c:pt>
                <c:pt idx="123">
                  <c:v>0.49041026609062965</c:v>
                </c:pt>
                <c:pt idx="124">
                  <c:v>0.37680441929130354</c:v>
                </c:pt>
                <c:pt idx="125">
                  <c:v>0.34551179083160893</c:v>
                </c:pt>
                <c:pt idx="126">
                  <c:v>0.40383731822245333</c:v>
                </c:pt>
                <c:pt idx="127">
                  <c:v>0.3133643671487949</c:v>
                </c:pt>
                <c:pt idx="128">
                  <c:v>0.22727580324038624</c:v>
                </c:pt>
                <c:pt idx="129">
                  <c:v>0.24054649907931433</c:v>
                </c:pt>
                <c:pt idx="130">
                  <c:v>0.18203932770355705</c:v>
                </c:pt>
                <c:pt idx="131">
                  <c:v>0.1487379304695319</c:v>
                </c:pt>
                <c:pt idx="132">
                  <c:v>0.11123379005516991</c:v>
                </c:pt>
                <c:pt idx="133">
                  <c:v>0.20937496660956159</c:v>
                </c:pt>
                <c:pt idx="134">
                  <c:v>0.21436839537128388</c:v>
                </c:pt>
                <c:pt idx="135">
                  <c:v>0.28767064740053211</c:v>
                </c:pt>
                <c:pt idx="136">
                  <c:v>0.33455260374186613</c:v>
                </c:pt>
                <c:pt idx="137">
                  <c:v>0.55957388458127499</c:v>
                </c:pt>
                <c:pt idx="138">
                  <c:v>0.42794610516118231</c:v>
                </c:pt>
                <c:pt idx="139">
                  <c:v>0.48450505575758013</c:v>
                </c:pt>
                <c:pt idx="140">
                  <c:v>0.40852444536255789</c:v>
                </c:pt>
                <c:pt idx="141">
                  <c:v>0.42191979883819086</c:v>
                </c:pt>
                <c:pt idx="142">
                  <c:v>0.44444365296738603</c:v>
                </c:pt>
                <c:pt idx="143">
                  <c:v>0.52079111297899694</c:v>
                </c:pt>
                <c:pt idx="144">
                  <c:v>0.55232949506533846</c:v>
                </c:pt>
                <c:pt idx="145">
                  <c:v>0.4234406220059907</c:v>
                </c:pt>
                <c:pt idx="146">
                  <c:v>0.37181099052958128</c:v>
                </c:pt>
                <c:pt idx="147">
                  <c:v>0.24602787344756724</c:v>
                </c:pt>
                <c:pt idx="148">
                  <c:v>0.28773119539550307</c:v>
                </c:pt>
                <c:pt idx="149">
                  <c:v>0.38611812557654157</c:v>
                </c:pt>
                <c:pt idx="150">
                  <c:v>0.34520548920999111</c:v>
                </c:pt>
                <c:pt idx="151">
                  <c:v>0.19823413553490593</c:v>
                </c:pt>
                <c:pt idx="152">
                  <c:v>0.36992331774519271</c:v>
                </c:pt>
                <c:pt idx="153">
                  <c:v>0.32109670227126214</c:v>
                </c:pt>
                <c:pt idx="154">
                  <c:v>0.39208388390456211</c:v>
                </c:pt>
                <c:pt idx="155">
                  <c:v>0.38295182160423696</c:v>
                </c:pt>
                <c:pt idx="156">
                  <c:v>0.45589078566365948</c:v>
                </c:pt>
                <c:pt idx="157">
                  <c:v>0.44127734899508136</c:v>
                </c:pt>
                <c:pt idx="158">
                  <c:v>0.36968112576530887</c:v>
                </c:pt>
                <c:pt idx="159">
                  <c:v>0.35561618269823236</c:v>
                </c:pt>
                <c:pt idx="160">
                  <c:v>0.42374336198084545</c:v>
                </c:pt>
                <c:pt idx="161">
                  <c:v>0.43202419070481429</c:v>
                </c:pt>
                <c:pt idx="162">
                  <c:v>0.38410935680221109</c:v>
                </c:pt>
                <c:pt idx="163">
                  <c:v>0.46313517517959601</c:v>
                </c:pt>
                <c:pt idx="164">
                  <c:v>0.48742916775000089</c:v>
                </c:pt>
                <c:pt idx="165">
                  <c:v>0.46301407918965415</c:v>
                </c:pt>
                <c:pt idx="166">
                  <c:v>0.50222424840349189</c:v>
                </c:pt>
                <c:pt idx="167">
                  <c:v>0.53217769768029954</c:v>
                </c:pt>
                <c:pt idx="168">
                  <c:v>0.51671302743536507</c:v>
                </c:pt>
                <c:pt idx="169">
                  <c:v>0.60231364573724311</c:v>
                </c:pt>
                <c:pt idx="170">
                  <c:v>0.51232864027011538</c:v>
                </c:pt>
                <c:pt idx="171">
                  <c:v>0.52383632096135979</c:v>
                </c:pt>
                <c:pt idx="172">
                  <c:v>0.51153795468872987</c:v>
                </c:pt>
                <c:pt idx="173">
                  <c:v>0.55902539097977344</c:v>
                </c:pt>
                <c:pt idx="174">
                  <c:v>0.42630062435667759</c:v>
                </c:pt>
                <c:pt idx="175">
                  <c:v>0.32907122937361322</c:v>
                </c:pt>
                <c:pt idx="176">
                  <c:v>0.43324227389775938</c:v>
                </c:pt>
                <c:pt idx="177">
                  <c:v>0.39671402469645872</c:v>
                </c:pt>
                <c:pt idx="178">
                  <c:v>0.52541769212413059</c:v>
                </c:pt>
                <c:pt idx="179">
                  <c:v>0.43391186348920291</c:v>
                </c:pt>
                <c:pt idx="180">
                  <c:v>0.43561789228867864</c:v>
                </c:pt>
                <c:pt idx="181">
                  <c:v>0.29753284728727175</c:v>
                </c:pt>
                <c:pt idx="182">
                  <c:v>0.45826640405457869</c:v>
                </c:pt>
                <c:pt idx="183">
                  <c:v>0.49698506601512277</c:v>
                </c:pt>
                <c:pt idx="184">
                  <c:v>0.50849274670636713</c:v>
                </c:pt>
                <c:pt idx="185">
                  <c:v>0.62222325114239818</c:v>
                </c:pt>
                <c:pt idx="186">
                  <c:v>0.61095776243103761</c:v>
                </c:pt>
                <c:pt idx="187">
                  <c:v>0.75872336333427137</c:v>
                </c:pt>
                <c:pt idx="188">
                  <c:v>0.80560175802884226</c:v>
                </c:pt>
                <c:pt idx="189">
                  <c:v>0.75397212655243284</c:v>
                </c:pt>
                <c:pt idx="190">
                  <c:v>0.74094362269338854</c:v>
                </c:pt>
                <c:pt idx="191">
                  <c:v>0.81193436597345159</c:v>
                </c:pt>
                <c:pt idx="192">
                  <c:v>1</c:v>
                </c:pt>
                <c:pt idx="193">
                  <c:v>0.73089977882173607</c:v>
                </c:pt>
                <c:pt idx="194">
                  <c:v>0.63147640943266536</c:v>
                </c:pt>
                <c:pt idx="195">
                  <c:v>0.35616467629973397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4B1-4749-A9CB-FA2B8130C840}"/>
            </c:ext>
          </c:extLst>
        </c:ser>
        <c:ser>
          <c:idx val="7"/>
          <c:order val="7"/>
          <c:tx>
            <c:strRef>
              <c:f>'16-cells'!$AE$2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45000"/>
                </a:schemeClr>
              </a:solidFill>
              <a:ln w="9525">
                <a:solidFill>
                  <a:schemeClr val="accent6">
                    <a:shade val="45000"/>
                  </a:schemeClr>
                </a:solidFill>
              </a:ln>
              <a:effectLst/>
            </c:spPr>
          </c:marker>
          <c:xVal>
            <c:numRef>
              <c:f>'16-cells'!$AE$3:$AE$382</c:f>
              <c:numCache>
                <c:formatCode>General</c:formatCode>
                <c:ptCount val="380"/>
                <c:pt idx="0">
                  <c:v>0</c:v>
                </c:pt>
                <c:pt idx="1">
                  <c:v>5.7480493734183178E-3</c:v>
                </c:pt>
                <c:pt idx="2">
                  <c:v>1.1493329936926512E-2</c:v>
                </c:pt>
                <c:pt idx="3">
                  <c:v>1.7241379310344831E-2</c:v>
                </c:pt>
                <c:pt idx="4">
                  <c:v>2.2989428683763146E-2</c:v>
                </c:pt>
                <c:pt idx="5">
                  <c:v>2.8734709247271339E-2</c:v>
                </c:pt>
                <c:pt idx="6">
                  <c:v>3.4482758620689662E-2</c:v>
                </c:pt>
                <c:pt idx="7">
                  <c:v>4.0230807994107977E-2</c:v>
                </c:pt>
                <c:pt idx="8">
                  <c:v>4.5976088557616167E-2</c:v>
                </c:pt>
                <c:pt idx="9">
                  <c:v>5.1724137931034489E-2</c:v>
                </c:pt>
                <c:pt idx="10">
                  <c:v>5.7472187304452797E-2</c:v>
                </c:pt>
                <c:pt idx="11">
                  <c:v>6.3217467867960994E-2</c:v>
                </c:pt>
                <c:pt idx="12">
                  <c:v>6.8965517241379323E-2</c:v>
                </c:pt>
                <c:pt idx="13">
                  <c:v>7.4713566614797625E-2</c:v>
                </c:pt>
                <c:pt idx="14">
                  <c:v>8.0458847178305828E-2</c:v>
                </c:pt>
                <c:pt idx="15">
                  <c:v>8.6206896551724144E-2</c:v>
                </c:pt>
                <c:pt idx="16">
                  <c:v>9.1954945925142459E-2</c:v>
                </c:pt>
                <c:pt idx="17">
                  <c:v>9.7700226488650649E-2</c:v>
                </c:pt>
                <c:pt idx="18">
                  <c:v>0.10344827586206898</c:v>
                </c:pt>
                <c:pt idx="19">
                  <c:v>0.10919632523548729</c:v>
                </c:pt>
                <c:pt idx="20">
                  <c:v>0.11494160579899548</c:v>
                </c:pt>
                <c:pt idx="21">
                  <c:v>0.1206896551724138</c:v>
                </c:pt>
                <c:pt idx="22">
                  <c:v>0.12643770454583211</c:v>
                </c:pt>
                <c:pt idx="23">
                  <c:v>0.13218298510934032</c:v>
                </c:pt>
                <c:pt idx="24">
                  <c:v>0.13793103448275865</c:v>
                </c:pt>
                <c:pt idx="25">
                  <c:v>0.14367908385617692</c:v>
                </c:pt>
                <c:pt idx="26">
                  <c:v>0.14942436441968515</c:v>
                </c:pt>
                <c:pt idx="27">
                  <c:v>0.15517241379310345</c:v>
                </c:pt>
                <c:pt idx="28">
                  <c:v>0.16092046316652175</c:v>
                </c:pt>
                <c:pt idx="29">
                  <c:v>0.16666574373002996</c:v>
                </c:pt>
                <c:pt idx="30">
                  <c:v>0.17241379310344829</c:v>
                </c:pt>
                <c:pt idx="31">
                  <c:v>0.17816184247686659</c:v>
                </c:pt>
                <c:pt idx="32">
                  <c:v>0.18390712304037479</c:v>
                </c:pt>
                <c:pt idx="33">
                  <c:v>0.18965517241379312</c:v>
                </c:pt>
                <c:pt idx="34">
                  <c:v>0.19540322178721142</c:v>
                </c:pt>
                <c:pt idx="35">
                  <c:v>0.20114850235071963</c:v>
                </c:pt>
                <c:pt idx="36">
                  <c:v>0.20689655172413796</c:v>
                </c:pt>
                <c:pt idx="37">
                  <c:v>0.21264460109755626</c:v>
                </c:pt>
                <c:pt idx="38">
                  <c:v>0.21838988166106446</c:v>
                </c:pt>
                <c:pt idx="39">
                  <c:v>0.22413793103448279</c:v>
                </c:pt>
                <c:pt idx="40">
                  <c:v>0.22988598040790109</c:v>
                </c:pt>
                <c:pt idx="41">
                  <c:v>0.23563126097140927</c:v>
                </c:pt>
                <c:pt idx="42">
                  <c:v>0.2413793103448276</c:v>
                </c:pt>
                <c:pt idx="43">
                  <c:v>0.2471273597182459</c:v>
                </c:pt>
                <c:pt idx="44">
                  <c:v>0.2528726402817541</c:v>
                </c:pt>
                <c:pt idx="45">
                  <c:v>0.25862068965517243</c:v>
                </c:pt>
                <c:pt idx="46">
                  <c:v>0.26436873902859076</c:v>
                </c:pt>
                <c:pt idx="47">
                  <c:v>0.27011401959209891</c:v>
                </c:pt>
                <c:pt idx="48">
                  <c:v>0.27586206896551729</c:v>
                </c:pt>
                <c:pt idx="49">
                  <c:v>0.28161011833893557</c:v>
                </c:pt>
                <c:pt idx="50">
                  <c:v>0.28735539890244377</c:v>
                </c:pt>
                <c:pt idx="51">
                  <c:v>0.2931034482758621</c:v>
                </c:pt>
                <c:pt idx="52">
                  <c:v>0.29885149764928037</c:v>
                </c:pt>
                <c:pt idx="53">
                  <c:v>0.30459677821278858</c:v>
                </c:pt>
                <c:pt idx="54">
                  <c:v>0.31034482758620691</c:v>
                </c:pt>
                <c:pt idx="55">
                  <c:v>0.31609287695962524</c:v>
                </c:pt>
                <c:pt idx="56">
                  <c:v>0.32183815752313338</c:v>
                </c:pt>
                <c:pt idx="57">
                  <c:v>0.32758620689655177</c:v>
                </c:pt>
                <c:pt idx="58">
                  <c:v>0.33333425626997004</c:v>
                </c:pt>
                <c:pt idx="59">
                  <c:v>0.33907953683347825</c:v>
                </c:pt>
                <c:pt idx="60">
                  <c:v>0.34482758620689657</c:v>
                </c:pt>
                <c:pt idx="61">
                  <c:v>0.3505756355803149</c:v>
                </c:pt>
                <c:pt idx="62">
                  <c:v>0.35632091614382305</c:v>
                </c:pt>
                <c:pt idx="63">
                  <c:v>0.36206896551724144</c:v>
                </c:pt>
                <c:pt idx="64">
                  <c:v>0.36781701489065971</c:v>
                </c:pt>
                <c:pt idx="65">
                  <c:v>0.37356229545416791</c:v>
                </c:pt>
                <c:pt idx="66">
                  <c:v>0.37931034482758624</c:v>
                </c:pt>
                <c:pt idx="67">
                  <c:v>0.38505839420100452</c:v>
                </c:pt>
                <c:pt idx="68">
                  <c:v>0.39080367476451272</c:v>
                </c:pt>
                <c:pt idx="69">
                  <c:v>0.39655172413793105</c:v>
                </c:pt>
                <c:pt idx="70">
                  <c:v>0.40229977351134938</c:v>
                </c:pt>
                <c:pt idx="71">
                  <c:v>0.40804505407485753</c:v>
                </c:pt>
                <c:pt idx="72">
                  <c:v>0.41379310344827591</c:v>
                </c:pt>
                <c:pt idx="73">
                  <c:v>0.41954115282169419</c:v>
                </c:pt>
                <c:pt idx="74">
                  <c:v>0.42528643338520239</c:v>
                </c:pt>
                <c:pt idx="75">
                  <c:v>0.43103448275862072</c:v>
                </c:pt>
                <c:pt idx="76">
                  <c:v>0.43678253213203905</c:v>
                </c:pt>
                <c:pt idx="77">
                  <c:v>0.4425278126955472</c:v>
                </c:pt>
                <c:pt idx="78">
                  <c:v>0.44827586206896558</c:v>
                </c:pt>
                <c:pt idx="79">
                  <c:v>0.45402391144238385</c:v>
                </c:pt>
                <c:pt idx="80">
                  <c:v>0.45976919200589206</c:v>
                </c:pt>
                <c:pt idx="81">
                  <c:v>0.46551724137931033</c:v>
                </c:pt>
                <c:pt idx="82">
                  <c:v>0.47126252194281854</c:v>
                </c:pt>
                <c:pt idx="83">
                  <c:v>0.47701057131623692</c:v>
                </c:pt>
                <c:pt idx="84">
                  <c:v>0.48275862068965519</c:v>
                </c:pt>
                <c:pt idx="85">
                  <c:v>0.4885039012531634</c:v>
                </c:pt>
                <c:pt idx="86">
                  <c:v>0.49425195062658173</c:v>
                </c:pt>
                <c:pt idx="87">
                  <c:v>0.5</c:v>
                </c:pt>
                <c:pt idx="88">
                  <c:v>0.5057452805635082</c:v>
                </c:pt>
                <c:pt idx="89">
                  <c:v>0.51149332993692653</c:v>
                </c:pt>
                <c:pt idx="90">
                  <c:v>0.51724137931034486</c:v>
                </c:pt>
                <c:pt idx="91">
                  <c:v>0.52298665987385307</c:v>
                </c:pt>
                <c:pt idx="92">
                  <c:v>0.52873470924727139</c:v>
                </c:pt>
                <c:pt idx="93">
                  <c:v>0.53448275862068961</c:v>
                </c:pt>
                <c:pt idx="94">
                  <c:v>0.54022803918419782</c:v>
                </c:pt>
                <c:pt idx="95">
                  <c:v>0.54597608855761626</c:v>
                </c:pt>
                <c:pt idx="96">
                  <c:v>0.55172413793103459</c:v>
                </c:pt>
                <c:pt idx="97">
                  <c:v>0.55746941849454268</c:v>
                </c:pt>
                <c:pt idx="98">
                  <c:v>0.56321746786796101</c:v>
                </c:pt>
                <c:pt idx="99">
                  <c:v>0.56896551724137934</c:v>
                </c:pt>
                <c:pt idx="100">
                  <c:v>0.57471079780488754</c:v>
                </c:pt>
                <c:pt idx="101">
                  <c:v>0.58045884717830587</c:v>
                </c:pt>
                <c:pt idx="102">
                  <c:v>0.5862068965517242</c:v>
                </c:pt>
                <c:pt idx="103">
                  <c:v>0.5919521771152324</c:v>
                </c:pt>
                <c:pt idx="104">
                  <c:v>0.59770022648865062</c:v>
                </c:pt>
                <c:pt idx="105">
                  <c:v>0.60344827586206895</c:v>
                </c:pt>
                <c:pt idx="106">
                  <c:v>0.60919355642557715</c:v>
                </c:pt>
                <c:pt idx="107">
                  <c:v>0.61494160579899548</c:v>
                </c:pt>
                <c:pt idx="108">
                  <c:v>0.62068965517241381</c:v>
                </c:pt>
                <c:pt idx="109">
                  <c:v>0.62643493573592202</c:v>
                </c:pt>
                <c:pt idx="110">
                  <c:v>0.63218298510934035</c:v>
                </c:pt>
                <c:pt idx="111">
                  <c:v>0.63793103448275867</c:v>
                </c:pt>
                <c:pt idx="112">
                  <c:v>0.64367631504626677</c:v>
                </c:pt>
                <c:pt idx="113">
                  <c:v>0.6494243644196851</c:v>
                </c:pt>
                <c:pt idx="114">
                  <c:v>0.65517241379310354</c:v>
                </c:pt>
                <c:pt idx="115">
                  <c:v>0.66091769435661174</c:v>
                </c:pt>
                <c:pt idx="116">
                  <c:v>0.66666574373002996</c:v>
                </c:pt>
                <c:pt idx="117">
                  <c:v>0.67241379310344829</c:v>
                </c:pt>
                <c:pt idx="118">
                  <c:v>0.67815907366695649</c:v>
                </c:pt>
                <c:pt idx="119">
                  <c:v>0.68390712304037482</c:v>
                </c:pt>
                <c:pt idx="120">
                  <c:v>0.68965517241379315</c:v>
                </c:pt>
                <c:pt idx="121">
                  <c:v>0.69540045297730135</c:v>
                </c:pt>
                <c:pt idx="122">
                  <c:v>0.70114850235071968</c:v>
                </c:pt>
                <c:pt idx="123">
                  <c:v>0.7068965517241379</c:v>
                </c:pt>
                <c:pt idx="124">
                  <c:v>0.7126418322876461</c:v>
                </c:pt>
                <c:pt idx="125">
                  <c:v>0.71838988166106443</c:v>
                </c:pt>
                <c:pt idx="126">
                  <c:v>0.72413793103448287</c:v>
                </c:pt>
                <c:pt idx="127">
                  <c:v>0.72988321159799097</c:v>
                </c:pt>
                <c:pt idx="128">
                  <c:v>0.7356312609714093</c:v>
                </c:pt>
                <c:pt idx="129">
                  <c:v>0.74137931034482762</c:v>
                </c:pt>
                <c:pt idx="130">
                  <c:v>0.74712459090833583</c:v>
                </c:pt>
                <c:pt idx="131">
                  <c:v>0.75287264028175405</c:v>
                </c:pt>
                <c:pt idx="132">
                  <c:v>0.75862068965517249</c:v>
                </c:pt>
                <c:pt idx="133">
                  <c:v>0.76436597021868069</c:v>
                </c:pt>
                <c:pt idx="134">
                  <c:v>0.77011401959209902</c:v>
                </c:pt>
                <c:pt idx="135">
                  <c:v>0.77586206896551724</c:v>
                </c:pt>
                <c:pt idx="136">
                  <c:v>0.78160734952902544</c:v>
                </c:pt>
                <c:pt idx="137">
                  <c:v>0.78735539890244377</c:v>
                </c:pt>
                <c:pt idx="138">
                  <c:v>0.7931034482758621</c:v>
                </c:pt>
                <c:pt idx="139">
                  <c:v>0.7988487288393703</c:v>
                </c:pt>
                <c:pt idx="140">
                  <c:v>0.80459677821278863</c:v>
                </c:pt>
                <c:pt idx="141">
                  <c:v>0.81034482758620696</c:v>
                </c:pt>
                <c:pt idx="142">
                  <c:v>0.81609010814971505</c:v>
                </c:pt>
                <c:pt idx="143">
                  <c:v>0.82183815752313338</c:v>
                </c:pt>
                <c:pt idx="144">
                  <c:v>0.82758620689655182</c:v>
                </c:pt>
                <c:pt idx="145">
                  <c:v>0.83333148746006003</c:v>
                </c:pt>
                <c:pt idx="146">
                  <c:v>0.83907953683347825</c:v>
                </c:pt>
                <c:pt idx="147">
                  <c:v>0.84482758620689657</c:v>
                </c:pt>
                <c:pt idx="148">
                  <c:v>0.85057286677040478</c:v>
                </c:pt>
                <c:pt idx="149">
                  <c:v>0.85632091614382311</c:v>
                </c:pt>
                <c:pt idx="150">
                  <c:v>0.86206896551724144</c:v>
                </c:pt>
                <c:pt idx="151">
                  <c:v>0.86781424608074964</c:v>
                </c:pt>
                <c:pt idx="152">
                  <c:v>0.87356229545416797</c:v>
                </c:pt>
                <c:pt idx="153">
                  <c:v>0.8793103448275863</c:v>
                </c:pt>
                <c:pt idx="154">
                  <c:v>0.88505562539109439</c:v>
                </c:pt>
                <c:pt idx="155">
                  <c:v>0.89080367476451283</c:v>
                </c:pt>
                <c:pt idx="156">
                  <c:v>0.89655172413793116</c:v>
                </c:pt>
                <c:pt idx="157">
                  <c:v>0.90229700470143925</c:v>
                </c:pt>
                <c:pt idx="158">
                  <c:v>0.90804505407485747</c:v>
                </c:pt>
                <c:pt idx="159">
                  <c:v>0.91379310344827602</c:v>
                </c:pt>
                <c:pt idx="160">
                  <c:v>0.91953838401178412</c:v>
                </c:pt>
                <c:pt idx="161">
                  <c:v>0.92528643338520233</c:v>
                </c:pt>
                <c:pt idx="162">
                  <c:v>0.93103448275862066</c:v>
                </c:pt>
                <c:pt idx="163">
                  <c:v>0.93677976332212898</c:v>
                </c:pt>
                <c:pt idx="164">
                  <c:v>0.94252781269554731</c:v>
                </c:pt>
                <c:pt idx="165">
                  <c:v>0.94827586206896552</c:v>
                </c:pt>
                <c:pt idx="166">
                  <c:v>0.95402114263247384</c:v>
                </c:pt>
                <c:pt idx="167">
                  <c:v>0.95976919200589217</c:v>
                </c:pt>
                <c:pt idx="168">
                  <c:v>0.96551724137931039</c:v>
                </c:pt>
                <c:pt idx="169">
                  <c:v>0.97126252194281848</c:v>
                </c:pt>
                <c:pt idx="170">
                  <c:v>0.97701057131623681</c:v>
                </c:pt>
                <c:pt idx="171">
                  <c:v>0.98275862068965514</c:v>
                </c:pt>
                <c:pt idx="172">
                  <c:v>0.98850390125316345</c:v>
                </c:pt>
                <c:pt idx="173">
                  <c:v>0.99425195062658167</c:v>
                </c:pt>
                <c:pt idx="174">
                  <c:v>1</c:v>
                </c:pt>
              </c:numCache>
            </c:numRef>
          </c:xVal>
          <c:yVal>
            <c:numRef>
              <c:f>'16-cells'!$AF$3:$AF$382</c:f>
              <c:numCache>
                <c:formatCode>General</c:formatCode>
                <c:ptCount val="380"/>
                <c:pt idx="0">
                  <c:v>0.41318397137850321</c:v>
                </c:pt>
                <c:pt idx="1">
                  <c:v>0.29478488913301848</c:v>
                </c:pt>
                <c:pt idx="2">
                  <c:v>0.28088489423705576</c:v>
                </c:pt>
                <c:pt idx="3">
                  <c:v>0.42277956149028167</c:v>
                </c:pt>
                <c:pt idx="4">
                  <c:v>0.45133543490043482</c:v>
                </c:pt>
                <c:pt idx="5">
                  <c:v>0.43699552059965147</c:v>
                </c:pt>
                <c:pt idx="6">
                  <c:v>0.44936673480151373</c:v>
                </c:pt>
                <c:pt idx="7">
                  <c:v>0.46067582314753824</c:v>
                </c:pt>
                <c:pt idx="8">
                  <c:v>0.4030658250676285</c:v>
                </c:pt>
                <c:pt idx="9">
                  <c:v>0.48124266294639056</c:v>
                </c:pt>
                <c:pt idx="10">
                  <c:v>0.4559679563677726</c:v>
                </c:pt>
                <c:pt idx="11">
                  <c:v>0.31830720957420172</c:v>
                </c:pt>
                <c:pt idx="12">
                  <c:v>0.29868097093372287</c:v>
                </c:pt>
                <c:pt idx="13">
                  <c:v>0.36793546552465856</c:v>
                </c:pt>
                <c:pt idx="14">
                  <c:v>0.33195929408733732</c:v>
                </c:pt>
                <c:pt idx="15">
                  <c:v>0.35786835958671881</c:v>
                </c:pt>
                <c:pt idx="16">
                  <c:v>0.34695058076652918</c:v>
                </c:pt>
                <c:pt idx="17">
                  <c:v>0.32523168683571557</c:v>
                </c:pt>
                <c:pt idx="18">
                  <c:v>0.3179304830120625</c:v>
                </c:pt>
                <c:pt idx="19">
                  <c:v>0.29017667260517355</c:v>
                </c:pt>
                <c:pt idx="20">
                  <c:v>0.2722712236807886</c:v>
                </c:pt>
                <c:pt idx="21">
                  <c:v>0.27492532307340822</c:v>
                </c:pt>
                <c:pt idx="22">
                  <c:v>0.23882033545677489</c:v>
                </c:pt>
                <c:pt idx="23">
                  <c:v>0.23156531101815819</c:v>
                </c:pt>
                <c:pt idx="24">
                  <c:v>0.38234829464392045</c:v>
                </c:pt>
                <c:pt idx="25">
                  <c:v>0.36083599269879613</c:v>
                </c:pt>
                <c:pt idx="26">
                  <c:v>0.22767165971140313</c:v>
                </c:pt>
                <c:pt idx="27">
                  <c:v>0.28122516338995573</c:v>
                </c:pt>
                <c:pt idx="28">
                  <c:v>0.29361096055551367</c:v>
                </c:pt>
                <c:pt idx="29">
                  <c:v>0.32136477096240268</c:v>
                </c:pt>
                <c:pt idx="30">
                  <c:v>0.36599107036523026</c:v>
                </c:pt>
                <c:pt idx="31">
                  <c:v>0.35838848529186584</c:v>
                </c:pt>
                <c:pt idx="32">
                  <c:v>0.41140484980762637</c:v>
                </c:pt>
                <c:pt idx="33">
                  <c:v>0.37009374415162394</c:v>
                </c:pt>
                <c:pt idx="34">
                  <c:v>0.32523168683571557</c:v>
                </c:pt>
                <c:pt idx="35">
                  <c:v>0.24025675738080249</c:v>
                </c:pt>
                <c:pt idx="36">
                  <c:v>0.2031382537873172</c:v>
                </c:pt>
                <c:pt idx="37">
                  <c:v>0.19633044023536902</c:v>
                </c:pt>
                <c:pt idx="38">
                  <c:v>0.19650786629366687</c:v>
                </c:pt>
                <c:pt idx="39">
                  <c:v>0.19787866488106379</c:v>
                </c:pt>
                <c:pt idx="40">
                  <c:v>0.26017222480124635</c:v>
                </c:pt>
                <c:pt idx="41">
                  <c:v>0.29266063742134313</c:v>
                </c:pt>
                <c:pt idx="42">
                  <c:v>0.28850935375596382</c:v>
                </c:pt>
                <c:pt idx="43">
                  <c:v>0.33020933844385192</c:v>
                </c:pt>
                <c:pt idx="44">
                  <c:v>0.41988484319668284</c:v>
                </c:pt>
                <c:pt idx="45">
                  <c:v>0.4224320008555339</c:v>
                </c:pt>
                <c:pt idx="46">
                  <c:v>0.41396415993622382</c:v>
                </c:pt>
                <c:pt idx="47">
                  <c:v>0.48757653017822811</c:v>
                </c:pt>
                <c:pt idx="48">
                  <c:v>0.37388045372461043</c:v>
                </c:pt>
                <c:pt idx="49">
                  <c:v>0.37169300917025366</c:v>
                </c:pt>
                <c:pt idx="50">
                  <c:v>0.41158227586592422</c:v>
                </c:pt>
                <c:pt idx="51">
                  <c:v>0.36914099052350408</c:v>
                </c:pt>
                <c:pt idx="52">
                  <c:v>0.41616132646637771</c:v>
                </c:pt>
                <c:pt idx="53">
                  <c:v>0.34576936070717651</c:v>
                </c:pt>
                <c:pt idx="54">
                  <c:v>0.27622563733627586</c:v>
                </c:pt>
                <c:pt idx="55">
                  <c:v>0.30245066704906437</c:v>
                </c:pt>
                <c:pt idx="56">
                  <c:v>0.25332552334610964</c:v>
                </c:pt>
                <c:pt idx="57">
                  <c:v>0.36399563483286707</c:v>
                </c:pt>
                <c:pt idx="58">
                  <c:v>0.36727437117045297</c:v>
                </c:pt>
                <c:pt idx="59">
                  <c:v>0.40167558252863722</c:v>
                </c:pt>
                <c:pt idx="60">
                  <c:v>0.46867214824068698</c:v>
                </c:pt>
                <c:pt idx="61">
                  <c:v>0.40806535112130837</c:v>
                </c:pt>
                <c:pt idx="62">
                  <c:v>0.24498649860611171</c:v>
                </c:pt>
                <c:pt idx="63">
                  <c:v>0.19091286922241205</c:v>
                </c:pt>
                <c:pt idx="64">
                  <c:v>0.27514892851674244</c:v>
                </c:pt>
                <c:pt idx="65">
                  <c:v>0.3047499143250883</c:v>
                </c:pt>
                <c:pt idx="66">
                  <c:v>0.31440383629164953</c:v>
                </c:pt>
                <c:pt idx="67">
                  <c:v>0.35053798983567425</c:v>
                </c:pt>
                <c:pt idx="68">
                  <c:v>0.32406504974005862</c:v>
                </c:pt>
                <c:pt idx="69">
                  <c:v>0.31662773825524559</c:v>
                </c:pt>
                <c:pt idx="70">
                  <c:v>0.34109065985480225</c:v>
                </c:pt>
                <c:pt idx="71">
                  <c:v>0.30230483741210729</c:v>
                </c:pt>
                <c:pt idx="72">
                  <c:v>0.28261297543499764</c:v>
                </c:pt>
                <c:pt idx="73">
                  <c:v>0.24768677738376768</c:v>
                </c:pt>
                <c:pt idx="74">
                  <c:v>0.24751664280731772</c:v>
                </c:pt>
                <c:pt idx="75">
                  <c:v>0.29489669185468564</c:v>
                </c:pt>
                <c:pt idx="76">
                  <c:v>0.28771701272849681</c:v>
                </c:pt>
                <c:pt idx="77">
                  <c:v>0.28170397069796493</c:v>
                </c:pt>
                <c:pt idx="78">
                  <c:v>0.22293462700424604</c:v>
                </c:pt>
                <c:pt idx="79">
                  <c:v>0.2471058893298885</c:v>
                </c:pt>
                <c:pt idx="80">
                  <c:v>0.34282117154669345</c:v>
                </c:pt>
                <c:pt idx="81">
                  <c:v>0.25171896684563205</c:v>
                </c:pt>
                <c:pt idx="82">
                  <c:v>0.16027649299167068</c:v>
                </c:pt>
                <c:pt idx="83">
                  <c:v>0.12788043914164673</c:v>
                </c:pt>
                <c:pt idx="84">
                  <c:v>6.083526355061139E-2</c:v>
                </c:pt>
                <c:pt idx="85">
                  <c:v>7.1252360617248239E-2</c:v>
                </c:pt>
                <c:pt idx="86">
                  <c:v>0.11873205991653685</c:v>
                </c:pt>
                <c:pt idx="87">
                  <c:v>0.12152469746426565</c:v>
                </c:pt>
                <c:pt idx="88">
                  <c:v>0.1661680103247383</c:v>
                </c:pt>
                <c:pt idx="89">
                  <c:v>0.28042310038669155</c:v>
                </c:pt>
                <c:pt idx="90">
                  <c:v>0.29342138202746942</c:v>
                </c:pt>
                <c:pt idx="91">
                  <c:v>0.43834201424755548</c:v>
                </c:pt>
                <c:pt idx="92">
                  <c:v>0.3497893976992944</c:v>
                </c:pt>
                <c:pt idx="93">
                  <c:v>0.38815717518271237</c:v>
                </c:pt>
                <c:pt idx="94">
                  <c:v>0.43174079268129661</c:v>
                </c:pt>
                <c:pt idx="95">
                  <c:v>0.46290701659298217</c:v>
                </c:pt>
                <c:pt idx="96">
                  <c:v>0.56285621926944207</c:v>
                </c:pt>
                <c:pt idx="97">
                  <c:v>0.33122285442070393</c:v>
                </c:pt>
                <c:pt idx="98">
                  <c:v>0.34946857249798874</c:v>
                </c:pt>
                <c:pt idx="99">
                  <c:v>0.35729233252073817</c:v>
                </c:pt>
                <c:pt idx="100">
                  <c:v>0.20392816432083491</c:v>
                </c:pt>
                <c:pt idx="101">
                  <c:v>0.18686852729080131</c:v>
                </c:pt>
                <c:pt idx="102">
                  <c:v>0.25590913841419988</c:v>
                </c:pt>
                <c:pt idx="103">
                  <c:v>0.21816599787574828</c:v>
                </c:pt>
                <c:pt idx="104">
                  <c:v>0.25895697782660371</c:v>
                </c:pt>
                <c:pt idx="105">
                  <c:v>0.48101176602120849</c:v>
                </c:pt>
                <c:pt idx="106">
                  <c:v>0.4841009238307501</c:v>
                </c:pt>
                <c:pt idx="107">
                  <c:v>0.45462875420171645</c:v>
                </c:pt>
                <c:pt idx="108">
                  <c:v>0.38552738072958564</c:v>
                </c:pt>
                <c:pt idx="109">
                  <c:v>0.39602711459049822</c:v>
                </c:pt>
                <c:pt idx="110">
                  <c:v>0.44767025002491256</c:v>
                </c:pt>
                <c:pt idx="111">
                  <c:v>0.42199937293256107</c:v>
                </c:pt>
                <c:pt idx="112">
                  <c:v>0.43849999635425901</c:v>
                </c:pt>
                <c:pt idx="113">
                  <c:v>0.48265721042487464</c:v>
                </c:pt>
                <c:pt idx="114">
                  <c:v>0.44393458082486104</c:v>
                </c:pt>
                <c:pt idx="115">
                  <c:v>0.45022469916561142</c:v>
                </c:pt>
                <c:pt idx="116">
                  <c:v>0.4266877957607324</c:v>
                </c:pt>
                <c:pt idx="117">
                  <c:v>0.38139311052185132</c:v>
                </c:pt>
                <c:pt idx="118">
                  <c:v>0.35217371226354333</c:v>
                </c:pt>
                <c:pt idx="119">
                  <c:v>0.46876450701075978</c:v>
                </c:pt>
                <c:pt idx="120">
                  <c:v>0.44500399816254654</c:v>
                </c:pt>
                <c:pt idx="121">
                  <c:v>0.5877566297798702</c:v>
                </c:pt>
                <c:pt idx="122">
                  <c:v>0.58532613583058479</c:v>
                </c:pt>
                <c:pt idx="123">
                  <c:v>0.48193778421588618</c:v>
                </c:pt>
                <c:pt idx="124">
                  <c:v>0.49574542034177599</c:v>
                </c:pt>
                <c:pt idx="125">
                  <c:v>0.60239306434246631</c:v>
                </c:pt>
                <c:pt idx="126">
                  <c:v>0.49956615683005251</c:v>
                </c:pt>
                <c:pt idx="127">
                  <c:v>0.40450467748560542</c:v>
                </c:pt>
                <c:pt idx="128">
                  <c:v>0.49183475557737599</c:v>
                </c:pt>
                <c:pt idx="129">
                  <c:v>0.53589474989002017</c:v>
                </c:pt>
                <c:pt idx="130">
                  <c:v>0.39973361786315831</c:v>
                </c:pt>
                <c:pt idx="131">
                  <c:v>0.50701075979671339</c:v>
                </c:pt>
                <c:pt idx="132">
                  <c:v>0.44095722573698654</c:v>
                </c:pt>
                <c:pt idx="133">
                  <c:v>0.47492337867824874</c:v>
                </c:pt>
                <c:pt idx="134">
                  <c:v>0.51944273634730787</c:v>
                </c:pt>
                <c:pt idx="135">
                  <c:v>0.45615753489581684</c:v>
                </c:pt>
                <c:pt idx="136">
                  <c:v>0.41425581921013804</c:v>
                </c:pt>
                <c:pt idx="137">
                  <c:v>0.45068406252202631</c:v>
                </c:pt>
                <c:pt idx="138">
                  <c:v>0.48728487090431388</c:v>
                </c:pt>
                <c:pt idx="139">
                  <c:v>0.44927437603144083</c:v>
                </c:pt>
                <c:pt idx="140">
                  <c:v>0.58615979525518969</c:v>
                </c:pt>
                <c:pt idx="141">
                  <c:v>0.59687341258363935</c:v>
                </c:pt>
                <c:pt idx="142">
                  <c:v>0.43494904469435319</c:v>
                </c:pt>
                <c:pt idx="143">
                  <c:v>0.53091952877583315</c:v>
                </c:pt>
                <c:pt idx="144">
                  <c:v>0.47768928079253542</c:v>
                </c:pt>
                <c:pt idx="145">
                  <c:v>0.44288946842666838</c:v>
                </c:pt>
                <c:pt idx="146">
                  <c:v>0.39921592265196054</c:v>
                </c:pt>
                <c:pt idx="147">
                  <c:v>0.39899474770257559</c:v>
                </c:pt>
                <c:pt idx="148">
                  <c:v>0.4299835455559633</c:v>
                </c:pt>
                <c:pt idx="149">
                  <c:v>0.55042424271884771</c:v>
                </c:pt>
                <c:pt idx="150">
                  <c:v>0.49569437996884103</c:v>
                </c:pt>
                <c:pt idx="151">
                  <c:v>0.43870172735204976</c:v>
                </c:pt>
                <c:pt idx="152">
                  <c:v>0.57114906462440362</c:v>
                </c:pt>
                <c:pt idx="153">
                  <c:v>0.48196695014327756</c:v>
                </c:pt>
                <c:pt idx="154">
                  <c:v>0.52601236149222597</c:v>
                </c:pt>
                <c:pt idx="155">
                  <c:v>0.55534113197825197</c:v>
                </c:pt>
                <c:pt idx="156">
                  <c:v>0.70004545023685161</c:v>
                </c:pt>
                <c:pt idx="157">
                  <c:v>0.6419372008973383</c:v>
                </c:pt>
                <c:pt idx="158">
                  <c:v>0.63617449974358287</c:v>
                </c:pt>
                <c:pt idx="159">
                  <c:v>0.69440913476845889</c:v>
                </c:pt>
                <c:pt idx="160">
                  <c:v>0.67349959532275738</c:v>
                </c:pt>
                <c:pt idx="161">
                  <c:v>0.7945163195516225</c:v>
                </c:pt>
                <c:pt idx="162">
                  <c:v>0.7587418791120919</c:v>
                </c:pt>
                <c:pt idx="163">
                  <c:v>0.73686014208667627</c:v>
                </c:pt>
                <c:pt idx="164">
                  <c:v>0.88331684648271058</c:v>
                </c:pt>
                <c:pt idx="165">
                  <c:v>1</c:v>
                </c:pt>
                <c:pt idx="166">
                  <c:v>0.98421394179939181</c:v>
                </c:pt>
                <c:pt idx="167">
                  <c:v>0.88915489294889394</c:v>
                </c:pt>
                <c:pt idx="168">
                  <c:v>0.77281686957240314</c:v>
                </c:pt>
                <c:pt idx="169">
                  <c:v>0.78554779687875964</c:v>
                </c:pt>
                <c:pt idx="170">
                  <c:v>0.85879316253442184</c:v>
                </c:pt>
                <c:pt idx="171">
                  <c:v>0.7386562771151981</c:v>
                </c:pt>
                <c:pt idx="172">
                  <c:v>0.63472106436191023</c:v>
                </c:pt>
                <c:pt idx="173">
                  <c:v>0.61744997435828874</c:v>
                </c:pt>
                <c:pt idx="174">
                  <c:v>0.58331854782847514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4B1-4749-A9CB-FA2B8130C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734552"/>
        <c:axId val="2094734553"/>
      </c:scatterChart>
      <c:valAx>
        <c:axId val="20947345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3"/>
        <c:crosses val="autoZero"/>
        <c:crossBetween val="between"/>
        <c:majorUnit val="0.25"/>
        <c:minorUnit val="0.125"/>
      </c:valAx>
      <c:valAx>
        <c:axId val="209473455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2"/>
        <c:crosses val="autoZero"/>
        <c:crossBetween val="between"/>
        <c:minorUnit val="0.125"/>
      </c:valAx>
      <c:spPr>
        <a:noFill/>
        <a:ln>
          <a:noFill/>
        </a:ln>
        <a:effectLst/>
      </c:spPr>
    </c:plotArea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802299999999996E-2"/>
          <c:y val="4.2677800000000002E-2"/>
          <c:w val="0.86440700000000004"/>
          <c:h val="0.886395000000000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'32-cells'!$C$2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42000"/>
                </a:schemeClr>
              </a:solidFill>
              <a:ln w="9525">
                <a:solidFill>
                  <a:schemeClr val="accent6">
                    <a:tint val="42000"/>
                  </a:schemeClr>
                </a:solidFill>
              </a:ln>
              <a:effectLst/>
            </c:spPr>
          </c:marker>
          <c:xVal>
            <c:numRef>
              <c:f>'32-cells'!$C$3:$C$280</c:f>
              <c:numCache>
                <c:formatCode>General</c:formatCode>
                <c:ptCount val="278"/>
                <c:pt idx="0">
                  <c:v>0</c:v>
                </c:pt>
                <c:pt idx="1">
                  <c:v>5.6828135182291489E-3</c:v>
                </c:pt>
                <c:pt idx="2">
                  <c:v>1.1362123452291694E-2</c:v>
                </c:pt>
                <c:pt idx="3">
                  <c:v>1.7044936970520841E-2</c:v>
                </c:pt>
                <c:pt idx="4">
                  <c:v>2.2727750488749993E-2</c:v>
                </c:pt>
                <c:pt idx="5">
                  <c:v>2.8410564006979135E-2</c:v>
                </c:pt>
                <c:pt idx="6">
                  <c:v>3.4089873941041682E-2</c:v>
                </c:pt>
                <c:pt idx="7">
                  <c:v>3.9772687459270831E-2</c:v>
                </c:pt>
                <c:pt idx="8">
                  <c:v>4.5455500977499987E-2</c:v>
                </c:pt>
                <c:pt idx="9">
                  <c:v>5.113481091156253E-2</c:v>
                </c:pt>
                <c:pt idx="10">
                  <c:v>5.6817624429791672E-2</c:v>
                </c:pt>
                <c:pt idx="11">
                  <c:v>6.2500437948020821E-2</c:v>
                </c:pt>
                <c:pt idx="12">
                  <c:v>6.8183251466249969E-2</c:v>
                </c:pt>
                <c:pt idx="13">
                  <c:v>7.3862561400312512E-2</c:v>
                </c:pt>
                <c:pt idx="14">
                  <c:v>7.9545374918541661E-2</c:v>
                </c:pt>
                <c:pt idx="15">
                  <c:v>8.522818843677081E-2</c:v>
                </c:pt>
                <c:pt idx="16">
                  <c:v>9.0907498370833353E-2</c:v>
                </c:pt>
                <c:pt idx="17">
                  <c:v>9.6590311889062502E-2</c:v>
                </c:pt>
                <c:pt idx="18">
                  <c:v>0.10227312540729165</c:v>
                </c:pt>
                <c:pt idx="19">
                  <c:v>0.10795593892552081</c:v>
                </c:pt>
                <c:pt idx="20">
                  <c:v>0.11363524885958334</c:v>
                </c:pt>
                <c:pt idx="21">
                  <c:v>0.11931806237781251</c:v>
                </c:pt>
                <c:pt idx="22">
                  <c:v>0.12500087589604164</c:v>
                </c:pt>
                <c:pt idx="23">
                  <c:v>0.13068018583010421</c:v>
                </c:pt>
                <c:pt idx="24">
                  <c:v>0.13636299934833335</c:v>
                </c:pt>
                <c:pt idx="25">
                  <c:v>0.14204581286656248</c:v>
                </c:pt>
                <c:pt idx="26">
                  <c:v>0.14772862638479164</c:v>
                </c:pt>
                <c:pt idx="27">
                  <c:v>0.15340793631885416</c:v>
                </c:pt>
                <c:pt idx="28">
                  <c:v>0.15909074983708332</c:v>
                </c:pt>
                <c:pt idx="29">
                  <c:v>0.16477356335531249</c:v>
                </c:pt>
                <c:pt idx="30">
                  <c:v>0.17045287328937503</c:v>
                </c:pt>
                <c:pt idx="31">
                  <c:v>0.17613568680760419</c:v>
                </c:pt>
                <c:pt idx="32">
                  <c:v>0.1818185003258333</c:v>
                </c:pt>
                <c:pt idx="33">
                  <c:v>0.18750131384406246</c:v>
                </c:pt>
                <c:pt idx="34">
                  <c:v>0.193180623778125</c:v>
                </c:pt>
                <c:pt idx="35">
                  <c:v>0.19886343729635417</c:v>
                </c:pt>
                <c:pt idx="36">
                  <c:v>0.2045462508145833</c:v>
                </c:pt>
                <c:pt idx="37">
                  <c:v>0.21022906433281247</c:v>
                </c:pt>
                <c:pt idx="38">
                  <c:v>0.21590837426687498</c:v>
                </c:pt>
                <c:pt idx="39">
                  <c:v>0.22159118778510414</c:v>
                </c:pt>
                <c:pt idx="40">
                  <c:v>0.22727400130333331</c:v>
                </c:pt>
                <c:pt idx="41">
                  <c:v>0.23295331123739585</c:v>
                </c:pt>
                <c:pt idx="42">
                  <c:v>0.23863612475562501</c:v>
                </c:pt>
                <c:pt idx="43">
                  <c:v>0.24431893827385415</c:v>
                </c:pt>
                <c:pt idx="44">
                  <c:v>0.25000175179208328</c:v>
                </c:pt>
                <c:pt idx="45">
                  <c:v>0.25568106172614585</c:v>
                </c:pt>
                <c:pt idx="46">
                  <c:v>0.26136387524437499</c:v>
                </c:pt>
                <c:pt idx="47">
                  <c:v>0.26704668876260412</c:v>
                </c:pt>
                <c:pt idx="48">
                  <c:v>0.27272599869666669</c:v>
                </c:pt>
                <c:pt idx="49">
                  <c:v>0.27840881221489583</c:v>
                </c:pt>
                <c:pt idx="50">
                  <c:v>0.28409162573312496</c:v>
                </c:pt>
                <c:pt idx="51">
                  <c:v>0.2897744392513541</c:v>
                </c:pt>
                <c:pt idx="52">
                  <c:v>0.29545374918541667</c:v>
                </c:pt>
                <c:pt idx="53">
                  <c:v>0.3011365627036458</c:v>
                </c:pt>
                <c:pt idx="54">
                  <c:v>0.306819376221875</c:v>
                </c:pt>
                <c:pt idx="55">
                  <c:v>0.31249868615593751</c:v>
                </c:pt>
                <c:pt idx="56">
                  <c:v>0.31818149967416665</c:v>
                </c:pt>
                <c:pt idx="57">
                  <c:v>0.32386431319239584</c:v>
                </c:pt>
                <c:pt idx="58">
                  <c:v>0.32954712671062497</c:v>
                </c:pt>
                <c:pt idx="59">
                  <c:v>0.33522643664468749</c:v>
                </c:pt>
                <c:pt idx="60">
                  <c:v>0.34090925016291662</c:v>
                </c:pt>
                <c:pt idx="61">
                  <c:v>0.34659206368114581</c:v>
                </c:pt>
                <c:pt idx="62">
                  <c:v>0.35227137361520838</c:v>
                </c:pt>
                <c:pt idx="63">
                  <c:v>0.35795418713343746</c:v>
                </c:pt>
                <c:pt idx="64">
                  <c:v>0.3636370006516666</c:v>
                </c:pt>
                <c:pt idx="65">
                  <c:v>0.36931981416989579</c:v>
                </c:pt>
                <c:pt idx="66">
                  <c:v>0.37499912410395836</c:v>
                </c:pt>
                <c:pt idx="67">
                  <c:v>0.38068193762218749</c:v>
                </c:pt>
                <c:pt idx="68">
                  <c:v>0.38636475114041663</c:v>
                </c:pt>
                <c:pt idx="69">
                  <c:v>0.3920440610744792</c:v>
                </c:pt>
                <c:pt idx="70">
                  <c:v>0.39772687459270833</c:v>
                </c:pt>
                <c:pt idx="71">
                  <c:v>0.40340968811093747</c:v>
                </c:pt>
                <c:pt idx="72">
                  <c:v>0.4090925016291666</c:v>
                </c:pt>
                <c:pt idx="73">
                  <c:v>0.41477181156322918</c:v>
                </c:pt>
                <c:pt idx="74">
                  <c:v>0.42045462508145831</c:v>
                </c:pt>
                <c:pt idx="75">
                  <c:v>0.4261374385996875</c:v>
                </c:pt>
                <c:pt idx="76">
                  <c:v>0.43181674853374996</c:v>
                </c:pt>
                <c:pt idx="77">
                  <c:v>0.43749956205197915</c:v>
                </c:pt>
                <c:pt idx="78">
                  <c:v>0.44318237557020829</c:v>
                </c:pt>
                <c:pt idx="79">
                  <c:v>0.44886518908843748</c:v>
                </c:pt>
                <c:pt idx="80">
                  <c:v>0.45454449902249999</c:v>
                </c:pt>
                <c:pt idx="81">
                  <c:v>0.46022731254072913</c:v>
                </c:pt>
                <c:pt idx="82">
                  <c:v>0.46591012605895826</c:v>
                </c:pt>
                <c:pt idx="83">
                  <c:v>0.47158943599302083</c:v>
                </c:pt>
                <c:pt idx="84">
                  <c:v>0.47727224951125002</c:v>
                </c:pt>
                <c:pt idx="85">
                  <c:v>0.4829550630294791</c:v>
                </c:pt>
                <c:pt idx="86">
                  <c:v>0.48863787654770829</c:v>
                </c:pt>
                <c:pt idx="87">
                  <c:v>0.49431718648177086</c:v>
                </c:pt>
                <c:pt idx="88">
                  <c:v>0.5</c:v>
                </c:pt>
                <c:pt idx="89">
                  <c:v>0.50568281351822908</c:v>
                </c:pt>
                <c:pt idx="90">
                  <c:v>0.51136212345229171</c:v>
                </c:pt>
                <c:pt idx="91">
                  <c:v>0.51704493697052079</c:v>
                </c:pt>
                <c:pt idx="92">
                  <c:v>0.52272775048874998</c:v>
                </c:pt>
                <c:pt idx="93">
                  <c:v>0.52841056400697917</c:v>
                </c:pt>
                <c:pt idx="94">
                  <c:v>0.53408987394104168</c:v>
                </c:pt>
                <c:pt idx="95">
                  <c:v>0.53977268745927076</c:v>
                </c:pt>
                <c:pt idx="96">
                  <c:v>0.54545550097749995</c:v>
                </c:pt>
                <c:pt idx="97">
                  <c:v>0.55113831449572914</c:v>
                </c:pt>
                <c:pt idx="98">
                  <c:v>0.55681762442979166</c:v>
                </c:pt>
                <c:pt idx="99">
                  <c:v>0.56250043794802085</c:v>
                </c:pt>
                <c:pt idx="100">
                  <c:v>0.56818325146624993</c:v>
                </c:pt>
                <c:pt idx="101">
                  <c:v>0.57386256140031255</c:v>
                </c:pt>
                <c:pt idx="102">
                  <c:v>0.57954537491854163</c:v>
                </c:pt>
                <c:pt idx="103">
                  <c:v>0.58522818843677082</c:v>
                </c:pt>
                <c:pt idx="104">
                  <c:v>0.5909110019549999</c:v>
                </c:pt>
                <c:pt idx="105">
                  <c:v>0.59659031188906242</c:v>
                </c:pt>
                <c:pt idx="106">
                  <c:v>0.60227312540729161</c:v>
                </c:pt>
                <c:pt idx="107">
                  <c:v>0.6079559389255208</c:v>
                </c:pt>
                <c:pt idx="108">
                  <c:v>0.61363524885958343</c:v>
                </c:pt>
                <c:pt idx="109">
                  <c:v>0.61931806237781251</c:v>
                </c:pt>
                <c:pt idx="110">
                  <c:v>0.62500087589604159</c:v>
                </c:pt>
                <c:pt idx="111">
                  <c:v>0.63068368941427078</c:v>
                </c:pt>
                <c:pt idx="112">
                  <c:v>0.63636299934833329</c:v>
                </c:pt>
                <c:pt idx="113">
                  <c:v>0.64204581286656237</c:v>
                </c:pt>
                <c:pt idx="114">
                  <c:v>0.64772862638479167</c:v>
                </c:pt>
                <c:pt idx="115">
                  <c:v>0.65340793631885419</c:v>
                </c:pt>
                <c:pt idx="116">
                  <c:v>0.65909074983708338</c:v>
                </c:pt>
                <c:pt idx="117">
                  <c:v>0.66477356335531246</c:v>
                </c:pt>
                <c:pt idx="118">
                  <c:v>0.67045637687354154</c:v>
                </c:pt>
                <c:pt idx="119">
                  <c:v>0.67613568680760416</c:v>
                </c:pt>
                <c:pt idx="120">
                  <c:v>0.68181850032583324</c:v>
                </c:pt>
                <c:pt idx="121">
                  <c:v>0.68750131384406254</c:v>
                </c:pt>
                <c:pt idx="122">
                  <c:v>0.69318062377812506</c:v>
                </c:pt>
                <c:pt idx="123">
                  <c:v>0.69886343729635414</c:v>
                </c:pt>
                <c:pt idx="124">
                  <c:v>0.70454625081458333</c:v>
                </c:pt>
                <c:pt idx="125">
                  <c:v>0.71022906433281241</c:v>
                </c:pt>
                <c:pt idx="126">
                  <c:v>0.71590837426687493</c:v>
                </c:pt>
                <c:pt idx="127">
                  <c:v>0.72159118778510412</c:v>
                </c:pt>
                <c:pt idx="128">
                  <c:v>0.7272740013033332</c:v>
                </c:pt>
                <c:pt idx="129">
                  <c:v>0.73295331123739593</c:v>
                </c:pt>
                <c:pt idx="130">
                  <c:v>0.73863612475562501</c:v>
                </c:pt>
                <c:pt idx="131">
                  <c:v>0.74431893827385409</c:v>
                </c:pt>
                <c:pt idx="132">
                  <c:v>0.75000175179208328</c:v>
                </c:pt>
                <c:pt idx="133">
                  <c:v>0.7556810617261458</c:v>
                </c:pt>
                <c:pt idx="134">
                  <c:v>0.76136387524437499</c:v>
                </c:pt>
                <c:pt idx="135">
                  <c:v>0.76704668876260407</c:v>
                </c:pt>
                <c:pt idx="136">
                  <c:v>0.77272599869666658</c:v>
                </c:pt>
                <c:pt idx="137">
                  <c:v>0.77840881221489588</c:v>
                </c:pt>
                <c:pt idx="138">
                  <c:v>0.78409162573312496</c:v>
                </c:pt>
                <c:pt idx="139">
                  <c:v>0.78977443925135404</c:v>
                </c:pt>
                <c:pt idx="140">
                  <c:v>0.79545374918541667</c:v>
                </c:pt>
                <c:pt idx="141">
                  <c:v>0.80113656270364575</c:v>
                </c:pt>
                <c:pt idx="142">
                  <c:v>0.80681937622187494</c:v>
                </c:pt>
                <c:pt idx="143">
                  <c:v>0.81249868615593746</c:v>
                </c:pt>
                <c:pt idx="144">
                  <c:v>0.81818149967416665</c:v>
                </c:pt>
                <c:pt idx="145">
                  <c:v>0.82386431319239584</c:v>
                </c:pt>
                <c:pt idx="146">
                  <c:v>0.82954712671062492</c:v>
                </c:pt>
                <c:pt idx="147">
                  <c:v>0.83522643664468754</c:v>
                </c:pt>
                <c:pt idx="148">
                  <c:v>0.84090925016291662</c:v>
                </c:pt>
                <c:pt idx="149">
                  <c:v>0.8465920636811457</c:v>
                </c:pt>
                <c:pt idx="150">
                  <c:v>0.852274877199375</c:v>
                </c:pt>
                <c:pt idx="151">
                  <c:v>0.85795418713343752</c:v>
                </c:pt>
                <c:pt idx="152">
                  <c:v>0.8636370006516666</c:v>
                </c:pt>
                <c:pt idx="153">
                  <c:v>0.86931981416989579</c:v>
                </c:pt>
                <c:pt idx="154">
                  <c:v>0.8749991241039583</c:v>
                </c:pt>
                <c:pt idx="155">
                  <c:v>0.88068193762218749</c:v>
                </c:pt>
                <c:pt idx="156">
                  <c:v>0.88636475114041657</c:v>
                </c:pt>
                <c:pt idx="157">
                  <c:v>0.89204756465864565</c:v>
                </c:pt>
                <c:pt idx="158">
                  <c:v>0.89772687459270839</c:v>
                </c:pt>
                <c:pt idx="159">
                  <c:v>0.90340968811093747</c:v>
                </c:pt>
                <c:pt idx="160">
                  <c:v>0.90909250162916666</c:v>
                </c:pt>
                <c:pt idx="161">
                  <c:v>0.91477181156322918</c:v>
                </c:pt>
                <c:pt idx="162">
                  <c:v>0.92045462508145826</c:v>
                </c:pt>
                <c:pt idx="163">
                  <c:v>0.92613743859968745</c:v>
                </c:pt>
                <c:pt idx="164">
                  <c:v>0.93182025211791653</c:v>
                </c:pt>
                <c:pt idx="165">
                  <c:v>0.93749956205197904</c:v>
                </c:pt>
                <c:pt idx="166">
                  <c:v>0.94318237557020834</c:v>
                </c:pt>
                <c:pt idx="167">
                  <c:v>0.94886518908843742</c:v>
                </c:pt>
                <c:pt idx="168">
                  <c:v>0.95454449902250005</c:v>
                </c:pt>
                <c:pt idx="169">
                  <c:v>0.96022731254072913</c:v>
                </c:pt>
                <c:pt idx="170">
                  <c:v>0.96591012605895821</c:v>
                </c:pt>
                <c:pt idx="171">
                  <c:v>0.9715929395771874</c:v>
                </c:pt>
                <c:pt idx="172">
                  <c:v>0.97727224951124991</c:v>
                </c:pt>
                <c:pt idx="173">
                  <c:v>0.98295506302947921</c:v>
                </c:pt>
                <c:pt idx="174">
                  <c:v>0.98863787654770829</c:v>
                </c:pt>
                <c:pt idx="175">
                  <c:v>0.99431718648177081</c:v>
                </c:pt>
                <c:pt idx="176">
                  <c:v>1</c:v>
                </c:pt>
              </c:numCache>
            </c:numRef>
          </c:xVal>
          <c:yVal>
            <c:numRef>
              <c:f>'32-cells'!$D$3:$D$280</c:f>
              <c:numCache>
                <c:formatCode>General</c:formatCode>
                <c:ptCount val="278"/>
                <c:pt idx="0">
                  <c:v>0.3146067415730337</c:v>
                </c:pt>
                <c:pt idx="1">
                  <c:v>0.41736741573033703</c:v>
                </c:pt>
                <c:pt idx="2">
                  <c:v>0.52590786516853927</c:v>
                </c:pt>
                <c:pt idx="3">
                  <c:v>0.52858314606741574</c:v>
                </c:pt>
                <c:pt idx="4">
                  <c:v>0.559661797752809</c:v>
                </c:pt>
                <c:pt idx="5">
                  <c:v>0.5244685393258427</c:v>
                </c:pt>
                <c:pt idx="6">
                  <c:v>0.4206056179775281</c:v>
                </c:pt>
                <c:pt idx="7">
                  <c:v>0.57349213483146066</c:v>
                </c:pt>
                <c:pt idx="8">
                  <c:v>0.48323932584269663</c:v>
                </c:pt>
                <c:pt idx="9">
                  <c:v>0.46291460674157298</c:v>
                </c:pt>
                <c:pt idx="10">
                  <c:v>0.51908202247191015</c:v>
                </c:pt>
                <c:pt idx="11">
                  <c:v>0.5807584269662921</c:v>
                </c:pt>
                <c:pt idx="12">
                  <c:v>0.44474831460674158</c:v>
                </c:pt>
                <c:pt idx="13">
                  <c:v>0.46766179775280897</c:v>
                </c:pt>
                <c:pt idx="14">
                  <c:v>0.43014719101123594</c:v>
                </c:pt>
                <c:pt idx="15">
                  <c:v>0.53486853932584266</c:v>
                </c:pt>
                <c:pt idx="16">
                  <c:v>0.48305280898876407</c:v>
                </c:pt>
                <c:pt idx="17">
                  <c:v>0.42190561797752807</c:v>
                </c:pt>
                <c:pt idx="18">
                  <c:v>0.49596067415730338</c:v>
                </c:pt>
                <c:pt idx="19">
                  <c:v>0.48241460674157305</c:v>
                </c:pt>
                <c:pt idx="20">
                  <c:v>0.42524831460674156</c:v>
                </c:pt>
                <c:pt idx="21">
                  <c:v>0.36284719101123591</c:v>
                </c:pt>
                <c:pt idx="22">
                  <c:v>0.36235955056179775</c:v>
                </c:pt>
                <c:pt idx="23">
                  <c:v>0.41862584269662922</c:v>
                </c:pt>
                <c:pt idx="24">
                  <c:v>0.40709438202247195</c:v>
                </c:pt>
                <c:pt idx="25">
                  <c:v>0.40042584269662923</c:v>
                </c:pt>
                <c:pt idx="26">
                  <c:v>0.41837640449438207</c:v>
                </c:pt>
                <c:pt idx="27">
                  <c:v>0.38503483146067413</c:v>
                </c:pt>
                <c:pt idx="28">
                  <c:v>0.3629404494382022</c:v>
                </c:pt>
                <c:pt idx="29">
                  <c:v>0.37311910112359548</c:v>
                </c:pt>
                <c:pt idx="30">
                  <c:v>0.31028876404494382</c:v>
                </c:pt>
                <c:pt idx="31">
                  <c:v>0.3055876404494382</c:v>
                </c:pt>
                <c:pt idx="32">
                  <c:v>0.32268539325842699</c:v>
                </c:pt>
                <c:pt idx="33">
                  <c:v>0.3061797752808989</c:v>
                </c:pt>
                <c:pt idx="34">
                  <c:v>0.34427528089887638</c:v>
                </c:pt>
                <c:pt idx="35">
                  <c:v>0.37400224719101127</c:v>
                </c:pt>
                <c:pt idx="36">
                  <c:v>0.35838988764044943</c:v>
                </c:pt>
                <c:pt idx="37">
                  <c:v>0.30108426966292134</c:v>
                </c:pt>
                <c:pt idx="38">
                  <c:v>0.30179213483146067</c:v>
                </c:pt>
                <c:pt idx="39">
                  <c:v>0.34240674157303369</c:v>
                </c:pt>
                <c:pt idx="40">
                  <c:v>0.31729999999999997</c:v>
                </c:pt>
                <c:pt idx="41">
                  <c:v>0.33100786516853936</c:v>
                </c:pt>
                <c:pt idx="42">
                  <c:v>0.35950449438202248</c:v>
                </c:pt>
                <c:pt idx="43">
                  <c:v>0.40905617977528086</c:v>
                </c:pt>
                <c:pt idx="44">
                  <c:v>0.38764044943820225</c:v>
                </c:pt>
                <c:pt idx="45">
                  <c:v>0.32066629213483144</c:v>
                </c:pt>
                <c:pt idx="46">
                  <c:v>0.36175617977528091</c:v>
                </c:pt>
                <c:pt idx="47">
                  <c:v>0.40753595505617973</c:v>
                </c:pt>
                <c:pt idx="48">
                  <c:v>0.40932359550561798</c:v>
                </c:pt>
                <c:pt idx="49">
                  <c:v>0.4124393258426966</c:v>
                </c:pt>
                <c:pt idx="50">
                  <c:v>0.39957303370786512</c:v>
                </c:pt>
                <c:pt idx="51">
                  <c:v>0.36152921348314604</c:v>
                </c:pt>
                <c:pt idx="52">
                  <c:v>0.3751505617977528</c:v>
                </c:pt>
                <c:pt idx="53">
                  <c:v>0.35923146067415729</c:v>
                </c:pt>
                <c:pt idx="54">
                  <c:v>0.34232471910112361</c:v>
                </c:pt>
                <c:pt idx="55">
                  <c:v>0.35884831460674155</c:v>
                </c:pt>
                <c:pt idx="56">
                  <c:v>0.33336404494382021</c:v>
                </c:pt>
                <c:pt idx="57">
                  <c:v>0.39258539325842695</c:v>
                </c:pt>
                <c:pt idx="58">
                  <c:v>0.34724719101123597</c:v>
                </c:pt>
                <c:pt idx="59">
                  <c:v>0.3776988764044944</c:v>
                </c:pt>
                <c:pt idx="60">
                  <c:v>0.36335730337078653</c:v>
                </c:pt>
                <c:pt idx="61">
                  <c:v>0.31269101123595505</c:v>
                </c:pt>
                <c:pt idx="62">
                  <c:v>0.2908112359550562</c:v>
                </c:pt>
                <c:pt idx="63">
                  <c:v>0.27153146067415729</c:v>
                </c:pt>
                <c:pt idx="64">
                  <c:v>0.25777640449438199</c:v>
                </c:pt>
                <c:pt idx="65">
                  <c:v>0.28216966292134832</c:v>
                </c:pt>
                <c:pt idx="66">
                  <c:v>0.2752808988764045</c:v>
                </c:pt>
                <c:pt idx="67">
                  <c:v>0.25334269662921349</c:v>
                </c:pt>
                <c:pt idx="68">
                  <c:v>0.27518764044943822</c:v>
                </c:pt>
                <c:pt idx="69">
                  <c:v>0.31798426966292132</c:v>
                </c:pt>
                <c:pt idx="70">
                  <c:v>0.2556876404494382</c:v>
                </c:pt>
                <c:pt idx="71">
                  <c:v>0.27333707865168544</c:v>
                </c:pt>
                <c:pt idx="72">
                  <c:v>0.2990067415730337</c:v>
                </c:pt>
                <c:pt idx="73">
                  <c:v>0.2991460674157303</c:v>
                </c:pt>
                <c:pt idx="74">
                  <c:v>0.34478651685393258</c:v>
                </c:pt>
                <c:pt idx="75">
                  <c:v>0.3173752808988764</c:v>
                </c:pt>
                <c:pt idx="76">
                  <c:v>0.33341123595505617</c:v>
                </c:pt>
                <c:pt idx="77">
                  <c:v>0.26685393258426965</c:v>
                </c:pt>
                <c:pt idx="78">
                  <c:v>0.31084606741573034</c:v>
                </c:pt>
                <c:pt idx="79">
                  <c:v>0.2690415730337079</c:v>
                </c:pt>
                <c:pt idx="80">
                  <c:v>0.28535617977528088</c:v>
                </c:pt>
                <c:pt idx="81">
                  <c:v>0.31162921348314604</c:v>
                </c:pt>
                <c:pt idx="82">
                  <c:v>0.26641235955056181</c:v>
                </c:pt>
                <c:pt idx="83">
                  <c:v>0.33397415730337082</c:v>
                </c:pt>
                <c:pt idx="84">
                  <c:v>0.36145393258426972</c:v>
                </c:pt>
                <c:pt idx="85">
                  <c:v>0.26426516853932586</c:v>
                </c:pt>
                <c:pt idx="86">
                  <c:v>0.2913224719101124</c:v>
                </c:pt>
                <c:pt idx="87">
                  <c:v>0.30169325842696632</c:v>
                </c:pt>
                <c:pt idx="88">
                  <c:v>0.29213483146067415</c:v>
                </c:pt>
                <c:pt idx="89">
                  <c:v>0.24764943820224719</c:v>
                </c:pt>
                <c:pt idx="90">
                  <c:v>0.28412584269662922</c:v>
                </c:pt>
                <c:pt idx="91">
                  <c:v>0.33704382022471913</c:v>
                </c:pt>
                <c:pt idx="92">
                  <c:v>0.25573370786516852</c:v>
                </c:pt>
                <c:pt idx="93">
                  <c:v>0.32205842696629211</c:v>
                </c:pt>
                <c:pt idx="94">
                  <c:v>0.31286516853932583</c:v>
                </c:pt>
                <c:pt idx="95">
                  <c:v>0.41118651685393254</c:v>
                </c:pt>
                <c:pt idx="96">
                  <c:v>0.2639056179775281</c:v>
                </c:pt>
                <c:pt idx="97">
                  <c:v>0.26238539325842697</c:v>
                </c:pt>
                <c:pt idx="98">
                  <c:v>0.32273146067415731</c:v>
                </c:pt>
                <c:pt idx="99">
                  <c:v>0.33146067415730335</c:v>
                </c:pt>
                <c:pt idx="100">
                  <c:v>0.30652808988764041</c:v>
                </c:pt>
                <c:pt idx="101">
                  <c:v>0.27952359550561801</c:v>
                </c:pt>
                <c:pt idx="102">
                  <c:v>0.24421910112359549</c:v>
                </c:pt>
                <c:pt idx="103">
                  <c:v>0.25394606741573034</c:v>
                </c:pt>
                <c:pt idx="104">
                  <c:v>0.24969775280898876</c:v>
                </c:pt>
                <c:pt idx="105">
                  <c:v>0.29777640449438203</c:v>
                </c:pt>
                <c:pt idx="106">
                  <c:v>0.32173370786516853</c:v>
                </c:pt>
                <c:pt idx="107">
                  <c:v>0.31151348314606742</c:v>
                </c:pt>
                <c:pt idx="108">
                  <c:v>0.32333595505617979</c:v>
                </c:pt>
                <c:pt idx="109">
                  <c:v>0.36068202247191017</c:v>
                </c:pt>
                <c:pt idx="110">
                  <c:v>0.36797752808988765</c:v>
                </c:pt>
                <c:pt idx="111">
                  <c:v>0.30588988764044944</c:v>
                </c:pt>
                <c:pt idx="112">
                  <c:v>0.28823483146067413</c:v>
                </c:pt>
                <c:pt idx="113">
                  <c:v>0.34128651685393258</c:v>
                </c:pt>
                <c:pt idx="114">
                  <c:v>0.39010112359550564</c:v>
                </c:pt>
                <c:pt idx="115">
                  <c:v>0.36790224719101122</c:v>
                </c:pt>
                <c:pt idx="116">
                  <c:v>0.32184943820224721</c:v>
                </c:pt>
                <c:pt idx="117">
                  <c:v>0.32331797752808988</c:v>
                </c:pt>
                <c:pt idx="118">
                  <c:v>0.34139662921348313</c:v>
                </c:pt>
                <c:pt idx="119">
                  <c:v>0.42723370786516857</c:v>
                </c:pt>
                <c:pt idx="120">
                  <c:v>0.42325168539325847</c:v>
                </c:pt>
                <c:pt idx="121">
                  <c:v>0.4157303370786517</c:v>
                </c:pt>
                <c:pt idx="122">
                  <c:v>0.38668876404494384</c:v>
                </c:pt>
                <c:pt idx="123">
                  <c:v>0.373676404494382</c:v>
                </c:pt>
                <c:pt idx="124">
                  <c:v>0.42455168539325844</c:v>
                </c:pt>
                <c:pt idx="125">
                  <c:v>0.42177752808988767</c:v>
                </c:pt>
                <c:pt idx="126">
                  <c:v>0.42587528089887644</c:v>
                </c:pt>
                <c:pt idx="127">
                  <c:v>0.3933573033707865</c:v>
                </c:pt>
                <c:pt idx="128">
                  <c:v>0.36892921348314606</c:v>
                </c:pt>
                <c:pt idx="129">
                  <c:v>0.38879550561797754</c:v>
                </c:pt>
                <c:pt idx="130">
                  <c:v>0.40943932584269666</c:v>
                </c:pt>
                <c:pt idx="131">
                  <c:v>0.41887640449438202</c:v>
                </c:pt>
                <c:pt idx="132">
                  <c:v>0.38764044943820225</c:v>
                </c:pt>
                <c:pt idx="133">
                  <c:v>0.42342022471910107</c:v>
                </c:pt>
                <c:pt idx="134">
                  <c:v>0.41396629213483149</c:v>
                </c:pt>
                <c:pt idx="135">
                  <c:v>0.36709550561797755</c:v>
                </c:pt>
                <c:pt idx="136">
                  <c:v>0.36280112359550559</c:v>
                </c:pt>
                <c:pt idx="137">
                  <c:v>0.38914382022471911</c:v>
                </c:pt>
                <c:pt idx="138">
                  <c:v>0.40516741573033704</c:v>
                </c:pt>
                <c:pt idx="139">
                  <c:v>0.36800112359550563</c:v>
                </c:pt>
                <c:pt idx="140">
                  <c:v>0.35072921348314606</c:v>
                </c:pt>
                <c:pt idx="141">
                  <c:v>0.41492359550561791</c:v>
                </c:pt>
                <c:pt idx="142">
                  <c:v>0.40760561797752809</c:v>
                </c:pt>
                <c:pt idx="143">
                  <c:v>0.3342696629213483</c:v>
                </c:pt>
                <c:pt idx="144">
                  <c:v>0.35639325842696629</c:v>
                </c:pt>
                <c:pt idx="145">
                  <c:v>0.41501685393258431</c:v>
                </c:pt>
                <c:pt idx="146">
                  <c:v>0.46016292134831466</c:v>
                </c:pt>
                <c:pt idx="147">
                  <c:v>0.40802921348314602</c:v>
                </c:pt>
                <c:pt idx="148">
                  <c:v>0.42441235955056178</c:v>
                </c:pt>
                <c:pt idx="149">
                  <c:v>0.46278651685393263</c:v>
                </c:pt>
                <c:pt idx="150">
                  <c:v>0.54882022471910108</c:v>
                </c:pt>
                <c:pt idx="151">
                  <c:v>0.69369887640449435</c:v>
                </c:pt>
                <c:pt idx="152">
                  <c:v>0.76311685393258433</c:v>
                </c:pt>
                <c:pt idx="153">
                  <c:v>0.64390786516853937</c:v>
                </c:pt>
                <c:pt idx="154">
                  <c:v>0.6460674157303371</c:v>
                </c:pt>
                <c:pt idx="155">
                  <c:v>0.62533033707865171</c:v>
                </c:pt>
                <c:pt idx="156">
                  <c:v>0.78712022471910115</c:v>
                </c:pt>
                <c:pt idx="157">
                  <c:v>0.815338202247191</c:v>
                </c:pt>
                <c:pt idx="158">
                  <c:v>0.8784011235955056</c:v>
                </c:pt>
                <c:pt idx="159">
                  <c:v>0.90440674157303369</c:v>
                </c:pt>
                <c:pt idx="160">
                  <c:v>0.87631123595505611</c:v>
                </c:pt>
                <c:pt idx="161">
                  <c:v>0.9167921348314606</c:v>
                </c:pt>
                <c:pt idx="162">
                  <c:v>0.79090449438202248</c:v>
                </c:pt>
                <c:pt idx="163">
                  <c:v>0.76810224719101117</c:v>
                </c:pt>
                <c:pt idx="164">
                  <c:v>0.74217640449438205</c:v>
                </c:pt>
                <c:pt idx="165">
                  <c:v>0.8890449438202247</c:v>
                </c:pt>
                <c:pt idx="166">
                  <c:v>1</c:v>
                </c:pt>
                <c:pt idx="167">
                  <c:v>0.9790719101123595</c:v>
                </c:pt>
                <c:pt idx="168">
                  <c:v>0.91475505617977537</c:v>
                </c:pt>
                <c:pt idx="169">
                  <c:v>0.80538426966292131</c:v>
                </c:pt>
                <c:pt idx="170">
                  <c:v>0.88643370786516851</c:v>
                </c:pt>
                <c:pt idx="171">
                  <c:v>0.78376629213483151</c:v>
                </c:pt>
                <c:pt idx="172">
                  <c:v>0.61180224719101128</c:v>
                </c:pt>
                <c:pt idx="173">
                  <c:v>0.74980224719101118</c:v>
                </c:pt>
                <c:pt idx="174">
                  <c:v>0.86607415730337078</c:v>
                </c:pt>
                <c:pt idx="175">
                  <c:v>0.68519550561797749</c:v>
                </c:pt>
                <c:pt idx="176">
                  <c:v>0.6741573033707865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20-D842-905B-D6CC2F045344}"/>
            </c:ext>
          </c:extLst>
        </c:ser>
        <c:ser>
          <c:idx val="1"/>
          <c:order val="1"/>
          <c:tx>
            <c:strRef>
              <c:f>'32-cells'!$G$2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54000"/>
                </a:schemeClr>
              </a:solidFill>
              <a:ln w="9525">
                <a:solidFill>
                  <a:schemeClr val="accent6">
                    <a:tint val="54000"/>
                  </a:schemeClr>
                </a:solidFill>
              </a:ln>
              <a:effectLst/>
            </c:spPr>
          </c:marker>
          <c:xVal>
            <c:numRef>
              <c:f>'32-cells'!$G$3:$G$280</c:f>
              <c:numCache>
                <c:formatCode>General</c:formatCode>
                <c:ptCount val="278"/>
                <c:pt idx="0">
                  <c:v>0</c:v>
                </c:pt>
                <c:pt idx="1">
                  <c:v>5.1822576368010589E-3</c:v>
                </c:pt>
                <c:pt idx="2">
                  <c:v>1.0361320293554766E-2</c:v>
                </c:pt>
                <c:pt idx="3">
                  <c:v>1.5543577930355825E-2</c:v>
                </c:pt>
                <c:pt idx="4">
                  <c:v>2.0725835567156885E-2</c:v>
                </c:pt>
                <c:pt idx="5">
                  <c:v>2.5908093203957941E-2</c:v>
                </c:pt>
                <c:pt idx="6">
                  <c:v>3.108715586071165E-2</c:v>
                </c:pt>
                <c:pt idx="7">
                  <c:v>3.6269413497512712E-2</c:v>
                </c:pt>
                <c:pt idx="8">
                  <c:v>4.1451671134313771E-2</c:v>
                </c:pt>
                <c:pt idx="9">
                  <c:v>4.6630733791067476E-2</c:v>
                </c:pt>
                <c:pt idx="10">
                  <c:v>5.1812991427868535E-2</c:v>
                </c:pt>
                <c:pt idx="11">
                  <c:v>5.6995249064669594E-2</c:v>
                </c:pt>
                <c:pt idx="12">
                  <c:v>6.2177506701470646E-2</c:v>
                </c:pt>
                <c:pt idx="13">
                  <c:v>6.7356569358224358E-2</c:v>
                </c:pt>
                <c:pt idx="14">
                  <c:v>7.2538826995025424E-2</c:v>
                </c:pt>
                <c:pt idx="15">
                  <c:v>7.7721084631826476E-2</c:v>
                </c:pt>
                <c:pt idx="16">
                  <c:v>8.2900147288580181E-2</c:v>
                </c:pt>
                <c:pt idx="17">
                  <c:v>8.8082404925381247E-2</c:v>
                </c:pt>
                <c:pt idx="18">
                  <c:v>9.3264662562182299E-2</c:v>
                </c:pt>
                <c:pt idx="19">
                  <c:v>9.8446920198983365E-2</c:v>
                </c:pt>
                <c:pt idx="20">
                  <c:v>0.10362598285573707</c:v>
                </c:pt>
                <c:pt idx="21">
                  <c:v>0.10880824049253814</c:v>
                </c:pt>
                <c:pt idx="22">
                  <c:v>0.11399049812933919</c:v>
                </c:pt>
                <c:pt idx="23">
                  <c:v>0.11916956078609291</c:v>
                </c:pt>
                <c:pt idx="24">
                  <c:v>0.12435181842289396</c:v>
                </c:pt>
                <c:pt idx="25">
                  <c:v>0.129534076059695</c:v>
                </c:pt>
                <c:pt idx="26">
                  <c:v>0.13471633369649608</c:v>
                </c:pt>
                <c:pt idx="27">
                  <c:v>0.13989539635324977</c:v>
                </c:pt>
                <c:pt idx="28">
                  <c:v>0.14507765399005085</c:v>
                </c:pt>
                <c:pt idx="29">
                  <c:v>0.1502599116268519</c:v>
                </c:pt>
                <c:pt idx="30">
                  <c:v>0.15543897428360559</c:v>
                </c:pt>
                <c:pt idx="31">
                  <c:v>0.16062123192040667</c:v>
                </c:pt>
                <c:pt idx="32">
                  <c:v>0.16580348955720772</c:v>
                </c:pt>
                <c:pt idx="33">
                  <c:v>0.17098574719400877</c:v>
                </c:pt>
                <c:pt idx="34">
                  <c:v>0.17616480985076249</c:v>
                </c:pt>
                <c:pt idx="35">
                  <c:v>0.18134706748756355</c:v>
                </c:pt>
                <c:pt idx="36">
                  <c:v>0.1865293251243646</c:v>
                </c:pt>
                <c:pt idx="37">
                  <c:v>0.19171158276116565</c:v>
                </c:pt>
                <c:pt idx="38">
                  <c:v>0.19689064541791937</c:v>
                </c:pt>
                <c:pt idx="39">
                  <c:v>0.20207290305472042</c:v>
                </c:pt>
                <c:pt idx="40">
                  <c:v>0.2072551606915215</c:v>
                </c:pt>
                <c:pt idx="41">
                  <c:v>0.21243422334827519</c:v>
                </c:pt>
                <c:pt idx="42">
                  <c:v>0.21761648098507627</c:v>
                </c:pt>
                <c:pt idx="43">
                  <c:v>0.2227987386218773</c:v>
                </c:pt>
                <c:pt idx="44">
                  <c:v>0.22798099625867838</c:v>
                </c:pt>
                <c:pt idx="45">
                  <c:v>0.23316005891543207</c:v>
                </c:pt>
                <c:pt idx="46">
                  <c:v>0.23834231655223315</c:v>
                </c:pt>
                <c:pt idx="47">
                  <c:v>0.24352457418903417</c:v>
                </c:pt>
                <c:pt idx="48">
                  <c:v>0.24870363684578792</c:v>
                </c:pt>
                <c:pt idx="49">
                  <c:v>0.25388589448258897</c:v>
                </c:pt>
                <c:pt idx="50">
                  <c:v>0.25906815211938999</c:v>
                </c:pt>
                <c:pt idx="51">
                  <c:v>0.26425040975619107</c:v>
                </c:pt>
                <c:pt idx="52">
                  <c:v>0.26942947241294479</c:v>
                </c:pt>
                <c:pt idx="53">
                  <c:v>0.27461173004974587</c:v>
                </c:pt>
                <c:pt idx="54">
                  <c:v>0.27979398768654695</c:v>
                </c:pt>
                <c:pt idx="55">
                  <c:v>0.28497305034330062</c:v>
                </c:pt>
                <c:pt idx="56">
                  <c:v>0.2901553079801017</c:v>
                </c:pt>
                <c:pt idx="57">
                  <c:v>0.29533756561690272</c:v>
                </c:pt>
                <c:pt idx="58">
                  <c:v>0.3005198232537038</c:v>
                </c:pt>
                <c:pt idx="59">
                  <c:v>0.30569888591045746</c:v>
                </c:pt>
                <c:pt idx="60">
                  <c:v>0.31088114354725854</c:v>
                </c:pt>
                <c:pt idx="61">
                  <c:v>0.31606340118405962</c:v>
                </c:pt>
                <c:pt idx="62">
                  <c:v>0.32124246384081334</c:v>
                </c:pt>
                <c:pt idx="63">
                  <c:v>0.32642472147761437</c:v>
                </c:pt>
                <c:pt idx="64">
                  <c:v>0.33160697911441545</c:v>
                </c:pt>
                <c:pt idx="65">
                  <c:v>0.33678923675121647</c:v>
                </c:pt>
                <c:pt idx="66">
                  <c:v>0.34196829940797024</c:v>
                </c:pt>
                <c:pt idx="67">
                  <c:v>0.34715055704477127</c:v>
                </c:pt>
                <c:pt idx="68">
                  <c:v>0.35233281468157229</c:v>
                </c:pt>
                <c:pt idx="69">
                  <c:v>0.35751187733832601</c:v>
                </c:pt>
                <c:pt idx="70">
                  <c:v>0.36269413497512709</c:v>
                </c:pt>
                <c:pt idx="71">
                  <c:v>0.36787639261192817</c:v>
                </c:pt>
                <c:pt idx="72">
                  <c:v>0.3730586502487292</c:v>
                </c:pt>
                <c:pt idx="73">
                  <c:v>0.37823771290548291</c:v>
                </c:pt>
                <c:pt idx="74">
                  <c:v>0.38341997054228399</c:v>
                </c:pt>
                <c:pt idx="75">
                  <c:v>0.38860222817908507</c:v>
                </c:pt>
                <c:pt idx="76">
                  <c:v>0.39378129083583874</c:v>
                </c:pt>
                <c:pt idx="77">
                  <c:v>0.39896354847263976</c:v>
                </c:pt>
                <c:pt idx="78">
                  <c:v>0.40414580610944084</c:v>
                </c:pt>
                <c:pt idx="79">
                  <c:v>0.40932806374624192</c:v>
                </c:pt>
                <c:pt idx="80">
                  <c:v>0.41450712640299558</c:v>
                </c:pt>
                <c:pt idx="81">
                  <c:v>0.41968938403979666</c:v>
                </c:pt>
                <c:pt idx="82">
                  <c:v>0.42487164167659774</c:v>
                </c:pt>
                <c:pt idx="83">
                  <c:v>0.43005070433335146</c:v>
                </c:pt>
                <c:pt idx="84">
                  <c:v>0.43523296197015254</c:v>
                </c:pt>
                <c:pt idx="85">
                  <c:v>0.44041521960695357</c:v>
                </c:pt>
                <c:pt idx="86">
                  <c:v>0.44559747724375459</c:v>
                </c:pt>
                <c:pt idx="87">
                  <c:v>0.45077653990050837</c:v>
                </c:pt>
                <c:pt idx="88">
                  <c:v>0.45595879753730939</c:v>
                </c:pt>
                <c:pt idx="89">
                  <c:v>0.46114105517411041</c:v>
                </c:pt>
                <c:pt idx="90">
                  <c:v>0.46632011783086413</c:v>
                </c:pt>
                <c:pt idx="91">
                  <c:v>0.47150237546766521</c:v>
                </c:pt>
                <c:pt idx="92">
                  <c:v>0.47668463310446629</c:v>
                </c:pt>
                <c:pt idx="93">
                  <c:v>0.48186689074126737</c:v>
                </c:pt>
                <c:pt idx="94">
                  <c:v>0.48704595339802104</c:v>
                </c:pt>
                <c:pt idx="95">
                  <c:v>0.49222821103482212</c:v>
                </c:pt>
                <c:pt idx="96">
                  <c:v>0.49741046867162314</c:v>
                </c:pt>
                <c:pt idx="97">
                  <c:v>0.50259272630842422</c:v>
                </c:pt>
                <c:pt idx="98">
                  <c:v>0.50777178896517794</c:v>
                </c:pt>
                <c:pt idx="99">
                  <c:v>0.51295404660197896</c:v>
                </c:pt>
                <c:pt idx="100">
                  <c:v>0.51813630423877999</c:v>
                </c:pt>
                <c:pt idx="101">
                  <c:v>0.52331536689553382</c:v>
                </c:pt>
                <c:pt idx="102">
                  <c:v>0.52849762453233473</c:v>
                </c:pt>
                <c:pt idx="103">
                  <c:v>0.53367988216913587</c:v>
                </c:pt>
                <c:pt idx="104">
                  <c:v>0.53886213980593689</c:v>
                </c:pt>
                <c:pt idx="105">
                  <c:v>0.54404120246269061</c:v>
                </c:pt>
                <c:pt idx="106">
                  <c:v>0.54922346009949174</c:v>
                </c:pt>
                <c:pt idx="107">
                  <c:v>0.55440571773629277</c:v>
                </c:pt>
                <c:pt idx="108">
                  <c:v>0.55958478039304649</c:v>
                </c:pt>
                <c:pt idx="109">
                  <c:v>0.56476703802984751</c:v>
                </c:pt>
                <c:pt idx="110">
                  <c:v>0.56994929566664854</c:v>
                </c:pt>
                <c:pt idx="111">
                  <c:v>0.57513155330344967</c:v>
                </c:pt>
                <c:pt idx="112">
                  <c:v>0.58031061596020339</c:v>
                </c:pt>
                <c:pt idx="113">
                  <c:v>0.5854928735970043</c:v>
                </c:pt>
                <c:pt idx="114">
                  <c:v>0.59067513123380544</c:v>
                </c:pt>
                <c:pt idx="115">
                  <c:v>0.59585419389055916</c:v>
                </c:pt>
                <c:pt idx="116">
                  <c:v>0.60103645152736029</c:v>
                </c:pt>
                <c:pt idx="117">
                  <c:v>0.60621870916416132</c:v>
                </c:pt>
                <c:pt idx="118">
                  <c:v>0.61140096680096234</c:v>
                </c:pt>
                <c:pt idx="119">
                  <c:v>0.61658002945771606</c:v>
                </c:pt>
                <c:pt idx="120">
                  <c:v>0.62176228709451709</c:v>
                </c:pt>
                <c:pt idx="121">
                  <c:v>0.62694454473131822</c:v>
                </c:pt>
                <c:pt idx="122">
                  <c:v>0.63212360738807194</c:v>
                </c:pt>
                <c:pt idx="123">
                  <c:v>0.63730586502487285</c:v>
                </c:pt>
                <c:pt idx="124">
                  <c:v>0.64248812266167399</c:v>
                </c:pt>
                <c:pt idx="125">
                  <c:v>0.64767038029847501</c:v>
                </c:pt>
                <c:pt idx="126">
                  <c:v>0.65284944295522873</c:v>
                </c:pt>
                <c:pt idx="127">
                  <c:v>0.65803170059202987</c:v>
                </c:pt>
                <c:pt idx="128">
                  <c:v>0.66321395822883089</c:v>
                </c:pt>
                <c:pt idx="129">
                  <c:v>0.66839302088558461</c:v>
                </c:pt>
                <c:pt idx="130">
                  <c:v>0.67357527852238563</c:v>
                </c:pt>
                <c:pt idx="131">
                  <c:v>0.67875753615918666</c:v>
                </c:pt>
                <c:pt idx="132">
                  <c:v>0.68393979379598779</c:v>
                </c:pt>
                <c:pt idx="133">
                  <c:v>0.6891188564527414</c:v>
                </c:pt>
                <c:pt idx="134">
                  <c:v>0.69430111408954254</c:v>
                </c:pt>
                <c:pt idx="135">
                  <c:v>0.69948337172634356</c:v>
                </c:pt>
                <c:pt idx="136">
                  <c:v>0.70466243438309728</c:v>
                </c:pt>
                <c:pt idx="137">
                  <c:v>0.70984469201989842</c:v>
                </c:pt>
                <c:pt idx="138">
                  <c:v>0.71502694965669944</c:v>
                </c:pt>
                <c:pt idx="139">
                  <c:v>0.72020920729350046</c:v>
                </c:pt>
                <c:pt idx="140">
                  <c:v>0.72538826995025418</c:v>
                </c:pt>
                <c:pt idx="141">
                  <c:v>0.73057052758705521</c:v>
                </c:pt>
                <c:pt idx="142">
                  <c:v>0.73575278522385634</c:v>
                </c:pt>
                <c:pt idx="143">
                  <c:v>0.74093184788061006</c:v>
                </c:pt>
                <c:pt idx="144">
                  <c:v>0.74611410551741097</c:v>
                </c:pt>
                <c:pt idx="145">
                  <c:v>0.75129636315421211</c:v>
                </c:pt>
                <c:pt idx="146">
                  <c:v>0.75647862079101313</c:v>
                </c:pt>
                <c:pt idx="147">
                  <c:v>0.76165768344776696</c:v>
                </c:pt>
                <c:pt idx="148">
                  <c:v>0.76683994108456799</c:v>
                </c:pt>
                <c:pt idx="149">
                  <c:v>0.77202219872136901</c:v>
                </c:pt>
                <c:pt idx="150">
                  <c:v>0.77720445635817015</c:v>
                </c:pt>
                <c:pt idx="151">
                  <c:v>0.78238351901492376</c:v>
                </c:pt>
                <c:pt idx="152">
                  <c:v>0.78756577665172478</c:v>
                </c:pt>
                <c:pt idx="153">
                  <c:v>0.79274803428852592</c:v>
                </c:pt>
                <c:pt idx="154">
                  <c:v>0.79792709694527952</c:v>
                </c:pt>
                <c:pt idx="155">
                  <c:v>0.80310935458208066</c:v>
                </c:pt>
                <c:pt idx="156">
                  <c:v>0.80829161221888168</c:v>
                </c:pt>
                <c:pt idx="157">
                  <c:v>0.81347386985568271</c:v>
                </c:pt>
                <c:pt idx="158">
                  <c:v>0.81865293251243654</c:v>
                </c:pt>
                <c:pt idx="159">
                  <c:v>0.82383519014923756</c:v>
                </c:pt>
                <c:pt idx="160">
                  <c:v>0.8290174477860387</c:v>
                </c:pt>
                <c:pt idx="161">
                  <c:v>0.83419651044279231</c:v>
                </c:pt>
                <c:pt idx="162">
                  <c:v>0.83937876807959333</c:v>
                </c:pt>
                <c:pt idx="163">
                  <c:v>0.84456102571639446</c:v>
                </c:pt>
                <c:pt idx="164">
                  <c:v>0.84974328335319549</c:v>
                </c:pt>
                <c:pt idx="165">
                  <c:v>0.8549223460099491</c:v>
                </c:pt>
                <c:pt idx="166">
                  <c:v>0.86010460364675023</c:v>
                </c:pt>
                <c:pt idx="167">
                  <c:v>0.86528686128355126</c:v>
                </c:pt>
                <c:pt idx="168">
                  <c:v>0.87046592394030509</c:v>
                </c:pt>
                <c:pt idx="169">
                  <c:v>0.87564818157710611</c:v>
                </c:pt>
                <c:pt idx="170">
                  <c:v>0.88083043921390713</c:v>
                </c:pt>
                <c:pt idx="171">
                  <c:v>0.88601269685070816</c:v>
                </c:pt>
                <c:pt idx="172">
                  <c:v>0.89119175950746188</c:v>
                </c:pt>
                <c:pt idx="173">
                  <c:v>0.89637401714426301</c:v>
                </c:pt>
                <c:pt idx="174">
                  <c:v>0.90155627478106404</c:v>
                </c:pt>
                <c:pt idx="175">
                  <c:v>0.90673533743781765</c:v>
                </c:pt>
                <c:pt idx="176">
                  <c:v>0.91191759507461878</c:v>
                </c:pt>
                <c:pt idx="177">
                  <c:v>0.91709985271141981</c:v>
                </c:pt>
                <c:pt idx="178">
                  <c:v>0.92228211034822083</c:v>
                </c:pt>
                <c:pt idx="179">
                  <c:v>0.92746117300497466</c:v>
                </c:pt>
                <c:pt idx="180">
                  <c:v>0.93264343064177568</c:v>
                </c:pt>
                <c:pt idx="181">
                  <c:v>0.93782568827857682</c:v>
                </c:pt>
                <c:pt idx="182">
                  <c:v>0.94300475093533043</c:v>
                </c:pt>
                <c:pt idx="183">
                  <c:v>0.94818700857213145</c:v>
                </c:pt>
                <c:pt idx="184">
                  <c:v>0.95336926620893259</c:v>
                </c:pt>
                <c:pt idx="185">
                  <c:v>0.95855152384573361</c:v>
                </c:pt>
                <c:pt idx="186">
                  <c:v>0.96373058650248733</c:v>
                </c:pt>
                <c:pt idx="187">
                  <c:v>0.96891284413928835</c:v>
                </c:pt>
                <c:pt idx="188">
                  <c:v>0.97409510177608938</c:v>
                </c:pt>
                <c:pt idx="189">
                  <c:v>0.97927416443284321</c:v>
                </c:pt>
                <c:pt idx="190">
                  <c:v>0.98445642206964423</c:v>
                </c:pt>
                <c:pt idx="191">
                  <c:v>0.98963867970644526</c:v>
                </c:pt>
                <c:pt idx="192">
                  <c:v>0.99482093734324628</c:v>
                </c:pt>
                <c:pt idx="193">
                  <c:v>1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</c:numCache>
            </c:numRef>
          </c:xVal>
          <c:yVal>
            <c:numRef>
              <c:f>'32-cells'!$H$3:$H$280</c:f>
              <c:numCache>
                <c:formatCode>General</c:formatCode>
                <c:ptCount val="278"/>
                <c:pt idx="0">
                  <c:v>0.17225539733578318</c:v>
                </c:pt>
                <c:pt idx="1">
                  <c:v>0.34088051217271476</c:v>
                </c:pt>
                <c:pt idx="2">
                  <c:v>0.4708960151584749</c:v>
                </c:pt>
                <c:pt idx="3">
                  <c:v>0.52896043867707854</c:v>
                </c:pt>
                <c:pt idx="4">
                  <c:v>0.63030977262287546</c:v>
                </c:pt>
                <c:pt idx="5">
                  <c:v>0.59922772163527782</c:v>
                </c:pt>
                <c:pt idx="6">
                  <c:v>0.60367765273311902</c:v>
                </c:pt>
                <c:pt idx="7">
                  <c:v>0.64413757464400545</c:v>
                </c:pt>
                <c:pt idx="8">
                  <c:v>0.67395211299954072</c:v>
                </c:pt>
                <c:pt idx="9">
                  <c:v>0.67400809600367473</c:v>
                </c:pt>
                <c:pt idx="10">
                  <c:v>0.57044815112540193</c:v>
                </c:pt>
                <c:pt idx="11">
                  <c:v>0.51725568442811209</c:v>
                </c:pt>
                <c:pt idx="12">
                  <c:v>0.59998133899862194</c:v>
                </c:pt>
                <c:pt idx="13">
                  <c:v>0.56834950620119429</c:v>
                </c:pt>
                <c:pt idx="14">
                  <c:v>0.51510823380799264</c:v>
                </c:pt>
                <c:pt idx="15">
                  <c:v>0.55181155259531467</c:v>
                </c:pt>
                <c:pt idx="16">
                  <c:v>0.57594166283876891</c:v>
                </c:pt>
                <c:pt idx="17">
                  <c:v>0.59750803858520896</c:v>
                </c:pt>
                <c:pt idx="18">
                  <c:v>0.47602635507579238</c:v>
                </c:pt>
                <c:pt idx="19">
                  <c:v>0.48758182131373451</c:v>
                </c:pt>
                <c:pt idx="20">
                  <c:v>0.4711687528709233</c:v>
                </c:pt>
                <c:pt idx="21">
                  <c:v>0.61677767570050523</c:v>
                </c:pt>
                <c:pt idx="22">
                  <c:v>0.48272709003215436</c:v>
                </c:pt>
                <c:pt idx="23">
                  <c:v>0.41970458199356908</c:v>
                </c:pt>
                <c:pt idx="24">
                  <c:v>0.46072720486908586</c:v>
                </c:pt>
                <c:pt idx="25">
                  <c:v>0.43256488286632983</c:v>
                </c:pt>
                <c:pt idx="26">
                  <c:v>0.40782326596233348</c:v>
                </c:pt>
                <c:pt idx="27">
                  <c:v>0.4303786747818098</c:v>
                </c:pt>
                <c:pt idx="28">
                  <c:v>0.45466237942122184</c:v>
                </c:pt>
                <c:pt idx="29">
                  <c:v>0.39844683050068902</c:v>
                </c:pt>
                <c:pt idx="30">
                  <c:v>0.39600941662838768</c:v>
                </c:pt>
                <c:pt idx="31">
                  <c:v>0.35428772393201652</c:v>
                </c:pt>
                <c:pt idx="32">
                  <c:v>0.33057102664216814</c:v>
                </c:pt>
                <c:pt idx="33">
                  <c:v>0.31862224391364263</c:v>
                </c:pt>
                <c:pt idx="34">
                  <c:v>0.35937787092328888</c:v>
                </c:pt>
                <c:pt idx="35">
                  <c:v>0.43142225539733581</c:v>
                </c:pt>
                <c:pt idx="36">
                  <c:v>0.41869401699586584</c:v>
                </c:pt>
                <c:pt idx="37">
                  <c:v>0.38576452687184198</c:v>
                </c:pt>
                <c:pt idx="38">
                  <c:v>0.3712735415709692</c:v>
                </c:pt>
                <c:pt idx="39">
                  <c:v>0.34685203261368858</c:v>
                </c:pt>
                <c:pt idx="40">
                  <c:v>0.36306413642627466</c:v>
                </c:pt>
                <c:pt idx="41">
                  <c:v>0.33514010105649977</c:v>
                </c:pt>
                <c:pt idx="42">
                  <c:v>0.34808509416628386</c:v>
                </c:pt>
                <c:pt idx="43">
                  <c:v>0.32301045016077168</c:v>
                </c:pt>
                <c:pt idx="44">
                  <c:v>0.28577026871841987</c:v>
                </c:pt>
                <c:pt idx="45">
                  <c:v>0.2645297427652733</c:v>
                </c:pt>
                <c:pt idx="46">
                  <c:v>0.26273110932475885</c:v>
                </c:pt>
                <c:pt idx="47">
                  <c:v>0.30141680064308685</c:v>
                </c:pt>
                <c:pt idx="48">
                  <c:v>0.2867923174092788</c:v>
                </c:pt>
                <c:pt idx="49">
                  <c:v>0.27795992191088653</c:v>
                </c:pt>
                <c:pt idx="50">
                  <c:v>0.32268172944418921</c:v>
                </c:pt>
                <c:pt idx="51">
                  <c:v>0.30731511254019289</c:v>
                </c:pt>
                <c:pt idx="52">
                  <c:v>0.3824256430868167</c:v>
                </c:pt>
                <c:pt idx="53">
                  <c:v>0.33542288700045936</c:v>
                </c:pt>
                <c:pt idx="54">
                  <c:v>0.34012258842443727</c:v>
                </c:pt>
                <c:pt idx="55">
                  <c:v>0.29936552595314653</c:v>
                </c:pt>
                <c:pt idx="56">
                  <c:v>0.35485616674322462</c:v>
                </c:pt>
                <c:pt idx="57">
                  <c:v>0.35571457280661462</c:v>
                </c:pt>
                <c:pt idx="58">
                  <c:v>0.33456304547542487</c:v>
                </c:pt>
                <c:pt idx="59">
                  <c:v>0.30375229673863113</c:v>
                </c:pt>
                <c:pt idx="60">
                  <c:v>0.30925442122186497</c:v>
                </c:pt>
                <c:pt idx="61">
                  <c:v>0.29870090721175935</c:v>
                </c:pt>
                <c:pt idx="62">
                  <c:v>0.27248076481396416</c:v>
                </c:pt>
                <c:pt idx="63">
                  <c:v>0.27285685576481394</c:v>
                </c:pt>
                <c:pt idx="64">
                  <c:v>0.2926403881488287</c:v>
                </c:pt>
                <c:pt idx="65">
                  <c:v>0.30933050068902157</c:v>
                </c:pt>
                <c:pt idx="66">
                  <c:v>0.33880052824988516</c:v>
                </c:pt>
                <c:pt idx="67">
                  <c:v>0.29623478410656867</c:v>
                </c:pt>
                <c:pt idx="68">
                  <c:v>0.29254134129536058</c:v>
                </c:pt>
                <c:pt idx="69">
                  <c:v>0.36273254478640332</c:v>
                </c:pt>
                <c:pt idx="70">
                  <c:v>0.34769034221405604</c:v>
                </c:pt>
                <c:pt idx="71">
                  <c:v>0.31892225539733582</c:v>
                </c:pt>
                <c:pt idx="72">
                  <c:v>0.26158130454754247</c:v>
                </c:pt>
                <c:pt idx="73">
                  <c:v>0.26595802710151584</c:v>
                </c:pt>
                <c:pt idx="74">
                  <c:v>0.31964572806614611</c:v>
                </c:pt>
                <c:pt idx="75">
                  <c:v>0.33039015847496556</c:v>
                </c:pt>
                <c:pt idx="76">
                  <c:v>0.41336701883325677</c:v>
                </c:pt>
                <c:pt idx="77">
                  <c:v>0.36084060633899862</c:v>
                </c:pt>
                <c:pt idx="78">
                  <c:v>0.33655259531465315</c:v>
                </c:pt>
                <c:pt idx="79">
                  <c:v>0.31125832567753786</c:v>
                </c:pt>
                <c:pt idx="80">
                  <c:v>0.34031206936150665</c:v>
                </c:pt>
                <c:pt idx="81">
                  <c:v>0.30860846348185572</c:v>
                </c:pt>
                <c:pt idx="82">
                  <c:v>0.31294642857142857</c:v>
                </c:pt>
                <c:pt idx="83">
                  <c:v>0.28951969453376203</c:v>
                </c:pt>
                <c:pt idx="84">
                  <c:v>0.32855133210840609</c:v>
                </c:pt>
                <c:pt idx="85">
                  <c:v>0.34363229214515389</c:v>
                </c:pt>
                <c:pt idx="86">
                  <c:v>0.28718994028479555</c:v>
                </c:pt>
                <c:pt idx="87">
                  <c:v>0.34327629765732659</c:v>
                </c:pt>
                <c:pt idx="88">
                  <c:v>0.26472640101056499</c:v>
                </c:pt>
                <c:pt idx="89">
                  <c:v>0.26697002756086352</c:v>
                </c:pt>
                <c:pt idx="90">
                  <c:v>0.28083802250803858</c:v>
                </c:pt>
                <c:pt idx="91">
                  <c:v>0.26907154340836009</c:v>
                </c:pt>
                <c:pt idx="92">
                  <c:v>0.24225855535140101</c:v>
                </c:pt>
                <c:pt idx="93">
                  <c:v>0.27905517914561323</c:v>
                </c:pt>
                <c:pt idx="94">
                  <c:v>0.28854932246210385</c:v>
                </c:pt>
                <c:pt idx="95">
                  <c:v>0.28771531924666971</c:v>
                </c:pt>
                <c:pt idx="96">
                  <c:v>0.28480276757005052</c:v>
                </c:pt>
                <c:pt idx="97">
                  <c:v>0.27259560174552139</c:v>
                </c:pt>
                <c:pt idx="98">
                  <c:v>0.34256717960496091</c:v>
                </c:pt>
                <c:pt idx="99">
                  <c:v>0.37555552365640793</c:v>
                </c:pt>
                <c:pt idx="100">
                  <c:v>0.36044298346348186</c:v>
                </c:pt>
                <c:pt idx="101">
                  <c:v>0.3066088654111162</c:v>
                </c:pt>
                <c:pt idx="102">
                  <c:v>0.33439940284795588</c:v>
                </c:pt>
                <c:pt idx="103">
                  <c:v>0.31976917776757002</c:v>
                </c:pt>
                <c:pt idx="104">
                  <c:v>0.30144694533762056</c:v>
                </c:pt>
                <c:pt idx="105">
                  <c:v>0.30162924896646759</c:v>
                </c:pt>
                <c:pt idx="106">
                  <c:v>0.31996727147450615</c:v>
                </c:pt>
                <c:pt idx="107">
                  <c:v>0.38046336701883327</c:v>
                </c:pt>
                <c:pt idx="108">
                  <c:v>0.40389440744143318</c:v>
                </c:pt>
                <c:pt idx="109">
                  <c:v>0.35134502756086355</c:v>
                </c:pt>
                <c:pt idx="110">
                  <c:v>0.33702342673403768</c:v>
                </c:pt>
                <c:pt idx="111">
                  <c:v>0.32891450390445565</c:v>
                </c:pt>
                <c:pt idx="112">
                  <c:v>0.32144149058337163</c:v>
                </c:pt>
                <c:pt idx="113">
                  <c:v>0.34687356453835555</c:v>
                </c:pt>
                <c:pt idx="114">
                  <c:v>0.33316921221864954</c:v>
                </c:pt>
                <c:pt idx="115">
                  <c:v>0.35317667661920071</c:v>
                </c:pt>
                <c:pt idx="116">
                  <c:v>0.39412322002756084</c:v>
                </c:pt>
                <c:pt idx="117">
                  <c:v>0.41445940514469454</c:v>
                </c:pt>
                <c:pt idx="118">
                  <c:v>0.35670360587965089</c:v>
                </c:pt>
                <c:pt idx="119">
                  <c:v>0.36279570509875975</c:v>
                </c:pt>
                <c:pt idx="120">
                  <c:v>0.38504823151125406</c:v>
                </c:pt>
                <c:pt idx="121">
                  <c:v>0.41609296049609551</c:v>
                </c:pt>
                <c:pt idx="122">
                  <c:v>0.33610616674322463</c:v>
                </c:pt>
                <c:pt idx="123">
                  <c:v>0.36392254248966466</c:v>
                </c:pt>
                <c:pt idx="124">
                  <c:v>0.33060691318327978</c:v>
                </c:pt>
                <c:pt idx="125">
                  <c:v>0.37490382406982087</c:v>
                </c:pt>
                <c:pt idx="126">
                  <c:v>0.36133153422140563</c:v>
                </c:pt>
                <c:pt idx="127">
                  <c:v>0.39846979788700043</c:v>
                </c:pt>
                <c:pt idx="128">
                  <c:v>0.36454840376665137</c:v>
                </c:pt>
                <c:pt idx="129">
                  <c:v>0.32262144005512172</c:v>
                </c:pt>
                <c:pt idx="130">
                  <c:v>0.37034623334864492</c:v>
                </c:pt>
                <c:pt idx="131">
                  <c:v>0.3804490124023886</c:v>
                </c:pt>
                <c:pt idx="132">
                  <c:v>0.34840376665135508</c:v>
                </c:pt>
                <c:pt idx="133">
                  <c:v>0.36453979099678452</c:v>
                </c:pt>
                <c:pt idx="134">
                  <c:v>0.37156350482315109</c:v>
                </c:pt>
                <c:pt idx="135">
                  <c:v>0.36871985530546619</c:v>
                </c:pt>
                <c:pt idx="136">
                  <c:v>0.42668092558566834</c:v>
                </c:pt>
                <c:pt idx="137">
                  <c:v>0.48699615296279281</c:v>
                </c:pt>
                <c:pt idx="138">
                  <c:v>0.49209921910886534</c:v>
                </c:pt>
                <c:pt idx="139">
                  <c:v>0.4287494258153422</c:v>
                </c:pt>
                <c:pt idx="140">
                  <c:v>0.43495205558107486</c:v>
                </c:pt>
                <c:pt idx="141">
                  <c:v>0.41591209232889298</c:v>
                </c:pt>
                <c:pt idx="142">
                  <c:v>0.42416743224621034</c:v>
                </c:pt>
                <c:pt idx="143">
                  <c:v>0.42956620349104269</c:v>
                </c:pt>
                <c:pt idx="144">
                  <c:v>0.39362511483693158</c:v>
                </c:pt>
                <c:pt idx="145">
                  <c:v>0.42341525034451077</c:v>
                </c:pt>
                <c:pt idx="146">
                  <c:v>0.45287666513550756</c:v>
                </c:pt>
                <c:pt idx="147">
                  <c:v>0.41151383785025264</c:v>
                </c:pt>
                <c:pt idx="148">
                  <c:v>0.39634531465319245</c:v>
                </c:pt>
                <c:pt idx="149">
                  <c:v>0.41812844510794667</c:v>
                </c:pt>
                <c:pt idx="150">
                  <c:v>0.47187212907671111</c:v>
                </c:pt>
                <c:pt idx="151">
                  <c:v>0.45589257005052825</c:v>
                </c:pt>
                <c:pt idx="152">
                  <c:v>0.42481769637115296</c:v>
                </c:pt>
                <c:pt idx="153">
                  <c:v>0.42685892282958199</c:v>
                </c:pt>
                <c:pt idx="154">
                  <c:v>0.49048001837390898</c:v>
                </c:pt>
                <c:pt idx="155">
                  <c:v>0.48123133899862197</c:v>
                </c:pt>
                <c:pt idx="156">
                  <c:v>0.5760966926963712</c:v>
                </c:pt>
                <c:pt idx="157">
                  <c:v>0.72116157556270089</c:v>
                </c:pt>
                <c:pt idx="158">
                  <c:v>0.78088969912723938</c:v>
                </c:pt>
                <c:pt idx="159">
                  <c:v>0.70703376205787782</c:v>
                </c:pt>
                <c:pt idx="160">
                  <c:v>0.77432820395039037</c:v>
                </c:pt>
                <c:pt idx="161">
                  <c:v>0.88050355994487817</c:v>
                </c:pt>
                <c:pt idx="162">
                  <c:v>0.79855736104731279</c:v>
                </c:pt>
                <c:pt idx="163">
                  <c:v>0.8275307188791915</c:v>
                </c:pt>
                <c:pt idx="164">
                  <c:v>0.82459089343132752</c:v>
                </c:pt>
                <c:pt idx="165">
                  <c:v>0.74681040422599898</c:v>
                </c:pt>
                <c:pt idx="166">
                  <c:v>0.57334060633899864</c:v>
                </c:pt>
                <c:pt idx="167">
                  <c:v>0.58512718190169966</c:v>
                </c:pt>
                <c:pt idx="168">
                  <c:v>0.6036044441892513</c:v>
                </c:pt>
                <c:pt idx="169">
                  <c:v>0.5953878617363344</c:v>
                </c:pt>
                <c:pt idx="170">
                  <c:v>0.55859410886541105</c:v>
                </c:pt>
                <c:pt idx="171">
                  <c:v>0.61413786173633433</c:v>
                </c:pt>
                <c:pt idx="172">
                  <c:v>0.58401039274230593</c:v>
                </c:pt>
                <c:pt idx="173">
                  <c:v>0.63174810519062929</c:v>
                </c:pt>
                <c:pt idx="174">
                  <c:v>0.63262660771704182</c:v>
                </c:pt>
                <c:pt idx="175">
                  <c:v>0.62468994028479552</c:v>
                </c:pt>
                <c:pt idx="176">
                  <c:v>0.71604559026182812</c:v>
                </c:pt>
                <c:pt idx="177">
                  <c:v>0.59932102664216813</c:v>
                </c:pt>
                <c:pt idx="178">
                  <c:v>0.65016938447404682</c:v>
                </c:pt>
                <c:pt idx="179">
                  <c:v>0.64399259301791456</c:v>
                </c:pt>
                <c:pt idx="180">
                  <c:v>0.62149603812586129</c:v>
                </c:pt>
                <c:pt idx="181">
                  <c:v>0.59470458199356913</c:v>
                </c:pt>
                <c:pt idx="182">
                  <c:v>0.69208917087735422</c:v>
                </c:pt>
                <c:pt idx="183">
                  <c:v>0.69624339687643555</c:v>
                </c:pt>
                <c:pt idx="184">
                  <c:v>0.72547226688102884</c:v>
                </c:pt>
                <c:pt idx="185">
                  <c:v>0.77451768488745987</c:v>
                </c:pt>
                <c:pt idx="186">
                  <c:v>0.81816433164905833</c:v>
                </c:pt>
                <c:pt idx="187">
                  <c:v>1</c:v>
                </c:pt>
                <c:pt idx="188">
                  <c:v>0.97438992880110253</c:v>
                </c:pt>
                <c:pt idx="189">
                  <c:v>0.98712677997243914</c:v>
                </c:pt>
                <c:pt idx="190">
                  <c:v>0.91308423288929719</c:v>
                </c:pt>
                <c:pt idx="191">
                  <c:v>0.78846606568672484</c:v>
                </c:pt>
                <c:pt idx="192">
                  <c:v>0.58957998392282951</c:v>
                </c:pt>
                <c:pt idx="193">
                  <c:v>0.2727377124483234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20-D842-905B-D6CC2F045344}"/>
            </c:ext>
          </c:extLst>
        </c:ser>
        <c:ser>
          <c:idx val="2"/>
          <c:order val="2"/>
          <c:tx>
            <c:strRef>
              <c:f>'32-cells'!$K$2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65000"/>
                </a:schemeClr>
              </a:solidFill>
              <a:ln w="9525">
                <a:solidFill>
                  <a:schemeClr val="accent6">
                    <a:tint val="65000"/>
                  </a:schemeClr>
                </a:solidFill>
              </a:ln>
              <a:effectLst/>
            </c:spPr>
          </c:marker>
          <c:xVal>
            <c:numRef>
              <c:f>'32-cells'!$K$3:$K$280</c:f>
              <c:numCache>
                <c:formatCode>General</c:formatCode>
                <c:ptCount val="278"/>
                <c:pt idx="0">
                  <c:v>0</c:v>
                </c:pt>
                <c:pt idx="1">
                  <c:v>5.4357297014705295E-3</c:v>
                </c:pt>
                <c:pt idx="2">
                  <c:v>1.0868108151583801E-2</c:v>
                </c:pt>
                <c:pt idx="3">
                  <c:v>1.630383785305433E-2</c:v>
                </c:pt>
                <c:pt idx="4">
                  <c:v>2.1739567554524861E-2</c:v>
                </c:pt>
                <c:pt idx="5">
                  <c:v>2.7175297255995386E-2</c:v>
                </c:pt>
                <c:pt idx="6">
                  <c:v>3.260767570610866E-2</c:v>
                </c:pt>
                <c:pt idx="7">
                  <c:v>3.8043405407579188E-2</c:v>
                </c:pt>
                <c:pt idx="8">
                  <c:v>4.3479135109049723E-2</c:v>
                </c:pt>
                <c:pt idx="9">
                  <c:v>4.891151355916299E-2</c:v>
                </c:pt>
                <c:pt idx="10">
                  <c:v>5.4347243260633518E-2</c:v>
                </c:pt>
                <c:pt idx="11">
                  <c:v>5.9782972962104053E-2</c:v>
                </c:pt>
                <c:pt idx="12">
                  <c:v>6.5218702663574574E-2</c:v>
                </c:pt>
                <c:pt idx="13">
                  <c:v>7.0651081113687855E-2</c:v>
                </c:pt>
                <c:pt idx="14">
                  <c:v>7.6086810815158376E-2</c:v>
                </c:pt>
                <c:pt idx="15">
                  <c:v>8.1522540516628897E-2</c:v>
                </c:pt>
                <c:pt idx="16">
                  <c:v>8.6954918966742178E-2</c:v>
                </c:pt>
                <c:pt idx="17">
                  <c:v>9.2390648668212699E-2</c:v>
                </c:pt>
                <c:pt idx="18">
                  <c:v>9.7826378369683234E-2</c:v>
                </c:pt>
                <c:pt idx="19">
                  <c:v>0.10326210807115377</c:v>
                </c:pt>
                <c:pt idx="20">
                  <c:v>0.10869448652126704</c:v>
                </c:pt>
                <c:pt idx="21">
                  <c:v>0.11413021622273757</c:v>
                </c:pt>
                <c:pt idx="22">
                  <c:v>0.11956594592420811</c:v>
                </c:pt>
                <c:pt idx="23">
                  <c:v>0.12499832437432137</c:v>
                </c:pt>
                <c:pt idx="24">
                  <c:v>0.13043405407579189</c:v>
                </c:pt>
                <c:pt idx="25">
                  <c:v>0.13586978377726242</c:v>
                </c:pt>
                <c:pt idx="26">
                  <c:v>0.14130551347873296</c:v>
                </c:pt>
                <c:pt idx="27">
                  <c:v>0.1467378919288462</c:v>
                </c:pt>
                <c:pt idx="28">
                  <c:v>0.15217362163031675</c:v>
                </c:pt>
                <c:pt idx="29">
                  <c:v>0.1576093513317873</c:v>
                </c:pt>
                <c:pt idx="30">
                  <c:v>0.16304172978190057</c:v>
                </c:pt>
                <c:pt idx="31">
                  <c:v>0.16847745948337109</c:v>
                </c:pt>
                <c:pt idx="32">
                  <c:v>0.17391318918484161</c:v>
                </c:pt>
                <c:pt idx="33">
                  <c:v>0.17934891888631216</c:v>
                </c:pt>
                <c:pt idx="34">
                  <c:v>0.1847812973364254</c:v>
                </c:pt>
                <c:pt idx="35">
                  <c:v>0.19021702703789595</c:v>
                </c:pt>
                <c:pt idx="36">
                  <c:v>0.19565275673936647</c:v>
                </c:pt>
                <c:pt idx="37">
                  <c:v>0.20108848644083699</c:v>
                </c:pt>
                <c:pt idx="38">
                  <c:v>0.20652086489095026</c:v>
                </c:pt>
                <c:pt idx="39">
                  <c:v>0.21195659459242081</c:v>
                </c:pt>
                <c:pt idx="40">
                  <c:v>0.21739232429389135</c:v>
                </c:pt>
                <c:pt idx="41">
                  <c:v>0.22282470274400459</c:v>
                </c:pt>
                <c:pt idx="42">
                  <c:v>0.22826043244547514</c:v>
                </c:pt>
                <c:pt idx="43">
                  <c:v>0.23369616214694566</c:v>
                </c:pt>
                <c:pt idx="44">
                  <c:v>0.23913189184841621</c:v>
                </c:pt>
                <c:pt idx="45">
                  <c:v>0.24456427029852945</c:v>
                </c:pt>
                <c:pt idx="46">
                  <c:v>0.25</c:v>
                </c:pt>
                <c:pt idx="47">
                  <c:v>0.25543572970147049</c:v>
                </c:pt>
                <c:pt idx="48">
                  <c:v>0.26086810815158379</c:v>
                </c:pt>
                <c:pt idx="49">
                  <c:v>0.26630383785305434</c:v>
                </c:pt>
                <c:pt idx="50">
                  <c:v>0.27173956755452483</c:v>
                </c:pt>
                <c:pt idx="51">
                  <c:v>0.27717529725599538</c:v>
                </c:pt>
                <c:pt idx="52">
                  <c:v>0.28260767570610867</c:v>
                </c:pt>
                <c:pt idx="53">
                  <c:v>0.28804340540757922</c:v>
                </c:pt>
                <c:pt idx="54">
                  <c:v>0.29347913510904972</c:v>
                </c:pt>
                <c:pt idx="55">
                  <c:v>0.29891151355916296</c:v>
                </c:pt>
                <c:pt idx="56">
                  <c:v>0.3043472432606335</c:v>
                </c:pt>
                <c:pt idx="57">
                  <c:v>0.30978297296210405</c:v>
                </c:pt>
                <c:pt idx="58">
                  <c:v>0.3152187026635746</c:v>
                </c:pt>
                <c:pt idx="59">
                  <c:v>0.32065108111368784</c:v>
                </c:pt>
                <c:pt idx="60">
                  <c:v>0.32608681081515839</c:v>
                </c:pt>
                <c:pt idx="61">
                  <c:v>0.33152254051662888</c:v>
                </c:pt>
                <c:pt idx="62">
                  <c:v>0.33695491896674218</c:v>
                </c:pt>
                <c:pt idx="63">
                  <c:v>0.34239064866821267</c:v>
                </c:pt>
                <c:pt idx="64">
                  <c:v>0.34782637836968322</c:v>
                </c:pt>
                <c:pt idx="65">
                  <c:v>0.35326210807115377</c:v>
                </c:pt>
                <c:pt idx="66">
                  <c:v>0.35869448652126706</c:v>
                </c:pt>
                <c:pt idx="67">
                  <c:v>0.36413021622273761</c:v>
                </c:pt>
                <c:pt idx="68">
                  <c:v>0.36956594592420805</c:v>
                </c:pt>
                <c:pt idx="69">
                  <c:v>0.37499832437432135</c:v>
                </c:pt>
                <c:pt idx="70">
                  <c:v>0.38043405407579189</c:v>
                </c:pt>
                <c:pt idx="71">
                  <c:v>0.38586978377726244</c:v>
                </c:pt>
                <c:pt idx="72">
                  <c:v>0.39130551347873294</c:v>
                </c:pt>
                <c:pt idx="73">
                  <c:v>0.39673789192884623</c:v>
                </c:pt>
                <c:pt idx="74">
                  <c:v>0.40217362163031678</c:v>
                </c:pt>
                <c:pt idx="75">
                  <c:v>0.40760935133178727</c:v>
                </c:pt>
                <c:pt idx="76">
                  <c:v>0.41304172978190051</c:v>
                </c:pt>
                <c:pt idx="77">
                  <c:v>0.41847745948337106</c:v>
                </c:pt>
                <c:pt idx="78">
                  <c:v>0.42391318918484161</c:v>
                </c:pt>
                <c:pt idx="79">
                  <c:v>0.42934891888631216</c:v>
                </c:pt>
                <c:pt idx="80">
                  <c:v>0.4347812973364254</c:v>
                </c:pt>
                <c:pt idx="81">
                  <c:v>0.44021702703789595</c:v>
                </c:pt>
                <c:pt idx="82">
                  <c:v>0.44565275673936644</c:v>
                </c:pt>
                <c:pt idx="83">
                  <c:v>0.45108513518947974</c:v>
                </c:pt>
                <c:pt idx="84">
                  <c:v>0.45652086489095028</c:v>
                </c:pt>
                <c:pt idx="85">
                  <c:v>0.46195659459242078</c:v>
                </c:pt>
                <c:pt idx="86">
                  <c:v>0.46739232429389133</c:v>
                </c:pt>
                <c:pt idx="87">
                  <c:v>0.47282470274400462</c:v>
                </c:pt>
                <c:pt idx="88">
                  <c:v>0.47826043244547517</c:v>
                </c:pt>
                <c:pt idx="89">
                  <c:v>0.48369616214694561</c:v>
                </c:pt>
                <c:pt idx="90">
                  <c:v>0.4891285405970589</c:v>
                </c:pt>
                <c:pt idx="91">
                  <c:v>0.49456427029852945</c:v>
                </c:pt>
                <c:pt idx="92">
                  <c:v>0.5</c:v>
                </c:pt>
                <c:pt idx="93">
                  <c:v>0.50543572970147055</c:v>
                </c:pt>
                <c:pt idx="94">
                  <c:v>0.51086810815158379</c:v>
                </c:pt>
                <c:pt idx="95">
                  <c:v>0.51630383785305434</c:v>
                </c:pt>
                <c:pt idx="96">
                  <c:v>0.52173956755452489</c:v>
                </c:pt>
                <c:pt idx="97">
                  <c:v>0.52717529725599543</c:v>
                </c:pt>
                <c:pt idx="98">
                  <c:v>0.53260767570610867</c:v>
                </c:pt>
                <c:pt idx="99">
                  <c:v>0.53804340540757911</c:v>
                </c:pt>
                <c:pt idx="100">
                  <c:v>0.54347913510904966</c:v>
                </c:pt>
                <c:pt idx="101">
                  <c:v>0.54891151355916301</c:v>
                </c:pt>
                <c:pt idx="102">
                  <c:v>0.55434724326063345</c:v>
                </c:pt>
                <c:pt idx="103">
                  <c:v>0.55978297296210411</c:v>
                </c:pt>
                <c:pt idx="104">
                  <c:v>0.56521870266357455</c:v>
                </c:pt>
                <c:pt idx="105">
                  <c:v>0.57065108111368779</c:v>
                </c:pt>
                <c:pt idx="106">
                  <c:v>0.57608681081515845</c:v>
                </c:pt>
                <c:pt idx="107">
                  <c:v>0.58152254051662888</c:v>
                </c:pt>
                <c:pt idx="108">
                  <c:v>0.58695491896674223</c:v>
                </c:pt>
                <c:pt idx="109">
                  <c:v>0.59239064866821267</c:v>
                </c:pt>
                <c:pt idx="110">
                  <c:v>0.59782637836968322</c:v>
                </c:pt>
                <c:pt idx="111">
                  <c:v>0.60326210807115377</c:v>
                </c:pt>
                <c:pt idx="112">
                  <c:v>0.60869448652126701</c:v>
                </c:pt>
                <c:pt idx="113">
                  <c:v>0.61413021622273745</c:v>
                </c:pt>
                <c:pt idx="114">
                  <c:v>0.61956594592420811</c:v>
                </c:pt>
                <c:pt idx="115">
                  <c:v>0.62499832437432135</c:v>
                </c:pt>
                <c:pt idx="116">
                  <c:v>0.63043405407579189</c:v>
                </c:pt>
                <c:pt idx="117">
                  <c:v>0.63586978377726244</c:v>
                </c:pt>
                <c:pt idx="118">
                  <c:v>0.64130551347873288</c:v>
                </c:pt>
                <c:pt idx="119">
                  <c:v>0.64673789192884623</c:v>
                </c:pt>
                <c:pt idx="120">
                  <c:v>0.65217362163031678</c:v>
                </c:pt>
                <c:pt idx="121">
                  <c:v>0.65760935133178733</c:v>
                </c:pt>
                <c:pt idx="122">
                  <c:v>0.66304172978190057</c:v>
                </c:pt>
                <c:pt idx="123">
                  <c:v>0.66847745948337101</c:v>
                </c:pt>
                <c:pt idx="124">
                  <c:v>0.67391318918484167</c:v>
                </c:pt>
                <c:pt idx="125">
                  <c:v>0.6793489188863121</c:v>
                </c:pt>
                <c:pt idx="126">
                  <c:v>0.68478129733642534</c:v>
                </c:pt>
                <c:pt idx="127">
                  <c:v>0.690217027037896</c:v>
                </c:pt>
                <c:pt idx="128">
                  <c:v>0.69565275673936644</c:v>
                </c:pt>
                <c:pt idx="129">
                  <c:v>0.70108513518947979</c:v>
                </c:pt>
                <c:pt idx="130">
                  <c:v>0.70652086489095023</c:v>
                </c:pt>
                <c:pt idx="131">
                  <c:v>0.71195659459242078</c:v>
                </c:pt>
                <c:pt idx="132">
                  <c:v>0.71739232429389133</c:v>
                </c:pt>
                <c:pt idx="133">
                  <c:v>0.72282470274400457</c:v>
                </c:pt>
                <c:pt idx="134">
                  <c:v>0.72826043244547523</c:v>
                </c:pt>
                <c:pt idx="135">
                  <c:v>0.73369616214694566</c:v>
                </c:pt>
                <c:pt idx="136">
                  <c:v>0.7391285405970589</c:v>
                </c:pt>
                <c:pt idx="137">
                  <c:v>0.74456427029852945</c:v>
                </c:pt>
                <c:pt idx="138">
                  <c:v>0.75</c:v>
                </c:pt>
                <c:pt idx="139">
                  <c:v>0.75543572970147044</c:v>
                </c:pt>
                <c:pt idx="140">
                  <c:v>0.76086810815158379</c:v>
                </c:pt>
                <c:pt idx="141">
                  <c:v>0.76630383785305434</c:v>
                </c:pt>
                <c:pt idx="142">
                  <c:v>0.77173956755452489</c:v>
                </c:pt>
                <c:pt idx="143">
                  <c:v>0.77717194600463813</c:v>
                </c:pt>
                <c:pt idx="144">
                  <c:v>0.78260767570610856</c:v>
                </c:pt>
                <c:pt idx="145">
                  <c:v>0.78804340540757922</c:v>
                </c:pt>
                <c:pt idx="146">
                  <c:v>0.79347913510904966</c:v>
                </c:pt>
                <c:pt idx="147">
                  <c:v>0.79891151355916301</c:v>
                </c:pt>
                <c:pt idx="148">
                  <c:v>0.80434724326063356</c:v>
                </c:pt>
                <c:pt idx="149">
                  <c:v>0.809782972962104</c:v>
                </c:pt>
                <c:pt idx="150">
                  <c:v>0.81521870266357455</c:v>
                </c:pt>
                <c:pt idx="151">
                  <c:v>0.82065108111368779</c:v>
                </c:pt>
                <c:pt idx="152">
                  <c:v>0.82608681081515833</c:v>
                </c:pt>
                <c:pt idx="153">
                  <c:v>0.83152254051662888</c:v>
                </c:pt>
                <c:pt idx="154">
                  <c:v>0.83695491896674212</c:v>
                </c:pt>
                <c:pt idx="155">
                  <c:v>0.84239064866821278</c:v>
                </c:pt>
                <c:pt idx="156">
                  <c:v>0.84782637836968322</c:v>
                </c:pt>
                <c:pt idx="157">
                  <c:v>0.85326210807115366</c:v>
                </c:pt>
                <c:pt idx="158">
                  <c:v>0.85869448652126701</c:v>
                </c:pt>
                <c:pt idx="159">
                  <c:v>0.86413021622273756</c:v>
                </c:pt>
                <c:pt idx="160">
                  <c:v>0.86956594592420811</c:v>
                </c:pt>
                <c:pt idx="161">
                  <c:v>0.87499832437432135</c:v>
                </c:pt>
                <c:pt idx="162">
                  <c:v>0.88043405407579189</c:v>
                </c:pt>
                <c:pt idx="163">
                  <c:v>0.88586978377726244</c:v>
                </c:pt>
                <c:pt idx="164">
                  <c:v>0.89130551347873288</c:v>
                </c:pt>
                <c:pt idx="165">
                  <c:v>0.89673789192884612</c:v>
                </c:pt>
                <c:pt idx="166">
                  <c:v>0.90217362163031678</c:v>
                </c:pt>
                <c:pt idx="167">
                  <c:v>0.90760935133178722</c:v>
                </c:pt>
                <c:pt idx="168">
                  <c:v>0.91304172978190057</c:v>
                </c:pt>
                <c:pt idx="169">
                  <c:v>0.91847745948337112</c:v>
                </c:pt>
                <c:pt idx="170">
                  <c:v>0.92391318918484155</c:v>
                </c:pt>
                <c:pt idx="171">
                  <c:v>0.9293489188863121</c:v>
                </c:pt>
                <c:pt idx="172">
                  <c:v>0.93478129733642534</c:v>
                </c:pt>
                <c:pt idx="173">
                  <c:v>0.940217027037896</c:v>
                </c:pt>
                <c:pt idx="174">
                  <c:v>0.94565275673936644</c:v>
                </c:pt>
                <c:pt idx="175">
                  <c:v>0.95108513518947968</c:v>
                </c:pt>
                <c:pt idx="176">
                  <c:v>0.95652086489095034</c:v>
                </c:pt>
                <c:pt idx="177">
                  <c:v>0.96195659459242078</c:v>
                </c:pt>
                <c:pt idx="178">
                  <c:v>0.96739232429389121</c:v>
                </c:pt>
                <c:pt idx="179">
                  <c:v>0.97282470274400457</c:v>
                </c:pt>
                <c:pt idx="180">
                  <c:v>0.97826043244547511</c:v>
                </c:pt>
                <c:pt idx="181">
                  <c:v>0.98369616214694566</c:v>
                </c:pt>
                <c:pt idx="182">
                  <c:v>0.9891285405970589</c:v>
                </c:pt>
                <c:pt idx="183">
                  <c:v>0.99456427029852945</c:v>
                </c:pt>
                <c:pt idx="184">
                  <c:v>1</c:v>
                </c:pt>
              </c:numCache>
            </c:numRef>
          </c:xVal>
          <c:yVal>
            <c:numRef>
              <c:f>'32-cells'!$L$3:$L$280</c:f>
              <c:numCache>
                <c:formatCode>General</c:formatCode>
                <c:ptCount val="278"/>
                <c:pt idx="0">
                  <c:v>0.69728928789331468</c:v>
                </c:pt>
                <c:pt idx="1">
                  <c:v>0.74392631976524592</c:v>
                </c:pt>
                <c:pt idx="2">
                  <c:v>0.68949126935704119</c:v>
                </c:pt>
                <c:pt idx="3">
                  <c:v>0.64225766776102344</c:v>
                </c:pt>
                <c:pt idx="4">
                  <c:v>0.69970655742467824</c:v>
                </c:pt>
                <c:pt idx="5">
                  <c:v>0.64525020095489882</c:v>
                </c:pt>
                <c:pt idx="6">
                  <c:v>0.68787975633613219</c:v>
                </c:pt>
                <c:pt idx="7">
                  <c:v>0.65336006275603586</c:v>
                </c:pt>
                <c:pt idx="8">
                  <c:v>0.68352169828679898</c:v>
                </c:pt>
                <c:pt idx="9">
                  <c:v>0.64626708116640996</c:v>
                </c:pt>
                <c:pt idx="10">
                  <c:v>0.64104903299534177</c:v>
                </c:pt>
                <c:pt idx="11">
                  <c:v>0.70162797679576194</c:v>
                </c:pt>
                <c:pt idx="12">
                  <c:v>0.61358745654047664</c:v>
                </c:pt>
                <c:pt idx="13">
                  <c:v>0.53969028734129398</c:v>
                </c:pt>
                <c:pt idx="14">
                  <c:v>0.5251091935655694</c:v>
                </c:pt>
                <c:pt idx="15">
                  <c:v>0.59956419419506668</c:v>
                </c:pt>
                <c:pt idx="16">
                  <c:v>0.66030777574401733</c:v>
                </c:pt>
                <c:pt idx="17">
                  <c:v>0.62972582972582969</c:v>
                </c:pt>
                <c:pt idx="18">
                  <c:v>0.57574789118413283</c:v>
                </c:pt>
                <c:pt idx="19">
                  <c:v>0.56251101620229127</c:v>
                </c:pt>
                <c:pt idx="20">
                  <c:v>0.67359888433713933</c:v>
                </c:pt>
                <c:pt idx="21">
                  <c:v>0.58246511132417167</c:v>
                </c:pt>
                <c:pt idx="22">
                  <c:v>0.60099363723524801</c:v>
                </c:pt>
                <c:pt idx="23">
                  <c:v>0.45033266509776576</c:v>
                </c:pt>
                <c:pt idx="24">
                  <c:v>0.63639850082803096</c:v>
                </c:pt>
                <c:pt idx="25">
                  <c:v>0.53572735988843367</c:v>
                </c:pt>
                <c:pt idx="26">
                  <c:v>0.59407304105290681</c:v>
                </c:pt>
                <c:pt idx="27">
                  <c:v>0.53447223917022579</c:v>
                </c:pt>
                <c:pt idx="28">
                  <c:v>0.51245920373437148</c:v>
                </c:pt>
                <c:pt idx="29">
                  <c:v>0.48745169818995321</c:v>
                </c:pt>
                <c:pt idx="30">
                  <c:v>0.47306042205371063</c:v>
                </c:pt>
                <c:pt idx="31">
                  <c:v>0.61472248854799194</c:v>
                </c:pt>
                <c:pt idx="32">
                  <c:v>0.65349758369892597</c:v>
                </c:pt>
                <c:pt idx="33">
                  <c:v>0.48022894331619165</c:v>
                </c:pt>
                <c:pt idx="34">
                  <c:v>0.57812642242172441</c:v>
                </c:pt>
                <c:pt idx="35">
                  <c:v>0.52720493525862655</c:v>
                </c:pt>
                <c:pt idx="36">
                  <c:v>0.56397532370686732</c:v>
                </c:pt>
                <c:pt idx="37">
                  <c:v>0.56654754641331817</c:v>
                </c:pt>
                <c:pt idx="38">
                  <c:v>0.56635579185914753</c:v>
                </c:pt>
                <c:pt idx="39">
                  <c:v>0.5209351424116524</c:v>
                </c:pt>
                <c:pt idx="40">
                  <c:v>0.50865122945659857</c:v>
                </c:pt>
                <c:pt idx="41">
                  <c:v>0.45642813562276646</c:v>
                </c:pt>
                <c:pt idx="42">
                  <c:v>0.47643065361186165</c:v>
                </c:pt>
                <c:pt idx="43">
                  <c:v>0.52874284552136896</c:v>
                </c:pt>
                <c:pt idx="44">
                  <c:v>0.48155572987787748</c:v>
                </c:pt>
                <c:pt idx="45">
                  <c:v>0.47137724318932372</c:v>
                </c:pt>
                <c:pt idx="46">
                  <c:v>0.46485952526220981</c:v>
                </c:pt>
                <c:pt idx="47">
                  <c:v>0.44524245329614459</c:v>
                </c:pt>
                <c:pt idx="48">
                  <c:v>0.38679798948255323</c:v>
                </c:pt>
                <c:pt idx="49">
                  <c:v>0.41111789031252116</c:v>
                </c:pt>
                <c:pt idx="50">
                  <c:v>0.41077893024201745</c:v>
                </c:pt>
                <c:pt idx="51">
                  <c:v>0.42309189691740023</c:v>
                </c:pt>
                <c:pt idx="52">
                  <c:v>0.39888046330999344</c:v>
                </c:pt>
                <c:pt idx="53">
                  <c:v>0.44424494223151939</c:v>
                </c:pt>
                <c:pt idx="54">
                  <c:v>0.46581055037430874</c:v>
                </c:pt>
                <c:pt idx="55">
                  <c:v>0.48529978597092688</c:v>
                </c:pt>
                <c:pt idx="56">
                  <c:v>0.48558257551546141</c:v>
                </c:pt>
                <c:pt idx="57">
                  <c:v>0.42954375974510201</c:v>
                </c:pt>
                <c:pt idx="58">
                  <c:v>0.53700959741228194</c:v>
                </c:pt>
                <c:pt idx="59">
                  <c:v>0.55481178031513601</c:v>
                </c:pt>
                <c:pt idx="60">
                  <c:v>0.45768325634097445</c:v>
                </c:pt>
                <c:pt idx="61">
                  <c:v>0.3802337856029131</c:v>
                </c:pt>
                <c:pt idx="62">
                  <c:v>0.40085805320704643</c:v>
                </c:pt>
                <c:pt idx="63">
                  <c:v>0.40061981270034958</c:v>
                </c:pt>
                <c:pt idx="64">
                  <c:v>0.44490543014032946</c:v>
                </c:pt>
                <c:pt idx="65">
                  <c:v>0.33055773458458015</c:v>
                </c:pt>
                <c:pt idx="66">
                  <c:v>0.27642290595310726</c:v>
                </c:pt>
                <c:pt idx="67">
                  <c:v>0.34024230802754291</c:v>
                </c:pt>
                <c:pt idx="68">
                  <c:v>0.52527383131409977</c:v>
                </c:pt>
                <c:pt idx="69">
                  <c:v>0.37769836427554548</c:v>
                </c:pt>
                <c:pt idx="70">
                  <c:v>0.41535585965116162</c:v>
                </c:pt>
                <c:pt idx="71">
                  <c:v>0.44983875185217465</c:v>
                </c:pt>
                <c:pt idx="72">
                  <c:v>0.45109193565569405</c:v>
                </c:pt>
                <c:pt idx="73">
                  <c:v>0.36079103595882117</c:v>
                </c:pt>
                <c:pt idx="74">
                  <c:v>0.37908906902195488</c:v>
                </c:pt>
                <c:pt idx="75">
                  <c:v>0.39140203569733767</c:v>
                </c:pt>
                <c:pt idx="76">
                  <c:v>0.37757052790609841</c:v>
                </c:pt>
                <c:pt idx="77">
                  <c:v>0.37699332732889779</c:v>
                </c:pt>
                <c:pt idx="78">
                  <c:v>0.35647946386201418</c:v>
                </c:pt>
                <c:pt idx="79">
                  <c:v>0.3347685871175804</c:v>
                </c:pt>
                <c:pt idx="80">
                  <c:v>0.3969028734129405</c:v>
                </c:pt>
                <c:pt idx="81">
                  <c:v>0.42085863428145309</c:v>
                </c:pt>
                <c:pt idx="82">
                  <c:v>0.32023204237969338</c:v>
                </c:pt>
                <c:pt idx="83">
                  <c:v>0.43575157132204106</c:v>
                </c:pt>
                <c:pt idx="84">
                  <c:v>0.43113784053381365</c:v>
                </c:pt>
                <c:pt idx="85">
                  <c:v>0.34825145026487309</c:v>
                </c:pt>
                <c:pt idx="86">
                  <c:v>0.37678220362784121</c:v>
                </c:pt>
                <c:pt idx="87">
                  <c:v>0.32782862178835331</c:v>
                </c:pt>
                <c:pt idx="88">
                  <c:v>0.33205884346823938</c:v>
                </c:pt>
                <c:pt idx="89">
                  <c:v>0.33698248060664165</c:v>
                </c:pt>
                <c:pt idx="90">
                  <c:v>0.36034360866575627</c:v>
                </c:pt>
                <c:pt idx="91">
                  <c:v>0.33890583689241405</c:v>
                </c:pt>
                <c:pt idx="92">
                  <c:v>0.44549037837628441</c:v>
                </c:pt>
                <c:pt idx="93">
                  <c:v>0.40334698858188789</c:v>
                </c:pt>
                <c:pt idx="94">
                  <c:v>0.41202436638678253</c:v>
                </c:pt>
                <c:pt idx="95">
                  <c:v>0.42309964457615462</c:v>
                </c:pt>
                <c:pt idx="96">
                  <c:v>0.45376487792595172</c:v>
                </c:pt>
                <c:pt idx="97">
                  <c:v>0.33552785767550869</c:v>
                </c:pt>
                <c:pt idx="98">
                  <c:v>0.38676118810346999</c:v>
                </c:pt>
                <c:pt idx="99">
                  <c:v>0.39990509118025896</c:v>
                </c:pt>
                <c:pt idx="100">
                  <c:v>0.41733344954821461</c:v>
                </c:pt>
                <c:pt idx="101">
                  <c:v>0.52305800091034982</c:v>
                </c:pt>
                <c:pt idx="102">
                  <c:v>0.42315581510212386</c:v>
                </c:pt>
                <c:pt idx="103">
                  <c:v>0.37287350978626149</c:v>
                </c:pt>
                <c:pt idx="104">
                  <c:v>0.42125182796323735</c:v>
                </c:pt>
                <c:pt idx="105">
                  <c:v>0.49886593644982907</c:v>
                </c:pt>
                <c:pt idx="106">
                  <c:v>0.40332955634969053</c:v>
                </c:pt>
                <c:pt idx="107">
                  <c:v>0.41760849143399481</c:v>
                </c:pt>
                <c:pt idx="108">
                  <c:v>0.33070300318622464</c:v>
                </c:pt>
                <c:pt idx="109">
                  <c:v>0.32886293423206175</c:v>
                </c:pt>
                <c:pt idx="110">
                  <c:v>0.35730458951935457</c:v>
                </c:pt>
                <c:pt idx="111">
                  <c:v>0.3480403265638165</c:v>
                </c:pt>
                <c:pt idx="112">
                  <c:v>0.41191396224953269</c:v>
                </c:pt>
                <c:pt idx="113">
                  <c:v>0.40417986189798272</c:v>
                </c:pt>
                <c:pt idx="114">
                  <c:v>0.41292115788760081</c:v>
                </c:pt>
                <c:pt idx="115">
                  <c:v>0.4745440987051725</c:v>
                </c:pt>
                <c:pt idx="116">
                  <c:v>0.42084894970801007</c:v>
                </c:pt>
                <c:pt idx="117">
                  <c:v>0.3446545996881567</c:v>
                </c:pt>
                <c:pt idx="118">
                  <c:v>0.33564600947151285</c:v>
                </c:pt>
                <c:pt idx="119">
                  <c:v>0.33977551158759212</c:v>
                </c:pt>
                <c:pt idx="120">
                  <c:v>0.38767541183648563</c:v>
                </c:pt>
                <c:pt idx="121">
                  <c:v>0.36176143021780605</c:v>
                </c:pt>
                <c:pt idx="122">
                  <c:v>0.34921215995041494</c:v>
                </c:pt>
                <c:pt idx="123">
                  <c:v>0.38584502745576571</c:v>
                </c:pt>
                <c:pt idx="124">
                  <c:v>0.42249726410800231</c:v>
                </c:pt>
                <c:pt idx="125">
                  <c:v>0.43202494746118908</c:v>
                </c:pt>
                <c:pt idx="126">
                  <c:v>0.36481013393765066</c:v>
                </c:pt>
                <c:pt idx="127">
                  <c:v>0.36081815276446144</c:v>
                </c:pt>
                <c:pt idx="128">
                  <c:v>0.39686607203385726</c:v>
                </c:pt>
                <c:pt idx="129">
                  <c:v>0.4184510493235325</c:v>
                </c:pt>
                <c:pt idx="130">
                  <c:v>0.36763028172424145</c:v>
                </c:pt>
                <c:pt idx="131">
                  <c:v>0.35447475715932086</c:v>
                </c:pt>
                <c:pt idx="132">
                  <c:v>0.37416543188355267</c:v>
                </c:pt>
                <c:pt idx="133">
                  <c:v>0.4200799945766388</c:v>
                </c:pt>
                <c:pt idx="134">
                  <c:v>0.40147980282208467</c:v>
                </c:pt>
                <c:pt idx="135">
                  <c:v>0.45448928401948535</c:v>
                </c:pt>
                <c:pt idx="136">
                  <c:v>0.4179551991632528</c:v>
                </c:pt>
                <c:pt idx="137">
                  <c:v>0.45693173344180049</c:v>
                </c:pt>
                <c:pt idx="138">
                  <c:v>0.54233611280591143</c:v>
                </c:pt>
                <c:pt idx="139">
                  <c:v>0.58438846760994412</c:v>
                </c:pt>
                <c:pt idx="140">
                  <c:v>0.61673687982412817</c:v>
                </c:pt>
                <c:pt idx="141">
                  <c:v>0.49878264911821957</c:v>
                </c:pt>
                <c:pt idx="142">
                  <c:v>0.41363587940769148</c:v>
                </c:pt>
                <c:pt idx="143">
                  <c:v>0.40717239509185815</c:v>
                </c:pt>
                <c:pt idx="144">
                  <c:v>0.39979468704300913</c:v>
                </c:pt>
                <c:pt idx="145">
                  <c:v>0.46484209303001245</c:v>
                </c:pt>
                <c:pt idx="146">
                  <c:v>0.45969764761711068</c:v>
                </c:pt>
                <c:pt idx="147">
                  <c:v>0.44491317779908379</c:v>
                </c:pt>
                <c:pt idx="148">
                  <c:v>0.41498978277501763</c:v>
                </c:pt>
                <c:pt idx="149">
                  <c:v>0.41796488373669582</c:v>
                </c:pt>
                <c:pt idx="150">
                  <c:v>0.4276397726062155</c:v>
                </c:pt>
                <c:pt idx="151">
                  <c:v>0.40547953165402828</c:v>
                </c:pt>
                <c:pt idx="152">
                  <c:v>0.45347240380797421</c:v>
                </c:pt>
                <c:pt idx="153">
                  <c:v>0.42094966927181693</c:v>
                </c:pt>
                <c:pt idx="154">
                  <c:v>0.48007205322641561</c:v>
                </c:pt>
                <c:pt idx="155">
                  <c:v>0.48548185595165455</c:v>
                </c:pt>
                <c:pt idx="156">
                  <c:v>0.47957813998082449</c:v>
                </c:pt>
                <c:pt idx="157">
                  <c:v>0.47601809078319146</c:v>
                </c:pt>
                <c:pt idx="158">
                  <c:v>0.47919463087248321</c:v>
                </c:pt>
                <c:pt idx="159">
                  <c:v>0.49163349700262449</c:v>
                </c:pt>
                <c:pt idx="160">
                  <c:v>0.60761982238492307</c:v>
                </c:pt>
                <c:pt idx="161">
                  <c:v>0.51328239247702334</c:v>
                </c:pt>
                <c:pt idx="162">
                  <c:v>0.59709269105242258</c:v>
                </c:pt>
                <c:pt idx="163">
                  <c:v>0.56316956719641287</c:v>
                </c:pt>
                <c:pt idx="164">
                  <c:v>0.53439088875330487</c:v>
                </c:pt>
                <c:pt idx="165">
                  <c:v>0.57184694500130739</c:v>
                </c:pt>
                <c:pt idx="166">
                  <c:v>0.69047909584822342</c:v>
                </c:pt>
                <c:pt idx="167">
                  <c:v>0.73666870042708965</c:v>
                </c:pt>
                <c:pt idx="168">
                  <c:v>0.83023717520361817</c:v>
                </c:pt>
                <c:pt idx="169">
                  <c:v>0.64674356217980378</c:v>
                </c:pt>
                <c:pt idx="170">
                  <c:v>0.74206881857888574</c:v>
                </c:pt>
                <c:pt idx="171">
                  <c:v>0.68214842577258683</c:v>
                </c:pt>
                <c:pt idx="172">
                  <c:v>0.64016967372672073</c:v>
                </c:pt>
                <c:pt idx="173">
                  <c:v>0.72553725171174832</c:v>
                </c:pt>
                <c:pt idx="174">
                  <c:v>0.6943606728841627</c:v>
                </c:pt>
                <c:pt idx="175">
                  <c:v>0.84766553357157381</c:v>
                </c:pt>
                <c:pt idx="176">
                  <c:v>0.84740986083267966</c:v>
                </c:pt>
                <c:pt idx="177">
                  <c:v>0.80558606196190086</c:v>
                </c:pt>
                <c:pt idx="178">
                  <c:v>0.81709327212682914</c:v>
                </c:pt>
                <c:pt idx="179">
                  <c:v>0.85490572067753279</c:v>
                </c:pt>
                <c:pt idx="180">
                  <c:v>0.88127875107740872</c:v>
                </c:pt>
                <c:pt idx="181">
                  <c:v>0.95105610273395502</c:v>
                </c:pt>
                <c:pt idx="182">
                  <c:v>1</c:v>
                </c:pt>
                <c:pt idx="183">
                  <c:v>0.83438410955189479</c:v>
                </c:pt>
                <c:pt idx="184">
                  <c:v>0.67792014100738929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720-D842-905B-D6CC2F045344}"/>
            </c:ext>
          </c:extLst>
        </c:ser>
        <c:ser>
          <c:idx val="3"/>
          <c:order val="3"/>
          <c:tx>
            <c:strRef>
              <c:f>'32-cells'!$O$2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77000"/>
                </a:schemeClr>
              </a:solidFill>
              <a:ln w="9525">
                <a:solidFill>
                  <a:schemeClr val="accent6">
                    <a:tint val="77000"/>
                  </a:schemeClr>
                </a:solidFill>
              </a:ln>
              <a:effectLst/>
            </c:spPr>
          </c:marker>
          <c:xVal>
            <c:numRef>
              <c:f>'32-cells'!$O$3:$O$280</c:f>
              <c:numCache>
                <c:formatCode>General</c:formatCode>
                <c:ptCount val="278"/>
                <c:pt idx="0">
                  <c:v>0</c:v>
                </c:pt>
                <c:pt idx="1">
                  <c:v>3.6107351474569029E-3</c:v>
                </c:pt>
                <c:pt idx="2">
                  <c:v>7.2192441943296761E-3</c:v>
                </c:pt>
                <c:pt idx="3">
                  <c:v>1.082997934178658E-2</c:v>
                </c:pt>
                <c:pt idx="4">
                  <c:v>1.4440714489243485E-2</c:v>
                </c:pt>
                <c:pt idx="5">
                  <c:v>1.8051449636700384E-2</c:v>
                </c:pt>
                <c:pt idx="6">
                  <c:v>2.165995868357316E-2</c:v>
                </c:pt>
                <c:pt idx="7">
                  <c:v>2.5270693831030061E-2</c:v>
                </c:pt>
                <c:pt idx="8">
                  <c:v>2.8881428978486969E-2</c:v>
                </c:pt>
                <c:pt idx="9">
                  <c:v>3.2489938025359738E-2</c:v>
                </c:pt>
                <c:pt idx="10">
                  <c:v>3.6100673172816643E-2</c:v>
                </c:pt>
                <c:pt idx="11">
                  <c:v>3.9711408320273547E-2</c:v>
                </c:pt>
                <c:pt idx="12">
                  <c:v>4.3322143467730445E-2</c:v>
                </c:pt>
                <c:pt idx="13">
                  <c:v>4.6930652514603224E-2</c:v>
                </c:pt>
                <c:pt idx="14">
                  <c:v>5.0541387662060122E-2</c:v>
                </c:pt>
                <c:pt idx="15">
                  <c:v>5.4152122809517027E-2</c:v>
                </c:pt>
                <c:pt idx="16">
                  <c:v>5.7760631856389799E-2</c:v>
                </c:pt>
                <c:pt idx="17">
                  <c:v>6.1371367003846704E-2</c:v>
                </c:pt>
                <c:pt idx="18">
                  <c:v>6.4982102151303608E-2</c:v>
                </c:pt>
                <c:pt idx="19">
                  <c:v>6.859283729876052E-2</c:v>
                </c:pt>
                <c:pt idx="20">
                  <c:v>7.2201346345633285E-2</c:v>
                </c:pt>
                <c:pt idx="21">
                  <c:v>7.5812081493090197E-2</c:v>
                </c:pt>
                <c:pt idx="22">
                  <c:v>7.9422816640547095E-2</c:v>
                </c:pt>
                <c:pt idx="23">
                  <c:v>8.3031325687419874E-2</c:v>
                </c:pt>
                <c:pt idx="24">
                  <c:v>8.6642060834876772E-2</c:v>
                </c:pt>
                <c:pt idx="25">
                  <c:v>9.0252795982333656E-2</c:v>
                </c:pt>
                <c:pt idx="26">
                  <c:v>9.3863531129790567E-2</c:v>
                </c:pt>
                <c:pt idx="27">
                  <c:v>9.7472040176663333E-2</c:v>
                </c:pt>
                <c:pt idx="28">
                  <c:v>0.10108277532412024</c:v>
                </c:pt>
                <c:pt idx="29">
                  <c:v>0.10469351047157716</c:v>
                </c:pt>
                <c:pt idx="30">
                  <c:v>0.10830201951844992</c:v>
                </c:pt>
                <c:pt idx="31">
                  <c:v>0.11191275466590683</c:v>
                </c:pt>
                <c:pt idx="32">
                  <c:v>0.11552348981336373</c:v>
                </c:pt>
                <c:pt idx="33">
                  <c:v>0.11913422496082064</c:v>
                </c:pt>
                <c:pt idx="34">
                  <c:v>0.12274273400769341</c:v>
                </c:pt>
                <c:pt idx="35">
                  <c:v>0.12635346915515031</c:v>
                </c:pt>
                <c:pt idx="36">
                  <c:v>0.12996420430260722</c:v>
                </c:pt>
                <c:pt idx="37">
                  <c:v>0.13357493945006413</c:v>
                </c:pt>
                <c:pt idx="38">
                  <c:v>0.13718344849693689</c:v>
                </c:pt>
                <c:pt idx="39">
                  <c:v>0.14079418364439381</c:v>
                </c:pt>
                <c:pt idx="40">
                  <c:v>0.14440491879185072</c:v>
                </c:pt>
                <c:pt idx="41">
                  <c:v>0.14801342783872348</c:v>
                </c:pt>
                <c:pt idx="42">
                  <c:v>0.15162416298618039</c:v>
                </c:pt>
                <c:pt idx="43">
                  <c:v>0.15523489813363728</c:v>
                </c:pt>
                <c:pt idx="44">
                  <c:v>0.15884563328109419</c:v>
                </c:pt>
                <c:pt idx="45">
                  <c:v>0.16245414232796695</c:v>
                </c:pt>
                <c:pt idx="46">
                  <c:v>0.16606487747542387</c:v>
                </c:pt>
                <c:pt idx="47">
                  <c:v>0.16967561262288075</c:v>
                </c:pt>
                <c:pt idx="48">
                  <c:v>0.17328412166975354</c:v>
                </c:pt>
                <c:pt idx="49">
                  <c:v>0.17689485681721043</c:v>
                </c:pt>
                <c:pt idx="50">
                  <c:v>0.18050559196466731</c:v>
                </c:pt>
                <c:pt idx="51">
                  <c:v>0.18411632711212422</c:v>
                </c:pt>
                <c:pt idx="52">
                  <c:v>0.18772483615899702</c:v>
                </c:pt>
                <c:pt idx="53">
                  <c:v>0.19133557130645393</c:v>
                </c:pt>
                <c:pt idx="54">
                  <c:v>0.19494630645391084</c:v>
                </c:pt>
                <c:pt idx="55">
                  <c:v>0.19855481550078358</c:v>
                </c:pt>
                <c:pt idx="56">
                  <c:v>0.20216555064824049</c:v>
                </c:pt>
                <c:pt idx="57">
                  <c:v>0.2057762857956974</c:v>
                </c:pt>
                <c:pt idx="58">
                  <c:v>0.20938702094315431</c:v>
                </c:pt>
                <c:pt idx="59">
                  <c:v>0.21299552999002708</c:v>
                </c:pt>
                <c:pt idx="60">
                  <c:v>0.21660626513748399</c:v>
                </c:pt>
                <c:pt idx="61">
                  <c:v>0.22021700028494087</c:v>
                </c:pt>
                <c:pt idx="62">
                  <c:v>0.22382550933181367</c:v>
                </c:pt>
                <c:pt idx="63">
                  <c:v>0.22743624447927055</c:v>
                </c:pt>
                <c:pt idx="64">
                  <c:v>0.23104697962672746</c:v>
                </c:pt>
                <c:pt idx="65">
                  <c:v>0.23465771477418437</c:v>
                </c:pt>
                <c:pt idx="66">
                  <c:v>0.23826622382105717</c:v>
                </c:pt>
                <c:pt idx="67">
                  <c:v>0.24187695896851405</c:v>
                </c:pt>
                <c:pt idx="68">
                  <c:v>0.24548769411597093</c:v>
                </c:pt>
                <c:pt idx="69">
                  <c:v>0.24909620316284373</c:v>
                </c:pt>
                <c:pt idx="70">
                  <c:v>0.25270693831030061</c:v>
                </c:pt>
                <c:pt idx="71">
                  <c:v>0.25631767345775752</c:v>
                </c:pt>
                <c:pt idx="72">
                  <c:v>0.25992840860521443</c:v>
                </c:pt>
                <c:pt idx="73">
                  <c:v>0.2635369176520872</c:v>
                </c:pt>
                <c:pt idx="74">
                  <c:v>0.26714765279954411</c:v>
                </c:pt>
                <c:pt idx="75">
                  <c:v>0.27075838794700102</c:v>
                </c:pt>
                <c:pt idx="76">
                  <c:v>0.27436689699387379</c:v>
                </c:pt>
                <c:pt idx="77">
                  <c:v>0.2779776321413307</c:v>
                </c:pt>
                <c:pt idx="78">
                  <c:v>0.28158836728878761</c:v>
                </c:pt>
                <c:pt idx="79">
                  <c:v>0.28519910243624452</c:v>
                </c:pt>
                <c:pt idx="80">
                  <c:v>0.28880761148311723</c:v>
                </c:pt>
                <c:pt idx="81">
                  <c:v>0.29241834663057414</c:v>
                </c:pt>
                <c:pt idx="82">
                  <c:v>0.29602908177803106</c:v>
                </c:pt>
                <c:pt idx="83">
                  <c:v>0.29963759082490388</c:v>
                </c:pt>
                <c:pt idx="84">
                  <c:v>0.30324832597236079</c:v>
                </c:pt>
                <c:pt idx="85">
                  <c:v>0.30685906111981764</c:v>
                </c:pt>
                <c:pt idx="86">
                  <c:v>0.31046979626727456</c:v>
                </c:pt>
                <c:pt idx="87">
                  <c:v>0.31407830531414732</c:v>
                </c:pt>
                <c:pt idx="88">
                  <c:v>0.31768904046160423</c:v>
                </c:pt>
                <c:pt idx="89">
                  <c:v>0.32129977560906109</c:v>
                </c:pt>
                <c:pt idx="90">
                  <c:v>0.32490828465593391</c:v>
                </c:pt>
                <c:pt idx="91">
                  <c:v>0.32851901980339082</c:v>
                </c:pt>
                <c:pt idx="92">
                  <c:v>0.33212975495084773</c:v>
                </c:pt>
                <c:pt idx="93">
                  <c:v>0.33574049009830464</c:v>
                </c:pt>
                <c:pt idx="94">
                  <c:v>0.33934899914517735</c:v>
                </c:pt>
                <c:pt idx="95">
                  <c:v>0.34295973429263427</c:v>
                </c:pt>
                <c:pt idx="96">
                  <c:v>0.34657046944009118</c:v>
                </c:pt>
                <c:pt idx="97">
                  <c:v>0.35018120458754809</c:v>
                </c:pt>
                <c:pt idx="98">
                  <c:v>0.35378971363442085</c:v>
                </c:pt>
                <c:pt idx="99">
                  <c:v>0.35740044878187777</c:v>
                </c:pt>
                <c:pt idx="100">
                  <c:v>0.36101118392933462</c:v>
                </c:pt>
                <c:pt idx="101">
                  <c:v>0.36461969297620744</c:v>
                </c:pt>
                <c:pt idx="102">
                  <c:v>0.36823042812366436</c:v>
                </c:pt>
                <c:pt idx="103">
                  <c:v>0.37184116327112127</c:v>
                </c:pt>
                <c:pt idx="104">
                  <c:v>0.37545189841857818</c:v>
                </c:pt>
                <c:pt idx="105">
                  <c:v>0.37906040746545089</c:v>
                </c:pt>
                <c:pt idx="106">
                  <c:v>0.38267114261290786</c:v>
                </c:pt>
                <c:pt idx="107">
                  <c:v>0.38628187776036471</c:v>
                </c:pt>
                <c:pt idx="108">
                  <c:v>0.38989038680723753</c:v>
                </c:pt>
                <c:pt idx="109">
                  <c:v>0.39350112195469444</c:v>
                </c:pt>
                <c:pt idx="110">
                  <c:v>0.3971118571021513</c:v>
                </c:pt>
                <c:pt idx="111">
                  <c:v>0.40072259224960827</c:v>
                </c:pt>
                <c:pt idx="112">
                  <c:v>0.40433110129648098</c:v>
                </c:pt>
                <c:pt idx="113">
                  <c:v>0.40794183644393789</c:v>
                </c:pt>
                <c:pt idx="114">
                  <c:v>0.4115525715913948</c:v>
                </c:pt>
                <c:pt idx="115">
                  <c:v>0.41516108063826757</c:v>
                </c:pt>
                <c:pt idx="116">
                  <c:v>0.41877181578572453</c:v>
                </c:pt>
                <c:pt idx="117">
                  <c:v>0.42238255093318139</c:v>
                </c:pt>
                <c:pt idx="118">
                  <c:v>0.42599328608063824</c:v>
                </c:pt>
                <c:pt idx="119">
                  <c:v>0.42960179512751107</c:v>
                </c:pt>
                <c:pt idx="120">
                  <c:v>0.43321253027496798</c:v>
                </c:pt>
                <c:pt idx="121">
                  <c:v>0.43682326542242489</c:v>
                </c:pt>
                <c:pt idx="122">
                  <c:v>0.44043177446929765</c:v>
                </c:pt>
                <c:pt idx="123">
                  <c:v>0.44404250961675451</c:v>
                </c:pt>
                <c:pt idx="124">
                  <c:v>0.44765324476421148</c:v>
                </c:pt>
                <c:pt idx="125">
                  <c:v>0.45126397991166833</c:v>
                </c:pt>
                <c:pt idx="126">
                  <c:v>0.4548724889585411</c:v>
                </c:pt>
                <c:pt idx="127">
                  <c:v>0.45848322410599801</c:v>
                </c:pt>
                <c:pt idx="128">
                  <c:v>0.46209395925345492</c:v>
                </c:pt>
                <c:pt idx="129">
                  <c:v>0.46570246830032774</c:v>
                </c:pt>
                <c:pt idx="130">
                  <c:v>0.4693132034477846</c:v>
                </c:pt>
                <c:pt idx="131">
                  <c:v>0.47292393859524146</c:v>
                </c:pt>
                <c:pt idx="132">
                  <c:v>0.47653467374269842</c:v>
                </c:pt>
                <c:pt idx="133">
                  <c:v>0.48014318278957119</c:v>
                </c:pt>
                <c:pt idx="134">
                  <c:v>0.4837539179370281</c:v>
                </c:pt>
                <c:pt idx="135">
                  <c:v>0.48736465308448501</c:v>
                </c:pt>
                <c:pt idx="136">
                  <c:v>0.49097316213135772</c:v>
                </c:pt>
                <c:pt idx="137">
                  <c:v>0.49458389727881469</c:v>
                </c:pt>
                <c:pt idx="138">
                  <c:v>0.49819463242627154</c:v>
                </c:pt>
                <c:pt idx="139">
                  <c:v>0.5018053675737284</c:v>
                </c:pt>
                <c:pt idx="140">
                  <c:v>0.50541387662060122</c:v>
                </c:pt>
                <c:pt idx="141">
                  <c:v>0.50902461176805813</c:v>
                </c:pt>
                <c:pt idx="142">
                  <c:v>0.51263534691551504</c:v>
                </c:pt>
                <c:pt idx="143">
                  <c:v>0.51624385596238787</c:v>
                </c:pt>
                <c:pt idx="144">
                  <c:v>0.51985459110984467</c:v>
                </c:pt>
                <c:pt idx="145">
                  <c:v>0.52346532625730169</c:v>
                </c:pt>
                <c:pt idx="146">
                  <c:v>0.52707606140475849</c:v>
                </c:pt>
                <c:pt idx="147">
                  <c:v>0.53068457045163131</c:v>
                </c:pt>
                <c:pt idx="148">
                  <c:v>0.53429530559908822</c:v>
                </c:pt>
                <c:pt idx="149">
                  <c:v>0.53790604074654513</c:v>
                </c:pt>
                <c:pt idx="150">
                  <c:v>0.54151677589400204</c:v>
                </c:pt>
                <c:pt idx="151">
                  <c:v>0.54512528494087475</c:v>
                </c:pt>
                <c:pt idx="152">
                  <c:v>0.54873602008833167</c:v>
                </c:pt>
                <c:pt idx="153">
                  <c:v>0.55234675523578858</c:v>
                </c:pt>
                <c:pt idx="154">
                  <c:v>0.5559552642826614</c:v>
                </c:pt>
                <c:pt idx="155">
                  <c:v>0.55956599943011831</c:v>
                </c:pt>
                <c:pt idx="156">
                  <c:v>0.56317673457757522</c:v>
                </c:pt>
                <c:pt idx="157">
                  <c:v>0.56678746972503202</c:v>
                </c:pt>
                <c:pt idx="158">
                  <c:v>0.57039597877190484</c:v>
                </c:pt>
                <c:pt idx="159">
                  <c:v>0.57400671391936176</c:v>
                </c:pt>
                <c:pt idx="160">
                  <c:v>0.57761744906681867</c:v>
                </c:pt>
                <c:pt idx="161">
                  <c:v>0.58122595811369149</c:v>
                </c:pt>
                <c:pt idx="162">
                  <c:v>0.58483669326114829</c:v>
                </c:pt>
                <c:pt idx="163">
                  <c:v>0.58844742840860531</c:v>
                </c:pt>
                <c:pt idx="164">
                  <c:v>0.59205816355606211</c:v>
                </c:pt>
                <c:pt idx="165">
                  <c:v>0.59566667260293493</c:v>
                </c:pt>
                <c:pt idx="166">
                  <c:v>0.59927740775039184</c:v>
                </c:pt>
                <c:pt idx="167">
                  <c:v>0.60288814289784876</c:v>
                </c:pt>
                <c:pt idx="168">
                  <c:v>0.60649665194472158</c:v>
                </c:pt>
                <c:pt idx="169">
                  <c:v>0.61010738709217838</c:v>
                </c:pt>
                <c:pt idx="170">
                  <c:v>0.61371812223963529</c:v>
                </c:pt>
                <c:pt idx="171">
                  <c:v>0.6173288573870922</c:v>
                </c:pt>
                <c:pt idx="172">
                  <c:v>0.62093736643396502</c:v>
                </c:pt>
                <c:pt idx="173">
                  <c:v>0.62454810158142193</c:v>
                </c:pt>
                <c:pt idx="174">
                  <c:v>0.62815883672887884</c:v>
                </c:pt>
                <c:pt idx="175">
                  <c:v>0.63176734577575155</c:v>
                </c:pt>
                <c:pt idx="176">
                  <c:v>0.63537808092320847</c:v>
                </c:pt>
                <c:pt idx="177">
                  <c:v>0.63898881607066538</c:v>
                </c:pt>
                <c:pt idx="178">
                  <c:v>0.64259955121812218</c:v>
                </c:pt>
                <c:pt idx="179">
                  <c:v>0.64620806026499511</c:v>
                </c:pt>
                <c:pt idx="180">
                  <c:v>0.64981879541245191</c:v>
                </c:pt>
                <c:pt idx="181">
                  <c:v>0.65342953055990882</c:v>
                </c:pt>
                <c:pt idx="182">
                  <c:v>0.65703803960678164</c:v>
                </c:pt>
                <c:pt idx="183">
                  <c:v>0.66064877475423844</c:v>
                </c:pt>
                <c:pt idx="184">
                  <c:v>0.66425950990169547</c:v>
                </c:pt>
                <c:pt idx="185">
                  <c:v>0.66787024504915227</c:v>
                </c:pt>
                <c:pt idx="186">
                  <c:v>0.67147875409602509</c:v>
                </c:pt>
                <c:pt idx="187">
                  <c:v>0.675089489243482</c:v>
                </c:pt>
                <c:pt idx="188">
                  <c:v>0.67870022439093891</c:v>
                </c:pt>
                <c:pt idx="189">
                  <c:v>0.68230873343781173</c:v>
                </c:pt>
                <c:pt idx="190">
                  <c:v>0.68591946858526853</c:v>
                </c:pt>
                <c:pt idx="191">
                  <c:v>0.68953020373272544</c:v>
                </c:pt>
                <c:pt idx="192">
                  <c:v>0.69314093888018236</c:v>
                </c:pt>
                <c:pt idx="193">
                  <c:v>0.69674944792705518</c:v>
                </c:pt>
                <c:pt idx="194">
                  <c:v>0.70036018307451209</c:v>
                </c:pt>
                <c:pt idx="195">
                  <c:v>0.703970918221969</c:v>
                </c:pt>
                <c:pt idx="196">
                  <c:v>0.70757942726884171</c:v>
                </c:pt>
                <c:pt idx="197">
                  <c:v>0.71119016241629862</c:v>
                </c:pt>
                <c:pt idx="198">
                  <c:v>0.71480089756375553</c:v>
                </c:pt>
                <c:pt idx="199">
                  <c:v>0.71841163271121244</c:v>
                </c:pt>
                <c:pt idx="200">
                  <c:v>0.72202014175808527</c:v>
                </c:pt>
                <c:pt idx="201">
                  <c:v>0.72563087690554207</c:v>
                </c:pt>
                <c:pt idx="202">
                  <c:v>0.72924161205299898</c:v>
                </c:pt>
                <c:pt idx="203">
                  <c:v>0.7328501210998718</c:v>
                </c:pt>
                <c:pt idx="204">
                  <c:v>0.73646085624732871</c:v>
                </c:pt>
                <c:pt idx="205">
                  <c:v>0.74007159139478551</c:v>
                </c:pt>
                <c:pt idx="206">
                  <c:v>0.74368232654224253</c:v>
                </c:pt>
                <c:pt idx="207">
                  <c:v>0.74729083558911524</c:v>
                </c:pt>
                <c:pt idx="208">
                  <c:v>0.75090157073657215</c:v>
                </c:pt>
                <c:pt idx="209">
                  <c:v>0.75451230588402918</c:v>
                </c:pt>
                <c:pt idx="210">
                  <c:v>0.75812081493090178</c:v>
                </c:pt>
                <c:pt idx="211">
                  <c:v>0.7617315500783588</c:v>
                </c:pt>
                <c:pt idx="212">
                  <c:v>0.76534228522581571</c:v>
                </c:pt>
                <c:pt idx="213">
                  <c:v>0.76895302037327262</c:v>
                </c:pt>
                <c:pt idx="214">
                  <c:v>0.77256152942014544</c:v>
                </c:pt>
                <c:pt idx="215">
                  <c:v>0.77617226456760224</c:v>
                </c:pt>
                <c:pt idx="216">
                  <c:v>0.77978299971505916</c:v>
                </c:pt>
                <c:pt idx="217">
                  <c:v>0.78339150876193198</c:v>
                </c:pt>
                <c:pt idx="218">
                  <c:v>0.78700224390938889</c:v>
                </c:pt>
                <c:pt idx="219">
                  <c:v>0.79061297905684569</c:v>
                </c:pt>
                <c:pt idx="220">
                  <c:v>0.7942237142043026</c:v>
                </c:pt>
                <c:pt idx="221">
                  <c:v>0.79783222325117542</c:v>
                </c:pt>
                <c:pt idx="222">
                  <c:v>0.80144295839863233</c:v>
                </c:pt>
                <c:pt idx="223">
                  <c:v>0.80505369354608913</c:v>
                </c:pt>
                <c:pt idx="224">
                  <c:v>0.80866442869354616</c:v>
                </c:pt>
                <c:pt idx="225">
                  <c:v>0.81227293774041887</c:v>
                </c:pt>
                <c:pt idx="226">
                  <c:v>0.81588367288787578</c:v>
                </c:pt>
                <c:pt idx="227">
                  <c:v>0.8194944080353328</c:v>
                </c:pt>
                <c:pt idx="228">
                  <c:v>0.8231029170822054</c:v>
                </c:pt>
                <c:pt idx="229">
                  <c:v>0.82671365222966242</c:v>
                </c:pt>
                <c:pt idx="230">
                  <c:v>0.83032438737711933</c:v>
                </c:pt>
                <c:pt idx="231">
                  <c:v>0.83393512252457624</c:v>
                </c:pt>
                <c:pt idx="232">
                  <c:v>0.83754363157144907</c:v>
                </c:pt>
                <c:pt idx="233">
                  <c:v>0.84115436671890587</c:v>
                </c:pt>
                <c:pt idx="234">
                  <c:v>0.84476510186636278</c:v>
                </c:pt>
                <c:pt idx="235">
                  <c:v>0.8483736109132356</c:v>
                </c:pt>
                <c:pt idx="236">
                  <c:v>0.85198434606069251</c:v>
                </c:pt>
                <c:pt idx="237">
                  <c:v>0.85559508120814931</c:v>
                </c:pt>
                <c:pt idx="238">
                  <c:v>0.85920581635560622</c:v>
                </c:pt>
                <c:pt idx="239">
                  <c:v>0.86281432540247904</c:v>
                </c:pt>
                <c:pt idx="240">
                  <c:v>0.86642506054993595</c:v>
                </c:pt>
                <c:pt idx="241">
                  <c:v>0.87003579569739276</c:v>
                </c:pt>
                <c:pt idx="242">
                  <c:v>0.87364430474426558</c:v>
                </c:pt>
                <c:pt idx="243">
                  <c:v>0.87725503989172249</c:v>
                </c:pt>
                <c:pt idx="244">
                  <c:v>0.88086577503917929</c:v>
                </c:pt>
                <c:pt idx="245">
                  <c:v>0.88447651018663642</c:v>
                </c:pt>
                <c:pt idx="246">
                  <c:v>0.88808501923350902</c:v>
                </c:pt>
                <c:pt idx="247">
                  <c:v>0.89169575438096593</c:v>
                </c:pt>
                <c:pt idx="248">
                  <c:v>0.89530648952842296</c:v>
                </c:pt>
                <c:pt idx="249">
                  <c:v>0.89891499857529555</c:v>
                </c:pt>
                <c:pt idx="250">
                  <c:v>0.90252573372275269</c:v>
                </c:pt>
                <c:pt idx="251">
                  <c:v>0.90613646887020949</c:v>
                </c:pt>
                <c:pt idx="252">
                  <c:v>0.9097472040176664</c:v>
                </c:pt>
                <c:pt idx="253">
                  <c:v>0.91335571306453922</c:v>
                </c:pt>
                <c:pt idx="254">
                  <c:v>0.91696644821199602</c:v>
                </c:pt>
                <c:pt idx="255">
                  <c:v>0.92057718335945293</c:v>
                </c:pt>
                <c:pt idx="256">
                  <c:v>0.92418569240632575</c:v>
                </c:pt>
                <c:pt idx="257">
                  <c:v>0.92779642755378267</c:v>
                </c:pt>
                <c:pt idx="258">
                  <c:v>0.93140716270123947</c:v>
                </c:pt>
                <c:pt idx="259">
                  <c:v>0.93501789784869638</c:v>
                </c:pt>
                <c:pt idx="260">
                  <c:v>0.9386264068955692</c:v>
                </c:pt>
                <c:pt idx="261">
                  <c:v>0.94223714204302611</c:v>
                </c:pt>
                <c:pt idx="262">
                  <c:v>0.94584787719048291</c:v>
                </c:pt>
                <c:pt idx="263">
                  <c:v>0.94945638623735573</c:v>
                </c:pt>
                <c:pt idx="264">
                  <c:v>0.95306712138481264</c:v>
                </c:pt>
                <c:pt idx="265">
                  <c:v>0.95667785653226955</c:v>
                </c:pt>
                <c:pt idx="266">
                  <c:v>0.96028859167972658</c:v>
                </c:pt>
                <c:pt idx="267">
                  <c:v>0.96389710072659918</c:v>
                </c:pt>
                <c:pt idx="268">
                  <c:v>0.9675078358740562</c:v>
                </c:pt>
                <c:pt idx="269">
                  <c:v>0.97111857102151311</c:v>
                </c:pt>
                <c:pt idx="270">
                  <c:v>0.97472930616897002</c:v>
                </c:pt>
                <c:pt idx="271">
                  <c:v>0.97833781521584284</c:v>
                </c:pt>
                <c:pt idx="272">
                  <c:v>0.98194855036329964</c:v>
                </c:pt>
                <c:pt idx="273">
                  <c:v>0.98555928551075656</c:v>
                </c:pt>
                <c:pt idx="274">
                  <c:v>0.98916779455762938</c:v>
                </c:pt>
                <c:pt idx="275">
                  <c:v>0.99277852970508629</c:v>
                </c:pt>
                <c:pt idx="276">
                  <c:v>0.99638926485254309</c:v>
                </c:pt>
                <c:pt idx="277">
                  <c:v>1</c:v>
                </c:pt>
              </c:numCache>
            </c:numRef>
          </c:xVal>
          <c:yVal>
            <c:numRef>
              <c:f>'32-cells'!$P$3:$P$280</c:f>
              <c:numCache>
                <c:formatCode>General</c:formatCode>
                <c:ptCount val="278"/>
                <c:pt idx="0">
                  <c:v>0.1278351437985574</c:v>
                </c:pt>
                <c:pt idx="1">
                  <c:v>0.29943944289444335</c:v>
                </c:pt>
                <c:pt idx="2">
                  <c:v>0.26659380063470145</c:v>
                </c:pt>
                <c:pt idx="3">
                  <c:v>0.30756975804003162</c:v>
                </c:pt>
                <c:pt idx="4">
                  <c:v>0.40432498250256471</c:v>
                </c:pt>
                <c:pt idx="5">
                  <c:v>0.44875248879045587</c:v>
                </c:pt>
                <c:pt idx="6">
                  <c:v>0.38222867789698411</c:v>
                </c:pt>
                <c:pt idx="7">
                  <c:v>0.40015276299683927</c:v>
                </c:pt>
                <c:pt idx="8">
                  <c:v>0.39388884095070997</c:v>
                </c:pt>
                <c:pt idx="9">
                  <c:v>0.39772229732536923</c:v>
                </c:pt>
                <c:pt idx="10">
                  <c:v>0.53374688002352166</c:v>
                </c:pt>
                <c:pt idx="11">
                  <c:v>0.65093974810084909</c:v>
                </c:pt>
                <c:pt idx="12">
                  <c:v>0.54843673598527343</c:v>
                </c:pt>
                <c:pt idx="13">
                  <c:v>0.61747250745438687</c:v>
                </c:pt>
                <c:pt idx="14">
                  <c:v>0.45835610396832249</c:v>
                </c:pt>
                <c:pt idx="15">
                  <c:v>0.44721686912557573</c:v>
                </c:pt>
                <c:pt idx="16">
                  <c:v>0.53083383668421213</c:v>
                </c:pt>
                <c:pt idx="17">
                  <c:v>0.4019776096745637</c:v>
                </c:pt>
                <c:pt idx="18">
                  <c:v>0.38681156780216236</c:v>
                </c:pt>
                <c:pt idx="19">
                  <c:v>0.45167511976555041</c:v>
                </c:pt>
                <c:pt idx="20">
                  <c:v>0.50071427886597453</c:v>
                </c:pt>
                <c:pt idx="21">
                  <c:v>0.50728021143932789</c:v>
                </c:pt>
                <c:pt idx="22">
                  <c:v>0.51911454987647931</c:v>
                </c:pt>
                <c:pt idx="23">
                  <c:v>0.52744940125214523</c:v>
                </c:pt>
                <c:pt idx="24">
                  <c:v>0.51848975561116395</c:v>
                </c:pt>
                <c:pt idx="25">
                  <c:v>0.46962956571205777</c:v>
                </c:pt>
                <c:pt idx="26">
                  <c:v>0.45731744342495917</c:v>
                </c:pt>
                <c:pt idx="27">
                  <c:v>0.47020961767704367</c:v>
                </c:pt>
                <c:pt idx="28">
                  <c:v>0.46721188355496751</c:v>
                </c:pt>
                <c:pt idx="29">
                  <c:v>0.50123041325906115</c:v>
                </c:pt>
                <c:pt idx="30">
                  <c:v>0.5437036397861319</c:v>
                </c:pt>
                <c:pt idx="31">
                  <c:v>0.52000140618658186</c:v>
                </c:pt>
                <c:pt idx="32">
                  <c:v>0.53485584989597423</c:v>
                </c:pt>
                <c:pt idx="33">
                  <c:v>0.5388538940182741</c:v>
                </c:pt>
                <c:pt idx="34">
                  <c:v>0.5175230023361872</c:v>
                </c:pt>
                <c:pt idx="35">
                  <c:v>0.52158496403038646</c:v>
                </c:pt>
                <c:pt idx="36">
                  <c:v>0.51720021859809595</c:v>
                </c:pt>
                <c:pt idx="37">
                  <c:v>0.45775527879246924</c:v>
                </c:pt>
                <c:pt idx="38">
                  <c:v>0.62606942087483985</c:v>
                </c:pt>
                <c:pt idx="39">
                  <c:v>0.65687449465169712</c:v>
                </c:pt>
                <c:pt idx="40">
                  <c:v>0.55285344020351357</c:v>
                </c:pt>
                <c:pt idx="41">
                  <c:v>0.55903107352757886</c:v>
                </c:pt>
                <c:pt idx="42">
                  <c:v>0.55011617018692693</c:v>
                </c:pt>
                <c:pt idx="43">
                  <c:v>0.5740868575884539</c:v>
                </c:pt>
                <c:pt idx="44">
                  <c:v>0.54803565322160541</c:v>
                </c:pt>
                <c:pt idx="45">
                  <c:v>0.5124016068877576</c:v>
                </c:pt>
                <c:pt idx="46">
                  <c:v>0.54122683387503479</c:v>
                </c:pt>
                <c:pt idx="47">
                  <c:v>0.45762904158796819</c:v>
                </c:pt>
                <c:pt idx="48">
                  <c:v>0.40364426036183743</c:v>
                </c:pt>
                <c:pt idx="49">
                  <c:v>0.46009306398468536</c:v>
                </c:pt>
                <c:pt idx="50">
                  <c:v>0.49699906999932886</c:v>
                </c:pt>
                <c:pt idx="51">
                  <c:v>0.47972854207214377</c:v>
                </c:pt>
                <c:pt idx="52">
                  <c:v>0.45371728618773233</c:v>
                </c:pt>
                <c:pt idx="53">
                  <c:v>0.39607961572755773</c:v>
                </c:pt>
                <c:pt idx="54">
                  <c:v>0.42356417164424764</c:v>
                </c:pt>
                <c:pt idx="55">
                  <c:v>0.42273004733096198</c:v>
                </c:pt>
                <c:pt idx="56">
                  <c:v>0.42092277798550992</c:v>
                </c:pt>
                <c:pt idx="57">
                  <c:v>0.39493389325126316</c:v>
                </c:pt>
                <c:pt idx="58">
                  <c:v>0.39988910301275482</c:v>
                </c:pt>
                <c:pt idx="59">
                  <c:v>0.46222471500752632</c:v>
                </c:pt>
                <c:pt idx="60">
                  <c:v>0.49340530451929199</c:v>
                </c:pt>
                <c:pt idx="61">
                  <c:v>0.51078289437940838</c:v>
                </c:pt>
                <c:pt idx="62">
                  <c:v>0.45357506959025645</c:v>
                </c:pt>
                <c:pt idx="63">
                  <c:v>0.50719711859585881</c:v>
                </c:pt>
                <c:pt idx="64">
                  <c:v>0.51710594017954448</c:v>
                </c:pt>
                <c:pt idx="65">
                  <c:v>0.44585382690482356</c:v>
                </c:pt>
                <c:pt idx="66">
                  <c:v>0.3837850707727315</c:v>
                </c:pt>
                <c:pt idx="67">
                  <c:v>0.42640370977587305</c:v>
                </c:pt>
                <c:pt idx="68">
                  <c:v>0.50864804747797243</c:v>
                </c:pt>
                <c:pt idx="69">
                  <c:v>0.46141935360159542</c:v>
                </c:pt>
                <c:pt idx="70">
                  <c:v>0.43452443728567641</c:v>
                </c:pt>
                <c:pt idx="71">
                  <c:v>0.46587600630227266</c:v>
                </c:pt>
                <c:pt idx="72">
                  <c:v>0.4123722048046839</c:v>
                </c:pt>
                <c:pt idx="73">
                  <c:v>0.39538131625455819</c:v>
                </c:pt>
                <c:pt idx="74">
                  <c:v>0.39983157719804541</c:v>
                </c:pt>
                <c:pt idx="75">
                  <c:v>0.403059414578959</c:v>
                </c:pt>
                <c:pt idx="76">
                  <c:v>0.44363588715991864</c:v>
                </c:pt>
                <c:pt idx="77">
                  <c:v>0.49625602822599979</c:v>
                </c:pt>
                <c:pt idx="78">
                  <c:v>0.48115390392549773</c:v>
                </c:pt>
                <c:pt idx="79">
                  <c:v>0.55209441903720968</c:v>
                </c:pt>
                <c:pt idx="80">
                  <c:v>0.56466860336909519</c:v>
                </c:pt>
                <c:pt idx="81">
                  <c:v>0.46226466348996337</c:v>
                </c:pt>
                <c:pt idx="82">
                  <c:v>0.41351952522027596</c:v>
                </c:pt>
                <c:pt idx="83">
                  <c:v>0.36074757992093398</c:v>
                </c:pt>
                <c:pt idx="84">
                  <c:v>0.43210196131069373</c:v>
                </c:pt>
                <c:pt idx="85">
                  <c:v>0.62454179090644713</c:v>
                </c:pt>
                <c:pt idx="86">
                  <c:v>0.46101028114144005</c:v>
                </c:pt>
                <c:pt idx="87">
                  <c:v>0.43119113591112906</c:v>
                </c:pt>
                <c:pt idx="88">
                  <c:v>0.34381102130692259</c:v>
                </c:pt>
                <c:pt idx="89">
                  <c:v>0.40866658357382324</c:v>
                </c:pt>
                <c:pt idx="90">
                  <c:v>0.44583305369395632</c:v>
                </c:pt>
                <c:pt idx="91">
                  <c:v>0.37657197278389787</c:v>
                </c:pt>
                <c:pt idx="92">
                  <c:v>0.32322157345886743</c:v>
                </c:pt>
                <c:pt idx="93">
                  <c:v>0.43555191225395734</c:v>
                </c:pt>
                <c:pt idx="94">
                  <c:v>0.38821455850535153</c:v>
                </c:pt>
                <c:pt idx="95">
                  <c:v>0.34284267009264857</c:v>
                </c:pt>
                <c:pt idx="96">
                  <c:v>0.42970665030376831</c:v>
                </c:pt>
                <c:pt idx="97">
                  <c:v>0.36807892541778126</c:v>
                </c:pt>
                <c:pt idx="98">
                  <c:v>0.32462616210135414</c:v>
                </c:pt>
                <c:pt idx="99">
                  <c:v>0.44101047289415574</c:v>
                </c:pt>
                <c:pt idx="100">
                  <c:v>0.39411734627024991</c:v>
                </c:pt>
                <c:pt idx="101">
                  <c:v>0.41271416381434506</c:v>
                </c:pt>
                <c:pt idx="102">
                  <c:v>0.37239975327817249</c:v>
                </c:pt>
                <c:pt idx="103">
                  <c:v>0.42319344972723177</c:v>
                </c:pt>
                <c:pt idx="104">
                  <c:v>0.39812977184622711</c:v>
                </c:pt>
                <c:pt idx="105">
                  <c:v>0.41879911665915637</c:v>
                </c:pt>
                <c:pt idx="106">
                  <c:v>0.42890768065502732</c:v>
                </c:pt>
                <c:pt idx="107">
                  <c:v>0.41217885414968858</c:v>
                </c:pt>
                <c:pt idx="108">
                  <c:v>0.42875907230036148</c:v>
                </c:pt>
                <c:pt idx="109">
                  <c:v>0.45879393933583257</c:v>
                </c:pt>
                <c:pt idx="110">
                  <c:v>0.45946986765866743</c:v>
                </c:pt>
                <c:pt idx="111">
                  <c:v>0.48564091747282706</c:v>
                </c:pt>
                <c:pt idx="112">
                  <c:v>0.39514641917782828</c:v>
                </c:pt>
                <c:pt idx="113">
                  <c:v>0.51101619351684069</c:v>
                </c:pt>
                <c:pt idx="114">
                  <c:v>0.49713649277891236</c:v>
                </c:pt>
                <c:pt idx="115">
                  <c:v>0.4635557984423288</c:v>
                </c:pt>
                <c:pt idx="116">
                  <c:v>0.52843053598079914</c:v>
                </c:pt>
                <c:pt idx="117">
                  <c:v>0.53731028465690645</c:v>
                </c:pt>
                <c:pt idx="118">
                  <c:v>0.56133849787314283</c:v>
                </c:pt>
                <c:pt idx="119">
                  <c:v>0.51566779481181069</c:v>
                </c:pt>
                <c:pt idx="120">
                  <c:v>0.45558847310508371</c:v>
                </c:pt>
                <c:pt idx="121">
                  <c:v>0.37559243599454145</c:v>
                </c:pt>
                <c:pt idx="122">
                  <c:v>0.42763252509563671</c:v>
                </c:pt>
                <c:pt idx="123">
                  <c:v>0.41772210557265355</c:v>
                </c:pt>
                <c:pt idx="124">
                  <c:v>0.40254967194306224</c:v>
                </c:pt>
                <c:pt idx="125">
                  <c:v>0.40363786860464745</c:v>
                </c:pt>
                <c:pt idx="126">
                  <c:v>0.43785614072092632</c:v>
                </c:pt>
                <c:pt idx="127">
                  <c:v>0.37654480781584071</c:v>
                </c:pt>
                <c:pt idx="128">
                  <c:v>0.36342732412281126</c:v>
                </c:pt>
                <c:pt idx="129">
                  <c:v>0.36499330463434354</c:v>
                </c:pt>
                <c:pt idx="130">
                  <c:v>0.36899933845313082</c:v>
                </c:pt>
                <c:pt idx="131">
                  <c:v>0.38689466064563138</c:v>
                </c:pt>
                <c:pt idx="132">
                  <c:v>0.55348302828672158</c:v>
                </c:pt>
                <c:pt idx="133">
                  <c:v>0.57723639594379095</c:v>
                </c:pt>
                <c:pt idx="134">
                  <c:v>0.48376653467688074</c:v>
                </c:pt>
                <c:pt idx="135">
                  <c:v>0.4394924305615478</c:v>
                </c:pt>
                <c:pt idx="136">
                  <c:v>0.39836626686225446</c:v>
                </c:pt>
                <c:pt idx="137">
                  <c:v>0.37035758685599052</c:v>
                </c:pt>
                <c:pt idx="138">
                  <c:v>0.39206079839439062</c:v>
                </c:pt>
                <c:pt idx="139">
                  <c:v>0.4157838052048079</c:v>
                </c:pt>
                <c:pt idx="140">
                  <c:v>0.37776882931771189</c:v>
                </c:pt>
                <c:pt idx="141">
                  <c:v>0.41046746116208538</c:v>
                </c:pt>
                <c:pt idx="142">
                  <c:v>0.43955315225485214</c:v>
                </c:pt>
                <c:pt idx="143">
                  <c:v>0.41228431814332239</c:v>
                </c:pt>
                <c:pt idx="144">
                  <c:v>0.41422581438976297</c:v>
                </c:pt>
                <c:pt idx="145">
                  <c:v>0.44471130030712397</c:v>
                </c:pt>
                <c:pt idx="146">
                  <c:v>0.45777924788193147</c:v>
                </c:pt>
                <c:pt idx="147">
                  <c:v>0.43908495604068998</c:v>
                </c:pt>
                <c:pt idx="148">
                  <c:v>0.43902743022598056</c:v>
                </c:pt>
                <c:pt idx="149">
                  <c:v>0.46989801951403476</c:v>
                </c:pt>
                <c:pt idx="150">
                  <c:v>0.50871036711057427</c:v>
                </c:pt>
                <c:pt idx="151">
                  <c:v>0.53514188103022342</c:v>
                </c:pt>
                <c:pt idx="152">
                  <c:v>0.48392792654592642</c:v>
                </c:pt>
                <c:pt idx="153">
                  <c:v>0.45871564031025591</c:v>
                </c:pt>
                <c:pt idx="154">
                  <c:v>0.44895862295983102</c:v>
                </c:pt>
                <c:pt idx="155">
                  <c:v>0.51975851941336459</c:v>
                </c:pt>
                <c:pt idx="156">
                  <c:v>0.61180142088762335</c:v>
                </c:pt>
                <c:pt idx="157">
                  <c:v>0.49422984119679264</c:v>
                </c:pt>
                <c:pt idx="158">
                  <c:v>0.49049226117998229</c:v>
                </c:pt>
                <c:pt idx="159">
                  <c:v>0.54395291831653902</c:v>
                </c:pt>
                <c:pt idx="160">
                  <c:v>0.53739018162178065</c:v>
                </c:pt>
                <c:pt idx="161">
                  <c:v>0.63810829554206894</c:v>
                </c:pt>
                <c:pt idx="162">
                  <c:v>0.61818199250246886</c:v>
                </c:pt>
                <c:pt idx="163">
                  <c:v>0.73276702364630575</c:v>
                </c:pt>
                <c:pt idx="164">
                  <c:v>0.61146425569585461</c:v>
                </c:pt>
                <c:pt idx="165">
                  <c:v>0.60593218984797215</c:v>
                </c:pt>
                <c:pt idx="166">
                  <c:v>0.52818605126828444</c:v>
                </c:pt>
                <c:pt idx="167">
                  <c:v>0.51112005957117701</c:v>
                </c:pt>
                <c:pt idx="168">
                  <c:v>0.51926795204903753</c:v>
                </c:pt>
                <c:pt idx="169">
                  <c:v>0.49697350297056919</c:v>
                </c:pt>
                <c:pt idx="170">
                  <c:v>0.4821238530790693</c:v>
                </c:pt>
                <c:pt idx="171">
                  <c:v>0.50312716720517225</c:v>
                </c:pt>
                <c:pt idx="172">
                  <c:v>0.67790497374585734</c:v>
                </c:pt>
                <c:pt idx="173">
                  <c:v>0.53355352936852629</c:v>
                </c:pt>
                <c:pt idx="174">
                  <c:v>0.56145514744185909</c:v>
                </c:pt>
                <c:pt idx="175">
                  <c:v>0.55105735643314391</c:v>
                </c:pt>
                <c:pt idx="176">
                  <c:v>0.54345276331642711</c:v>
                </c:pt>
                <c:pt idx="177">
                  <c:v>0.47640003451548885</c:v>
                </c:pt>
                <c:pt idx="178">
                  <c:v>0.55633694787202426</c:v>
                </c:pt>
                <c:pt idx="179">
                  <c:v>0.51987516898208075</c:v>
                </c:pt>
                <c:pt idx="180">
                  <c:v>0.81186342093236563</c:v>
                </c:pt>
                <c:pt idx="181">
                  <c:v>0.65140794431501148</c:v>
                </c:pt>
                <c:pt idx="182">
                  <c:v>0.6491692313592391</c:v>
                </c:pt>
                <c:pt idx="183">
                  <c:v>0.56682102760280351</c:v>
                </c:pt>
                <c:pt idx="184">
                  <c:v>0.55444498774380557</c:v>
                </c:pt>
                <c:pt idx="185">
                  <c:v>0.55765844367104189</c:v>
                </c:pt>
                <c:pt idx="186">
                  <c:v>0.54042307040840132</c:v>
                </c:pt>
                <c:pt idx="187">
                  <c:v>0.70090890787240778</c:v>
                </c:pt>
                <c:pt idx="188">
                  <c:v>0.72487959527393475</c:v>
                </c:pt>
                <c:pt idx="189">
                  <c:v>0.64837505552839059</c:v>
                </c:pt>
                <c:pt idx="190">
                  <c:v>0.55949128004525372</c:v>
                </c:pt>
                <c:pt idx="191">
                  <c:v>0.50326458998475565</c:v>
                </c:pt>
                <c:pt idx="192">
                  <c:v>0.57578227118308234</c:v>
                </c:pt>
                <c:pt idx="193">
                  <c:v>0.48729798052431589</c:v>
                </c:pt>
                <c:pt idx="194">
                  <c:v>0.52176073735310946</c:v>
                </c:pt>
                <c:pt idx="195">
                  <c:v>0.39046925085409856</c:v>
                </c:pt>
                <c:pt idx="196">
                  <c:v>0.46706167726100423</c:v>
                </c:pt>
                <c:pt idx="197">
                  <c:v>0.41500560876693415</c:v>
                </c:pt>
                <c:pt idx="198">
                  <c:v>0.39286296392172654</c:v>
                </c:pt>
                <c:pt idx="199">
                  <c:v>0.45744687650805527</c:v>
                </c:pt>
                <c:pt idx="200">
                  <c:v>0.53469765390552348</c:v>
                </c:pt>
                <c:pt idx="201">
                  <c:v>0.5552551429676289</c:v>
                </c:pt>
                <c:pt idx="202">
                  <c:v>0.49149896293739592</c:v>
                </c:pt>
                <c:pt idx="203">
                  <c:v>0.57800180886728481</c:v>
                </c:pt>
                <c:pt idx="204">
                  <c:v>0.5795278408963801</c:v>
                </c:pt>
                <c:pt idx="205">
                  <c:v>0.49829180289099179</c:v>
                </c:pt>
                <c:pt idx="206">
                  <c:v>0.58772686743175995</c:v>
                </c:pt>
                <c:pt idx="207">
                  <c:v>0.53544389155744754</c:v>
                </c:pt>
                <c:pt idx="208">
                  <c:v>0.45412955452648263</c:v>
                </c:pt>
                <c:pt idx="209">
                  <c:v>0.47057394783686957</c:v>
                </c:pt>
                <c:pt idx="210">
                  <c:v>0.56323844769784881</c:v>
                </c:pt>
                <c:pt idx="211">
                  <c:v>0.54130513290061144</c:v>
                </c:pt>
                <c:pt idx="212">
                  <c:v>0.4830075135105768</c:v>
                </c:pt>
                <c:pt idx="213">
                  <c:v>0.48351565820717607</c:v>
                </c:pt>
                <c:pt idx="214">
                  <c:v>0.52291444952589139</c:v>
                </c:pt>
                <c:pt idx="215">
                  <c:v>0.57866175779714479</c:v>
                </c:pt>
                <c:pt idx="216">
                  <c:v>0.53587693310706519</c:v>
                </c:pt>
                <c:pt idx="217">
                  <c:v>0.52355522318418168</c:v>
                </c:pt>
                <c:pt idx="218">
                  <c:v>0.4933046343435506</c:v>
                </c:pt>
                <c:pt idx="219">
                  <c:v>0.54813152957945432</c:v>
                </c:pt>
                <c:pt idx="220">
                  <c:v>0.53401852970409358</c:v>
                </c:pt>
                <c:pt idx="221">
                  <c:v>0.47483245606465901</c:v>
                </c:pt>
                <c:pt idx="222">
                  <c:v>0.45197393441417949</c:v>
                </c:pt>
                <c:pt idx="223">
                  <c:v>0.4157933928405928</c:v>
                </c:pt>
                <c:pt idx="224">
                  <c:v>0.44240387596156</c:v>
                </c:pt>
                <c:pt idx="225">
                  <c:v>0.46478141788349747</c:v>
                </c:pt>
                <c:pt idx="226">
                  <c:v>0.47618111683173386</c:v>
                </c:pt>
                <c:pt idx="227">
                  <c:v>0.57528371412226798</c:v>
                </c:pt>
                <c:pt idx="228">
                  <c:v>0.61163843107928018</c:v>
                </c:pt>
                <c:pt idx="229">
                  <c:v>0.55887447547642566</c:v>
                </c:pt>
                <c:pt idx="230">
                  <c:v>0.60199486741897656</c:v>
                </c:pt>
                <c:pt idx="231">
                  <c:v>0.63753623327357034</c:v>
                </c:pt>
                <c:pt idx="232">
                  <c:v>0.50865603717445984</c:v>
                </c:pt>
                <c:pt idx="233">
                  <c:v>0.47531183785390363</c:v>
                </c:pt>
                <c:pt idx="234">
                  <c:v>0.50188716631032626</c:v>
                </c:pt>
                <c:pt idx="235">
                  <c:v>0.52200042824773174</c:v>
                </c:pt>
                <c:pt idx="236">
                  <c:v>0.50887175897961989</c:v>
                </c:pt>
                <c:pt idx="237">
                  <c:v>0.46081852842574217</c:v>
                </c:pt>
                <c:pt idx="238">
                  <c:v>0.49393741830535348</c:v>
                </c:pt>
                <c:pt idx="239">
                  <c:v>0.55392086365423154</c:v>
                </c:pt>
                <c:pt idx="240">
                  <c:v>0.62929566031645601</c:v>
                </c:pt>
                <c:pt idx="241">
                  <c:v>0.55804354704173498</c:v>
                </c:pt>
                <c:pt idx="242">
                  <c:v>0.49279169582905891</c:v>
                </c:pt>
                <c:pt idx="243">
                  <c:v>0.62535993582675775</c:v>
                </c:pt>
                <c:pt idx="244">
                  <c:v>0.6765978594005172</c:v>
                </c:pt>
                <c:pt idx="245">
                  <c:v>0.53179100232340382</c:v>
                </c:pt>
                <c:pt idx="246">
                  <c:v>0.56042128071638819</c:v>
                </c:pt>
                <c:pt idx="247">
                  <c:v>0.62854303090734198</c:v>
                </c:pt>
                <c:pt idx="248">
                  <c:v>0.67632301384135018</c:v>
                </c:pt>
                <c:pt idx="249">
                  <c:v>0.66645414074010156</c:v>
                </c:pt>
                <c:pt idx="250">
                  <c:v>0.70897850132469165</c:v>
                </c:pt>
                <c:pt idx="251">
                  <c:v>0.57006324643739437</c:v>
                </c:pt>
                <c:pt idx="252">
                  <c:v>0.61377487592001367</c:v>
                </c:pt>
                <c:pt idx="253">
                  <c:v>0.627124060811178</c:v>
                </c:pt>
                <c:pt idx="254">
                  <c:v>0.63737963522241714</c:v>
                </c:pt>
                <c:pt idx="255">
                  <c:v>0.6886335381891513</c:v>
                </c:pt>
                <c:pt idx="256">
                  <c:v>0.65342454370843361</c:v>
                </c:pt>
                <c:pt idx="257">
                  <c:v>0.682406368746864</c:v>
                </c:pt>
                <c:pt idx="258">
                  <c:v>0.66961965848841343</c:v>
                </c:pt>
                <c:pt idx="259">
                  <c:v>0.75443348258086373</c:v>
                </c:pt>
                <c:pt idx="260">
                  <c:v>0.70430932269744939</c:v>
                </c:pt>
                <c:pt idx="261">
                  <c:v>0.77546715755361895</c:v>
                </c:pt>
                <c:pt idx="262">
                  <c:v>0.69094415841331025</c:v>
                </c:pt>
                <c:pt idx="263">
                  <c:v>0.8301518361920468</c:v>
                </c:pt>
                <c:pt idx="264">
                  <c:v>0.78831778538396879</c:v>
                </c:pt>
                <c:pt idx="265">
                  <c:v>0.87251959872548368</c:v>
                </c:pt>
                <c:pt idx="266">
                  <c:v>0.81042207968603697</c:v>
                </c:pt>
                <c:pt idx="267">
                  <c:v>0.76692297612998284</c:v>
                </c:pt>
                <c:pt idx="268">
                  <c:v>0.80004346394889159</c:v>
                </c:pt>
                <c:pt idx="269">
                  <c:v>0.80289258971630184</c:v>
                </c:pt>
                <c:pt idx="270">
                  <c:v>0.69012281761440442</c:v>
                </c:pt>
                <c:pt idx="271">
                  <c:v>0.70256756886319405</c:v>
                </c:pt>
                <c:pt idx="272">
                  <c:v>0.87251640284688869</c:v>
                </c:pt>
                <c:pt idx="273">
                  <c:v>1</c:v>
                </c:pt>
                <c:pt idx="274">
                  <c:v>0.92943500062319639</c:v>
                </c:pt>
                <c:pt idx="275">
                  <c:v>0.97804750993119283</c:v>
                </c:pt>
                <c:pt idx="276">
                  <c:v>0.99811762750756627</c:v>
                </c:pt>
                <c:pt idx="277">
                  <c:v>0.59123754006832796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720-D842-905B-D6CC2F045344}"/>
            </c:ext>
          </c:extLst>
        </c:ser>
        <c:ser>
          <c:idx val="4"/>
          <c:order val="4"/>
          <c:tx>
            <c:strRef>
              <c:f>'32-cells'!$S$2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89000"/>
                </a:schemeClr>
              </a:solidFill>
              <a:ln w="9525">
                <a:solidFill>
                  <a:schemeClr val="accent6">
                    <a:tint val="89000"/>
                  </a:schemeClr>
                </a:solidFill>
              </a:ln>
              <a:effectLst/>
            </c:spPr>
          </c:marker>
          <c:xVal>
            <c:numRef>
              <c:f>'32-cells'!$S$3:$S$280</c:f>
              <c:numCache>
                <c:formatCode>General</c:formatCode>
                <c:ptCount val="278"/>
                <c:pt idx="0">
                  <c:v>0</c:v>
                </c:pt>
                <c:pt idx="1">
                  <c:v>4.6737185453267138E-3</c:v>
                </c:pt>
                <c:pt idx="2">
                  <c:v>9.34455563655643E-3</c:v>
                </c:pt>
                <c:pt idx="3">
                  <c:v>1.4018274181883145E-2</c:v>
                </c:pt>
                <c:pt idx="4">
                  <c:v>1.8691992727209859E-2</c:v>
                </c:pt>
                <c:pt idx="5">
                  <c:v>2.3365711272536571E-2</c:v>
                </c:pt>
                <c:pt idx="6">
                  <c:v>2.8036548363766289E-2</c:v>
                </c:pt>
                <c:pt idx="7">
                  <c:v>3.2710266909093004E-2</c:v>
                </c:pt>
                <c:pt idx="8">
                  <c:v>3.7383985454419719E-2</c:v>
                </c:pt>
                <c:pt idx="9">
                  <c:v>4.2054822545649434E-2</c:v>
                </c:pt>
                <c:pt idx="10">
                  <c:v>4.6728541090976142E-2</c:v>
                </c:pt>
                <c:pt idx="11">
                  <c:v>5.1402259636302863E-2</c:v>
                </c:pt>
                <c:pt idx="12">
                  <c:v>5.6075978181629571E-2</c:v>
                </c:pt>
                <c:pt idx="13">
                  <c:v>6.0746815272859293E-2</c:v>
                </c:pt>
                <c:pt idx="14">
                  <c:v>6.5420533818186008E-2</c:v>
                </c:pt>
                <c:pt idx="15">
                  <c:v>7.0094252363512716E-2</c:v>
                </c:pt>
                <c:pt idx="16">
                  <c:v>7.4765089454742431E-2</c:v>
                </c:pt>
                <c:pt idx="17">
                  <c:v>7.9438808000069153E-2</c:v>
                </c:pt>
                <c:pt idx="18">
                  <c:v>8.411252654539586E-2</c:v>
                </c:pt>
                <c:pt idx="19">
                  <c:v>8.8786245090722582E-2</c:v>
                </c:pt>
                <c:pt idx="20">
                  <c:v>9.3457082181952283E-2</c:v>
                </c:pt>
                <c:pt idx="21">
                  <c:v>9.8130800727279019E-2</c:v>
                </c:pt>
                <c:pt idx="22">
                  <c:v>0.10280451927260573</c:v>
                </c:pt>
                <c:pt idx="23">
                  <c:v>0.10747535636383544</c:v>
                </c:pt>
                <c:pt idx="24">
                  <c:v>0.11214907490916215</c:v>
                </c:pt>
                <c:pt idx="25">
                  <c:v>0.11682279345448886</c:v>
                </c:pt>
                <c:pt idx="26">
                  <c:v>0.12149651199981558</c:v>
                </c:pt>
                <c:pt idx="27">
                  <c:v>0.12616734909104529</c:v>
                </c:pt>
                <c:pt idx="28">
                  <c:v>0.13084106763637202</c:v>
                </c:pt>
                <c:pt idx="29">
                  <c:v>0.13551478618169874</c:v>
                </c:pt>
                <c:pt idx="30">
                  <c:v>0.14018562327292844</c:v>
                </c:pt>
                <c:pt idx="31">
                  <c:v>0.14485934181825516</c:v>
                </c:pt>
                <c:pt idx="32">
                  <c:v>0.14953306036358185</c:v>
                </c:pt>
                <c:pt idx="33">
                  <c:v>0.15420677890890858</c:v>
                </c:pt>
                <c:pt idx="34">
                  <c:v>0.15887761600013831</c:v>
                </c:pt>
                <c:pt idx="35">
                  <c:v>0.16355133454546503</c:v>
                </c:pt>
                <c:pt idx="36">
                  <c:v>0.16822505309079172</c:v>
                </c:pt>
                <c:pt idx="37">
                  <c:v>0.17289877163611844</c:v>
                </c:pt>
                <c:pt idx="38">
                  <c:v>0.17756960872734814</c:v>
                </c:pt>
                <c:pt idx="39">
                  <c:v>0.18224332727267487</c:v>
                </c:pt>
                <c:pt idx="40">
                  <c:v>0.18691704581800159</c:v>
                </c:pt>
                <c:pt idx="41">
                  <c:v>0.19158788290923129</c:v>
                </c:pt>
                <c:pt idx="42">
                  <c:v>0.19626160145455804</c:v>
                </c:pt>
                <c:pt idx="43">
                  <c:v>0.20093531999988473</c:v>
                </c:pt>
                <c:pt idx="44">
                  <c:v>0.20560903854521145</c:v>
                </c:pt>
                <c:pt idx="45">
                  <c:v>0.21027987563644115</c:v>
                </c:pt>
                <c:pt idx="46">
                  <c:v>0.21495359418176788</c:v>
                </c:pt>
                <c:pt idx="47">
                  <c:v>0.21962731272709457</c:v>
                </c:pt>
                <c:pt idx="48">
                  <c:v>0.2242981498183243</c:v>
                </c:pt>
                <c:pt idx="49">
                  <c:v>0.22897186836365099</c:v>
                </c:pt>
                <c:pt idx="50">
                  <c:v>0.23364558690897771</c:v>
                </c:pt>
                <c:pt idx="51">
                  <c:v>0.23831930545430444</c:v>
                </c:pt>
                <c:pt idx="52">
                  <c:v>0.24299014254553417</c:v>
                </c:pt>
                <c:pt idx="53">
                  <c:v>0.24766386109086089</c:v>
                </c:pt>
                <c:pt idx="54">
                  <c:v>0.25233757963618758</c:v>
                </c:pt>
                <c:pt idx="55">
                  <c:v>0.25700841672741731</c:v>
                </c:pt>
                <c:pt idx="56">
                  <c:v>0.26168213527274403</c:v>
                </c:pt>
                <c:pt idx="57">
                  <c:v>0.26635585381807075</c:v>
                </c:pt>
                <c:pt idx="58">
                  <c:v>0.27102957236339748</c:v>
                </c:pt>
                <c:pt idx="59">
                  <c:v>0.27570040945462715</c:v>
                </c:pt>
                <c:pt idx="60">
                  <c:v>0.28037412799995387</c:v>
                </c:pt>
                <c:pt idx="61">
                  <c:v>0.28504784654528059</c:v>
                </c:pt>
                <c:pt idx="62">
                  <c:v>0.28971868363651032</c:v>
                </c:pt>
                <c:pt idx="63">
                  <c:v>0.29439240218183699</c:v>
                </c:pt>
                <c:pt idx="64">
                  <c:v>0.29906612072716371</c:v>
                </c:pt>
                <c:pt idx="65">
                  <c:v>0.30373983927249043</c:v>
                </c:pt>
                <c:pt idx="66">
                  <c:v>0.30841067636372016</c:v>
                </c:pt>
                <c:pt idx="67">
                  <c:v>0.31308439490904688</c:v>
                </c:pt>
                <c:pt idx="68">
                  <c:v>0.31775811345437355</c:v>
                </c:pt>
                <c:pt idx="69">
                  <c:v>0.32242895054560333</c:v>
                </c:pt>
                <c:pt idx="70">
                  <c:v>0.32710266909093005</c:v>
                </c:pt>
                <c:pt idx="71">
                  <c:v>0.33177638763625678</c:v>
                </c:pt>
                <c:pt idx="72">
                  <c:v>0.33645010618158344</c:v>
                </c:pt>
                <c:pt idx="73">
                  <c:v>0.34112094327281317</c:v>
                </c:pt>
                <c:pt idx="74">
                  <c:v>0.34579466181813989</c:v>
                </c:pt>
                <c:pt idx="75">
                  <c:v>0.35046838036346661</c:v>
                </c:pt>
                <c:pt idx="76">
                  <c:v>0.35513921745469629</c:v>
                </c:pt>
                <c:pt idx="77">
                  <c:v>0.35981293600002301</c:v>
                </c:pt>
                <c:pt idx="78">
                  <c:v>0.36448665454534973</c:v>
                </c:pt>
                <c:pt idx="79">
                  <c:v>0.36916037309067645</c:v>
                </c:pt>
                <c:pt idx="80">
                  <c:v>0.37383121018190613</c:v>
                </c:pt>
                <c:pt idx="81">
                  <c:v>0.37850492872723285</c:v>
                </c:pt>
                <c:pt idx="82">
                  <c:v>0.38317864727255957</c:v>
                </c:pt>
                <c:pt idx="83">
                  <c:v>0.3878494843637893</c:v>
                </c:pt>
                <c:pt idx="84">
                  <c:v>0.39252320290911608</c:v>
                </c:pt>
                <c:pt idx="85">
                  <c:v>0.39719692145444274</c:v>
                </c:pt>
                <c:pt idx="86">
                  <c:v>0.40187063999976946</c:v>
                </c:pt>
                <c:pt idx="87">
                  <c:v>0.40654147709099919</c:v>
                </c:pt>
                <c:pt idx="88">
                  <c:v>0.41121519563632591</c:v>
                </c:pt>
                <c:pt idx="89">
                  <c:v>0.41588891418165258</c:v>
                </c:pt>
                <c:pt idx="90">
                  <c:v>0.42055975127288231</c:v>
                </c:pt>
                <c:pt idx="91">
                  <c:v>0.42523346981820903</c:v>
                </c:pt>
                <c:pt idx="92">
                  <c:v>0.42990718836353575</c:v>
                </c:pt>
                <c:pt idx="93">
                  <c:v>0.43458090690886247</c:v>
                </c:pt>
                <c:pt idx="94">
                  <c:v>0.43925174400009215</c:v>
                </c:pt>
                <c:pt idx="95">
                  <c:v>0.44392546254541887</c:v>
                </c:pt>
                <c:pt idx="96">
                  <c:v>0.44859918109074559</c:v>
                </c:pt>
                <c:pt idx="97">
                  <c:v>0.45327289963607231</c:v>
                </c:pt>
                <c:pt idx="98">
                  <c:v>0.45794373672730199</c:v>
                </c:pt>
                <c:pt idx="99">
                  <c:v>0.46261745527262876</c:v>
                </c:pt>
                <c:pt idx="100">
                  <c:v>0.46729117381795543</c:v>
                </c:pt>
                <c:pt idx="101">
                  <c:v>0.47196201090918521</c:v>
                </c:pt>
                <c:pt idx="102">
                  <c:v>0.47663572945451188</c:v>
                </c:pt>
                <c:pt idx="103">
                  <c:v>0.48130944799983866</c:v>
                </c:pt>
                <c:pt idx="104">
                  <c:v>0.48598316654516532</c:v>
                </c:pt>
                <c:pt idx="105">
                  <c:v>0.490654003636395</c:v>
                </c:pt>
                <c:pt idx="106">
                  <c:v>0.49532772218172177</c:v>
                </c:pt>
                <c:pt idx="107">
                  <c:v>0.50000144072704844</c:v>
                </c:pt>
                <c:pt idx="108">
                  <c:v>0.50467227781827828</c:v>
                </c:pt>
                <c:pt idx="109">
                  <c:v>0.50934599636360489</c:v>
                </c:pt>
                <c:pt idx="110">
                  <c:v>0.51401971490893161</c:v>
                </c:pt>
                <c:pt idx="111">
                  <c:v>0.51869343345425833</c:v>
                </c:pt>
                <c:pt idx="112">
                  <c:v>0.52336427054548806</c:v>
                </c:pt>
                <c:pt idx="113">
                  <c:v>0.52803798909081467</c:v>
                </c:pt>
                <c:pt idx="114">
                  <c:v>0.53271170763614151</c:v>
                </c:pt>
                <c:pt idx="115">
                  <c:v>0.53738254472737113</c:v>
                </c:pt>
                <c:pt idx="116">
                  <c:v>0.54205626327269796</c:v>
                </c:pt>
                <c:pt idx="117">
                  <c:v>0.54672998181802457</c:v>
                </c:pt>
                <c:pt idx="118">
                  <c:v>0.55140370036335129</c:v>
                </c:pt>
                <c:pt idx="119">
                  <c:v>0.55607453745458102</c:v>
                </c:pt>
                <c:pt idx="120">
                  <c:v>0.56074825599990774</c:v>
                </c:pt>
                <c:pt idx="121">
                  <c:v>0.56542197454523446</c:v>
                </c:pt>
                <c:pt idx="122">
                  <c:v>0.57009281163646419</c:v>
                </c:pt>
                <c:pt idx="123">
                  <c:v>0.57476653018179091</c:v>
                </c:pt>
                <c:pt idx="124">
                  <c:v>0.57944024872711763</c:v>
                </c:pt>
                <c:pt idx="125">
                  <c:v>0.58411396727244436</c:v>
                </c:pt>
                <c:pt idx="126">
                  <c:v>0.58878480436367397</c:v>
                </c:pt>
                <c:pt idx="127">
                  <c:v>0.59345852290900081</c:v>
                </c:pt>
                <c:pt idx="128">
                  <c:v>0.59813224145432742</c:v>
                </c:pt>
                <c:pt idx="129">
                  <c:v>0.60280307854555726</c:v>
                </c:pt>
                <c:pt idx="130">
                  <c:v>0.60747679709088387</c:v>
                </c:pt>
                <c:pt idx="131">
                  <c:v>0.61215051563621059</c:v>
                </c:pt>
                <c:pt idx="132">
                  <c:v>0.61682423418153731</c:v>
                </c:pt>
                <c:pt idx="133">
                  <c:v>0.62149507127276704</c:v>
                </c:pt>
                <c:pt idx="134">
                  <c:v>0.62616878981809376</c:v>
                </c:pt>
                <c:pt idx="135">
                  <c:v>0.63084250836342048</c:v>
                </c:pt>
                <c:pt idx="136">
                  <c:v>0.63551334545465021</c:v>
                </c:pt>
                <c:pt idx="137">
                  <c:v>0.64018706399997694</c:v>
                </c:pt>
                <c:pt idx="138">
                  <c:v>0.64486078254530366</c:v>
                </c:pt>
                <c:pt idx="139">
                  <c:v>0.64953450109063027</c:v>
                </c:pt>
                <c:pt idx="140">
                  <c:v>0.65420533818186011</c:v>
                </c:pt>
                <c:pt idx="141">
                  <c:v>0.65887905672718672</c:v>
                </c:pt>
                <c:pt idx="142">
                  <c:v>0.66355277527251355</c:v>
                </c:pt>
                <c:pt idx="143">
                  <c:v>0.66822361236374317</c:v>
                </c:pt>
                <c:pt idx="144">
                  <c:v>0.67289733090906989</c:v>
                </c:pt>
                <c:pt idx="145">
                  <c:v>0.67757104945439661</c:v>
                </c:pt>
                <c:pt idx="146">
                  <c:v>0.68224476799972333</c:v>
                </c:pt>
                <c:pt idx="147">
                  <c:v>0.68691560509095306</c:v>
                </c:pt>
                <c:pt idx="148">
                  <c:v>0.69158932363627978</c:v>
                </c:pt>
                <c:pt idx="149">
                  <c:v>0.6962630421816064</c:v>
                </c:pt>
                <c:pt idx="150">
                  <c:v>0.70093676072693323</c:v>
                </c:pt>
                <c:pt idx="151">
                  <c:v>0.70560759781816285</c:v>
                </c:pt>
                <c:pt idx="152">
                  <c:v>0.71028131636348957</c:v>
                </c:pt>
                <c:pt idx="153">
                  <c:v>0.7149550349088164</c:v>
                </c:pt>
                <c:pt idx="154">
                  <c:v>0.71962587200004602</c:v>
                </c:pt>
                <c:pt idx="155">
                  <c:v>0.72429959054537285</c:v>
                </c:pt>
                <c:pt idx="156">
                  <c:v>0.72897330909069946</c:v>
                </c:pt>
                <c:pt idx="157">
                  <c:v>0.73364702763602618</c:v>
                </c:pt>
                <c:pt idx="158">
                  <c:v>0.73831786472725591</c:v>
                </c:pt>
                <c:pt idx="159">
                  <c:v>0.74299158327258263</c:v>
                </c:pt>
                <c:pt idx="160">
                  <c:v>0.74766530181790936</c:v>
                </c:pt>
                <c:pt idx="161">
                  <c:v>0.75233613890913908</c:v>
                </c:pt>
                <c:pt idx="162">
                  <c:v>0.7570098574544657</c:v>
                </c:pt>
                <c:pt idx="163">
                  <c:v>0.76168357599979253</c:v>
                </c:pt>
                <c:pt idx="164">
                  <c:v>0.76635729454511914</c:v>
                </c:pt>
                <c:pt idx="165">
                  <c:v>0.77102813163634887</c:v>
                </c:pt>
                <c:pt idx="166">
                  <c:v>0.77570185018167559</c:v>
                </c:pt>
                <c:pt idx="167">
                  <c:v>0.78037556872700231</c:v>
                </c:pt>
                <c:pt idx="168">
                  <c:v>0.78504640581823215</c:v>
                </c:pt>
                <c:pt idx="169">
                  <c:v>0.78972012436355876</c:v>
                </c:pt>
                <c:pt idx="170">
                  <c:v>0.79439384290888548</c:v>
                </c:pt>
                <c:pt idx="171">
                  <c:v>0.79906756145421221</c:v>
                </c:pt>
                <c:pt idx="172">
                  <c:v>0.80373839854544193</c:v>
                </c:pt>
                <c:pt idx="173">
                  <c:v>0.80841211709076866</c:v>
                </c:pt>
                <c:pt idx="174">
                  <c:v>0.81308583563609538</c:v>
                </c:pt>
                <c:pt idx="175">
                  <c:v>0.817756672727325</c:v>
                </c:pt>
                <c:pt idx="176">
                  <c:v>0.82243039127265183</c:v>
                </c:pt>
                <c:pt idx="177">
                  <c:v>0.82710410981797844</c:v>
                </c:pt>
                <c:pt idx="178">
                  <c:v>0.83177782836330516</c:v>
                </c:pt>
                <c:pt idx="179">
                  <c:v>0.83644866545453489</c:v>
                </c:pt>
                <c:pt idx="180">
                  <c:v>0.84112238399986161</c:v>
                </c:pt>
                <c:pt idx="181">
                  <c:v>0.84579610254518833</c:v>
                </c:pt>
                <c:pt idx="182">
                  <c:v>0.85046693963641806</c:v>
                </c:pt>
                <c:pt idx="183">
                  <c:v>0.85514065818174478</c:v>
                </c:pt>
                <c:pt idx="184">
                  <c:v>0.85981437672707151</c:v>
                </c:pt>
                <c:pt idx="185">
                  <c:v>0.86448809527239823</c:v>
                </c:pt>
                <c:pt idx="186">
                  <c:v>0.86915893236362796</c:v>
                </c:pt>
                <c:pt idx="187">
                  <c:v>0.87383265090895468</c:v>
                </c:pt>
                <c:pt idx="188">
                  <c:v>0.87850636945428129</c:v>
                </c:pt>
                <c:pt idx="189">
                  <c:v>0.88317720654551113</c:v>
                </c:pt>
                <c:pt idx="190">
                  <c:v>0.88785092509083774</c:v>
                </c:pt>
                <c:pt idx="191">
                  <c:v>0.89252464363616446</c:v>
                </c:pt>
                <c:pt idx="192">
                  <c:v>0.89719836218149118</c:v>
                </c:pt>
                <c:pt idx="193">
                  <c:v>0.90186919927272091</c:v>
                </c:pt>
                <c:pt idx="194">
                  <c:v>0.90654291781804763</c:v>
                </c:pt>
                <c:pt idx="195">
                  <c:v>0.91121663636337435</c:v>
                </c:pt>
                <c:pt idx="196">
                  <c:v>0.91588747345460397</c:v>
                </c:pt>
                <c:pt idx="197">
                  <c:v>0.92056119199993081</c:v>
                </c:pt>
                <c:pt idx="198">
                  <c:v>0.92523491054525753</c:v>
                </c:pt>
                <c:pt idx="199">
                  <c:v>0.92990862909058414</c:v>
                </c:pt>
                <c:pt idx="200">
                  <c:v>0.93457946618181398</c:v>
                </c:pt>
                <c:pt idx="201">
                  <c:v>0.93925318472714059</c:v>
                </c:pt>
                <c:pt idx="202">
                  <c:v>0.94392690327246731</c:v>
                </c:pt>
                <c:pt idx="203">
                  <c:v>0.94859774036369704</c:v>
                </c:pt>
                <c:pt idx="204">
                  <c:v>0.95327145890902376</c:v>
                </c:pt>
                <c:pt idx="205">
                  <c:v>0.95794517745435037</c:v>
                </c:pt>
                <c:pt idx="206">
                  <c:v>0.96261889599967732</c:v>
                </c:pt>
                <c:pt idx="207">
                  <c:v>0.96728973309090682</c:v>
                </c:pt>
                <c:pt idx="208">
                  <c:v>0.97196345163623354</c:v>
                </c:pt>
                <c:pt idx="209">
                  <c:v>0.97663717018156038</c:v>
                </c:pt>
                <c:pt idx="210">
                  <c:v>0.98130800727278999</c:v>
                </c:pt>
                <c:pt idx="211">
                  <c:v>0.98598172581811683</c:v>
                </c:pt>
                <c:pt idx="212">
                  <c:v>0.99065544436344355</c:v>
                </c:pt>
                <c:pt idx="213">
                  <c:v>0.99532916290877016</c:v>
                </c:pt>
                <c:pt idx="214">
                  <c:v>1</c:v>
                </c:pt>
              </c:numCache>
            </c:numRef>
          </c:xVal>
          <c:yVal>
            <c:numRef>
              <c:f>'32-cells'!$T$3:$T$280</c:f>
              <c:numCache>
                <c:formatCode>General</c:formatCode>
                <c:ptCount val="278"/>
                <c:pt idx="0">
                  <c:v>0.12100531213320266</c:v>
                </c:pt>
                <c:pt idx="1">
                  <c:v>0.22423796904684118</c:v>
                </c:pt>
                <c:pt idx="2">
                  <c:v>0.39523511332147482</c:v>
                </c:pt>
                <c:pt idx="3">
                  <c:v>0.60361987391246474</c:v>
                </c:pt>
                <c:pt idx="4">
                  <c:v>0.80094928667368515</c:v>
                </c:pt>
                <c:pt idx="5">
                  <c:v>0.75293740395203357</c:v>
                </c:pt>
                <c:pt idx="6">
                  <c:v>0.70896558608922933</c:v>
                </c:pt>
                <c:pt idx="7">
                  <c:v>0.78863245846492669</c:v>
                </c:pt>
                <c:pt idx="8">
                  <c:v>0.73904296898633859</c:v>
                </c:pt>
                <c:pt idx="9">
                  <c:v>0.68579911908132773</c:v>
                </c:pt>
                <c:pt idx="10">
                  <c:v>0.76094341791604669</c:v>
                </c:pt>
                <c:pt idx="11">
                  <c:v>0.71656925739039956</c:v>
                </c:pt>
                <c:pt idx="12">
                  <c:v>0.63941324524146625</c:v>
                </c:pt>
                <c:pt idx="13">
                  <c:v>0.67172468871383462</c:v>
                </c:pt>
                <c:pt idx="14">
                  <c:v>0.65319272516063454</c:v>
                </c:pt>
                <c:pt idx="15">
                  <c:v>0.69772570515845656</c:v>
                </c:pt>
                <c:pt idx="16">
                  <c:v>0.7175176365242435</c:v>
                </c:pt>
                <c:pt idx="17">
                  <c:v>0.48970849820307111</c:v>
                </c:pt>
                <c:pt idx="18">
                  <c:v>0.64029658402003853</c:v>
                </c:pt>
                <c:pt idx="19">
                  <c:v>0.65493973935455774</c:v>
                </c:pt>
                <c:pt idx="20">
                  <c:v>0.58398071175324606</c:v>
                </c:pt>
                <c:pt idx="21">
                  <c:v>0.48180685132077306</c:v>
                </c:pt>
                <c:pt idx="22">
                  <c:v>0.52264765673213054</c:v>
                </c:pt>
                <c:pt idx="23">
                  <c:v>0.56235101220943606</c:v>
                </c:pt>
                <c:pt idx="24">
                  <c:v>0.47704831742113485</c:v>
                </c:pt>
                <c:pt idx="25">
                  <c:v>0.52999419174501772</c:v>
                </c:pt>
                <c:pt idx="26">
                  <c:v>0.48122602582253365</c:v>
                </c:pt>
                <c:pt idx="27">
                  <c:v>0.48800837356759963</c:v>
                </c:pt>
                <c:pt idx="28">
                  <c:v>0.43719824300286786</c:v>
                </c:pt>
                <c:pt idx="29">
                  <c:v>0.45211063515688343</c:v>
                </c:pt>
                <c:pt idx="30">
                  <c:v>0.40686977408308228</c:v>
                </c:pt>
                <c:pt idx="31">
                  <c:v>0.40507738289710921</c:v>
                </c:pt>
                <c:pt idx="32">
                  <c:v>0.38719733546302687</c:v>
                </c:pt>
                <c:pt idx="33">
                  <c:v>0.365517721227962</c:v>
                </c:pt>
                <c:pt idx="34">
                  <c:v>0.27382897109183096</c:v>
                </c:pt>
                <c:pt idx="35">
                  <c:v>0.31733945620212728</c:v>
                </c:pt>
                <c:pt idx="36">
                  <c:v>0.35901822340000733</c:v>
                </c:pt>
                <c:pt idx="37">
                  <c:v>0.36717398143778512</c:v>
                </c:pt>
                <c:pt idx="38">
                  <c:v>0.33981921806367305</c:v>
                </c:pt>
                <c:pt idx="39">
                  <c:v>0.34171295119855766</c:v>
                </c:pt>
                <c:pt idx="40">
                  <c:v>0.37519512106581482</c:v>
                </c:pt>
                <c:pt idx="41">
                  <c:v>0.34161312181604775</c:v>
                </c:pt>
                <c:pt idx="42">
                  <c:v>0.3353087450539079</c:v>
                </c:pt>
                <c:pt idx="43">
                  <c:v>0.33567781125591417</c:v>
                </c:pt>
                <c:pt idx="44">
                  <c:v>0.32973191273096891</c:v>
                </c:pt>
                <c:pt idx="45">
                  <c:v>0.31031358526639319</c:v>
                </c:pt>
                <c:pt idx="46">
                  <c:v>0.28059921830568368</c:v>
                </c:pt>
                <c:pt idx="47">
                  <c:v>0.33431952662721892</c:v>
                </c:pt>
                <c:pt idx="48">
                  <c:v>0.30477456710349587</c:v>
                </c:pt>
                <c:pt idx="49">
                  <c:v>0.34694491838191699</c:v>
                </c:pt>
                <c:pt idx="50">
                  <c:v>0.37733388995776918</c:v>
                </c:pt>
                <c:pt idx="51">
                  <c:v>0.34299863263997293</c:v>
                </c:pt>
                <c:pt idx="52">
                  <c:v>0.30594529349838462</c:v>
                </c:pt>
                <c:pt idx="53">
                  <c:v>0.31202278530027472</c:v>
                </c:pt>
                <c:pt idx="54">
                  <c:v>0.3933247419561719</c:v>
                </c:pt>
                <c:pt idx="55">
                  <c:v>0.36002710518991787</c:v>
                </c:pt>
                <c:pt idx="56">
                  <c:v>0.32470716714463771</c:v>
                </c:pt>
                <c:pt idx="57">
                  <c:v>0.28916488183831274</c:v>
                </c:pt>
                <c:pt idx="58">
                  <c:v>0.30626293244273428</c:v>
                </c:pt>
                <c:pt idx="59">
                  <c:v>0.35900007260318734</c:v>
                </c:pt>
                <c:pt idx="60">
                  <c:v>0.388334785397079</c:v>
                </c:pt>
                <c:pt idx="61">
                  <c:v>0.34343878946285744</c:v>
                </c:pt>
                <c:pt idx="62">
                  <c:v>0.36650240195544587</c:v>
                </c:pt>
                <c:pt idx="63">
                  <c:v>0.33893587928510066</c:v>
                </c:pt>
                <c:pt idx="64">
                  <c:v>0.38394229256664375</c:v>
                </c:pt>
                <c:pt idx="65">
                  <c:v>0.34734726104475988</c:v>
                </c:pt>
                <c:pt idx="66">
                  <c:v>0.3448621144468243</c:v>
                </c:pt>
                <c:pt idx="67">
                  <c:v>0.33358139422320643</c:v>
                </c:pt>
                <c:pt idx="68">
                  <c:v>0.33170883701794512</c:v>
                </c:pt>
                <c:pt idx="69">
                  <c:v>0.36403238102152691</c:v>
                </c:pt>
                <c:pt idx="70">
                  <c:v>0.30789045389092584</c:v>
                </c:pt>
                <c:pt idx="71">
                  <c:v>0.29954411248653817</c:v>
                </c:pt>
                <c:pt idx="72">
                  <c:v>0.30675602908967708</c:v>
                </c:pt>
                <c:pt idx="73">
                  <c:v>0.3500003025132804</c:v>
                </c:pt>
                <c:pt idx="74">
                  <c:v>0.30905815515301127</c:v>
                </c:pt>
                <c:pt idx="75">
                  <c:v>0.24818340775160033</c:v>
                </c:pt>
                <c:pt idx="76">
                  <c:v>0.26601807819363271</c:v>
                </c:pt>
                <c:pt idx="77">
                  <c:v>0.32063987609056038</c:v>
                </c:pt>
                <c:pt idx="78">
                  <c:v>0.34198067545165239</c:v>
                </c:pt>
                <c:pt idx="79">
                  <c:v>0.30207766120932711</c:v>
                </c:pt>
                <c:pt idx="80">
                  <c:v>0.25517146452729278</c:v>
                </c:pt>
                <c:pt idx="81">
                  <c:v>0.2224939799857214</c:v>
                </c:pt>
                <c:pt idx="82">
                  <c:v>0.30248756670417837</c:v>
                </c:pt>
                <c:pt idx="83">
                  <c:v>0.30774222238356269</c:v>
                </c:pt>
                <c:pt idx="84">
                  <c:v>0.30447205382316289</c:v>
                </c:pt>
                <c:pt idx="85">
                  <c:v>0.31468641473360687</c:v>
                </c:pt>
                <c:pt idx="86">
                  <c:v>0.24324941614936899</c:v>
                </c:pt>
                <c:pt idx="87">
                  <c:v>0.24680092206047849</c:v>
                </c:pt>
                <c:pt idx="88">
                  <c:v>0.3307725584153145</c:v>
                </c:pt>
                <c:pt idx="89">
                  <c:v>0.34082204958797691</c:v>
                </c:pt>
                <c:pt idx="90">
                  <c:v>0.37314710615796037</c:v>
                </c:pt>
                <c:pt idx="91">
                  <c:v>0.38553502498759701</c:v>
                </c:pt>
                <c:pt idx="92">
                  <c:v>0.4116661221427621</c:v>
                </c:pt>
                <c:pt idx="93">
                  <c:v>0.32087734901562182</c:v>
                </c:pt>
                <c:pt idx="94">
                  <c:v>0.30389425345772686</c:v>
                </c:pt>
                <c:pt idx="95">
                  <c:v>0.33627527498457183</c:v>
                </c:pt>
                <c:pt idx="96">
                  <c:v>0.32360450623782389</c:v>
                </c:pt>
                <c:pt idx="97">
                  <c:v>0.25811189361212961</c:v>
                </c:pt>
                <c:pt idx="98">
                  <c:v>0.31256277150566913</c:v>
                </c:pt>
                <c:pt idx="99">
                  <c:v>0.35328408417129514</c:v>
                </c:pt>
                <c:pt idx="100">
                  <c:v>0.28234320736680341</c:v>
                </c:pt>
                <c:pt idx="101">
                  <c:v>0.31431129826599391</c:v>
                </c:pt>
                <c:pt idx="102">
                  <c:v>0.32060508706332214</c:v>
                </c:pt>
                <c:pt idx="103">
                  <c:v>0.38219376580631897</c:v>
                </c:pt>
                <c:pt idx="104">
                  <c:v>0.26385964593845673</c:v>
                </c:pt>
                <c:pt idx="105">
                  <c:v>0.31161893007103014</c:v>
                </c:pt>
                <c:pt idx="106">
                  <c:v>0.33649308454641164</c:v>
                </c:pt>
                <c:pt idx="107">
                  <c:v>0.317638944349657</c:v>
                </c:pt>
                <c:pt idx="108">
                  <c:v>0.29865774857516247</c:v>
                </c:pt>
                <c:pt idx="109">
                  <c:v>0.33271771880785572</c:v>
                </c:pt>
                <c:pt idx="110">
                  <c:v>0.35921636959862541</c:v>
                </c:pt>
                <c:pt idx="111">
                  <c:v>0.30779062450841593</c:v>
                </c:pt>
                <c:pt idx="112">
                  <c:v>0.3109942401471425</c:v>
                </c:pt>
                <c:pt idx="113">
                  <c:v>0.34937712515579433</c:v>
                </c:pt>
                <c:pt idx="114">
                  <c:v>0.41723690420009446</c:v>
                </c:pt>
                <c:pt idx="115">
                  <c:v>0.30549757384349174</c:v>
                </c:pt>
                <c:pt idx="116">
                  <c:v>0.29625428056291675</c:v>
                </c:pt>
                <c:pt idx="117">
                  <c:v>0.36704238816084034</c:v>
                </c:pt>
                <c:pt idx="118">
                  <c:v>0.3132600646168367</c:v>
                </c:pt>
                <c:pt idx="119">
                  <c:v>0.34590729783037477</c:v>
                </c:pt>
                <c:pt idx="120">
                  <c:v>0.39380422550549971</c:v>
                </c:pt>
                <c:pt idx="121">
                  <c:v>0.31892765092387559</c:v>
                </c:pt>
                <c:pt idx="122">
                  <c:v>0.4282181362761826</c:v>
                </c:pt>
                <c:pt idx="123">
                  <c:v>0.40303239312205813</c:v>
                </c:pt>
                <c:pt idx="124">
                  <c:v>0.33158480657300859</c:v>
                </c:pt>
                <c:pt idx="125">
                  <c:v>0.36168185283333942</c:v>
                </c:pt>
                <c:pt idx="126">
                  <c:v>0.33427414963516899</c:v>
                </c:pt>
                <c:pt idx="127">
                  <c:v>0.29153658595612353</c:v>
                </c:pt>
                <c:pt idx="128">
                  <c:v>0.34815950920245403</c:v>
                </c:pt>
                <c:pt idx="129">
                  <c:v>0.2950049007151414</c:v>
                </c:pt>
                <c:pt idx="130">
                  <c:v>0.31787036700911175</c:v>
                </c:pt>
                <c:pt idx="131">
                  <c:v>0.30603302234968122</c:v>
                </c:pt>
                <c:pt idx="132">
                  <c:v>0.3499655134860421</c:v>
                </c:pt>
                <c:pt idx="133">
                  <c:v>0.37324391040766697</c:v>
                </c:pt>
                <c:pt idx="134">
                  <c:v>0.45019875122517883</c:v>
                </c:pt>
                <c:pt idx="135">
                  <c:v>0.41146948851054566</c:v>
                </c:pt>
                <c:pt idx="136">
                  <c:v>0.36998886751128374</c:v>
                </c:pt>
                <c:pt idx="137">
                  <c:v>0.37804177103374842</c:v>
                </c:pt>
                <c:pt idx="138">
                  <c:v>0.34539907551941534</c:v>
                </c:pt>
                <c:pt idx="139">
                  <c:v>0.35062347987076636</c:v>
                </c:pt>
                <c:pt idx="140">
                  <c:v>0.36210385885940394</c:v>
                </c:pt>
                <c:pt idx="141">
                  <c:v>0.33921267893660539</c:v>
                </c:pt>
                <c:pt idx="142">
                  <c:v>0.33672148207306307</c:v>
                </c:pt>
                <c:pt idx="143">
                  <c:v>0.38096858702097031</c:v>
                </c:pt>
                <c:pt idx="144">
                  <c:v>0.40062287484420572</c:v>
                </c:pt>
                <c:pt idx="145">
                  <c:v>0.34994585012282042</c:v>
                </c:pt>
                <c:pt idx="146">
                  <c:v>0.3933852446122385</c:v>
                </c:pt>
                <c:pt idx="147">
                  <c:v>0.38281543059740331</c:v>
                </c:pt>
                <c:pt idx="148">
                  <c:v>0.32659938771312064</c:v>
                </c:pt>
                <c:pt idx="149">
                  <c:v>0.39699120291380796</c:v>
                </c:pt>
                <c:pt idx="150">
                  <c:v>0.36041583475514577</c:v>
                </c:pt>
                <c:pt idx="151">
                  <c:v>0.34213495722462217</c:v>
                </c:pt>
                <c:pt idx="152">
                  <c:v>0.42292869156955992</c:v>
                </c:pt>
                <c:pt idx="153">
                  <c:v>0.47476585472102234</c:v>
                </c:pt>
                <c:pt idx="154">
                  <c:v>0.42104705896588868</c:v>
                </c:pt>
                <c:pt idx="155">
                  <c:v>0.35646047361479172</c:v>
                </c:pt>
                <c:pt idx="156">
                  <c:v>0.42491469125494619</c:v>
                </c:pt>
                <c:pt idx="157">
                  <c:v>0.45488165680473375</c:v>
                </c:pt>
                <c:pt idx="158">
                  <c:v>0.4514677944361758</c:v>
                </c:pt>
                <c:pt idx="159">
                  <c:v>0.49508718432739202</c:v>
                </c:pt>
                <c:pt idx="160">
                  <c:v>0.44862265703464388</c:v>
                </c:pt>
                <c:pt idx="161">
                  <c:v>0.40761546931910314</c:v>
                </c:pt>
                <c:pt idx="162">
                  <c:v>0.33801775147928997</c:v>
                </c:pt>
                <c:pt idx="163">
                  <c:v>0.42031497682748276</c:v>
                </c:pt>
                <c:pt idx="164">
                  <c:v>0.38914854612117472</c:v>
                </c:pt>
                <c:pt idx="165">
                  <c:v>0.37350255926235165</c:v>
                </c:pt>
                <c:pt idx="166">
                  <c:v>0.37454925521230387</c:v>
                </c:pt>
                <c:pt idx="167">
                  <c:v>0.39499310269720844</c:v>
                </c:pt>
                <c:pt idx="168">
                  <c:v>0.37348289589913003</c:v>
                </c:pt>
                <c:pt idx="169">
                  <c:v>0.38049817887005244</c:v>
                </c:pt>
                <c:pt idx="170">
                  <c:v>0.40192670708244099</c:v>
                </c:pt>
                <c:pt idx="171">
                  <c:v>0.45906692803814092</c:v>
                </c:pt>
                <c:pt idx="172">
                  <c:v>0.45221953993780334</c:v>
                </c:pt>
                <c:pt idx="173">
                  <c:v>0.51551893128108328</c:v>
                </c:pt>
                <c:pt idx="174">
                  <c:v>0.42560744666690875</c:v>
                </c:pt>
                <c:pt idx="175">
                  <c:v>0.44058487917619588</c:v>
                </c:pt>
                <c:pt idx="176">
                  <c:v>0.42970045134981427</c:v>
                </c:pt>
                <c:pt idx="177">
                  <c:v>0.50292681598722189</c:v>
                </c:pt>
                <c:pt idx="178">
                  <c:v>0.56742869761982551</c:v>
                </c:pt>
                <c:pt idx="179">
                  <c:v>0.58765927324209533</c:v>
                </c:pt>
                <c:pt idx="180">
                  <c:v>0.47746427318159274</c:v>
                </c:pt>
                <c:pt idx="181">
                  <c:v>0.49234641400757506</c:v>
                </c:pt>
                <c:pt idx="182">
                  <c:v>0.50917371522609844</c:v>
                </c:pt>
                <c:pt idx="183">
                  <c:v>0.49489357582797894</c:v>
                </c:pt>
                <c:pt idx="184">
                  <c:v>0.5550301908253773</c:v>
                </c:pt>
                <c:pt idx="185">
                  <c:v>0.5231226025822534</c:v>
                </c:pt>
                <c:pt idx="186">
                  <c:v>0.50883187521932227</c:v>
                </c:pt>
                <c:pt idx="187">
                  <c:v>0.58041559274452159</c:v>
                </c:pt>
                <c:pt idx="188">
                  <c:v>0.64183183891772855</c:v>
                </c:pt>
                <c:pt idx="189">
                  <c:v>0.63838772522113718</c:v>
                </c:pt>
                <c:pt idx="190">
                  <c:v>0.52825322781670125</c:v>
                </c:pt>
                <c:pt idx="191">
                  <c:v>0.63158420154644801</c:v>
                </c:pt>
                <c:pt idx="192">
                  <c:v>0.63182772473711601</c:v>
                </c:pt>
                <c:pt idx="193">
                  <c:v>0.64602164785034066</c:v>
                </c:pt>
                <c:pt idx="194">
                  <c:v>0.5821263053448047</c:v>
                </c:pt>
                <c:pt idx="195">
                  <c:v>0.65208401398821414</c:v>
                </c:pt>
                <c:pt idx="196">
                  <c:v>0.71972295833787114</c:v>
                </c:pt>
                <c:pt idx="197">
                  <c:v>0.66853619873912473</c:v>
                </c:pt>
                <c:pt idx="198">
                  <c:v>0.84576814172142167</c:v>
                </c:pt>
                <c:pt idx="199">
                  <c:v>0.76334537336189068</c:v>
                </c:pt>
                <c:pt idx="200">
                  <c:v>0.7251228203918153</c:v>
                </c:pt>
                <c:pt idx="201">
                  <c:v>0.86370717924516893</c:v>
                </c:pt>
                <c:pt idx="202">
                  <c:v>0.75631496472695159</c:v>
                </c:pt>
                <c:pt idx="203">
                  <c:v>0.76650814970777226</c:v>
                </c:pt>
                <c:pt idx="204">
                  <c:v>0.88666642465604251</c:v>
                </c:pt>
                <c:pt idx="205">
                  <c:v>0.76142743916457944</c:v>
                </c:pt>
                <c:pt idx="206">
                  <c:v>0.83391264626517114</c:v>
                </c:pt>
                <c:pt idx="207">
                  <c:v>0.85100010890478106</c:v>
                </c:pt>
                <c:pt idx="208">
                  <c:v>0.82098474123014009</c:v>
                </c:pt>
                <c:pt idx="209">
                  <c:v>0.85085944022942617</c:v>
                </c:pt>
                <c:pt idx="210">
                  <c:v>0.79294629784247539</c:v>
                </c:pt>
                <c:pt idx="211">
                  <c:v>1</c:v>
                </c:pt>
                <c:pt idx="212">
                  <c:v>0.89292088672692738</c:v>
                </c:pt>
                <c:pt idx="213">
                  <c:v>0.82039937803269569</c:v>
                </c:pt>
                <c:pt idx="214">
                  <c:v>0.69578054476591533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720-D842-905B-D6CC2F045344}"/>
            </c:ext>
          </c:extLst>
        </c:ser>
        <c:ser>
          <c:idx val="5"/>
          <c:order val="5"/>
          <c:tx>
            <c:strRef>
              <c:f>'32-cells'!$W$2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'32-cells'!$W$3:$W$280</c:f>
              <c:numCache>
                <c:formatCode>General</c:formatCode>
                <c:ptCount val="278"/>
                <c:pt idx="0">
                  <c:v>0</c:v>
                </c:pt>
                <c:pt idx="1">
                  <c:v>6.0602094716675206E-3</c:v>
                </c:pt>
                <c:pt idx="2">
                  <c:v>1.2120418943335041E-2</c:v>
                </c:pt>
                <c:pt idx="3">
                  <c:v>1.8180628415002561E-2</c:v>
                </c:pt>
                <c:pt idx="4">
                  <c:v>2.4240837886670082E-2</c:v>
                </c:pt>
                <c:pt idx="5">
                  <c:v>3.0304682756940884E-2</c:v>
                </c:pt>
                <c:pt idx="6">
                  <c:v>3.6364892228608406E-2</c:v>
                </c:pt>
                <c:pt idx="7">
                  <c:v>4.2425101700275927E-2</c:v>
                </c:pt>
                <c:pt idx="8">
                  <c:v>4.8485311171943449E-2</c:v>
                </c:pt>
                <c:pt idx="9">
                  <c:v>5.4545520643610963E-2</c:v>
                </c:pt>
                <c:pt idx="10">
                  <c:v>6.0605730115278492E-2</c:v>
                </c:pt>
                <c:pt idx="11">
                  <c:v>6.6665939586946013E-2</c:v>
                </c:pt>
                <c:pt idx="12">
                  <c:v>7.2726149058613535E-2</c:v>
                </c:pt>
                <c:pt idx="13">
                  <c:v>7.8786358530281042E-2</c:v>
                </c:pt>
                <c:pt idx="14">
                  <c:v>8.4850203400551855E-2</c:v>
                </c:pt>
                <c:pt idx="15">
                  <c:v>9.0910412872219376E-2</c:v>
                </c:pt>
                <c:pt idx="16">
                  <c:v>9.6970622343886897E-2</c:v>
                </c:pt>
                <c:pt idx="17">
                  <c:v>0.10303083181555441</c:v>
                </c:pt>
                <c:pt idx="18">
                  <c:v>0.10909104128722193</c:v>
                </c:pt>
                <c:pt idx="19">
                  <c:v>0.11515125075888945</c:v>
                </c:pt>
                <c:pt idx="20">
                  <c:v>0.12121146023055698</c:v>
                </c:pt>
                <c:pt idx="21">
                  <c:v>0.1272716697022245</c:v>
                </c:pt>
                <c:pt idx="22">
                  <c:v>0.13333187917389203</c:v>
                </c:pt>
                <c:pt idx="23">
                  <c:v>0.13939572404416281</c:v>
                </c:pt>
                <c:pt idx="24">
                  <c:v>0.14545593351583033</c:v>
                </c:pt>
                <c:pt idx="25">
                  <c:v>0.15151614298749785</c:v>
                </c:pt>
                <c:pt idx="26">
                  <c:v>0.1575763524591654</c:v>
                </c:pt>
                <c:pt idx="27">
                  <c:v>0.1636365619308329</c:v>
                </c:pt>
                <c:pt idx="28">
                  <c:v>0.16969677140250045</c:v>
                </c:pt>
                <c:pt idx="29">
                  <c:v>0.17575698087416794</c:v>
                </c:pt>
                <c:pt idx="30">
                  <c:v>0.18181719034583546</c:v>
                </c:pt>
                <c:pt idx="31">
                  <c:v>0.18787739981750298</c:v>
                </c:pt>
                <c:pt idx="32">
                  <c:v>0.19394124468777379</c:v>
                </c:pt>
                <c:pt idx="33">
                  <c:v>0.20000145415944132</c:v>
                </c:pt>
                <c:pt idx="34">
                  <c:v>0.20606166363110881</c:v>
                </c:pt>
                <c:pt idx="35">
                  <c:v>0.21212187310277636</c:v>
                </c:pt>
                <c:pt idx="36">
                  <c:v>0.21818208257444385</c:v>
                </c:pt>
                <c:pt idx="37">
                  <c:v>0.2242422920461114</c:v>
                </c:pt>
                <c:pt idx="38">
                  <c:v>0.2303025015177789</c:v>
                </c:pt>
                <c:pt idx="39">
                  <c:v>0.23636271098944642</c:v>
                </c:pt>
                <c:pt idx="40">
                  <c:v>0.24242292046111397</c:v>
                </c:pt>
                <c:pt idx="41">
                  <c:v>0.24848676533138478</c:v>
                </c:pt>
                <c:pt idx="42">
                  <c:v>0.25454697480305227</c:v>
                </c:pt>
                <c:pt idx="43">
                  <c:v>0.26060718427471979</c:v>
                </c:pt>
                <c:pt idx="44">
                  <c:v>0.26666739374638732</c:v>
                </c:pt>
                <c:pt idx="45">
                  <c:v>0.27272760321805484</c:v>
                </c:pt>
                <c:pt idx="46">
                  <c:v>0.27878781268972236</c:v>
                </c:pt>
                <c:pt idx="47">
                  <c:v>0.28484802216138988</c:v>
                </c:pt>
                <c:pt idx="48">
                  <c:v>0.2909082316330574</c:v>
                </c:pt>
                <c:pt idx="49">
                  <c:v>0.29696844110472487</c:v>
                </c:pt>
                <c:pt idx="50">
                  <c:v>0.30303228597499571</c:v>
                </c:pt>
                <c:pt idx="51">
                  <c:v>0.30909249544666323</c:v>
                </c:pt>
                <c:pt idx="52">
                  <c:v>0.31515270491833081</c:v>
                </c:pt>
                <c:pt idx="53">
                  <c:v>0.32121291438999827</c:v>
                </c:pt>
                <c:pt idx="54">
                  <c:v>0.32727312386166579</c:v>
                </c:pt>
                <c:pt idx="55">
                  <c:v>0.33333333333333331</c:v>
                </c:pt>
                <c:pt idx="56">
                  <c:v>0.33939354280500089</c:v>
                </c:pt>
                <c:pt idx="57">
                  <c:v>0.34545375227666836</c:v>
                </c:pt>
                <c:pt idx="58">
                  <c:v>0.35151396174833588</c:v>
                </c:pt>
                <c:pt idx="59">
                  <c:v>0.35757780661860672</c:v>
                </c:pt>
                <c:pt idx="60">
                  <c:v>0.36363801609027424</c:v>
                </c:pt>
                <c:pt idx="61">
                  <c:v>0.36969822556194171</c:v>
                </c:pt>
                <c:pt idx="62">
                  <c:v>0.37575843503360923</c:v>
                </c:pt>
                <c:pt idx="63">
                  <c:v>0.38181864450527681</c:v>
                </c:pt>
                <c:pt idx="64">
                  <c:v>0.38787885397694427</c:v>
                </c:pt>
                <c:pt idx="65">
                  <c:v>0.39393906344861179</c:v>
                </c:pt>
                <c:pt idx="66">
                  <c:v>0.39999927292027937</c:v>
                </c:pt>
                <c:pt idx="67">
                  <c:v>0.40605948239194689</c:v>
                </c:pt>
                <c:pt idx="68">
                  <c:v>0.41212332726221762</c:v>
                </c:pt>
                <c:pt idx="69">
                  <c:v>0.4181835367338852</c:v>
                </c:pt>
                <c:pt idx="70">
                  <c:v>0.42424374620555272</c:v>
                </c:pt>
                <c:pt idx="71">
                  <c:v>0.43030395567722018</c:v>
                </c:pt>
                <c:pt idx="72">
                  <c:v>0.43636416514888771</c:v>
                </c:pt>
                <c:pt idx="73">
                  <c:v>0.44242437462055528</c:v>
                </c:pt>
                <c:pt idx="74">
                  <c:v>0.4484845840922228</c:v>
                </c:pt>
                <c:pt idx="75">
                  <c:v>0.45454479356389027</c:v>
                </c:pt>
                <c:pt idx="76">
                  <c:v>0.46060500303555779</c:v>
                </c:pt>
                <c:pt idx="77">
                  <c:v>0.46666884790582863</c:v>
                </c:pt>
                <c:pt idx="78">
                  <c:v>0.47272905737749615</c:v>
                </c:pt>
                <c:pt idx="79">
                  <c:v>0.47878926684916362</c:v>
                </c:pt>
                <c:pt idx="80">
                  <c:v>0.4848494763208312</c:v>
                </c:pt>
                <c:pt idx="81">
                  <c:v>0.49090968579249872</c:v>
                </c:pt>
                <c:pt idx="82">
                  <c:v>0.49696989526416618</c:v>
                </c:pt>
                <c:pt idx="83">
                  <c:v>0.50303010473583376</c:v>
                </c:pt>
                <c:pt idx="84">
                  <c:v>0.50909031420750128</c:v>
                </c:pt>
                <c:pt idx="85">
                  <c:v>0.5151505236791688</c:v>
                </c:pt>
                <c:pt idx="86">
                  <c:v>0.52121436854943959</c:v>
                </c:pt>
                <c:pt idx="87">
                  <c:v>0.52727457802110711</c:v>
                </c:pt>
                <c:pt idx="88">
                  <c:v>0.53333478749277463</c:v>
                </c:pt>
                <c:pt idx="89">
                  <c:v>0.53939499696444215</c:v>
                </c:pt>
                <c:pt idx="90">
                  <c:v>0.54545520643610967</c:v>
                </c:pt>
                <c:pt idx="91">
                  <c:v>0.5515154159077772</c:v>
                </c:pt>
                <c:pt idx="92">
                  <c:v>0.55757562537944472</c:v>
                </c:pt>
                <c:pt idx="93">
                  <c:v>0.56363583485111224</c:v>
                </c:pt>
                <c:pt idx="94">
                  <c:v>0.56969604432277976</c:v>
                </c:pt>
                <c:pt idx="95">
                  <c:v>0.57575988919305054</c:v>
                </c:pt>
                <c:pt idx="96">
                  <c:v>0.58182009866471807</c:v>
                </c:pt>
                <c:pt idx="97">
                  <c:v>0.58788030813638559</c:v>
                </c:pt>
                <c:pt idx="98">
                  <c:v>0.59394051760805322</c:v>
                </c:pt>
                <c:pt idx="99">
                  <c:v>0.60000072707972063</c:v>
                </c:pt>
                <c:pt idx="100">
                  <c:v>0.60606093655138815</c:v>
                </c:pt>
                <c:pt idx="101">
                  <c:v>0.61212114602305578</c:v>
                </c:pt>
                <c:pt idx="102">
                  <c:v>0.61818135549472319</c:v>
                </c:pt>
                <c:pt idx="103">
                  <c:v>0.62424156496639072</c:v>
                </c:pt>
                <c:pt idx="104">
                  <c:v>0.63030540983666161</c:v>
                </c:pt>
                <c:pt idx="105">
                  <c:v>0.63636561930832902</c:v>
                </c:pt>
                <c:pt idx="106">
                  <c:v>0.64242582877999654</c:v>
                </c:pt>
                <c:pt idx="107">
                  <c:v>0.64848603825166407</c:v>
                </c:pt>
                <c:pt idx="108">
                  <c:v>0.65454624772333159</c:v>
                </c:pt>
                <c:pt idx="109">
                  <c:v>0.66060645719499922</c:v>
                </c:pt>
                <c:pt idx="110">
                  <c:v>0.66666666666666663</c:v>
                </c:pt>
                <c:pt idx="111">
                  <c:v>0.67272687613833415</c:v>
                </c:pt>
                <c:pt idx="112">
                  <c:v>0.67878708561000178</c:v>
                </c:pt>
                <c:pt idx="113">
                  <c:v>0.68485093048027246</c:v>
                </c:pt>
                <c:pt idx="114">
                  <c:v>0.69091113995193998</c:v>
                </c:pt>
                <c:pt idx="115">
                  <c:v>0.69697134942360761</c:v>
                </c:pt>
                <c:pt idx="116">
                  <c:v>0.70303155889527502</c:v>
                </c:pt>
                <c:pt idx="117">
                  <c:v>0.70909176836694254</c:v>
                </c:pt>
                <c:pt idx="118">
                  <c:v>0.71515197783861018</c:v>
                </c:pt>
                <c:pt idx="119">
                  <c:v>0.72121218731027759</c:v>
                </c:pt>
                <c:pt idx="120">
                  <c:v>0.72727239678194511</c:v>
                </c:pt>
                <c:pt idx="121">
                  <c:v>0.73333260625361263</c:v>
                </c:pt>
                <c:pt idx="122">
                  <c:v>0.73939645112388341</c:v>
                </c:pt>
                <c:pt idx="123">
                  <c:v>0.74545666059555105</c:v>
                </c:pt>
                <c:pt idx="124">
                  <c:v>0.75151687006721846</c:v>
                </c:pt>
                <c:pt idx="125">
                  <c:v>0.75757707953888598</c:v>
                </c:pt>
                <c:pt idx="126">
                  <c:v>0.76363728901055361</c:v>
                </c:pt>
                <c:pt idx="127">
                  <c:v>0.76969749848222102</c:v>
                </c:pt>
                <c:pt idx="128">
                  <c:v>0.77575770795388854</c:v>
                </c:pt>
                <c:pt idx="129">
                  <c:v>0.78181791742555617</c:v>
                </c:pt>
                <c:pt idx="130">
                  <c:v>0.78787812689722359</c:v>
                </c:pt>
                <c:pt idx="131">
                  <c:v>0.79394197176749448</c:v>
                </c:pt>
                <c:pt idx="132">
                  <c:v>0.800002181239162</c:v>
                </c:pt>
                <c:pt idx="133">
                  <c:v>0.80606239071082941</c:v>
                </c:pt>
                <c:pt idx="134">
                  <c:v>0.81212260018249705</c:v>
                </c:pt>
                <c:pt idx="135">
                  <c:v>0.81818280965416457</c:v>
                </c:pt>
                <c:pt idx="136">
                  <c:v>0.82424301912583198</c:v>
                </c:pt>
                <c:pt idx="137">
                  <c:v>0.83030322859749961</c:v>
                </c:pt>
                <c:pt idx="138">
                  <c:v>0.83636343806916702</c:v>
                </c:pt>
                <c:pt idx="139">
                  <c:v>0.84242364754083454</c:v>
                </c:pt>
                <c:pt idx="140">
                  <c:v>0.84848749241110544</c:v>
                </c:pt>
                <c:pt idx="141">
                  <c:v>0.85454770188277285</c:v>
                </c:pt>
                <c:pt idx="142">
                  <c:v>0.86060791135444037</c:v>
                </c:pt>
                <c:pt idx="143">
                  <c:v>0.866668120826108</c:v>
                </c:pt>
                <c:pt idx="144">
                  <c:v>0.87272833029777541</c:v>
                </c:pt>
                <c:pt idx="145">
                  <c:v>0.87878853976944304</c:v>
                </c:pt>
                <c:pt idx="146">
                  <c:v>0.88484874924111057</c:v>
                </c:pt>
                <c:pt idx="147">
                  <c:v>0.89090895871277798</c:v>
                </c:pt>
                <c:pt idx="148">
                  <c:v>0.89696916818444561</c:v>
                </c:pt>
                <c:pt idx="149">
                  <c:v>0.90303301305471639</c:v>
                </c:pt>
                <c:pt idx="150">
                  <c:v>0.9090932225263838</c:v>
                </c:pt>
                <c:pt idx="151">
                  <c:v>0.91515343199805144</c:v>
                </c:pt>
                <c:pt idx="152">
                  <c:v>0.92121364146971896</c:v>
                </c:pt>
                <c:pt idx="153">
                  <c:v>0.92727385094138637</c:v>
                </c:pt>
                <c:pt idx="154">
                  <c:v>0.933334060413054</c:v>
                </c:pt>
                <c:pt idx="155">
                  <c:v>0.93939426988472141</c:v>
                </c:pt>
                <c:pt idx="156">
                  <c:v>0.94545447935638904</c:v>
                </c:pt>
                <c:pt idx="157">
                  <c:v>0.95151468882805657</c:v>
                </c:pt>
                <c:pt idx="158">
                  <c:v>0.95757853369832724</c:v>
                </c:pt>
                <c:pt idx="159">
                  <c:v>0.96363874316999487</c:v>
                </c:pt>
                <c:pt idx="160">
                  <c:v>0.96969895264166239</c:v>
                </c:pt>
                <c:pt idx="161">
                  <c:v>0.9757591621133298</c:v>
                </c:pt>
                <c:pt idx="162">
                  <c:v>0.98181937158499744</c:v>
                </c:pt>
                <c:pt idx="163">
                  <c:v>0.98787958105666496</c:v>
                </c:pt>
                <c:pt idx="164">
                  <c:v>0.99393979052833237</c:v>
                </c:pt>
                <c:pt idx="165">
                  <c:v>1</c:v>
                </c:pt>
              </c:numCache>
            </c:numRef>
          </c:xVal>
          <c:yVal>
            <c:numRef>
              <c:f>'32-cells'!$X$3:$X$280</c:f>
              <c:numCache>
                <c:formatCode>General</c:formatCode>
                <c:ptCount val="278"/>
                <c:pt idx="0">
                  <c:v>0.68609243848167745</c:v>
                </c:pt>
                <c:pt idx="1">
                  <c:v>0.68913931262893469</c:v>
                </c:pt>
                <c:pt idx="2">
                  <c:v>0.5914943249240231</c:v>
                </c:pt>
                <c:pt idx="3">
                  <c:v>0.64115806166411726</c:v>
                </c:pt>
                <c:pt idx="4">
                  <c:v>0.68004235061506635</c:v>
                </c:pt>
                <c:pt idx="5">
                  <c:v>0.72767431815665673</c:v>
                </c:pt>
                <c:pt idx="6">
                  <c:v>0.7292211447452337</c:v>
                </c:pt>
                <c:pt idx="7">
                  <c:v>0.59979448412865488</c:v>
                </c:pt>
                <c:pt idx="8">
                  <c:v>0.59331714778898914</c:v>
                </c:pt>
                <c:pt idx="9">
                  <c:v>0.59433848994172889</c:v>
                </c:pt>
                <c:pt idx="10">
                  <c:v>0.64746075629216937</c:v>
                </c:pt>
                <c:pt idx="11">
                  <c:v>0.62330406525362814</c:v>
                </c:pt>
                <c:pt idx="12">
                  <c:v>0.71160883998920976</c:v>
                </c:pt>
                <c:pt idx="13">
                  <c:v>0.78702599198831147</c:v>
                </c:pt>
                <c:pt idx="14">
                  <c:v>0.79275018594664393</c:v>
                </c:pt>
                <c:pt idx="15">
                  <c:v>0.805681469111027</c:v>
                </c:pt>
                <c:pt idx="16">
                  <c:v>0.63821721998462533</c:v>
                </c:pt>
                <c:pt idx="17">
                  <c:v>0.63397436197301482</c:v>
                </c:pt>
                <c:pt idx="18">
                  <c:v>0.61158124036157069</c:v>
                </c:pt>
                <c:pt idx="19">
                  <c:v>0.58811376036350438</c:v>
                </c:pt>
                <c:pt idx="20">
                  <c:v>0.61822230330587402</c:v>
                </c:pt>
                <c:pt idx="21">
                  <c:v>0.60223634948925098</c:v>
                </c:pt>
                <c:pt idx="22">
                  <c:v>0.62288929118854608</c:v>
                </c:pt>
                <c:pt idx="23">
                  <c:v>0.68031834689145554</c:v>
                </c:pt>
                <c:pt idx="24">
                  <c:v>0.71216551044497778</c:v>
                </c:pt>
                <c:pt idx="25">
                  <c:v>0.62684211921479849</c:v>
                </c:pt>
                <c:pt idx="26">
                  <c:v>0.5755473536323138</c:v>
                </c:pt>
                <c:pt idx="27">
                  <c:v>0.60221451927529934</c:v>
                </c:pt>
                <c:pt idx="28">
                  <c:v>0.65804217285475264</c:v>
                </c:pt>
                <c:pt idx="29">
                  <c:v>0.81575299424773873</c:v>
                </c:pt>
                <c:pt idx="30">
                  <c:v>0.8131567580884842</c:v>
                </c:pt>
                <c:pt idx="31">
                  <c:v>0.68636999405906329</c:v>
                </c:pt>
                <c:pt idx="32">
                  <c:v>0.63081209955201289</c:v>
                </c:pt>
                <c:pt idx="33">
                  <c:v>0.66925198771894545</c:v>
                </c:pt>
                <c:pt idx="34">
                  <c:v>0.64689473003042197</c:v>
                </c:pt>
                <c:pt idx="35">
                  <c:v>0.77860576660694547</c:v>
                </c:pt>
                <c:pt idx="36">
                  <c:v>0.65082416854172609</c:v>
                </c:pt>
                <c:pt idx="37">
                  <c:v>0.71269723208480107</c:v>
                </c:pt>
                <c:pt idx="38">
                  <c:v>0.75522716676568236</c:v>
                </c:pt>
                <c:pt idx="39">
                  <c:v>0.67786556642388351</c:v>
                </c:pt>
                <c:pt idx="40">
                  <c:v>0.59320799671923075</c:v>
                </c:pt>
                <c:pt idx="41">
                  <c:v>0.52258413598352138</c:v>
                </c:pt>
                <c:pt idx="42">
                  <c:v>0.48354235763192083</c:v>
                </c:pt>
                <c:pt idx="43">
                  <c:v>0.50446038050062925</c:v>
                </c:pt>
                <c:pt idx="44">
                  <c:v>0.72143711417045975</c:v>
                </c:pt>
                <c:pt idx="45">
                  <c:v>0.49214658053087967</c:v>
                </c:pt>
                <c:pt idx="46">
                  <c:v>0.602741563012133</c:v>
                </c:pt>
                <c:pt idx="47">
                  <c:v>0.71949110652676618</c:v>
                </c:pt>
                <c:pt idx="48">
                  <c:v>0.66828833970307788</c:v>
                </c:pt>
                <c:pt idx="49">
                  <c:v>0.56543372736869524</c:v>
                </c:pt>
                <c:pt idx="50">
                  <c:v>0.58355592355059072</c:v>
                </c:pt>
                <c:pt idx="51">
                  <c:v>0.62157635974945147</c:v>
                </c:pt>
                <c:pt idx="52">
                  <c:v>0.55669696388502965</c:v>
                </c:pt>
                <c:pt idx="53">
                  <c:v>0.60350250189844901</c:v>
                </c:pt>
                <c:pt idx="54">
                  <c:v>0.59407496807331206</c:v>
                </c:pt>
                <c:pt idx="55">
                  <c:v>0.60985977206138042</c:v>
                </c:pt>
                <c:pt idx="56">
                  <c:v>0.58766624097749465</c:v>
                </c:pt>
                <c:pt idx="57">
                  <c:v>0.5919886233399293</c:v>
                </c:pt>
                <c:pt idx="58">
                  <c:v>0.63357362161690167</c:v>
                </c:pt>
                <c:pt idx="59">
                  <c:v>0.55361734441684485</c:v>
                </c:pt>
                <c:pt idx="60">
                  <c:v>0.53041962349118144</c:v>
                </c:pt>
                <c:pt idx="61">
                  <c:v>0.61356778983117455</c:v>
                </c:pt>
                <c:pt idx="62">
                  <c:v>0.85941186285012161</c:v>
                </c:pt>
                <c:pt idx="63">
                  <c:v>0.6537369428032801</c:v>
                </c:pt>
                <c:pt idx="64">
                  <c:v>0.63275654789470981</c:v>
                </c:pt>
                <c:pt idx="65">
                  <c:v>0.57949082585258682</c:v>
                </c:pt>
                <c:pt idx="66">
                  <c:v>0.62559155981556591</c:v>
                </c:pt>
                <c:pt idx="67">
                  <c:v>0.64505163625250084</c:v>
                </c:pt>
                <c:pt idx="68">
                  <c:v>0.63326332071858837</c:v>
                </c:pt>
                <c:pt idx="69">
                  <c:v>0.63513760051644053</c:v>
                </c:pt>
                <c:pt idx="70">
                  <c:v>0.50348737667878241</c:v>
                </c:pt>
                <c:pt idx="71">
                  <c:v>0.48254284569313272</c:v>
                </c:pt>
                <c:pt idx="72">
                  <c:v>0.5125687456826854</c:v>
                </c:pt>
                <c:pt idx="73">
                  <c:v>0.53155635391766576</c:v>
                </c:pt>
                <c:pt idx="74">
                  <c:v>0.56831375630932168</c:v>
                </c:pt>
                <c:pt idx="75">
                  <c:v>0.55426133572841962</c:v>
                </c:pt>
                <c:pt idx="76">
                  <c:v>0.60118226201558367</c:v>
                </c:pt>
                <c:pt idx="77">
                  <c:v>0.52448024599532517</c:v>
                </c:pt>
                <c:pt idx="78">
                  <c:v>0.42768663663452949</c:v>
                </c:pt>
                <c:pt idx="79">
                  <c:v>0.5623463113955276</c:v>
                </c:pt>
                <c:pt idx="80">
                  <c:v>0.52692678925891101</c:v>
                </c:pt>
                <c:pt idx="81">
                  <c:v>0.61002505796701456</c:v>
                </c:pt>
                <c:pt idx="82">
                  <c:v>0.70356908405100171</c:v>
                </c:pt>
                <c:pt idx="83">
                  <c:v>0.63042383360387211</c:v>
                </c:pt>
                <c:pt idx="84">
                  <c:v>0.58328616447818771</c:v>
                </c:pt>
                <c:pt idx="85">
                  <c:v>0.54781674470968156</c:v>
                </c:pt>
                <c:pt idx="86">
                  <c:v>0.50053873849430786</c:v>
                </c:pt>
                <c:pt idx="87">
                  <c:v>0.6070966906954951</c:v>
                </c:pt>
                <c:pt idx="88">
                  <c:v>0.45427583722768755</c:v>
                </c:pt>
                <c:pt idx="89">
                  <c:v>0.53018572834169897</c:v>
                </c:pt>
                <c:pt idx="90">
                  <c:v>0.53106361480275621</c:v>
                </c:pt>
                <c:pt idx="91">
                  <c:v>0.63244312839440331</c:v>
                </c:pt>
                <c:pt idx="92">
                  <c:v>0.57053108232641481</c:v>
                </c:pt>
                <c:pt idx="93">
                  <c:v>0.59764732665640652</c:v>
                </c:pt>
                <c:pt idx="94">
                  <c:v>0.57675269330264634</c:v>
                </c:pt>
                <c:pt idx="95">
                  <c:v>0.61468580864570033</c:v>
                </c:pt>
                <c:pt idx="96">
                  <c:v>0.52670380921640447</c:v>
                </c:pt>
                <c:pt idx="97">
                  <c:v>0.52496674790624864</c:v>
                </c:pt>
                <c:pt idx="98">
                  <c:v>0.53384384847960364</c:v>
                </c:pt>
                <c:pt idx="99">
                  <c:v>0.54014186520466612</c:v>
                </c:pt>
                <c:pt idx="100">
                  <c:v>0.57331911250824485</c:v>
                </c:pt>
                <c:pt idx="101">
                  <c:v>0.64399910807982996</c:v>
                </c:pt>
                <c:pt idx="102">
                  <c:v>0.74833505636093456</c:v>
                </c:pt>
                <c:pt idx="103">
                  <c:v>0.67664775234557861</c:v>
                </c:pt>
                <c:pt idx="104">
                  <c:v>0.7787227141816867</c:v>
                </c:pt>
                <c:pt idx="105">
                  <c:v>0.5815802891879629</c:v>
                </c:pt>
                <c:pt idx="106">
                  <c:v>0.58207926550685862</c:v>
                </c:pt>
                <c:pt idx="107">
                  <c:v>0.55970017760438351</c:v>
                </c:pt>
                <c:pt idx="108">
                  <c:v>0.52937956972648315</c:v>
                </c:pt>
                <c:pt idx="109">
                  <c:v>0.56860534559567644</c:v>
                </c:pt>
                <c:pt idx="110">
                  <c:v>0.55268488242090841</c:v>
                </c:pt>
                <c:pt idx="111">
                  <c:v>0.54877103691956963</c:v>
                </c:pt>
                <c:pt idx="112">
                  <c:v>0.55776040716467623</c:v>
                </c:pt>
                <c:pt idx="113">
                  <c:v>0.68585698403119855</c:v>
                </c:pt>
                <c:pt idx="114">
                  <c:v>0.71780394284850002</c:v>
                </c:pt>
                <c:pt idx="115">
                  <c:v>0.6457564403029411</c:v>
                </c:pt>
                <c:pt idx="116">
                  <c:v>0.49810466963869438</c:v>
                </c:pt>
                <c:pt idx="117">
                  <c:v>0.4981311777556357</c:v>
                </c:pt>
                <c:pt idx="118">
                  <c:v>0.51179221378640383</c:v>
                </c:pt>
                <c:pt idx="119">
                  <c:v>0.52194794117692922</c:v>
                </c:pt>
                <c:pt idx="120">
                  <c:v>0.63016343033744837</c:v>
                </c:pt>
                <c:pt idx="121">
                  <c:v>0.46668163595623358</c:v>
                </c:pt>
                <c:pt idx="122">
                  <c:v>0.59536606929845493</c:v>
                </c:pt>
                <c:pt idx="123">
                  <c:v>0.58853477163257251</c:v>
                </c:pt>
                <c:pt idx="124">
                  <c:v>0.6110495187217474</c:v>
                </c:pt>
                <c:pt idx="125">
                  <c:v>0.54114449574544732</c:v>
                </c:pt>
                <c:pt idx="126">
                  <c:v>0.44484674410155417</c:v>
                </c:pt>
                <c:pt idx="127">
                  <c:v>0.56847124570997321</c:v>
                </c:pt>
                <c:pt idx="128">
                  <c:v>0.64526214188703501</c:v>
                </c:pt>
                <c:pt idx="129">
                  <c:v>0.62348806277122104</c:v>
                </c:pt>
                <c:pt idx="130">
                  <c:v>0.46329483419172857</c:v>
                </c:pt>
                <c:pt idx="131">
                  <c:v>0.49158367287112537</c:v>
                </c:pt>
                <c:pt idx="132">
                  <c:v>0.59128693789148212</c:v>
                </c:pt>
                <c:pt idx="133">
                  <c:v>0.72299329656501587</c:v>
                </c:pt>
                <c:pt idx="134">
                  <c:v>0.76392182912244111</c:v>
                </c:pt>
                <c:pt idx="135">
                  <c:v>0.75568092335567816</c:v>
                </c:pt>
                <c:pt idx="136">
                  <c:v>0.64524343027507636</c:v>
                </c:pt>
                <c:pt idx="137">
                  <c:v>0.65771783824747054</c:v>
                </c:pt>
                <c:pt idx="138">
                  <c:v>0.69204584968650251</c:v>
                </c:pt>
                <c:pt idx="139">
                  <c:v>0.61486356895930694</c:v>
                </c:pt>
                <c:pt idx="140">
                  <c:v>0.64147615906741329</c:v>
                </c:pt>
                <c:pt idx="141">
                  <c:v>0.61111189076160943</c:v>
                </c:pt>
                <c:pt idx="142">
                  <c:v>0.63665480038608302</c:v>
                </c:pt>
                <c:pt idx="143">
                  <c:v>0.56966411097233327</c:v>
                </c:pt>
                <c:pt idx="144">
                  <c:v>0.67704537409969867</c:v>
                </c:pt>
                <c:pt idx="145">
                  <c:v>0.76311255190523197</c:v>
                </c:pt>
                <c:pt idx="146">
                  <c:v>0.69498669136599445</c:v>
                </c:pt>
                <c:pt idx="147">
                  <c:v>0.77056756996973397</c:v>
                </c:pt>
                <c:pt idx="148">
                  <c:v>0.720958408764519</c:v>
                </c:pt>
                <c:pt idx="149">
                  <c:v>0.84862617785699024</c:v>
                </c:pt>
                <c:pt idx="150">
                  <c:v>0.8148314473587781</c:v>
                </c:pt>
                <c:pt idx="151">
                  <c:v>0.8538217687774925</c:v>
                </c:pt>
                <c:pt idx="152">
                  <c:v>0.88673393491165786</c:v>
                </c:pt>
                <c:pt idx="153">
                  <c:v>0.85507388747772162</c:v>
                </c:pt>
                <c:pt idx="154">
                  <c:v>0.96787528086909214</c:v>
                </c:pt>
                <c:pt idx="155">
                  <c:v>1</c:v>
                </c:pt>
                <c:pt idx="156">
                  <c:v>0.75074729500259629</c:v>
                </c:pt>
                <c:pt idx="157">
                  <c:v>0.9360655405394871</c:v>
                </c:pt>
                <c:pt idx="158">
                  <c:v>0.89201840598896331</c:v>
                </c:pt>
                <c:pt idx="159">
                  <c:v>0.88446203335968554</c:v>
                </c:pt>
                <c:pt idx="160">
                  <c:v>0.84610322884457356</c:v>
                </c:pt>
                <c:pt idx="161">
                  <c:v>0.80660457530098417</c:v>
                </c:pt>
                <c:pt idx="162">
                  <c:v>0.86825933670454214</c:v>
                </c:pt>
                <c:pt idx="163">
                  <c:v>0.80790035442911656</c:v>
                </c:pt>
                <c:pt idx="164">
                  <c:v>0.81518540868499478</c:v>
                </c:pt>
                <c:pt idx="165">
                  <c:v>0.81083651820561886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720-D842-905B-D6CC2F045344}"/>
            </c:ext>
          </c:extLst>
        </c:ser>
        <c:ser>
          <c:idx val="6"/>
          <c:order val="6"/>
          <c:tx>
            <c:strRef>
              <c:f>'32-cells'!$AA$2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88000"/>
                </a:schemeClr>
              </a:solidFill>
              <a:ln w="9525">
                <a:solidFill>
                  <a:schemeClr val="accent6">
                    <a:shade val="88000"/>
                  </a:schemeClr>
                </a:solidFill>
              </a:ln>
              <a:effectLst/>
            </c:spPr>
          </c:marker>
          <c:xVal>
            <c:numRef>
              <c:f>'32-cells'!$AA$3:$AA$280</c:f>
              <c:numCache>
                <c:formatCode>General</c:formatCode>
                <c:ptCount val="278"/>
                <c:pt idx="0">
                  <c:v>0</c:v>
                </c:pt>
                <c:pt idx="1">
                  <c:v>6.2888810922356641E-3</c:v>
                </c:pt>
                <c:pt idx="2">
                  <c:v>1.2577762184471328E-2</c:v>
                </c:pt>
                <c:pt idx="3">
                  <c:v>1.8866643276706993E-2</c:v>
                </c:pt>
                <c:pt idx="4">
                  <c:v>2.5155524368942656E-2</c:v>
                </c:pt>
                <c:pt idx="5">
                  <c:v>3.1448178035318838E-2</c:v>
                </c:pt>
                <c:pt idx="6">
                  <c:v>3.7737059127554498E-2</c:v>
                </c:pt>
                <c:pt idx="7">
                  <c:v>4.4025940219790172E-2</c:v>
                </c:pt>
                <c:pt idx="8">
                  <c:v>5.0314821312025838E-2</c:v>
                </c:pt>
                <c:pt idx="9">
                  <c:v>5.6603702404261498E-2</c:v>
                </c:pt>
                <c:pt idx="10">
                  <c:v>6.2892583496497165E-2</c:v>
                </c:pt>
                <c:pt idx="11">
                  <c:v>6.9181464588732824E-2</c:v>
                </c:pt>
                <c:pt idx="12">
                  <c:v>7.5470345680968498E-2</c:v>
                </c:pt>
                <c:pt idx="13">
                  <c:v>8.1759226773204144E-2</c:v>
                </c:pt>
                <c:pt idx="14">
                  <c:v>8.8051880439580343E-2</c:v>
                </c:pt>
                <c:pt idx="15">
                  <c:v>9.4340761531816003E-2</c:v>
                </c:pt>
                <c:pt idx="16">
                  <c:v>0.10062964262405168</c:v>
                </c:pt>
                <c:pt idx="17">
                  <c:v>0.10691852371628732</c:v>
                </c:pt>
                <c:pt idx="18">
                  <c:v>0.113207404808523</c:v>
                </c:pt>
                <c:pt idx="19">
                  <c:v>0.11949628590075866</c:v>
                </c:pt>
                <c:pt idx="20">
                  <c:v>0.12578516699299433</c:v>
                </c:pt>
                <c:pt idx="21">
                  <c:v>0.13207404808522999</c:v>
                </c:pt>
                <c:pt idx="22">
                  <c:v>0.13836292917746565</c:v>
                </c:pt>
                <c:pt idx="23">
                  <c:v>0.14465558284384183</c:v>
                </c:pt>
                <c:pt idx="24">
                  <c:v>0.15094446393607749</c:v>
                </c:pt>
                <c:pt idx="25">
                  <c:v>0.15723334502831315</c:v>
                </c:pt>
                <c:pt idx="26">
                  <c:v>0.16352222612054884</c:v>
                </c:pt>
                <c:pt idx="27">
                  <c:v>0.16981110721278447</c:v>
                </c:pt>
                <c:pt idx="28">
                  <c:v>0.17609998830502016</c:v>
                </c:pt>
                <c:pt idx="29">
                  <c:v>0.18238886939725582</c:v>
                </c:pt>
                <c:pt idx="30">
                  <c:v>0.18867775048949148</c:v>
                </c:pt>
                <c:pt idx="31">
                  <c:v>0.19496663158172717</c:v>
                </c:pt>
                <c:pt idx="32">
                  <c:v>0.20125928524810335</c:v>
                </c:pt>
                <c:pt idx="33">
                  <c:v>0.20754816634033899</c:v>
                </c:pt>
                <c:pt idx="34">
                  <c:v>0.21383704743257465</c:v>
                </c:pt>
                <c:pt idx="35">
                  <c:v>0.22012592852481033</c:v>
                </c:pt>
                <c:pt idx="36">
                  <c:v>0.22641480961704599</c:v>
                </c:pt>
                <c:pt idx="37">
                  <c:v>0.23270369070928168</c:v>
                </c:pt>
                <c:pt idx="38">
                  <c:v>0.23899257180151731</c:v>
                </c:pt>
                <c:pt idx="39">
                  <c:v>0.24528145289375297</c:v>
                </c:pt>
                <c:pt idx="40">
                  <c:v>0.25157033398598866</c:v>
                </c:pt>
                <c:pt idx="41">
                  <c:v>0.25786298765236482</c:v>
                </c:pt>
                <c:pt idx="42">
                  <c:v>0.2641518687446005</c:v>
                </c:pt>
                <c:pt idx="43">
                  <c:v>0.27044074983683614</c:v>
                </c:pt>
                <c:pt idx="44">
                  <c:v>0.27672963092907182</c:v>
                </c:pt>
                <c:pt idx="45">
                  <c:v>0.28301851202130746</c:v>
                </c:pt>
                <c:pt idx="46">
                  <c:v>0.28930739311354314</c:v>
                </c:pt>
                <c:pt idx="47">
                  <c:v>0.29559627420577883</c:v>
                </c:pt>
                <c:pt idx="48">
                  <c:v>0.30188515529801452</c:v>
                </c:pt>
                <c:pt idx="49">
                  <c:v>0.30817403639025009</c:v>
                </c:pt>
                <c:pt idx="50">
                  <c:v>0.31446669005662631</c:v>
                </c:pt>
                <c:pt idx="51">
                  <c:v>0.320755571148862</c:v>
                </c:pt>
                <c:pt idx="52">
                  <c:v>0.32704445224109768</c:v>
                </c:pt>
                <c:pt idx="53">
                  <c:v>0.33333333333333331</c:v>
                </c:pt>
                <c:pt idx="54">
                  <c:v>0.33962221442556895</c:v>
                </c:pt>
                <c:pt idx="55">
                  <c:v>0.34591109551780463</c:v>
                </c:pt>
                <c:pt idx="56">
                  <c:v>0.35219997661004032</c:v>
                </c:pt>
                <c:pt idx="57">
                  <c:v>0.35848885770227595</c:v>
                </c:pt>
                <c:pt idx="58">
                  <c:v>0.36477773879451164</c:v>
                </c:pt>
                <c:pt idx="59">
                  <c:v>0.37107039246088785</c:v>
                </c:pt>
                <c:pt idx="60">
                  <c:v>0.37735927355312354</c:v>
                </c:pt>
                <c:pt idx="61">
                  <c:v>0.38364815464535912</c:v>
                </c:pt>
                <c:pt idx="62">
                  <c:v>0.38993703573759481</c:v>
                </c:pt>
                <c:pt idx="63">
                  <c:v>0.39622591682983049</c:v>
                </c:pt>
                <c:pt idx="64">
                  <c:v>0.40251479792206613</c:v>
                </c:pt>
                <c:pt idx="65">
                  <c:v>0.40880367901430181</c:v>
                </c:pt>
                <c:pt idx="66">
                  <c:v>0.4150925601065375</c:v>
                </c:pt>
                <c:pt idx="67">
                  <c:v>0.42138144119877319</c:v>
                </c:pt>
                <c:pt idx="68">
                  <c:v>0.42767409486514929</c:v>
                </c:pt>
                <c:pt idx="69">
                  <c:v>0.43396297595738498</c:v>
                </c:pt>
                <c:pt idx="70">
                  <c:v>0.44025185704962067</c:v>
                </c:pt>
                <c:pt idx="71">
                  <c:v>0.4465407381418563</c:v>
                </c:pt>
                <c:pt idx="72">
                  <c:v>0.45282961923409198</c:v>
                </c:pt>
                <c:pt idx="73">
                  <c:v>0.45911850032632767</c:v>
                </c:pt>
                <c:pt idx="74">
                  <c:v>0.46540738141856336</c:v>
                </c:pt>
                <c:pt idx="75">
                  <c:v>0.47169626251079894</c:v>
                </c:pt>
                <c:pt idx="76">
                  <c:v>0.47798514360303462</c:v>
                </c:pt>
                <c:pt idx="77">
                  <c:v>0.48427779726941084</c:v>
                </c:pt>
                <c:pt idx="78">
                  <c:v>0.49056667836164652</c:v>
                </c:pt>
                <c:pt idx="79">
                  <c:v>0.4968555594538821</c:v>
                </c:pt>
                <c:pt idx="80">
                  <c:v>0.50314444054611784</c:v>
                </c:pt>
                <c:pt idx="81">
                  <c:v>0.50943332163835353</c:v>
                </c:pt>
                <c:pt idx="82">
                  <c:v>0.51572220273058911</c:v>
                </c:pt>
                <c:pt idx="83">
                  <c:v>0.5220110838228248</c:v>
                </c:pt>
                <c:pt idx="84">
                  <c:v>0.52829996491506048</c:v>
                </c:pt>
                <c:pt idx="85">
                  <c:v>0.53458884600729617</c:v>
                </c:pt>
                <c:pt idx="86">
                  <c:v>0.54088149967367227</c:v>
                </c:pt>
                <c:pt idx="87">
                  <c:v>0.54717038076590796</c:v>
                </c:pt>
                <c:pt idx="88">
                  <c:v>0.55345926185814365</c:v>
                </c:pt>
                <c:pt idx="89">
                  <c:v>0.55974814295037933</c:v>
                </c:pt>
                <c:pt idx="90">
                  <c:v>0.56603702404261491</c:v>
                </c:pt>
                <c:pt idx="91">
                  <c:v>0.5723259051348506</c:v>
                </c:pt>
                <c:pt idx="92">
                  <c:v>0.57861478622708629</c:v>
                </c:pt>
                <c:pt idx="93">
                  <c:v>0.58490366731932197</c:v>
                </c:pt>
                <c:pt idx="94">
                  <c:v>0.59119254841155766</c:v>
                </c:pt>
                <c:pt idx="95">
                  <c:v>0.59748520207793376</c:v>
                </c:pt>
                <c:pt idx="96">
                  <c:v>0.60377408317016945</c:v>
                </c:pt>
                <c:pt idx="97">
                  <c:v>0.61006296426240514</c:v>
                </c:pt>
                <c:pt idx="98">
                  <c:v>0.61635184535464083</c:v>
                </c:pt>
                <c:pt idx="99">
                  <c:v>0.62264072644687651</c:v>
                </c:pt>
                <c:pt idx="100">
                  <c:v>0.62892960753911209</c:v>
                </c:pt>
                <c:pt idx="101">
                  <c:v>0.63521848863134789</c:v>
                </c:pt>
                <c:pt idx="102">
                  <c:v>0.64150736972358346</c:v>
                </c:pt>
                <c:pt idx="103">
                  <c:v>0.64779625081581904</c:v>
                </c:pt>
                <c:pt idx="104">
                  <c:v>0.65408890448219537</c:v>
                </c:pt>
                <c:pt idx="105">
                  <c:v>0.66037778557443094</c:v>
                </c:pt>
                <c:pt idx="106">
                  <c:v>0.66666666666666663</c:v>
                </c:pt>
                <c:pt idx="107">
                  <c:v>0.67295554775890232</c:v>
                </c:pt>
                <c:pt idx="108">
                  <c:v>0.67924442885113789</c:v>
                </c:pt>
                <c:pt idx="109">
                  <c:v>0.68553330994337369</c:v>
                </c:pt>
                <c:pt idx="110">
                  <c:v>0.69182219103560927</c:v>
                </c:pt>
                <c:pt idx="111">
                  <c:v>0.69811107212784496</c:v>
                </c:pt>
                <c:pt idx="112">
                  <c:v>0.70439995322008064</c:v>
                </c:pt>
                <c:pt idx="113">
                  <c:v>0.71069260688645686</c:v>
                </c:pt>
                <c:pt idx="114">
                  <c:v>0.71698148797869243</c:v>
                </c:pt>
                <c:pt idx="115">
                  <c:v>0.72327036907092812</c:v>
                </c:pt>
                <c:pt idx="116">
                  <c:v>0.72955925016316381</c:v>
                </c:pt>
                <c:pt idx="117">
                  <c:v>0.73584813125539938</c:v>
                </c:pt>
                <c:pt idx="118">
                  <c:v>0.74213701234763518</c:v>
                </c:pt>
                <c:pt idx="119">
                  <c:v>0.74842589343987076</c:v>
                </c:pt>
                <c:pt idx="120">
                  <c:v>0.75471477453210645</c:v>
                </c:pt>
                <c:pt idx="121">
                  <c:v>0.76100365562434213</c:v>
                </c:pt>
                <c:pt idx="122">
                  <c:v>0.76729630929071824</c:v>
                </c:pt>
                <c:pt idx="123">
                  <c:v>0.77358519038295404</c:v>
                </c:pt>
                <c:pt idx="124">
                  <c:v>0.77987407147518961</c:v>
                </c:pt>
                <c:pt idx="125">
                  <c:v>0.7861629525674253</c:v>
                </c:pt>
                <c:pt idx="126">
                  <c:v>0.79245183365966099</c:v>
                </c:pt>
                <c:pt idx="127">
                  <c:v>0.79874071475189667</c:v>
                </c:pt>
                <c:pt idx="128">
                  <c:v>0.80502959584413225</c:v>
                </c:pt>
                <c:pt idx="129">
                  <c:v>0.81131847693636794</c:v>
                </c:pt>
                <c:pt idx="130">
                  <c:v>0.81760735802860363</c:v>
                </c:pt>
                <c:pt idx="131">
                  <c:v>0.82390001169497984</c:v>
                </c:pt>
                <c:pt idx="132">
                  <c:v>0.83018889278721553</c:v>
                </c:pt>
                <c:pt idx="133">
                  <c:v>0.8364777738794511</c:v>
                </c:pt>
                <c:pt idx="134">
                  <c:v>0.8427666549716869</c:v>
                </c:pt>
                <c:pt idx="135">
                  <c:v>0.84905553606392248</c:v>
                </c:pt>
                <c:pt idx="136">
                  <c:v>0.85534441715615805</c:v>
                </c:pt>
                <c:pt idx="137">
                  <c:v>0.86163329824839385</c:v>
                </c:pt>
                <c:pt idx="138">
                  <c:v>0.86792217934062943</c:v>
                </c:pt>
                <c:pt idx="139">
                  <c:v>0.87421106043286512</c:v>
                </c:pt>
                <c:pt idx="140">
                  <c:v>0.88050371409924133</c:v>
                </c:pt>
                <c:pt idx="141">
                  <c:v>0.88679259519147691</c:v>
                </c:pt>
                <c:pt idx="142">
                  <c:v>0.89308147628371259</c:v>
                </c:pt>
                <c:pt idx="143">
                  <c:v>0.89937035737594828</c:v>
                </c:pt>
                <c:pt idx="144">
                  <c:v>0.90565923846818397</c:v>
                </c:pt>
                <c:pt idx="145">
                  <c:v>0.91194811956041966</c:v>
                </c:pt>
                <c:pt idx="146">
                  <c:v>0.91823700065265534</c:v>
                </c:pt>
                <c:pt idx="147">
                  <c:v>0.92452588174489092</c:v>
                </c:pt>
                <c:pt idx="148">
                  <c:v>0.93081476283712672</c:v>
                </c:pt>
                <c:pt idx="149">
                  <c:v>0.93710741650350282</c:v>
                </c:pt>
                <c:pt idx="150">
                  <c:v>0.9433962975957384</c:v>
                </c:pt>
                <c:pt idx="151">
                  <c:v>0.9496851786879742</c:v>
                </c:pt>
                <c:pt idx="152">
                  <c:v>0.95597405978020977</c:v>
                </c:pt>
                <c:pt idx="153">
                  <c:v>0.96226294087244535</c:v>
                </c:pt>
                <c:pt idx="154">
                  <c:v>0.96855182196468115</c:v>
                </c:pt>
                <c:pt idx="155">
                  <c:v>0.97484070305691672</c:v>
                </c:pt>
                <c:pt idx="156">
                  <c:v>0.98112958414915252</c:v>
                </c:pt>
                <c:pt idx="157">
                  <c:v>0.9874184652413881</c:v>
                </c:pt>
                <c:pt idx="158">
                  <c:v>0.9937111189077642</c:v>
                </c:pt>
                <c:pt idx="159">
                  <c:v>1</c:v>
                </c:pt>
              </c:numCache>
            </c:numRef>
          </c:xVal>
          <c:yVal>
            <c:numRef>
              <c:f>'32-cells'!$AB$3:$AB$280</c:f>
              <c:numCache>
                <c:formatCode>General</c:formatCode>
                <c:ptCount val="278"/>
                <c:pt idx="0">
                  <c:v>0.56110222196479898</c:v>
                </c:pt>
                <c:pt idx="1">
                  <c:v>0.59160265274650492</c:v>
                </c:pt>
                <c:pt idx="2">
                  <c:v>0.53689518610493703</c:v>
                </c:pt>
                <c:pt idx="3">
                  <c:v>0.58862881097009145</c:v>
                </c:pt>
                <c:pt idx="4">
                  <c:v>0.74134092571006593</c:v>
                </c:pt>
                <c:pt idx="5">
                  <c:v>0.55492647750885093</c:v>
                </c:pt>
                <c:pt idx="6">
                  <c:v>0.46946698908927681</c:v>
                </c:pt>
                <c:pt idx="7">
                  <c:v>0.50562550227698899</c:v>
                </c:pt>
                <c:pt idx="8">
                  <c:v>0.59338007978511598</c:v>
                </c:pt>
                <c:pt idx="9">
                  <c:v>0.35668544247435219</c:v>
                </c:pt>
                <c:pt idx="10">
                  <c:v>0.48123384568602895</c:v>
                </c:pt>
                <c:pt idx="11">
                  <c:v>0.56150947357751546</c:v>
                </c:pt>
                <c:pt idx="12">
                  <c:v>0.38935426184287691</c:v>
                </c:pt>
                <c:pt idx="13">
                  <c:v>0.39227561341142914</c:v>
                </c:pt>
                <c:pt idx="14">
                  <c:v>0.42291722475221005</c:v>
                </c:pt>
                <c:pt idx="15">
                  <c:v>0.64462500271501078</c:v>
                </c:pt>
                <c:pt idx="16">
                  <c:v>0.42775356390411307</c:v>
                </c:pt>
                <c:pt idx="17">
                  <c:v>0.39967130269835871</c:v>
                </c:pt>
                <c:pt idx="18">
                  <c:v>0.39718435285003728</c:v>
                </c:pt>
                <c:pt idx="19">
                  <c:v>0.43407048891913613</c:v>
                </c:pt>
                <c:pt idx="20">
                  <c:v>0.56561094981936133</c:v>
                </c:pt>
                <c:pt idx="21">
                  <c:v>0.45089812555657721</c:v>
                </c:pt>
                <c:pt idx="22">
                  <c:v>0.50100636398520138</c:v>
                </c:pt>
                <c:pt idx="23">
                  <c:v>0.59729331528152851</c:v>
                </c:pt>
                <c:pt idx="24">
                  <c:v>0.57999507678050399</c:v>
                </c:pt>
                <c:pt idx="25">
                  <c:v>0.47741292055516543</c:v>
                </c:pt>
                <c:pt idx="26">
                  <c:v>0.4659772952700893</c:v>
                </c:pt>
                <c:pt idx="27">
                  <c:v>0.4931617929207</c:v>
                </c:pt>
                <c:pt idx="28">
                  <c:v>0.451318047219467</c:v>
                </c:pt>
                <c:pt idx="29">
                  <c:v>0.37231123435248809</c:v>
                </c:pt>
                <c:pt idx="30">
                  <c:v>0.42635985838503926</c:v>
                </c:pt>
                <c:pt idx="31">
                  <c:v>0.34178727347760296</c:v>
                </c:pt>
                <c:pt idx="32">
                  <c:v>0.29202655642516345</c:v>
                </c:pt>
                <c:pt idx="33">
                  <c:v>0.30701160576595887</c:v>
                </c:pt>
                <c:pt idx="34">
                  <c:v>0.24545326199491752</c:v>
                </c:pt>
                <c:pt idx="35">
                  <c:v>0.17435980046480987</c:v>
                </c:pt>
                <c:pt idx="36">
                  <c:v>0.25250504991999767</c:v>
                </c:pt>
                <c:pt idx="37">
                  <c:v>0.20911917811194533</c:v>
                </c:pt>
                <c:pt idx="38">
                  <c:v>0.12830778809884089</c:v>
                </c:pt>
                <c:pt idx="39">
                  <c:v>0.17411182948284479</c:v>
                </c:pt>
                <c:pt idx="40">
                  <c:v>0.18868781720375613</c:v>
                </c:pt>
                <c:pt idx="41">
                  <c:v>0.20288189341229793</c:v>
                </c:pt>
                <c:pt idx="42">
                  <c:v>0.25020453080994204</c:v>
                </c:pt>
                <c:pt idx="43">
                  <c:v>0.3593588230609393</c:v>
                </c:pt>
                <c:pt idx="44">
                  <c:v>0.75423179675791518</c:v>
                </c:pt>
                <c:pt idx="45">
                  <c:v>0.7119988995156421</c:v>
                </c:pt>
                <c:pt idx="46">
                  <c:v>0.59636659161170291</c:v>
                </c:pt>
                <c:pt idx="47">
                  <c:v>0.47890979648279408</c:v>
                </c:pt>
                <c:pt idx="48">
                  <c:v>0.45755352191194681</c:v>
                </c:pt>
                <c:pt idx="49">
                  <c:v>0.38849450843825345</c:v>
                </c:pt>
                <c:pt idx="50">
                  <c:v>0.47698937887794041</c:v>
                </c:pt>
                <c:pt idx="51">
                  <c:v>0.37858652920265567</c:v>
                </c:pt>
                <c:pt idx="52">
                  <c:v>0.43784073384930611</c:v>
                </c:pt>
                <c:pt idx="53">
                  <c:v>0.34390136184939296</c:v>
                </c:pt>
                <c:pt idx="54">
                  <c:v>0.34004785658951209</c:v>
                </c:pt>
                <c:pt idx="55">
                  <c:v>0.35428175295574171</c:v>
                </c:pt>
                <c:pt idx="56">
                  <c:v>0.42215883174897373</c:v>
                </c:pt>
                <c:pt idx="57">
                  <c:v>0.24633835549988778</c:v>
                </c:pt>
                <c:pt idx="58">
                  <c:v>0.37572671787780276</c:v>
                </c:pt>
                <c:pt idx="59">
                  <c:v>0.38291244633328753</c:v>
                </c:pt>
                <c:pt idx="60">
                  <c:v>0.4236665677196082</c:v>
                </c:pt>
                <c:pt idx="61">
                  <c:v>0.56879837244155496</c:v>
                </c:pt>
                <c:pt idx="62">
                  <c:v>0.48357056493943718</c:v>
                </c:pt>
                <c:pt idx="63">
                  <c:v>0.41278299462065871</c:v>
                </c:pt>
                <c:pt idx="64">
                  <c:v>0.41269792428378016</c:v>
                </c:pt>
                <c:pt idx="65">
                  <c:v>0.36482323470000944</c:v>
                </c:pt>
                <c:pt idx="66">
                  <c:v>0.40410401025188064</c:v>
                </c:pt>
                <c:pt idx="67">
                  <c:v>0.30386762331578837</c:v>
                </c:pt>
                <c:pt idx="68">
                  <c:v>0.32933261415715209</c:v>
                </c:pt>
                <c:pt idx="69">
                  <c:v>0.36593819911526854</c:v>
                </c:pt>
                <c:pt idx="70">
                  <c:v>0.2582699227488941</c:v>
                </c:pt>
                <c:pt idx="71">
                  <c:v>0.28639381411950393</c:v>
                </c:pt>
                <c:pt idx="72">
                  <c:v>0.33000231680917458</c:v>
                </c:pt>
                <c:pt idx="73">
                  <c:v>0.22656040717921244</c:v>
                </c:pt>
                <c:pt idx="74">
                  <c:v>0.21427588853251861</c:v>
                </c:pt>
                <c:pt idx="75">
                  <c:v>0.20663403827079158</c:v>
                </c:pt>
                <c:pt idx="76">
                  <c:v>0.22327886418430221</c:v>
                </c:pt>
                <c:pt idx="77">
                  <c:v>0.1547918129755794</c:v>
                </c:pt>
                <c:pt idx="78">
                  <c:v>0.12522534589236975</c:v>
                </c:pt>
                <c:pt idx="79">
                  <c:v>0.24559987257549543</c:v>
                </c:pt>
                <c:pt idx="80">
                  <c:v>0.34976216505817365</c:v>
                </c:pt>
                <c:pt idx="81">
                  <c:v>0.29431802549938102</c:v>
                </c:pt>
                <c:pt idx="82">
                  <c:v>0.46119344632604747</c:v>
                </c:pt>
                <c:pt idx="83">
                  <c:v>0.52142867485755251</c:v>
                </c:pt>
                <c:pt idx="84">
                  <c:v>0.63442380231825724</c:v>
                </c:pt>
                <c:pt idx="85">
                  <c:v>0.65794303545442034</c:v>
                </c:pt>
                <c:pt idx="86">
                  <c:v>0.65892224933210741</c:v>
                </c:pt>
                <c:pt idx="87">
                  <c:v>0.78749248847025444</c:v>
                </c:pt>
                <c:pt idx="88">
                  <c:v>0.5973331354392164</c:v>
                </c:pt>
                <c:pt idx="89">
                  <c:v>0.4700371413470798</c:v>
                </c:pt>
                <c:pt idx="90">
                  <c:v>0.37438007254508732</c:v>
                </c:pt>
                <c:pt idx="91">
                  <c:v>0.47595043476372173</c:v>
                </c:pt>
                <c:pt idx="92">
                  <c:v>0.60559219814510468</c:v>
                </c:pt>
                <c:pt idx="93">
                  <c:v>0.59625799118164513</c:v>
                </c:pt>
                <c:pt idx="94">
                  <c:v>0.6372999037076188</c:v>
                </c:pt>
                <c:pt idx="95">
                  <c:v>0.48685934796301794</c:v>
                </c:pt>
                <c:pt idx="96">
                  <c:v>0.40633936910390167</c:v>
                </c:pt>
                <c:pt idx="97">
                  <c:v>0.260764112625886</c:v>
                </c:pt>
                <c:pt idx="98">
                  <c:v>0.30085215137451948</c:v>
                </c:pt>
                <c:pt idx="99">
                  <c:v>0.231608517169728</c:v>
                </c:pt>
                <c:pt idx="100">
                  <c:v>0.24797098196508857</c:v>
                </c:pt>
                <c:pt idx="101">
                  <c:v>0.25994417937895037</c:v>
                </c:pt>
                <c:pt idx="102">
                  <c:v>0.25047603188508627</c:v>
                </c:pt>
                <c:pt idx="103">
                  <c:v>0.24216990899283963</c:v>
                </c:pt>
                <c:pt idx="104">
                  <c:v>0.18726153155566497</c:v>
                </c:pt>
                <c:pt idx="105">
                  <c:v>0.32683299425865725</c:v>
                </c:pt>
                <c:pt idx="106">
                  <c:v>0.38010150520196062</c:v>
                </c:pt>
                <c:pt idx="107">
                  <c:v>0.3678151765480992</c:v>
                </c:pt>
                <c:pt idx="108">
                  <c:v>0.45237871141969727</c:v>
                </c:pt>
                <c:pt idx="109">
                  <c:v>0.58853831061171002</c:v>
                </c:pt>
                <c:pt idx="110">
                  <c:v>0.54820773090261443</c:v>
                </c:pt>
                <c:pt idx="111">
                  <c:v>0.4919165079893717</c:v>
                </c:pt>
                <c:pt idx="112">
                  <c:v>0.57071879004640869</c:v>
                </c:pt>
                <c:pt idx="113">
                  <c:v>0.55456447607532533</c:v>
                </c:pt>
                <c:pt idx="114">
                  <c:v>0.51260850992969931</c:v>
                </c:pt>
                <c:pt idx="115">
                  <c:v>0.59045510820222846</c:v>
                </c:pt>
                <c:pt idx="116">
                  <c:v>0.66684646071198439</c:v>
                </c:pt>
                <c:pt idx="117">
                  <c:v>0.5443234555208839</c:v>
                </c:pt>
                <c:pt idx="118">
                  <c:v>0.48169720752094181</c:v>
                </c:pt>
                <c:pt idx="119">
                  <c:v>0.54175143533568393</c:v>
                </c:pt>
                <c:pt idx="120">
                  <c:v>0.56101896163508813</c:v>
                </c:pt>
                <c:pt idx="121">
                  <c:v>0.61383859080081971</c:v>
                </c:pt>
                <c:pt idx="122">
                  <c:v>0.60304008803874865</c:v>
                </c:pt>
                <c:pt idx="123">
                  <c:v>0.45789561326662853</c:v>
                </c:pt>
                <c:pt idx="124">
                  <c:v>0.47089870475887091</c:v>
                </c:pt>
                <c:pt idx="125">
                  <c:v>0.49032732169619397</c:v>
                </c:pt>
                <c:pt idx="126">
                  <c:v>0.46552479347818221</c:v>
                </c:pt>
                <c:pt idx="127">
                  <c:v>0.47418929778961927</c:v>
                </c:pt>
                <c:pt idx="128">
                  <c:v>0.63342286835455874</c:v>
                </c:pt>
                <c:pt idx="129">
                  <c:v>0.67763410343104968</c:v>
                </c:pt>
                <c:pt idx="130">
                  <c:v>0.73583850392047556</c:v>
                </c:pt>
                <c:pt idx="131">
                  <c:v>0.61315078807712076</c:v>
                </c:pt>
                <c:pt idx="132">
                  <c:v>0.64613816870714802</c:v>
                </c:pt>
                <c:pt idx="133">
                  <c:v>0.61587122885006629</c:v>
                </c:pt>
                <c:pt idx="134">
                  <c:v>0.53934231579557057</c:v>
                </c:pt>
                <c:pt idx="135">
                  <c:v>0.63238754425467536</c:v>
                </c:pt>
                <c:pt idx="136">
                  <c:v>0.47327886418430221</c:v>
                </c:pt>
                <c:pt idx="137">
                  <c:v>0.66736955278342902</c:v>
                </c:pt>
                <c:pt idx="138">
                  <c:v>0.52753020901962777</c:v>
                </c:pt>
                <c:pt idx="139">
                  <c:v>0.84630867138233867</c:v>
                </c:pt>
                <c:pt idx="140">
                  <c:v>0.68049934477740537</c:v>
                </c:pt>
                <c:pt idx="141">
                  <c:v>0.63376676971640811</c:v>
                </c:pt>
                <c:pt idx="142">
                  <c:v>0.7439455260242831</c:v>
                </c:pt>
                <c:pt idx="143">
                  <c:v>0.51504839959166238</c:v>
                </c:pt>
                <c:pt idx="144">
                  <c:v>0.52620347376575616</c:v>
                </c:pt>
                <c:pt idx="145">
                  <c:v>0.45681684899472202</c:v>
                </c:pt>
                <c:pt idx="146">
                  <c:v>0.67681779019844912</c:v>
                </c:pt>
                <c:pt idx="147">
                  <c:v>0.75513861034889695</c:v>
                </c:pt>
                <c:pt idx="148">
                  <c:v>0.59714851470811836</c:v>
                </c:pt>
                <c:pt idx="149">
                  <c:v>0.7190561174622252</c:v>
                </c:pt>
                <c:pt idx="150">
                  <c:v>0.80872387254653533</c:v>
                </c:pt>
                <c:pt idx="151">
                  <c:v>0.99421340708509209</c:v>
                </c:pt>
                <c:pt idx="152">
                  <c:v>0.92319777586319252</c:v>
                </c:pt>
                <c:pt idx="153">
                  <c:v>0.92636347839937461</c:v>
                </c:pt>
                <c:pt idx="154">
                  <c:v>0.85944570340498549</c:v>
                </c:pt>
                <c:pt idx="155">
                  <c:v>1</c:v>
                </c:pt>
                <c:pt idx="156">
                  <c:v>0.83228835586188921</c:v>
                </c:pt>
                <c:pt idx="157">
                  <c:v>0.68922176931820656</c:v>
                </c:pt>
                <c:pt idx="158">
                  <c:v>0.65267953461095707</c:v>
                </c:pt>
                <c:pt idx="159">
                  <c:v>0.48870193525966366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720-D842-905B-D6CC2F045344}"/>
            </c:ext>
          </c:extLst>
        </c:ser>
        <c:ser>
          <c:idx val="7"/>
          <c:order val="7"/>
          <c:tx>
            <c:strRef>
              <c:f>'32-cells'!$AE$2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76000"/>
                </a:schemeClr>
              </a:solidFill>
              <a:ln w="9525">
                <a:solidFill>
                  <a:schemeClr val="accent6">
                    <a:shade val="76000"/>
                  </a:schemeClr>
                </a:solidFill>
              </a:ln>
              <a:effectLst/>
            </c:spPr>
          </c:marker>
          <c:xVal>
            <c:numRef>
              <c:f>'32-cells'!$AE$3:$AE$280</c:f>
              <c:numCache>
                <c:formatCode>General</c:formatCode>
                <c:ptCount val="278"/>
                <c:pt idx="0">
                  <c:v>0</c:v>
                </c:pt>
                <c:pt idx="1">
                  <c:v>6.9941113409075035E-3</c:v>
                </c:pt>
                <c:pt idx="2">
                  <c:v>1.3985185725088603E-2</c:v>
                </c:pt>
                <c:pt idx="3">
                  <c:v>2.0979297065996105E-2</c:v>
                </c:pt>
                <c:pt idx="4">
                  <c:v>2.797340840690361E-2</c:v>
                </c:pt>
                <c:pt idx="5">
                  <c:v>3.496448279108471E-2</c:v>
                </c:pt>
                <c:pt idx="6">
                  <c:v>4.1958594131992211E-2</c:v>
                </c:pt>
                <c:pt idx="7">
                  <c:v>4.8949668516173307E-2</c:v>
                </c:pt>
                <c:pt idx="8">
                  <c:v>5.5943779857080815E-2</c:v>
                </c:pt>
                <c:pt idx="9">
                  <c:v>6.2937891197988316E-2</c:v>
                </c:pt>
                <c:pt idx="10">
                  <c:v>6.9928965582169419E-2</c:v>
                </c:pt>
                <c:pt idx="11">
                  <c:v>7.6923076923076927E-2</c:v>
                </c:pt>
                <c:pt idx="12">
                  <c:v>8.3917188263984421E-2</c:v>
                </c:pt>
                <c:pt idx="13">
                  <c:v>9.0908262648165511E-2</c:v>
                </c:pt>
                <c:pt idx="14">
                  <c:v>9.7902373989073019E-2</c:v>
                </c:pt>
                <c:pt idx="15">
                  <c:v>0.10489648532998054</c:v>
                </c:pt>
                <c:pt idx="16">
                  <c:v>0.11188755971416163</c:v>
                </c:pt>
                <c:pt idx="17">
                  <c:v>0.11888167105506912</c:v>
                </c:pt>
                <c:pt idx="18">
                  <c:v>0.12587274543925023</c:v>
                </c:pt>
                <c:pt idx="19">
                  <c:v>0.13286685678015772</c:v>
                </c:pt>
                <c:pt idx="20">
                  <c:v>0.13986096812106522</c:v>
                </c:pt>
                <c:pt idx="21">
                  <c:v>0.14685204250524633</c:v>
                </c:pt>
                <c:pt idx="22">
                  <c:v>0.15384615384615385</c:v>
                </c:pt>
                <c:pt idx="23">
                  <c:v>0.16084026518706135</c:v>
                </c:pt>
                <c:pt idx="24">
                  <c:v>0.16783133957124244</c:v>
                </c:pt>
                <c:pt idx="25">
                  <c:v>0.17482545091214993</c:v>
                </c:pt>
                <c:pt idx="26">
                  <c:v>0.18181956225305745</c:v>
                </c:pt>
                <c:pt idx="27">
                  <c:v>0.18881063663723854</c:v>
                </c:pt>
                <c:pt idx="28">
                  <c:v>0.19580474797814604</c:v>
                </c:pt>
                <c:pt idx="29">
                  <c:v>0.20279885931905356</c:v>
                </c:pt>
                <c:pt idx="30">
                  <c:v>0.20978993370323465</c:v>
                </c:pt>
                <c:pt idx="31">
                  <c:v>0.21678404504414217</c:v>
                </c:pt>
                <c:pt idx="32">
                  <c:v>0.22377511942832326</c:v>
                </c:pt>
                <c:pt idx="33">
                  <c:v>0.23076923076923075</c:v>
                </c:pt>
                <c:pt idx="34">
                  <c:v>0.23776334211013825</c:v>
                </c:pt>
                <c:pt idx="35">
                  <c:v>0.24475441649431937</c:v>
                </c:pt>
                <c:pt idx="36">
                  <c:v>0.25174852783522689</c:v>
                </c:pt>
                <c:pt idx="37">
                  <c:v>0.25874263917613438</c:v>
                </c:pt>
                <c:pt idx="38">
                  <c:v>0.26573371356031544</c:v>
                </c:pt>
                <c:pt idx="39">
                  <c:v>0.27272782490122294</c:v>
                </c:pt>
                <c:pt idx="40">
                  <c:v>0.27972193624213043</c:v>
                </c:pt>
                <c:pt idx="41">
                  <c:v>0.28671301062631155</c:v>
                </c:pt>
                <c:pt idx="42">
                  <c:v>0.29370712196721904</c:v>
                </c:pt>
                <c:pt idx="43">
                  <c:v>0.30069819635140022</c:v>
                </c:pt>
                <c:pt idx="44">
                  <c:v>0.30769230769230771</c:v>
                </c:pt>
                <c:pt idx="45">
                  <c:v>0.3146864190332152</c:v>
                </c:pt>
                <c:pt idx="46">
                  <c:v>0.32167749341739627</c:v>
                </c:pt>
                <c:pt idx="47">
                  <c:v>0.32867160475830376</c:v>
                </c:pt>
                <c:pt idx="48">
                  <c:v>0.33566571609921125</c:v>
                </c:pt>
                <c:pt idx="49">
                  <c:v>0.34265679048339237</c:v>
                </c:pt>
                <c:pt idx="50">
                  <c:v>0.34965090182429986</c:v>
                </c:pt>
                <c:pt idx="51">
                  <c:v>0.35664501316520736</c:v>
                </c:pt>
                <c:pt idx="52">
                  <c:v>0.36363608754938848</c:v>
                </c:pt>
                <c:pt idx="53">
                  <c:v>0.37063019889029603</c:v>
                </c:pt>
                <c:pt idx="54">
                  <c:v>0.37762127327447709</c:v>
                </c:pt>
                <c:pt idx="55">
                  <c:v>0.38461538461538458</c:v>
                </c:pt>
                <c:pt idx="56">
                  <c:v>0.39160949595629208</c:v>
                </c:pt>
                <c:pt idx="57">
                  <c:v>0.39860057034047319</c:v>
                </c:pt>
                <c:pt idx="58">
                  <c:v>0.40559468168138069</c:v>
                </c:pt>
                <c:pt idx="59">
                  <c:v>0.41258879302228818</c:v>
                </c:pt>
                <c:pt idx="60">
                  <c:v>0.4195798674064693</c:v>
                </c:pt>
                <c:pt idx="61">
                  <c:v>0.42657397874737679</c:v>
                </c:pt>
                <c:pt idx="62">
                  <c:v>0.43356809008828434</c:v>
                </c:pt>
                <c:pt idx="63">
                  <c:v>0.4405591644724654</c:v>
                </c:pt>
                <c:pt idx="64">
                  <c:v>0.4475532758133729</c:v>
                </c:pt>
                <c:pt idx="65">
                  <c:v>0.45454738715428045</c:v>
                </c:pt>
                <c:pt idx="66">
                  <c:v>0.46153846153846151</c:v>
                </c:pt>
                <c:pt idx="67">
                  <c:v>0.468532572879369</c:v>
                </c:pt>
                <c:pt idx="68">
                  <c:v>0.47552364726355012</c:v>
                </c:pt>
                <c:pt idx="69">
                  <c:v>0.48251775860445761</c:v>
                </c:pt>
                <c:pt idx="70">
                  <c:v>0.48951186994536516</c:v>
                </c:pt>
                <c:pt idx="71">
                  <c:v>0.49650294432954623</c:v>
                </c:pt>
                <c:pt idx="72">
                  <c:v>0.50349705567045377</c:v>
                </c:pt>
                <c:pt idx="73">
                  <c:v>0.51049116701136121</c:v>
                </c:pt>
                <c:pt idx="74">
                  <c:v>0.51748224139554233</c:v>
                </c:pt>
                <c:pt idx="75">
                  <c:v>0.52447635273644988</c:v>
                </c:pt>
                <c:pt idx="76">
                  <c:v>0.53147046407735732</c:v>
                </c:pt>
                <c:pt idx="77">
                  <c:v>0.53846153846153844</c:v>
                </c:pt>
                <c:pt idx="78">
                  <c:v>0.54545564980244587</c:v>
                </c:pt>
                <c:pt idx="79">
                  <c:v>0.55244672418662699</c:v>
                </c:pt>
                <c:pt idx="80">
                  <c:v>0.55944083552753454</c:v>
                </c:pt>
                <c:pt idx="81">
                  <c:v>0.56643494686844198</c:v>
                </c:pt>
                <c:pt idx="82">
                  <c:v>0.5734260212526231</c:v>
                </c:pt>
                <c:pt idx="83">
                  <c:v>0.58042013259353065</c:v>
                </c:pt>
                <c:pt idx="84">
                  <c:v>0.58741424393443809</c:v>
                </c:pt>
                <c:pt idx="85">
                  <c:v>0.5944053183186192</c:v>
                </c:pt>
                <c:pt idx="86">
                  <c:v>0.60139942965952675</c:v>
                </c:pt>
                <c:pt idx="87">
                  <c:v>0.6083935410004343</c:v>
                </c:pt>
                <c:pt idx="88">
                  <c:v>0.61538461538461542</c:v>
                </c:pt>
                <c:pt idx="89">
                  <c:v>0.62237872672552286</c:v>
                </c:pt>
                <c:pt idx="90">
                  <c:v>0.62936980110970397</c:v>
                </c:pt>
                <c:pt idx="91">
                  <c:v>0.63636391245061152</c:v>
                </c:pt>
                <c:pt idx="92">
                  <c:v>0.64335802379151896</c:v>
                </c:pt>
                <c:pt idx="93">
                  <c:v>0.65034909817570008</c:v>
                </c:pt>
                <c:pt idx="94">
                  <c:v>0.65734320951660752</c:v>
                </c:pt>
                <c:pt idx="95">
                  <c:v>0.66433732085751507</c:v>
                </c:pt>
                <c:pt idx="96">
                  <c:v>0.67132839524169619</c:v>
                </c:pt>
                <c:pt idx="97">
                  <c:v>0.67832250658260362</c:v>
                </c:pt>
                <c:pt idx="98">
                  <c:v>0.68531661792351117</c:v>
                </c:pt>
                <c:pt idx="99">
                  <c:v>0.69230769230769229</c:v>
                </c:pt>
                <c:pt idx="100">
                  <c:v>0.69930180364859973</c:v>
                </c:pt>
                <c:pt idx="101">
                  <c:v>0.70629287803278085</c:v>
                </c:pt>
                <c:pt idx="102">
                  <c:v>0.71328698937368828</c:v>
                </c:pt>
                <c:pt idx="103">
                  <c:v>0.72028110071459583</c:v>
                </c:pt>
                <c:pt idx="104">
                  <c:v>0.72727217509877695</c:v>
                </c:pt>
                <c:pt idx="105">
                  <c:v>0.7342662864396845</c:v>
                </c:pt>
                <c:pt idx="106">
                  <c:v>0.74126039778059205</c:v>
                </c:pt>
                <c:pt idx="107">
                  <c:v>0.74825147216477317</c:v>
                </c:pt>
                <c:pt idx="108">
                  <c:v>0.75524558350568061</c:v>
                </c:pt>
                <c:pt idx="109">
                  <c:v>0.76223969484658816</c:v>
                </c:pt>
                <c:pt idx="110">
                  <c:v>0.76923076923076916</c:v>
                </c:pt>
                <c:pt idx="111">
                  <c:v>0.77622488057167671</c:v>
                </c:pt>
                <c:pt idx="112">
                  <c:v>0.78321899191258415</c:v>
                </c:pt>
                <c:pt idx="113">
                  <c:v>0.79021006629676527</c:v>
                </c:pt>
                <c:pt idx="114">
                  <c:v>0.79720417763767282</c:v>
                </c:pt>
                <c:pt idx="115">
                  <c:v>0.80419525202185393</c:v>
                </c:pt>
                <c:pt idx="116">
                  <c:v>0.81118936336276137</c:v>
                </c:pt>
                <c:pt idx="117">
                  <c:v>0.81818347470366892</c:v>
                </c:pt>
                <c:pt idx="118">
                  <c:v>0.82517454908784993</c:v>
                </c:pt>
                <c:pt idx="119">
                  <c:v>0.83216866042875748</c:v>
                </c:pt>
                <c:pt idx="120">
                  <c:v>0.83916277176966503</c:v>
                </c:pt>
                <c:pt idx="121">
                  <c:v>0.84615384615384603</c:v>
                </c:pt>
                <c:pt idx="122">
                  <c:v>0.85314795749475358</c:v>
                </c:pt>
                <c:pt idx="123">
                  <c:v>0.86014206883566113</c:v>
                </c:pt>
                <c:pt idx="124">
                  <c:v>0.86713314321984225</c:v>
                </c:pt>
                <c:pt idx="125">
                  <c:v>0.8741272545607498</c:v>
                </c:pt>
                <c:pt idx="126">
                  <c:v>0.88111832894493081</c:v>
                </c:pt>
                <c:pt idx="127">
                  <c:v>0.88811244028583836</c:v>
                </c:pt>
                <c:pt idx="128">
                  <c:v>0.89510655162674579</c:v>
                </c:pt>
                <c:pt idx="129">
                  <c:v>0.90209762601092691</c:v>
                </c:pt>
                <c:pt idx="130">
                  <c:v>0.90909173735183446</c:v>
                </c:pt>
                <c:pt idx="131">
                  <c:v>0.9160858486927419</c:v>
                </c:pt>
                <c:pt idx="132">
                  <c:v>0.92307692307692302</c:v>
                </c:pt>
                <c:pt idx="133">
                  <c:v>0.93007103441783057</c:v>
                </c:pt>
                <c:pt idx="134">
                  <c:v>0.93706514575873801</c:v>
                </c:pt>
                <c:pt idx="135">
                  <c:v>0.94405622014291912</c:v>
                </c:pt>
                <c:pt idx="136">
                  <c:v>0.95105033148382667</c:v>
                </c:pt>
                <c:pt idx="137">
                  <c:v>0.95804140586800768</c:v>
                </c:pt>
                <c:pt idx="138">
                  <c:v>0.96503551720891523</c:v>
                </c:pt>
                <c:pt idx="139">
                  <c:v>0.97202962854982278</c:v>
                </c:pt>
                <c:pt idx="140">
                  <c:v>0.97902070293400378</c:v>
                </c:pt>
                <c:pt idx="141">
                  <c:v>0.98601481427491133</c:v>
                </c:pt>
                <c:pt idx="142">
                  <c:v>0.99300892561581877</c:v>
                </c:pt>
                <c:pt idx="143">
                  <c:v>1</c:v>
                </c:pt>
              </c:numCache>
            </c:numRef>
          </c:xVal>
          <c:yVal>
            <c:numRef>
              <c:f>'32-cells'!$AF$3:$AF$280</c:f>
              <c:numCache>
                <c:formatCode>General</c:formatCode>
                <c:ptCount val="278"/>
                <c:pt idx="0">
                  <c:v>0.34898836996257099</c:v>
                </c:pt>
                <c:pt idx="1">
                  <c:v>0.5511014945426943</c:v>
                </c:pt>
                <c:pt idx="2">
                  <c:v>0.76648664683249434</c:v>
                </c:pt>
                <c:pt idx="3">
                  <c:v>0.68701152534091803</c:v>
                </c:pt>
                <c:pt idx="4">
                  <c:v>0.78924068855405394</c:v>
                </c:pt>
                <c:pt idx="5">
                  <c:v>0.51935925735274868</c:v>
                </c:pt>
                <c:pt idx="6">
                  <c:v>0.61471509461947182</c:v>
                </c:pt>
                <c:pt idx="7">
                  <c:v>0.67829205091740308</c:v>
                </c:pt>
                <c:pt idx="8">
                  <c:v>0.55266147255642706</c:v>
                </c:pt>
                <c:pt idx="9">
                  <c:v>0.60772485756912153</c:v>
                </c:pt>
                <c:pt idx="10">
                  <c:v>0.55527190556374706</c:v>
                </c:pt>
                <c:pt idx="11">
                  <c:v>0.52730223265309684</c:v>
                </c:pt>
                <c:pt idx="12">
                  <c:v>0.51087360513710878</c:v>
                </c:pt>
                <c:pt idx="13">
                  <c:v>0.67562403482903932</c:v>
                </c:pt>
                <c:pt idx="14">
                  <c:v>0.35960983100238181</c:v>
                </c:pt>
                <c:pt idx="15">
                  <c:v>0.64627760279888669</c:v>
                </c:pt>
                <c:pt idx="16">
                  <c:v>0.64730013872287695</c:v>
                </c:pt>
                <c:pt idx="17">
                  <c:v>0.68878962108587727</c:v>
                </c:pt>
                <c:pt idx="18">
                  <c:v>0.33235907413385446</c:v>
                </c:pt>
                <c:pt idx="19">
                  <c:v>0.55343797167959374</c:v>
                </c:pt>
                <c:pt idx="20">
                  <c:v>0.56467714213423836</c:v>
                </c:pt>
                <c:pt idx="21">
                  <c:v>0.43781812471099396</c:v>
                </c:pt>
                <c:pt idx="22">
                  <c:v>0.38791453274819615</c:v>
                </c:pt>
                <c:pt idx="23">
                  <c:v>0.4863990507516337</c:v>
                </c:pt>
                <c:pt idx="24">
                  <c:v>0.44544875542022561</c:v>
                </c:pt>
                <c:pt idx="25">
                  <c:v>0.48962893811563724</c:v>
                </c:pt>
                <c:pt idx="26">
                  <c:v>0.31654117626530093</c:v>
                </c:pt>
                <c:pt idx="27">
                  <c:v>0.4342793826395735</c:v>
                </c:pt>
                <c:pt idx="28">
                  <c:v>0.43699625709973217</c:v>
                </c:pt>
                <c:pt idx="29">
                  <c:v>0.45093834247973685</c:v>
                </c:pt>
                <c:pt idx="30">
                  <c:v>0.42408194246926717</c:v>
                </c:pt>
                <c:pt idx="31">
                  <c:v>0.4352827242032159</c:v>
                </c:pt>
                <c:pt idx="32">
                  <c:v>0.45944144411387489</c:v>
                </c:pt>
                <c:pt idx="33">
                  <c:v>0.31615379917464254</c:v>
                </c:pt>
                <c:pt idx="34">
                  <c:v>0.22825758831586934</c:v>
                </c:pt>
                <c:pt idx="35">
                  <c:v>0.28457558651857923</c:v>
                </c:pt>
                <c:pt idx="36">
                  <c:v>0.35422494045385938</c:v>
                </c:pt>
                <c:pt idx="37">
                  <c:v>0.43969393719954281</c:v>
                </c:pt>
                <c:pt idx="38">
                  <c:v>0.53128418995436977</c:v>
                </c:pt>
                <c:pt idx="39">
                  <c:v>0.49247668321453181</c:v>
                </c:pt>
                <c:pt idx="40">
                  <c:v>0.48807942975300345</c:v>
                </c:pt>
                <c:pt idx="41">
                  <c:v>0.54154095814756975</c:v>
                </c:pt>
                <c:pt idx="42">
                  <c:v>0.56568920840712977</c:v>
                </c:pt>
                <c:pt idx="43">
                  <c:v>0.50562307511102189</c:v>
                </c:pt>
                <c:pt idx="44">
                  <c:v>0.4202308558067302</c:v>
                </c:pt>
                <c:pt idx="45">
                  <c:v>0.51724089794707584</c:v>
                </c:pt>
                <c:pt idx="46">
                  <c:v>0.50780076253958828</c:v>
                </c:pt>
                <c:pt idx="47">
                  <c:v>0.57446975579538806</c:v>
                </c:pt>
                <c:pt idx="48">
                  <c:v>0.33854489299144103</c:v>
                </c:pt>
                <c:pt idx="49">
                  <c:v>0.3040473926206409</c:v>
                </c:pt>
                <c:pt idx="50">
                  <c:v>0.47108020625212665</c:v>
                </c:pt>
                <c:pt idx="51">
                  <c:v>0.48596630517288014</c:v>
                </c:pt>
                <c:pt idx="52">
                  <c:v>0.357351876248724</c:v>
                </c:pt>
                <c:pt idx="53">
                  <c:v>0.28800614219531129</c:v>
                </c:pt>
                <c:pt idx="54">
                  <c:v>0.41371698788137878</c:v>
                </c:pt>
                <c:pt idx="55">
                  <c:v>0.57417835050646926</c:v>
                </c:pt>
                <c:pt idx="56">
                  <c:v>0.60301351457462682</c:v>
                </c:pt>
                <c:pt idx="57">
                  <c:v>0.54132284041634315</c:v>
                </c:pt>
                <c:pt idx="58">
                  <c:v>0.36824554821710564</c:v>
                </c:pt>
                <c:pt idx="59">
                  <c:v>0.32954797281380593</c:v>
                </c:pt>
                <c:pt idx="60">
                  <c:v>0.28261078199569001</c:v>
                </c:pt>
                <c:pt idx="61">
                  <c:v>0.2113491017911828</c:v>
                </c:pt>
                <c:pt idx="62">
                  <c:v>0.16305783609761204</c:v>
                </c:pt>
                <c:pt idx="63">
                  <c:v>0.28745823045447011</c:v>
                </c:pt>
                <c:pt idx="64">
                  <c:v>0.40389122032508262</c:v>
                </c:pt>
                <c:pt idx="65">
                  <c:v>0.37249448162139998</c:v>
                </c:pt>
                <c:pt idx="66">
                  <c:v>0.34795536438748176</c:v>
                </c:pt>
                <c:pt idx="67">
                  <c:v>0.36346964237416785</c:v>
                </c:pt>
                <c:pt idx="68">
                  <c:v>0.44605599518396044</c:v>
                </c:pt>
                <c:pt idx="69">
                  <c:v>0.3329052409328459</c:v>
                </c:pt>
                <c:pt idx="70">
                  <c:v>0.27503947930935202</c:v>
                </c:pt>
                <c:pt idx="71">
                  <c:v>0.35857508048544279</c:v>
                </c:pt>
                <c:pt idx="72">
                  <c:v>0.37240025476151006</c:v>
                </c:pt>
                <c:pt idx="73">
                  <c:v>0.33910327438338111</c:v>
                </c:pt>
                <c:pt idx="74">
                  <c:v>0.26381601333135574</c:v>
                </c:pt>
                <c:pt idx="75">
                  <c:v>0.32286135564532314</c:v>
                </c:pt>
                <c:pt idx="76">
                  <c:v>0.47067886962666966</c:v>
                </c:pt>
                <c:pt idx="77">
                  <c:v>0.6107296474344992</c:v>
                </c:pt>
                <c:pt idx="78">
                  <c:v>0.64562848443075627</c:v>
                </c:pt>
                <c:pt idx="79">
                  <c:v>0.57733146042908112</c:v>
                </c:pt>
                <c:pt idx="80">
                  <c:v>0.61935315005627434</c:v>
                </c:pt>
                <c:pt idx="81">
                  <c:v>0.63136881963408564</c:v>
                </c:pt>
                <c:pt idx="82">
                  <c:v>0.41618259071516439</c:v>
                </c:pt>
                <c:pt idx="83">
                  <c:v>0.3575560344451521</c:v>
                </c:pt>
                <c:pt idx="84">
                  <c:v>0.48201052199935435</c:v>
                </c:pt>
                <c:pt idx="85">
                  <c:v>0.4944973258766151</c:v>
                </c:pt>
                <c:pt idx="86">
                  <c:v>0.74138740326478614</c:v>
                </c:pt>
                <c:pt idx="87">
                  <c:v>0.80329445021244672</c:v>
                </c:pt>
                <c:pt idx="88">
                  <c:v>0.57872217908338208</c:v>
                </c:pt>
                <c:pt idx="89">
                  <c:v>0.63222384114049401</c:v>
                </c:pt>
                <c:pt idx="90">
                  <c:v>0.60322116265475445</c:v>
                </c:pt>
                <c:pt idx="91">
                  <c:v>0.54424910789847925</c:v>
                </c:pt>
                <c:pt idx="92">
                  <c:v>0.4826142718793896</c:v>
                </c:pt>
                <c:pt idx="93">
                  <c:v>0.56130067965485042</c:v>
                </c:pt>
                <c:pt idx="94">
                  <c:v>0.54983117687603056</c:v>
                </c:pt>
                <c:pt idx="95">
                  <c:v>0.35257771534763604</c:v>
                </c:pt>
                <c:pt idx="96">
                  <c:v>0.3588368217629147</c:v>
                </c:pt>
                <c:pt idx="97">
                  <c:v>0.35179772634076972</c:v>
                </c:pt>
                <c:pt idx="98">
                  <c:v>0.33201183070574175</c:v>
                </c:pt>
                <c:pt idx="99">
                  <c:v>0.35301569575193903</c:v>
                </c:pt>
                <c:pt idx="100">
                  <c:v>0.52079010966959527</c:v>
                </c:pt>
                <c:pt idx="101">
                  <c:v>0.67859218091557094</c:v>
                </c:pt>
                <c:pt idx="102">
                  <c:v>0.57658462531736121</c:v>
                </c:pt>
                <c:pt idx="103">
                  <c:v>0.52896167235226887</c:v>
                </c:pt>
                <c:pt idx="104">
                  <c:v>0.5948663810778505</c:v>
                </c:pt>
                <c:pt idx="105">
                  <c:v>0.57322386731462172</c:v>
                </c:pt>
                <c:pt idx="106">
                  <c:v>0.57048954343596492</c:v>
                </c:pt>
                <c:pt idx="107">
                  <c:v>0.50199883088896058</c:v>
                </c:pt>
                <c:pt idx="108">
                  <c:v>0.47606201523334229</c:v>
                </c:pt>
                <c:pt idx="109">
                  <c:v>0.50456913023373495</c:v>
                </c:pt>
                <c:pt idx="110">
                  <c:v>0.47846480016053466</c:v>
                </c:pt>
                <c:pt idx="111">
                  <c:v>0.52219827774239425</c:v>
                </c:pt>
                <c:pt idx="112">
                  <c:v>0.60877531256270878</c:v>
                </c:pt>
                <c:pt idx="113">
                  <c:v>0.5205178987410245</c:v>
                </c:pt>
                <c:pt idx="114">
                  <c:v>0.44403011769632778</c:v>
                </c:pt>
                <c:pt idx="115">
                  <c:v>0.47513196122739204</c:v>
                </c:pt>
                <c:pt idx="116">
                  <c:v>0.41970213842623688</c:v>
                </c:pt>
                <c:pt idx="117">
                  <c:v>0.50098501967421938</c:v>
                </c:pt>
                <c:pt idx="118">
                  <c:v>0.59829170192903314</c:v>
                </c:pt>
                <c:pt idx="119">
                  <c:v>0.46486995820864263</c:v>
                </c:pt>
                <c:pt idx="120">
                  <c:v>0.47635516546411089</c:v>
                </c:pt>
                <c:pt idx="121">
                  <c:v>0.38471256445378954</c:v>
                </c:pt>
                <c:pt idx="122">
                  <c:v>0.40710365827058814</c:v>
                </c:pt>
                <c:pt idx="123">
                  <c:v>0.6249212594990271</c:v>
                </c:pt>
                <c:pt idx="124">
                  <c:v>0.35711107427344979</c:v>
                </c:pt>
                <c:pt idx="125">
                  <c:v>0.43254142055715988</c:v>
                </c:pt>
                <c:pt idx="126">
                  <c:v>0.63261470811485199</c:v>
                </c:pt>
                <c:pt idx="127">
                  <c:v>0.52975736583578348</c:v>
                </c:pt>
                <c:pt idx="128">
                  <c:v>0.30438242145580496</c:v>
                </c:pt>
                <c:pt idx="129">
                  <c:v>0.33437099208668869</c:v>
                </c:pt>
                <c:pt idx="130">
                  <c:v>0.55492117225193471</c:v>
                </c:pt>
                <c:pt idx="131">
                  <c:v>0.5253269584791086</c:v>
                </c:pt>
                <c:pt idx="132">
                  <c:v>0.69735728556845844</c:v>
                </c:pt>
                <c:pt idx="133">
                  <c:v>0.74301368906881182</c:v>
                </c:pt>
                <c:pt idx="134">
                  <c:v>0.41713009413961277</c:v>
                </c:pt>
                <c:pt idx="135">
                  <c:v>0.65772442133365894</c:v>
                </c:pt>
                <c:pt idx="136">
                  <c:v>0.62361429805351731</c:v>
                </c:pt>
                <c:pt idx="137">
                  <c:v>0.84237765776455498</c:v>
                </c:pt>
                <c:pt idx="138">
                  <c:v>0.72245827407801633</c:v>
                </c:pt>
                <c:pt idx="139">
                  <c:v>1</c:v>
                </c:pt>
                <c:pt idx="140">
                  <c:v>0.99476866433426103</c:v>
                </c:pt>
                <c:pt idx="141">
                  <c:v>0.72712075870071624</c:v>
                </c:pt>
                <c:pt idx="142">
                  <c:v>0.56148564349093066</c:v>
                </c:pt>
                <c:pt idx="143">
                  <c:v>0.75032499541952757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720-D842-905B-D6CC2F045344}"/>
            </c:ext>
          </c:extLst>
        </c:ser>
        <c:ser>
          <c:idx val="8"/>
          <c:order val="8"/>
          <c:tx>
            <c:strRef>
              <c:f>'32-cells'!$AI$2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65000"/>
                </a:schemeClr>
              </a:solidFill>
              <a:ln w="9525">
                <a:solidFill>
                  <a:schemeClr val="accent6">
                    <a:shade val="65000"/>
                  </a:schemeClr>
                </a:solidFill>
              </a:ln>
              <a:effectLst/>
            </c:spPr>
          </c:marker>
          <c:xVal>
            <c:numRef>
              <c:f>'32-cells'!$AI$3:$AI$280</c:f>
              <c:numCache>
                <c:formatCode>General</c:formatCode>
                <c:ptCount val="278"/>
                <c:pt idx="0">
                  <c:v>0</c:v>
                </c:pt>
                <c:pt idx="1">
                  <c:v>6.1738158363871783E-3</c:v>
                </c:pt>
                <c:pt idx="2">
                  <c:v>1.2344950901677358E-2</c:v>
                </c:pt>
                <c:pt idx="3">
                  <c:v>1.8518766738064536E-2</c:v>
                </c:pt>
                <c:pt idx="4">
                  <c:v>2.4692582574451716E-2</c:v>
                </c:pt>
                <c:pt idx="5">
                  <c:v>3.0863717639741894E-2</c:v>
                </c:pt>
                <c:pt idx="6">
                  <c:v>3.7037533476129071E-2</c:v>
                </c:pt>
                <c:pt idx="7">
                  <c:v>4.3208668541419248E-2</c:v>
                </c:pt>
                <c:pt idx="8">
                  <c:v>4.9382484377806429E-2</c:v>
                </c:pt>
                <c:pt idx="9">
                  <c:v>5.555630021419361E-2</c:v>
                </c:pt>
                <c:pt idx="10">
                  <c:v>6.1727435279483787E-2</c:v>
                </c:pt>
                <c:pt idx="11">
                  <c:v>6.7901251115870975E-2</c:v>
                </c:pt>
                <c:pt idx="12">
                  <c:v>7.4075066952258142E-2</c:v>
                </c:pt>
                <c:pt idx="13">
                  <c:v>8.0246202017548326E-2</c:v>
                </c:pt>
                <c:pt idx="14">
                  <c:v>8.6420017853935507E-2</c:v>
                </c:pt>
                <c:pt idx="15">
                  <c:v>9.2593833690322688E-2</c:v>
                </c:pt>
                <c:pt idx="16">
                  <c:v>9.8764968755612859E-2</c:v>
                </c:pt>
                <c:pt idx="17">
                  <c:v>0.10493878459200004</c:v>
                </c:pt>
                <c:pt idx="18">
                  <c:v>0.11110991965729022</c:v>
                </c:pt>
                <c:pt idx="19">
                  <c:v>0.11728373549367739</c:v>
                </c:pt>
                <c:pt idx="20">
                  <c:v>0.12345755133006457</c:v>
                </c:pt>
                <c:pt idx="21">
                  <c:v>0.12962868639535474</c:v>
                </c:pt>
                <c:pt idx="22">
                  <c:v>0.13580250223174195</c:v>
                </c:pt>
                <c:pt idx="23">
                  <c:v>0.1419763180681291</c:v>
                </c:pt>
                <c:pt idx="24">
                  <c:v>0.14814745313341929</c:v>
                </c:pt>
                <c:pt idx="25">
                  <c:v>0.15432126896980647</c:v>
                </c:pt>
                <c:pt idx="26">
                  <c:v>0.16049508480619365</c:v>
                </c:pt>
                <c:pt idx="27">
                  <c:v>0.16666621987148383</c:v>
                </c:pt>
                <c:pt idx="28">
                  <c:v>0.17284003570787101</c:v>
                </c:pt>
                <c:pt idx="29">
                  <c:v>0.17901385154425817</c:v>
                </c:pt>
                <c:pt idx="30">
                  <c:v>0.18518498660954835</c:v>
                </c:pt>
                <c:pt idx="31">
                  <c:v>0.19135880244593556</c:v>
                </c:pt>
                <c:pt idx="32">
                  <c:v>0.19752993751122572</c:v>
                </c:pt>
                <c:pt idx="33">
                  <c:v>0.2037037533476129</c:v>
                </c:pt>
                <c:pt idx="34">
                  <c:v>0.20987756918400008</c:v>
                </c:pt>
                <c:pt idx="35">
                  <c:v>0.21604870424929026</c:v>
                </c:pt>
                <c:pt idx="36">
                  <c:v>0.22222252008567744</c:v>
                </c:pt>
                <c:pt idx="37">
                  <c:v>0.22839633592206462</c:v>
                </c:pt>
                <c:pt idx="38">
                  <c:v>0.23456747098735478</c:v>
                </c:pt>
                <c:pt idx="39">
                  <c:v>0.24074128682374196</c:v>
                </c:pt>
                <c:pt idx="40">
                  <c:v>0.24691510266012914</c:v>
                </c:pt>
                <c:pt idx="41">
                  <c:v>0.25308623772541933</c:v>
                </c:pt>
                <c:pt idx="42">
                  <c:v>0.25926005356180648</c:v>
                </c:pt>
                <c:pt idx="43">
                  <c:v>0.26543118862709669</c:v>
                </c:pt>
                <c:pt idx="44">
                  <c:v>0.2716050044634839</c:v>
                </c:pt>
                <c:pt idx="45">
                  <c:v>0.27777882029987105</c:v>
                </c:pt>
                <c:pt idx="46">
                  <c:v>0.28394995536516121</c:v>
                </c:pt>
                <c:pt idx="47">
                  <c:v>0.29012377120154842</c:v>
                </c:pt>
                <c:pt idx="48">
                  <c:v>0.29629758703793557</c:v>
                </c:pt>
                <c:pt idx="49">
                  <c:v>0.30246872210322573</c:v>
                </c:pt>
                <c:pt idx="50">
                  <c:v>0.30864253793961294</c:v>
                </c:pt>
                <c:pt idx="51">
                  <c:v>0.31481635377600009</c:v>
                </c:pt>
                <c:pt idx="52">
                  <c:v>0.32098748884129025</c:v>
                </c:pt>
                <c:pt idx="53">
                  <c:v>0.32716130467767751</c:v>
                </c:pt>
                <c:pt idx="54">
                  <c:v>0.33333243974296767</c:v>
                </c:pt>
                <c:pt idx="55">
                  <c:v>0.33950625557935482</c:v>
                </c:pt>
                <c:pt idx="56">
                  <c:v>0.34568007141574203</c:v>
                </c:pt>
                <c:pt idx="57">
                  <c:v>0.35185120648103219</c:v>
                </c:pt>
                <c:pt idx="58">
                  <c:v>0.35802502231741934</c:v>
                </c:pt>
                <c:pt idx="59">
                  <c:v>0.36419883815380655</c:v>
                </c:pt>
                <c:pt idx="60">
                  <c:v>0.3703699732190967</c:v>
                </c:pt>
                <c:pt idx="61">
                  <c:v>0.37654378905548386</c:v>
                </c:pt>
                <c:pt idx="62">
                  <c:v>0.38271760489187112</c:v>
                </c:pt>
                <c:pt idx="63">
                  <c:v>0.38888873995716128</c:v>
                </c:pt>
                <c:pt idx="64">
                  <c:v>0.39506255579354843</c:v>
                </c:pt>
                <c:pt idx="65">
                  <c:v>0.40123637162993564</c:v>
                </c:pt>
                <c:pt idx="66">
                  <c:v>0.4074075066952258</c:v>
                </c:pt>
                <c:pt idx="67">
                  <c:v>0.41358132253161295</c:v>
                </c:pt>
                <c:pt idx="68">
                  <c:v>0.41975245759690316</c:v>
                </c:pt>
                <c:pt idx="69">
                  <c:v>0.42592627343329031</c:v>
                </c:pt>
                <c:pt idx="70">
                  <c:v>0.43210008926967752</c:v>
                </c:pt>
                <c:pt idx="71">
                  <c:v>0.43827122433496774</c:v>
                </c:pt>
                <c:pt idx="72">
                  <c:v>0.44444504017135489</c:v>
                </c:pt>
                <c:pt idx="73">
                  <c:v>0.45061885600774204</c:v>
                </c:pt>
                <c:pt idx="74">
                  <c:v>0.45678999107303225</c:v>
                </c:pt>
                <c:pt idx="75">
                  <c:v>0.46296380690941941</c:v>
                </c:pt>
                <c:pt idx="76">
                  <c:v>0.46913762274580656</c:v>
                </c:pt>
                <c:pt idx="77">
                  <c:v>0.47530875781109677</c:v>
                </c:pt>
                <c:pt idx="78">
                  <c:v>0.48148257364748392</c:v>
                </c:pt>
                <c:pt idx="79">
                  <c:v>0.48765370871277408</c:v>
                </c:pt>
                <c:pt idx="80">
                  <c:v>0.49382752454916129</c:v>
                </c:pt>
                <c:pt idx="81">
                  <c:v>0.50000134038554844</c:v>
                </c:pt>
                <c:pt idx="82">
                  <c:v>0.50617247545083865</c:v>
                </c:pt>
                <c:pt idx="83">
                  <c:v>0.51234629128722575</c:v>
                </c:pt>
                <c:pt idx="84">
                  <c:v>0.51852010712361296</c:v>
                </c:pt>
                <c:pt idx="85">
                  <c:v>0.52469124218890317</c:v>
                </c:pt>
                <c:pt idx="86">
                  <c:v>0.53086505802529038</c:v>
                </c:pt>
                <c:pt idx="87">
                  <c:v>0.53703887386167759</c:v>
                </c:pt>
                <c:pt idx="88">
                  <c:v>0.5432100089269678</c:v>
                </c:pt>
                <c:pt idx="89">
                  <c:v>0.5493838247633549</c:v>
                </c:pt>
                <c:pt idx="90">
                  <c:v>0.55555495982864511</c:v>
                </c:pt>
                <c:pt idx="91">
                  <c:v>0.56172877566503232</c:v>
                </c:pt>
                <c:pt idx="92">
                  <c:v>0.56790259150141942</c:v>
                </c:pt>
                <c:pt idx="93">
                  <c:v>0.57407372656670963</c:v>
                </c:pt>
                <c:pt idx="94">
                  <c:v>0.58024754240309684</c:v>
                </c:pt>
                <c:pt idx="95">
                  <c:v>0.58642135823948394</c:v>
                </c:pt>
                <c:pt idx="96">
                  <c:v>0.59259249330477415</c:v>
                </c:pt>
                <c:pt idx="97">
                  <c:v>0.59876630914116136</c:v>
                </c:pt>
                <c:pt idx="98">
                  <c:v>0.60494012497754845</c:v>
                </c:pt>
                <c:pt idx="99">
                  <c:v>0.61111126004283867</c:v>
                </c:pt>
                <c:pt idx="100">
                  <c:v>0.61728507587922588</c:v>
                </c:pt>
                <c:pt idx="101">
                  <c:v>0.62345621094451598</c:v>
                </c:pt>
                <c:pt idx="102">
                  <c:v>0.62963002678090318</c:v>
                </c:pt>
                <c:pt idx="103">
                  <c:v>0.63580384261729039</c:v>
                </c:pt>
                <c:pt idx="104">
                  <c:v>0.64197497768258049</c:v>
                </c:pt>
                <c:pt idx="105">
                  <c:v>0.64814879351896781</c:v>
                </c:pt>
                <c:pt idx="106">
                  <c:v>0.65432260935535502</c:v>
                </c:pt>
                <c:pt idx="107">
                  <c:v>0.66049374442064512</c:v>
                </c:pt>
                <c:pt idx="108">
                  <c:v>0.66666756025703233</c:v>
                </c:pt>
                <c:pt idx="109">
                  <c:v>0.67284137609341954</c:v>
                </c:pt>
                <c:pt idx="110">
                  <c:v>0.67901251115870964</c:v>
                </c:pt>
                <c:pt idx="111">
                  <c:v>0.68518632699509685</c:v>
                </c:pt>
                <c:pt idx="112">
                  <c:v>0.69136014283148406</c:v>
                </c:pt>
                <c:pt idx="113">
                  <c:v>0.69753127789677416</c:v>
                </c:pt>
                <c:pt idx="114">
                  <c:v>0.70370509373316137</c:v>
                </c:pt>
                <c:pt idx="115">
                  <c:v>0.70987622879845158</c:v>
                </c:pt>
                <c:pt idx="116">
                  <c:v>0.71605004463483868</c:v>
                </c:pt>
                <c:pt idx="117">
                  <c:v>0.72222386047122589</c:v>
                </c:pt>
                <c:pt idx="118">
                  <c:v>0.7283949955365161</c:v>
                </c:pt>
                <c:pt idx="119">
                  <c:v>0.7345688113729032</c:v>
                </c:pt>
                <c:pt idx="120">
                  <c:v>0.74074262720929041</c:v>
                </c:pt>
                <c:pt idx="121">
                  <c:v>0.74691376227458062</c:v>
                </c:pt>
                <c:pt idx="122">
                  <c:v>0.75308757811096771</c:v>
                </c:pt>
                <c:pt idx="123">
                  <c:v>0.75926139394735503</c:v>
                </c:pt>
                <c:pt idx="124">
                  <c:v>0.76543252901264525</c:v>
                </c:pt>
                <c:pt idx="125">
                  <c:v>0.77160634484903234</c:v>
                </c:pt>
                <c:pt idx="126">
                  <c:v>0.77777747991432256</c:v>
                </c:pt>
                <c:pt idx="127">
                  <c:v>0.78395129575070976</c:v>
                </c:pt>
                <c:pt idx="128">
                  <c:v>0.79012511158709686</c:v>
                </c:pt>
                <c:pt idx="129">
                  <c:v>0.79629624665238707</c:v>
                </c:pt>
                <c:pt idx="130">
                  <c:v>0.80247006248877428</c:v>
                </c:pt>
                <c:pt idx="131">
                  <c:v>0.80864387832516138</c:v>
                </c:pt>
                <c:pt idx="132">
                  <c:v>0.81481501339045159</c:v>
                </c:pt>
                <c:pt idx="133">
                  <c:v>0.8209888292268388</c:v>
                </c:pt>
                <c:pt idx="134">
                  <c:v>0.8271626450632259</c:v>
                </c:pt>
                <c:pt idx="135">
                  <c:v>0.83333378012851611</c:v>
                </c:pt>
                <c:pt idx="136">
                  <c:v>0.83950759596490332</c:v>
                </c:pt>
                <c:pt idx="137">
                  <c:v>0.84567873103019342</c:v>
                </c:pt>
                <c:pt idx="138">
                  <c:v>0.85185254686658063</c:v>
                </c:pt>
                <c:pt idx="139">
                  <c:v>0.85802636270296795</c:v>
                </c:pt>
                <c:pt idx="140">
                  <c:v>0.86419749776825794</c:v>
                </c:pt>
                <c:pt idx="141">
                  <c:v>0.87037131360464515</c:v>
                </c:pt>
                <c:pt idx="142">
                  <c:v>0.87654512944103236</c:v>
                </c:pt>
                <c:pt idx="143">
                  <c:v>0.88271626450632257</c:v>
                </c:pt>
                <c:pt idx="144">
                  <c:v>0.88889008034270978</c:v>
                </c:pt>
                <c:pt idx="145">
                  <c:v>0.89506389617909698</c:v>
                </c:pt>
                <c:pt idx="146">
                  <c:v>0.90123503124438697</c:v>
                </c:pt>
                <c:pt idx="147">
                  <c:v>0.90740884708077418</c:v>
                </c:pt>
                <c:pt idx="148">
                  <c:v>0.91358266291716139</c:v>
                </c:pt>
                <c:pt idx="149">
                  <c:v>0.9197537979824516</c:v>
                </c:pt>
                <c:pt idx="150">
                  <c:v>0.92592761381883881</c:v>
                </c:pt>
                <c:pt idx="151">
                  <c:v>0.93209874888412891</c:v>
                </c:pt>
                <c:pt idx="152">
                  <c:v>0.93827256472051623</c:v>
                </c:pt>
                <c:pt idx="153">
                  <c:v>0.94444638055690344</c:v>
                </c:pt>
                <c:pt idx="154">
                  <c:v>0.95061751562219354</c:v>
                </c:pt>
                <c:pt idx="155">
                  <c:v>0.95679133145858064</c:v>
                </c:pt>
                <c:pt idx="156">
                  <c:v>0.96296514729496785</c:v>
                </c:pt>
                <c:pt idx="157">
                  <c:v>0.96913628236025817</c:v>
                </c:pt>
                <c:pt idx="158">
                  <c:v>0.97531009819664527</c:v>
                </c:pt>
                <c:pt idx="159">
                  <c:v>0.98148391403303248</c:v>
                </c:pt>
                <c:pt idx="160">
                  <c:v>0.98765504909832258</c:v>
                </c:pt>
                <c:pt idx="161">
                  <c:v>0.99382886493470968</c:v>
                </c:pt>
                <c:pt idx="162">
                  <c:v>1</c:v>
                </c:pt>
              </c:numCache>
            </c:numRef>
          </c:xVal>
          <c:yVal>
            <c:numRef>
              <c:f>'32-cells'!$AJ$3:$AJ$280</c:f>
              <c:numCache>
                <c:formatCode>General</c:formatCode>
                <c:ptCount val="278"/>
                <c:pt idx="0">
                  <c:v>0.76785388252518139</c:v>
                </c:pt>
                <c:pt idx="1">
                  <c:v>0.75858503299212188</c:v>
                </c:pt>
                <c:pt idx="2">
                  <c:v>0.80366658760615572</c:v>
                </c:pt>
                <c:pt idx="3">
                  <c:v>0.80450781419301109</c:v>
                </c:pt>
                <c:pt idx="4">
                  <c:v>0.67895517269033823</c:v>
                </c:pt>
                <c:pt idx="5">
                  <c:v>0.73836146806836966</c:v>
                </c:pt>
                <c:pt idx="6">
                  <c:v>0.63261092502504057</c:v>
                </c:pt>
                <c:pt idx="7">
                  <c:v>0.60248545770063588</c:v>
                </c:pt>
                <c:pt idx="8">
                  <c:v>0.58289494564447686</c:v>
                </c:pt>
                <c:pt idx="9">
                  <c:v>0.54792517349231895</c:v>
                </c:pt>
                <c:pt idx="10">
                  <c:v>0.60711988246716564</c:v>
                </c:pt>
                <c:pt idx="11">
                  <c:v>0.56751739189043926</c:v>
                </c:pt>
                <c:pt idx="12">
                  <c:v>0.61365175949451323</c:v>
                </c:pt>
                <c:pt idx="13">
                  <c:v>0.6132302930301049</c:v>
                </c:pt>
                <c:pt idx="14">
                  <c:v>0.53570776505036266</c:v>
                </c:pt>
                <c:pt idx="15">
                  <c:v>0.45376069236531419</c:v>
                </c:pt>
                <c:pt idx="16">
                  <c:v>0.61428310602014502</c:v>
                </c:pt>
                <c:pt idx="17">
                  <c:v>0.44322744343902987</c:v>
                </c:pt>
                <c:pt idx="18">
                  <c:v>0.4758800032079229</c:v>
                </c:pt>
                <c:pt idx="19">
                  <c:v>0.51295540134016093</c:v>
                </c:pt>
                <c:pt idx="20">
                  <c:v>0.6652634847939336</c:v>
                </c:pt>
                <c:pt idx="21">
                  <c:v>0.59469259396398599</c:v>
                </c:pt>
                <c:pt idx="22">
                  <c:v>0.49778772764734686</c:v>
                </c:pt>
                <c:pt idx="23">
                  <c:v>0.51253393487575272</c:v>
                </c:pt>
                <c:pt idx="24">
                  <c:v>0.62692198092650953</c:v>
                </c:pt>
                <c:pt idx="25">
                  <c:v>0.69559712583760058</c:v>
                </c:pt>
                <c:pt idx="26">
                  <c:v>0.6652634847939336</c:v>
                </c:pt>
                <c:pt idx="27">
                  <c:v>0.65978612709858731</c:v>
                </c:pt>
                <c:pt idx="28">
                  <c:v>0.67600661378144145</c:v>
                </c:pt>
                <c:pt idx="29">
                  <c:v>0.58436922509892508</c:v>
                </c:pt>
                <c:pt idx="30">
                  <c:v>0.66420896546193231</c:v>
                </c:pt>
                <c:pt idx="31">
                  <c:v>0.57425744263704914</c:v>
                </c:pt>
                <c:pt idx="32">
                  <c:v>0.57573172209149737</c:v>
                </c:pt>
                <c:pt idx="33">
                  <c:v>0.51442968079460927</c:v>
                </c:pt>
                <c:pt idx="34">
                  <c:v>0.50642523065477452</c:v>
                </c:pt>
                <c:pt idx="35">
                  <c:v>0.78807744744893349</c:v>
                </c:pt>
                <c:pt idx="36">
                  <c:v>0.59153244865190446</c:v>
                </c:pt>
                <c:pt idx="37">
                  <c:v>0.65430876940324101</c:v>
                </c:pt>
                <c:pt idx="38">
                  <c:v>0.75100034297473428</c:v>
                </c:pt>
                <c:pt idx="39">
                  <c:v>0.5087424430380395</c:v>
                </c:pt>
                <c:pt idx="40">
                  <c:v>0.39920040815699709</c:v>
                </c:pt>
                <c:pt idx="41">
                  <c:v>0.72045511552788244</c:v>
                </c:pt>
                <c:pt idx="42">
                  <c:v>0.65030569116234305</c:v>
                </c:pt>
                <c:pt idx="43">
                  <c:v>0.67179365547931991</c:v>
                </c:pt>
                <c:pt idx="44">
                  <c:v>0.63724534979157033</c:v>
                </c:pt>
                <c:pt idx="45">
                  <c:v>0.5175898261066908</c:v>
                </c:pt>
                <c:pt idx="46">
                  <c:v>0.54918957288554371</c:v>
                </c:pt>
                <c:pt idx="47">
                  <c:v>0.66062735368544268</c:v>
                </c:pt>
                <c:pt idx="48">
                  <c:v>0.69138416753547915</c:v>
                </c:pt>
                <c:pt idx="49">
                  <c:v>0.54497661458342228</c:v>
                </c:pt>
                <c:pt idx="50">
                  <c:v>0.47187692496702494</c:v>
                </c:pt>
                <c:pt idx="51">
                  <c:v>0.65852172770536244</c:v>
                </c:pt>
                <c:pt idx="52">
                  <c:v>0.54139500280693253</c:v>
                </c:pt>
                <c:pt idx="53">
                  <c:v>0.70065301706853866</c:v>
                </c:pt>
                <c:pt idx="54">
                  <c:v>0.55171666533003216</c:v>
                </c:pt>
                <c:pt idx="55">
                  <c:v>0.54118341640374779</c:v>
                </c:pt>
                <c:pt idx="56">
                  <c:v>0.64356393407377199</c:v>
                </c:pt>
                <c:pt idx="57">
                  <c:v>0.59532394048961779</c:v>
                </c:pt>
                <c:pt idx="58">
                  <c:v>0.7339369233630636</c:v>
                </c:pt>
                <c:pt idx="59">
                  <c:v>0.55635109009656192</c:v>
                </c:pt>
                <c:pt idx="60">
                  <c:v>0.62629063440087773</c:v>
                </c:pt>
                <c:pt idx="61">
                  <c:v>0.47904014852000432</c:v>
                </c:pt>
                <c:pt idx="62">
                  <c:v>0.42974563560384876</c:v>
                </c:pt>
                <c:pt idx="63">
                  <c:v>0.50052640649502</c:v>
                </c:pt>
                <c:pt idx="64">
                  <c:v>0.59111098218749636</c:v>
                </c:pt>
                <c:pt idx="65">
                  <c:v>0.60901733472798347</c:v>
                </c:pt>
                <c:pt idx="66">
                  <c:v>0.56372419371076476</c:v>
                </c:pt>
                <c:pt idx="67">
                  <c:v>0.64967434463671125</c:v>
                </c:pt>
                <c:pt idx="68">
                  <c:v>0.67769077329711336</c:v>
                </c:pt>
                <c:pt idx="69">
                  <c:v>0.4784070956524113</c:v>
                </c:pt>
                <c:pt idx="70">
                  <c:v>0.57868198734235532</c:v>
                </c:pt>
                <c:pt idx="71">
                  <c:v>0.5114811218857126</c:v>
                </c:pt>
                <c:pt idx="72">
                  <c:v>0.67684954671025799</c:v>
                </c:pt>
                <c:pt idx="73">
                  <c:v>0.65873160776658612</c:v>
                </c:pt>
                <c:pt idx="74">
                  <c:v>0.46661115367486339</c:v>
                </c:pt>
                <c:pt idx="75">
                  <c:v>0.52264571733762877</c:v>
                </c:pt>
                <c:pt idx="76">
                  <c:v>0.52833466143615981</c:v>
                </c:pt>
                <c:pt idx="77">
                  <c:v>0.46766396666490345</c:v>
                </c:pt>
                <c:pt idx="78">
                  <c:v>0.48220029383208568</c:v>
                </c:pt>
                <c:pt idx="79">
                  <c:v>0.67769077329711336</c:v>
                </c:pt>
                <c:pt idx="80">
                  <c:v>0.70402474878380483</c:v>
                </c:pt>
                <c:pt idx="81">
                  <c:v>0.69960020407849854</c:v>
                </c:pt>
                <c:pt idx="82">
                  <c:v>0.69707311163401009</c:v>
                </c:pt>
                <c:pt idx="83">
                  <c:v>0.53591764511158624</c:v>
                </c:pt>
                <c:pt idx="84">
                  <c:v>0.56498859310398963</c:v>
                </c:pt>
                <c:pt idx="85">
                  <c:v>0.59068951572308803</c:v>
                </c:pt>
                <c:pt idx="86">
                  <c:v>0.75984943238534663</c:v>
                </c:pt>
                <c:pt idx="87">
                  <c:v>0.66800045729964552</c:v>
                </c:pt>
                <c:pt idx="88">
                  <c:v>0.5755218420302739</c:v>
                </c:pt>
                <c:pt idx="89">
                  <c:v>0.52180278440881223</c:v>
                </c:pt>
                <c:pt idx="90">
                  <c:v>0.5574056094285631</c:v>
                </c:pt>
                <c:pt idx="91">
                  <c:v>0.58015626679680365</c:v>
                </c:pt>
                <c:pt idx="92">
                  <c:v>0.56014428827623619</c:v>
                </c:pt>
                <c:pt idx="93">
                  <c:v>0.56435724657835784</c:v>
                </c:pt>
                <c:pt idx="94">
                  <c:v>0.59616687341843422</c:v>
                </c:pt>
                <c:pt idx="95">
                  <c:v>0.54876810642113538</c:v>
                </c:pt>
                <c:pt idx="96">
                  <c:v>0.39688319577373221</c:v>
                </c:pt>
                <c:pt idx="97">
                  <c:v>0.4912575569619605</c:v>
                </c:pt>
                <c:pt idx="98">
                  <c:v>0.72614405962641349</c:v>
                </c:pt>
                <c:pt idx="99">
                  <c:v>0.62945077971295915</c:v>
                </c:pt>
                <c:pt idx="100">
                  <c:v>0.69327991345433582</c:v>
                </c:pt>
                <c:pt idx="101">
                  <c:v>0.59869396586292267</c:v>
                </c:pt>
                <c:pt idx="102">
                  <c:v>0.59279514170316805</c:v>
                </c:pt>
                <c:pt idx="103">
                  <c:v>0.53486483212154612</c:v>
                </c:pt>
                <c:pt idx="104">
                  <c:v>0.60269704410382063</c:v>
                </c:pt>
                <c:pt idx="105">
                  <c:v>0.71160773245923115</c:v>
                </c:pt>
                <c:pt idx="106">
                  <c:v>0.62228755615997977</c:v>
                </c:pt>
                <c:pt idx="107">
                  <c:v>0.7381515880071462</c:v>
                </c:pt>
                <c:pt idx="108">
                  <c:v>0.72803980554527004</c:v>
                </c:pt>
                <c:pt idx="109">
                  <c:v>0.56161856773068464</c:v>
                </c:pt>
                <c:pt idx="110">
                  <c:v>0.50410801827150964</c:v>
                </c:pt>
                <c:pt idx="111">
                  <c:v>0.53591764511158624</c:v>
                </c:pt>
                <c:pt idx="112">
                  <c:v>0.55614121003533834</c:v>
                </c:pt>
                <c:pt idx="113">
                  <c:v>0.66715923071279015</c:v>
                </c:pt>
                <c:pt idx="114">
                  <c:v>0.56498859310398963</c:v>
                </c:pt>
                <c:pt idx="115">
                  <c:v>0.48999315756873574</c:v>
                </c:pt>
                <c:pt idx="116">
                  <c:v>0.48999315756873574</c:v>
                </c:pt>
                <c:pt idx="117">
                  <c:v>0.4758800032079229</c:v>
                </c:pt>
                <c:pt idx="118">
                  <c:v>0.537182044504811</c:v>
                </c:pt>
                <c:pt idx="119">
                  <c:v>0.61407322595892144</c:v>
                </c:pt>
                <c:pt idx="120">
                  <c:v>0.52391011673085353</c:v>
                </c:pt>
                <c:pt idx="121">
                  <c:v>0.51485114725901759</c:v>
                </c:pt>
                <c:pt idx="122">
                  <c:v>0.54560796110905407</c:v>
                </c:pt>
                <c:pt idx="123">
                  <c:v>0.54602942757346229</c:v>
                </c:pt>
                <c:pt idx="124">
                  <c:v>0.79587201752754466</c:v>
                </c:pt>
                <c:pt idx="125">
                  <c:v>0.63555948393393724</c:v>
                </c:pt>
                <c:pt idx="126">
                  <c:v>0.47208851137020963</c:v>
                </c:pt>
                <c:pt idx="127">
                  <c:v>0.70886905361155805</c:v>
                </c:pt>
                <c:pt idx="128">
                  <c:v>0.67705942677148157</c:v>
                </c:pt>
                <c:pt idx="129">
                  <c:v>0.63577107033712199</c:v>
                </c:pt>
                <c:pt idx="130">
                  <c:v>0.57910345380676354</c:v>
                </c:pt>
                <c:pt idx="131">
                  <c:v>0.67411086786258489</c:v>
                </c:pt>
                <c:pt idx="132">
                  <c:v>0.77543686620060781</c:v>
                </c:pt>
                <c:pt idx="133">
                  <c:v>0.81630546251252034</c:v>
                </c:pt>
                <c:pt idx="134">
                  <c:v>0.58226359911884495</c:v>
                </c:pt>
                <c:pt idx="135">
                  <c:v>0.68253678446682786</c:v>
                </c:pt>
                <c:pt idx="136">
                  <c:v>0.61891753078667477</c:v>
                </c:pt>
                <c:pt idx="137">
                  <c:v>0.73372704330183991</c:v>
                </c:pt>
                <c:pt idx="138">
                  <c:v>0.77670126559383268</c:v>
                </c:pt>
                <c:pt idx="139">
                  <c:v>0.57320462964700902</c:v>
                </c:pt>
                <c:pt idx="140">
                  <c:v>0.68548534337572453</c:v>
                </c:pt>
                <c:pt idx="141">
                  <c:v>0.6730563485305836</c:v>
                </c:pt>
                <c:pt idx="142">
                  <c:v>0.80029485589088967</c:v>
                </c:pt>
                <c:pt idx="143">
                  <c:v>0.71118626599482293</c:v>
                </c:pt>
                <c:pt idx="144">
                  <c:v>0.7716453743628946</c:v>
                </c:pt>
                <c:pt idx="145">
                  <c:v>0.66821204370283027</c:v>
                </c:pt>
                <c:pt idx="146">
                  <c:v>0.70044313700731509</c:v>
                </c:pt>
                <c:pt idx="147">
                  <c:v>0.88729781980687616</c:v>
                </c:pt>
                <c:pt idx="148">
                  <c:v>0.62881943318732736</c:v>
                </c:pt>
                <c:pt idx="149">
                  <c:v>0.78976331330656646</c:v>
                </c:pt>
                <c:pt idx="150">
                  <c:v>0.78870879397456528</c:v>
                </c:pt>
                <c:pt idx="151">
                  <c:v>0.76974962844403794</c:v>
                </c:pt>
                <c:pt idx="152">
                  <c:v>0.86960305366957369</c:v>
                </c:pt>
                <c:pt idx="153">
                  <c:v>0.69011976814225429</c:v>
                </c:pt>
                <c:pt idx="154">
                  <c:v>0.7535291417611838</c:v>
                </c:pt>
                <c:pt idx="155">
                  <c:v>0.85443537997675967</c:v>
                </c:pt>
                <c:pt idx="156">
                  <c:v>0.80198072174852275</c:v>
                </c:pt>
                <c:pt idx="157">
                  <c:v>0.94249115688278629</c:v>
                </c:pt>
                <c:pt idx="158">
                  <c:v>0.80514086706060417</c:v>
                </c:pt>
                <c:pt idx="159">
                  <c:v>0.85253963405790301</c:v>
                </c:pt>
                <c:pt idx="160">
                  <c:v>1</c:v>
                </c:pt>
                <c:pt idx="161">
                  <c:v>0.93090509496646179</c:v>
                </c:pt>
                <c:pt idx="162">
                  <c:v>0.58015626679680365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720-D842-905B-D6CC2F045344}"/>
            </c:ext>
          </c:extLst>
        </c:ser>
        <c:ser>
          <c:idx val="9"/>
          <c:order val="9"/>
          <c:tx>
            <c:strRef>
              <c:f>'32-cells'!$AM$2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53000"/>
                </a:schemeClr>
              </a:solidFill>
              <a:ln w="9525">
                <a:solidFill>
                  <a:schemeClr val="accent6">
                    <a:shade val="53000"/>
                  </a:schemeClr>
                </a:solidFill>
              </a:ln>
              <a:effectLst/>
            </c:spPr>
          </c:marker>
          <c:xVal>
            <c:numRef>
              <c:f>'32-cells'!$AM$3:$AM$280</c:f>
              <c:numCache>
                <c:formatCode>General</c:formatCode>
                <c:ptCount val="278"/>
                <c:pt idx="0">
                  <c:v>0</c:v>
                </c:pt>
                <c:pt idx="1">
                  <c:v>6.2489818977080136E-3</c:v>
                </c:pt>
                <c:pt idx="2">
                  <c:v>1.2501429675558961E-2</c:v>
                </c:pt>
                <c:pt idx="3">
                  <c:v>1.8750411573266977E-2</c:v>
                </c:pt>
                <c:pt idx="4">
                  <c:v>2.499939347097499E-2</c:v>
                </c:pt>
                <c:pt idx="5">
                  <c:v>3.1248375368682999E-2</c:v>
                </c:pt>
                <c:pt idx="6">
                  <c:v>3.7500823146533954E-2</c:v>
                </c:pt>
                <c:pt idx="7">
                  <c:v>4.374980504424196E-2</c:v>
                </c:pt>
                <c:pt idx="8">
                  <c:v>4.999878694194998E-2</c:v>
                </c:pt>
                <c:pt idx="9">
                  <c:v>5.6251234719800924E-2</c:v>
                </c:pt>
                <c:pt idx="10">
                  <c:v>6.250021661750893E-2</c:v>
                </c:pt>
                <c:pt idx="11">
                  <c:v>6.874919851521695E-2</c:v>
                </c:pt>
                <c:pt idx="12">
                  <c:v>7.5001646293067908E-2</c:v>
                </c:pt>
                <c:pt idx="13">
                  <c:v>8.1250628190775914E-2</c:v>
                </c:pt>
                <c:pt idx="14">
                  <c:v>8.749961008848392E-2</c:v>
                </c:pt>
                <c:pt idx="15">
                  <c:v>9.374859198619194E-2</c:v>
                </c:pt>
                <c:pt idx="16">
                  <c:v>0.10000103976404288</c:v>
                </c:pt>
                <c:pt idx="17">
                  <c:v>0.10625002166175089</c:v>
                </c:pt>
                <c:pt idx="18">
                  <c:v>0.11249900355945891</c:v>
                </c:pt>
                <c:pt idx="19">
                  <c:v>0.11875145133730985</c:v>
                </c:pt>
                <c:pt idx="20">
                  <c:v>0.12500043323501786</c:v>
                </c:pt>
                <c:pt idx="21">
                  <c:v>0.13124941513272589</c:v>
                </c:pt>
                <c:pt idx="22">
                  <c:v>0.13750186291057684</c:v>
                </c:pt>
                <c:pt idx="23">
                  <c:v>0.14375084480828484</c:v>
                </c:pt>
                <c:pt idx="24">
                  <c:v>0.14999982670599285</c:v>
                </c:pt>
                <c:pt idx="25">
                  <c:v>0.15624880860370088</c:v>
                </c:pt>
                <c:pt idx="26">
                  <c:v>0.16250125638155183</c:v>
                </c:pt>
                <c:pt idx="27">
                  <c:v>0.16875023827925983</c:v>
                </c:pt>
                <c:pt idx="28">
                  <c:v>0.17499922017696784</c:v>
                </c:pt>
                <c:pt idx="29">
                  <c:v>0.18125166795481878</c:v>
                </c:pt>
                <c:pt idx="30">
                  <c:v>0.18750064985252682</c:v>
                </c:pt>
                <c:pt idx="31">
                  <c:v>0.19374963175023482</c:v>
                </c:pt>
                <c:pt idx="32">
                  <c:v>0.19999861364794283</c:v>
                </c:pt>
                <c:pt idx="33">
                  <c:v>0.20625106142579377</c:v>
                </c:pt>
                <c:pt idx="34">
                  <c:v>0.21250004332350178</c:v>
                </c:pt>
                <c:pt idx="35">
                  <c:v>0.21874902522120979</c:v>
                </c:pt>
                <c:pt idx="36">
                  <c:v>0.22500147299906076</c:v>
                </c:pt>
                <c:pt idx="37">
                  <c:v>0.23125045489676876</c:v>
                </c:pt>
                <c:pt idx="38">
                  <c:v>0.2374994367944768</c:v>
                </c:pt>
                <c:pt idx="39">
                  <c:v>0.24375188457232771</c:v>
                </c:pt>
                <c:pt idx="40">
                  <c:v>0.25000086647003572</c:v>
                </c:pt>
                <c:pt idx="41">
                  <c:v>0.25624984836774378</c:v>
                </c:pt>
                <c:pt idx="42">
                  <c:v>0.26249883026545179</c:v>
                </c:pt>
                <c:pt idx="43">
                  <c:v>0.26875127804330273</c:v>
                </c:pt>
                <c:pt idx="44">
                  <c:v>0.27500025994101074</c:v>
                </c:pt>
                <c:pt idx="45">
                  <c:v>0.28124924183871874</c:v>
                </c:pt>
                <c:pt idx="46">
                  <c:v>0.28750168961656969</c:v>
                </c:pt>
                <c:pt idx="47">
                  <c:v>0.29375067151427769</c:v>
                </c:pt>
                <c:pt idx="48">
                  <c:v>0.2999996534119857</c:v>
                </c:pt>
                <c:pt idx="49">
                  <c:v>0.30624863530969376</c:v>
                </c:pt>
                <c:pt idx="50">
                  <c:v>0.31250108308754471</c:v>
                </c:pt>
                <c:pt idx="51">
                  <c:v>0.31875006498525266</c:v>
                </c:pt>
                <c:pt idx="52">
                  <c:v>0.32499904688296072</c:v>
                </c:pt>
                <c:pt idx="53">
                  <c:v>0.33125149466081161</c:v>
                </c:pt>
                <c:pt idx="54">
                  <c:v>0.33750047655851967</c:v>
                </c:pt>
                <c:pt idx="55">
                  <c:v>0.34374945845622773</c:v>
                </c:pt>
                <c:pt idx="56">
                  <c:v>0.35000190623407862</c:v>
                </c:pt>
                <c:pt idx="57">
                  <c:v>0.35625088813178668</c:v>
                </c:pt>
                <c:pt idx="58">
                  <c:v>0.36249987002949463</c:v>
                </c:pt>
                <c:pt idx="59">
                  <c:v>0.36874885192720269</c:v>
                </c:pt>
                <c:pt idx="60">
                  <c:v>0.37500129970505364</c:v>
                </c:pt>
                <c:pt idx="61">
                  <c:v>0.38125028160276164</c:v>
                </c:pt>
                <c:pt idx="62">
                  <c:v>0.38749926350046965</c:v>
                </c:pt>
                <c:pt idx="63">
                  <c:v>0.39375171127832059</c:v>
                </c:pt>
                <c:pt idx="64">
                  <c:v>0.4000006931760286</c:v>
                </c:pt>
                <c:pt idx="65">
                  <c:v>0.4062496750737366</c:v>
                </c:pt>
                <c:pt idx="66">
                  <c:v>0.41250212285158755</c:v>
                </c:pt>
                <c:pt idx="67">
                  <c:v>0.41875110474929561</c:v>
                </c:pt>
                <c:pt idx="68">
                  <c:v>0.42500008664700356</c:v>
                </c:pt>
                <c:pt idx="69">
                  <c:v>0.43124906854471162</c:v>
                </c:pt>
                <c:pt idx="70">
                  <c:v>0.43750151632256257</c:v>
                </c:pt>
                <c:pt idx="71">
                  <c:v>0.44375049822027057</c:v>
                </c:pt>
                <c:pt idx="72">
                  <c:v>0.44999948011797858</c:v>
                </c:pt>
                <c:pt idx="73">
                  <c:v>0.45625192789582952</c:v>
                </c:pt>
                <c:pt idx="74">
                  <c:v>0.46250090979353753</c:v>
                </c:pt>
                <c:pt idx="75">
                  <c:v>0.46874989169124553</c:v>
                </c:pt>
                <c:pt idx="76">
                  <c:v>0.4749988735889536</c:v>
                </c:pt>
                <c:pt idx="77">
                  <c:v>0.48125132136680454</c:v>
                </c:pt>
                <c:pt idx="78">
                  <c:v>0.48750030326451249</c:v>
                </c:pt>
                <c:pt idx="79">
                  <c:v>0.49374928516222055</c:v>
                </c:pt>
                <c:pt idx="80">
                  <c:v>0.50000173294007144</c:v>
                </c:pt>
                <c:pt idx="81">
                  <c:v>0.5062507148377795</c:v>
                </c:pt>
                <c:pt idx="82">
                  <c:v>0.51249969673548756</c:v>
                </c:pt>
                <c:pt idx="83">
                  <c:v>0.5187521445133384</c:v>
                </c:pt>
                <c:pt idx="84">
                  <c:v>0.52500112641104646</c:v>
                </c:pt>
                <c:pt idx="85">
                  <c:v>0.53125010830875452</c:v>
                </c:pt>
                <c:pt idx="86">
                  <c:v>0.53749909020646247</c:v>
                </c:pt>
                <c:pt idx="87">
                  <c:v>0.54375153798431353</c:v>
                </c:pt>
                <c:pt idx="88">
                  <c:v>0.55000051988202148</c:v>
                </c:pt>
                <c:pt idx="89">
                  <c:v>0.55624950177972943</c:v>
                </c:pt>
                <c:pt idx="90">
                  <c:v>0.56250194955758048</c:v>
                </c:pt>
                <c:pt idx="91">
                  <c:v>0.56875093145528843</c:v>
                </c:pt>
                <c:pt idx="92">
                  <c:v>0.57499991335299638</c:v>
                </c:pt>
                <c:pt idx="93">
                  <c:v>0.58124889525070456</c:v>
                </c:pt>
                <c:pt idx="94">
                  <c:v>0.58750134302855539</c:v>
                </c:pt>
                <c:pt idx="95">
                  <c:v>0.59375032492626345</c:v>
                </c:pt>
                <c:pt idx="96">
                  <c:v>0.5999993068239714</c:v>
                </c:pt>
                <c:pt idx="97">
                  <c:v>0.60625175460182246</c:v>
                </c:pt>
                <c:pt idx="98">
                  <c:v>0.61250073649953041</c:v>
                </c:pt>
                <c:pt idx="99">
                  <c:v>0.61874971839723836</c:v>
                </c:pt>
                <c:pt idx="100">
                  <c:v>0.62500216617508941</c:v>
                </c:pt>
                <c:pt idx="101">
                  <c:v>0.63125114807279736</c:v>
                </c:pt>
                <c:pt idx="102">
                  <c:v>0.63750012997050531</c:v>
                </c:pt>
                <c:pt idx="103">
                  <c:v>0.64374911186821338</c:v>
                </c:pt>
                <c:pt idx="104">
                  <c:v>0.65000155964606432</c:v>
                </c:pt>
                <c:pt idx="105">
                  <c:v>0.65625054154377238</c:v>
                </c:pt>
                <c:pt idx="106">
                  <c:v>0.66249952344148033</c:v>
                </c:pt>
                <c:pt idx="107">
                  <c:v>0.66875197121933139</c:v>
                </c:pt>
                <c:pt idx="108">
                  <c:v>0.67500095311703934</c:v>
                </c:pt>
                <c:pt idx="109">
                  <c:v>0.68124993501474729</c:v>
                </c:pt>
                <c:pt idx="110">
                  <c:v>0.68750238279259834</c:v>
                </c:pt>
                <c:pt idx="111">
                  <c:v>0.69375136469030629</c:v>
                </c:pt>
                <c:pt idx="112">
                  <c:v>0.70000034658801435</c:v>
                </c:pt>
                <c:pt idx="113">
                  <c:v>0.70624932848572231</c:v>
                </c:pt>
                <c:pt idx="114">
                  <c:v>0.71250177626357336</c:v>
                </c:pt>
                <c:pt idx="115">
                  <c:v>0.71875075816128131</c:v>
                </c:pt>
                <c:pt idx="116">
                  <c:v>0.72499974005898926</c:v>
                </c:pt>
                <c:pt idx="117">
                  <c:v>0.73125218783684032</c:v>
                </c:pt>
                <c:pt idx="118">
                  <c:v>0.73750116973454827</c:v>
                </c:pt>
                <c:pt idx="119">
                  <c:v>0.74375015163225622</c:v>
                </c:pt>
                <c:pt idx="120">
                  <c:v>0.74999913352996439</c:v>
                </c:pt>
                <c:pt idx="121">
                  <c:v>0.75625158130781522</c:v>
                </c:pt>
                <c:pt idx="122">
                  <c:v>0.76250056320552329</c:v>
                </c:pt>
                <c:pt idx="123">
                  <c:v>0.76874954510323124</c:v>
                </c:pt>
                <c:pt idx="124">
                  <c:v>0.77500199288108229</c:v>
                </c:pt>
                <c:pt idx="125">
                  <c:v>0.78125097477879024</c:v>
                </c:pt>
                <c:pt idx="126">
                  <c:v>0.78749995667649819</c:v>
                </c:pt>
                <c:pt idx="127">
                  <c:v>0.79375240445434925</c:v>
                </c:pt>
                <c:pt idx="128">
                  <c:v>0.8000013863520572</c:v>
                </c:pt>
                <c:pt idx="129">
                  <c:v>0.80625036824976515</c:v>
                </c:pt>
                <c:pt idx="130">
                  <c:v>0.81249935014747321</c:v>
                </c:pt>
                <c:pt idx="131">
                  <c:v>0.81875179792532415</c:v>
                </c:pt>
                <c:pt idx="132">
                  <c:v>0.82500077982303222</c:v>
                </c:pt>
                <c:pt idx="133">
                  <c:v>0.83124976172074017</c:v>
                </c:pt>
                <c:pt idx="134">
                  <c:v>0.83750220949859122</c:v>
                </c:pt>
                <c:pt idx="135">
                  <c:v>0.84375119139629917</c:v>
                </c:pt>
                <c:pt idx="136">
                  <c:v>0.85000017329400712</c:v>
                </c:pt>
                <c:pt idx="137">
                  <c:v>0.85625262107185818</c:v>
                </c:pt>
                <c:pt idx="138">
                  <c:v>0.86250160296956613</c:v>
                </c:pt>
                <c:pt idx="139">
                  <c:v>0.86875058486727419</c:v>
                </c:pt>
                <c:pt idx="140">
                  <c:v>0.87499956676498214</c:v>
                </c:pt>
                <c:pt idx="141">
                  <c:v>0.8812520145428332</c:v>
                </c:pt>
                <c:pt idx="142">
                  <c:v>0.88750099644054115</c:v>
                </c:pt>
                <c:pt idx="143">
                  <c:v>0.8937499783382491</c:v>
                </c:pt>
                <c:pt idx="144">
                  <c:v>0.90000242611610015</c:v>
                </c:pt>
                <c:pt idx="145">
                  <c:v>0.9062514080138081</c:v>
                </c:pt>
                <c:pt idx="146">
                  <c:v>0.91250038991151605</c:v>
                </c:pt>
                <c:pt idx="147">
                  <c:v>0.91874937180922422</c:v>
                </c:pt>
                <c:pt idx="148">
                  <c:v>0.92500181958707506</c:v>
                </c:pt>
                <c:pt idx="149">
                  <c:v>0.93125080148478312</c:v>
                </c:pt>
                <c:pt idx="150">
                  <c:v>0.93749978338249107</c:v>
                </c:pt>
                <c:pt idx="151">
                  <c:v>0.94375223116034213</c:v>
                </c:pt>
                <c:pt idx="152">
                  <c:v>0.95000121305805008</c:v>
                </c:pt>
                <c:pt idx="153">
                  <c:v>0.95625019495575803</c:v>
                </c:pt>
                <c:pt idx="154">
                  <c:v>0.96250264273360908</c:v>
                </c:pt>
                <c:pt idx="155">
                  <c:v>0.96875162463131703</c:v>
                </c:pt>
                <c:pt idx="156">
                  <c:v>0.97500060652902498</c:v>
                </c:pt>
                <c:pt idx="157">
                  <c:v>0.98124958842673304</c:v>
                </c:pt>
                <c:pt idx="158">
                  <c:v>0.98750203620458399</c:v>
                </c:pt>
                <c:pt idx="159">
                  <c:v>0.99375101810229205</c:v>
                </c:pt>
                <c:pt idx="160">
                  <c:v>1</c:v>
                </c:pt>
              </c:numCache>
            </c:numRef>
          </c:xVal>
          <c:yVal>
            <c:numRef>
              <c:f>'32-cells'!$AN$3:$AN$280</c:f>
              <c:numCache>
                <c:formatCode>General</c:formatCode>
                <c:ptCount val="278"/>
                <c:pt idx="0">
                  <c:v>0.33153153153153153</c:v>
                </c:pt>
                <c:pt idx="1">
                  <c:v>0.45094630630630633</c:v>
                </c:pt>
                <c:pt idx="2">
                  <c:v>0.43603603603603602</c:v>
                </c:pt>
                <c:pt idx="3">
                  <c:v>0.55725261261261261</c:v>
                </c:pt>
                <c:pt idx="4">
                  <c:v>0.52324324324324323</c:v>
                </c:pt>
                <c:pt idx="5">
                  <c:v>0.5486486486486486</c:v>
                </c:pt>
                <c:pt idx="6">
                  <c:v>0.51585585585585592</c:v>
                </c:pt>
                <c:pt idx="7">
                  <c:v>0.51603603603603598</c:v>
                </c:pt>
                <c:pt idx="8">
                  <c:v>0.53477477477477475</c:v>
                </c:pt>
                <c:pt idx="9">
                  <c:v>0.54927999999999999</c:v>
                </c:pt>
                <c:pt idx="10">
                  <c:v>0.5243243243243243</c:v>
                </c:pt>
                <c:pt idx="11">
                  <c:v>0.39878342342342343</c:v>
                </c:pt>
                <c:pt idx="12">
                  <c:v>0.36684684684684682</c:v>
                </c:pt>
                <c:pt idx="13">
                  <c:v>0.45234306306306304</c:v>
                </c:pt>
                <c:pt idx="14">
                  <c:v>0.35225225225225226</c:v>
                </c:pt>
                <c:pt idx="15">
                  <c:v>0.32004468468468467</c:v>
                </c:pt>
                <c:pt idx="16">
                  <c:v>0.36900900900900901</c:v>
                </c:pt>
                <c:pt idx="17">
                  <c:v>0.29973045045045049</c:v>
                </c:pt>
                <c:pt idx="18">
                  <c:v>0.24576576576576578</c:v>
                </c:pt>
                <c:pt idx="19">
                  <c:v>0.20675747747747747</c:v>
                </c:pt>
                <c:pt idx="20">
                  <c:v>0.18378378378378379</c:v>
                </c:pt>
                <c:pt idx="21">
                  <c:v>0.19554018018018018</c:v>
                </c:pt>
                <c:pt idx="22">
                  <c:v>0.16270270270270271</c:v>
                </c:pt>
                <c:pt idx="23">
                  <c:v>0.11891891891891893</c:v>
                </c:pt>
                <c:pt idx="24">
                  <c:v>0.10810810810810811</c:v>
                </c:pt>
                <c:pt idx="25">
                  <c:v>0.1036036036036036</c:v>
                </c:pt>
                <c:pt idx="26">
                  <c:v>9.8198198198198194E-2</c:v>
                </c:pt>
                <c:pt idx="27">
                  <c:v>9.842306306306306E-2</c:v>
                </c:pt>
                <c:pt idx="28">
                  <c:v>9.5135135135135135E-2</c:v>
                </c:pt>
                <c:pt idx="29">
                  <c:v>8.1352072072072068E-2</c:v>
                </c:pt>
                <c:pt idx="30">
                  <c:v>5.4954954954954956E-2</c:v>
                </c:pt>
                <c:pt idx="31">
                  <c:v>3.4819459459459461E-2</c:v>
                </c:pt>
                <c:pt idx="32">
                  <c:v>0.10666666666666667</c:v>
                </c:pt>
                <c:pt idx="33">
                  <c:v>8.500036036036035E-2</c:v>
                </c:pt>
                <c:pt idx="34">
                  <c:v>0.10684684684684684</c:v>
                </c:pt>
                <c:pt idx="35">
                  <c:v>8.4909549549549546E-2</c:v>
                </c:pt>
                <c:pt idx="36">
                  <c:v>7.1351351351351358E-2</c:v>
                </c:pt>
                <c:pt idx="37">
                  <c:v>6.7522882882882884E-2</c:v>
                </c:pt>
                <c:pt idx="38">
                  <c:v>6.576576576576576E-2</c:v>
                </c:pt>
                <c:pt idx="39">
                  <c:v>6.4188828828828828E-2</c:v>
                </c:pt>
                <c:pt idx="40">
                  <c:v>6.4864864864864868E-2</c:v>
                </c:pt>
                <c:pt idx="41">
                  <c:v>7.5630990990990993E-2</c:v>
                </c:pt>
                <c:pt idx="42">
                  <c:v>9.7297297297297303E-2</c:v>
                </c:pt>
                <c:pt idx="43">
                  <c:v>6.707171171171171E-2</c:v>
                </c:pt>
                <c:pt idx="44">
                  <c:v>6.6306306306306295E-2</c:v>
                </c:pt>
                <c:pt idx="45">
                  <c:v>9.7297297297297303E-2</c:v>
                </c:pt>
                <c:pt idx="46">
                  <c:v>8.9369369369369372E-2</c:v>
                </c:pt>
                <c:pt idx="47">
                  <c:v>9.3964684684684677E-2</c:v>
                </c:pt>
                <c:pt idx="48">
                  <c:v>0.13261261261261259</c:v>
                </c:pt>
                <c:pt idx="49">
                  <c:v>7.6396396396396393E-2</c:v>
                </c:pt>
                <c:pt idx="50">
                  <c:v>0.17387387387387387</c:v>
                </c:pt>
                <c:pt idx="51">
                  <c:v>0.20423351351351351</c:v>
                </c:pt>
                <c:pt idx="52">
                  <c:v>0.23423423423423423</c:v>
                </c:pt>
                <c:pt idx="53">
                  <c:v>0.31887423423423422</c:v>
                </c:pt>
                <c:pt idx="54">
                  <c:v>0.39603603603603604</c:v>
                </c:pt>
                <c:pt idx="55">
                  <c:v>0.37590054054054051</c:v>
                </c:pt>
                <c:pt idx="56">
                  <c:v>0.36612612612612611</c:v>
                </c:pt>
                <c:pt idx="57">
                  <c:v>0.4036482882882883</c:v>
                </c:pt>
                <c:pt idx="58">
                  <c:v>0.35315315315315315</c:v>
                </c:pt>
                <c:pt idx="59">
                  <c:v>0.39369369369369367</c:v>
                </c:pt>
                <c:pt idx="60">
                  <c:v>0.41801801801801802</c:v>
                </c:pt>
                <c:pt idx="61">
                  <c:v>0.39387387387387385</c:v>
                </c:pt>
                <c:pt idx="62">
                  <c:v>0.38792792792792796</c:v>
                </c:pt>
                <c:pt idx="63">
                  <c:v>0.38720720720720719</c:v>
                </c:pt>
                <c:pt idx="64">
                  <c:v>0.43819819819819816</c:v>
                </c:pt>
                <c:pt idx="65">
                  <c:v>0.32702702702702702</c:v>
                </c:pt>
                <c:pt idx="66">
                  <c:v>0.32018018018018019</c:v>
                </c:pt>
                <c:pt idx="67">
                  <c:v>0.24283819819819821</c:v>
                </c:pt>
                <c:pt idx="68">
                  <c:v>0.19747747747747746</c:v>
                </c:pt>
                <c:pt idx="69">
                  <c:v>0.16427963963963965</c:v>
                </c:pt>
                <c:pt idx="70">
                  <c:v>0.14594594594594595</c:v>
                </c:pt>
                <c:pt idx="71">
                  <c:v>0.14864864864864866</c:v>
                </c:pt>
                <c:pt idx="72">
                  <c:v>0.1700900900900901</c:v>
                </c:pt>
                <c:pt idx="73">
                  <c:v>0.17391855855855856</c:v>
                </c:pt>
                <c:pt idx="74">
                  <c:v>0.17495495495495494</c:v>
                </c:pt>
                <c:pt idx="75">
                  <c:v>0.30090090090090088</c:v>
                </c:pt>
                <c:pt idx="76">
                  <c:v>0.40720720720720721</c:v>
                </c:pt>
                <c:pt idx="77">
                  <c:v>0.47918990990990989</c:v>
                </c:pt>
                <c:pt idx="78">
                  <c:v>0.40702702702702703</c:v>
                </c:pt>
                <c:pt idx="79">
                  <c:v>0.34554090090090095</c:v>
                </c:pt>
                <c:pt idx="80">
                  <c:v>0.25945945945945947</c:v>
                </c:pt>
                <c:pt idx="81">
                  <c:v>0.21918990990990991</c:v>
                </c:pt>
                <c:pt idx="82">
                  <c:v>0.26972972972972969</c:v>
                </c:pt>
                <c:pt idx="83">
                  <c:v>0.34950486486486487</c:v>
                </c:pt>
                <c:pt idx="84">
                  <c:v>0.38990990990990992</c:v>
                </c:pt>
                <c:pt idx="85">
                  <c:v>0.37612684684684689</c:v>
                </c:pt>
                <c:pt idx="86">
                  <c:v>0.35801801801801802</c:v>
                </c:pt>
                <c:pt idx="87">
                  <c:v>0.34995459459459455</c:v>
                </c:pt>
                <c:pt idx="88">
                  <c:v>0.38198198198198197</c:v>
                </c:pt>
                <c:pt idx="89">
                  <c:v>0.3742789189189189</c:v>
                </c:pt>
                <c:pt idx="90">
                  <c:v>0.34054054054054056</c:v>
                </c:pt>
                <c:pt idx="91">
                  <c:v>0.31900972972972974</c:v>
                </c:pt>
                <c:pt idx="92">
                  <c:v>0.29549549549549547</c:v>
                </c:pt>
                <c:pt idx="93">
                  <c:v>0.26729801801801806</c:v>
                </c:pt>
                <c:pt idx="94">
                  <c:v>0.36432432432432432</c:v>
                </c:pt>
                <c:pt idx="95">
                  <c:v>0.37229693693693694</c:v>
                </c:pt>
                <c:pt idx="96">
                  <c:v>0.43819819819819816</c:v>
                </c:pt>
                <c:pt idx="97">
                  <c:v>0.4068021621621622</c:v>
                </c:pt>
                <c:pt idx="98">
                  <c:v>0.32018018018018019</c:v>
                </c:pt>
                <c:pt idx="99">
                  <c:v>0.40702702702702703</c:v>
                </c:pt>
                <c:pt idx="100">
                  <c:v>0.34234234234234234</c:v>
                </c:pt>
                <c:pt idx="101">
                  <c:v>0.42225297297297298</c:v>
                </c:pt>
                <c:pt idx="102">
                  <c:v>0.35531531531531529</c:v>
                </c:pt>
                <c:pt idx="103">
                  <c:v>0.32936936936936939</c:v>
                </c:pt>
                <c:pt idx="104">
                  <c:v>0.40936936936936935</c:v>
                </c:pt>
                <c:pt idx="105">
                  <c:v>0.42882882882882883</c:v>
                </c:pt>
                <c:pt idx="106">
                  <c:v>0.40180180180180181</c:v>
                </c:pt>
                <c:pt idx="107">
                  <c:v>0.36238702702702702</c:v>
                </c:pt>
                <c:pt idx="108">
                  <c:v>0.32576576576576577</c:v>
                </c:pt>
                <c:pt idx="109">
                  <c:v>0.229009009009009</c:v>
                </c:pt>
                <c:pt idx="110">
                  <c:v>0.40450450450450448</c:v>
                </c:pt>
                <c:pt idx="111">
                  <c:v>0.39391855855855856</c:v>
                </c:pt>
                <c:pt idx="112">
                  <c:v>0.541981981981982</c:v>
                </c:pt>
                <c:pt idx="113">
                  <c:v>0.56072072072072066</c:v>
                </c:pt>
                <c:pt idx="114">
                  <c:v>0.54792792792792799</c:v>
                </c:pt>
                <c:pt idx="115">
                  <c:v>0.4340093693693694</c:v>
                </c:pt>
                <c:pt idx="116">
                  <c:v>0.47423423423423422</c:v>
                </c:pt>
                <c:pt idx="117">
                  <c:v>0.48585513513513517</c:v>
                </c:pt>
                <c:pt idx="118">
                  <c:v>0.43567567567567572</c:v>
                </c:pt>
                <c:pt idx="119">
                  <c:v>0.41369369369369369</c:v>
                </c:pt>
                <c:pt idx="120">
                  <c:v>0.4756756756756757</c:v>
                </c:pt>
                <c:pt idx="121">
                  <c:v>0.55941477477477475</c:v>
                </c:pt>
                <c:pt idx="122">
                  <c:v>0.58504504504504506</c:v>
                </c:pt>
                <c:pt idx="123">
                  <c:v>0.58288288288288292</c:v>
                </c:pt>
                <c:pt idx="124">
                  <c:v>0.7264864864864865</c:v>
                </c:pt>
                <c:pt idx="125">
                  <c:v>0.77612684684684685</c:v>
                </c:pt>
                <c:pt idx="126">
                  <c:v>0.57927927927927925</c:v>
                </c:pt>
                <c:pt idx="127">
                  <c:v>0.54680216216216215</c:v>
                </c:pt>
                <c:pt idx="128">
                  <c:v>0.5881081081081081</c:v>
                </c:pt>
                <c:pt idx="129">
                  <c:v>0.55184720720720715</c:v>
                </c:pt>
                <c:pt idx="130">
                  <c:v>0.43513513513513513</c:v>
                </c:pt>
                <c:pt idx="131">
                  <c:v>0.4968922522522522</c:v>
                </c:pt>
                <c:pt idx="132">
                  <c:v>0.52540540540540548</c:v>
                </c:pt>
                <c:pt idx="133">
                  <c:v>0.47387387387387386</c:v>
                </c:pt>
                <c:pt idx="134">
                  <c:v>0.57657657657657657</c:v>
                </c:pt>
                <c:pt idx="135">
                  <c:v>0.53108180180180187</c:v>
                </c:pt>
                <c:pt idx="136">
                  <c:v>0.53765765765765761</c:v>
                </c:pt>
                <c:pt idx="137">
                  <c:v>0.59405405405405398</c:v>
                </c:pt>
                <c:pt idx="138">
                  <c:v>0.60558558558558562</c:v>
                </c:pt>
                <c:pt idx="139">
                  <c:v>0.58995459459459465</c:v>
                </c:pt>
                <c:pt idx="140">
                  <c:v>0.58738738738738738</c:v>
                </c:pt>
                <c:pt idx="141">
                  <c:v>0.56040504504504507</c:v>
                </c:pt>
                <c:pt idx="142">
                  <c:v>0.58900900900900899</c:v>
                </c:pt>
                <c:pt idx="143">
                  <c:v>0.64477549549549551</c:v>
                </c:pt>
                <c:pt idx="144">
                  <c:v>0.74378378378378385</c:v>
                </c:pt>
                <c:pt idx="145">
                  <c:v>0.62927855855855852</c:v>
                </c:pt>
                <c:pt idx="146">
                  <c:v>0.64558558558558565</c:v>
                </c:pt>
                <c:pt idx="147">
                  <c:v>0.69193657657657659</c:v>
                </c:pt>
                <c:pt idx="148">
                  <c:v>0.63135135135135134</c:v>
                </c:pt>
                <c:pt idx="149">
                  <c:v>0.69738666666666671</c:v>
                </c:pt>
                <c:pt idx="150">
                  <c:v>0.67297297297297298</c:v>
                </c:pt>
                <c:pt idx="151">
                  <c:v>0.76112576576576574</c:v>
                </c:pt>
                <c:pt idx="152">
                  <c:v>0.72504504504504497</c:v>
                </c:pt>
                <c:pt idx="153">
                  <c:v>0.70391927927927933</c:v>
                </c:pt>
                <c:pt idx="154">
                  <c:v>0.77387387387387385</c:v>
                </c:pt>
                <c:pt idx="155">
                  <c:v>0.89977513513513518</c:v>
                </c:pt>
                <c:pt idx="156">
                  <c:v>0.96576576576576578</c:v>
                </c:pt>
                <c:pt idx="157">
                  <c:v>0.99864792792792789</c:v>
                </c:pt>
                <c:pt idx="158">
                  <c:v>1</c:v>
                </c:pt>
                <c:pt idx="159">
                  <c:v>0.94373909909909914</c:v>
                </c:pt>
                <c:pt idx="160">
                  <c:v>0.87927927927927929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720-D842-905B-D6CC2F045344}"/>
            </c:ext>
          </c:extLst>
        </c:ser>
        <c:ser>
          <c:idx val="10"/>
          <c:order val="10"/>
          <c:tx>
            <c:strRef>
              <c:f>'32-cells'!$AQ$2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41000"/>
                </a:schemeClr>
              </a:solidFill>
              <a:ln w="9525">
                <a:solidFill>
                  <a:schemeClr val="accent6">
                    <a:shade val="41000"/>
                  </a:schemeClr>
                </a:solidFill>
              </a:ln>
              <a:effectLst/>
            </c:spPr>
          </c:marker>
          <c:xVal>
            <c:numRef>
              <c:f>'32-cells'!$AQ$3:$AQ$280</c:f>
              <c:numCache>
                <c:formatCode>General</c:formatCode>
                <c:ptCount val="278"/>
                <c:pt idx="0">
                  <c:v>0</c:v>
                </c:pt>
                <c:pt idx="1">
                  <c:v>7.0910270780484919E-3</c:v>
                </c:pt>
                <c:pt idx="2">
                  <c:v>1.4185987060743713E-2</c:v>
                </c:pt>
                <c:pt idx="3">
                  <c:v>2.1277014138792207E-2</c:v>
                </c:pt>
                <c:pt idx="4">
                  <c:v>2.8368041216840698E-2</c:v>
                </c:pt>
                <c:pt idx="5">
                  <c:v>3.5459068294889186E-2</c:v>
                </c:pt>
                <c:pt idx="6">
                  <c:v>4.2554028277584414E-2</c:v>
                </c:pt>
                <c:pt idx="7">
                  <c:v>4.9645055355632899E-2</c:v>
                </c:pt>
                <c:pt idx="8">
                  <c:v>5.6736082433681397E-2</c:v>
                </c:pt>
                <c:pt idx="9">
                  <c:v>6.3831042416376618E-2</c:v>
                </c:pt>
                <c:pt idx="10">
                  <c:v>7.0922069494425102E-2</c:v>
                </c:pt>
                <c:pt idx="11">
                  <c:v>7.80130965724736E-2</c:v>
                </c:pt>
                <c:pt idx="12">
                  <c:v>8.5108056555168829E-2</c:v>
                </c:pt>
                <c:pt idx="13">
                  <c:v>9.2199083633217313E-2</c:v>
                </c:pt>
                <c:pt idx="14">
                  <c:v>9.9290110711265797E-2</c:v>
                </c:pt>
                <c:pt idx="15">
                  <c:v>0.1063811377893143</c:v>
                </c:pt>
                <c:pt idx="16">
                  <c:v>0.11347609777200951</c:v>
                </c:pt>
                <c:pt idx="17">
                  <c:v>0.12056712485005801</c:v>
                </c:pt>
                <c:pt idx="18">
                  <c:v>0.12765815192810648</c:v>
                </c:pt>
                <c:pt idx="19">
                  <c:v>0.13475311191080172</c:v>
                </c:pt>
                <c:pt idx="20">
                  <c:v>0.1418441389888502</c:v>
                </c:pt>
                <c:pt idx="21">
                  <c:v>0.14893516606689872</c:v>
                </c:pt>
                <c:pt idx="22">
                  <c:v>0.1560301260495939</c:v>
                </c:pt>
                <c:pt idx="23">
                  <c:v>0.16312115312764242</c:v>
                </c:pt>
                <c:pt idx="24">
                  <c:v>0.1702121802056909</c:v>
                </c:pt>
                <c:pt idx="25">
                  <c:v>0.17730320728373941</c:v>
                </c:pt>
                <c:pt idx="26">
                  <c:v>0.18439816726643463</c:v>
                </c:pt>
                <c:pt idx="27">
                  <c:v>0.19148919434448311</c:v>
                </c:pt>
                <c:pt idx="28">
                  <c:v>0.19858022142253159</c:v>
                </c:pt>
                <c:pt idx="29">
                  <c:v>0.20567518140522681</c:v>
                </c:pt>
                <c:pt idx="30">
                  <c:v>0.21276620848327532</c:v>
                </c:pt>
                <c:pt idx="31">
                  <c:v>0.21985723556132383</c:v>
                </c:pt>
                <c:pt idx="32">
                  <c:v>0.22694826263937232</c:v>
                </c:pt>
                <c:pt idx="33">
                  <c:v>0.2340432226220675</c:v>
                </c:pt>
                <c:pt idx="34">
                  <c:v>0.24113424970011602</c:v>
                </c:pt>
                <c:pt idx="35">
                  <c:v>0.2482252767781645</c:v>
                </c:pt>
                <c:pt idx="36">
                  <c:v>0.25532023676085974</c:v>
                </c:pt>
                <c:pt idx="37">
                  <c:v>0.26241126383890823</c:v>
                </c:pt>
                <c:pt idx="38">
                  <c:v>0.26950229091695671</c:v>
                </c:pt>
                <c:pt idx="39">
                  <c:v>0.27659725089965193</c:v>
                </c:pt>
                <c:pt idx="40">
                  <c:v>0.28368827797770041</c:v>
                </c:pt>
                <c:pt idx="41">
                  <c:v>0.29077930505574895</c:v>
                </c:pt>
                <c:pt idx="42">
                  <c:v>0.29787033213379743</c:v>
                </c:pt>
                <c:pt idx="43">
                  <c:v>0.30496529211649265</c:v>
                </c:pt>
                <c:pt idx="44">
                  <c:v>0.31205631919454113</c:v>
                </c:pt>
                <c:pt idx="45">
                  <c:v>0.31914734627258962</c:v>
                </c:pt>
                <c:pt idx="46">
                  <c:v>0.32624230625528483</c:v>
                </c:pt>
                <c:pt idx="47">
                  <c:v>0.33333333333333331</c:v>
                </c:pt>
                <c:pt idx="48">
                  <c:v>0.3404243604113818</c:v>
                </c:pt>
                <c:pt idx="49">
                  <c:v>0.34751538748943034</c:v>
                </c:pt>
                <c:pt idx="50">
                  <c:v>0.35461034747212555</c:v>
                </c:pt>
                <c:pt idx="51">
                  <c:v>0.36170137455017398</c:v>
                </c:pt>
                <c:pt idx="52">
                  <c:v>0.36879240162822252</c:v>
                </c:pt>
                <c:pt idx="53">
                  <c:v>0.37588736161091768</c:v>
                </c:pt>
                <c:pt idx="54">
                  <c:v>0.38297838868896622</c:v>
                </c:pt>
                <c:pt idx="55">
                  <c:v>0.39006941576701476</c:v>
                </c:pt>
                <c:pt idx="56">
                  <c:v>0.39716437574970992</c:v>
                </c:pt>
                <c:pt idx="57">
                  <c:v>0.40425540282775846</c:v>
                </c:pt>
                <c:pt idx="58">
                  <c:v>0.41134642990580689</c:v>
                </c:pt>
                <c:pt idx="59">
                  <c:v>0.41843745698385543</c:v>
                </c:pt>
                <c:pt idx="60">
                  <c:v>0.42553241696655064</c:v>
                </c:pt>
                <c:pt idx="61">
                  <c:v>0.43262344404459913</c:v>
                </c:pt>
                <c:pt idx="62">
                  <c:v>0.43971447112264767</c:v>
                </c:pt>
                <c:pt idx="63">
                  <c:v>0.44680943110534282</c:v>
                </c:pt>
                <c:pt idx="64">
                  <c:v>0.45390045818339131</c:v>
                </c:pt>
                <c:pt idx="65">
                  <c:v>0.46099148526143979</c:v>
                </c:pt>
                <c:pt idx="66">
                  <c:v>0.46808644524413501</c:v>
                </c:pt>
                <c:pt idx="67">
                  <c:v>0.47517747232218355</c:v>
                </c:pt>
                <c:pt idx="68">
                  <c:v>0.48226849940023203</c:v>
                </c:pt>
                <c:pt idx="69">
                  <c:v>0.48935952647828052</c:v>
                </c:pt>
                <c:pt idx="70">
                  <c:v>0.49645448646097579</c:v>
                </c:pt>
                <c:pt idx="71">
                  <c:v>0.50354551353902421</c:v>
                </c:pt>
                <c:pt idx="72">
                  <c:v>0.51063654061707275</c:v>
                </c:pt>
                <c:pt idx="73">
                  <c:v>0.51773150059976791</c:v>
                </c:pt>
                <c:pt idx="74">
                  <c:v>0.52482252767781645</c:v>
                </c:pt>
                <c:pt idx="75">
                  <c:v>0.53191355475586488</c:v>
                </c:pt>
                <c:pt idx="76">
                  <c:v>0.53900458183391342</c:v>
                </c:pt>
                <c:pt idx="77">
                  <c:v>0.54609954181660869</c:v>
                </c:pt>
                <c:pt idx="78">
                  <c:v>0.55319056889465712</c:v>
                </c:pt>
                <c:pt idx="79">
                  <c:v>0.56028159597270566</c:v>
                </c:pt>
                <c:pt idx="80">
                  <c:v>0.56737655595540082</c:v>
                </c:pt>
                <c:pt idx="81">
                  <c:v>0.57446758303344936</c:v>
                </c:pt>
                <c:pt idx="82">
                  <c:v>0.5815586101114979</c:v>
                </c:pt>
                <c:pt idx="83">
                  <c:v>0.58865357009419306</c:v>
                </c:pt>
                <c:pt idx="84">
                  <c:v>0.5957445971722416</c:v>
                </c:pt>
                <c:pt idx="85">
                  <c:v>0.60283562425029003</c:v>
                </c:pt>
                <c:pt idx="86">
                  <c:v>0.60992665132833856</c:v>
                </c:pt>
                <c:pt idx="87">
                  <c:v>0.61702161131103372</c:v>
                </c:pt>
                <c:pt idx="88">
                  <c:v>0.62411263838908226</c:v>
                </c:pt>
                <c:pt idx="89">
                  <c:v>0.63120366546713069</c:v>
                </c:pt>
                <c:pt idx="90">
                  <c:v>0.63829862544982596</c:v>
                </c:pt>
                <c:pt idx="91">
                  <c:v>0.6453896525278745</c:v>
                </c:pt>
                <c:pt idx="92">
                  <c:v>0.65248067960592293</c:v>
                </c:pt>
                <c:pt idx="93">
                  <c:v>0.65957170668397147</c:v>
                </c:pt>
                <c:pt idx="94">
                  <c:v>0.66666666666666663</c:v>
                </c:pt>
                <c:pt idx="95">
                  <c:v>0.67375769374471517</c:v>
                </c:pt>
                <c:pt idx="96">
                  <c:v>0.6808487208227636</c:v>
                </c:pt>
                <c:pt idx="97">
                  <c:v>0.68794368080545887</c:v>
                </c:pt>
                <c:pt idx="98">
                  <c:v>0.6950347078835073</c:v>
                </c:pt>
                <c:pt idx="99">
                  <c:v>0.70212573496155584</c:v>
                </c:pt>
                <c:pt idx="100">
                  <c:v>0.70922069494425111</c:v>
                </c:pt>
                <c:pt idx="101">
                  <c:v>0.71631172202229954</c:v>
                </c:pt>
                <c:pt idx="102">
                  <c:v>0.72340274910034796</c:v>
                </c:pt>
                <c:pt idx="103">
                  <c:v>0.7304937761783965</c:v>
                </c:pt>
                <c:pt idx="104">
                  <c:v>0.73758873616109177</c:v>
                </c:pt>
                <c:pt idx="105">
                  <c:v>0.7446797632391402</c:v>
                </c:pt>
                <c:pt idx="106">
                  <c:v>0.75177079031718863</c:v>
                </c:pt>
                <c:pt idx="107">
                  <c:v>0.75886575029988401</c:v>
                </c:pt>
                <c:pt idx="108">
                  <c:v>0.76595677737793244</c:v>
                </c:pt>
                <c:pt idx="109">
                  <c:v>0.77304780445598087</c:v>
                </c:pt>
                <c:pt idx="110">
                  <c:v>0.78014276443867625</c:v>
                </c:pt>
                <c:pt idx="111">
                  <c:v>0.78723379151672468</c:v>
                </c:pt>
                <c:pt idx="112">
                  <c:v>0.79432481859477311</c:v>
                </c:pt>
                <c:pt idx="113">
                  <c:v>0.80141584567282154</c:v>
                </c:pt>
                <c:pt idx="114">
                  <c:v>0.80851080565551692</c:v>
                </c:pt>
                <c:pt idx="115">
                  <c:v>0.81560183273356535</c:v>
                </c:pt>
                <c:pt idx="116">
                  <c:v>0.82269285981161377</c:v>
                </c:pt>
                <c:pt idx="117">
                  <c:v>0.82978781979430916</c:v>
                </c:pt>
                <c:pt idx="118">
                  <c:v>0.83687884687235758</c:v>
                </c:pt>
                <c:pt idx="119">
                  <c:v>0.84396987395040601</c:v>
                </c:pt>
                <c:pt idx="120">
                  <c:v>0.85106090102845455</c:v>
                </c:pt>
                <c:pt idx="121">
                  <c:v>0.85815586101114982</c:v>
                </c:pt>
                <c:pt idx="122">
                  <c:v>0.86524688808919825</c:v>
                </c:pt>
                <c:pt idx="123">
                  <c:v>0.87233791516724668</c:v>
                </c:pt>
                <c:pt idx="124">
                  <c:v>0.87943287514994195</c:v>
                </c:pt>
                <c:pt idx="125">
                  <c:v>0.88652390222799049</c:v>
                </c:pt>
                <c:pt idx="126">
                  <c:v>0.89361492930603892</c:v>
                </c:pt>
                <c:pt idx="127">
                  <c:v>0.90070988928873419</c:v>
                </c:pt>
                <c:pt idx="128">
                  <c:v>0.90780091636678262</c:v>
                </c:pt>
                <c:pt idx="129">
                  <c:v>0.91489194344483116</c:v>
                </c:pt>
                <c:pt idx="130">
                  <c:v>0.92198297052287959</c:v>
                </c:pt>
                <c:pt idx="131">
                  <c:v>0.92907793050557486</c:v>
                </c:pt>
                <c:pt idx="132">
                  <c:v>0.9361689575836234</c:v>
                </c:pt>
                <c:pt idx="133">
                  <c:v>0.94325998466167182</c:v>
                </c:pt>
                <c:pt idx="134">
                  <c:v>0.95035494464436709</c:v>
                </c:pt>
                <c:pt idx="135">
                  <c:v>0.95744597172241552</c:v>
                </c:pt>
                <c:pt idx="136">
                  <c:v>0.96453699880046406</c:v>
                </c:pt>
                <c:pt idx="137">
                  <c:v>0.97163195878315933</c:v>
                </c:pt>
                <c:pt idx="138">
                  <c:v>0.97872298586120776</c:v>
                </c:pt>
                <c:pt idx="139">
                  <c:v>0.98581401293925619</c:v>
                </c:pt>
                <c:pt idx="140">
                  <c:v>0.99290504001730473</c:v>
                </c:pt>
                <c:pt idx="141">
                  <c:v>1</c:v>
                </c:pt>
              </c:numCache>
            </c:numRef>
          </c:xVal>
          <c:yVal>
            <c:numRef>
              <c:f>'32-cells'!$AR$3:$AR$280</c:f>
              <c:numCache>
                <c:formatCode>General</c:formatCode>
                <c:ptCount val="278"/>
                <c:pt idx="0">
                  <c:v>0.34981394270922156</c:v>
                </c:pt>
                <c:pt idx="1">
                  <c:v>0.52348563357864042</c:v>
                </c:pt>
                <c:pt idx="2">
                  <c:v>0.5247777588295226</c:v>
                </c:pt>
                <c:pt idx="3">
                  <c:v>0.61826116234427819</c:v>
                </c:pt>
                <c:pt idx="4">
                  <c:v>0.62441570139881852</c:v>
                </c:pt>
                <c:pt idx="5">
                  <c:v>0.6850100352874815</c:v>
                </c:pt>
                <c:pt idx="6">
                  <c:v>0.64337124441937443</c:v>
                </c:pt>
                <c:pt idx="7">
                  <c:v>0.63985342795800482</c:v>
                </c:pt>
                <c:pt idx="8">
                  <c:v>0.59158347653841614</c:v>
                </c:pt>
                <c:pt idx="9">
                  <c:v>0.49999781366285806</c:v>
                </c:pt>
                <c:pt idx="10">
                  <c:v>0.56165689373964223</c:v>
                </c:pt>
                <c:pt idx="11">
                  <c:v>0.47978294044854897</c:v>
                </c:pt>
                <c:pt idx="12">
                  <c:v>0.4946434740022651</c:v>
                </c:pt>
                <c:pt idx="13">
                  <c:v>0.46091485091367035</c:v>
                </c:pt>
                <c:pt idx="14">
                  <c:v>0.38649630727656731</c:v>
                </c:pt>
                <c:pt idx="15">
                  <c:v>0.51230033276051301</c:v>
                </c:pt>
                <c:pt idx="16">
                  <c:v>0.54292654344470537</c:v>
                </c:pt>
                <c:pt idx="17">
                  <c:v>0.38975394961804688</c:v>
                </c:pt>
                <c:pt idx="18">
                  <c:v>0.36880665346119035</c:v>
                </c:pt>
                <c:pt idx="19">
                  <c:v>0.58178649980541597</c:v>
                </c:pt>
                <c:pt idx="20">
                  <c:v>0.59437980174294802</c:v>
                </c:pt>
                <c:pt idx="21">
                  <c:v>0.38501834336862079</c:v>
                </c:pt>
                <c:pt idx="22">
                  <c:v>0.36062975255036234</c:v>
                </c:pt>
                <c:pt idx="23">
                  <c:v>0.4198729300853109</c:v>
                </c:pt>
                <c:pt idx="24">
                  <c:v>0.46239718749590064</c:v>
                </c:pt>
                <c:pt idx="25">
                  <c:v>0.5144057754281941</c:v>
                </c:pt>
                <c:pt idx="26">
                  <c:v>0.4292457574127761</c:v>
                </c:pt>
                <c:pt idx="27">
                  <c:v>0.31771632712850856</c:v>
                </c:pt>
                <c:pt idx="28">
                  <c:v>0.34837314653268797</c:v>
                </c:pt>
                <c:pt idx="29">
                  <c:v>0.48766249950807417</c:v>
                </c:pt>
                <c:pt idx="30">
                  <c:v>0.48972421543291667</c:v>
                </c:pt>
                <c:pt idx="31">
                  <c:v>0.47911392128311758</c:v>
                </c:pt>
                <c:pt idx="32">
                  <c:v>0.40418377475480227</c:v>
                </c:pt>
                <c:pt idx="33">
                  <c:v>0.48788331955940939</c:v>
                </c:pt>
                <c:pt idx="34">
                  <c:v>0.54588465759774019</c:v>
                </c:pt>
                <c:pt idx="35">
                  <c:v>0.59388131687458734</c:v>
                </c:pt>
                <c:pt idx="36">
                  <c:v>0.58414555758156128</c:v>
                </c:pt>
                <c:pt idx="37">
                  <c:v>0.57116308763276535</c:v>
                </c:pt>
                <c:pt idx="38">
                  <c:v>0.33968027005636381</c:v>
                </c:pt>
                <c:pt idx="39">
                  <c:v>0.25515428981210619</c:v>
                </c:pt>
                <c:pt idx="40">
                  <c:v>0.22591640321304107</c:v>
                </c:pt>
                <c:pt idx="41">
                  <c:v>0.24666911536426564</c:v>
                </c:pt>
                <c:pt idx="42">
                  <c:v>0.2069258787982142</c:v>
                </c:pt>
                <c:pt idx="43">
                  <c:v>0.18170647986602126</c:v>
                </c:pt>
                <c:pt idx="44">
                  <c:v>0.20374475825670224</c:v>
                </c:pt>
                <c:pt idx="45">
                  <c:v>0.17859969478733501</c:v>
                </c:pt>
                <c:pt idx="46">
                  <c:v>0.28326402644593407</c:v>
                </c:pt>
                <c:pt idx="47">
                  <c:v>0.40568797470845191</c:v>
                </c:pt>
                <c:pt idx="48">
                  <c:v>0.64406431329336711</c:v>
                </c:pt>
                <c:pt idx="49">
                  <c:v>0.68284774785411018</c:v>
                </c:pt>
                <c:pt idx="50">
                  <c:v>0.50721272623123581</c:v>
                </c:pt>
                <c:pt idx="51">
                  <c:v>0.47379893569107934</c:v>
                </c:pt>
                <c:pt idx="52">
                  <c:v>0.51764811340968031</c:v>
                </c:pt>
                <c:pt idx="53">
                  <c:v>0.3839973239233383</c:v>
                </c:pt>
                <c:pt idx="54">
                  <c:v>0.40171540012156032</c:v>
                </c:pt>
                <c:pt idx="55">
                  <c:v>0.38557148666552982</c:v>
                </c:pt>
                <c:pt idx="56">
                  <c:v>0.39181785188003132</c:v>
                </c:pt>
                <c:pt idx="57">
                  <c:v>0.36385897250899674</c:v>
                </c:pt>
                <c:pt idx="58">
                  <c:v>0.39168011264008956</c:v>
                </c:pt>
                <c:pt idx="59">
                  <c:v>0.4182965810059775</c:v>
                </c:pt>
                <c:pt idx="60">
                  <c:v>0.42969614286401425</c:v>
                </c:pt>
                <c:pt idx="61">
                  <c:v>0.45160105468903727</c:v>
                </c:pt>
                <c:pt idx="62">
                  <c:v>0.52880717818210443</c:v>
                </c:pt>
                <c:pt idx="63">
                  <c:v>0.49871006108625981</c:v>
                </c:pt>
                <c:pt idx="64">
                  <c:v>0.48407472025816267</c:v>
                </c:pt>
                <c:pt idx="65">
                  <c:v>0.3983812359801131</c:v>
                </c:pt>
                <c:pt idx="66">
                  <c:v>0.43307184741115817</c:v>
                </c:pt>
                <c:pt idx="67">
                  <c:v>0.43666399933535355</c:v>
                </c:pt>
                <c:pt idx="68">
                  <c:v>0.46189651629039807</c:v>
                </c:pt>
                <c:pt idx="69">
                  <c:v>0.38094082459891648</c:v>
                </c:pt>
                <c:pt idx="70">
                  <c:v>0.38361471492350008</c:v>
                </c:pt>
                <c:pt idx="71">
                  <c:v>0.4443161793321177</c:v>
                </c:pt>
                <c:pt idx="72">
                  <c:v>0.46123842881067634</c:v>
                </c:pt>
                <c:pt idx="73">
                  <c:v>0.56635095958337156</c:v>
                </c:pt>
                <c:pt idx="74">
                  <c:v>0.72155466061488538</c:v>
                </c:pt>
                <c:pt idx="75">
                  <c:v>0.43717778856370765</c:v>
                </c:pt>
                <c:pt idx="76">
                  <c:v>0.46139803142203745</c:v>
                </c:pt>
                <c:pt idx="77">
                  <c:v>0.48419059612668514</c:v>
                </c:pt>
                <c:pt idx="78">
                  <c:v>0.40699103164504385</c:v>
                </c:pt>
                <c:pt idx="79">
                  <c:v>0.49473967283651005</c:v>
                </c:pt>
                <c:pt idx="80">
                  <c:v>0.48591124345738618</c:v>
                </c:pt>
                <c:pt idx="81">
                  <c:v>0.42005658240523325</c:v>
                </c:pt>
                <c:pt idx="82">
                  <c:v>0.49901396194898845</c:v>
                </c:pt>
                <c:pt idx="83">
                  <c:v>0.51845924448933722</c:v>
                </c:pt>
                <c:pt idx="84">
                  <c:v>0.50769809307674485</c:v>
                </c:pt>
                <c:pt idx="85">
                  <c:v>0.46631728999138589</c:v>
                </c:pt>
                <c:pt idx="86">
                  <c:v>0.48403099351532403</c:v>
                </c:pt>
                <c:pt idx="87">
                  <c:v>0.59712146851893144</c:v>
                </c:pt>
                <c:pt idx="88">
                  <c:v>0.5859689627579332</c:v>
                </c:pt>
                <c:pt idx="89">
                  <c:v>0.52714118927995179</c:v>
                </c:pt>
                <c:pt idx="90">
                  <c:v>0.52176061357365555</c:v>
                </c:pt>
                <c:pt idx="91">
                  <c:v>0.56194111756809351</c:v>
                </c:pt>
                <c:pt idx="92">
                  <c:v>0.49774151373238357</c:v>
                </c:pt>
                <c:pt idx="93">
                  <c:v>0.42208550327294669</c:v>
                </c:pt>
                <c:pt idx="94">
                  <c:v>0.43240938725715261</c:v>
                </c:pt>
                <c:pt idx="95">
                  <c:v>0.45869790505175062</c:v>
                </c:pt>
                <c:pt idx="96">
                  <c:v>0.44930321435286608</c:v>
                </c:pt>
                <c:pt idx="97">
                  <c:v>0.39089740394327771</c:v>
                </c:pt>
                <c:pt idx="98">
                  <c:v>0.45047071838665809</c:v>
                </c:pt>
                <c:pt idx="99">
                  <c:v>0.44026708294525851</c:v>
                </c:pt>
                <c:pt idx="100">
                  <c:v>0.3626980274866306</c:v>
                </c:pt>
                <c:pt idx="101">
                  <c:v>0.37195935161985716</c:v>
                </c:pt>
                <c:pt idx="102">
                  <c:v>0.42449921947764035</c:v>
                </c:pt>
                <c:pt idx="103">
                  <c:v>0.3592611054995124</c:v>
                </c:pt>
                <c:pt idx="104">
                  <c:v>0.35859645900836495</c:v>
                </c:pt>
                <c:pt idx="105">
                  <c:v>0.2828289453546895</c:v>
                </c:pt>
                <c:pt idx="106">
                  <c:v>0.30017315790164106</c:v>
                </c:pt>
                <c:pt idx="107">
                  <c:v>0.32503618387969901</c:v>
                </c:pt>
                <c:pt idx="108">
                  <c:v>0.42302562824397777</c:v>
                </c:pt>
                <c:pt idx="109">
                  <c:v>0.44343289912677697</c:v>
                </c:pt>
                <c:pt idx="110">
                  <c:v>0.45340259649398978</c:v>
                </c:pt>
                <c:pt idx="111">
                  <c:v>0.38886848307556421</c:v>
                </c:pt>
                <c:pt idx="112">
                  <c:v>0.44299563169839046</c:v>
                </c:pt>
                <c:pt idx="113">
                  <c:v>0.45366277061387977</c:v>
                </c:pt>
                <c:pt idx="114">
                  <c:v>0.37199433301412815</c:v>
                </c:pt>
                <c:pt idx="115">
                  <c:v>0.44150236343045046</c:v>
                </c:pt>
                <c:pt idx="116">
                  <c:v>0.43378022064514438</c:v>
                </c:pt>
                <c:pt idx="117">
                  <c:v>0.4168995115722825</c:v>
                </c:pt>
                <c:pt idx="118">
                  <c:v>0.35104047784584574</c:v>
                </c:pt>
                <c:pt idx="119">
                  <c:v>0.3246951152855575</c:v>
                </c:pt>
                <c:pt idx="120">
                  <c:v>0.37018185952346594</c:v>
                </c:pt>
                <c:pt idx="121">
                  <c:v>0.37035676649482058</c:v>
                </c:pt>
                <c:pt idx="122">
                  <c:v>0.40822412579309386</c:v>
                </c:pt>
                <c:pt idx="123">
                  <c:v>0.45777527077785501</c:v>
                </c:pt>
                <c:pt idx="124">
                  <c:v>0.509705150573039</c:v>
                </c:pt>
                <c:pt idx="125">
                  <c:v>0.47181811424048836</c:v>
                </c:pt>
                <c:pt idx="126">
                  <c:v>0.52842238284512422</c:v>
                </c:pt>
                <c:pt idx="127">
                  <c:v>0.55050438797864387</c:v>
                </c:pt>
                <c:pt idx="128">
                  <c:v>0.67758523435347828</c:v>
                </c:pt>
                <c:pt idx="129">
                  <c:v>0.71689994883971087</c:v>
                </c:pt>
                <c:pt idx="130">
                  <c:v>0.77939858237899728</c:v>
                </c:pt>
                <c:pt idx="131">
                  <c:v>0.78329900784020501</c:v>
                </c:pt>
                <c:pt idx="132">
                  <c:v>0.78284424971468292</c:v>
                </c:pt>
                <c:pt idx="133">
                  <c:v>0.73749305837957446</c:v>
                </c:pt>
                <c:pt idx="134">
                  <c:v>0.82777785065568266</c:v>
                </c:pt>
                <c:pt idx="135">
                  <c:v>0.88952875689242783</c:v>
                </c:pt>
                <c:pt idx="136">
                  <c:v>0.94611990747421215</c:v>
                </c:pt>
                <c:pt idx="137">
                  <c:v>1</c:v>
                </c:pt>
                <c:pt idx="138">
                  <c:v>0.93227602069149473</c:v>
                </c:pt>
                <c:pt idx="139">
                  <c:v>0.79108018172834316</c:v>
                </c:pt>
                <c:pt idx="140">
                  <c:v>0.66503784549592682</c:v>
                </c:pt>
                <c:pt idx="141">
                  <c:v>0.48099417122517962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720-D842-905B-D6CC2F045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734552"/>
        <c:axId val="2094734553"/>
      </c:scatterChart>
      <c:valAx>
        <c:axId val="20947345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3"/>
        <c:crosses val="autoZero"/>
        <c:crossBetween val="between"/>
        <c:majorUnit val="0.25"/>
        <c:minorUnit val="0.125"/>
      </c:valAx>
      <c:valAx>
        <c:axId val="209473455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2"/>
        <c:crosses val="autoZero"/>
        <c:crossBetween val="between"/>
        <c:minorUnit val="0.125"/>
      </c:valAx>
      <c:spPr>
        <a:noFill/>
        <a:ln>
          <a:noFill/>
        </a:ln>
        <a:effectLst/>
      </c:spPr>
    </c:plotArea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802299999999996E-2"/>
          <c:y val="4.2677800000000002E-2"/>
          <c:w val="0.86440700000000004"/>
          <c:h val="0.886395000000000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'60-cells'!$C$2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40000"/>
                </a:schemeClr>
              </a:solidFill>
              <a:ln w="9525">
                <a:solidFill>
                  <a:schemeClr val="accent6">
                    <a:tint val="40000"/>
                  </a:schemeClr>
                </a:solidFill>
              </a:ln>
              <a:effectLst/>
            </c:spPr>
          </c:marker>
          <c:xVal>
            <c:numRef>
              <c:f>'60-cells'!$C$3:$C$202</c:f>
              <c:numCache>
                <c:formatCode>General</c:formatCode>
                <c:ptCount val="200"/>
                <c:pt idx="0">
                  <c:v>0</c:v>
                </c:pt>
                <c:pt idx="1">
                  <c:v>6.5380181797383037E-3</c:v>
                </c:pt>
                <c:pt idx="2">
                  <c:v>1.3071636616421601E-2</c:v>
                </c:pt>
                <c:pt idx="3">
                  <c:v>1.9609654796159903E-2</c:v>
                </c:pt>
                <c:pt idx="4">
                  <c:v>2.6143273232843201E-2</c:v>
                </c:pt>
                <c:pt idx="5">
                  <c:v>3.2681291412581505E-2</c:v>
                </c:pt>
                <c:pt idx="6">
                  <c:v>3.9214909849264803E-2</c:v>
                </c:pt>
                <c:pt idx="7">
                  <c:v>4.5752928029003111E-2</c:v>
                </c:pt>
                <c:pt idx="8">
                  <c:v>5.2286546465686402E-2</c:v>
                </c:pt>
                <c:pt idx="9">
                  <c:v>5.8824564645424703E-2</c:v>
                </c:pt>
                <c:pt idx="10">
                  <c:v>6.5358183082108001E-2</c:v>
                </c:pt>
                <c:pt idx="11">
                  <c:v>7.1896201261846315E-2</c:v>
                </c:pt>
                <c:pt idx="12">
                  <c:v>7.8429819698529607E-2</c:v>
                </c:pt>
                <c:pt idx="13">
                  <c:v>8.4967837878267907E-2</c:v>
                </c:pt>
                <c:pt idx="14">
                  <c:v>9.1501456314951199E-2</c:v>
                </c:pt>
                <c:pt idx="15">
                  <c:v>9.8039474494689513E-2</c:v>
                </c:pt>
                <c:pt idx="16">
                  <c:v>0.10457749267442781</c:v>
                </c:pt>
                <c:pt idx="17">
                  <c:v>0.1111111111111111</c:v>
                </c:pt>
                <c:pt idx="18">
                  <c:v>0.11764912929084941</c:v>
                </c:pt>
                <c:pt idx="19">
                  <c:v>0.1241827477275327</c:v>
                </c:pt>
                <c:pt idx="20">
                  <c:v>0.130720765907271</c:v>
                </c:pt>
                <c:pt idx="21">
                  <c:v>0.13725438434395432</c:v>
                </c:pt>
                <c:pt idx="22">
                  <c:v>0.14379240252369263</c:v>
                </c:pt>
                <c:pt idx="23">
                  <c:v>0.15032602096037592</c:v>
                </c:pt>
                <c:pt idx="24">
                  <c:v>0.15686403914011421</c:v>
                </c:pt>
                <c:pt idx="25">
                  <c:v>0.1633976575767975</c:v>
                </c:pt>
                <c:pt idx="26">
                  <c:v>0.16993567575653581</c:v>
                </c:pt>
                <c:pt idx="27">
                  <c:v>0.17646929419321913</c:v>
                </c:pt>
                <c:pt idx="28">
                  <c:v>0.18300731237295745</c:v>
                </c:pt>
                <c:pt idx="29">
                  <c:v>0.18954093080964071</c:v>
                </c:pt>
                <c:pt idx="30">
                  <c:v>0.19607894898937903</c:v>
                </c:pt>
                <c:pt idx="31">
                  <c:v>0.20261256742606232</c:v>
                </c:pt>
                <c:pt idx="32">
                  <c:v>0.20915058560580063</c:v>
                </c:pt>
                <c:pt idx="33">
                  <c:v>0.21568860378553895</c:v>
                </c:pt>
                <c:pt idx="34">
                  <c:v>0.22222222222222221</c:v>
                </c:pt>
                <c:pt idx="35">
                  <c:v>0.22876024040196052</c:v>
                </c:pt>
                <c:pt idx="36">
                  <c:v>0.23529385883864382</c:v>
                </c:pt>
                <c:pt idx="37">
                  <c:v>0.24183187701838213</c:v>
                </c:pt>
                <c:pt idx="38">
                  <c:v>0.24836549545506539</c:v>
                </c:pt>
                <c:pt idx="39">
                  <c:v>0.25490351363480374</c:v>
                </c:pt>
                <c:pt idx="40">
                  <c:v>0.261437132071487</c:v>
                </c:pt>
                <c:pt idx="41">
                  <c:v>0.26797515025122531</c:v>
                </c:pt>
                <c:pt idx="42">
                  <c:v>0.27450876868790863</c:v>
                </c:pt>
                <c:pt idx="43">
                  <c:v>0.28104678686764695</c:v>
                </c:pt>
                <c:pt idx="44">
                  <c:v>0.28758040530433021</c:v>
                </c:pt>
                <c:pt idx="45">
                  <c:v>0.29411842348406853</c:v>
                </c:pt>
                <c:pt idx="46">
                  <c:v>0.30065204192075184</c:v>
                </c:pt>
                <c:pt idx="47">
                  <c:v>0.30719006010049016</c:v>
                </c:pt>
                <c:pt idx="48">
                  <c:v>0.31372807828022842</c:v>
                </c:pt>
                <c:pt idx="49">
                  <c:v>0.32026169671691174</c:v>
                </c:pt>
                <c:pt idx="50">
                  <c:v>0.32679971489665</c:v>
                </c:pt>
                <c:pt idx="51">
                  <c:v>0.33333333333333331</c:v>
                </c:pt>
                <c:pt idx="52">
                  <c:v>0.33987135151307163</c:v>
                </c:pt>
                <c:pt idx="53">
                  <c:v>0.34640496994975495</c:v>
                </c:pt>
                <c:pt idx="54">
                  <c:v>0.35294298812949326</c:v>
                </c:pt>
                <c:pt idx="55">
                  <c:v>0.35947660656617658</c:v>
                </c:pt>
                <c:pt idx="56">
                  <c:v>0.3660146247459149</c:v>
                </c:pt>
                <c:pt idx="57">
                  <c:v>0.3725482431825981</c:v>
                </c:pt>
                <c:pt idx="58">
                  <c:v>0.37908626136233642</c:v>
                </c:pt>
                <c:pt idx="59">
                  <c:v>0.38561987979901974</c:v>
                </c:pt>
                <c:pt idx="60">
                  <c:v>0.39215789797875805</c:v>
                </c:pt>
                <c:pt idx="61">
                  <c:v>0.39869151641544132</c:v>
                </c:pt>
                <c:pt idx="62">
                  <c:v>0.40522953459517963</c:v>
                </c:pt>
                <c:pt idx="63">
                  <c:v>0.41176755277491794</c:v>
                </c:pt>
                <c:pt idx="64">
                  <c:v>0.41830117121160126</c:v>
                </c:pt>
                <c:pt idx="65">
                  <c:v>0.42483918939133958</c:v>
                </c:pt>
                <c:pt idx="66">
                  <c:v>0.4313728078280229</c:v>
                </c:pt>
                <c:pt idx="67">
                  <c:v>0.4379108260077611</c:v>
                </c:pt>
                <c:pt idx="68">
                  <c:v>0.44444444444444442</c:v>
                </c:pt>
                <c:pt idx="69">
                  <c:v>0.45098246262418273</c:v>
                </c:pt>
                <c:pt idx="70">
                  <c:v>0.45751608106086605</c:v>
                </c:pt>
                <c:pt idx="71">
                  <c:v>0.46405409924060437</c:v>
                </c:pt>
                <c:pt idx="72">
                  <c:v>0.47058771767728763</c:v>
                </c:pt>
                <c:pt idx="73">
                  <c:v>0.47712573585702595</c:v>
                </c:pt>
                <c:pt idx="74">
                  <c:v>0.48365935429370926</c:v>
                </c:pt>
                <c:pt idx="75">
                  <c:v>0.49019737247344758</c:v>
                </c:pt>
                <c:pt idx="76">
                  <c:v>0.49673099091013079</c:v>
                </c:pt>
                <c:pt idx="77">
                  <c:v>0.50326900908986916</c:v>
                </c:pt>
                <c:pt idx="78">
                  <c:v>0.50980702726960747</c:v>
                </c:pt>
                <c:pt idx="79">
                  <c:v>0.51634064570629068</c:v>
                </c:pt>
                <c:pt idx="80">
                  <c:v>0.52287866388602899</c:v>
                </c:pt>
                <c:pt idx="81">
                  <c:v>0.52941228232271231</c:v>
                </c:pt>
                <c:pt idx="82">
                  <c:v>0.53595030050245063</c:v>
                </c:pt>
                <c:pt idx="83">
                  <c:v>0.54248391893913395</c:v>
                </c:pt>
                <c:pt idx="84">
                  <c:v>0.54902193711887226</c:v>
                </c:pt>
                <c:pt idx="85">
                  <c:v>0.55555555555555558</c:v>
                </c:pt>
                <c:pt idx="86">
                  <c:v>0.56209357373529389</c:v>
                </c:pt>
                <c:pt idx="87">
                  <c:v>0.5686271921719771</c:v>
                </c:pt>
                <c:pt idx="88">
                  <c:v>0.57516521035171542</c:v>
                </c:pt>
                <c:pt idx="89">
                  <c:v>0.58169882878839874</c:v>
                </c:pt>
                <c:pt idx="90">
                  <c:v>0.58823684696813705</c:v>
                </c:pt>
                <c:pt idx="91">
                  <c:v>0.59477046540482037</c:v>
                </c:pt>
                <c:pt idx="92">
                  <c:v>0.60130848358455868</c:v>
                </c:pt>
                <c:pt idx="93">
                  <c:v>0.607842102021242</c:v>
                </c:pt>
                <c:pt idx="94">
                  <c:v>0.61438012020098032</c:v>
                </c:pt>
                <c:pt idx="95">
                  <c:v>0.62091813838071863</c:v>
                </c:pt>
                <c:pt idx="96">
                  <c:v>0.62745175681740184</c:v>
                </c:pt>
                <c:pt idx="97">
                  <c:v>0.63398977499714015</c:v>
                </c:pt>
                <c:pt idx="98">
                  <c:v>0.64052339343382347</c:v>
                </c:pt>
                <c:pt idx="99">
                  <c:v>0.64706141161356179</c:v>
                </c:pt>
                <c:pt idx="100">
                  <c:v>0.653595030050245</c:v>
                </c:pt>
                <c:pt idx="101">
                  <c:v>0.66013304822998331</c:v>
                </c:pt>
                <c:pt idx="102">
                  <c:v>0.66666666666666663</c:v>
                </c:pt>
                <c:pt idx="103">
                  <c:v>0.67320468484640494</c:v>
                </c:pt>
                <c:pt idx="104">
                  <c:v>0.67973830328308826</c:v>
                </c:pt>
                <c:pt idx="105">
                  <c:v>0.68627632146282658</c:v>
                </c:pt>
                <c:pt idx="106">
                  <c:v>0.6928099398995099</c:v>
                </c:pt>
                <c:pt idx="107">
                  <c:v>0.69934795807924821</c:v>
                </c:pt>
                <c:pt idx="108">
                  <c:v>0.70588157651593153</c:v>
                </c:pt>
                <c:pt idx="109">
                  <c:v>0.71241959469566973</c:v>
                </c:pt>
                <c:pt idx="110">
                  <c:v>0.71895761287540816</c:v>
                </c:pt>
                <c:pt idx="111">
                  <c:v>0.72549123131209137</c:v>
                </c:pt>
                <c:pt idx="112">
                  <c:v>0.73202924949182979</c:v>
                </c:pt>
                <c:pt idx="113">
                  <c:v>0.738562867928513</c:v>
                </c:pt>
                <c:pt idx="114">
                  <c:v>0.7451008861082512</c:v>
                </c:pt>
                <c:pt idx="115">
                  <c:v>0.75163450454493463</c:v>
                </c:pt>
                <c:pt idx="116">
                  <c:v>0.75817252272467284</c:v>
                </c:pt>
                <c:pt idx="117">
                  <c:v>0.76470614116135627</c:v>
                </c:pt>
                <c:pt idx="118">
                  <c:v>0.77124415934109447</c:v>
                </c:pt>
                <c:pt idx="119">
                  <c:v>0.77777777777777779</c:v>
                </c:pt>
                <c:pt idx="120">
                  <c:v>0.7843157959575161</c:v>
                </c:pt>
                <c:pt idx="121">
                  <c:v>0.79084941439419942</c:v>
                </c:pt>
                <c:pt idx="122">
                  <c:v>0.79738743257393763</c:v>
                </c:pt>
                <c:pt idx="123">
                  <c:v>0.80392105101062095</c:v>
                </c:pt>
                <c:pt idx="124">
                  <c:v>0.81045906919035926</c:v>
                </c:pt>
                <c:pt idx="125">
                  <c:v>0.81699708737009757</c:v>
                </c:pt>
                <c:pt idx="126">
                  <c:v>0.82353070580678089</c:v>
                </c:pt>
                <c:pt idx="127">
                  <c:v>0.8300687239865191</c:v>
                </c:pt>
                <c:pt idx="128">
                  <c:v>0.83660234242320253</c:v>
                </c:pt>
                <c:pt idx="129">
                  <c:v>0.84314036060294073</c:v>
                </c:pt>
                <c:pt idx="130">
                  <c:v>0.84967397903962416</c:v>
                </c:pt>
                <c:pt idx="131">
                  <c:v>0.85621199721936236</c:v>
                </c:pt>
                <c:pt idx="132">
                  <c:v>0.86274561565604579</c:v>
                </c:pt>
                <c:pt idx="133">
                  <c:v>0.869283633835784</c:v>
                </c:pt>
                <c:pt idx="134">
                  <c:v>0.87581725227246721</c:v>
                </c:pt>
                <c:pt idx="135">
                  <c:v>0.88235527045220563</c:v>
                </c:pt>
                <c:pt idx="136">
                  <c:v>0.88888888888888884</c:v>
                </c:pt>
                <c:pt idx="137">
                  <c:v>0.89542690706862726</c:v>
                </c:pt>
                <c:pt idx="138">
                  <c:v>0.90196052550531047</c:v>
                </c:pt>
                <c:pt idx="139">
                  <c:v>0.90849854368504879</c:v>
                </c:pt>
                <c:pt idx="140">
                  <c:v>0.9150365618647871</c:v>
                </c:pt>
                <c:pt idx="141">
                  <c:v>0.92157018030147042</c:v>
                </c:pt>
                <c:pt idx="142">
                  <c:v>0.92810819848120873</c:v>
                </c:pt>
                <c:pt idx="143">
                  <c:v>0.93464181691789194</c:v>
                </c:pt>
                <c:pt idx="144">
                  <c:v>0.94117983509763026</c:v>
                </c:pt>
                <c:pt idx="145">
                  <c:v>0.94771345353431358</c:v>
                </c:pt>
                <c:pt idx="146">
                  <c:v>0.95425147171405189</c:v>
                </c:pt>
                <c:pt idx="147">
                  <c:v>0.9607850901507351</c:v>
                </c:pt>
                <c:pt idx="148">
                  <c:v>0.96732310833047352</c:v>
                </c:pt>
                <c:pt idx="149">
                  <c:v>0.97385672676715673</c:v>
                </c:pt>
                <c:pt idx="150">
                  <c:v>0.98039474494689516</c:v>
                </c:pt>
                <c:pt idx="151">
                  <c:v>0.98692836338357837</c:v>
                </c:pt>
                <c:pt idx="152">
                  <c:v>0.99346638156331679</c:v>
                </c:pt>
                <c:pt idx="153">
                  <c:v>1</c:v>
                </c:pt>
              </c:numCache>
            </c:numRef>
          </c:xVal>
          <c:yVal>
            <c:numRef>
              <c:f>'60-cells'!$D$3:$D$202</c:f>
              <c:numCache>
                <c:formatCode>General</c:formatCode>
                <c:ptCount val="200"/>
                <c:pt idx="0">
                  <c:v>0.3845074267609479</c:v>
                </c:pt>
                <c:pt idx="1">
                  <c:v>0.42120481557101275</c:v>
                </c:pt>
                <c:pt idx="2">
                  <c:v>0.53700307221433974</c:v>
                </c:pt>
                <c:pt idx="3">
                  <c:v>0.4983370053792589</c:v>
                </c:pt>
                <c:pt idx="4">
                  <c:v>0.61251264068165479</c:v>
                </c:pt>
                <c:pt idx="5">
                  <c:v>0.51266759717463939</c:v>
                </c:pt>
                <c:pt idx="6">
                  <c:v>0.44378693674468322</c:v>
                </c:pt>
                <c:pt idx="7">
                  <c:v>0.45652566779327342</c:v>
                </c:pt>
                <c:pt idx="8">
                  <c:v>0.40092973895790796</c:v>
                </c:pt>
                <c:pt idx="9">
                  <c:v>0.42003206791939185</c:v>
                </c:pt>
                <c:pt idx="10">
                  <c:v>0.5157513467372622</c:v>
                </c:pt>
                <c:pt idx="11">
                  <c:v>0.52436815817097504</c:v>
                </c:pt>
                <c:pt idx="12">
                  <c:v>0.38508418790108934</c:v>
                </c:pt>
                <c:pt idx="13">
                  <c:v>0.35558477811998934</c:v>
                </c:pt>
                <c:pt idx="14">
                  <c:v>0.5326850538118143</c:v>
                </c:pt>
                <c:pt idx="15">
                  <c:v>0.55489804785579433</c:v>
                </c:pt>
                <c:pt idx="16">
                  <c:v>0.61836099864268879</c:v>
                </c:pt>
                <c:pt idx="17">
                  <c:v>0.60904053861800334</c:v>
                </c:pt>
                <c:pt idx="18">
                  <c:v>0.4985292590926394</c:v>
                </c:pt>
                <c:pt idx="19">
                  <c:v>0.43007540190638782</c:v>
                </c:pt>
                <c:pt idx="20">
                  <c:v>0.51079504600631354</c:v>
                </c:pt>
                <c:pt idx="21">
                  <c:v>0.64871016983693042</c:v>
                </c:pt>
                <c:pt idx="22">
                  <c:v>0.55373683542697627</c:v>
                </c:pt>
                <c:pt idx="23">
                  <c:v>0.56557581909694576</c:v>
                </c:pt>
                <c:pt idx="24">
                  <c:v>0.47570489824010953</c:v>
                </c:pt>
                <c:pt idx="25">
                  <c:v>0.49558393220365049</c:v>
                </c:pt>
                <c:pt idx="26">
                  <c:v>0.51577826225713552</c:v>
                </c:pt>
                <c:pt idx="27">
                  <c:v>0.49161197048520994</c:v>
                </c:pt>
                <c:pt idx="28">
                  <c:v>0.40461332010627782</c:v>
                </c:pt>
                <c:pt idx="29">
                  <c:v>0.43803086056607182</c:v>
                </c:pt>
                <c:pt idx="30">
                  <c:v>0.4186709116286581</c:v>
                </c:pt>
                <c:pt idx="31">
                  <c:v>0.45189235330080396</c:v>
                </c:pt>
                <c:pt idx="32">
                  <c:v>0.46081292560165799</c:v>
                </c:pt>
                <c:pt idx="33">
                  <c:v>0.49078143444340622</c:v>
                </c:pt>
                <c:pt idx="34">
                  <c:v>0.49653751062201767</c:v>
                </c:pt>
                <c:pt idx="35">
                  <c:v>0.46091289753261583</c:v>
                </c:pt>
                <c:pt idx="36">
                  <c:v>0.42614958107915851</c:v>
                </c:pt>
                <c:pt idx="37">
                  <c:v>0.51126414506696194</c:v>
                </c:pt>
                <c:pt idx="38">
                  <c:v>0.51607048790147381</c:v>
                </c:pt>
                <c:pt idx="39">
                  <c:v>0.48290287726907444</c:v>
                </c:pt>
                <c:pt idx="40">
                  <c:v>0.50890711454091742</c:v>
                </c:pt>
                <c:pt idx="41">
                  <c:v>0.46282389944361774</c:v>
                </c:pt>
                <c:pt idx="42">
                  <c:v>0.44905084341704055</c:v>
                </c:pt>
                <c:pt idx="43">
                  <c:v>0.47707374467937852</c:v>
                </c:pt>
                <c:pt idx="44">
                  <c:v>0.49021236345180008</c:v>
                </c:pt>
                <c:pt idx="45">
                  <c:v>0.54057130113468144</c:v>
                </c:pt>
                <c:pt idx="46">
                  <c:v>0.42445774840141037</c:v>
                </c:pt>
                <c:pt idx="47">
                  <c:v>0.42233526740568994</c:v>
                </c:pt>
                <c:pt idx="48">
                  <c:v>0.43833077635894541</c:v>
                </c:pt>
                <c:pt idx="49">
                  <c:v>0.50737677498240874</c:v>
                </c:pt>
                <c:pt idx="50">
                  <c:v>0.5556247668923725</c:v>
                </c:pt>
                <c:pt idx="51">
                  <c:v>0.63229939286277315</c:v>
                </c:pt>
                <c:pt idx="52">
                  <c:v>0.53034724865710781</c:v>
                </c:pt>
                <c:pt idx="53">
                  <c:v>0.55387525810061022</c:v>
                </c:pt>
                <c:pt idx="54">
                  <c:v>0.40951963487174753</c:v>
                </c:pt>
                <c:pt idx="55">
                  <c:v>0.41156905945638333</c:v>
                </c:pt>
                <c:pt idx="56">
                  <c:v>0.49932903454030214</c:v>
                </c:pt>
                <c:pt idx="57">
                  <c:v>0.46446959123015458</c:v>
                </c:pt>
                <c:pt idx="58">
                  <c:v>0.62509372368527305</c:v>
                </c:pt>
                <c:pt idx="59">
                  <c:v>0.52950133231823371</c:v>
                </c:pt>
                <c:pt idx="60">
                  <c:v>0.40249852925909263</c:v>
                </c:pt>
                <c:pt idx="61">
                  <c:v>0.38662990775666828</c:v>
                </c:pt>
                <c:pt idx="62">
                  <c:v>0.43011769772333147</c:v>
                </c:pt>
                <c:pt idx="63">
                  <c:v>0.38889850157455791</c:v>
                </c:pt>
                <c:pt idx="64">
                  <c:v>0.40097203477485166</c:v>
                </c:pt>
                <c:pt idx="65">
                  <c:v>0.38290403079135471</c:v>
                </c:pt>
                <c:pt idx="66">
                  <c:v>0.41348390644165295</c:v>
                </c:pt>
                <c:pt idx="67">
                  <c:v>0.61914923886754869</c:v>
                </c:pt>
                <c:pt idx="68">
                  <c:v>0.49890992144513274</c:v>
                </c:pt>
                <c:pt idx="69">
                  <c:v>0.49574927039715772</c:v>
                </c:pt>
                <c:pt idx="70">
                  <c:v>0.46655362148319895</c:v>
                </c:pt>
                <c:pt idx="71">
                  <c:v>0.4365581971215774</c:v>
                </c:pt>
                <c:pt idx="72">
                  <c:v>0.57463096899716615</c:v>
                </c:pt>
                <c:pt idx="73">
                  <c:v>0.54277452869002163</c:v>
                </c:pt>
                <c:pt idx="74">
                  <c:v>0.48397949806400509</c:v>
                </c:pt>
                <c:pt idx="75">
                  <c:v>0.40264464208126177</c:v>
                </c:pt>
                <c:pt idx="76">
                  <c:v>0.45788297900973957</c:v>
                </c:pt>
                <c:pt idx="77">
                  <c:v>0.48703633210675462</c:v>
                </c:pt>
                <c:pt idx="78">
                  <c:v>0.44028407408689096</c:v>
                </c:pt>
                <c:pt idx="79">
                  <c:v>0.52448735547327097</c:v>
                </c:pt>
                <c:pt idx="80">
                  <c:v>0.49519557970262196</c:v>
                </c:pt>
                <c:pt idx="81">
                  <c:v>0.46593071945184616</c:v>
                </c:pt>
                <c:pt idx="82">
                  <c:v>0.46191261684219426</c:v>
                </c:pt>
                <c:pt idx="83">
                  <c:v>0.48226844001491886</c:v>
                </c:pt>
                <c:pt idx="84">
                  <c:v>0.67477208322278737</c:v>
                </c:pt>
                <c:pt idx="85">
                  <c:v>0.51884663152268784</c:v>
                </c:pt>
                <c:pt idx="86">
                  <c:v>0.50129771256531819</c:v>
                </c:pt>
                <c:pt idx="87">
                  <c:v>0.55941985519450299</c:v>
                </c:pt>
                <c:pt idx="88">
                  <c:v>0.54561988364805258</c:v>
                </c:pt>
                <c:pt idx="89">
                  <c:v>0.46260088513609643</c:v>
                </c:pt>
                <c:pt idx="90">
                  <c:v>0.43905749539552352</c:v>
                </c:pt>
                <c:pt idx="91">
                  <c:v>0.48076117090201592</c:v>
                </c:pt>
                <c:pt idx="92">
                  <c:v>0.57237775547634695</c:v>
                </c:pt>
                <c:pt idx="93">
                  <c:v>0.52200343749639522</c:v>
                </c:pt>
                <c:pt idx="94">
                  <c:v>0.44784349009701119</c:v>
                </c:pt>
                <c:pt idx="95">
                  <c:v>0.5063924359699008</c:v>
                </c:pt>
                <c:pt idx="96">
                  <c:v>0.52652908990937164</c:v>
                </c:pt>
                <c:pt idx="97">
                  <c:v>0.48176473528586206</c:v>
                </c:pt>
                <c:pt idx="98">
                  <c:v>0.53152384138299624</c:v>
                </c:pt>
                <c:pt idx="99">
                  <c:v>0.48629038769883837</c:v>
                </c:pt>
                <c:pt idx="100">
                  <c:v>0.50983377743941116</c:v>
                </c:pt>
                <c:pt idx="101">
                  <c:v>0.56452226874762079</c:v>
                </c:pt>
                <c:pt idx="102">
                  <c:v>0.48704402225528987</c:v>
                </c:pt>
                <c:pt idx="103">
                  <c:v>0.61064777966186412</c:v>
                </c:pt>
                <c:pt idx="104">
                  <c:v>0.60024300869371283</c:v>
                </c:pt>
                <c:pt idx="105">
                  <c:v>0.55019552202650801</c:v>
                </c:pt>
                <c:pt idx="106">
                  <c:v>0.60924432755418667</c:v>
                </c:pt>
                <c:pt idx="107">
                  <c:v>0.48804758663913594</c:v>
                </c:pt>
                <c:pt idx="108">
                  <c:v>0.47098699211375267</c:v>
                </c:pt>
                <c:pt idx="109">
                  <c:v>0.51404797883671116</c:v>
                </c:pt>
                <c:pt idx="110">
                  <c:v>0.46560388813909936</c:v>
                </c:pt>
                <c:pt idx="111">
                  <c:v>0.47592406747336319</c:v>
                </c:pt>
                <c:pt idx="112">
                  <c:v>0.49762566663975116</c:v>
                </c:pt>
                <c:pt idx="113">
                  <c:v>0.46446574615588698</c:v>
                </c:pt>
                <c:pt idx="114">
                  <c:v>0.47535115140748946</c:v>
                </c:pt>
                <c:pt idx="115">
                  <c:v>0.49985965478923222</c:v>
                </c:pt>
                <c:pt idx="116">
                  <c:v>0.52524099002972235</c:v>
                </c:pt>
                <c:pt idx="117">
                  <c:v>0.59019967470671697</c:v>
                </c:pt>
                <c:pt idx="118">
                  <c:v>0.61466972734578373</c:v>
                </c:pt>
                <c:pt idx="119">
                  <c:v>0.62945403790474208</c:v>
                </c:pt>
                <c:pt idx="120">
                  <c:v>0.51046052454503155</c:v>
                </c:pt>
                <c:pt idx="121">
                  <c:v>0.57798002868425402</c:v>
                </c:pt>
                <c:pt idx="122">
                  <c:v>0.58254028676563885</c:v>
                </c:pt>
                <c:pt idx="123">
                  <c:v>0.59004971681028018</c:v>
                </c:pt>
                <c:pt idx="124">
                  <c:v>0.49358449358449358</c:v>
                </c:pt>
                <c:pt idx="125">
                  <c:v>0.57638047778892842</c:v>
                </c:pt>
                <c:pt idx="126">
                  <c:v>0.55986588380954583</c:v>
                </c:pt>
                <c:pt idx="127">
                  <c:v>0.61378920533850101</c:v>
                </c:pt>
                <c:pt idx="128">
                  <c:v>0.64210048717090973</c:v>
                </c:pt>
                <c:pt idx="129">
                  <c:v>0.67627935233569036</c:v>
                </c:pt>
                <c:pt idx="130">
                  <c:v>0.58442821823103519</c:v>
                </c:pt>
                <c:pt idx="131">
                  <c:v>0.56151926574461786</c:v>
                </c:pt>
                <c:pt idx="132">
                  <c:v>0.66930438761424682</c:v>
                </c:pt>
                <c:pt idx="133">
                  <c:v>0.68091266682815976</c:v>
                </c:pt>
                <c:pt idx="134">
                  <c:v>0.77540921202893032</c:v>
                </c:pt>
                <c:pt idx="135">
                  <c:v>0.70368704171521068</c:v>
                </c:pt>
                <c:pt idx="136">
                  <c:v>0.61663456029653207</c:v>
                </c:pt>
                <c:pt idx="137">
                  <c:v>0.67776739607725522</c:v>
                </c:pt>
                <c:pt idx="138">
                  <c:v>0.67344168752619449</c:v>
                </c:pt>
                <c:pt idx="139">
                  <c:v>0.77444794346202794</c:v>
                </c:pt>
                <c:pt idx="140">
                  <c:v>0.83410427072398896</c:v>
                </c:pt>
                <c:pt idx="141">
                  <c:v>0.91620814156025421</c:v>
                </c:pt>
                <c:pt idx="142">
                  <c:v>0.92328307821265565</c:v>
                </c:pt>
                <c:pt idx="143">
                  <c:v>0.86343065216304649</c:v>
                </c:pt>
                <c:pt idx="144">
                  <c:v>0.80626977810076406</c:v>
                </c:pt>
                <c:pt idx="145">
                  <c:v>0.79749147354781158</c:v>
                </c:pt>
                <c:pt idx="146">
                  <c:v>0.83851841598320476</c:v>
                </c:pt>
                <c:pt idx="147">
                  <c:v>0.90108546446574611</c:v>
                </c:pt>
                <c:pt idx="148">
                  <c:v>0.96890488439784206</c:v>
                </c:pt>
                <c:pt idx="149">
                  <c:v>0.87347783122431</c:v>
                </c:pt>
                <c:pt idx="150">
                  <c:v>1</c:v>
                </c:pt>
                <c:pt idx="151">
                  <c:v>0.99014122957784934</c:v>
                </c:pt>
                <c:pt idx="152">
                  <c:v>0.76115936679316964</c:v>
                </c:pt>
                <c:pt idx="153">
                  <c:v>0.34605668408485307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8D-604A-96AC-E44187B422C9}"/>
            </c:ext>
          </c:extLst>
        </c:ser>
        <c:ser>
          <c:idx val="1"/>
          <c:order val="1"/>
          <c:tx>
            <c:strRef>
              <c:f>'60-cells'!$G$2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50000"/>
                </a:schemeClr>
              </a:solidFill>
              <a:ln w="9525">
                <a:solidFill>
                  <a:schemeClr val="accent6">
                    <a:tint val="50000"/>
                  </a:schemeClr>
                </a:solidFill>
              </a:ln>
              <a:effectLst/>
            </c:spPr>
          </c:marker>
          <c:xVal>
            <c:numRef>
              <c:f>'60-cells'!$G$3:$G$202</c:f>
              <c:numCache>
                <c:formatCode>General</c:formatCode>
                <c:ptCount val="200"/>
                <c:pt idx="0">
                  <c:v>0</c:v>
                </c:pt>
                <c:pt idx="1">
                  <c:v>5.2099767900091855E-3</c:v>
                </c:pt>
                <c:pt idx="2">
                  <c:v>1.0416447539109886E-2</c:v>
                </c:pt>
                <c:pt idx="3">
                  <c:v>1.5626424329119072E-2</c:v>
                </c:pt>
                <c:pt idx="4">
                  <c:v>2.0832895078219772E-2</c:v>
                </c:pt>
                <c:pt idx="5">
                  <c:v>2.6042871868228956E-2</c:v>
                </c:pt>
                <c:pt idx="6">
                  <c:v>3.1249342617329656E-2</c:v>
                </c:pt>
                <c:pt idx="7">
                  <c:v>3.6459319407338847E-2</c:v>
                </c:pt>
                <c:pt idx="8">
                  <c:v>4.1665790156439543E-2</c:v>
                </c:pt>
                <c:pt idx="9">
                  <c:v>4.6875766946448724E-2</c:v>
                </c:pt>
                <c:pt idx="10">
                  <c:v>5.2082237695549427E-2</c:v>
                </c:pt>
                <c:pt idx="11">
                  <c:v>5.7292214485558615E-2</c:v>
                </c:pt>
                <c:pt idx="12">
                  <c:v>6.2498685234659311E-2</c:v>
                </c:pt>
                <c:pt idx="13">
                  <c:v>6.7708662024668506E-2</c:v>
                </c:pt>
                <c:pt idx="14">
                  <c:v>7.2915132773769195E-2</c:v>
                </c:pt>
                <c:pt idx="15">
                  <c:v>7.8125109563778383E-2</c:v>
                </c:pt>
                <c:pt idx="16">
                  <c:v>8.3335086353787571E-2</c:v>
                </c:pt>
                <c:pt idx="17">
                  <c:v>8.854155710288826E-2</c:v>
                </c:pt>
                <c:pt idx="18">
                  <c:v>9.3751533892897448E-2</c:v>
                </c:pt>
                <c:pt idx="19">
                  <c:v>9.8958004641998151E-2</c:v>
                </c:pt>
                <c:pt idx="20">
                  <c:v>0.10416798143200734</c:v>
                </c:pt>
                <c:pt idx="21">
                  <c:v>0.10937445218110804</c:v>
                </c:pt>
                <c:pt idx="22">
                  <c:v>0.11458442897111723</c:v>
                </c:pt>
                <c:pt idx="23">
                  <c:v>0.11979089972021793</c:v>
                </c:pt>
                <c:pt idx="24">
                  <c:v>0.12500087651022712</c:v>
                </c:pt>
                <c:pt idx="25">
                  <c:v>0.13020734725932781</c:v>
                </c:pt>
                <c:pt idx="26">
                  <c:v>0.13541732404933701</c:v>
                </c:pt>
                <c:pt idx="27">
                  <c:v>0.1406237947984377</c:v>
                </c:pt>
                <c:pt idx="28">
                  <c:v>0.1458337715884469</c:v>
                </c:pt>
                <c:pt idx="29">
                  <c:v>0.15104024233754759</c:v>
                </c:pt>
                <c:pt idx="30">
                  <c:v>0.15625021912755677</c:v>
                </c:pt>
                <c:pt idx="31">
                  <c:v>0.16145668987665748</c:v>
                </c:pt>
                <c:pt idx="32">
                  <c:v>0.16666666666666666</c:v>
                </c:pt>
                <c:pt idx="33">
                  <c:v>0.17187664345667586</c:v>
                </c:pt>
                <c:pt idx="34">
                  <c:v>0.17708311420577652</c:v>
                </c:pt>
                <c:pt idx="35">
                  <c:v>0.18229309099578572</c:v>
                </c:pt>
                <c:pt idx="36">
                  <c:v>0.18749956174488644</c:v>
                </c:pt>
                <c:pt idx="37">
                  <c:v>0.19270953853489561</c:v>
                </c:pt>
                <c:pt idx="38">
                  <c:v>0.1979160092839963</c:v>
                </c:pt>
                <c:pt idx="39">
                  <c:v>0.20312598607400548</c:v>
                </c:pt>
                <c:pt idx="40">
                  <c:v>0.20833245682310619</c:v>
                </c:pt>
                <c:pt idx="41">
                  <c:v>0.2135424336131154</c:v>
                </c:pt>
                <c:pt idx="42">
                  <c:v>0.21874890436221608</c:v>
                </c:pt>
                <c:pt idx="43">
                  <c:v>0.22395888115222529</c:v>
                </c:pt>
                <c:pt idx="44">
                  <c:v>0.22916535190132598</c:v>
                </c:pt>
                <c:pt idx="45">
                  <c:v>0.23437532869133515</c:v>
                </c:pt>
                <c:pt idx="46">
                  <c:v>0.23958179944043587</c:v>
                </c:pt>
                <c:pt idx="47">
                  <c:v>0.24479177623044504</c:v>
                </c:pt>
                <c:pt idx="48">
                  <c:v>0.25000175302045424</c:v>
                </c:pt>
                <c:pt idx="49">
                  <c:v>0.25520822376955493</c:v>
                </c:pt>
                <c:pt idx="50">
                  <c:v>0.26041820055956411</c:v>
                </c:pt>
                <c:pt idx="51">
                  <c:v>0.26562467130866479</c:v>
                </c:pt>
                <c:pt idx="52">
                  <c:v>0.27083464809867402</c:v>
                </c:pt>
                <c:pt idx="53">
                  <c:v>0.27604111884777471</c:v>
                </c:pt>
                <c:pt idx="54">
                  <c:v>0.28125109563778389</c:v>
                </c:pt>
                <c:pt idx="55">
                  <c:v>0.28645756638688463</c:v>
                </c:pt>
                <c:pt idx="56">
                  <c:v>0.29166754317689381</c:v>
                </c:pt>
                <c:pt idx="57">
                  <c:v>0.29687401392599444</c:v>
                </c:pt>
                <c:pt idx="58">
                  <c:v>0.30208399071600361</c:v>
                </c:pt>
                <c:pt idx="59">
                  <c:v>0.30729046146510436</c:v>
                </c:pt>
                <c:pt idx="60">
                  <c:v>0.31250043825511353</c:v>
                </c:pt>
                <c:pt idx="61">
                  <c:v>0.31770690900421422</c:v>
                </c:pt>
                <c:pt idx="62">
                  <c:v>0.32291688579422345</c:v>
                </c:pt>
                <c:pt idx="63">
                  <c:v>0.32812686258423263</c:v>
                </c:pt>
                <c:pt idx="64">
                  <c:v>0.33333333333333331</c:v>
                </c:pt>
                <c:pt idx="65">
                  <c:v>0.33854331012334254</c:v>
                </c:pt>
                <c:pt idx="66">
                  <c:v>0.34374978087244323</c:v>
                </c:pt>
                <c:pt idx="67">
                  <c:v>0.34895975766245235</c:v>
                </c:pt>
                <c:pt idx="68">
                  <c:v>0.35416622841155304</c:v>
                </c:pt>
                <c:pt idx="69">
                  <c:v>0.35937620520156227</c:v>
                </c:pt>
                <c:pt idx="70">
                  <c:v>0.36458267595066296</c:v>
                </c:pt>
                <c:pt idx="71">
                  <c:v>0.36979265274067213</c:v>
                </c:pt>
                <c:pt idx="72">
                  <c:v>0.37499912348977288</c:v>
                </c:pt>
                <c:pt idx="73">
                  <c:v>0.38020910027978205</c:v>
                </c:pt>
                <c:pt idx="74">
                  <c:v>0.38541557102888274</c:v>
                </c:pt>
                <c:pt idx="75">
                  <c:v>0.39062554781889197</c:v>
                </c:pt>
                <c:pt idx="76">
                  <c:v>0.39583201856799261</c:v>
                </c:pt>
                <c:pt idx="77">
                  <c:v>0.40104199535800178</c:v>
                </c:pt>
                <c:pt idx="78">
                  <c:v>0.40625197214801095</c:v>
                </c:pt>
                <c:pt idx="79">
                  <c:v>0.4114584428971117</c:v>
                </c:pt>
                <c:pt idx="80">
                  <c:v>0.41666841968712087</c:v>
                </c:pt>
                <c:pt idx="81">
                  <c:v>0.42187489043622156</c:v>
                </c:pt>
                <c:pt idx="82">
                  <c:v>0.42708486722623079</c:v>
                </c:pt>
                <c:pt idx="83">
                  <c:v>0.43229133797533148</c:v>
                </c:pt>
                <c:pt idx="84">
                  <c:v>0.43750131476534065</c:v>
                </c:pt>
                <c:pt idx="85">
                  <c:v>0.4427077855144414</c:v>
                </c:pt>
                <c:pt idx="86">
                  <c:v>0.44791776230445057</c:v>
                </c:pt>
                <c:pt idx="87">
                  <c:v>0.45312423305355121</c:v>
                </c:pt>
                <c:pt idx="88">
                  <c:v>0.45833420984356038</c:v>
                </c:pt>
                <c:pt idx="89">
                  <c:v>0.46354068059266113</c:v>
                </c:pt>
                <c:pt idx="90">
                  <c:v>0.4687506573826703</c:v>
                </c:pt>
                <c:pt idx="91">
                  <c:v>0.47395712813177099</c:v>
                </c:pt>
                <c:pt idx="92">
                  <c:v>0.47916710492178022</c:v>
                </c:pt>
                <c:pt idx="93">
                  <c:v>0.48437357567088091</c:v>
                </c:pt>
                <c:pt idx="94">
                  <c:v>0.48958355246089008</c:v>
                </c:pt>
                <c:pt idx="95">
                  <c:v>0.49479352925089931</c:v>
                </c:pt>
                <c:pt idx="96">
                  <c:v>0.5</c:v>
                </c:pt>
                <c:pt idx="97">
                  <c:v>0.50520997679000923</c:v>
                </c:pt>
                <c:pt idx="98">
                  <c:v>0.51041644753910986</c:v>
                </c:pt>
                <c:pt idx="99">
                  <c:v>0.51562642432911898</c:v>
                </c:pt>
                <c:pt idx="100">
                  <c:v>0.52083289507821973</c:v>
                </c:pt>
                <c:pt idx="101">
                  <c:v>0.52604287186822896</c:v>
                </c:pt>
                <c:pt idx="102">
                  <c:v>0.53124934261732959</c:v>
                </c:pt>
                <c:pt idx="103">
                  <c:v>0.53645931940733882</c:v>
                </c:pt>
                <c:pt idx="104">
                  <c:v>0.54166579015643956</c:v>
                </c:pt>
                <c:pt idx="105">
                  <c:v>0.54687576694644868</c:v>
                </c:pt>
                <c:pt idx="106">
                  <c:v>0.55208223769554943</c:v>
                </c:pt>
                <c:pt idx="107">
                  <c:v>0.55729221448555866</c:v>
                </c:pt>
                <c:pt idx="108">
                  <c:v>0.56249868523465929</c:v>
                </c:pt>
                <c:pt idx="109">
                  <c:v>0.56770866202466841</c:v>
                </c:pt>
                <c:pt idx="110">
                  <c:v>0.57291863881467775</c:v>
                </c:pt>
                <c:pt idx="111">
                  <c:v>0.57812510956377838</c:v>
                </c:pt>
                <c:pt idx="112">
                  <c:v>0.58333508635378761</c:v>
                </c:pt>
                <c:pt idx="113">
                  <c:v>0.58854155710288825</c:v>
                </c:pt>
                <c:pt idx="114">
                  <c:v>0.59375153389289737</c:v>
                </c:pt>
                <c:pt idx="115">
                  <c:v>0.59895800464199811</c:v>
                </c:pt>
                <c:pt idx="116">
                  <c:v>0.60416798143200723</c:v>
                </c:pt>
                <c:pt idx="117">
                  <c:v>0.60937445218110808</c:v>
                </c:pt>
                <c:pt idx="118">
                  <c:v>0.6145844289711172</c:v>
                </c:pt>
                <c:pt idx="119">
                  <c:v>0.61979089972021795</c:v>
                </c:pt>
                <c:pt idx="120">
                  <c:v>0.62500087651022707</c:v>
                </c:pt>
                <c:pt idx="121">
                  <c:v>0.63020734725932781</c:v>
                </c:pt>
                <c:pt idx="122">
                  <c:v>0.63541732404933693</c:v>
                </c:pt>
                <c:pt idx="123">
                  <c:v>0.64062379479843767</c:v>
                </c:pt>
                <c:pt idx="124">
                  <c:v>0.6458337715884469</c:v>
                </c:pt>
                <c:pt idx="125">
                  <c:v>0.65104374837845602</c:v>
                </c:pt>
                <c:pt idx="126">
                  <c:v>0.65625021912755677</c:v>
                </c:pt>
                <c:pt idx="127">
                  <c:v>0.66146019591756589</c:v>
                </c:pt>
                <c:pt idx="128">
                  <c:v>0.66666666666666663</c:v>
                </c:pt>
                <c:pt idx="129">
                  <c:v>0.67187664345667575</c:v>
                </c:pt>
                <c:pt idx="130">
                  <c:v>0.6770831142057766</c:v>
                </c:pt>
                <c:pt idx="131">
                  <c:v>0.68229309099578572</c:v>
                </c:pt>
                <c:pt idx="132">
                  <c:v>0.68749956174488647</c:v>
                </c:pt>
                <c:pt idx="133">
                  <c:v>0.69270953853489559</c:v>
                </c:pt>
                <c:pt idx="134">
                  <c:v>0.69791600928399622</c:v>
                </c:pt>
                <c:pt idx="135">
                  <c:v>0.70312598607400545</c:v>
                </c:pt>
                <c:pt idx="136">
                  <c:v>0.70833245682310608</c:v>
                </c:pt>
                <c:pt idx="137">
                  <c:v>0.71354243361311542</c:v>
                </c:pt>
                <c:pt idx="138">
                  <c:v>0.71874890436221606</c:v>
                </c:pt>
                <c:pt idx="139">
                  <c:v>0.72395888115222529</c:v>
                </c:pt>
                <c:pt idx="140">
                  <c:v>0.72916885794223441</c:v>
                </c:pt>
                <c:pt idx="141">
                  <c:v>0.73437532869133515</c:v>
                </c:pt>
                <c:pt idx="142">
                  <c:v>0.73958530548134427</c:v>
                </c:pt>
                <c:pt idx="143">
                  <c:v>0.7447917762304449</c:v>
                </c:pt>
                <c:pt idx="144">
                  <c:v>0.75000175302045424</c:v>
                </c:pt>
                <c:pt idx="145">
                  <c:v>0.75520822376955488</c:v>
                </c:pt>
                <c:pt idx="146">
                  <c:v>0.76041820055956411</c:v>
                </c:pt>
                <c:pt idx="147">
                  <c:v>0.76562467130866474</c:v>
                </c:pt>
                <c:pt idx="148">
                  <c:v>0.77083464809867397</c:v>
                </c:pt>
                <c:pt idx="149">
                  <c:v>0.7760411188477746</c:v>
                </c:pt>
                <c:pt idx="150">
                  <c:v>0.78125109563778394</c:v>
                </c:pt>
                <c:pt idx="151">
                  <c:v>0.78645756638688458</c:v>
                </c:pt>
                <c:pt idx="152">
                  <c:v>0.79166754317689381</c:v>
                </c:pt>
                <c:pt idx="153">
                  <c:v>0.79687401392599444</c:v>
                </c:pt>
                <c:pt idx="154">
                  <c:v>0.80208399071600356</c:v>
                </c:pt>
                <c:pt idx="155">
                  <c:v>0.8072904614651043</c:v>
                </c:pt>
                <c:pt idx="156">
                  <c:v>0.81250043825511342</c:v>
                </c:pt>
                <c:pt idx="157">
                  <c:v>0.81771041504512276</c:v>
                </c:pt>
                <c:pt idx="158">
                  <c:v>0.8229168857942234</c:v>
                </c:pt>
                <c:pt idx="159">
                  <c:v>0.82812686258423263</c:v>
                </c:pt>
                <c:pt idx="160">
                  <c:v>0.83333333333333326</c:v>
                </c:pt>
                <c:pt idx="161">
                  <c:v>0.83854331012334249</c:v>
                </c:pt>
                <c:pt idx="162">
                  <c:v>0.84374978087244312</c:v>
                </c:pt>
                <c:pt idx="163">
                  <c:v>0.84895975766245246</c:v>
                </c:pt>
                <c:pt idx="164">
                  <c:v>0.8541662284115531</c:v>
                </c:pt>
                <c:pt idx="165">
                  <c:v>0.85937620520156222</c:v>
                </c:pt>
                <c:pt idx="166">
                  <c:v>0.86458267595066296</c:v>
                </c:pt>
                <c:pt idx="167">
                  <c:v>0.86979265274067208</c:v>
                </c:pt>
                <c:pt idx="168">
                  <c:v>0.87499912348977282</c:v>
                </c:pt>
                <c:pt idx="169">
                  <c:v>0.88020910027978194</c:v>
                </c:pt>
                <c:pt idx="170">
                  <c:v>0.8854155710288828</c:v>
                </c:pt>
                <c:pt idx="171">
                  <c:v>0.89062554781889192</c:v>
                </c:pt>
                <c:pt idx="172">
                  <c:v>0.89583552460890115</c:v>
                </c:pt>
                <c:pt idx="173">
                  <c:v>0.90104199535800178</c:v>
                </c:pt>
                <c:pt idx="174">
                  <c:v>0.9062519721480109</c:v>
                </c:pt>
                <c:pt idx="175">
                  <c:v>0.91145844289711164</c:v>
                </c:pt>
                <c:pt idx="176">
                  <c:v>0.91666841968712076</c:v>
                </c:pt>
                <c:pt idx="177">
                  <c:v>0.92187489043622162</c:v>
                </c:pt>
                <c:pt idx="178">
                  <c:v>0.92708486722623074</c:v>
                </c:pt>
                <c:pt idx="179">
                  <c:v>0.93229133797533148</c:v>
                </c:pt>
                <c:pt idx="180">
                  <c:v>0.9375013147653406</c:v>
                </c:pt>
                <c:pt idx="181">
                  <c:v>0.94270778551444134</c:v>
                </c:pt>
                <c:pt idx="182">
                  <c:v>0.94791776230445046</c:v>
                </c:pt>
                <c:pt idx="183">
                  <c:v>0.95312423305355121</c:v>
                </c:pt>
                <c:pt idx="184">
                  <c:v>0.95833420984356044</c:v>
                </c:pt>
                <c:pt idx="185">
                  <c:v>0.96354068059266107</c:v>
                </c:pt>
                <c:pt idx="186">
                  <c:v>0.9687506573826703</c:v>
                </c:pt>
                <c:pt idx="187">
                  <c:v>0.97396063417267942</c:v>
                </c:pt>
                <c:pt idx="188">
                  <c:v>0.97916710492178016</c:v>
                </c:pt>
                <c:pt idx="189">
                  <c:v>0.98437708171178928</c:v>
                </c:pt>
                <c:pt idx="190">
                  <c:v>0.98958355246089014</c:v>
                </c:pt>
                <c:pt idx="191">
                  <c:v>0.99479352925089926</c:v>
                </c:pt>
                <c:pt idx="192">
                  <c:v>1</c:v>
                </c:pt>
              </c:numCache>
            </c:numRef>
          </c:xVal>
          <c:yVal>
            <c:numRef>
              <c:f>'60-cells'!$H$3:$H$202</c:f>
              <c:numCache>
                <c:formatCode>General</c:formatCode>
                <c:ptCount val="200"/>
                <c:pt idx="0">
                  <c:v>0.52301939094391925</c:v>
                </c:pt>
                <c:pt idx="1">
                  <c:v>0.50563553393742067</c:v>
                </c:pt>
                <c:pt idx="2">
                  <c:v>0.44092822866407771</c:v>
                </c:pt>
                <c:pt idx="3">
                  <c:v>0.34894546215300931</c:v>
                </c:pt>
                <c:pt idx="4">
                  <c:v>0.40191098209966136</c:v>
                </c:pt>
                <c:pt idx="5">
                  <c:v>0.40318584186508716</c:v>
                </c:pt>
                <c:pt idx="6">
                  <c:v>0.4720707645235947</c:v>
                </c:pt>
                <c:pt idx="7">
                  <c:v>0.37341296303560451</c:v>
                </c:pt>
                <c:pt idx="8">
                  <c:v>0.3899959465997202</c:v>
                </c:pt>
                <c:pt idx="9">
                  <c:v>0.44503393088298748</c:v>
                </c:pt>
                <c:pt idx="10">
                  <c:v>0.46497731403391779</c:v>
                </c:pt>
                <c:pt idx="11">
                  <c:v>0.47490487584827207</c:v>
                </c:pt>
                <c:pt idx="12">
                  <c:v>0.40860889917493692</c:v>
                </c:pt>
                <c:pt idx="13">
                  <c:v>0.50401744269668791</c:v>
                </c:pt>
                <c:pt idx="14">
                  <c:v>0.45579832372285201</c:v>
                </c:pt>
                <c:pt idx="15">
                  <c:v>0.40404555498895123</c:v>
                </c:pt>
                <c:pt idx="16">
                  <c:v>0.35775833889041436</c:v>
                </c:pt>
                <c:pt idx="17">
                  <c:v>0.49057911322062264</c:v>
                </c:pt>
                <c:pt idx="18">
                  <c:v>0.46990023405117748</c:v>
                </c:pt>
                <c:pt idx="19">
                  <c:v>0.52537297820316686</c:v>
                </c:pt>
                <c:pt idx="20">
                  <c:v>0.44918539729860485</c:v>
                </c:pt>
                <c:pt idx="21">
                  <c:v>0.49805502163992732</c:v>
                </c:pt>
                <c:pt idx="22">
                  <c:v>0.57771414375187968</c:v>
                </c:pt>
                <c:pt idx="23">
                  <c:v>0.616535258044692</c:v>
                </c:pt>
                <c:pt idx="24">
                  <c:v>0.50667503497692179</c:v>
                </c:pt>
                <c:pt idx="25">
                  <c:v>0.51985839249990196</c:v>
                </c:pt>
                <c:pt idx="26">
                  <c:v>0.52028007688385047</c:v>
                </c:pt>
                <c:pt idx="27">
                  <c:v>0.46849461943801568</c:v>
                </c:pt>
                <c:pt idx="28">
                  <c:v>0.44016331280482224</c:v>
                </c:pt>
                <c:pt idx="29">
                  <c:v>0.55995109768694673</c:v>
                </c:pt>
                <c:pt idx="30">
                  <c:v>0.48126609919062746</c:v>
                </c:pt>
                <c:pt idx="31">
                  <c:v>0.41828148903620599</c:v>
                </c:pt>
                <c:pt idx="32">
                  <c:v>0.41042639155846705</c:v>
                </c:pt>
                <c:pt idx="33">
                  <c:v>0.50134350606048717</c:v>
                </c:pt>
                <c:pt idx="34">
                  <c:v>0.4191935040991645</c:v>
                </c:pt>
                <c:pt idx="35">
                  <c:v>0.39280063808365701</c:v>
                </c:pt>
                <c:pt idx="36">
                  <c:v>0.41984727833784435</c:v>
                </c:pt>
                <c:pt idx="37">
                  <c:v>0.44528236509368585</c:v>
                </c:pt>
                <c:pt idx="38">
                  <c:v>0.40038115038115041</c:v>
                </c:pt>
                <c:pt idx="39">
                  <c:v>0.39191477399024571</c:v>
                </c:pt>
                <c:pt idx="40">
                  <c:v>0.45832189228415643</c:v>
                </c:pt>
                <c:pt idx="41">
                  <c:v>0.44108186561016749</c:v>
                </c:pt>
                <c:pt idx="42">
                  <c:v>0.37259901410844809</c:v>
                </c:pt>
                <c:pt idx="43">
                  <c:v>0.39100929666967404</c:v>
                </c:pt>
                <c:pt idx="44">
                  <c:v>0.36440068515540214</c:v>
                </c:pt>
                <c:pt idx="45">
                  <c:v>0.39577531086965051</c:v>
                </c:pt>
                <c:pt idx="46">
                  <c:v>0.41672550634814787</c:v>
                </c:pt>
                <c:pt idx="47">
                  <c:v>0.44815243400149063</c:v>
                </c:pt>
                <c:pt idx="48">
                  <c:v>0.44129761110893184</c:v>
                </c:pt>
                <c:pt idx="49">
                  <c:v>0.46513421985120101</c:v>
                </c:pt>
                <c:pt idx="50">
                  <c:v>0.44902849148132168</c:v>
                </c:pt>
                <c:pt idx="51">
                  <c:v>0.44860680709737311</c:v>
                </c:pt>
                <c:pt idx="52">
                  <c:v>0.50707383726251654</c:v>
                </c:pt>
                <c:pt idx="53">
                  <c:v>0.43061167117770893</c:v>
                </c:pt>
                <c:pt idx="54">
                  <c:v>0.41345990402594179</c:v>
                </c:pt>
                <c:pt idx="55">
                  <c:v>0.41420847552923029</c:v>
                </c:pt>
                <c:pt idx="56">
                  <c:v>0.39703055740791587</c:v>
                </c:pt>
                <c:pt idx="57">
                  <c:v>0.36161887576981916</c:v>
                </c:pt>
                <c:pt idx="58">
                  <c:v>0.4340603302867454</c:v>
                </c:pt>
                <c:pt idx="59">
                  <c:v>0.43917611370441562</c:v>
                </c:pt>
                <c:pt idx="60">
                  <c:v>0.38102616404503198</c:v>
                </c:pt>
                <c:pt idx="61">
                  <c:v>0.40504909844532488</c:v>
                </c:pt>
                <c:pt idx="62">
                  <c:v>0.42736568208266323</c:v>
                </c:pt>
                <c:pt idx="63">
                  <c:v>0.41237463878973313</c:v>
                </c:pt>
                <c:pt idx="64">
                  <c:v>0.3886328273120726</c:v>
                </c:pt>
                <c:pt idx="65">
                  <c:v>0.43155964382379475</c:v>
                </c:pt>
                <c:pt idx="66">
                  <c:v>0.57728919049673766</c:v>
                </c:pt>
                <c:pt idx="67">
                  <c:v>0.62283764170556621</c:v>
                </c:pt>
                <c:pt idx="68">
                  <c:v>0.48017102734083866</c:v>
                </c:pt>
                <c:pt idx="69">
                  <c:v>0.38974424351782844</c:v>
                </c:pt>
                <c:pt idx="70">
                  <c:v>0.45281711319447165</c:v>
                </c:pt>
                <c:pt idx="71">
                  <c:v>0.47414322886020999</c:v>
                </c:pt>
                <c:pt idx="72">
                  <c:v>0.49645981249754834</c:v>
                </c:pt>
                <c:pt idx="73">
                  <c:v>0.46634370219275878</c:v>
                </c:pt>
                <c:pt idx="74">
                  <c:v>0.47110644752154185</c:v>
                </c:pt>
                <c:pt idx="75">
                  <c:v>0.50725035630696003</c:v>
                </c:pt>
                <c:pt idx="76">
                  <c:v>0.52546123772538866</c:v>
                </c:pt>
                <c:pt idx="77">
                  <c:v>0.54919978033185579</c:v>
                </c:pt>
                <c:pt idx="78">
                  <c:v>0.56464519672066837</c:v>
                </c:pt>
                <c:pt idx="79">
                  <c:v>0.41085461368480236</c:v>
                </c:pt>
                <c:pt idx="80">
                  <c:v>0.37319721753684021</c:v>
                </c:pt>
                <c:pt idx="81">
                  <c:v>0.38677283960302833</c:v>
                </c:pt>
                <c:pt idx="82">
                  <c:v>0.34360085775180116</c:v>
                </c:pt>
                <c:pt idx="83">
                  <c:v>0.52774617868957496</c:v>
                </c:pt>
                <c:pt idx="84">
                  <c:v>0.41678107715843565</c:v>
                </c:pt>
                <c:pt idx="85">
                  <c:v>0.42579008616744468</c:v>
                </c:pt>
                <c:pt idx="86">
                  <c:v>0.45298709449652846</c:v>
                </c:pt>
                <c:pt idx="87">
                  <c:v>0.43484812824435465</c:v>
                </c:pt>
                <c:pt idx="88">
                  <c:v>0.39203899109559487</c:v>
                </c:pt>
                <c:pt idx="89">
                  <c:v>0.40313027105479937</c:v>
                </c:pt>
                <c:pt idx="90">
                  <c:v>0.50501444841067478</c:v>
                </c:pt>
                <c:pt idx="91">
                  <c:v>0.41264268622759187</c:v>
                </c:pt>
                <c:pt idx="92">
                  <c:v>0.3913557970161744</c:v>
                </c:pt>
                <c:pt idx="93">
                  <c:v>0.4046829848716641</c:v>
                </c:pt>
                <c:pt idx="94">
                  <c:v>0.35362975457315077</c:v>
                </c:pt>
                <c:pt idx="95">
                  <c:v>0.49112174583872698</c:v>
                </c:pt>
                <c:pt idx="96">
                  <c:v>0.5883968148119092</c:v>
                </c:pt>
                <c:pt idx="97">
                  <c:v>0.36884961884961887</c:v>
                </c:pt>
                <c:pt idx="98">
                  <c:v>0.46524536147177659</c:v>
                </c:pt>
                <c:pt idx="99">
                  <c:v>0.57779913440290798</c:v>
                </c:pt>
                <c:pt idx="100">
                  <c:v>0.47007021535323423</c:v>
                </c:pt>
                <c:pt idx="101">
                  <c:v>0.43943762339988751</c:v>
                </c:pt>
                <c:pt idx="102">
                  <c:v>0.49901280089959332</c:v>
                </c:pt>
                <c:pt idx="103">
                  <c:v>0.58307182363786136</c:v>
                </c:pt>
                <c:pt idx="104">
                  <c:v>0.56070293806142857</c:v>
                </c:pt>
                <c:pt idx="105">
                  <c:v>0.64895265366963473</c:v>
                </c:pt>
                <c:pt idx="106">
                  <c:v>0.64503327710874891</c:v>
                </c:pt>
                <c:pt idx="107">
                  <c:v>0.44535428025994067</c:v>
                </c:pt>
                <c:pt idx="108">
                  <c:v>0.42291021064605971</c:v>
                </c:pt>
                <c:pt idx="109">
                  <c:v>0.4170033603995868</c:v>
                </c:pt>
                <c:pt idx="110">
                  <c:v>0.47751997280299169</c:v>
                </c:pt>
                <c:pt idx="111">
                  <c:v>0.49243910092966697</c:v>
                </c:pt>
                <c:pt idx="112">
                  <c:v>0.46581414505942809</c:v>
                </c:pt>
                <c:pt idx="113">
                  <c:v>0.43074242602544488</c:v>
                </c:pt>
                <c:pt idx="114">
                  <c:v>0.52787039579492401</c:v>
                </c:pt>
                <c:pt idx="115">
                  <c:v>0.50421357496829189</c:v>
                </c:pt>
                <c:pt idx="116">
                  <c:v>0.49787850259548372</c:v>
                </c:pt>
                <c:pt idx="117">
                  <c:v>0.48187084036140637</c:v>
                </c:pt>
                <c:pt idx="118">
                  <c:v>0.55800611932687405</c:v>
                </c:pt>
                <c:pt idx="119">
                  <c:v>0.54391401561212882</c:v>
                </c:pt>
                <c:pt idx="120">
                  <c:v>0.39226454320793946</c:v>
                </c:pt>
                <c:pt idx="121">
                  <c:v>0.47800703461080818</c:v>
                </c:pt>
                <c:pt idx="122">
                  <c:v>0.59053792544358585</c:v>
                </c:pt>
                <c:pt idx="123">
                  <c:v>0.50648217157651121</c:v>
                </c:pt>
                <c:pt idx="124">
                  <c:v>0.60042952967481267</c:v>
                </c:pt>
                <c:pt idx="125">
                  <c:v>0.52887393925129766</c:v>
                </c:pt>
                <c:pt idx="126">
                  <c:v>0.46479425724708745</c:v>
                </c:pt>
                <c:pt idx="127">
                  <c:v>0.51882216033159434</c:v>
                </c:pt>
                <c:pt idx="128">
                  <c:v>0.51938767504805239</c:v>
                </c:pt>
                <c:pt idx="129">
                  <c:v>0.51506949620157172</c:v>
                </c:pt>
                <c:pt idx="130">
                  <c:v>0.56126845277788684</c:v>
                </c:pt>
                <c:pt idx="131">
                  <c:v>0.61397246302906683</c:v>
                </c:pt>
                <c:pt idx="132">
                  <c:v>0.60269812628303199</c:v>
                </c:pt>
                <c:pt idx="133">
                  <c:v>0.62718850926398095</c:v>
                </c:pt>
                <c:pt idx="134">
                  <c:v>0.64492213548817323</c:v>
                </c:pt>
                <c:pt idx="135">
                  <c:v>0.57489310791197579</c:v>
                </c:pt>
                <c:pt idx="136">
                  <c:v>0.52506243543979392</c:v>
                </c:pt>
                <c:pt idx="137">
                  <c:v>0.53911858157141179</c:v>
                </c:pt>
                <c:pt idx="138">
                  <c:v>0.58201270937119998</c:v>
                </c:pt>
                <c:pt idx="139">
                  <c:v>0.61883327449365189</c:v>
                </c:pt>
                <c:pt idx="140">
                  <c:v>0.58640934112632226</c:v>
                </c:pt>
                <c:pt idx="141">
                  <c:v>0.52030622785339764</c:v>
                </c:pt>
                <c:pt idx="142">
                  <c:v>0.68260241373448927</c:v>
                </c:pt>
                <c:pt idx="143">
                  <c:v>0.72111952300631543</c:v>
                </c:pt>
                <c:pt idx="144">
                  <c:v>0.67829077263039528</c:v>
                </c:pt>
                <c:pt idx="145">
                  <c:v>0.65289164345768114</c:v>
                </c:pt>
                <c:pt idx="146">
                  <c:v>0.67166477072137454</c:v>
                </c:pt>
                <c:pt idx="147">
                  <c:v>0.78159364008420606</c:v>
                </c:pt>
                <c:pt idx="148">
                  <c:v>0.74162515200251045</c:v>
                </c:pt>
                <c:pt idx="149">
                  <c:v>0.59570274192915706</c:v>
                </c:pt>
                <c:pt idx="150">
                  <c:v>0.64739013323918981</c:v>
                </c:pt>
                <c:pt idx="151">
                  <c:v>0.66624825115391151</c:v>
                </c:pt>
                <c:pt idx="152">
                  <c:v>0.60292367839537653</c:v>
                </c:pt>
                <c:pt idx="153">
                  <c:v>0.54916382274872844</c:v>
                </c:pt>
                <c:pt idx="154">
                  <c:v>0.48494031041200852</c:v>
                </c:pt>
                <c:pt idx="155">
                  <c:v>0.57081682553380664</c:v>
                </c:pt>
                <c:pt idx="156">
                  <c:v>0.70025431817884654</c:v>
                </c:pt>
                <c:pt idx="157">
                  <c:v>0.60633637992128564</c:v>
                </c:pt>
                <c:pt idx="158">
                  <c:v>0.55088324899645658</c:v>
                </c:pt>
                <c:pt idx="159">
                  <c:v>0.54328966121418953</c:v>
                </c:pt>
                <c:pt idx="160">
                  <c:v>0.60655866316243667</c:v>
                </c:pt>
                <c:pt idx="161">
                  <c:v>0.73919638070581462</c:v>
                </c:pt>
                <c:pt idx="162">
                  <c:v>0.7126400711306371</c:v>
                </c:pt>
                <c:pt idx="163">
                  <c:v>0.69849893434799104</c:v>
                </c:pt>
                <c:pt idx="164">
                  <c:v>0.69945998247885044</c:v>
                </c:pt>
                <c:pt idx="165">
                  <c:v>0.63213104250840102</c:v>
                </c:pt>
                <c:pt idx="166">
                  <c:v>0.6857241857241857</c:v>
                </c:pt>
                <c:pt idx="167">
                  <c:v>0.70871742569855778</c:v>
                </c:pt>
                <c:pt idx="168">
                  <c:v>0.70280730658089152</c:v>
                </c:pt>
                <c:pt idx="169">
                  <c:v>0.69534447364636043</c:v>
                </c:pt>
                <c:pt idx="170">
                  <c:v>0.62501470992037034</c:v>
                </c:pt>
                <c:pt idx="171">
                  <c:v>0.63075811660717318</c:v>
                </c:pt>
                <c:pt idx="172">
                  <c:v>0.66376390904692784</c:v>
                </c:pt>
                <c:pt idx="173">
                  <c:v>0.82020554662064094</c:v>
                </c:pt>
                <c:pt idx="174">
                  <c:v>0.72872945514454945</c:v>
                </c:pt>
                <c:pt idx="175">
                  <c:v>0.74233449705147814</c:v>
                </c:pt>
                <c:pt idx="176">
                  <c:v>0.60474117077890666</c:v>
                </c:pt>
                <c:pt idx="177">
                  <c:v>0.86507080375004897</c:v>
                </c:pt>
                <c:pt idx="178">
                  <c:v>0.97094300396187194</c:v>
                </c:pt>
                <c:pt idx="179">
                  <c:v>0.95153244681546567</c:v>
                </c:pt>
                <c:pt idx="180">
                  <c:v>0.87697603263641</c:v>
                </c:pt>
                <c:pt idx="181">
                  <c:v>0.91051791995188214</c:v>
                </c:pt>
                <c:pt idx="182">
                  <c:v>1</c:v>
                </c:pt>
                <c:pt idx="183">
                  <c:v>0.96230664626891049</c:v>
                </c:pt>
                <c:pt idx="184">
                  <c:v>0.98497299912394254</c:v>
                </c:pt>
                <c:pt idx="185">
                  <c:v>0.9271368610991253</c:v>
                </c:pt>
                <c:pt idx="186">
                  <c:v>0.93405379254435861</c:v>
                </c:pt>
                <c:pt idx="187">
                  <c:v>0.71889015285241709</c:v>
                </c:pt>
                <c:pt idx="188">
                  <c:v>0.52228062605421099</c:v>
                </c:pt>
                <c:pt idx="189">
                  <c:v>0.2441454516926215</c:v>
                </c:pt>
                <c:pt idx="190">
                  <c:v>0.35145922410073355</c:v>
                </c:pt>
                <c:pt idx="191">
                  <c:v>9.8406098406098416E-2</c:v>
                </c:pt>
                <c:pt idx="192">
                  <c:v>0.13075484773597981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8D-604A-96AC-E44187B422C9}"/>
            </c:ext>
          </c:extLst>
        </c:ser>
        <c:ser>
          <c:idx val="2"/>
          <c:order val="2"/>
          <c:tx>
            <c:strRef>
              <c:f>'60-cells'!$K$2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60000"/>
                </a:schemeClr>
              </a:solidFill>
              <a:ln w="9525">
                <a:solidFill>
                  <a:schemeClr val="accent6">
                    <a:tint val="60000"/>
                  </a:schemeClr>
                </a:solidFill>
              </a:ln>
              <a:effectLst/>
            </c:spPr>
          </c:marker>
          <c:xVal>
            <c:numRef>
              <c:f>'60-cells'!$K$3:$K$202</c:f>
              <c:numCache>
                <c:formatCode>General</c:formatCode>
                <c:ptCount val="200"/>
                <c:pt idx="0">
                  <c:v>0</c:v>
                </c:pt>
                <c:pt idx="1">
                  <c:v>5.0267064924345703E-3</c:v>
                </c:pt>
                <c:pt idx="2">
                  <c:v>1.005003027525108E-2</c:v>
                </c:pt>
                <c:pt idx="3">
                  <c:v>1.507673676768565E-2</c:v>
                </c:pt>
                <c:pt idx="4">
                  <c:v>2.0100060550502161E-2</c:v>
                </c:pt>
                <c:pt idx="5">
                  <c:v>2.5126767042936732E-2</c:v>
                </c:pt>
                <c:pt idx="6">
                  <c:v>3.0150090825753244E-2</c:v>
                </c:pt>
                <c:pt idx="7">
                  <c:v>3.5176797318187812E-2</c:v>
                </c:pt>
                <c:pt idx="8">
                  <c:v>4.0200121101004321E-2</c:v>
                </c:pt>
                <c:pt idx="9">
                  <c:v>4.5226827593438892E-2</c:v>
                </c:pt>
                <c:pt idx="10">
                  <c:v>5.0250151376255409E-2</c:v>
                </c:pt>
                <c:pt idx="11">
                  <c:v>5.527685786868998E-2</c:v>
                </c:pt>
                <c:pt idx="12">
                  <c:v>6.0300181651506489E-2</c:v>
                </c:pt>
                <c:pt idx="13">
                  <c:v>6.5326888143941053E-2</c:v>
                </c:pt>
                <c:pt idx="14">
                  <c:v>7.0350211926757569E-2</c:v>
                </c:pt>
                <c:pt idx="15">
                  <c:v>7.537691841919214E-2</c:v>
                </c:pt>
                <c:pt idx="16">
                  <c:v>8.0403624911626712E-2</c:v>
                </c:pt>
                <c:pt idx="17">
                  <c:v>8.5426948694443214E-2</c:v>
                </c:pt>
                <c:pt idx="18">
                  <c:v>9.0453655186877785E-2</c:v>
                </c:pt>
                <c:pt idx="19">
                  <c:v>9.5476978969694301E-2</c:v>
                </c:pt>
                <c:pt idx="20">
                  <c:v>0.10050368546212887</c:v>
                </c:pt>
                <c:pt idx="21">
                  <c:v>0.10552700924494539</c:v>
                </c:pt>
                <c:pt idx="22">
                  <c:v>0.11055371573737996</c:v>
                </c:pt>
                <c:pt idx="23">
                  <c:v>0.11557703952019646</c:v>
                </c:pt>
                <c:pt idx="24">
                  <c:v>0.12060374601263103</c:v>
                </c:pt>
                <c:pt idx="25">
                  <c:v>0.12562706979544755</c:v>
                </c:pt>
                <c:pt idx="26">
                  <c:v>0.13065377628788211</c:v>
                </c:pt>
                <c:pt idx="27">
                  <c:v>0.13567710007069864</c:v>
                </c:pt>
                <c:pt idx="28">
                  <c:v>0.14070380656313322</c:v>
                </c:pt>
                <c:pt idx="29">
                  <c:v>0.1457271303459497</c:v>
                </c:pt>
                <c:pt idx="30">
                  <c:v>0.15075383683838428</c:v>
                </c:pt>
                <c:pt idx="31">
                  <c:v>0.15577716062120078</c:v>
                </c:pt>
                <c:pt idx="32">
                  <c:v>0.16080386711363537</c:v>
                </c:pt>
                <c:pt idx="33">
                  <c:v>0.16583057360606995</c:v>
                </c:pt>
                <c:pt idx="34">
                  <c:v>0.17085389738888643</c:v>
                </c:pt>
                <c:pt idx="35">
                  <c:v>0.17588060388132101</c:v>
                </c:pt>
                <c:pt idx="36">
                  <c:v>0.18090392766413751</c:v>
                </c:pt>
                <c:pt idx="37">
                  <c:v>0.1859306341565721</c:v>
                </c:pt>
                <c:pt idx="38">
                  <c:v>0.1909539579393886</c:v>
                </c:pt>
                <c:pt idx="39">
                  <c:v>0.19598066443182316</c:v>
                </c:pt>
                <c:pt idx="40">
                  <c:v>0.20100398821463969</c:v>
                </c:pt>
                <c:pt idx="41">
                  <c:v>0.20603069470707425</c:v>
                </c:pt>
                <c:pt idx="42">
                  <c:v>0.21105401848989078</c:v>
                </c:pt>
                <c:pt idx="43">
                  <c:v>0.21608072498232533</c:v>
                </c:pt>
                <c:pt idx="44">
                  <c:v>0.22110404876514184</c:v>
                </c:pt>
                <c:pt idx="45">
                  <c:v>0.22613075525757642</c:v>
                </c:pt>
                <c:pt idx="46">
                  <c:v>0.23115407904039292</c:v>
                </c:pt>
                <c:pt idx="47">
                  <c:v>0.23618078553282751</c:v>
                </c:pt>
                <c:pt idx="48">
                  <c:v>0.24120749202526207</c:v>
                </c:pt>
                <c:pt idx="49">
                  <c:v>0.24623081580807857</c:v>
                </c:pt>
                <c:pt idx="50">
                  <c:v>0.25125752230051313</c:v>
                </c:pt>
                <c:pt idx="51">
                  <c:v>0.25628084608332968</c:v>
                </c:pt>
                <c:pt idx="52">
                  <c:v>0.26130755257576421</c:v>
                </c:pt>
                <c:pt idx="53">
                  <c:v>0.26633087635858077</c:v>
                </c:pt>
                <c:pt idx="54">
                  <c:v>0.27135758285101536</c:v>
                </c:pt>
                <c:pt idx="55">
                  <c:v>0.27638090663383186</c:v>
                </c:pt>
                <c:pt idx="56">
                  <c:v>0.28140761312626644</c:v>
                </c:pt>
                <c:pt idx="57">
                  <c:v>0.28643093690908289</c:v>
                </c:pt>
                <c:pt idx="58">
                  <c:v>0.29145764340151747</c:v>
                </c:pt>
                <c:pt idx="59">
                  <c:v>0.29648096718433398</c:v>
                </c:pt>
                <c:pt idx="60">
                  <c:v>0.30150767367676856</c:v>
                </c:pt>
                <c:pt idx="61">
                  <c:v>0.30653099745958506</c:v>
                </c:pt>
                <c:pt idx="62">
                  <c:v>0.31155770395201965</c:v>
                </c:pt>
                <c:pt idx="63">
                  <c:v>0.31658441044445423</c:v>
                </c:pt>
                <c:pt idx="64">
                  <c:v>0.32160773422727074</c:v>
                </c:pt>
                <c:pt idx="65">
                  <c:v>0.32663444071970532</c:v>
                </c:pt>
                <c:pt idx="66">
                  <c:v>0.33165776450252182</c:v>
                </c:pt>
                <c:pt idx="67">
                  <c:v>0.33668447099495635</c:v>
                </c:pt>
                <c:pt idx="68">
                  <c:v>0.34170779477777286</c:v>
                </c:pt>
                <c:pt idx="69">
                  <c:v>0.34673450127020744</c:v>
                </c:pt>
                <c:pt idx="70">
                  <c:v>0.35175782505302394</c:v>
                </c:pt>
                <c:pt idx="71">
                  <c:v>0.35678453154545853</c:v>
                </c:pt>
                <c:pt idx="72">
                  <c:v>0.36180785532827503</c:v>
                </c:pt>
                <c:pt idx="73">
                  <c:v>0.36683456182070961</c:v>
                </c:pt>
                <c:pt idx="74">
                  <c:v>0.37185788560352612</c:v>
                </c:pt>
                <c:pt idx="75">
                  <c:v>0.3768845920959607</c:v>
                </c:pt>
                <c:pt idx="76">
                  <c:v>0.3819079158787772</c:v>
                </c:pt>
                <c:pt idx="77">
                  <c:v>0.38693462237121173</c:v>
                </c:pt>
                <c:pt idx="78">
                  <c:v>0.39196132886364632</c:v>
                </c:pt>
                <c:pt idx="79">
                  <c:v>0.39698465264646282</c:v>
                </c:pt>
                <c:pt idx="80">
                  <c:v>0.40201135913889741</c:v>
                </c:pt>
                <c:pt idx="81">
                  <c:v>0.40703468292171396</c:v>
                </c:pt>
                <c:pt idx="82">
                  <c:v>0.41206138941414849</c:v>
                </c:pt>
                <c:pt idx="83">
                  <c:v>0.41708471319696505</c:v>
                </c:pt>
                <c:pt idx="84">
                  <c:v>0.42211141968939958</c:v>
                </c:pt>
                <c:pt idx="85">
                  <c:v>0.42713474347221614</c:v>
                </c:pt>
                <c:pt idx="86">
                  <c:v>0.43216144996465067</c:v>
                </c:pt>
                <c:pt idx="87">
                  <c:v>0.43718477374746717</c:v>
                </c:pt>
                <c:pt idx="88">
                  <c:v>0.44221148023990176</c:v>
                </c:pt>
                <c:pt idx="89">
                  <c:v>0.44723480402271826</c:v>
                </c:pt>
                <c:pt idx="90">
                  <c:v>0.45226151051515284</c:v>
                </c:pt>
                <c:pt idx="91">
                  <c:v>0.45728483429796934</c:v>
                </c:pt>
                <c:pt idx="92">
                  <c:v>0.46231154079040393</c:v>
                </c:pt>
                <c:pt idx="93">
                  <c:v>0.46733486457322043</c:v>
                </c:pt>
                <c:pt idx="94">
                  <c:v>0.47236157106565502</c:v>
                </c:pt>
                <c:pt idx="95">
                  <c:v>0.4773882775580896</c:v>
                </c:pt>
                <c:pt idx="96">
                  <c:v>0.4824116013409061</c:v>
                </c:pt>
                <c:pt idx="97">
                  <c:v>0.48743830783334069</c:v>
                </c:pt>
                <c:pt idx="98">
                  <c:v>0.49246163161615714</c:v>
                </c:pt>
                <c:pt idx="99">
                  <c:v>0.49748833810859172</c:v>
                </c:pt>
                <c:pt idx="100">
                  <c:v>0.50251166189140828</c:v>
                </c:pt>
                <c:pt idx="101">
                  <c:v>0.50753836838384281</c:v>
                </c:pt>
                <c:pt idx="102">
                  <c:v>0.51256169216665937</c:v>
                </c:pt>
                <c:pt idx="103">
                  <c:v>0.5175883986590939</c:v>
                </c:pt>
                <c:pt idx="104">
                  <c:v>0.52261172244191045</c:v>
                </c:pt>
                <c:pt idx="105">
                  <c:v>0.52763842893434498</c:v>
                </c:pt>
                <c:pt idx="106">
                  <c:v>0.53266175271716154</c:v>
                </c:pt>
                <c:pt idx="107">
                  <c:v>0.53768845920959607</c:v>
                </c:pt>
                <c:pt idx="108">
                  <c:v>0.54271178299241263</c:v>
                </c:pt>
                <c:pt idx="109">
                  <c:v>0.54773848948484716</c:v>
                </c:pt>
                <c:pt idx="110">
                  <c:v>0.5527651959772818</c:v>
                </c:pt>
                <c:pt idx="111">
                  <c:v>0.55778851976009824</c:v>
                </c:pt>
                <c:pt idx="112">
                  <c:v>0.56281522625253289</c:v>
                </c:pt>
                <c:pt idx="113">
                  <c:v>0.56783855003534933</c:v>
                </c:pt>
                <c:pt idx="114">
                  <c:v>0.57286525652778386</c:v>
                </c:pt>
                <c:pt idx="115">
                  <c:v>0.57788858031060042</c:v>
                </c:pt>
                <c:pt idx="116">
                  <c:v>0.58291528680303495</c:v>
                </c:pt>
                <c:pt idx="117">
                  <c:v>0.58793861058585151</c:v>
                </c:pt>
                <c:pt idx="118">
                  <c:v>0.59296531707828604</c:v>
                </c:pt>
                <c:pt idx="119">
                  <c:v>0.59798864086110259</c:v>
                </c:pt>
                <c:pt idx="120">
                  <c:v>0.60301534735353712</c:v>
                </c:pt>
                <c:pt idx="121">
                  <c:v>0.60803867113635368</c:v>
                </c:pt>
                <c:pt idx="122">
                  <c:v>0.61306537762878821</c:v>
                </c:pt>
                <c:pt idx="123">
                  <c:v>0.61808870141160466</c:v>
                </c:pt>
                <c:pt idx="124">
                  <c:v>0.6231154079040393</c:v>
                </c:pt>
                <c:pt idx="125">
                  <c:v>0.62814211439647383</c:v>
                </c:pt>
                <c:pt idx="126">
                  <c:v>0.63316543817929039</c:v>
                </c:pt>
                <c:pt idx="127">
                  <c:v>0.63819214467172491</c:v>
                </c:pt>
                <c:pt idx="128">
                  <c:v>0.64321546845454147</c:v>
                </c:pt>
                <c:pt idx="129">
                  <c:v>0.648242174946976</c:v>
                </c:pt>
                <c:pt idx="130">
                  <c:v>0.65326549872979256</c:v>
                </c:pt>
                <c:pt idx="131">
                  <c:v>0.65829220522222709</c:v>
                </c:pt>
                <c:pt idx="132">
                  <c:v>0.66331552900504365</c:v>
                </c:pt>
                <c:pt idx="133">
                  <c:v>0.66834223549747818</c:v>
                </c:pt>
                <c:pt idx="134">
                  <c:v>0.67336555928029462</c:v>
                </c:pt>
                <c:pt idx="135">
                  <c:v>0.67839226577272926</c:v>
                </c:pt>
                <c:pt idx="136">
                  <c:v>0.68341558955554571</c:v>
                </c:pt>
                <c:pt idx="137">
                  <c:v>0.68844229604798035</c:v>
                </c:pt>
                <c:pt idx="138">
                  <c:v>0.6934656198307968</c:v>
                </c:pt>
                <c:pt idx="139">
                  <c:v>0.69849232632323144</c:v>
                </c:pt>
                <c:pt idx="140">
                  <c:v>0.70351903281566597</c:v>
                </c:pt>
                <c:pt idx="141">
                  <c:v>0.70854235659848253</c:v>
                </c:pt>
                <c:pt idx="142">
                  <c:v>0.71356906309091706</c:v>
                </c:pt>
                <c:pt idx="143">
                  <c:v>0.7185923868737335</c:v>
                </c:pt>
                <c:pt idx="144">
                  <c:v>0.72361909336616814</c:v>
                </c:pt>
                <c:pt idx="145">
                  <c:v>0.72864241714898459</c:v>
                </c:pt>
                <c:pt idx="146">
                  <c:v>0.73366912364141923</c:v>
                </c:pt>
                <c:pt idx="147">
                  <c:v>0.73869244742423568</c:v>
                </c:pt>
                <c:pt idx="148">
                  <c:v>0.74371915391667032</c:v>
                </c:pt>
                <c:pt idx="149">
                  <c:v>0.74874247769948676</c:v>
                </c:pt>
                <c:pt idx="150">
                  <c:v>0.7537691841919214</c:v>
                </c:pt>
                <c:pt idx="151">
                  <c:v>0.75879250797473785</c:v>
                </c:pt>
                <c:pt idx="152">
                  <c:v>0.76381921446717249</c:v>
                </c:pt>
                <c:pt idx="153">
                  <c:v>0.76884253824998894</c:v>
                </c:pt>
                <c:pt idx="154">
                  <c:v>0.77386924474242347</c:v>
                </c:pt>
                <c:pt idx="155">
                  <c:v>0.77889256852524003</c:v>
                </c:pt>
                <c:pt idx="156">
                  <c:v>0.78391927501767455</c:v>
                </c:pt>
                <c:pt idx="157">
                  <c:v>0.7889459815101092</c:v>
                </c:pt>
                <c:pt idx="158">
                  <c:v>0.79396930529292564</c:v>
                </c:pt>
                <c:pt idx="159">
                  <c:v>0.79899601178536028</c:v>
                </c:pt>
                <c:pt idx="160">
                  <c:v>0.80401933556817673</c:v>
                </c:pt>
                <c:pt idx="161">
                  <c:v>0.80904604206061137</c:v>
                </c:pt>
                <c:pt idx="162">
                  <c:v>0.81406936584342793</c:v>
                </c:pt>
                <c:pt idx="163">
                  <c:v>0.81909607233586246</c:v>
                </c:pt>
                <c:pt idx="164">
                  <c:v>0.82411939611867902</c:v>
                </c:pt>
                <c:pt idx="165">
                  <c:v>0.82914610261111343</c:v>
                </c:pt>
                <c:pt idx="166">
                  <c:v>0.8341694263939301</c:v>
                </c:pt>
                <c:pt idx="167">
                  <c:v>0.83919613288636452</c:v>
                </c:pt>
                <c:pt idx="168">
                  <c:v>0.84421945666918119</c:v>
                </c:pt>
                <c:pt idx="169">
                  <c:v>0.84924616316161572</c:v>
                </c:pt>
                <c:pt idx="170">
                  <c:v>0.85426948694443228</c:v>
                </c:pt>
                <c:pt idx="171">
                  <c:v>0.85929619343686681</c:v>
                </c:pt>
                <c:pt idx="172">
                  <c:v>0.86432289992930134</c:v>
                </c:pt>
                <c:pt idx="173">
                  <c:v>0.86934622371211789</c:v>
                </c:pt>
                <c:pt idx="174">
                  <c:v>0.87437293020455231</c:v>
                </c:pt>
                <c:pt idx="175">
                  <c:v>0.87939625398736898</c:v>
                </c:pt>
                <c:pt idx="176">
                  <c:v>0.88442296047980351</c:v>
                </c:pt>
                <c:pt idx="177">
                  <c:v>0.88944628426262007</c:v>
                </c:pt>
                <c:pt idx="178">
                  <c:v>0.8944729907550546</c:v>
                </c:pt>
                <c:pt idx="179">
                  <c:v>0.89949631453787116</c:v>
                </c:pt>
                <c:pt idx="180">
                  <c:v>0.90452302103030569</c:v>
                </c:pt>
                <c:pt idx="181">
                  <c:v>0.90954634481312224</c:v>
                </c:pt>
                <c:pt idx="182">
                  <c:v>0.91457305130555677</c:v>
                </c:pt>
                <c:pt idx="183">
                  <c:v>0.91959637508837322</c:v>
                </c:pt>
                <c:pt idx="184">
                  <c:v>0.92462308158080786</c:v>
                </c:pt>
                <c:pt idx="185">
                  <c:v>0.92964640536362431</c:v>
                </c:pt>
                <c:pt idx="186">
                  <c:v>0.93467311185605895</c:v>
                </c:pt>
                <c:pt idx="187">
                  <c:v>0.93969981834849348</c:v>
                </c:pt>
                <c:pt idx="188">
                  <c:v>0.94472314213131003</c:v>
                </c:pt>
                <c:pt idx="189">
                  <c:v>0.94974984862374456</c:v>
                </c:pt>
                <c:pt idx="190">
                  <c:v>0.95477317240656112</c:v>
                </c:pt>
                <c:pt idx="191">
                  <c:v>0.95979987889899565</c:v>
                </c:pt>
                <c:pt idx="192">
                  <c:v>0.96482320268181221</c:v>
                </c:pt>
                <c:pt idx="193">
                  <c:v>0.96984990917424674</c:v>
                </c:pt>
                <c:pt idx="194">
                  <c:v>0.97487323295706318</c:v>
                </c:pt>
                <c:pt idx="195">
                  <c:v>0.97989993944949783</c:v>
                </c:pt>
                <c:pt idx="196">
                  <c:v>0.98492326323231427</c:v>
                </c:pt>
                <c:pt idx="197">
                  <c:v>0.98994996972474891</c:v>
                </c:pt>
                <c:pt idx="198">
                  <c:v>0.99497329350756536</c:v>
                </c:pt>
                <c:pt idx="199">
                  <c:v>1</c:v>
                </c:pt>
              </c:numCache>
            </c:numRef>
          </c:xVal>
          <c:yVal>
            <c:numRef>
              <c:f>'60-cells'!$L$3:$L$202</c:f>
              <c:numCache>
                <c:formatCode>General</c:formatCode>
                <c:ptCount val="200"/>
                <c:pt idx="0">
                  <c:v>0.3568921828715545</c:v>
                </c:pt>
                <c:pt idx="1">
                  <c:v>0.30258508904459958</c:v>
                </c:pt>
                <c:pt idx="2">
                  <c:v>0.39470292691244641</c:v>
                </c:pt>
                <c:pt idx="3">
                  <c:v>0.60003886159324604</c:v>
                </c:pt>
                <c:pt idx="4">
                  <c:v>0.41098117592008787</c:v>
                </c:pt>
                <c:pt idx="5">
                  <c:v>0.33836154764312365</c:v>
                </c:pt>
                <c:pt idx="6">
                  <c:v>0.35215344777675994</c:v>
                </c:pt>
                <c:pt idx="7">
                  <c:v>0.32908631635716185</c:v>
                </c:pt>
                <c:pt idx="8">
                  <c:v>0.19648104307688646</c:v>
                </c:pt>
                <c:pt idx="9">
                  <c:v>0.24261530591608274</c:v>
                </c:pt>
                <c:pt idx="10">
                  <c:v>0.44478679657542119</c:v>
                </c:pt>
                <c:pt idx="11">
                  <c:v>0.3735511168742589</c:v>
                </c:pt>
                <c:pt idx="12">
                  <c:v>0.3163809546469345</c:v>
                </c:pt>
                <c:pt idx="13">
                  <c:v>0.21177189037858329</c:v>
                </c:pt>
                <c:pt idx="14">
                  <c:v>0.17800195894153711</c:v>
                </c:pt>
                <c:pt idx="15">
                  <c:v>0.19067163143347726</c:v>
                </c:pt>
                <c:pt idx="16">
                  <c:v>0.35945784111953111</c:v>
                </c:pt>
                <c:pt idx="17">
                  <c:v>0.35271257886325874</c:v>
                </c:pt>
                <c:pt idx="18">
                  <c:v>0.20300423908603876</c:v>
                </c:pt>
                <c:pt idx="19">
                  <c:v>0.17608663756012641</c:v>
                </c:pt>
                <c:pt idx="20">
                  <c:v>0.15879322856565034</c:v>
                </c:pt>
                <c:pt idx="21">
                  <c:v>0.18339103090289754</c:v>
                </c:pt>
                <c:pt idx="22">
                  <c:v>0.20592678951688692</c:v>
                </c:pt>
                <c:pt idx="23">
                  <c:v>0.23029062920091842</c:v>
                </c:pt>
                <c:pt idx="24">
                  <c:v>0.21858060013403285</c:v>
                </c:pt>
                <c:pt idx="25">
                  <c:v>0.24189755608164107</c:v>
                </c:pt>
                <c:pt idx="26">
                  <c:v>0.51585989205994209</c:v>
                </c:pt>
                <c:pt idx="27">
                  <c:v>0.45682595954428828</c:v>
                </c:pt>
                <c:pt idx="28">
                  <c:v>0.32575532265036067</c:v>
                </c:pt>
                <c:pt idx="29">
                  <c:v>0.3110513647160526</c:v>
                </c:pt>
                <c:pt idx="30">
                  <c:v>0.33792534608628061</c:v>
                </c:pt>
                <c:pt idx="31">
                  <c:v>0.22674550018439429</c:v>
                </c:pt>
                <c:pt idx="32">
                  <c:v>0.35597615960218421</c:v>
                </c:pt>
                <c:pt idx="33">
                  <c:v>0.47197008450413791</c:v>
                </c:pt>
                <c:pt idx="34">
                  <c:v>0.33742966249895906</c:v>
                </c:pt>
                <c:pt idx="35">
                  <c:v>0.29030006701642103</c:v>
                </c:pt>
                <c:pt idx="36">
                  <c:v>0.28163551791003938</c:v>
                </c:pt>
                <c:pt idx="37">
                  <c:v>0.20855589526404072</c:v>
                </c:pt>
                <c:pt idx="38">
                  <c:v>0.48752661820863913</c:v>
                </c:pt>
                <c:pt idx="39">
                  <c:v>0.23983551235838318</c:v>
                </c:pt>
                <c:pt idx="40">
                  <c:v>0.22890668062511649</c:v>
                </c:pt>
                <c:pt idx="41">
                  <c:v>0.10079428338032413</c:v>
                </c:pt>
                <c:pt idx="42">
                  <c:v>0.28380066381946012</c:v>
                </c:pt>
                <c:pt idx="43">
                  <c:v>0.28258723039769684</c:v>
                </c:pt>
                <c:pt idx="44">
                  <c:v>0.28987972733437228</c:v>
                </c:pt>
                <c:pt idx="45">
                  <c:v>0.45467667550966184</c:v>
                </c:pt>
                <c:pt idx="46">
                  <c:v>0.38934954416937312</c:v>
                </c:pt>
                <c:pt idx="47">
                  <c:v>0.28409014303445596</c:v>
                </c:pt>
                <c:pt idx="48">
                  <c:v>0.36301883201084956</c:v>
                </c:pt>
                <c:pt idx="49">
                  <c:v>0.40809431470752683</c:v>
                </c:pt>
                <c:pt idx="50">
                  <c:v>0.390816767587845</c:v>
                </c:pt>
                <c:pt idx="51">
                  <c:v>0.33381315504586062</c:v>
                </c:pt>
                <c:pt idx="52">
                  <c:v>0.36008041970520699</c:v>
                </c:pt>
                <c:pt idx="53">
                  <c:v>0.29053402966963682</c:v>
                </c:pt>
                <c:pt idx="54">
                  <c:v>0.2388243178402471</c:v>
                </c:pt>
                <c:pt idx="55">
                  <c:v>0.16494763598583534</c:v>
                </c:pt>
                <c:pt idx="56">
                  <c:v>0.36550914635355325</c:v>
                </c:pt>
                <c:pt idx="57">
                  <c:v>0.35091225607410664</c:v>
                </c:pt>
                <c:pt idx="58">
                  <c:v>0.33677536016369453</c:v>
                </c:pt>
                <c:pt idx="59">
                  <c:v>0.3510748402907482</c:v>
                </c:pt>
                <c:pt idx="60">
                  <c:v>0.35030950483192358</c:v>
                </c:pt>
                <c:pt idx="61">
                  <c:v>0.32309449315361832</c:v>
                </c:pt>
                <c:pt idx="62">
                  <c:v>0.13669763697720252</c:v>
                </c:pt>
                <c:pt idx="63">
                  <c:v>0.21017380649305842</c:v>
                </c:pt>
                <c:pt idx="64">
                  <c:v>0.32170657910911782</c:v>
                </c:pt>
                <c:pt idx="65">
                  <c:v>0.22626964394056556</c:v>
                </c:pt>
                <c:pt idx="66">
                  <c:v>0.25751357181662088</c:v>
                </c:pt>
                <c:pt idx="67">
                  <c:v>0.29593896350579157</c:v>
                </c:pt>
                <c:pt idx="68">
                  <c:v>0.34791039626928705</c:v>
                </c:pt>
                <c:pt idx="69">
                  <c:v>0.2592544125752943</c:v>
                </c:pt>
                <c:pt idx="70">
                  <c:v>0.25072468940466419</c:v>
                </c:pt>
                <c:pt idx="71">
                  <c:v>0.28003743402451453</c:v>
                </c:pt>
                <c:pt idx="72">
                  <c:v>0.30247009045234102</c:v>
                </c:pt>
                <c:pt idx="73">
                  <c:v>0.37405869686767629</c:v>
                </c:pt>
                <c:pt idx="74">
                  <c:v>0.38056206553333571</c:v>
                </c:pt>
                <c:pt idx="75">
                  <c:v>0.14377599860415502</c:v>
                </c:pt>
                <c:pt idx="76">
                  <c:v>0.34391716928982424</c:v>
                </c:pt>
                <c:pt idx="77">
                  <c:v>0.34495612208885029</c:v>
                </c:pt>
                <c:pt idx="78">
                  <c:v>0.31554820622023416</c:v>
                </c:pt>
                <c:pt idx="79">
                  <c:v>0.33367436364141062</c:v>
                </c:pt>
                <c:pt idx="80">
                  <c:v>0.29693429614913336</c:v>
                </c:pt>
                <c:pt idx="81">
                  <c:v>0.35665028928094156</c:v>
                </c:pt>
                <c:pt idx="82">
                  <c:v>0.24922970770530223</c:v>
                </c:pt>
                <c:pt idx="83">
                  <c:v>0.22126125697426807</c:v>
                </c:pt>
                <c:pt idx="84">
                  <c:v>0.23016769967126263</c:v>
                </c:pt>
                <c:pt idx="85">
                  <c:v>0.26074542880595775</c:v>
                </c:pt>
                <c:pt idx="86">
                  <c:v>0.21410358597334414</c:v>
                </c:pt>
                <c:pt idx="87">
                  <c:v>0.39294225881028011</c:v>
                </c:pt>
                <c:pt idx="88">
                  <c:v>0.13726469900109844</c:v>
                </c:pt>
                <c:pt idx="89">
                  <c:v>0.27398216332179381</c:v>
                </c:pt>
                <c:pt idx="90">
                  <c:v>0.31985867069558288</c:v>
                </c:pt>
                <c:pt idx="91">
                  <c:v>0.3050793688560019</c:v>
                </c:pt>
                <c:pt idx="92">
                  <c:v>0.24341633059319445</c:v>
                </c:pt>
                <c:pt idx="93">
                  <c:v>0.30999655004223226</c:v>
                </c:pt>
                <c:pt idx="94">
                  <c:v>0.2369169273962336</c:v>
                </c:pt>
                <c:pt idx="95">
                  <c:v>0.24999900863282537</c:v>
                </c:pt>
                <c:pt idx="96">
                  <c:v>0.44537765141150859</c:v>
                </c:pt>
                <c:pt idx="97">
                  <c:v>0.52246239744306577</c:v>
                </c:pt>
                <c:pt idx="98">
                  <c:v>0.51678384626670948</c:v>
                </c:pt>
                <c:pt idx="99">
                  <c:v>0.61167354675485874</c:v>
                </c:pt>
                <c:pt idx="100">
                  <c:v>0.40741225409137227</c:v>
                </c:pt>
                <c:pt idx="101">
                  <c:v>0.19650087042037934</c:v>
                </c:pt>
                <c:pt idx="102">
                  <c:v>0.25069296565507559</c:v>
                </c:pt>
                <c:pt idx="103">
                  <c:v>0.28038242980129036</c:v>
                </c:pt>
                <c:pt idx="104">
                  <c:v>0.29415846806013235</c:v>
                </c:pt>
                <c:pt idx="105">
                  <c:v>0.32275346284554096</c:v>
                </c:pt>
                <c:pt idx="106">
                  <c:v>0.30461540901826889</c:v>
                </c:pt>
                <c:pt idx="107">
                  <c:v>0.34095099870329176</c:v>
                </c:pt>
                <c:pt idx="108">
                  <c:v>0.24031929953960907</c:v>
                </c:pt>
                <c:pt idx="109">
                  <c:v>0.28126276385237353</c:v>
                </c:pt>
                <c:pt idx="110">
                  <c:v>0.26242282206545403</c:v>
                </c:pt>
                <c:pt idx="111">
                  <c:v>0.22648774471898706</c:v>
                </c:pt>
                <c:pt idx="112">
                  <c:v>0.27758280890009795</c:v>
                </c:pt>
                <c:pt idx="113">
                  <c:v>0.32398275814209859</c:v>
                </c:pt>
                <c:pt idx="114">
                  <c:v>0.42076002173076843</c:v>
                </c:pt>
                <c:pt idx="115">
                  <c:v>0.2078738346478862</c:v>
                </c:pt>
                <c:pt idx="116">
                  <c:v>0.23381989634264821</c:v>
                </c:pt>
                <c:pt idx="117">
                  <c:v>0.57036129385312695</c:v>
                </c:pt>
                <c:pt idx="118">
                  <c:v>0.3533311919802361</c:v>
                </c:pt>
                <c:pt idx="119">
                  <c:v>0.23832863425292553</c:v>
                </c:pt>
                <c:pt idx="120">
                  <c:v>0.32596152702268644</c:v>
                </c:pt>
                <c:pt idx="121">
                  <c:v>0.38881817136376429</c:v>
                </c:pt>
                <c:pt idx="122">
                  <c:v>0.43186333408677235</c:v>
                </c:pt>
                <c:pt idx="123">
                  <c:v>0.27217787506394314</c:v>
                </c:pt>
                <c:pt idx="124">
                  <c:v>0.29851255269116533</c:v>
                </c:pt>
                <c:pt idx="125">
                  <c:v>0.29104160966305415</c:v>
                </c:pt>
                <c:pt idx="126">
                  <c:v>0.347010234874711</c:v>
                </c:pt>
                <c:pt idx="127">
                  <c:v>0.16891310468440815</c:v>
                </c:pt>
                <c:pt idx="128">
                  <c:v>0.21250153661912066</c:v>
                </c:pt>
                <c:pt idx="129">
                  <c:v>0.27172977710100443</c:v>
                </c:pt>
                <c:pt idx="130">
                  <c:v>0.30256129623240818</c:v>
                </c:pt>
                <c:pt idx="131">
                  <c:v>0.3491436570345432</c:v>
                </c:pt>
                <c:pt idx="132">
                  <c:v>0.42289344389060068</c:v>
                </c:pt>
                <c:pt idx="133">
                  <c:v>0.38737870622618242</c:v>
                </c:pt>
                <c:pt idx="134">
                  <c:v>0.25881821101845132</c:v>
                </c:pt>
                <c:pt idx="135">
                  <c:v>0.2565023772984848</c:v>
                </c:pt>
                <c:pt idx="136">
                  <c:v>0.23360179556422672</c:v>
                </c:pt>
                <c:pt idx="137">
                  <c:v>0.31477097435531393</c:v>
                </c:pt>
                <c:pt idx="138">
                  <c:v>0.3755298857548468</c:v>
                </c:pt>
                <c:pt idx="139">
                  <c:v>0.26227213425490825</c:v>
                </c:pt>
                <c:pt idx="140">
                  <c:v>0.33218334741074718</c:v>
                </c:pt>
                <c:pt idx="141">
                  <c:v>0.46971769828334858</c:v>
                </c:pt>
                <c:pt idx="142">
                  <c:v>0.41428044587730045</c:v>
                </c:pt>
                <c:pt idx="143">
                  <c:v>0.36777342898043835</c:v>
                </c:pt>
                <c:pt idx="144">
                  <c:v>0.41561680882871949</c:v>
                </c:pt>
                <c:pt idx="145">
                  <c:v>0.38787835528220255</c:v>
                </c:pt>
                <c:pt idx="146">
                  <c:v>0.41295597933197714</c:v>
                </c:pt>
                <c:pt idx="147">
                  <c:v>0.40481487209380712</c:v>
                </c:pt>
                <c:pt idx="148">
                  <c:v>0.22774479829643463</c:v>
                </c:pt>
                <c:pt idx="149">
                  <c:v>0.32396689626730435</c:v>
                </c:pt>
                <c:pt idx="150">
                  <c:v>0.38219583863714768</c:v>
                </c:pt>
                <c:pt idx="151">
                  <c:v>0.50426486158531503</c:v>
                </c:pt>
                <c:pt idx="152">
                  <c:v>0.4530468678745484</c:v>
                </c:pt>
                <c:pt idx="153">
                  <c:v>0.2881388865756988</c:v>
                </c:pt>
                <c:pt idx="154">
                  <c:v>0.2217490096241925</c:v>
                </c:pt>
                <c:pt idx="155">
                  <c:v>0.39599566970818117</c:v>
                </c:pt>
                <c:pt idx="156">
                  <c:v>0.44171752380272583</c:v>
                </c:pt>
                <c:pt idx="157">
                  <c:v>0.27264183490167621</c:v>
                </c:pt>
                <c:pt idx="158">
                  <c:v>0.49685340058768246</c:v>
                </c:pt>
                <c:pt idx="159">
                  <c:v>0.365168116045476</c:v>
                </c:pt>
                <c:pt idx="160">
                  <c:v>0.31596458043358433</c:v>
                </c:pt>
                <c:pt idx="161">
                  <c:v>0.42076002173076843</c:v>
                </c:pt>
                <c:pt idx="162">
                  <c:v>0.28404652287877163</c:v>
                </c:pt>
                <c:pt idx="163">
                  <c:v>0.50937635073777543</c:v>
                </c:pt>
                <c:pt idx="164">
                  <c:v>0.40634157754275763</c:v>
                </c:pt>
                <c:pt idx="165">
                  <c:v>0.52170499292163841</c:v>
                </c:pt>
                <c:pt idx="166">
                  <c:v>0.55095429004231156</c:v>
                </c:pt>
                <c:pt idx="167">
                  <c:v>0.40736863393568801</c:v>
                </c:pt>
                <c:pt idx="168">
                  <c:v>0.45232911804010678</c:v>
                </c:pt>
                <c:pt idx="169">
                  <c:v>0.43233522486190251</c:v>
                </c:pt>
                <c:pt idx="170">
                  <c:v>0.40629399191837473</c:v>
                </c:pt>
                <c:pt idx="171">
                  <c:v>0.57683293876919783</c:v>
                </c:pt>
                <c:pt idx="172">
                  <c:v>0.74134437319819013</c:v>
                </c:pt>
                <c:pt idx="173">
                  <c:v>0.66402566451341716</c:v>
                </c:pt>
                <c:pt idx="174">
                  <c:v>0.72968986069308461</c:v>
                </c:pt>
                <c:pt idx="175">
                  <c:v>0.74445726612656971</c:v>
                </c:pt>
                <c:pt idx="176">
                  <c:v>0.47683968006598543</c:v>
                </c:pt>
                <c:pt idx="177">
                  <c:v>0.51694246501465235</c:v>
                </c:pt>
                <c:pt idx="178">
                  <c:v>0.53751135115414961</c:v>
                </c:pt>
                <c:pt idx="179">
                  <c:v>0.61044028598960254</c:v>
                </c:pt>
                <c:pt idx="180">
                  <c:v>0.747165681247695</c:v>
                </c:pt>
                <c:pt idx="181">
                  <c:v>0.86176376116775122</c:v>
                </c:pt>
                <c:pt idx="182">
                  <c:v>1</c:v>
                </c:pt>
                <c:pt idx="183">
                  <c:v>0.98632309845862232</c:v>
                </c:pt>
                <c:pt idx="184">
                  <c:v>0.8896410061187181</c:v>
                </c:pt>
                <c:pt idx="185">
                  <c:v>0.71532693306685391</c:v>
                </c:pt>
                <c:pt idx="186">
                  <c:v>0.7026215713566264</c:v>
                </c:pt>
                <c:pt idx="187">
                  <c:v>0.46567292021080431</c:v>
                </c:pt>
                <c:pt idx="188">
                  <c:v>0.32325707737025977</c:v>
                </c:pt>
                <c:pt idx="189">
                  <c:v>0.17465510335994161</c:v>
                </c:pt>
                <c:pt idx="190">
                  <c:v>3.6759894835770114E-2</c:v>
                </c:pt>
                <c:pt idx="191">
                  <c:v>9.5528140948619427E-3</c:v>
                </c:pt>
                <c:pt idx="192">
                  <c:v>2.6647949654409401E-3</c:v>
                </c:pt>
                <c:pt idx="193">
                  <c:v>3.6268176717147084E-2</c:v>
                </c:pt>
                <c:pt idx="194">
                  <c:v>0.10359786975021512</c:v>
                </c:pt>
                <c:pt idx="195">
                  <c:v>3.2980803166030206E-2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38D-604A-96AC-E44187B422C9}"/>
            </c:ext>
          </c:extLst>
        </c:ser>
        <c:ser>
          <c:idx val="3"/>
          <c:order val="3"/>
          <c:tx>
            <c:strRef>
              <c:f>'60-cells'!$O$2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70000"/>
                </a:schemeClr>
              </a:solidFill>
              <a:ln w="9525">
                <a:solidFill>
                  <a:schemeClr val="accent6">
                    <a:tint val="70000"/>
                  </a:schemeClr>
                </a:solidFill>
              </a:ln>
              <a:effectLst/>
            </c:spPr>
          </c:marker>
          <c:xVal>
            <c:numRef>
              <c:f>'60-cells'!$O$3:$O$202</c:f>
              <c:numCache>
                <c:formatCode>General</c:formatCode>
                <c:ptCount val="200"/>
                <c:pt idx="0">
                  <c:v>0</c:v>
                </c:pt>
                <c:pt idx="1">
                  <c:v>5.3478550944345291E-3</c:v>
                </c:pt>
                <c:pt idx="2">
                  <c:v>1.0695710188869058E-2</c:v>
                </c:pt>
                <c:pt idx="3">
                  <c:v>1.6043565283303585E-2</c:v>
                </c:pt>
                <c:pt idx="4">
                  <c:v>2.1391420377738116E-2</c:v>
                </c:pt>
                <c:pt idx="5">
                  <c:v>2.6739275472172641E-2</c:v>
                </c:pt>
                <c:pt idx="6">
                  <c:v>3.2087130566607169E-2</c:v>
                </c:pt>
                <c:pt idx="7">
                  <c:v>3.7431492613951935E-2</c:v>
                </c:pt>
                <c:pt idx="8">
                  <c:v>4.2779347708386456E-2</c:v>
                </c:pt>
                <c:pt idx="9">
                  <c:v>4.8127202802820984E-2</c:v>
                </c:pt>
                <c:pt idx="10">
                  <c:v>5.3475057897255512E-2</c:v>
                </c:pt>
                <c:pt idx="11">
                  <c:v>5.8822912991690041E-2</c:v>
                </c:pt>
                <c:pt idx="12">
                  <c:v>6.4170768086124569E-2</c:v>
                </c:pt>
                <c:pt idx="13">
                  <c:v>6.9518623180559097E-2</c:v>
                </c:pt>
                <c:pt idx="14">
                  <c:v>7.4866478274993625E-2</c:v>
                </c:pt>
                <c:pt idx="15">
                  <c:v>8.0214333369428167E-2</c:v>
                </c:pt>
                <c:pt idx="16">
                  <c:v>8.5562188463862682E-2</c:v>
                </c:pt>
                <c:pt idx="17">
                  <c:v>9.091004355829721E-2</c:v>
                </c:pt>
                <c:pt idx="18">
                  <c:v>9.6257898652731738E-2</c:v>
                </c:pt>
                <c:pt idx="19">
                  <c:v>0.10160575374716627</c:v>
                </c:pt>
                <c:pt idx="20">
                  <c:v>0.10695360884160079</c:v>
                </c:pt>
                <c:pt idx="21">
                  <c:v>0.11229797088894555</c:v>
                </c:pt>
                <c:pt idx="22">
                  <c:v>0.11764582598338008</c:v>
                </c:pt>
                <c:pt idx="23">
                  <c:v>0.12299368107781462</c:v>
                </c:pt>
                <c:pt idx="24">
                  <c:v>0.12834153617224914</c:v>
                </c:pt>
                <c:pt idx="25">
                  <c:v>0.13368939126668367</c:v>
                </c:pt>
                <c:pt idx="26">
                  <c:v>0.13903724636111819</c:v>
                </c:pt>
                <c:pt idx="27">
                  <c:v>0.14438510145555272</c:v>
                </c:pt>
                <c:pt idx="28">
                  <c:v>0.14973295654998725</c:v>
                </c:pt>
                <c:pt idx="29">
                  <c:v>0.15508081164442178</c:v>
                </c:pt>
                <c:pt idx="30">
                  <c:v>0.16042866673885633</c:v>
                </c:pt>
                <c:pt idx="31">
                  <c:v>0.16577652183329084</c:v>
                </c:pt>
                <c:pt idx="32">
                  <c:v>0.17112437692772536</c:v>
                </c:pt>
                <c:pt idx="33">
                  <c:v>0.17647223202215989</c:v>
                </c:pt>
                <c:pt idx="34">
                  <c:v>0.18182008711659442</c:v>
                </c:pt>
                <c:pt idx="35">
                  <c:v>0.18716444916393918</c:v>
                </c:pt>
                <c:pt idx="36">
                  <c:v>0.19251230425837373</c:v>
                </c:pt>
                <c:pt idx="37">
                  <c:v>0.19786015935280823</c:v>
                </c:pt>
                <c:pt idx="38">
                  <c:v>0.20320801444724276</c:v>
                </c:pt>
                <c:pt idx="39">
                  <c:v>0.20855586954167729</c:v>
                </c:pt>
                <c:pt idx="40">
                  <c:v>0.21390372463611185</c:v>
                </c:pt>
                <c:pt idx="41">
                  <c:v>0.21925157973054635</c:v>
                </c:pt>
                <c:pt idx="42">
                  <c:v>0.22459943482498088</c:v>
                </c:pt>
                <c:pt idx="43">
                  <c:v>0.2299472899194154</c:v>
                </c:pt>
                <c:pt idx="44">
                  <c:v>0.23529514501384996</c:v>
                </c:pt>
                <c:pt idx="45">
                  <c:v>0.24064300010828446</c:v>
                </c:pt>
                <c:pt idx="46">
                  <c:v>0.24599085520271899</c:v>
                </c:pt>
                <c:pt idx="47">
                  <c:v>0.25133871029715354</c:v>
                </c:pt>
                <c:pt idx="48">
                  <c:v>0.25668307234449828</c:v>
                </c:pt>
                <c:pt idx="49">
                  <c:v>0.2620309274389328</c:v>
                </c:pt>
                <c:pt idx="50">
                  <c:v>0.26737878253336733</c:v>
                </c:pt>
                <c:pt idx="51">
                  <c:v>0.27272663762780186</c:v>
                </c:pt>
                <c:pt idx="52">
                  <c:v>0.27807449272223639</c:v>
                </c:pt>
                <c:pt idx="53">
                  <c:v>0.28342234781667092</c:v>
                </c:pt>
                <c:pt idx="54">
                  <c:v>0.28877020291110544</c:v>
                </c:pt>
                <c:pt idx="55">
                  <c:v>0.29411805800553997</c:v>
                </c:pt>
                <c:pt idx="56">
                  <c:v>0.2994659130999745</c:v>
                </c:pt>
                <c:pt idx="57">
                  <c:v>0.30481376819440903</c:v>
                </c:pt>
                <c:pt idx="58">
                  <c:v>0.31016162328884356</c:v>
                </c:pt>
                <c:pt idx="59">
                  <c:v>0.31550947838327814</c:v>
                </c:pt>
                <c:pt idx="60">
                  <c:v>0.32085733347771267</c:v>
                </c:pt>
                <c:pt idx="61">
                  <c:v>0.32620518857214714</c:v>
                </c:pt>
                <c:pt idx="62">
                  <c:v>0.33154955061949193</c:v>
                </c:pt>
                <c:pt idx="63">
                  <c:v>0.33689740571392646</c:v>
                </c:pt>
                <c:pt idx="64">
                  <c:v>0.34224526080836098</c:v>
                </c:pt>
                <c:pt idx="65">
                  <c:v>0.34759311590279551</c:v>
                </c:pt>
                <c:pt idx="66">
                  <c:v>0.35294097099723004</c:v>
                </c:pt>
                <c:pt idx="67">
                  <c:v>0.35828882609166451</c:v>
                </c:pt>
                <c:pt idx="68">
                  <c:v>0.36363668118609904</c:v>
                </c:pt>
                <c:pt idx="69">
                  <c:v>0.36898453628053357</c:v>
                </c:pt>
                <c:pt idx="70">
                  <c:v>0.37433239137496815</c:v>
                </c:pt>
                <c:pt idx="71">
                  <c:v>0.37968024646940268</c:v>
                </c:pt>
                <c:pt idx="72">
                  <c:v>0.38502810156383721</c:v>
                </c:pt>
                <c:pt idx="73">
                  <c:v>0.39037595665827174</c:v>
                </c:pt>
                <c:pt idx="74">
                  <c:v>0.39572381175270627</c:v>
                </c:pt>
                <c:pt idx="75">
                  <c:v>0.40107166684714074</c:v>
                </c:pt>
                <c:pt idx="76">
                  <c:v>0.40641602889448553</c:v>
                </c:pt>
                <c:pt idx="77">
                  <c:v>0.41176388398892005</c:v>
                </c:pt>
                <c:pt idx="78">
                  <c:v>0.41711173908335458</c:v>
                </c:pt>
                <c:pt idx="79">
                  <c:v>0.42245959417778911</c:v>
                </c:pt>
                <c:pt idx="80">
                  <c:v>0.42780744927222369</c:v>
                </c:pt>
                <c:pt idx="81">
                  <c:v>0.43315530436665817</c:v>
                </c:pt>
                <c:pt idx="82">
                  <c:v>0.4385031594610927</c:v>
                </c:pt>
                <c:pt idx="83">
                  <c:v>0.44385101455552722</c:v>
                </c:pt>
                <c:pt idx="84">
                  <c:v>0.44919886964996175</c:v>
                </c:pt>
                <c:pt idx="85">
                  <c:v>0.45454672474439628</c:v>
                </c:pt>
                <c:pt idx="86">
                  <c:v>0.45989457983883081</c:v>
                </c:pt>
                <c:pt idx="87">
                  <c:v>0.46524243493326539</c:v>
                </c:pt>
                <c:pt idx="88">
                  <c:v>0.47059029002769992</c:v>
                </c:pt>
                <c:pt idx="89">
                  <c:v>0.47593814512213439</c:v>
                </c:pt>
                <c:pt idx="90">
                  <c:v>0.48128250716947918</c:v>
                </c:pt>
                <c:pt idx="91">
                  <c:v>0.48663036226391371</c:v>
                </c:pt>
                <c:pt idx="92">
                  <c:v>0.49197821735834824</c:v>
                </c:pt>
                <c:pt idx="93">
                  <c:v>0.49732607245278276</c:v>
                </c:pt>
                <c:pt idx="94">
                  <c:v>0.50267392754721729</c:v>
                </c:pt>
                <c:pt idx="95">
                  <c:v>0.50802178264165176</c:v>
                </c:pt>
                <c:pt idx="96">
                  <c:v>0.51336963773608635</c:v>
                </c:pt>
                <c:pt idx="97">
                  <c:v>0.51871749283052082</c:v>
                </c:pt>
                <c:pt idx="98">
                  <c:v>0.5240653479249554</c:v>
                </c:pt>
                <c:pt idx="99">
                  <c:v>0.52941320301938988</c:v>
                </c:pt>
                <c:pt idx="100">
                  <c:v>0.53476105811382446</c:v>
                </c:pt>
                <c:pt idx="101">
                  <c:v>0.54010891320825904</c:v>
                </c:pt>
                <c:pt idx="102">
                  <c:v>0.54545676830269352</c:v>
                </c:pt>
                <c:pt idx="103">
                  <c:v>0.55080113035003819</c:v>
                </c:pt>
                <c:pt idx="104">
                  <c:v>0.55614898544447278</c:v>
                </c:pt>
                <c:pt idx="105">
                  <c:v>0.56149684053890736</c:v>
                </c:pt>
                <c:pt idx="106">
                  <c:v>0.56684469563334183</c:v>
                </c:pt>
                <c:pt idx="107">
                  <c:v>0.57219255072777642</c:v>
                </c:pt>
                <c:pt idx="108">
                  <c:v>0.57754040582221089</c:v>
                </c:pt>
                <c:pt idx="109">
                  <c:v>0.58288826091664547</c:v>
                </c:pt>
                <c:pt idx="110">
                  <c:v>0.58823611601107995</c:v>
                </c:pt>
                <c:pt idx="111">
                  <c:v>0.59358397110551453</c:v>
                </c:pt>
                <c:pt idx="112">
                  <c:v>0.598931826199949</c:v>
                </c:pt>
                <c:pt idx="113">
                  <c:v>0.60427968129438347</c:v>
                </c:pt>
                <c:pt idx="114">
                  <c:v>0.60962753638881806</c:v>
                </c:pt>
                <c:pt idx="115">
                  <c:v>0.61497539148325253</c:v>
                </c:pt>
                <c:pt idx="116">
                  <c:v>0.62032324657768712</c:v>
                </c:pt>
                <c:pt idx="117">
                  <c:v>0.6256676086250319</c:v>
                </c:pt>
                <c:pt idx="118">
                  <c:v>0.63101546371946649</c:v>
                </c:pt>
                <c:pt idx="119">
                  <c:v>0.63636331881390096</c:v>
                </c:pt>
                <c:pt idx="120">
                  <c:v>0.64171117390833543</c:v>
                </c:pt>
                <c:pt idx="121">
                  <c:v>0.64705902900277001</c:v>
                </c:pt>
                <c:pt idx="122">
                  <c:v>0.65240688409720449</c:v>
                </c:pt>
                <c:pt idx="123">
                  <c:v>0.65775473919163907</c:v>
                </c:pt>
                <c:pt idx="124">
                  <c:v>0.66310259428607354</c:v>
                </c:pt>
                <c:pt idx="125">
                  <c:v>0.66845044938050813</c:v>
                </c:pt>
                <c:pt idx="126">
                  <c:v>0.6737983044749426</c:v>
                </c:pt>
                <c:pt idx="127">
                  <c:v>0.67914615956937707</c:v>
                </c:pt>
                <c:pt idx="128">
                  <c:v>0.68449401466381166</c:v>
                </c:pt>
                <c:pt idx="129">
                  <c:v>0.68984186975824613</c:v>
                </c:pt>
                <c:pt idx="130">
                  <c:v>0.69518972485268082</c:v>
                </c:pt>
                <c:pt idx="131">
                  <c:v>0.7005340869000255</c:v>
                </c:pt>
                <c:pt idx="132">
                  <c:v>0.70588194199446008</c:v>
                </c:pt>
                <c:pt idx="133">
                  <c:v>0.71122979708889456</c:v>
                </c:pt>
                <c:pt idx="134">
                  <c:v>0.71657765218332903</c:v>
                </c:pt>
                <c:pt idx="135">
                  <c:v>0.72192550727776361</c:v>
                </c:pt>
                <c:pt idx="136">
                  <c:v>0.72727336237219808</c:v>
                </c:pt>
                <c:pt idx="137">
                  <c:v>0.73262121746663267</c:v>
                </c:pt>
                <c:pt idx="138">
                  <c:v>0.73796907256106714</c:v>
                </c:pt>
                <c:pt idx="139">
                  <c:v>0.74331692765550184</c:v>
                </c:pt>
                <c:pt idx="140">
                  <c:v>0.74866478274993631</c:v>
                </c:pt>
                <c:pt idx="141">
                  <c:v>0.75401263784437078</c:v>
                </c:pt>
                <c:pt idx="142">
                  <c:v>0.75936049293880536</c:v>
                </c:pt>
                <c:pt idx="143">
                  <c:v>0.76470834803323984</c:v>
                </c:pt>
                <c:pt idx="144">
                  <c:v>0.77005271008058462</c:v>
                </c:pt>
                <c:pt idx="145">
                  <c:v>0.7754005651750191</c:v>
                </c:pt>
                <c:pt idx="146">
                  <c:v>0.78074842026945368</c:v>
                </c:pt>
                <c:pt idx="147">
                  <c:v>0.78609627536388815</c:v>
                </c:pt>
                <c:pt idx="148">
                  <c:v>0.79144413045832263</c:v>
                </c:pt>
                <c:pt idx="149">
                  <c:v>0.79679198555275732</c:v>
                </c:pt>
                <c:pt idx="150">
                  <c:v>0.80213984064719179</c:v>
                </c:pt>
                <c:pt idx="151">
                  <c:v>0.80748769574162638</c:v>
                </c:pt>
                <c:pt idx="152">
                  <c:v>0.81283555083606085</c:v>
                </c:pt>
                <c:pt idx="153">
                  <c:v>0.81818340593049543</c:v>
                </c:pt>
                <c:pt idx="154">
                  <c:v>0.82353126102492991</c:v>
                </c:pt>
                <c:pt idx="155">
                  <c:v>0.82887911611936438</c:v>
                </c:pt>
                <c:pt idx="156">
                  <c:v>0.83422697121379896</c:v>
                </c:pt>
                <c:pt idx="157">
                  <c:v>0.83957482630823344</c:v>
                </c:pt>
                <c:pt idx="158">
                  <c:v>0.84491918835557822</c:v>
                </c:pt>
                <c:pt idx="159">
                  <c:v>0.85026704345001269</c:v>
                </c:pt>
                <c:pt idx="160">
                  <c:v>0.85561489854444739</c:v>
                </c:pt>
                <c:pt idx="161">
                  <c:v>0.86096275363888186</c:v>
                </c:pt>
                <c:pt idx="162">
                  <c:v>0.86631060873331633</c:v>
                </c:pt>
                <c:pt idx="163">
                  <c:v>0.87165846382775092</c:v>
                </c:pt>
                <c:pt idx="164">
                  <c:v>0.87700631892218539</c:v>
                </c:pt>
                <c:pt idx="165">
                  <c:v>0.88235417401661997</c:v>
                </c:pt>
                <c:pt idx="166">
                  <c:v>0.88770202911105445</c:v>
                </c:pt>
                <c:pt idx="167">
                  <c:v>0.89304988420548903</c:v>
                </c:pt>
                <c:pt idx="168">
                  <c:v>0.8983977392999235</c:v>
                </c:pt>
                <c:pt idx="169">
                  <c:v>0.90374559439435798</c:v>
                </c:pt>
                <c:pt idx="170">
                  <c:v>0.90909344948879256</c:v>
                </c:pt>
                <c:pt idx="171">
                  <c:v>0.91444130458322703</c:v>
                </c:pt>
                <c:pt idx="172">
                  <c:v>0.91978566663057193</c:v>
                </c:pt>
                <c:pt idx="173">
                  <c:v>0.9251335217250064</c:v>
                </c:pt>
                <c:pt idx="174">
                  <c:v>0.93048137681944099</c:v>
                </c:pt>
                <c:pt idx="175">
                  <c:v>0.93582923191387546</c:v>
                </c:pt>
                <c:pt idx="176">
                  <c:v>0.94117708700830993</c:v>
                </c:pt>
                <c:pt idx="177">
                  <c:v>0.94652494210274452</c:v>
                </c:pt>
                <c:pt idx="178">
                  <c:v>0.95187279719717899</c:v>
                </c:pt>
                <c:pt idx="179">
                  <c:v>0.95722065229161357</c:v>
                </c:pt>
                <c:pt idx="180">
                  <c:v>0.96256850738604804</c:v>
                </c:pt>
                <c:pt idx="181">
                  <c:v>0.96791636248048263</c:v>
                </c:pt>
                <c:pt idx="182">
                  <c:v>0.9732642175749171</c:v>
                </c:pt>
                <c:pt idx="183">
                  <c:v>0.97861207266935157</c:v>
                </c:pt>
                <c:pt idx="184">
                  <c:v>0.98395992776378616</c:v>
                </c:pt>
                <c:pt idx="185">
                  <c:v>0.98930428981113094</c:v>
                </c:pt>
                <c:pt idx="186">
                  <c:v>0.99465214490556553</c:v>
                </c:pt>
                <c:pt idx="187">
                  <c:v>1</c:v>
                </c:pt>
              </c:numCache>
            </c:numRef>
          </c:xVal>
          <c:yVal>
            <c:numRef>
              <c:f>'60-cells'!$P$3:$P$202</c:f>
              <c:numCache>
                <c:formatCode>General</c:formatCode>
                <c:ptCount val="200"/>
                <c:pt idx="0">
                  <c:v>0.69415253616341888</c:v>
                </c:pt>
                <c:pt idx="1">
                  <c:v>0.76744154657185049</c:v>
                </c:pt>
                <c:pt idx="2">
                  <c:v>0.73963302469254821</c:v>
                </c:pt>
                <c:pt idx="3">
                  <c:v>0.64567176611687216</c:v>
                </c:pt>
                <c:pt idx="4">
                  <c:v>0.64957251772981273</c:v>
                </c:pt>
                <c:pt idx="5">
                  <c:v>0.64815528963514568</c:v>
                </c:pt>
                <c:pt idx="6">
                  <c:v>0.61093714448785041</c:v>
                </c:pt>
                <c:pt idx="7">
                  <c:v>0.5830110023176982</c:v>
                </c:pt>
                <c:pt idx="8">
                  <c:v>0.61415724097505286</c:v>
                </c:pt>
                <c:pt idx="9">
                  <c:v>0.6356412619693107</c:v>
                </c:pt>
                <c:pt idx="10">
                  <c:v>0.62472571333814098</c:v>
                </c:pt>
                <c:pt idx="11">
                  <c:v>0.66099325515119023</c:v>
                </c:pt>
                <c:pt idx="12">
                  <c:v>0.55835316167198201</c:v>
                </c:pt>
                <c:pt idx="13">
                  <c:v>0.5239810419229568</c:v>
                </c:pt>
                <c:pt idx="14">
                  <c:v>0.53965539182982469</c:v>
                </c:pt>
                <c:pt idx="15">
                  <c:v>0.57713577237967062</c:v>
                </c:pt>
                <c:pt idx="16">
                  <c:v>0.61009452043700751</c:v>
                </c:pt>
                <c:pt idx="17">
                  <c:v>0.52459806639954654</c:v>
                </c:pt>
                <c:pt idx="18">
                  <c:v>0.4276770185377291</c:v>
                </c:pt>
                <c:pt idx="19">
                  <c:v>0.51708000879259874</c:v>
                </c:pt>
                <c:pt idx="20">
                  <c:v>0.44598529167903928</c:v>
                </c:pt>
                <c:pt idx="21">
                  <c:v>0.46855296191030776</c:v>
                </c:pt>
                <c:pt idx="22">
                  <c:v>0.48825532472841277</c:v>
                </c:pt>
                <c:pt idx="23">
                  <c:v>0.48276187868527504</c:v>
                </c:pt>
                <c:pt idx="24">
                  <c:v>0.37440659599165477</c:v>
                </c:pt>
                <c:pt idx="25">
                  <c:v>0.3917237735674427</c:v>
                </c:pt>
                <c:pt idx="26">
                  <c:v>0.48240130500676798</c:v>
                </c:pt>
                <c:pt idx="27">
                  <c:v>0.45250068451152869</c:v>
                </c:pt>
                <c:pt idx="28">
                  <c:v>0.46112167337038051</c:v>
                </c:pt>
                <c:pt idx="29">
                  <c:v>0.5196503013778927</c:v>
                </c:pt>
                <c:pt idx="30">
                  <c:v>0.50412442298570426</c:v>
                </c:pt>
                <c:pt idx="31">
                  <c:v>0.51560107825027279</c:v>
                </c:pt>
                <c:pt idx="32">
                  <c:v>0.46066276141591689</c:v>
                </c:pt>
                <c:pt idx="33">
                  <c:v>0.46330246925482721</c:v>
                </c:pt>
                <c:pt idx="34">
                  <c:v>0.406675047915807</c:v>
                </c:pt>
                <c:pt idx="35">
                  <c:v>0.42529376149690135</c:v>
                </c:pt>
                <c:pt idx="36">
                  <c:v>0.49325515119027874</c:v>
                </c:pt>
                <c:pt idx="37">
                  <c:v>0.40402569906944991</c:v>
                </c:pt>
                <c:pt idx="38">
                  <c:v>0.48498509500248738</c:v>
                </c:pt>
                <c:pt idx="39">
                  <c:v>0.40284371155648274</c:v>
                </c:pt>
                <c:pt idx="40">
                  <c:v>0.39667925139505378</c:v>
                </c:pt>
                <c:pt idx="41">
                  <c:v>0.36799339783810048</c:v>
                </c:pt>
                <c:pt idx="42">
                  <c:v>0.40945744266492867</c:v>
                </c:pt>
                <c:pt idx="43">
                  <c:v>0.49183599489412244</c:v>
                </c:pt>
                <c:pt idx="44">
                  <c:v>0.38337273291709889</c:v>
                </c:pt>
                <c:pt idx="45">
                  <c:v>0.44059789671781541</c:v>
                </c:pt>
                <c:pt idx="46">
                  <c:v>0.47406761816982823</c:v>
                </c:pt>
                <c:pt idx="47">
                  <c:v>0.40217655384117018</c:v>
                </c:pt>
                <c:pt idx="48">
                  <c:v>0.54890111797122343</c:v>
                </c:pt>
                <c:pt idx="49">
                  <c:v>0.4437485779514016</c:v>
                </c:pt>
                <c:pt idx="50">
                  <c:v>0.39311015043828018</c:v>
                </c:pt>
                <c:pt idx="51">
                  <c:v>0.43472266677978783</c:v>
                </c:pt>
                <c:pt idx="52">
                  <c:v>0.41009182095492247</c:v>
                </c:pt>
                <c:pt idx="53">
                  <c:v>0.4257276068320035</c:v>
                </c:pt>
                <c:pt idx="54">
                  <c:v>0.34915294108573169</c:v>
                </c:pt>
                <c:pt idx="55">
                  <c:v>0.3567500549537424</c:v>
                </c:pt>
                <c:pt idx="56">
                  <c:v>0.36382462621814127</c:v>
                </c:pt>
                <c:pt idx="57">
                  <c:v>0.37647748439120893</c:v>
                </c:pt>
                <c:pt idx="58">
                  <c:v>0.34441535002641632</c:v>
                </c:pt>
                <c:pt idx="59">
                  <c:v>0.35068586126975926</c:v>
                </c:pt>
                <c:pt idx="60">
                  <c:v>0.31221438515439109</c:v>
                </c:pt>
                <c:pt idx="61">
                  <c:v>0.36488513703727982</c:v>
                </c:pt>
                <c:pt idx="62">
                  <c:v>0.40469671318774125</c:v>
                </c:pt>
                <c:pt idx="63">
                  <c:v>0.44068466578483584</c:v>
                </c:pt>
                <c:pt idx="64">
                  <c:v>0.47022856900454668</c:v>
                </c:pt>
                <c:pt idx="65">
                  <c:v>0.48789667925139502</c:v>
                </c:pt>
                <c:pt idx="66">
                  <c:v>0.49112448854455493</c:v>
                </c:pt>
                <c:pt idx="67">
                  <c:v>0.48659899964906733</c:v>
                </c:pt>
                <c:pt idx="68">
                  <c:v>0.4567138047657428</c:v>
                </c:pt>
                <c:pt idx="69">
                  <c:v>0.42480014191562959</c:v>
                </c:pt>
                <c:pt idx="70">
                  <c:v>0.39519839265123846</c:v>
                </c:pt>
                <c:pt idx="71">
                  <c:v>0.44815644655603931</c:v>
                </c:pt>
                <c:pt idx="72">
                  <c:v>0.42455333212499374</c:v>
                </c:pt>
                <c:pt idx="73">
                  <c:v>0.34237531285069162</c:v>
                </c:pt>
                <c:pt idx="74">
                  <c:v>0.33083502693697475</c:v>
                </c:pt>
                <c:pt idx="75">
                  <c:v>0.37958960159500826</c:v>
                </c:pt>
                <c:pt idx="76">
                  <c:v>0.40201265671457603</c:v>
                </c:pt>
                <c:pt idx="77">
                  <c:v>0.44949076198666454</c:v>
                </c:pt>
                <c:pt idx="78">
                  <c:v>0.40800165054047488</c:v>
                </c:pt>
                <c:pt idx="79">
                  <c:v>0.54147561403576427</c:v>
                </c:pt>
                <c:pt idx="80">
                  <c:v>0.54786567377144635</c:v>
                </c:pt>
                <c:pt idx="81">
                  <c:v>0.58171332271537046</c:v>
                </c:pt>
                <c:pt idx="82">
                  <c:v>0.46865322838775358</c:v>
                </c:pt>
                <c:pt idx="83">
                  <c:v>0.42811857667878861</c:v>
                </c:pt>
                <c:pt idx="84">
                  <c:v>0.39103540563574735</c:v>
                </c:pt>
                <c:pt idx="85">
                  <c:v>0.40587870070070842</c:v>
                </c:pt>
                <c:pt idx="86">
                  <c:v>0.36889965253809159</c:v>
                </c:pt>
                <c:pt idx="87">
                  <c:v>0.43375085322915902</c:v>
                </c:pt>
                <c:pt idx="88">
                  <c:v>0.47384394679706449</c:v>
                </c:pt>
                <c:pt idx="89">
                  <c:v>0.43887215638485355</c:v>
                </c:pt>
                <c:pt idx="90">
                  <c:v>0.39588868878442324</c:v>
                </c:pt>
                <c:pt idx="91">
                  <c:v>0.43382219668426469</c:v>
                </c:pt>
                <c:pt idx="92">
                  <c:v>0.46592096687735479</c:v>
                </c:pt>
                <c:pt idx="93">
                  <c:v>0.45063997007431283</c:v>
                </c:pt>
                <c:pt idx="94">
                  <c:v>0.45732118823488577</c:v>
                </c:pt>
                <c:pt idx="95">
                  <c:v>0.41777763209144297</c:v>
                </c:pt>
                <c:pt idx="96">
                  <c:v>0.43451442101893878</c:v>
                </c:pt>
                <c:pt idx="97">
                  <c:v>0.38648677832238759</c:v>
                </c:pt>
                <c:pt idx="98">
                  <c:v>0.47463643760918439</c:v>
                </c:pt>
                <c:pt idx="99">
                  <c:v>0.47064120412326604</c:v>
                </c:pt>
                <c:pt idx="100">
                  <c:v>0.47271980532877766</c:v>
                </c:pt>
                <c:pt idx="101">
                  <c:v>0.45563786833468944</c:v>
                </c:pt>
                <c:pt idx="102">
                  <c:v>0.59088963360315294</c:v>
                </c:pt>
                <c:pt idx="103">
                  <c:v>0.56557813265254964</c:v>
                </c:pt>
                <c:pt idx="104">
                  <c:v>0.49881029968107543</c:v>
                </c:pt>
                <c:pt idx="105">
                  <c:v>0.48417525037696335</c:v>
                </c:pt>
                <c:pt idx="106">
                  <c:v>0.39959083564396147</c:v>
                </c:pt>
                <c:pt idx="107">
                  <c:v>0.37896486431246118</c:v>
                </c:pt>
                <c:pt idx="108">
                  <c:v>0.46476597418523846</c:v>
                </c:pt>
                <c:pt idx="109">
                  <c:v>0.44217323733460845</c:v>
                </c:pt>
                <c:pt idx="110">
                  <c:v>0.43120948366620515</c:v>
                </c:pt>
                <c:pt idx="111">
                  <c:v>0.40964255000790561</c:v>
                </c:pt>
                <c:pt idx="112">
                  <c:v>0.39753344465483265</c:v>
                </c:pt>
                <c:pt idx="113">
                  <c:v>0.47697727421724656</c:v>
                </c:pt>
                <c:pt idx="114">
                  <c:v>0.37958188878905091</c:v>
                </c:pt>
                <c:pt idx="115">
                  <c:v>0.45545083279022325</c:v>
                </c:pt>
                <c:pt idx="116">
                  <c:v>0.51800554550748334</c:v>
                </c:pt>
                <c:pt idx="117">
                  <c:v>0.50586944533355949</c:v>
                </c:pt>
                <c:pt idx="118">
                  <c:v>0.45455614729916816</c:v>
                </c:pt>
                <c:pt idx="119">
                  <c:v>0.53224724170776949</c:v>
                </c:pt>
                <c:pt idx="120">
                  <c:v>0.54141776799108399</c:v>
                </c:pt>
                <c:pt idx="121">
                  <c:v>0.54169735720703871</c:v>
                </c:pt>
                <c:pt idx="122">
                  <c:v>0.50175851975828056</c:v>
                </c:pt>
                <c:pt idx="123">
                  <c:v>0.46761392778499783</c:v>
                </c:pt>
                <c:pt idx="124">
                  <c:v>0.49389338588325121</c:v>
                </c:pt>
                <c:pt idx="125">
                  <c:v>0.47917349571360807</c:v>
                </c:pt>
                <c:pt idx="126">
                  <c:v>0.49636919659556744</c:v>
                </c:pt>
                <c:pt idx="127">
                  <c:v>0.5102464627143678</c:v>
                </c:pt>
                <c:pt idx="128">
                  <c:v>0.45265686883216549</c:v>
                </c:pt>
                <c:pt idx="129">
                  <c:v>0.5058848709454743</c:v>
                </c:pt>
                <c:pt idx="130">
                  <c:v>0.49873895622596981</c:v>
                </c:pt>
                <c:pt idx="131">
                  <c:v>0.48167822944826438</c:v>
                </c:pt>
                <c:pt idx="132">
                  <c:v>0.5501718027527005</c:v>
                </c:pt>
                <c:pt idx="133">
                  <c:v>0.56178343212152293</c:v>
                </c:pt>
                <c:pt idx="134">
                  <c:v>0.48630976942566589</c:v>
                </c:pt>
                <c:pt idx="135">
                  <c:v>0.54801992989059378</c:v>
                </c:pt>
                <c:pt idx="136">
                  <c:v>0.50850336856800182</c:v>
                </c:pt>
                <c:pt idx="137">
                  <c:v>0.50391039262038728</c:v>
                </c:pt>
                <c:pt idx="138">
                  <c:v>0.47164579709921367</c:v>
                </c:pt>
                <c:pt idx="139">
                  <c:v>0.52004172628022938</c:v>
                </c:pt>
                <c:pt idx="140">
                  <c:v>0.46169434921271529</c:v>
                </c:pt>
                <c:pt idx="141">
                  <c:v>0.52492393245124547</c:v>
                </c:pt>
                <c:pt idx="142">
                  <c:v>0.54536094003679003</c:v>
                </c:pt>
                <c:pt idx="143">
                  <c:v>0.52208176345595403</c:v>
                </c:pt>
                <c:pt idx="144">
                  <c:v>0.62822539904129815</c:v>
                </c:pt>
                <c:pt idx="145">
                  <c:v>0.50343991145698763</c:v>
                </c:pt>
                <c:pt idx="146">
                  <c:v>0.51063595941521511</c:v>
                </c:pt>
                <c:pt idx="147">
                  <c:v>0.53243427725223569</c:v>
                </c:pt>
                <c:pt idx="148">
                  <c:v>0.61166793285231136</c:v>
                </c:pt>
                <c:pt idx="149">
                  <c:v>0.58604020685745573</c:v>
                </c:pt>
                <c:pt idx="150">
                  <c:v>0.57180429526163767</c:v>
                </c:pt>
                <c:pt idx="151">
                  <c:v>0.55999020473643413</c:v>
                </c:pt>
                <c:pt idx="152">
                  <c:v>0.52427412854933686</c:v>
                </c:pt>
                <c:pt idx="153">
                  <c:v>0.58818051051062636</c:v>
                </c:pt>
                <c:pt idx="154">
                  <c:v>0.54036304177641348</c:v>
                </c:pt>
                <c:pt idx="155">
                  <c:v>0.56582108604020687</c:v>
                </c:pt>
                <c:pt idx="156">
                  <c:v>0.57382119401949028</c:v>
                </c:pt>
                <c:pt idx="157">
                  <c:v>0.61447346601930508</c:v>
                </c:pt>
                <c:pt idx="158">
                  <c:v>0.53601109101496669</c:v>
                </c:pt>
                <c:pt idx="159">
                  <c:v>0.56639376188254165</c:v>
                </c:pt>
                <c:pt idx="160">
                  <c:v>0.61692035370928111</c:v>
                </c:pt>
                <c:pt idx="161">
                  <c:v>0.66793092410984567</c:v>
                </c:pt>
                <c:pt idx="162">
                  <c:v>0.62894461819682312</c:v>
                </c:pt>
                <c:pt idx="163">
                  <c:v>0.65583917257017688</c:v>
                </c:pt>
                <c:pt idx="164">
                  <c:v>0.60345572270920012</c:v>
                </c:pt>
                <c:pt idx="165">
                  <c:v>0.58086298585857032</c:v>
                </c:pt>
                <c:pt idx="166">
                  <c:v>0.60555167772811591</c:v>
                </c:pt>
                <c:pt idx="167">
                  <c:v>0.63929906019459404</c:v>
                </c:pt>
                <c:pt idx="168">
                  <c:v>0.63406784955400686</c:v>
                </c:pt>
                <c:pt idx="169">
                  <c:v>0.69129879795919147</c:v>
                </c:pt>
                <c:pt idx="170">
                  <c:v>0.80315183815447977</c:v>
                </c:pt>
                <c:pt idx="171">
                  <c:v>0.80216459899193626</c:v>
                </c:pt>
                <c:pt idx="172">
                  <c:v>0.70119239980100956</c:v>
                </c:pt>
                <c:pt idx="173">
                  <c:v>0.71963757524806304</c:v>
                </c:pt>
                <c:pt idx="174">
                  <c:v>0.77282701333158499</c:v>
                </c:pt>
                <c:pt idx="175">
                  <c:v>0.7716257438037244</c:v>
                </c:pt>
                <c:pt idx="176">
                  <c:v>0.82452209526086639</c:v>
                </c:pt>
                <c:pt idx="177">
                  <c:v>0.71836881866807545</c:v>
                </c:pt>
                <c:pt idx="178">
                  <c:v>0.75239579035050852</c:v>
                </c:pt>
                <c:pt idx="179">
                  <c:v>0.80450350739850907</c:v>
                </c:pt>
                <c:pt idx="180">
                  <c:v>0.87154514498146995</c:v>
                </c:pt>
                <c:pt idx="181">
                  <c:v>0.75931803369724926</c:v>
                </c:pt>
                <c:pt idx="182">
                  <c:v>0.76559047314208151</c:v>
                </c:pt>
                <c:pt idx="183">
                  <c:v>0.87172253951848944</c:v>
                </c:pt>
                <c:pt idx="184">
                  <c:v>0.95057441122367514</c:v>
                </c:pt>
                <c:pt idx="185">
                  <c:v>1</c:v>
                </c:pt>
                <c:pt idx="186">
                  <c:v>0.8696863587457434</c:v>
                </c:pt>
                <c:pt idx="187">
                  <c:v>0.77128059573713215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38D-604A-96AC-E44187B422C9}"/>
            </c:ext>
          </c:extLst>
        </c:ser>
        <c:ser>
          <c:idx val="4"/>
          <c:order val="4"/>
          <c:tx>
            <c:strRef>
              <c:f>'60-cells'!$S$2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80000"/>
                </a:schemeClr>
              </a:solidFill>
              <a:ln w="9525">
                <a:solidFill>
                  <a:schemeClr val="accent6">
                    <a:tint val="80000"/>
                  </a:schemeClr>
                </a:solidFill>
              </a:ln>
              <a:effectLst/>
            </c:spPr>
          </c:marker>
          <c:xVal>
            <c:numRef>
              <c:f>'60-cells'!$S$3:$S$202</c:f>
              <c:numCache>
                <c:formatCode>General</c:formatCode>
                <c:ptCount val="200"/>
                <c:pt idx="0">
                  <c:v>0</c:v>
                </c:pt>
                <c:pt idx="1">
                  <c:v>6.0978524088707627E-3</c:v>
                </c:pt>
                <c:pt idx="2">
                  <c:v>1.2195704817741525E-2</c:v>
                </c:pt>
                <c:pt idx="3">
                  <c:v>1.8293557226612286E-2</c:v>
                </c:pt>
                <c:pt idx="4">
                  <c:v>2.4391409635483051E-2</c:v>
                </c:pt>
                <c:pt idx="5">
                  <c:v>3.0489262044353812E-2</c:v>
                </c:pt>
                <c:pt idx="6">
                  <c:v>3.6587114453224573E-2</c:v>
                </c:pt>
                <c:pt idx="7">
                  <c:v>4.2680983940861589E-2</c:v>
                </c:pt>
                <c:pt idx="8">
                  <c:v>4.8778836349732346E-2</c:v>
                </c:pt>
                <c:pt idx="9">
                  <c:v>5.4876688758603111E-2</c:v>
                </c:pt>
                <c:pt idx="10">
                  <c:v>6.0974541167473875E-2</c:v>
                </c:pt>
                <c:pt idx="11">
                  <c:v>6.7072393576344633E-2</c:v>
                </c:pt>
                <c:pt idx="12">
                  <c:v>7.3170245985215404E-2</c:v>
                </c:pt>
                <c:pt idx="13">
                  <c:v>7.9268098394086162E-2</c:v>
                </c:pt>
                <c:pt idx="14">
                  <c:v>8.5365950802956919E-2</c:v>
                </c:pt>
                <c:pt idx="15">
                  <c:v>9.1463803211827691E-2</c:v>
                </c:pt>
                <c:pt idx="16">
                  <c:v>9.7561655620698448E-2</c:v>
                </c:pt>
                <c:pt idx="17">
                  <c:v>0.10365950802956921</c:v>
                </c:pt>
                <c:pt idx="18">
                  <c:v>0.10975736043843998</c:v>
                </c:pt>
                <c:pt idx="19">
                  <c:v>0.11585521284731073</c:v>
                </c:pt>
                <c:pt idx="20">
                  <c:v>0.12195306525618151</c:v>
                </c:pt>
                <c:pt idx="21">
                  <c:v>0.12804693474381851</c:v>
                </c:pt>
                <c:pt idx="22">
                  <c:v>0.13414478715268927</c:v>
                </c:pt>
                <c:pt idx="23">
                  <c:v>0.14024263956156005</c:v>
                </c:pt>
                <c:pt idx="24">
                  <c:v>0.14634049197043081</c:v>
                </c:pt>
                <c:pt idx="25">
                  <c:v>0.15243834437930157</c:v>
                </c:pt>
                <c:pt idx="26">
                  <c:v>0.15853619678817232</c:v>
                </c:pt>
                <c:pt idx="27">
                  <c:v>0.16463404919704308</c:v>
                </c:pt>
                <c:pt idx="28">
                  <c:v>0.17073190160591384</c:v>
                </c:pt>
                <c:pt idx="29">
                  <c:v>0.17682975401478462</c:v>
                </c:pt>
                <c:pt idx="30">
                  <c:v>0.18292760642365538</c:v>
                </c:pt>
                <c:pt idx="31">
                  <c:v>0.18902545883252614</c:v>
                </c:pt>
                <c:pt idx="32">
                  <c:v>0.1951233112413969</c:v>
                </c:pt>
                <c:pt idx="33">
                  <c:v>0.20122116365026768</c:v>
                </c:pt>
                <c:pt idx="34">
                  <c:v>0.20731901605913841</c:v>
                </c:pt>
                <c:pt idx="35">
                  <c:v>0.21341288554677543</c:v>
                </c:pt>
                <c:pt idx="36">
                  <c:v>0.21951073795564621</c:v>
                </c:pt>
                <c:pt idx="37">
                  <c:v>0.22560859036451694</c:v>
                </c:pt>
                <c:pt idx="38">
                  <c:v>0.23170644277338773</c:v>
                </c:pt>
                <c:pt idx="39">
                  <c:v>0.23780429518225848</c:v>
                </c:pt>
                <c:pt idx="40">
                  <c:v>0.24390214759112927</c:v>
                </c:pt>
                <c:pt idx="41">
                  <c:v>0.25</c:v>
                </c:pt>
                <c:pt idx="42">
                  <c:v>0.25609785240887079</c:v>
                </c:pt>
                <c:pt idx="43">
                  <c:v>0.26219570481774157</c:v>
                </c:pt>
                <c:pt idx="44">
                  <c:v>0.2682935572266123</c:v>
                </c:pt>
                <c:pt idx="45">
                  <c:v>0.27439140963548303</c:v>
                </c:pt>
                <c:pt idx="46">
                  <c:v>0.28048926204435382</c:v>
                </c:pt>
                <c:pt idx="47">
                  <c:v>0.2865871144532246</c:v>
                </c:pt>
                <c:pt idx="48">
                  <c:v>0.29268098394086162</c:v>
                </c:pt>
                <c:pt idx="49">
                  <c:v>0.29877883634973235</c:v>
                </c:pt>
                <c:pt idx="50">
                  <c:v>0.30487668875860313</c:v>
                </c:pt>
                <c:pt idx="51">
                  <c:v>0.31097454116747386</c:v>
                </c:pt>
                <c:pt idx="52">
                  <c:v>0.31707239357634465</c:v>
                </c:pt>
                <c:pt idx="53">
                  <c:v>0.32317024598521538</c:v>
                </c:pt>
                <c:pt idx="54">
                  <c:v>0.32926809839408616</c:v>
                </c:pt>
                <c:pt idx="55">
                  <c:v>0.33536595080295695</c:v>
                </c:pt>
                <c:pt idx="56">
                  <c:v>0.34146380321182768</c:v>
                </c:pt>
                <c:pt idx="57">
                  <c:v>0.34756165562069846</c:v>
                </c:pt>
                <c:pt idx="58">
                  <c:v>0.35365950802956925</c:v>
                </c:pt>
                <c:pt idx="59">
                  <c:v>0.35975736043844003</c:v>
                </c:pt>
                <c:pt idx="60">
                  <c:v>0.36585521284731076</c:v>
                </c:pt>
                <c:pt idx="61">
                  <c:v>0.37195306525618149</c:v>
                </c:pt>
                <c:pt idx="62">
                  <c:v>0.37804693474381851</c:v>
                </c:pt>
                <c:pt idx="63">
                  <c:v>0.38414478715268929</c:v>
                </c:pt>
                <c:pt idx="64">
                  <c:v>0.39024263956156008</c:v>
                </c:pt>
                <c:pt idx="65">
                  <c:v>0.39634049197043081</c:v>
                </c:pt>
                <c:pt idx="66">
                  <c:v>0.40243834437930159</c:v>
                </c:pt>
                <c:pt idx="67">
                  <c:v>0.40853619678817232</c:v>
                </c:pt>
                <c:pt idx="68">
                  <c:v>0.41463404919704305</c:v>
                </c:pt>
                <c:pt idx="69">
                  <c:v>0.42073190160591384</c:v>
                </c:pt>
                <c:pt idx="70">
                  <c:v>0.42682975401478462</c:v>
                </c:pt>
                <c:pt idx="71">
                  <c:v>0.43292760642365541</c:v>
                </c:pt>
                <c:pt idx="72">
                  <c:v>0.43902545883252614</c:v>
                </c:pt>
                <c:pt idx="73">
                  <c:v>0.44512331124139692</c:v>
                </c:pt>
                <c:pt idx="74">
                  <c:v>0.45122116365026771</c:v>
                </c:pt>
                <c:pt idx="75">
                  <c:v>0.45731901605913838</c:v>
                </c:pt>
                <c:pt idx="76">
                  <c:v>0.46341288554677545</c:v>
                </c:pt>
                <c:pt idx="77">
                  <c:v>0.46951073795564618</c:v>
                </c:pt>
                <c:pt idx="78">
                  <c:v>0.47560859036451697</c:v>
                </c:pt>
                <c:pt idx="79">
                  <c:v>0.48170644277338776</c:v>
                </c:pt>
                <c:pt idx="80">
                  <c:v>0.48780429518225854</c:v>
                </c:pt>
                <c:pt idx="81">
                  <c:v>0.49390214759112921</c:v>
                </c:pt>
                <c:pt idx="82">
                  <c:v>0.5</c:v>
                </c:pt>
                <c:pt idx="83">
                  <c:v>0.50609785240887073</c:v>
                </c:pt>
                <c:pt idx="84">
                  <c:v>0.51219570481774157</c:v>
                </c:pt>
                <c:pt idx="85">
                  <c:v>0.5182935572266123</c:v>
                </c:pt>
                <c:pt idx="86">
                  <c:v>0.52439140963548314</c:v>
                </c:pt>
                <c:pt idx="87">
                  <c:v>0.53048926204435387</c:v>
                </c:pt>
                <c:pt idx="88">
                  <c:v>0.5365871144532246</c:v>
                </c:pt>
                <c:pt idx="89">
                  <c:v>0.54268496686209533</c:v>
                </c:pt>
                <c:pt idx="90">
                  <c:v>0.54877883634973235</c:v>
                </c:pt>
                <c:pt idx="91">
                  <c:v>0.55487668875860319</c:v>
                </c:pt>
                <c:pt idx="92">
                  <c:v>0.56097454116747392</c:v>
                </c:pt>
                <c:pt idx="93">
                  <c:v>0.56707239357634465</c:v>
                </c:pt>
                <c:pt idx="94">
                  <c:v>0.57317024598521549</c:v>
                </c:pt>
                <c:pt idx="95">
                  <c:v>0.57926809839408611</c:v>
                </c:pt>
                <c:pt idx="96">
                  <c:v>0.58536595080295695</c:v>
                </c:pt>
                <c:pt idx="97">
                  <c:v>0.59146380321182768</c:v>
                </c:pt>
                <c:pt idx="98">
                  <c:v>0.59756165562069852</c:v>
                </c:pt>
                <c:pt idx="99">
                  <c:v>0.60365950802956925</c:v>
                </c:pt>
                <c:pt idx="100">
                  <c:v>0.60975736043843998</c:v>
                </c:pt>
                <c:pt idx="101">
                  <c:v>0.61585521284731082</c:v>
                </c:pt>
                <c:pt idx="102">
                  <c:v>0.62195306525618155</c:v>
                </c:pt>
                <c:pt idx="103">
                  <c:v>0.62804693474381856</c:v>
                </c:pt>
                <c:pt idx="104">
                  <c:v>0.63414478715268929</c:v>
                </c:pt>
                <c:pt idx="105">
                  <c:v>0.64024263956156002</c:v>
                </c:pt>
                <c:pt idx="106">
                  <c:v>0.64634049197043075</c:v>
                </c:pt>
                <c:pt idx="107">
                  <c:v>0.65243834437930159</c:v>
                </c:pt>
                <c:pt idx="108">
                  <c:v>0.65853619678817232</c:v>
                </c:pt>
                <c:pt idx="109">
                  <c:v>0.66463404919704316</c:v>
                </c:pt>
                <c:pt idx="110">
                  <c:v>0.67073190160591389</c:v>
                </c:pt>
                <c:pt idx="111">
                  <c:v>0.67682975401478473</c:v>
                </c:pt>
                <c:pt idx="112">
                  <c:v>0.68292760642365535</c:v>
                </c:pt>
                <c:pt idx="113">
                  <c:v>0.68902545883252608</c:v>
                </c:pt>
                <c:pt idx="114">
                  <c:v>0.69512331124139692</c:v>
                </c:pt>
                <c:pt idx="115">
                  <c:v>0.70122116365026765</c:v>
                </c:pt>
                <c:pt idx="116">
                  <c:v>0.70731901605913849</c:v>
                </c:pt>
                <c:pt idx="117">
                  <c:v>0.7134128855467754</c:v>
                </c:pt>
                <c:pt idx="118">
                  <c:v>0.71951073795564624</c:v>
                </c:pt>
                <c:pt idx="119">
                  <c:v>0.72560859036451697</c:v>
                </c:pt>
                <c:pt idx="120">
                  <c:v>0.7317064427733877</c:v>
                </c:pt>
                <c:pt idx="121">
                  <c:v>0.73780429518225854</c:v>
                </c:pt>
                <c:pt idx="122">
                  <c:v>0.74390214759112927</c:v>
                </c:pt>
                <c:pt idx="123">
                  <c:v>0.75000000000000011</c:v>
                </c:pt>
                <c:pt idx="124">
                  <c:v>0.75609785240887073</c:v>
                </c:pt>
                <c:pt idx="125">
                  <c:v>0.76219570481774157</c:v>
                </c:pt>
                <c:pt idx="126">
                  <c:v>0.7682935572266123</c:v>
                </c:pt>
                <c:pt idx="127">
                  <c:v>0.77439140963548303</c:v>
                </c:pt>
                <c:pt idx="128">
                  <c:v>0.78048926204435387</c:v>
                </c:pt>
                <c:pt idx="129">
                  <c:v>0.7865871144532246</c:v>
                </c:pt>
                <c:pt idx="130">
                  <c:v>0.79268496686209544</c:v>
                </c:pt>
                <c:pt idx="131">
                  <c:v>0.79877883634973235</c:v>
                </c:pt>
                <c:pt idx="132">
                  <c:v>0.80487668875860319</c:v>
                </c:pt>
                <c:pt idx="133">
                  <c:v>0.81097454116747392</c:v>
                </c:pt>
                <c:pt idx="134">
                  <c:v>0.81707239357634465</c:v>
                </c:pt>
                <c:pt idx="135">
                  <c:v>0.82317024598521549</c:v>
                </c:pt>
                <c:pt idx="136">
                  <c:v>0.82926809839408611</c:v>
                </c:pt>
                <c:pt idx="137">
                  <c:v>0.83536595080295695</c:v>
                </c:pt>
                <c:pt idx="138">
                  <c:v>0.84146380321182768</c:v>
                </c:pt>
                <c:pt idx="139">
                  <c:v>0.84756165562069852</c:v>
                </c:pt>
                <c:pt idx="140">
                  <c:v>0.85365950802956925</c:v>
                </c:pt>
                <c:pt idx="141">
                  <c:v>0.85975736043843998</c:v>
                </c:pt>
                <c:pt idx="142">
                  <c:v>0.86585521284731082</c:v>
                </c:pt>
                <c:pt idx="143">
                  <c:v>0.87195306525618144</c:v>
                </c:pt>
                <c:pt idx="144">
                  <c:v>0.87804693474381856</c:v>
                </c:pt>
                <c:pt idx="145">
                  <c:v>0.88414478715268929</c:v>
                </c:pt>
                <c:pt idx="146">
                  <c:v>0.89024263956156013</c:v>
                </c:pt>
                <c:pt idx="147">
                  <c:v>0.89634049197043086</c:v>
                </c:pt>
                <c:pt idx="148">
                  <c:v>0.90243834437930148</c:v>
                </c:pt>
                <c:pt idx="149">
                  <c:v>0.90853619678817232</c:v>
                </c:pt>
                <c:pt idx="150">
                  <c:v>0.91463404919704305</c:v>
                </c:pt>
                <c:pt idx="151">
                  <c:v>0.92073190160591389</c:v>
                </c:pt>
                <c:pt idx="152">
                  <c:v>0.92682975401478462</c:v>
                </c:pt>
                <c:pt idx="153">
                  <c:v>0.93292760642365546</c:v>
                </c:pt>
                <c:pt idx="154">
                  <c:v>0.93902545883252619</c:v>
                </c:pt>
                <c:pt idx="155">
                  <c:v>0.94512331124139681</c:v>
                </c:pt>
                <c:pt idx="156">
                  <c:v>0.95122116365026765</c:v>
                </c:pt>
                <c:pt idx="157">
                  <c:v>0.95731901605913838</c:v>
                </c:pt>
                <c:pt idx="158">
                  <c:v>0.96341288554677551</c:v>
                </c:pt>
                <c:pt idx="159">
                  <c:v>0.96951073795564624</c:v>
                </c:pt>
                <c:pt idx="160">
                  <c:v>0.97560859036451708</c:v>
                </c:pt>
                <c:pt idx="161">
                  <c:v>0.9817064427733877</c:v>
                </c:pt>
                <c:pt idx="162">
                  <c:v>0.98780429518225843</c:v>
                </c:pt>
                <c:pt idx="163">
                  <c:v>0.99390214759112927</c:v>
                </c:pt>
                <c:pt idx="164">
                  <c:v>1</c:v>
                </c:pt>
              </c:numCache>
            </c:numRef>
          </c:xVal>
          <c:yVal>
            <c:numRef>
              <c:f>'60-cells'!$T$3:$T$202</c:f>
              <c:numCache>
                <c:formatCode>General</c:formatCode>
                <c:ptCount val="200"/>
                <c:pt idx="0">
                  <c:v>0.5</c:v>
                </c:pt>
                <c:pt idx="1">
                  <c:v>0.55459032258064511</c:v>
                </c:pt>
                <c:pt idx="2">
                  <c:v>0.66960967741935484</c:v>
                </c:pt>
                <c:pt idx="3">
                  <c:v>0.70368064516129036</c:v>
                </c:pt>
                <c:pt idx="4">
                  <c:v>0.72553709677419354</c:v>
                </c:pt>
                <c:pt idx="5">
                  <c:v>0.69769838709677423</c:v>
                </c:pt>
                <c:pt idx="6">
                  <c:v>0.68515322580645166</c:v>
                </c:pt>
                <c:pt idx="7">
                  <c:v>0.57718548387096769</c:v>
                </c:pt>
                <c:pt idx="8">
                  <c:v>0.56974516129032249</c:v>
                </c:pt>
                <c:pt idx="9">
                  <c:v>0.59870806451612901</c:v>
                </c:pt>
                <c:pt idx="10">
                  <c:v>0.60208064516129034</c:v>
                </c:pt>
                <c:pt idx="11">
                  <c:v>0.54014032258064515</c:v>
                </c:pt>
                <c:pt idx="12">
                  <c:v>0.54673709677419358</c:v>
                </c:pt>
                <c:pt idx="13">
                  <c:v>0.51444999999999996</c:v>
                </c:pt>
                <c:pt idx="14">
                  <c:v>0.48863064516129034</c:v>
                </c:pt>
                <c:pt idx="15">
                  <c:v>0.46564516129032257</c:v>
                </c:pt>
                <c:pt idx="16">
                  <c:v>0.42559193548387098</c:v>
                </c:pt>
                <c:pt idx="17">
                  <c:v>0.42459838709677417</c:v>
                </c:pt>
                <c:pt idx="18">
                  <c:v>0.4358483870967742</c:v>
                </c:pt>
                <c:pt idx="19">
                  <c:v>0.45184354838709673</c:v>
                </c:pt>
                <c:pt idx="20">
                  <c:v>0.44871451612903224</c:v>
                </c:pt>
                <c:pt idx="21">
                  <c:v>0.41956612903225809</c:v>
                </c:pt>
                <c:pt idx="22">
                  <c:v>0.40050967741935489</c:v>
                </c:pt>
                <c:pt idx="23">
                  <c:v>0.43195322580645157</c:v>
                </c:pt>
                <c:pt idx="24">
                  <c:v>0.46924838709677419</c:v>
                </c:pt>
                <c:pt idx="25">
                  <c:v>0.48806935483870967</c:v>
                </c:pt>
                <c:pt idx="26">
                  <c:v>0.4626854838709677</c:v>
                </c:pt>
                <c:pt idx="27">
                  <c:v>0.48981451612903226</c:v>
                </c:pt>
                <c:pt idx="28">
                  <c:v>0.38535000000000003</c:v>
                </c:pt>
                <c:pt idx="29">
                  <c:v>0.3541338709677419</c:v>
                </c:pt>
                <c:pt idx="30">
                  <c:v>0.38507258064516131</c:v>
                </c:pt>
                <c:pt idx="31">
                  <c:v>0.35818225806451615</c:v>
                </c:pt>
                <c:pt idx="32">
                  <c:v>0.33797096774193547</c:v>
                </c:pt>
                <c:pt idx="33">
                  <c:v>0.34984999999999999</c:v>
                </c:pt>
                <c:pt idx="34">
                  <c:v>0.29307580645161291</c:v>
                </c:pt>
                <c:pt idx="35">
                  <c:v>0.314008064516129</c:v>
                </c:pt>
                <c:pt idx="36">
                  <c:v>0.31240000000000001</c:v>
                </c:pt>
                <c:pt idx="37">
                  <c:v>0.36440967741935482</c:v>
                </c:pt>
                <c:pt idx="38">
                  <c:v>0.34660645161290321</c:v>
                </c:pt>
                <c:pt idx="39">
                  <c:v>0.41213870967741939</c:v>
                </c:pt>
                <c:pt idx="40">
                  <c:v>0.32176451612903229</c:v>
                </c:pt>
                <c:pt idx="41">
                  <c:v>0.37903225806451613</c:v>
                </c:pt>
                <c:pt idx="42">
                  <c:v>0.3775790322580645</c:v>
                </c:pt>
                <c:pt idx="43">
                  <c:v>0.35758709677419354</c:v>
                </c:pt>
                <c:pt idx="44">
                  <c:v>0.37330000000000002</c:v>
                </c:pt>
                <c:pt idx="45">
                  <c:v>0.35512096774193547</c:v>
                </c:pt>
                <c:pt idx="46">
                  <c:v>0.36767741935483872</c:v>
                </c:pt>
                <c:pt idx="47">
                  <c:v>0.44569354838709674</c:v>
                </c:pt>
                <c:pt idx="48">
                  <c:v>0.43149193548387099</c:v>
                </c:pt>
                <c:pt idx="49">
                  <c:v>0.37260806451612904</c:v>
                </c:pt>
                <c:pt idx="50">
                  <c:v>0.36836774193548388</c:v>
                </c:pt>
                <c:pt idx="51">
                  <c:v>0.38669838709677423</c:v>
                </c:pt>
                <c:pt idx="52">
                  <c:v>0.4117274193548387</c:v>
                </c:pt>
                <c:pt idx="53">
                  <c:v>0.34108387096774195</c:v>
                </c:pt>
                <c:pt idx="54">
                  <c:v>0.35891612903225806</c:v>
                </c:pt>
                <c:pt idx="55">
                  <c:v>0.31181935483870965</c:v>
                </c:pt>
                <c:pt idx="56">
                  <c:v>0.27437580645161286</c:v>
                </c:pt>
                <c:pt idx="57">
                  <c:v>0.32077258064516129</c:v>
                </c:pt>
                <c:pt idx="58">
                  <c:v>0.28051612903225803</c:v>
                </c:pt>
                <c:pt idx="59">
                  <c:v>0.23886935483870969</c:v>
                </c:pt>
                <c:pt idx="60">
                  <c:v>0.2177758064516129</c:v>
                </c:pt>
                <c:pt idx="61">
                  <c:v>0.25525806451612904</c:v>
                </c:pt>
                <c:pt idx="62">
                  <c:v>0.27494193548387097</c:v>
                </c:pt>
                <c:pt idx="63">
                  <c:v>0.28470967741935488</c:v>
                </c:pt>
                <c:pt idx="64">
                  <c:v>0.30850483870967743</c:v>
                </c:pt>
                <c:pt idx="65">
                  <c:v>0.35060806451612903</c:v>
                </c:pt>
                <c:pt idx="66">
                  <c:v>0.39096290322580646</c:v>
                </c:pt>
                <c:pt idx="67">
                  <c:v>0.35137903225806449</c:v>
                </c:pt>
                <c:pt idx="68">
                  <c:v>0.33825806451612905</c:v>
                </c:pt>
                <c:pt idx="69">
                  <c:v>0.41383709677419356</c:v>
                </c:pt>
                <c:pt idx="70">
                  <c:v>0.36328225806451608</c:v>
                </c:pt>
                <c:pt idx="71">
                  <c:v>0.32269032258064512</c:v>
                </c:pt>
                <c:pt idx="72">
                  <c:v>0.35221935483870964</c:v>
                </c:pt>
                <c:pt idx="73">
                  <c:v>0.32546935483870965</c:v>
                </c:pt>
                <c:pt idx="74">
                  <c:v>0.34766129032258064</c:v>
                </c:pt>
                <c:pt idx="75">
                  <c:v>0.41781451612903225</c:v>
                </c:pt>
                <c:pt idx="76">
                  <c:v>0.28887419354838711</c:v>
                </c:pt>
                <c:pt idx="77">
                  <c:v>0.2648677419354839</c:v>
                </c:pt>
                <c:pt idx="78">
                  <c:v>0.2980951612903226</c:v>
                </c:pt>
                <c:pt idx="79">
                  <c:v>0.38271129032258067</c:v>
                </c:pt>
                <c:pt idx="80">
                  <c:v>0.4318274193548387</c:v>
                </c:pt>
                <c:pt idx="81">
                  <c:v>0.36155483870967742</c:v>
                </c:pt>
                <c:pt idx="82">
                  <c:v>0.37096774193548387</c:v>
                </c:pt>
                <c:pt idx="83">
                  <c:v>0.33160000000000001</c:v>
                </c:pt>
                <c:pt idx="84">
                  <c:v>0.41798225806451611</c:v>
                </c:pt>
                <c:pt idx="85">
                  <c:v>0.38172903225806454</c:v>
                </c:pt>
                <c:pt idx="86">
                  <c:v>0.35546290322580643</c:v>
                </c:pt>
                <c:pt idx="87">
                  <c:v>0.34610322580645164</c:v>
                </c:pt>
                <c:pt idx="88">
                  <c:v>0.26331290322580642</c:v>
                </c:pt>
                <c:pt idx="89">
                  <c:v>0.39550645161290321</c:v>
                </c:pt>
                <c:pt idx="90">
                  <c:v>0.36984516129032258</c:v>
                </c:pt>
                <c:pt idx="91">
                  <c:v>0.35362903225806452</c:v>
                </c:pt>
                <c:pt idx="92">
                  <c:v>0.33877741935483874</c:v>
                </c:pt>
                <c:pt idx="93">
                  <c:v>0.34281129032258068</c:v>
                </c:pt>
                <c:pt idx="94">
                  <c:v>0.34378548387096769</c:v>
                </c:pt>
                <c:pt idx="95">
                  <c:v>0.32208225806451612</c:v>
                </c:pt>
                <c:pt idx="96">
                  <c:v>0.35456935483870966</c:v>
                </c:pt>
                <c:pt idx="97">
                  <c:v>0.34032096774193549</c:v>
                </c:pt>
                <c:pt idx="98">
                  <c:v>0.38630967741935485</c:v>
                </c:pt>
                <c:pt idx="99">
                  <c:v>0.3731306451612903</c:v>
                </c:pt>
                <c:pt idx="100">
                  <c:v>0.33626290322580643</c:v>
                </c:pt>
                <c:pt idx="101">
                  <c:v>0.34492258064516129</c:v>
                </c:pt>
                <c:pt idx="102">
                  <c:v>0.35759193548387097</c:v>
                </c:pt>
                <c:pt idx="103">
                  <c:v>0.38155645161290325</c:v>
                </c:pt>
                <c:pt idx="104">
                  <c:v>0.35163387096774196</c:v>
                </c:pt>
                <c:pt idx="105">
                  <c:v>0.34697580645161291</c:v>
                </c:pt>
                <c:pt idx="106">
                  <c:v>0.36064354838709678</c:v>
                </c:pt>
                <c:pt idx="107">
                  <c:v>0.33592258064516128</c:v>
                </c:pt>
                <c:pt idx="108">
                  <c:v>0.34585806451612905</c:v>
                </c:pt>
                <c:pt idx="109">
                  <c:v>0.35573064516129033</c:v>
                </c:pt>
                <c:pt idx="110">
                  <c:v>0.32545967741935483</c:v>
                </c:pt>
                <c:pt idx="111">
                  <c:v>0.31084193548387101</c:v>
                </c:pt>
                <c:pt idx="112">
                  <c:v>0.34244193548387097</c:v>
                </c:pt>
                <c:pt idx="113">
                  <c:v>0.36845806451612906</c:v>
                </c:pt>
                <c:pt idx="114">
                  <c:v>0.3791806451612903</c:v>
                </c:pt>
                <c:pt idx="115">
                  <c:v>0.37482903225806452</c:v>
                </c:pt>
                <c:pt idx="116">
                  <c:v>0.34478387096774193</c:v>
                </c:pt>
                <c:pt idx="117">
                  <c:v>0.33474193548387099</c:v>
                </c:pt>
                <c:pt idx="118">
                  <c:v>0.3123338709677419</c:v>
                </c:pt>
                <c:pt idx="119">
                  <c:v>0.45001935483870964</c:v>
                </c:pt>
                <c:pt idx="120">
                  <c:v>0.36237096774193545</c:v>
                </c:pt>
                <c:pt idx="121">
                  <c:v>0.5257435483870968</c:v>
                </c:pt>
                <c:pt idx="122">
                  <c:v>0.46606290322580646</c:v>
                </c:pt>
                <c:pt idx="123">
                  <c:v>0.39516129032258063</c:v>
                </c:pt>
                <c:pt idx="124">
                  <c:v>0.35688225806451612</c:v>
                </c:pt>
                <c:pt idx="125">
                  <c:v>0.35472903225806457</c:v>
                </c:pt>
                <c:pt idx="126">
                  <c:v>0.35146129032258067</c:v>
                </c:pt>
                <c:pt idx="127">
                  <c:v>0.43564193548387092</c:v>
                </c:pt>
                <c:pt idx="128">
                  <c:v>0.38733709677419353</c:v>
                </c:pt>
                <c:pt idx="129">
                  <c:v>0.40388709677419354</c:v>
                </c:pt>
                <c:pt idx="130">
                  <c:v>0.44268064516129035</c:v>
                </c:pt>
                <c:pt idx="131">
                  <c:v>0.57446612903225813</c:v>
                </c:pt>
                <c:pt idx="132">
                  <c:v>0.56073548387096772</c:v>
                </c:pt>
                <c:pt idx="133">
                  <c:v>0.46642741935483872</c:v>
                </c:pt>
                <c:pt idx="134">
                  <c:v>0.43611774193548386</c:v>
                </c:pt>
                <c:pt idx="135">
                  <c:v>0.45829999999999999</c:v>
                </c:pt>
                <c:pt idx="136">
                  <c:v>0.48466774193548384</c:v>
                </c:pt>
                <c:pt idx="137">
                  <c:v>0.53067903225806445</c:v>
                </c:pt>
                <c:pt idx="138">
                  <c:v>0.57260483870967738</c:v>
                </c:pt>
                <c:pt idx="139">
                  <c:v>0.68215483870967741</c:v>
                </c:pt>
                <c:pt idx="140">
                  <c:v>0.68247580645161288</c:v>
                </c:pt>
                <c:pt idx="141">
                  <c:v>0.66552580645161286</c:v>
                </c:pt>
                <c:pt idx="142">
                  <c:v>0.77406935483870964</c:v>
                </c:pt>
                <c:pt idx="143">
                  <c:v>0.80319354838709678</c:v>
                </c:pt>
                <c:pt idx="144">
                  <c:v>0.75890806451612902</c:v>
                </c:pt>
                <c:pt idx="145">
                  <c:v>0.70012580645161293</c:v>
                </c:pt>
                <c:pt idx="146">
                  <c:v>0.71383225806451611</c:v>
                </c:pt>
                <c:pt idx="147">
                  <c:v>0.69298709677419357</c:v>
                </c:pt>
                <c:pt idx="148">
                  <c:v>0.68510483870967742</c:v>
                </c:pt>
                <c:pt idx="149">
                  <c:v>0.68802580645161293</c:v>
                </c:pt>
                <c:pt idx="150">
                  <c:v>0.59935483870967732</c:v>
                </c:pt>
                <c:pt idx="151">
                  <c:v>0.64052258064516132</c:v>
                </c:pt>
                <c:pt idx="152">
                  <c:v>0.72992258064516136</c:v>
                </c:pt>
                <c:pt idx="153">
                  <c:v>0.74034193548387106</c:v>
                </c:pt>
                <c:pt idx="154">
                  <c:v>0.70371935483870973</c:v>
                </c:pt>
                <c:pt idx="155">
                  <c:v>0.68844838709677414</c:v>
                </c:pt>
                <c:pt idx="156">
                  <c:v>0.70454354838709676</c:v>
                </c:pt>
                <c:pt idx="157">
                  <c:v>0.79356129032258071</c:v>
                </c:pt>
                <c:pt idx="158">
                  <c:v>0.75346774193548394</c:v>
                </c:pt>
                <c:pt idx="159">
                  <c:v>0.79160322580645159</c:v>
                </c:pt>
                <c:pt idx="160">
                  <c:v>0.81718870967741941</c:v>
                </c:pt>
                <c:pt idx="161">
                  <c:v>0.91700483870967742</c:v>
                </c:pt>
                <c:pt idx="162">
                  <c:v>0.92745322580645162</c:v>
                </c:pt>
                <c:pt idx="163">
                  <c:v>0.88140645161290321</c:v>
                </c:pt>
                <c:pt idx="16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38D-604A-96AC-E44187B422C9}"/>
            </c:ext>
          </c:extLst>
        </c:ser>
        <c:ser>
          <c:idx val="5"/>
          <c:order val="5"/>
          <c:tx>
            <c:strRef>
              <c:f>'60-cells'!$W$2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90000"/>
                </a:schemeClr>
              </a:solidFill>
              <a:ln w="9525">
                <a:solidFill>
                  <a:schemeClr val="accent6">
                    <a:tint val="90000"/>
                  </a:schemeClr>
                </a:solidFill>
              </a:ln>
              <a:effectLst/>
            </c:spPr>
          </c:marker>
          <c:xVal>
            <c:numRef>
              <c:f>'60-cells'!$W$3:$W$202</c:f>
              <c:numCache>
                <c:formatCode>General</c:formatCode>
                <c:ptCount val="200"/>
                <c:pt idx="0">
                  <c:v>0</c:v>
                </c:pt>
                <c:pt idx="1">
                  <c:v>5.3478550944345291E-3</c:v>
                </c:pt>
                <c:pt idx="2">
                  <c:v>1.0695710188869058E-2</c:v>
                </c:pt>
                <c:pt idx="3">
                  <c:v>1.6043565283303585E-2</c:v>
                </c:pt>
                <c:pt idx="4">
                  <c:v>2.1391420377738116E-2</c:v>
                </c:pt>
                <c:pt idx="5">
                  <c:v>2.6739275472172641E-2</c:v>
                </c:pt>
                <c:pt idx="6">
                  <c:v>3.2087130566607169E-2</c:v>
                </c:pt>
                <c:pt idx="7">
                  <c:v>3.7431492613951935E-2</c:v>
                </c:pt>
                <c:pt idx="8">
                  <c:v>4.2779347708386456E-2</c:v>
                </c:pt>
                <c:pt idx="9">
                  <c:v>4.8127202802820984E-2</c:v>
                </c:pt>
                <c:pt idx="10">
                  <c:v>5.3475057897255512E-2</c:v>
                </c:pt>
                <c:pt idx="11">
                  <c:v>5.8822912991690041E-2</c:v>
                </c:pt>
                <c:pt idx="12">
                  <c:v>6.4170768086124569E-2</c:v>
                </c:pt>
                <c:pt idx="13">
                  <c:v>6.9518623180559097E-2</c:v>
                </c:pt>
                <c:pt idx="14">
                  <c:v>7.4866478274993625E-2</c:v>
                </c:pt>
                <c:pt idx="15">
                  <c:v>8.0214333369428167E-2</c:v>
                </c:pt>
                <c:pt idx="16">
                  <c:v>8.5562188463862682E-2</c:v>
                </c:pt>
                <c:pt idx="17">
                  <c:v>9.091004355829721E-2</c:v>
                </c:pt>
                <c:pt idx="18">
                  <c:v>9.6257898652731738E-2</c:v>
                </c:pt>
                <c:pt idx="19">
                  <c:v>0.10160575374716627</c:v>
                </c:pt>
                <c:pt idx="20">
                  <c:v>0.10695360884160079</c:v>
                </c:pt>
                <c:pt idx="21">
                  <c:v>0.11229797088894555</c:v>
                </c:pt>
                <c:pt idx="22">
                  <c:v>0.11764582598338008</c:v>
                </c:pt>
                <c:pt idx="23">
                  <c:v>0.12299368107781462</c:v>
                </c:pt>
                <c:pt idx="24">
                  <c:v>0.12834153617224914</c:v>
                </c:pt>
                <c:pt idx="25">
                  <c:v>0.13368939126668367</c:v>
                </c:pt>
                <c:pt idx="26">
                  <c:v>0.13903724636111819</c:v>
                </c:pt>
                <c:pt idx="27">
                  <c:v>0.14438510145555272</c:v>
                </c:pt>
                <c:pt idx="28">
                  <c:v>0.14973295654998725</c:v>
                </c:pt>
                <c:pt idx="29">
                  <c:v>0.15508081164442178</c:v>
                </c:pt>
                <c:pt idx="30">
                  <c:v>0.16042866673885633</c:v>
                </c:pt>
                <c:pt idx="31">
                  <c:v>0.16577652183329084</c:v>
                </c:pt>
                <c:pt idx="32">
                  <c:v>0.17112437692772536</c:v>
                </c:pt>
                <c:pt idx="33">
                  <c:v>0.17647223202215989</c:v>
                </c:pt>
                <c:pt idx="34">
                  <c:v>0.18182008711659442</c:v>
                </c:pt>
                <c:pt idx="35">
                  <c:v>0.18716444916393918</c:v>
                </c:pt>
                <c:pt idx="36">
                  <c:v>0.19251230425837373</c:v>
                </c:pt>
                <c:pt idx="37">
                  <c:v>0.19786015935280823</c:v>
                </c:pt>
                <c:pt idx="38">
                  <c:v>0.20320801444724276</c:v>
                </c:pt>
                <c:pt idx="39">
                  <c:v>0.20855586954167729</c:v>
                </c:pt>
                <c:pt idx="40">
                  <c:v>0.21390372463611185</c:v>
                </c:pt>
                <c:pt idx="41">
                  <c:v>0.21925157973054635</c:v>
                </c:pt>
                <c:pt idx="42">
                  <c:v>0.22459943482498088</c:v>
                </c:pt>
                <c:pt idx="43">
                  <c:v>0.2299472899194154</c:v>
                </c:pt>
                <c:pt idx="44">
                  <c:v>0.23529514501384996</c:v>
                </c:pt>
                <c:pt idx="45">
                  <c:v>0.24064300010828446</c:v>
                </c:pt>
                <c:pt idx="46">
                  <c:v>0.24599085520271899</c:v>
                </c:pt>
                <c:pt idx="47">
                  <c:v>0.25133871029715354</c:v>
                </c:pt>
                <c:pt idx="48">
                  <c:v>0.25668307234449828</c:v>
                </c:pt>
                <c:pt idx="49">
                  <c:v>0.2620309274389328</c:v>
                </c:pt>
                <c:pt idx="50">
                  <c:v>0.26737878253336733</c:v>
                </c:pt>
                <c:pt idx="51">
                  <c:v>0.27272663762780186</c:v>
                </c:pt>
                <c:pt idx="52">
                  <c:v>0.27807449272223639</c:v>
                </c:pt>
                <c:pt idx="53">
                  <c:v>0.28342234781667092</c:v>
                </c:pt>
                <c:pt idx="54">
                  <c:v>0.28877020291110544</c:v>
                </c:pt>
                <c:pt idx="55">
                  <c:v>0.29411805800553997</c:v>
                </c:pt>
                <c:pt idx="56">
                  <c:v>0.2994659130999745</c:v>
                </c:pt>
                <c:pt idx="57">
                  <c:v>0.30481376819440903</c:v>
                </c:pt>
                <c:pt idx="58">
                  <c:v>0.31016162328884356</c:v>
                </c:pt>
                <c:pt idx="59">
                  <c:v>0.31550947838327814</c:v>
                </c:pt>
                <c:pt idx="60">
                  <c:v>0.32085733347771267</c:v>
                </c:pt>
                <c:pt idx="61">
                  <c:v>0.32620518857214714</c:v>
                </c:pt>
                <c:pt idx="62">
                  <c:v>0.33154955061949193</c:v>
                </c:pt>
                <c:pt idx="63">
                  <c:v>0.33689740571392646</c:v>
                </c:pt>
                <c:pt idx="64">
                  <c:v>0.34224526080836098</c:v>
                </c:pt>
                <c:pt idx="65">
                  <c:v>0.34759311590279551</c:v>
                </c:pt>
                <c:pt idx="66">
                  <c:v>0.35294097099723004</c:v>
                </c:pt>
                <c:pt idx="67">
                  <c:v>0.35828882609166451</c:v>
                </c:pt>
                <c:pt idx="68">
                  <c:v>0.36363668118609904</c:v>
                </c:pt>
                <c:pt idx="69">
                  <c:v>0.36898453628053357</c:v>
                </c:pt>
                <c:pt idx="70">
                  <c:v>0.37433239137496815</c:v>
                </c:pt>
                <c:pt idx="71">
                  <c:v>0.37968024646940268</c:v>
                </c:pt>
                <c:pt idx="72">
                  <c:v>0.38502810156383721</c:v>
                </c:pt>
                <c:pt idx="73">
                  <c:v>0.39037595665827174</c:v>
                </c:pt>
                <c:pt idx="74">
                  <c:v>0.39572381175270627</c:v>
                </c:pt>
                <c:pt idx="75">
                  <c:v>0.40107166684714074</c:v>
                </c:pt>
                <c:pt idx="76">
                  <c:v>0.40641602889448553</c:v>
                </c:pt>
                <c:pt idx="77">
                  <c:v>0.41176388398892005</c:v>
                </c:pt>
                <c:pt idx="78">
                  <c:v>0.41711173908335458</c:v>
                </c:pt>
                <c:pt idx="79">
                  <c:v>0.42245959417778911</c:v>
                </c:pt>
                <c:pt idx="80">
                  <c:v>0.42780744927222369</c:v>
                </c:pt>
                <c:pt idx="81">
                  <c:v>0.43315530436665817</c:v>
                </c:pt>
                <c:pt idx="82">
                  <c:v>0.4385031594610927</c:v>
                </c:pt>
                <c:pt idx="83">
                  <c:v>0.44385101455552722</c:v>
                </c:pt>
                <c:pt idx="84">
                  <c:v>0.44919886964996175</c:v>
                </c:pt>
                <c:pt idx="85">
                  <c:v>0.45454672474439628</c:v>
                </c:pt>
                <c:pt idx="86">
                  <c:v>0.45989457983883081</c:v>
                </c:pt>
                <c:pt idx="87">
                  <c:v>0.46524243493326539</c:v>
                </c:pt>
                <c:pt idx="88">
                  <c:v>0.47059029002769992</c:v>
                </c:pt>
                <c:pt idx="89">
                  <c:v>0.47593814512213439</c:v>
                </c:pt>
                <c:pt idx="90">
                  <c:v>0.48128250716947918</c:v>
                </c:pt>
                <c:pt idx="91">
                  <c:v>0.48663036226391371</c:v>
                </c:pt>
                <c:pt idx="92">
                  <c:v>0.49197821735834824</c:v>
                </c:pt>
                <c:pt idx="93">
                  <c:v>0.49732607245278276</c:v>
                </c:pt>
                <c:pt idx="94">
                  <c:v>0.50267392754721729</c:v>
                </c:pt>
                <c:pt idx="95">
                  <c:v>0.50802178264165176</c:v>
                </c:pt>
                <c:pt idx="96">
                  <c:v>0.51336963773608635</c:v>
                </c:pt>
                <c:pt idx="97">
                  <c:v>0.51871749283052082</c:v>
                </c:pt>
                <c:pt idx="98">
                  <c:v>0.5240653479249554</c:v>
                </c:pt>
                <c:pt idx="99">
                  <c:v>0.52941320301938988</c:v>
                </c:pt>
                <c:pt idx="100">
                  <c:v>0.53476105811382446</c:v>
                </c:pt>
                <c:pt idx="101">
                  <c:v>0.54010891320825904</c:v>
                </c:pt>
                <c:pt idx="102">
                  <c:v>0.54545676830269352</c:v>
                </c:pt>
                <c:pt idx="103">
                  <c:v>0.55080113035003819</c:v>
                </c:pt>
                <c:pt idx="104">
                  <c:v>0.55614898544447278</c:v>
                </c:pt>
                <c:pt idx="105">
                  <c:v>0.56149684053890736</c:v>
                </c:pt>
                <c:pt idx="106">
                  <c:v>0.56684469563334183</c:v>
                </c:pt>
                <c:pt idx="107">
                  <c:v>0.57219255072777642</c:v>
                </c:pt>
                <c:pt idx="108">
                  <c:v>0.57754040582221089</c:v>
                </c:pt>
                <c:pt idx="109">
                  <c:v>0.58288826091664547</c:v>
                </c:pt>
                <c:pt idx="110">
                  <c:v>0.58823611601107995</c:v>
                </c:pt>
                <c:pt idx="111">
                  <c:v>0.59358397110551453</c:v>
                </c:pt>
                <c:pt idx="112">
                  <c:v>0.598931826199949</c:v>
                </c:pt>
                <c:pt idx="113">
                  <c:v>0.60427968129438347</c:v>
                </c:pt>
                <c:pt idx="114">
                  <c:v>0.60962753638881806</c:v>
                </c:pt>
                <c:pt idx="115">
                  <c:v>0.61497539148325253</c:v>
                </c:pt>
                <c:pt idx="116">
                  <c:v>0.62032324657768712</c:v>
                </c:pt>
                <c:pt idx="117">
                  <c:v>0.6256676086250319</c:v>
                </c:pt>
                <c:pt idx="118">
                  <c:v>0.63101546371946649</c:v>
                </c:pt>
                <c:pt idx="119">
                  <c:v>0.63636331881390096</c:v>
                </c:pt>
                <c:pt idx="120">
                  <c:v>0.64171117390833543</c:v>
                </c:pt>
                <c:pt idx="121">
                  <c:v>0.64705902900277001</c:v>
                </c:pt>
                <c:pt idx="122">
                  <c:v>0.65240688409720449</c:v>
                </c:pt>
                <c:pt idx="123">
                  <c:v>0.65775473919163907</c:v>
                </c:pt>
                <c:pt idx="124">
                  <c:v>0.66310259428607354</c:v>
                </c:pt>
                <c:pt idx="125">
                  <c:v>0.66845044938050813</c:v>
                </c:pt>
                <c:pt idx="126">
                  <c:v>0.6737983044749426</c:v>
                </c:pt>
                <c:pt idx="127">
                  <c:v>0.67914615956937707</c:v>
                </c:pt>
                <c:pt idx="128">
                  <c:v>0.68449401466381166</c:v>
                </c:pt>
                <c:pt idx="129">
                  <c:v>0.68984186975824613</c:v>
                </c:pt>
                <c:pt idx="130">
                  <c:v>0.69518972485268082</c:v>
                </c:pt>
                <c:pt idx="131">
                  <c:v>0.7005340869000255</c:v>
                </c:pt>
                <c:pt idx="132">
                  <c:v>0.70588194199446008</c:v>
                </c:pt>
                <c:pt idx="133">
                  <c:v>0.71122979708889456</c:v>
                </c:pt>
                <c:pt idx="134">
                  <c:v>0.71657765218332903</c:v>
                </c:pt>
                <c:pt idx="135">
                  <c:v>0.72192550727776361</c:v>
                </c:pt>
                <c:pt idx="136">
                  <c:v>0.72727336237219808</c:v>
                </c:pt>
                <c:pt idx="137">
                  <c:v>0.73262121746663267</c:v>
                </c:pt>
                <c:pt idx="138">
                  <c:v>0.73796907256106714</c:v>
                </c:pt>
                <c:pt idx="139">
                  <c:v>0.74331692765550184</c:v>
                </c:pt>
                <c:pt idx="140">
                  <c:v>0.74866478274993631</c:v>
                </c:pt>
                <c:pt idx="141">
                  <c:v>0.75401263784437078</c:v>
                </c:pt>
                <c:pt idx="142">
                  <c:v>0.75936049293880536</c:v>
                </c:pt>
                <c:pt idx="143">
                  <c:v>0.76470834803323984</c:v>
                </c:pt>
                <c:pt idx="144">
                  <c:v>0.77005271008058462</c:v>
                </c:pt>
                <c:pt idx="145">
                  <c:v>0.7754005651750191</c:v>
                </c:pt>
                <c:pt idx="146">
                  <c:v>0.78074842026945368</c:v>
                </c:pt>
                <c:pt idx="147">
                  <c:v>0.78609627536388815</c:v>
                </c:pt>
                <c:pt idx="148">
                  <c:v>0.79144413045832263</c:v>
                </c:pt>
                <c:pt idx="149">
                  <c:v>0.79679198555275732</c:v>
                </c:pt>
                <c:pt idx="150">
                  <c:v>0.80213984064719179</c:v>
                </c:pt>
                <c:pt idx="151">
                  <c:v>0.80748769574162638</c:v>
                </c:pt>
                <c:pt idx="152">
                  <c:v>0.81283555083606085</c:v>
                </c:pt>
                <c:pt idx="153">
                  <c:v>0.81818340593049543</c:v>
                </c:pt>
                <c:pt idx="154">
                  <c:v>0.82353126102492991</c:v>
                </c:pt>
                <c:pt idx="155">
                  <c:v>0.82887911611936438</c:v>
                </c:pt>
                <c:pt idx="156">
                  <c:v>0.83422697121379896</c:v>
                </c:pt>
                <c:pt idx="157">
                  <c:v>0.83957482630823344</c:v>
                </c:pt>
                <c:pt idx="158">
                  <c:v>0.84491918835557822</c:v>
                </c:pt>
                <c:pt idx="159">
                  <c:v>0.85026704345001269</c:v>
                </c:pt>
                <c:pt idx="160">
                  <c:v>0.85561489854444739</c:v>
                </c:pt>
                <c:pt idx="161">
                  <c:v>0.86096275363888186</c:v>
                </c:pt>
                <c:pt idx="162">
                  <c:v>0.86631060873331633</c:v>
                </c:pt>
                <c:pt idx="163">
                  <c:v>0.87165846382775092</c:v>
                </c:pt>
                <c:pt idx="164">
                  <c:v>0.87700631892218539</c:v>
                </c:pt>
                <c:pt idx="165">
                  <c:v>0.88235417401661997</c:v>
                </c:pt>
                <c:pt idx="166">
                  <c:v>0.88770202911105445</c:v>
                </c:pt>
                <c:pt idx="167">
                  <c:v>0.89304988420548903</c:v>
                </c:pt>
                <c:pt idx="168">
                  <c:v>0.8983977392999235</c:v>
                </c:pt>
                <c:pt idx="169">
                  <c:v>0.90374559439435798</c:v>
                </c:pt>
                <c:pt idx="170">
                  <c:v>0.90909344948879256</c:v>
                </c:pt>
                <c:pt idx="171">
                  <c:v>0.91444130458322703</c:v>
                </c:pt>
                <c:pt idx="172">
                  <c:v>0.91978566663057193</c:v>
                </c:pt>
                <c:pt idx="173">
                  <c:v>0.9251335217250064</c:v>
                </c:pt>
                <c:pt idx="174">
                  <c:v>0.93048137681944099</c:v>
                </c:pt>
                <c:pt idx="175">
                  <c:v>0.93582923191387546</c:v>
                </c:pt>
                <c:pt idx="176">
                  <c:v>0.94117708700830993</c:v>
                </c:pt>
                <c:pt idx="177">
                  <c:v>0.94652494210274452</c:v>
                </c:pt>
                <c:pt idx="178">
                  <c:v>0.95187279719717899</c:v>
                </c:pt>
                <c:pt idx="179">
                  <c:v>0.95722065229161357</c:v>
                </c:pt>
                <c:pt idx="180">
                  <c:v>0.96256850738604804</c:v>
                </c:pt>
                <c:pt idx="181">
                  <c:v>0.96791636248048263</c:v>
                </c:pt>
                <c:pt idx="182">
                  <c:v>0.9732642175749171</c:v>
                </c:pt>
                <c:pt idx="183">
                  <c:v>0.97861207266935157</c:v>
                </c:pt>
                <c:pt idx="184">
                  <c:v>0.98395992776378616</c:v>
                </c:pt>
                <c:pt idx="185">
                  <c:v>0.98930428981113094</c:v>
                </c:pt>
                <c:pt idx="186">
                  <c:v>0.99465214490556553</c:v>
                </c:pt>
                <c:pt idx="187">
                  <c:v>1</c:v>
                </c:pt>
              </c:numCache>
            </c:numRef>
          </c:xVal>
          <c:yVal>
            <c:numRef>
              <c:f>'60-cells'!$X$3:$X$202</c:f>
              <c:numCache>
                <c:formatCode>General</c:formatCode>
                <c:ptCount val="200"/>
                <c:pt idx="0">
                  <c:v>0.69092584062643947</c:v>
                </c:pt>
                <c:pt idx="1">
                  <c:v>0.68914862582527259</c:v>
                </c:pt>
                <c:pt idx="2">
                  <c:v>0.70234722861968379</c:v>
                </c:pt>
                <c:pt idx="3">
                  <c:v>0.62259135575003843</c:v>
                </c:pt>
                <c:pt idx="4">
                  <c:v>0.65578074619990778</c:v>
                </c:pt>
                <c:pt idx="5">
                  <c:v>0.62213265776140025</c:v>
                </c:pt>
                <c:pt idx="6">
                  <c:v>0.62179679103331797</c:v>
                </c:pt>
                <c:pt idx="7">
                  <c:v>0.62352410563488414</c:v>
                </c:pt>
                <c:pt idx="8">
                  <c:v>0.5792127283893751</c:v>
                </c:pt>
                <c:pt idx="9">
                  <c:v>0.48669967756794108</c:v>
                </c:pt>
                <c:pt idx="10">
                  <c:v>0.5834926301243667</c:v>
                </c:pt>
                <c:pt idx="11">
                  <c:v>0.53293797021341938</c:v>
                </c:pt>
                <c:pt idx="12">
                  <c:v>0.47464877936434824</c:v>
                </c:pt>
                <c:pt idx="13">
                  <c:v>0.4699792722247812</c:v>
                </c:pt>
                <c:pt idx="14">
                  <c:v>0.4279786580684784</c:v>
                </c:pt>
                <c:pt idx="15">
                  <c:v>0.50041839398126819</c:v>
                </c:pt>
                <c:pt idx="16">
                  <c:v>0.53846345769998472</c:v>
                </c:pt>
                <c:pt idx="17">
                  <c:v>0.47616113925994163</c:v>
                </c:pt>
                <c:pt idx="18">
                  <c:v>0.48331414094887148</c:v>
                </c:pt>
                <c:pt idx="19">
                  <c:v>0.49519806540764627</c:v>
                </c:pt>
                <c:pt idx="20">
                  <c:v>0.41732112697681562</c:v>
                </c:pt>
                <c:pt idx="21">
                  <c:v>0.49479310609550131</c:v>
                </c:pt>
                <c:pt idx="22">
                  <c:v>0.47954475664056506</c:v>
                </c:pt>
                <c:pt idx="23">
                  <c:v>0.42416513127590971</c:v>
                </c:pt>
                <c:pt idx="24">
                  <c:v>0.48079226163058503</c:v>
                </c:pt>
                <c:pt idx="25">
                  <c:v>0.39776408721019502</c:v>
                </c:pt>
                <c:pt idx="26">
                  <c:v>0.39734185475203437</c:v>
                </c:pt>
                <c:pt idx="27">
                  <c:v>0.42409987716873948</c:v>
                </c:pt>
                <c:pt idx="28">
                  <c:v>0.37868493781667439</c:v>
                </c:pt>
                <c:pt idx="29">
                  <c:v>0.45938699524028864</c:v>
                </c:pt>
                <c:pt idx="30">
                  <c:v>0.41041186857055123</c:v>
                </c:pt>
                <c:pt idx="31">
                  <c:v>0.37874059573161367</c:v>
                </c:pt>
                <c:pt idx="32">
                  <c:v>0.40914709043451558</c:v>
                </c:pt>
                <c:pt idx="33">
                  <c:v>0.43006870873637343</c:v>
                </c:pt>
                <c:pt idx="34">
                  <c:v>0.37464877936434826</c:v>
                </c:pt>
                <c:pt idx="35">
                  <c:v>0.37022877322278525</c:v>
                </c:pt>
                <c:pt idx="36">
                  <c:v>0.39434016582220177</c:v>
                </c:pt>
                <c:pt idx="37">
                  <c:v>0.43847113465376941</c:v>
                </c:pt>
                <c:pt idx="38">
                  <c:v>0.36529633041609089</c:v>
                </c:pt>
                <c:pt idx="39">
                  <c:v>0.30763856901581454</c:v>
                </c:pt>
                <c:pt idx="40">
                  <c:v>0.38013012436665133</c:v>
                </c:pt>
                <c:pt idx="41">
                  <c:v>0.40738139106402577</c:v>
                </c:pt>
                <c:pt idx="42">
                  <c:v>0.33656533087670815</c:v>
                </c:pt>
                <c:pt idx="43">
                  <c:v>0.30538730231844002</c:v>
                </c:pt>
                <c:pt idx="44">
                  <c:v>0.34765469061876247</c:v>
                </c:pt>
                <c:pt idx="45">
                  <c:v>0.4438162137263934</c:v>
                </c:pt>
                <c:pt idx="46">
                  <c:v>0.38782435129740522</c:v>
                </c:pt>
                <c:pt idx="47">
                  <c:v>0.40562528788576691</c:v>
                </c:pt>
                <c:pt idx="48">
                  <c:v>0.34137302318440044</c:v>
                </c:pt>
                <c:pt idx="49">
                  <c:v>0.38744050360816829</c:v>
                </c:pt>
                <c:pt idx="50">
                  <c:v>0.42315561185321671</c:v>
                </c:pt>
                <c:pt idx="51">
                  <c:v>0.41588745585751574</c:v>
                </c:pt>
                <c:pt idx="52">
                  <c:v>0.41350568094580076</c:v>
                </c:pt>
                <c:pt idx="53">
                  <c:v>0.33711807154920931</c:v>
                </c:pt>
                <c:pt idx="54">
                  <c:v>0.35929871027176419</c:v>
                </c:pt>
                <c:pt idx="55">
                  <c:v>0.43099762014432674</c:v>
                </c:pt>
                <c:pt idx="56">
                  <c:v>0.44559150928911406</c:v>
                </c:pt>
                <c:pt idx="57">
                  <c:v>0.52066252111162292</c:v>
                </c:pt>
                <c:pt idx="58">
                  <c:v>0.41402003684937816</c:v>
                </c:pt>
                <c:pt idx="59">
                  <c:v>0.44107937970213418</c:v>
                </c:pt>
                <c:pt idx="60">
                  <c:v>0.36437317672347613</c:v>
                </c:pt>
                <c:pt idx="61">
                  <c:v>0.39260133578995854</c:v>
                </c:pt>
                <c:pt idx="62">
                  <c:v>0.40426838630431444</c:v>
                </c:pt>
                <c:pt idx="63">
                  <c:v>0.37715146629817287</c:v>
                </c:pt>
                <c:pt idx="64">
                  <c:v>0.38653654230001538</c:v>
                </c:pt>
                <c:pt idx="65">
                  <c:v>0.33216067864271454</c:v>
                </c:pt>
                <c:pt idx="66">
                  <c:v>0.38238714877936436</c:v>
                </c:pt>
                <c:pt idx="67">
                  <c:v>0.36920581913096889</c:v>
                </c:pt>
                <c:pt idx="68">
                  <c:v>0.31643635805312453</c:v>
                </c:pt>
                <c:pt idx="69">
                  <c:v>0.36901773376324276</c:v>
                </c:pt>
                <c:pt idx="70">
                  <c:v>0.39649163212037464</c:v>
                </c:pt>
                <c:pt idx="71">
                  <c:v>0.40146437893443881</c:v>
                </c:pt>
                <c:pt idx="72">
                  <c:v>0.36042338400122831</c:v>
                </c:pt>
                <c:pt idx="73">
                  <c:v>0.36058268079226163</c:v>
                </c:pt>
                <c:pt idx="74">
                  <c:v>0.37820320896668203</c:v>
                </c:pt>
                <c:pt idx="75">
                  <c:v>0.353255028404729</c:v>
                </c:pt>
                <c:pt idx="76">
                  <c:v>0.40426070935052971</c:v>
                </c:pt>
                <c:pt idx="77">
                  <c:v>0.3859722861968371</c:v>
                </c:pt>
                <c:pt idx="78">
                  <c:v>0.34302356824811919</c:v>
                </c:pt>
                <c:pt idx="79">
                  <c:v>0.39308114540150474</c:v>
                </c:pt>
                <c:pt idx="80">
                  <c:v>0.38624673729464148</c:v>
                </c:pt>
                <c:pt idx="81">
                  <c:v>0.44178182097343771</c:v>
                </c:pt>
                <c:pt idx="82">
                  <c:v>0.36447681559957013</c:v>
                </c:pt>
                <c:pt idx="83">
                  <c:v>0.39511745739290649</c:v>
                </c:pt>
                <c:pt idx="84">
                  <c:v>0.33901811761093198</c:v>
                </c:pt>
                <c:pt idx="85">
                  <c:v>0.35133195148165214</c:v>
                </c:pt>
                <c:pt idx="86">
                  <c:v>0.42096959926301247</c:v>
                </c:pt>
                <c:pt idx="87">
                  <c:v>0.25858283433133733</c:v>
                </c:pt>
                <c:pt idx="88">
                  <c:v>0.30103446952249346</c:v>
                </c:pt>
                <c:pt idx="89">
                  <c:v>0.39800974973130659</c:v>
                </c:pt>
                <c:pt idx="90">
                  <c:v>0.37382158759404266</c:v>
                </c:pt>
                <c:pt idx="91">
                  <c:v>0.38375940426838628</c:v>
                </c:pt>
                <c:pt idx="92">
                  <c:v>0.43950368493781666</c:v>
                </c:pt>
                <c:pt idx="93">
                  <c:v>0.4708544449562414</c:v>
                </c:pt>
                <c:pt idx="94">
                  <c:v>0.38463457699984649</c:v>
                </c:pt>
                <c:pt idx="95">
                  <c:v>0.35505527406725013</c:v>
                </c:pt>
                <c:pt idx="96">
                  <c:v>0.33849800399201596</c:v>
                </c:pt>
                <c:pt idx="97">
                  <c:v>0.36504107170274835</c:v>
                </c:pt>
                <c:pt idx="98">
                  <c:v>0.40118417012129592</c:v>
                </c:pt>
                <c:pt idx="99">
                  <c:v>0.40815292491939204</c:v>
                </c:pt>
                <c:pt idx="100">
                  <c:v>0.38308191309688316</c:v>
                </c:pt>
                <c:pt idx="101">
                  <c:v>0.37164900967296177</c:v>
                </c:pt>
                <c:pt idx="102">
                  <c:v>0.36973169046522342</c:v>
                </c:pt>
                <c:pt idx="103">
                  <c:v>0.40866920006141561</c:v>
                </c:pt>
                <c:pt idx="104">
                  <c:v>0.45440657147243974</c:v>
                </c:pt>
                <c:pt idx="105">
                  <c:v>0.38702402886534626</c:v>
                </c:pt>
                <c:pt idx="106">
                  <c:v>0.36579341317365272</c:v>
                </c:pt>
                <c:pt idx="107">
                  <c:v>0.44421925380009214</c:v>
                </c:pt>
                <c:pt idx="108">
                  <c:v>0.45826999846460925</c:v>
                </c:pt>
                <c:pt idx="109">
                  <c:v>0.47248195915860591</c:v>
                </c:pt>
                <c:pt idx="110">
                  <c:v>0.35489405803777058</c:v>
                </c:pt>
                <c:pt idx="111">
                  <c:v>0.36239444188545988</c:v>
                </c:pt>
                <c:pt idx="112">
                  <c:v>0.36085521265161985</c:v>
                </c:pt>
                <c:pt idx="113">
                  <c:v>0.38874558575157375</c:v>
                </c:pt>
                <c:pt idx="114">
                  <c:v>0.42741440196530017</c:v>
                </c:pt>
                <c:pt idx="115">
                  <c:v>0.45282128051589132</c:v>
                </c:pt>
                <c:pt idx="116">
                  <c:v>0.38217411331183787</c:v>
                </c:pt>
                <c:pt idx="117">
                  <c:v>0.42888261937663136</c:v>
                </c:pt>
                <c:pt idx="118">
                  <c:v>0.4222804391217565</c:v>
                </c:pt>
                <c:pt idx="119">
                  <c:v>0.43492246276677415</c:v>
                </c:pt>
                <c:pt idx="120">
                  <c:v>0.42192346077076615</c:v>
                </c:pt>
                <c:pt idx="121">
                  <c:v>0.39400813757101183</c:v>
                </c:pt>
                <c:pt idx="122">
                  <c:v>0.41053278059266085</c:v>
                </c:pt>
                <c:pt idx="123">
                  <c:v>0.42756026408721021</c:v>
                </c:pt>
                <c:pt idx="124">
                  <c:v>0.42212306156916934</c:v>
                </c:pt>
                <c:pt idx="125">
                  <c:v>0.3856345002303086</c:v>
                </c:pt>
                <c:pt idx="126">
                  <c:v>0.40193267311530784</c:v>
                </c:pt>
                <c:pt idx="127">
                  <c:v>0.41444035006909263</c:v>
                </c:pt>
                <c:pt idx="128">
                  <c:v>0.41969522493474587</c:v>
                </c:pt>
                <c:pt idx="129">
                  <c:v>0.36735759250729311</c:v>
                </c:pt>
                <c:pt idx="130">
                  <c:v>0.39095462920313223</c:v>
                </c:pt>
                <c:pt idx="131">
                  <c:v>0.37715338553661909</c:v>
                </c:pt>
                <c:pt idx="132">
                  <c:v>0.412801320436051</c:v>
                </c:pt>
                <c:pt idx="133">
                  <c:v>0.40375786887762938</c:v>
                </c:pt>
                <c:pt idx="134">
                  <c:v>0.40019960079840322</c:v>
                </c:pt>
                <c:pt idx="135">
                  <c:v>0.36926531552280056</c:v>
                </c:pt>
                <c:pt idx="136">
                  <c:v>0.36497197911868573</c:v>
                </c:pt>
                <c:pt idx="137">
                  <c:v>0.56999846460924308</c:v>
                </c:pt>
                <c:pt idx="138">
                  <c:v>0.53493397819745125</c:v>
                </c:pt>
                <c:pt idx="139">
                  <c:v>0.36863580531245205</c:v>
                </c:pt>
                <c:pt idx="140">
                  <c:v>0.43710847535697833</c:v>
                </c:pt>
                <c:pt idx="141">
                  <c:v>0.40050092123445419</c:v>
                </c:pt>
                <c:pt idx="142">
                  <c:v>0.41203746353446957</c:v>
                </c:pt>
                <c:pt idx="143">
                  <c:v>0.44195647167204055</c:v>
                </c:pt>
                <c:pt idx="144">
                  <c:v>0.42201174573929062</c:v>
                </c:pt>
                <c:pt idx="145">
                  <c:v>0.45044142484262245</c:v>
                </c:pt>
                <c:pt idx="146">
                  <c:v>0.4121065561185322</c:v>
                </c:pt>
                <c:pt idx="147">
                  <c:v>0.44636304314448028</c:v>
                </c:pt>
                <c:pt idx="148">
                  <c:v>0.52571395670198062</c:v>
                </c:pt>
                <c:pt idx="149">
                  <c:v>0.52947182557961003</c:v>
                </c:pt>
                <c:pt idx="150">
                  <c:v>0.51288384768923689</c:v>
                </c:pt>
                <c:pt idx="151">
                  <c:v>0.51539805005373862</c:v>
                </c:pt>
                <c:pt idx="152">
                  <c:v>0.49722670044526329</c:v>
                </c:pt>
                <c:pt idx="153">
                  <c:v>0.53294564716720405</c:v>
                </c:pt>
                <c:pt idx="154">
                  <c:v>0.51215069860279439</c:v>
                </c:pt>
                <c:pt idx="155">
                  <c:v>0.43627744510978045</c:v>
                </c:pt>
                <c:pt idx="156">
                  <c:v>0.4712018271150008</c:v>
                </c:pt>
                <c:pt idx="157">
                  <c:v>0.41488561338860741</c:v>
                </c:pt>
                <c:pt idx="158">
                  <c:v>0.52592699216950711</c:v>
                </c:pt>
                <c:pt idx="159">
                  <c:v>0.504627283893751</c:v>
                </c:pt>
                <c:pt idx="160">
                  <c:v>0.49187010594196223</c:v>
                </c:pt>
                <c:pt idx="161">
                  <c:v>0.44150161216029482</c:v>
                </c:pt>
                <c:pt idx="162">
                  <c:v>0.43380546599109476</c:v>
                </c:pt>
                <c:pt idx="163">
                  <c:v>0.44880815292491938</c:v>
                </c:pt>
                <c:pt idx="164">
                  <c:v>0.50601297405189627</c:v>
                </c:pt>
                <c:pt idx="165">
                  <c:v>0.59576040227237836</c:v>
                </c:pt>
                <c:pt idx="166">
                  <c:v>0.57891716566866269</c:v>
                </c:pt>
                <c:pt idx="167">
                  <c:v>0.5284373560571165</c:v>
                </c:pt>
                <c:pt idx="168">
                  <c:v>0.66322547213265781</c:v>
                </c:pt>
                <c:pt idx="169">
                  <c:v>0.62137263933671116</c:v>
                </c:pt>
                <c:pt idx="170">
                  <c:v>0.5561031782588669</c:v>
                </c:pt>
                <c:pt idx="171">
                  <c:v>0.53039306003377862</c:v>
                </c:pt>
                <c:pt idx="172">
                  <c:v>0.55091355750038384</c:v>
                </c:pt>
                <c:pt idx="173">
                  <c:v>0.63080377706126212</c:v>
                </c:pt>
                <c:pt idx="174">
                  <c:v>0.75321664363580543</c:v>
                </c:pt>
                <c:pt idx="175">
                  <c:v>0.7279978504529403</c:v>
                </c:pt>
                <c:pt idx="176">
                  <c:v>0.81896399508674966</c:v>
                </c:pt>
                <c:pt idx="177">
                  <c:v>0.85413595885152771</c:v>
                </c:pt>
                <c:pt idx="178">
                  <c:v>0.77716873944418852</c:v>
                </c:pt>
                <c:pt idx="179">
                  <c:v>0.74745508982035924</c:v>
                </c:pt>
                <c:pt idx="180">
                  <c:v>0.88559611546138484</c:v>
                </c:pt>
                <c:pt idx="181">
                  <c:v>0.92406916935360051</c:v>
                </c:pt>
                <c:pt idx="182">
                  <c:v>0.92458736373407036</c:v>
                </c:pt>
                <c:pt idx="183">
                  <c:v>1</c:v>
                </c:pt>
                <c:pt idx="184">
                  <c:v>0.90279249193919853</c:v>
                </c:pt>
                <c:pt idx="185">
                  <c:v>0.96580684784277604</c:v>
                </c:pt>
                <c:pt idx="186">
                  <c:v>0.99667204053431602</c:v>
                </c:pt>
                <c:pt idx="187">
                  <c:v>0.88284968524489482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38D-604A-96AC-E44187B422C9}"/>
            </c:ext>
          </c:extLst>
        </c:ser>
        <c:ser>
          <c:idx val="6"/>
          <c:order val="6"/>
          <c:tx>
            <c:strRef>
              <c:f>'60-cells'!$AA$2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'60-cells'!$AA$3:$AA$202</c:f>
              <c:numCache>
                <c:formatCode>General</c:formatCode>
                <c:ptCount val="200"/>
                <c:pt idx="0">
                  <c:v>0</c:v>
                </c:pt>
                <c:pt idx="1">
                  <c:v>6.3294279123223343E-3</c:v>
                </c:pt>
                <c:pt idx="2">
                  <c:v>1.2658855824644669E-2</c:v>
                </c:pt>
                <c:pt idx="3">
                  <c:v>1.8988283736966999E-2</c:v>
                </c:pt>
                <c:pt idx="4">
                  <c:v>2.5317711649289337E-2</c:v>
                </c:pt>
                <c:pt idx="5">
                  <c:v>3.1647139561611665E-2</c:v>
                </c:pt>
                <c:pt idx="6">
                  <c:v>3.7976567473933999E-2</c:v>
                </c:pt>
                <c:pt idx="7">
                  <c:v>4.4301861207345611E-2</c:v>
                </c:pt>
                <c:pt idx="8">
                  <c:v>5.0631289119667938E-2</c:v>
                </c:pt>
                <c:pt idx="9">
                  <c:v>5.6960717031990273E-2</c:v>
                </c:pt>
                <c:pt idx="10">
                  <c:v>6.3290144944312607E-2</c:v>
                </c:pt>
                <c:pt idx="11">
                  <c:v>6.9619572856634934E-2</c:v>
                </c:pt>
                <c:pt idx="12">
                  <c:v>7.5949000768957275E-2</c:v>
                </c:pt>
                <c:pt idx="13">
                  <c:v>8.2278428681279603E-2</c:v>
                </c:pt>
                <c:pt idx="14">
                  <c:v>8.8607856593601944E-2</c:v>
                </c:pt>
                <c:pt idx="15">
                  <c:v>9.4937284505924285E-2</c:v>
                </c:pt>
                <c:pt idx="16">
                  <c:v>0.10126671241824661</c:v>
                </c:pt>
                <c:pt idx="17">
                  <c:v>0.10759614033056893</c:v>
                </c:pt>
                <c:pt idx="18">
                  <c:v>0.11392556824289128</c:v>
                </c:pt>
                <c:pt idx="19">
                  <c:v>0.12025499615521359</c:v>
                </c:pt>
                <c:pt idx="20">
                  <c:v>0.12658442406753595</c:v>
                </c:pt>
                <c:pt idx="21">
                  <c:v>0.13290971780094754</c:v>
                </c:pt>
                <c:pt idx="22">
                  <c:v>0.13923914571326987</c:v>
                </c:pt>
                <c:pt idx="23">
                  <c:v>0.14556857362559222</c:v>
                </c:pt>
                <c:pt idx="24">
                  <c:v>0.15189800153791455</c:v>
                </c:pt>
                <c:pt idx="25">
                  <c:v>0.15822742945023688</c:v>
                </c:pt>
                <c:pt idx="26">
                  <c:v>0.16455685736255921</c:v>
                </c:pt>
                <c:pt idx="27">
                  <c:v>0.17088628527488153</c:v>
                </c:pt>
                <c:pt idx="28">
                  <c:v>0.17721571318720389</c:v>
                </c:pt>
                <c:pt idx="29">
                  <c:v>0.18354514109952622</c:v>
                </c:pt>
                <c:pt idx="30">
                  <c:v>0.18987456901184857</c:v>
                </c:pt>
                <c:pt idx="31">
                  <c:v>0.19620399692417087</c:v>
                </c:pt>
                <c:pt idx="32">
                  <c:v>0.20253342483649323</c:v>
                </c:pt>
                <c:pt idx="33">
                  <c:v>0.20886285274881555</c:v>
                </c:pt>
                <c:pt idx="34">
                  <c:v>0.21519228066113785</c:v>
                </c:pt>
                <c:pt idx="35">
                  <c:v>0.2215175743945495</c:v>
                </c:pt>
                <c:pt idx="36">
                  <c:v>0.22784700230687183</c:v>
                </c:pt>
                <c:pt idx="37">
                  <c:v>0.23417643021919415</c:v>
                </c:pt>
                <c:pt idx="38">
                  <c:v>0.24050585813151648</c:v>
                </c:pt>
                <c:pt idx="39">
                  <c:v>0.24683528604383884</c:v>
                </c:pt>
                <c:pt idx="40">
                  <c:v>0.25316471395616119</c:v>
                </c:pt>
                <c:pt idx="41">
                  <c:v>0.25949414186848346</c:v>
                </c:pt>
                <c:pt idx="42">
                  <c:v>0.26582356978080585</c:v>
                </c:pt>
                <c:pt idx="43">
                  <c:v>0.27215299769312817</c:v>
                </c:pt>
                <c:pt idx="44">
                  <c:v>0.2784824256054505</c:v>
                </c:pt>
                <c:pt idx="45">
                  <c:v>0.28481185351777283</c:v>
                </c:pt>
                <c:pt idx="46">
                  <c:v>0.29114128143009516</c:v>
                </c:pt>
                <c:pt idx="47">
                  <c:v>0.29747070934241748</c:v>
                </c:pt>
                <c:pt idx="48">
                  <c:v>0.3037960030758291</c:v>
                </c:pt>
                <c:pt idx="49">
                  <c:v>0.31012543098815143</c:v>
                </c:pt>
                <c:pt idx="50">
                  <c:v>0.31645485890047376</c:v>
                </c:pt>
                <c:pt idx="51">
                  <c:v>0.32278428681279608</c:v>
                </c:pt>
                <c:pt idx="52">
                  <c:v>0.32911371472511841</c:v>
                </c:pt>
                <c:pt idx="53">
                  <c:v>0.33544314263744074</c:v>
                </c:pt>
                <c:pt idx="54">
                  <c:v>0.34177257054976307</c:v>
                </c:pt>
                <c:pt idx="55">
                  <c:v>0.34810199846208539</c:v>
                </c:pt>
                <c:pt idx="56">
                  <c:v>0.35443142637440778</c:v>
                </c:pt>
                <c:pt idx="57">
                  <c:v>0.3607608542867301</c:v>
                </c:pt>
                <c:pt idx="58">
                  <c:v>0.36709028219905243</c:v>
                </c:pt>
                <c:pt idx="59">
                  <c:v>0.37341971011137481</c:v>
                </c:pt>
                <c:pt idx="60">
                  <c:v>0.37974913802369714</c:v>
                </c:pt>
                <c:pt idx="61">
                  <c:v>0.38607856593601941</c:v>
                </c:pt>
                <c:pt idx="62">
                  <c:v>0.39240385966943103</c:v>
                </c:pt>
                <c:pt idx="63">
                  <c:v>0.39873328758175336</c:v>
                </c:pt>
                <c:pt idx="64">
                  <c:v>0.40506271549407574</c:v>
                </c:pt>
                <c:pt idx="65">
                  <c:v>0.41139214340639807</c:v>
                </c:pt>
                <c:pt idx="66">
                  <c:v>0.4177215713187204</c:v>
                </c:pt>
                <c:pt idx="67">
                  <c:v>0.42405099923104267</c:v>
                </c:pt>
                <c:pt idx="68">
                  <c:v>0.430380427143365</c:v>
                </c:pt>
                <c:pt idx="69">
                  <c:v>0.43670985505568738</c:v>
                </c:pt>
                <c:pt idx="70">
                  <c:v>0.44303928296800971</c:v>
                </c:pt>
                <c:pt idx="71">
                  <c:v>0.44936871088033203</c:v>
                </c:pt>
                <c:pt idx="72">
                  <c:v>0.45569813879265436</c:v>
                </c:pt>
                <c:pt idx="73">
                  <c:v>0.46202756670497674</c:v>
                </c:pt>
                <c:pt idx="74">
                  <c:v>0.46835699461729907</c:v>
                </c:pt>
                <c:pt idx="75">
                  <c:v>0.47468642252962134</c:v>
                </c:pt>
                <c:pt idx="76">
                  <c:v>0.48101171626303296</c:v>
                </c:pt>
                <c:pt idx="77">
                  <c:v>0.48734114417535529</c:v>
                </c:pt>
                <c:pt idx="78">
                  <c:v>0.49367057208767767</c:v>
                </c:pt>
                <c:pt idx="79">
                  <c:v>0.5</c:v>
                </c:pt>
                <c:pt idx="80">
                  <c:v>0.50632942791232238</c:v>
                </c:pt>
                <c:pt idx="81">
                  <c:v>0.51265885582464465</c:v>
                </c:pt>
                <c:pt idx="82">
                  <c:v>0.51898828373696693</c:v>
                </c:pt>
                <c:pt idx="83">
                  <c:v>0.52531771164928931</c:v>
                </c:pt>
                <c:pt idx="84">
                  <c:v>0.53164713956161169</c:v>
                </c:pt>
                <c:pt idx="85">
                  <c:v>0.53797656747393396</c:v>
                </c:pt>
                <c:pt idx="86">
                  <c:v>0.54430599538625635</c:v>
                </c:pt>
                <c:pt idx="87">
                  <c:v>0.55063542329857862</c:v>
                </c:pt>
                <c:pt idx="88">
                  <c:v>0.556964851210901</c:v>
                </c:pt>
                <c:pt idx="89">
                  <c:v>0.56329427912322327</c:v>
                </c:pt>
                <c:pt idx="90">
                  <c:v>0.56961957285663489</c:v>
                </c:pt>
                <c:pt idx="91">
                  <c:v>0.57594900076895728</c:v>
                </c:pt>
                <c:pt idx="92">
                  <c:v>0.58227842868127955</c:v>
                </c:pt>
                <c:pt idx="93">
                  <c:v>0.58860785659360193</c:v>
                </c:pt>
                <c:pt idx="94">
                  <c:v>0.59493728450592431</c:v>
                </c:pt>
                <c:pt idx="95">
                  <c:v>0.60126671241824658</c:v>
                </c:pt>
                <c:pt idx="96">
                  <c:v>0.60759614033056886</c:v>
                </c:pt>
                <c:pt idx="97">
                  <c:v>0.61392556824289124</c:v>
                </c:pt>
                <c:pt idx="98">
                  <c:v>0.62025499615521362</c:v>
                </c:pt>
                <c:pt idx="99">
                  <c:v>0.62658442406753589</c:v>
                </c:pt>
                <c:pt idx="100">
                  <c:v>0.63291385197985828</c:v>
                </c:pt>
                <c:pt idx="101">
                  <c:v>0.63924327989218066</c:v>
                </c:pt>
                <c:pt idx="102">
                  <c:v>0.64557270780450293</c:v>
                </c:pt>
                <c:pt idx="103">
                  <c:v>0.65189800153791455</c:v>
                </c:pt>
                <c:pt idx="104">
                  <c:v>0.65822742945023682</c:v>
                </c:pt>
                <c:pt idx="105">
                  <c:v>0.66455685736255921</c:v>
                </c:pt>
                <c:pt idx="106">
                  <c:v>0.67088628527488148</c:v>
                </c:pt>
                <c:pt idx="107">
                  <c:v>0.67721571318720386</c:v>
                </c:pt>
                <c:pt idx="108">
                  <c:v>0.68354514109952613</c:v>
                </c:pt>
                <c:pt idx="109">
                  <c:v>0.68987456901184852</c:v>
                </c:pt>
                <c:pt idx="110">
                  <c:v>0.69620399692417079</c:v>
                </c:pt>
                <c:pt idx="111">
                  <c:v>0.70253342483649328</c:v>
                </c:pt>
                <c:pt idx="112">
                  <c:v>0.70886285274881555</c:v>
                </c:pt>
                <c:pt idx="113">
                  <c:v>0.71519228066113782</c:v>
                </c:pt>
                <c:pt idx="114">
                  <c:v>0.72152170857346021</c:v>
                </c:pt>
                <c:pt idx="115">
                  <c:v>0.72785113648578248</c:v>
                </c:pt>
                <c:pt idx="116">
                  <c:v>0.73418056439810486</c:v>
                </c:pt>
                <c:pt idx="117">
                  <c:v>0.74050585813151648</c:v>
                </c:pt>
                <c:pt idx="118">
                  <c:v>0.74683528604383886</c:v>
                </c:pt>
                <c:pt idx="119">
                  <c:v>0.75316471395616114</c:v>
                </c:pt>
                <c:pt idx="120">
                  <c:v>0.75949414186848341</c:v>
                </c:pt>
                <c:pt idx="121">
                  <c:v>0.76582356978080579</c:v>
                </c:pt>
                <c:pt idx="122">
                  <c:v>0.77215299769312806</c:v>
                </c:pt>
                <c:pt idx="123">
                  <c:v>0.77848242560545056</c:v>
                </c:pt>
                <c:pt idx="124">
                  <c:v>0.78481185351777283</c:v>
                </c:pt>
                <c:pt idx="125">
                  <c:v>0.79114128143009521</c:v>
                </c:pt>
                <c:pt idx="126">
                  <c:v>0.79747070934241748</c:v>
                </c:pt>
                <c:pt idx="127">
                  <c:v>0.80380013725473975</c:v>
                </c:pt>
                <c:pt idx="128">
                  <c:v>0.81012956516706214</c:v>
                </c:pt>
                <c:pt idx="129">
                  <c:v>0.81645899307938441</c:v>
                </c:pt>
                <c:pt idx="130">
                  <c:v>0.82278842099170679</c:v>
                </c:pt>
                <c:pt idx="131">
                  <c:v>0.82911371472511841</c:v>
                </c:pt>
                <c:pt idx="132">
                  <c:v>0.83544314263744079</c:v>
                </c:pt>
                <c:pt idx="133">
                  <c:v>0.84177257054976307</c:v>
                </c:pt>
                <c:pt idx="134">
                  <c:v>0.84810199846208534</c:v>
                </c:pt>
                <c:pt idx="135">
                  <c:v>0.85443142637440772</c:v>
                </c:pt>
                <c:pt idx="136">
                  <c:v>0.86076085428672999</c:v>
                </c:pt>
                <c:pt idx="137">
                  <c:v>0.86709028219905249</c:v>
                </c:pt>
                <c:pt idx="138">
                  <c:v>0.87341971011137476</c:v>
                </c:pt>
                <c:pt idx="139">
                  <c:v>0.87974913802369714</c:v>
                </c:pt>
                <c:pt idx="140">
                  <c:v>0.88607856593601941</c:v>
                </c:pt>
                <c:pt idx="141">
                  <c:v>0.89240799384834169</c:v>
                </c:pt>
                <c:pt idx="142">
                  <c:v>0.89873742176066407</c:v>
                </c:pt>
                <c:pt idx="143">
                  <c:v>0.90506684967298634</c:v>
                </c:pt>
                <c:pt idx="144">
                  <c:v>0.91139214340639807</c:v>
                </c:pt>
                <c:pt idx="145">
                  <c:v>0.91772157131872034</c:v>
                </c:pt>
                <c:pt idx="146">
                  <c:v>0.92405099923104272</c:v>
                </c:pt>
                <c:pt idx="147">
                  <c:v>0.930380427143365</c:v>
                </c:pt>
                <c:pt idx="148">
                  <c:v>0.93670985505568727</c:v>
                </c:pt>
                <c:pt idx="149">
                  <c:v>0.94303928296800965</c:v>
                </c:pt>
                <c:pt idx="150">
                  <c:v>0.94936871088033192</c:v>
                </c:pt>
                <c:pt idx="151">
                  <c:v>0.95569813879265442</c:v>
                </c:pt>
                <c:pt idx="152">
                  <c:v>0.96202756670497669</c:v>
                </c:pt>
                <c:pt idx="153">
                  <c:v>0.96835699461729907</c:v>
                </c:pt>
                <c:pt idx="154">
                  <c:v>0.97468642252962134</c:v>
                </c:pt>
                <c:pt idx="155">
                  <c:v>0.98101585044194362</c:v>
                </c:pt>
                <c:pt idx="156">
                  <c:v>0.987345278354266</c:v>
                </c:pt>
                <c:pt idx="157">
                  <c:v>0.99367470626658827</c:v>
                </c:pt>
                <c:pt idx="158">
                  <c:v>1</c:v>
                </c:pt>
              </c:numCache>
            </c:numRef>
          </c:xVal>
          <c:yVal>
            <c:numRef>
              <c:f>'60-cells'!$AB$3:$AB$202</c:f>
              <c:numCache>
                <c:formatCode>General</c:formatCode>
                <c:ptCount val="200"/>
                <c:pt idx="0">
                  <c:v>0.33333333333333331</c:v>
                </c:pt>
                <c:pt idx="1">
                  <c:v>0.43462307692307689</c:v>
                </c:pt>
                <c:pt idx="2">
                  <c:v>0.43580000000000002</c:v>
                </c:pt>
                <c:pt idx="3">
                  <c:v>0.53205128205128205</c:v>
                </c:pt>
                <c:pt idx="4">
                  <c:v>0.58781282051282058</c:v>
                </c:pt>
                <c:pt idx="5">
                  <c:v>0.36572820512820514</c:v>
                </c:pt>
                <c:pt idx="6">
                  <c:v>0.28698461538461534</c:v>
                </c:pt>
                <c:pt idx="7">
                  <c:v>0.30695384615384613</c:v>
                </c:pt>
                <c:pt idx="8">
                  <c:v>0.33374871794871791</c:v>
                </c:pt>
                <c:pt idx="9">
                  <c:v>0.36224871794871799</c:v>
                </c:pt>
                <c:pt idx="10">
                  <c:v>0.30924615384615389</c:v>
                </c:pt>
                <c:pt idx="11">
                  <c:v>0.35842051282051285</c:v>
                </c:pt>
                <c:pt idx="12">
                  <c:v>0.47918974358974364</c:v>
                </c:pt>
                <c:pt idx="13">
                  <c:v>0.48843333333333333</c:v>
                </c:pt>
                <c:pt idx="14">
                  <c:v>0.30049487179487183</c:v>
                </c:pt>
                <c:pt idx="15">
                  <c:v>0.29857435897435897</c:v>
                </c:pt>
                <c:pt idx="16">
                  <c:v>0.38653076923076923</c:v>
                </c:pt>
                <c:pt idx="17">
                  <c:v>0.41187948717948725</c:v>
                </c:pt>
                <c:pt idx="18">
                  <c:v>0.48469743589743586</c:v>
                </c:pt>
                <c:pt idx="19">
                  <c:v>0.48900000000000005</c:v>
                </c:pt>
                <c:pt idx="20">
                  <c:v>0.44748461538461537</c:v>
                </c:pt>
                <c:pt idx="21">
                  <c:v>0.35556410256410259</c:v>
                </c:pt>
                <c:pt idx="22">
                  <c:v>0.31596153846153846</c:v>
                </c:pt>
                <c:pt idx="23">
                  <c:v>0.36729743589743591</c:v>
                </c:pt>
                <c:pt idx="24">
                  <c:v>0.44588461538461543</c:v>
                </c:pt>
                <c:pt idx="25">
                  <c:v>0.38436153846153848</c:v>
                </c:pt>
                <c:pt idx="26">
                  <c:v>0.38998205128205132</c:v>
                </c:pt>
                <c:pt idx="27">
                  <c:v>0.40556153846153847</c:v>
                </c:pt>
                <c:pt idx="28">
                  <c:v>0.40367948717948715</c:v>
                </c:pt>
                <c:pt idx="29">
                  <c:v>0.32213333333333333</c:v>
                </c:pt>
                <c:pt idx="30">
                  <c:v>0.3756025641025641</c:v>
                </c:pt>
                <c:pt idx="31">
                  <c:v>0.43040512820512816</c:v>
                </c:pt>
                <c:pt idx="32">
                  <c:v>0.42394615384615381</c:v>
                </c:pt>
                <c:pt idx="33">
                  <c:v>0.33456153846153847</c:v>
                </c:pt>
                <c:pt idx="34">
                  <c:v>0.30911282051282052</c:v>
                </c:pt>
                <c:pt idx="35">
                  <c:v>0.42595128205128208</c:v>
                </c:pt>
                <c:pt idx="36">
                  <c:v>0.29767948717948717</c:v>
                </c:pt>
                <c:pt idx="37">
                  <c:v>0.36256153846153849</c:v>
                </c:pt>
                <c:pt idx="38">
                  <c:v>0.29751538461538463</c:v>
                </c:pt>
                <c:pt idx="39">
                  <c:v>0.33526923076923076</c:v>
                </c:pt>
                <c:pt idx="40">
                  <c:v>0.36203846153846153</c:v>
                </c:pt>
                <c:pt idx="41">
                  <c:v>0.32627435897435897</c:v>
                </c:pt>
                <c:pt idx="42">
                  <c:v>0.30723589743589746</c:v>
                </c:pt>
                <c:pt idx="43">
                  <c:v>0.48017435897435901</c:v>
                </c:pt>
                <c:pt idx="44">
                  <c:v>0.234725641025641</c:v>
                </c:pt>
                <c:pt idx="45">
                  <c:v>0.32093846153846156</c:v>
                </c:pt>
                <c:pt idx="46">
                  <c:v>0.21252820512820514</c:v>
                </c:pt>
                <c:pt idx="47">
                  <c:v>0.27576923076923077</c:v>
                </c:pt>
                <c:pt idx="48">
                  <c:v>0.30896153846153845</c:v>
                </c:pt>
                <c:pt idx="49">
                  <c:v>0.34822307692307691</c:v>
                </c:pt>
                <c:pt idx="50">
                  <c:v>0.41179743589743584</c:v>
                </c:pt>
                <c:pt idx="51">
                  <c:v>0.4635717948717949</c:v>
                </c:pt>
                <c:pt idx="52">
                  <c:v>0.44890000000000002</c:v>
                </c:pt>
                <c:pt idx="53">
                  <c:v>0.38307948717948714</c:v>
                </c:pt>
                <c:pt idx="54">
                  <c:v>0.38877435897435897</c:v>
                </c:pt>
                <c:pt idx="55">
                  <c:v>0.50357692307692314</c:v>
                </c:pt>
                <c:pt idx="56">
                  <c:v>0.45760769230769227</c:v>
                </c:pt>
                <c:pt idx="57">
                  <c:v>0.41408461538461538</c:v>
                </c:pt>
                <c:pt idx="58">
                  <c:v>0.39615128205128203</c:v>
                </c:pt>
                <c:pt idx="59">
                  <c:v>0.36710000000000004</c:v>
                </c:pt>
                <c:pt idx="60">
                  <c:v>0.35613589743589746</c:v>
                </c:pt>
                <c:pt idx="61">
                  <c:v>0.36944358974358976</c:v>
                </c:pt>
                <c:pt idx="62">
                  <c:v>0.34574871794871792</c:v>
                </c:pt>
                <c:pt idx="63">
                  <c:v>0.30436923076923078</c:v>
                </c:pt>
                <c:pt idx="64">
                  <c:v>0.49881538461538466</c:v>
                </c:pt>
                <c:pt idx="65">
                  <c:v>0.40751282051282051</c:v>
                </c:pt>
                <c:pt idx="66">
                  <c:v>0.42100769230769231</c:v>
                </c:pt>
                <c:pt idx="67">
                  <c:v>0.36682564102564102</c:v>
                </c:pt>
                <c:pt idx="68">
                  <c:v>0.41739743589743594</c:v>
                </c:pt>
                <c:pt idx="69">
                  <c:v>0.67883589743589745</c:v>
                </c:pt>
                <c:pt idx="70">
                  <c:v>0.44015897435897433</c:v>
                </c:pt>
                <c:pt idx="71">
                  <c:v>0.37653846153846154</c:v>
                </c:pt>
                <c:pt idx="72">
                  <c:v>0.24924871794871797</c:v>
                </c:pt>
                <c:pt idx="73">
                  <c:v>0.33419487179487178</c:v>
                </c:pt>
                <c:pt idx="74">
                  <c:v>0.39104102564102566</c:v>
                </c:pt>
                <c:pt idx="75">
                  <c:v>0.37080256410256407</c:v>
                </c:pt>
                <c:pt idx="76">
                  <c:v>0.4100717948717949</c:v>
                </c:pt>
                <c:pt idx="77">
                  <c:v>0.27172307692307696</c:v>
                </c:pt>
                <c:pt idx="78">
                  <c:v>0.38623846153846153</c:v>
                </c:pt>
                <c:pt idx="79">
                  <c:v>0.20512820512820512</c:v>
                </c:pt>
                <c:pt idx="80">
                  <c:v>0.39877435897435898</c:v>
                </c:pt>
                <c:pt idx="81">
                  <c:v>0.31934871794871794</c:v>
                </c:pt>
                <c:pt idx="82">
                  <c:v>0.31065128205128201</c:v>
                </c:pt>
                <c:pt idx="83">
                  <c:v>0.30050769230769231</c:v>
                </c:pt>
                <c:pt idx="84">
                  <c:v>0.37809230769230767</c:v>
                </c:pt>
                <c:pt idx="85">
                  <c:v>0.41400256410256414</c:v>
                </c:pt>
                <c:pt idx="86">
                  <c:v>0.58143333333333325</c:v>
                </c:pt>
                <c:pt idx="87">
                  <c:v>0.53156410256410258</c:v>
                </c:pt>
                <c:pt idx="88">
                  <c:v>0.48243076923076927</c:v>
                </c:pt>
                <c:pt idx="89">
                  <c:v>0.52442820512820509</c:v>
                </c:pt>
                <c:pt idx="90">
                  <c:v>0.4468102564102564</c:v>
                </c:pt>
                <c:pt idx="91">
                  <c:v>0.35990769230769232</c:v>
                </c:pt>
                <c:pt idx="92">
                  <c:v>0.51417692307692309</c:v>
                </c:pt>
                <c:pt idx="93">
                  <c:v>0.36679999999999996</c:v>
                </c:pt>
                <c:pt idx="94">
                  <c:v>0.39278717948717951</c:v>
                </c:pt>
                <c:pt idx="95">
                  <c:v>0.42572820512820514</c:v>
                </c:pt>
                <c:pt idx="96">
                  <c:v>0.44162820512820516</c:v>
                </c:pt>
                <c:pt idx="97">
                  <c:v>0.40541282051282052</c:v>
                </c:pt>
                <c:pt idx="98">
                  <c:v>0.4043846153846154</c:v>
                </c:pt>
                <c:pt idx="99">
                  <c:v>0.37775384615384616</c:v>
                </c:pt>
                <c:pt idx="100">
                  <c:v>0.4276282051282051</c:v>
                </c:pt>
                <c:pt idx="101">
                  <c:v>0.33947179487179485</c:v>
                </c:pt>
                <c:pt idx="102">
                  <c:v>0.39435641025641022</c:v>
                </c:pt>
                <c:pt idx="103">
                  <c:v>0.40846153846153843</c:v>
                </c:pt>
                <c:pt idx="104">
                  <c:v>0.50937435897435901</c:v>
                </c:pt>
                <c:pt idx="105">
                  <c:v>0.55807179487179492</c:v>
                </c:pt>
                <c:pt idx="106">
                  <c:v>0.51353589743589745</c:v>
                </c:pt>
                <c:pt idx="107">
                  <c:v>0.4305846153846154</c:v>
                </c:pt>
                <c:pt idx="108">
                  <c:v>0.55696666666666661</c:v>
                </c:pt>
                <c:pt idx="109">
                  <c:v>0.61563589743589742</c:v>
                </c:pt>
                <c:pt idx="110">
                  <c:v>0.42487948717948715</c:v>
                </c:pt>
                <c:pt idx="111">
                  <c:v>0.19055128205128205</c:v>
                </c:pt>
                <c:pt idx="112">
                  <c:v>0.32411025641025643</c:v>
                </c:pt>
                <c:pt idx="113">
                  <c:v>0.51587692307692301</c:v>
                </c:pt>
                <c:pt idx="114">
                  <c:v>0.56052051282051274</c:v>
                </c:pt>
                <c:pt idx="115">
                  <c:v>0.45931538461538463</c:v>
                </c:pt>
                <c:pt idx="116">
                  <c:v>0.50966410256410255</c:v>
                </c:pt>
                <c:pt idx="117">
                  <c:v>0.39381794871794873</c:v>
                </c:pt>
                <c:pt idx="118">
                  <c:v>0.38458974358974363</c:v>
                </c:pt>
                <c:pt idx="119">
                  <c:v>0.42649743589743594</c:v>
                </c:pt>
                <c:pt idx="120">
                  <c:v>0.4568871794871795</c:v>
                </c:pt>
                <c:pt idx="121">
                  <c:v>0.38946666666666668</c:v>
                </c:pt>
                <c:pt idx="122">
                  <c:v>0.37163333333333337</c:v>
                </c:pt>
                <c:pt idx="123">
                  <c:v>0.55547948717948714</c:v>
                </c:pt>
                <c:pt idx="124">
                  <c:v>0.47180256410256416</c:v>
                </c:pt>
                <c:pt idx="125">
                  <c:v>0.43880512820512818</c:v>
                </c:pt>
                <c:pt idx="126">
                  <c:v>0.46292820512820515</c:v>
                </c:pt>
                <c:pt idx="127">
                  <c:v>0.37363333333333332</c:v>
                </c:pt>
                <c:pt idx="128">
                  <c:v>0.35439743589743589</c:v>
                </c:pt>
                <c:pt idx="129">
                  <c:v>0.497125641025641</c:v>
                </c:pt>
                <c:pt idx="130">
                  <c:v>0.60319999999999996</c:v>
                </c:pt>
                <c:pt idx="131">
                  <c:v>0.5811205128205128</c:v>
                </c:pt>
                <c:pt idx="132">
                  <c:v>0.43436923076923079</c:v>
                </c:pt>
                <c:pt idx="133">
                  <c:v>0.56006410256410255</c:v>
                </c:pt>
                <c:pt idx="134">
                  <c:v>0.64380256410256409</c:v>
                </c:pt>
                <c:pt idx="135">
                  <c:v>0.45430000000000004</c:v>
                </c:pt>
                <c:pt idx="136">
                  <c:v>0.53298461538461539</c:v>
                </c:pt>
                <c:pt idx="137">
                  <c:v>0.51233589743589747</c:v>
                </c:pt>
                <c:pt idx="138">
                  <c:v>0.43465641025641022</c:v>
                </c:pt>
                <c:pt idx="139">
                  <c:v>0.62227948717948711</c:v>
                </c:pt>
                <c:pt idx="140">
                  <c:v>0.58547948717948717</c:v>
                </c:pt>
                <c:pt idx="141">
                  <c:v>0.62070512820512824</c:v>
                </c:pt>
                <c:pt idx="142">
                  <c:v>0.5256153846153846</c:v>
                </c:pt>
                <c:pt idx="143">
                  <c:v>0.57870769230769237</c:v>
                </c:pt>
                <c:pt idx="144">
                  <c:v>0.74831794871794877</c:v>
                </c:pt>
                <c:pt idx="145">
                  <c:v>0.54052307692307699</c:v>
                </c:pt>
                <c:pt idx="146">
                  <c:v>0.44604102564102571</c:v>
                </c:pt>
                <c:pt idx="147">
                  <c:v>0.60662051282051288</c:v>
                </c:pt>
                <c:pt idx="148">
                  <c:v>0.48238974358974357</c:v>
                </c:pt>
                <c:pt idx="149">
                  <c:v>0.69118717948717945</c:v>
                </c:pt>
                <c:pt idx="150">
                  <c:v>0.84559487179487181</c:v>
                </c:pt>
                <c:pt idx="151">
                  <c:v>0.70960000000000001</c:v>
                </c:pt>
                <c:pt idx="152">
                  <c:v>0.67116923076923074</c:v>
                </c:pt>
                <c:pt idx="153">
                  <c:v>0.89143333333333341</c:v>
                </c:pt>
                <c:pt idx="154">
                  <c:v>0.90737948717948713</c:v>
                </c:pt>
                <c:pt idx="155">
                  <c:v>0.71809743589743591</c:v>
                </c:pt>
                <c:pt idx="156">
                  <c:v>0.93655384615384607</c:v>
                </c:pt>
                <c:pt idx="157">
                  <c:v>0.92337179487179477</c:v>
                </c:pt>
                <c:pt idx="158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38D-604A-96AC-E44187B422C9}"/>
            </c:ext>
          </c:extLst>
        </c:ser>
        <c:ser>
          <c:idx val="7"/>
          <c:order val="7"/>
          <c:tx>
            <c:strRef>
              <c:f>'60-cells'!$AE$2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90000"/>
                </a:schemeClr>
              </a:solidFill>
              <a:ln w="9525">
                <a:solidFill>
                  <a:schemeClr val="accent6">
                    <a:shade val="90000"/>
                  </a:schemeClr>
                </a:solidFill>
              </a:ln>
              <a:effectLst/>
            </c:spPr>
          </c:marker>
          <c:xVal>
            <c:numRef>
              <c:f>'60-cells'!$AE$3:$AE$202</c:f>
              <c:numCache>
                <c:formatCode>General</c:formatCode>
                <c:ptCount val="200"/>
                <c:pt idx="0">
                  <c:v>0</c:v>
                </c:pt>
                <c:pt idx="1">
                  <c:v>6.4113712903378821E-3</c:v>
                </c:pt>
                <c:pt idx="2">
                  <c:v>1.2818789824023274E-2</c:v>
                </c:pt>
                <c:pt idx="3">
                  <c:v>1.9230161114361155E-2</c:v>
                </c:pt>
                <c:pt idx="4">
                  <c:v>2.564153240469904E-2</c:v>
                </c:pt>
                <c:pt idx="5">
                  <c:v>3.2052903695036918E-2</c:v>
                </c:pt>
                <c:pt idx="6">
                  <c:v>3.846032222872231E-2</c:v>
                </c:pt>
                <c:pt idx="7">
                  <c:v>4.4871693519060195E-2</c:v>
                </c:pt>
                <c:pt idx="8">
                  <c:v>5.128306480939808E-2</c:v>
                </c:pt>
                <c:pt idx="9">
                  <c:v>5.7690483343083465E-2</c:v>
                </c:pt>
                <c:pt idx="10">
                  <c:v>6.4101854633421343E-2</c:v>
                </c:pt>
                <c:pt idx="11">
                  <c:v>7.0513225923759235E-2</c:v>
                </c:pt>
                <c:pt idx="12">
                  <c:v>7.6924597214097112E-2</c:v>
                </c:pt>
                <c:pt idx="13">
                  <c:v>8.3332015747782512E-2</c:v>
                </c:pt>
                <c:pt idx="14">
                  <c:v>8.974338703812039E-2</c:v>
                </c:pt>
                <c:pt idx="15">
                  <c:v>9.6154758328458267E-2</c:v>
                </c:pt>
                <c:pt idx="16">
                  <c:v>0.10256217686214365</c:v>
                </c:pt>
                <c:pt idx="17">
                  <c:v>0.10897354815248153</c:v>
                </c:pt>
                <c:pt idx="18">
                  <c:v>0.11538491944281941</c:v>
                </c:pt>
                <c:pt idx="19">
                  <c:v>0.12179629073315731</c:v>
                </c:pt>
                <c:pt idx="20">
                  <c:v>0.12820370926684269</c:v>
                </c:pt>
                <c:pt idx="21">
                  <c:v>0.13461508055718058</c:v>
                </c:pt>
                <c:pt idx="22">
                  <c:v>0.14102645184751847</c:v>
                </c:pt>
                <c:pt idx="23">
                  <c:v>0.14743387038120387</c:v>
                </c:pt>
                <c:pt idx="24">
                  <c:v>0.15384524167154173</c:v>
                </c:pt>
                <c:pt idx="25">
                  <c:v>0.1602566129618796</c:v>
                </c:pt>
                <c:pt idx="26">
                  <c:v>0.16666798425221749</c:v>
                </c:pt>
                <c:pt idx="27">
                  <c:v>0.17307540278590286</c:v>
                </c:pt>
                <c:pt idx="28">
                  <c:v>0.17948677407624078</c:v>
                </c:pt>
                <c:pt idx="29">
                  <c:v>0.18589814536657867</c:v>
                </c:pt>
                <c:pt idx="30">
                  <c:v>0.19230556390026404</c:v>
                </c:pt>
                <c:pt idx="31">
                  <c:v>0.19871693519060193</c:v>
                </c:pt>
                <c:pt idx="32">
                  <c:v>0.2051283064809398</c:v>
                </c:pt>
                <c:pt idx="33">
                  <c:v>0.21153967777127769</c:v>
                </c:pt>
                <c:pt idx="34">
                  <c:v>0.21794709630496306</c:v>
                </c:pt>
                <c:pt idx="35">
                  <c:v>0.22435846759530098</c:v>
                </c:pt>
                <c:pt idx="36">
                  <c:v>0.23076983888563882</c:v>
                </c:pt>
                <c:pt idx="37">
                  <c:v>0.23718121017597674</c:v>
                </c:pt>
                <c:pt idx="38">
                  <c:v>0.24358862870966211</c:v>
                </c:pt>
                <c:pt idx="39">
                  <c:v>0.25</c:v>
                </c:pt>
                <c:pt idx="40">
                  <c:v>0.25641137129033792</c:v>
                </c:pt>
                <c:pt idx="41">
                  <c:v>0.26281878982402329</c:v>
                </c:pt>
                <c:pt idx="42">
                  <c:v>0.26923016111436116</c:v>
                </c:pt>
                <c:pt idx="43">
                  <c:v>0.27564153240469902</c:v>
                </c:pt>
                <c:pt idx="44">
                  <c:v>0.28205290369503694</c:v>
                </c:pt>
                <c:pt idx="45">
                  <c:v>0.28846032222872231</c:v>
                </c:pt>
                <c:pt idx="46">
                  <c:v>0.29487169351906017</c:v>
                </c:pt>
                <c:pt idx="47">
                  <c:v>0.30128306480939804</c:v>
                </c:pt>
                <c:pt idx="48">
                  <c:v>0.30769048334308347</c:v>
                </c:pt>
                <c:pt idx="49">
                  <c:v>0.31410185463342133</c:v>
                </c:pt>
                <c:pt idx="50">
                  <c:v>0.32051322592375919</c:v>
                </c:pt>
                <c:pt idx="51">
                  <c:v>0.32692459721409711</c:v>
                </c:pt>
                <c:pt idx="52">
                  <c:v>0.33333201574778248</c:v>
                </c:pt>
                <c:pt idx="53">
                  <c:v>0.3397433870381204</c:v>
                </c:pt>
                <c:pt idx="54">
                  <c:v>0.34615475832845832</c:v>
                </c:pt>
                <c:pt idx="55">
                  <c:v>0.35256217686214364</c:v>
                </c:pt>
                <c:pt idx="56">
                  <c:v>0.35897354815248156</c:v>
                </c:pt>
                <c:pt idx="57">
                  <c:v>0.36538491944281942</c:v>
                </c:pt>
                <c:pt idx="58">
                  <c:v>0.37179629073315734</c:v>
                </c:pt>
                <c:pt idx="59">
                  <c:v>0.37820370926684266</c:v>
                </c:pt>
                <c:pt idx="60">
                  <c:v>0.38461508055718058</c:v>
                </c:pt>
                <c:pt idx="61">
                  <c:v>0.39102645184751844</c:v>
                </c:pt>
                <c:pt idx="62">
                  <c:v>0.39743387038120387</c:v>
                </c:pt>
                <c:pt idx="63">
                  <c:v>0.40384524167154168</c:v>
                </c:pt>
                <c:pt idx="64">
                  <c:v>0.4102566129618796</c:v>
                </c:pt>
                <c:pt idx="65">
                  <c:v>0.41666798425221752</c:v>
                </c:pt>
                <c:pt idx="66">
                  <c:v>0.42307540278590289</c:v>
                </c:pt>
                <c:pt idx="67">
                  <c:v>0.42948677407624081</c:v>
                </c:pt>
                <c:pt idx="68">
                  <c:v>0.43589814536657862</c:v>
                </c:pt>
                <c:pt idx="69">
                  <c:v>0.44230556390026404</c:v>
                </c:pt>
                <c:pt idx="70">
                  <c:v>0.44871693519060196</c:v>
                </c:pt>
                <c:pt idx="71">
                  <c:v>0.45512830648093983</c:v>
                </c:pt>
                <c:pt idx="72">
                  <c:v>0.46153967777127763</c:v>
                </c:pt>
                <c:pt idx="73">
                  <c:v>0.46794709630496306</c:v>
                </c:pt>
                <c:pt idx="74">
                  <c:v>0.47435846759530098</c:v>
                </c:pt>
                <c:pt idx="75">
                  <c:v>0.48076983888563884</c:v>
                </c:pt>
                <c:pt idx="76">
                  <c:v>0.48717725741932422</c:v>
                </c:pt>
                <c:pt idx="77">
                  <c:v>0.49358862870966208</c:v>
                </c:pt>
                <c:pt idx="78">
                  <c:v>0.5</c:v>
                </c:pt>
                <c:pt idx="79">
                  <c:v>0.50641137129033786</c:v>
                </c:pt>
                <c:pt idx="80">
                  <c:v>0.51281878982402329</c:v>
                </c:pt>
                <c:pt idx="81">
                  <c:v>0.51923016111436116</c:v>
                </c:pt>
                <c:pt idx="82">
                  <c:v>0.52564153240469902</c:v>
                </c:pt>
                <c:pt idx="83">
                  <c:v>0.53204895093838445</c:v>
                </c:pt>
                <c:pt idx="84">
                  <c:v>0.53846032222872231</c:v>
                </c:pt>
                <c:pt idx="85">
                  <c:v>0.54487169351906017</c:v>
                </c:pt>
                <c:pt idx="86">
                  <c:v>0.55128306480939804</c:v>
                </c:pt>
                <c:pt idx="87">
                  <c:v>0.55769048334308347</c:v>
                </c:pt>
                <c:pt idx="88">
                  <c:v>0.56410185463342133</c:v>
                </c:pt>
                <c:pt idx="89">
                  <c:v>0.57051322592375919</c:v>
                </c:pt>
                <c:pt idx="90">
                  <c:v>0.57692064445744462</c:v>
                </c:pt>
                <c:pt idx="91">
                  <c:v>0.58333201574778248</c:v>
                </c:pt>
                <c:pt idx="92">
                  <c:v>0.58974338703812035</c:v>
                </c:pt>
                <c:pt idx="93">
                  <c:v>0.59615475832845832</c:v>
                </c:pt>
                <c:pt idx="94">
                  <c:v>0.60256217686214364</c:v>
                </c:pt>
                <c:pt idx="95">
                  <c:v>0.6089735481524815</c:v>
                </c:pt>
                <c:pt idx="96">
                  <c:v>0.61538491944281948</c:v>
                </c:pt>
                <c:pt idx="97">
                  <c:v>0.62179629073315734</c:v>
                </c:pt>
                <c:pt idx="98">
                  <c:v>0.62820370926684266</c:v>
                </c:pt>
                <c:pt idx="99">
                  <c:v>0.63461508055718052</c:v>
                </c:pt>
                <c:pt idx="100">
                  <c:v>0.64102645184751839</c:v>
                </c:pt>
                <c:pt idx="101">
                  <c:v>0.64743387038120392</c:v>
                </c:pt>
                <c:pt idx="102">
                  <c:v>0.65384524167154168</c:v>
                </c:pt>
                <c:pt idx="103">
                  <c:v>0.66025661296187965</c:v>
                </c:pt>
                <c:pt idx="104">
                  <c:v>0.66666798425221752</c:v>
                </c:pt>
                <c:pt idx="105">
                  <c:v>0.67307540278590283</c:v>
                </c:pt>
                <c:pt idx="106">
                  <c:v>0.67948677407624081</c:v>
                </c:pt>
                <c:pt idx="107">
                  <c:v>0.68589814536657867</c:v>
                </c:pt>
                <c:pt idx="108">
                  <c:v>0.6923055639002641</c:v>
                </c:pt>
                <c:pt idx="109">
                  <c:v>0.69871693519060196</c:v>
                </c:pt>
                <c:pt idx="110">
                  <c:v>0.70512830648093971</c:v>
                </c:pt>
                <c:pt idx="111">
                  <c:v>0.71153967777127769</c:v>
                </c:pt>
                <c:pt idx="112">
                  <c:v>0.71794709630496312</c:v>
                </c:pt>
                <c:pt idx="113">
                  <c:v>0.72435846759530087</c:v>
                </c:pt>
                <c:pt idx="114">
                  <c:v>0.73076983888563884</c:v>
                </c:pt>
                <c:pt idx="115">
                  <c:v>0.73717725741932416</c:v>
                </c:pt>
                <c:pt idx="116">
                  <c:v>0.74358862870966214</c:v>
                </c:pt>
                <c:pt idx="117">
                  <c:v>0.75</c:v>
                </c:pt>
                <c:pt idx="118">
                  <c:v>0.75641137129033786</c:v>
                </c:pt>
                <c:pt idx="119">
                  <c:v>0.76281878982402329</c:v>
                </c:pt>
                <c:pt idx="120">
                  <c:v>0.76923016111436116</c:v>
                </c:pt>
                <c:pt idx="121">
                  <c:v>0.77564153240469913</c:v>
                </c:pt>
                <c:pt idx="122">
                  <c:v>0.78204895093838445</c:v>
                </c:pt>
                <c:pt idx="123">
                  <c:v>0.78846032222872231</c:v>
                </c:pt>
                <c:pt idx="124">
                  <c:v>0.79487169351906029</c:v>
                </c:pt>
                <c:pt idx="125">
                  <c:v>0.80128306480939804</c:v>
                </c:pt>
                <c:pt idx="126">
                  <c:v>0.80769048334308335</c:v>
                </c:pt>
                <c:pt idx="127">
                  <c:v>0.81410185463342133</c:v>
                </c:pt>
                <c:pt idx="128">
                  <c:v>0.82051322592375919</c:v>
                </c:pt>
                <c:pt idx="129">
                  <c:v>0.82692064445744473</c:v>
                </c:pt>
                <c:pt idx="130">
                  <c:v>0.83333201574778248</c:v>
                </c:pt>
                <c:pt idx="131">
                  <c:v>0.83974338703812035</c:v>
                </c:pt>
                <c:pt idx="132">
                  <c:v>0.84615475832845832</c:v>
                </c:pt>
                <c:pt idx="133">
                  <c:v>0.85256217686214364</c:v>
                </c:pt>
                <c:pt idx="134">
                  <c:v>0.85897354815248161</c:v>
                </c:pt>
                <c:pt idx="135">
                  <c:v>0.86538491944281948</c:v>
                </c:pt>
                <c:pt idx="136">
                  <c:v>0.87179233797650479</c:v>
                </c:pt>
                <c:pt idx="137">
                  <c:v>0.87820370926684277</c:v>
                </c:pt>
                <c:pt idx="138">
                  <c:v>0.88461508055718052</c:v>
                </c:pt>
                <c:pt idx="139">
                  <c:v>0.89102645184751839</c:v>
                </c:pt>
                <c:pt idx="140">
                  <c:v>0.89743387038120392</c:v>
                </c:pt>
                <c:pt idx="141">
                  <c:v>0.90384524167154168</c:v>
                </c:pt>
                <c:pt idx="142">
                  <c:v>0.91025661296187965</c:v>
                </c:pt>
                <c:pt idx="143">
                  <c:v>0.91666403149556497</c:v>
                </c:pt>
                <c:pt idx="144">
                  <c:v>0.92307540278590283</c:v>
                </c:pt>
                <c:pt idx="145">
                  <c:v>0.92948677407624081</c:v>
                </c:pt>
                <c:pt idx="146">
                  <c:v>0.93589814536657867</c:v>
                </c:pt>
                <c:pt idx="147">
                  <c:v>0.9423055639002641</c:v>
                </c:pt>
                <c:pt idx="148">
                  <c:v>0.94871693519060196</c:v>
                </c:pt>
                <c:pt idx="149">
                  <c:v>0.95512830648093971</c:v>
                </c:pt>
                <c:pt idx="150">
                  <c:v>0.96153967777127769</c:v>
                </c:pt>
                <c:pt idx="151">
                  <c:v>0.96794709630496312</c:v>
                </c:pt>
                <c:pt idx="152">
                  <c:v>0.97435846759530087</c:v>
                </c:pt>
                <c:pt idx="153">
                  <c:v>0.98076983888563884</c:v>
                </c:pt>
                <c:pt idx="154">
                  <c:v>0.98717725741932416</c:v>
                </c:pt>
                <c:pt idx="155">
                  <c:v>0.99358862870966214</c:v>
                </c:pt>
                <c:pt idx="156">
                  <c:v>1</c:v>
                </c:pt>
              </c:numCache>
            </c:numRef>
          </c:xVal>
          <c:yVal>
            <c:numRef>
              <c:f>'60-cells'!$AF$3:$AF$202</c:f>
              <c:numCache>
                <c:formatCode>General</c:formatCode>
                <c:ptCount val="200"/>
                <c:pt idx="0">
                  <c:v>0.39265131254608199</c:v>
                </c:pt>
                <c:pt idx="1">
                  <c:v>0.47015922737855809</c:v>
                </c:pt>
                <c:pt idx="2">
                  <c:v>0.46191354981509031</c:v>
                </c:pt>
                <c:pt idx="3">
                  <c:v>0.41317388781515724</c:v>
                </c:pt>
                <c:pt idx="4">
                  <c:v>0.39997498665712666</c:v>
                </c:pt>
                <c:pt idx="5">
                  <c:v>0.33823856621191828</c:v>
                </c:pt>
                <c:pt idx="6">
                  <c:v>0.34429121348161013</c:v>
                </c:pt>
                <c:pt idx="7">
                  <c:v>0.3549131586180419</c:v>
                </c:pt>
                <c:pt idx="8">
                  <c:v>0.42602958264074003</c:v>
                </c:pt>
                <c:pt idx="9">
                  <c:v>0.40775384543790072</c:v>
                </c:pt>
                <c:pt idx="10">
                  <c:v>0.41678337136234012</c:v>
                </c:pt>
                <c:pt idx="11">
                  <c:v>0.46734377204119054</c:v>
                </c:pt>
                <c:pt idx="12">
                  <c:v>0.493331471875259</c:v>
                </c:pt>
                <c:pt idx="13">
                  <c:v>0.39669125827294499</c:v>
                </c:pt>
                <c:pt idx="14">
                  <c:v>0.4629548029253977</c:v>
                </c:pt>
                <c:pt idx="15">
                  <c:v>0.39475999552086649</c:v>
                </c:pt>
                <c:pt idx="16">
                  <c:v>0.31613229731557385</c:v>
                </c:pt>
                <c:pt idx="17">
                  <c:v>0.32544104195115708</c:v>
                </c:pt>
                <c:pt idx="18">
                  <c:v>0.33035063762210365</c:v>
                </c:pt>
                <c:pt idx="19">
                  <c:v>0.37177971388807696</c:v>
                </c:pt>
                <c:pt idx="20">
                  <c:v>0.38102447090235636</c:v>
                </c:pt>
                <c:pt idx="21">
                  <c:v>0.33400811188526441</c:v>
                </c:pt>
                <c:pt idx="22">
                  <c:v>0.50965267810009118</c:v>
                </c:pt>
                <c:pt idx="23">
                  <c:v>0.58536748527194016</c:v>
                </c:pt>
                <c:pt idx="24">
                  <c:v>0.56019271908125401</c:v>
                </c:pt>
                <c:pt idx="25">
                  <c:v>0.46599130640908742</c:v>
                </c:pt>
                <c:pt idx="26">
                  <c:v>0.44274198591399777</c:v>
                </c:pt>
                <c:pt idx="27">
                  <c:v>0.4383021175539859</c:v>
                </c:pt>
                <c:pt idx="28">
                  <c:v>0.40137108021284607</c:v>
                </c:pt>
                <c:pt idx="29">
                  <c:v>0.393253377891986</c:v>
                </c:pt>
                <c:pt idx="30">
                  <c:v>0.41941268089227829</c:v>
                </c:pt>
                <c:pt idx="31">
                  <c:v>0.40899578699684275</c:v>
                </c:pt>
                <c:pt idx="32">
                  <c:v>0.36444585992818845</c:v>
                </c:pt>
                <c:pt idx="33">
                  <c:v>0.35259506160989945</c:v>
                </c:pt>
                <c:pt idx="34">
                  <c:v>0.37566987041052419</c:v>
                </c:pt>
                <c:pt idx="35">
                  <c:v>0.40128091583737252</c:v>
                </c:pt>
                <c:pt idx="36">
                  <c:v>0.36950379053943017</c:v>
                </c:pt>
                <c:pt idx="37">
                  <c:v>0.46277883696681221</c:v>
                </c:pt>
                <c:pt idx="38">
                  <c:v>0.44491320224596548</c:v>
                </c:pt>
                <c:pt idx="39">
                  <c:v>0.48717848038124989</c:v>
                </c:pt>
                <c:pt idx="40">
                  <c:v>0.4164488906146156</c:v>
                </c:pt>
                <c:pt idx="41">
                  <c:v>0.34728845183404522</c:v>
                </c:pt>
                <c:pt idx="42">
                  <c:v>0.45899629598928499</c:v>
                </c:pt>
                <c:pt idx="43">
                  <c:v>0.43888527746632289</c:v>
                </c:pt>
                <c:pt idx="44">
                  <c:v>0.39863706366622892</c:v>
                </c:pt>
                <c:pt idx="45">
                  <c:v>0.42836222229008786</c:v>
                </c:pt>
                <c:pt idx="46">
                  <c:v>0.42799865625995259</c:v>
                </c:pt>
                <c:pt idx="47">
                  <c:v>0.41221843628796179</c:v>
                </c:pt>
                <c:pt idx="48">
                  <c:v>0.43997888408496977</c:v>
                </c:pt>
                <c:pt idx="49">
                  <c:v>0.46447014613900151</c:v>
                </c:pt>
                <c:pt idx="50">
                  <c:v>0.45215107477389826</c:v>
                </c:pt>
                <c:pt idx="51">
                  <c:v>0.45120871162378767</c:v>
                </c:pt>
                <c:pt idx="52">
                  <c:v>0.4572846271194082</c:v>
                </c:pt>
                <c:pt idx="53">
                  <c:v>0.45914463092958013</c:v>
                </c:pt>
                <c:pt idx="54">
                  <c:v>0.48455353364367326</c:v>
                </c:pt>
                <c:pt idx="55">
                  <c:v>0.48320543080393169</c:v>
                </c:pt>
                <c:pt idx="56">
                  <c:v>0.43860315022693791</c:v>
                </c:pt>
                <c:pt idx="57">
                  <c:v>0.45331739459857223</c:v>
                </c:pt>
                <c:pt idx="58">
                  <c:v>0.44052423313017258</c:v>
                </c:pt>
                <c:pt idx="59">
                  <c:v>0.45744750470090878</c:v>
                </c:pt>
                <c:pt idx="60">
                  <c:v>0.4519402064764198</c:v>
                </c:pt>
                <c:pt idx="61">
                  <c:v>0.41685026751188498</c:v>
                </c:pt>
                <c:pt idx="62">
                  <c:v>0.42067498214890792</c:v>
                </c:pt>
                <c:pt idx="63">
                  <c:v>0.40874274503986863</c:v>
                </c:pt>
                <c:pt idx="64">
                  <c:v>0.43486423717302686</c:v>
                </c:pt>
                <c:pt idx="65">
                  <c:v>0.47909858892752388</c:v>
                </c:pt>
                <c:pt idx="66">
                  <c:v>0.47199014590631916</c:v>
                </c:pt>
                <c:pt idx="67">
                  <c:v>0.47832492041539598</c:v>
                </c:pt>
                <c:pt idx="68">
                  <c:v>0.45649205317371333</c:v>
                </c:pt>
                <c:pt idx="69">
                  <c:v>0.49720417722825982</c:v>
                </c:pt>
                <c:pt idx="70">
                  <c:v>0.54923629319709788</c:v>
                </c:pt>
                <c:pt idx="71">
                  <c:v>0.52824835340944953</c:v>
                </c:pt>
                <c:pt idx="72">
                  <c:v>0.46183647381670162</c:v>
                </c:pt>
                <c:pt idx="73">
                  <c:v>0.52989748892214306</c:v>
                </c:pt>
                <c:pt idx="74">
                  <c:v>0.521995017691123</c:v>
                </c:pt>
                <c:pt idx="75">
                  <c:v>0.51239105743906999</c:v>
                </c:pt>
                <c:pt idx="76">
                  <c:v>0.56389236700391054</c:v>
                </c:pt>
                <c:pt idx="77">
                  <c:v>0.48792015508272585</c:v>
                </c:pt>
                <c:pt idx="78">
                  <c:v>0.46536451857313421</c:v>
                </c:pt>
                <c:pt idx="79">
                  <c:v>0.45955618767569328</c:v>
                </c:pt>
                <c:pt idx="80">
                  <c:v>0.34236867631425483</c:v>
                </c:pt>
                <c:pt idx="81">
                  <c:v>0.37208510935339051</c:v>
                </c:pt>
                <c:pt idx="82">
                  <c:v>0.37546045637716635</c:v>
                </c:pt>
                <c:pt idx="83">
                  <c:v>0.44341240167356716</c:v>
                </c:pt>
                <c:pt idx="84">
                  <c:v>0.42294072564871082</c:v>
                </c:pt>
                <c:pt idx="85">
                  <c:v>0.37998758058441057</c:v>
                </c:pt>
                <c:pt idx="86">
                  <c:v>0.40145688179595801</c:v>
                </c:pt>
                <c:pt idx="87">
                  <c:v>0.35332655646253158</c:v>
                </c:pt>
                <c:pt idx="88">
                  <c:v>0.45606159099403315</c:v>
                </c:pt>
                <c:pt idx="89">
                  <c:v>0.50973847968320307</c:v>
                </c:pt>
                <c:pt idx="90">
                  <c:v>0.5370451970746023</c:v>
                </c:pt>
                <c:pt idx="91">
                  <c:v>0.44920618992980266</c:v>
                </c:pt>
                <c:pt idx="92">
                  <c:v>0.43310457758717225</c:v>
                </c:pt>
                <c:pt idx="93">
                  <c:v>0.48162755423314468</c:v>
                </c:pt>
                <c:pt idx="94">
                  <c:v>0.54635830450254719</c:v>
                </c:pt>
                <c:pt idx="95">
                  <c:v>0.53089220558059314</c:v>
                </c:pt>
                <c:pt idx="96">
                  <c:v>0.57929593256868128</c:v>
                </c:pt>
                <c:pt idx="97">
                  <c:v>0.5835801946677952</c:v>
                </c:pt>
                <c:pt idx="98">
                  <c:v>0.49736560054563989</c:v>
                </c:pt>
                <c:pt idx="99">
                  <c:v>0.50770105565032508</c:v>
                </c:pt>
                <c:pt idx="100">
                  <c:v>0.49192519847069582</c:v>
                </c:pt>
                <c:pt idx="101">
                  <c:v>0.4760533598591109</c:v>
                </c:pt>
                <c:pt idx="102">
                  <c:v>0.4882546358304502</c:v>
                </c:pt>
                <c:pt idx="103">
                  <c:v>0.47590066212645404</c:v>
                </c:pt>
                <c:pt idx="104">
                  <c:v>0.48152284721646577</c:v>
                </c:pt>
                <c:pt idx="105">
                  <c:v>0.48975979919521023</c:v>
                </c:pt>
                <c:pt idx="106">
                  <c:v>0.52176669822419808</c:v>
                </c:pt>
                <c:pt idx="107">
                  <c:v>0.5141798023073354</c:v>
                </c:pt>
                <c:pt idx="108">
                  <c:v>0.48756531463731384</c:v>
                </c:pt>
                <c:pt idx="109">
                  <c:v>0.42564711117703774</c:v>
                </c:pt>
                <c:pt idx="110">
                  <c:v>0.49596950698992054</c:v>
                </c:pt>
                <c:pt idx="111">
                  <c:v>0.53132266776027326</c:v>
                </c:pt>
                <c:pt idx="112">
                  <c:v>0.54513381411305151</c:v>
                </c:pt>
                <c:pt idx="113">
                  <c:v>0.49072106777888785</c:v>
                </c:pt>
                <c:pt idx="114">
                  <c:v>0.45056301835426743</c:v>
                </c:pt>
                <c:pt idx="115">
                  <c:v>0.49844611878720185</c:v>
                </c:pt>
                <c:pt idx="116">
                  <c:v>0.53300088855537764</c:v>
                </c:pt>
                <c:pt idx="117">
                  <c:v>0.50172112158666027</c:v>
                </c:pt>
                <c:pt idx="118">
                  <c:v>0.56555604515780944</c:v>
                </c:pt>
                <c:pt idx="119">
                  <c:v>0.67629971220113061</c:v>
                </c:pt>
                <c:pt idx="120">
                  <c:v>0.49668645920134719</c:v>
                </c:pt>
                <c:pt idx="121">
                  <c:v>0.44797297395558383</c:v>
                </c:pt>
                <c:pt idx="122">
                  <c:v>0.45923624956917425</c:v>
                </c:pt>
                <c:pt idx="123">
                  <c:v>0.46738739996480677</c:v>
                </c:pt>
                <c:pt idx="124">
                  <c:v>0.44687355028045483</c:v>
                </c:pt>
                <c:pt idx="125">
                  <c:v>0.42638296882203153</c:v>
                </c:pt>
                <c:pt idx="126">
                  <c:v>0.47939089601575258</c:v>
                </c:pt>
                <c:pt idx="127">
                  <c:v>0.57350214431244573</c:v>
                </c:pt>
                <c:pt idx="128">
                  <c:v>0.6134013347236098</c:v>
                </c:pt>
                <c:pt idx="129">
                  <c:v>0.63759592689705125</c:v>
                </c:pt>
                <c:pt idx="130">
                  <c:v>0.59463260198390711</c:v>
                </c:pt>
                <c:pt idx="131">
                  <c:v>0.62762840061486291</c:v>
                </c:pt>
                <c:pt idx="132">
                  <c:v>0.71818251887271256</c:v>
                </c:pt>
                <c:pt idx="133">
                  <c:v>0.6592804591984387</c:v>
                </c:pt>
                <c:pt idx="134">
                  <c:v>0.70639425391160693</c:v>
                </c:pt>
                <c:pt idx="135">
                  <c:v>0.65390259048067789</c:v>
                </c:pt>
                <c:pt idx="136">
                  <c:v>0.66263253799628574</c:v>
                </c:pt>
                <c:pt idx="137">
                  <c:v>0.62086898098258803</c:v>
                </c:pt>
                <c:pt idx="138">
                  <c:v>0.62094460271685625</c:v>
                </c:pt>
                <c:pt idx="139">
                  <c:v>0.65315219019447879</c:v>
                </c:pt>
                <c:pt idx="140">
                  <c:v>0.68406839113306084</c:v>
                </c:pt>
                <c:pt idx="141">
                  <c:v>0.68397677249346667</c:v>
                </c:pt>
                <c:pt idx="142">
                  <c:v>0.77064509702123085</c:v>
                </c:pt>
                <c:pt idx="143">
                  <c:v>0.83377761102215864</c:v>
                </c:pt>
                <c:pt idx="144">
                  <c:v>0.84416105684282161</c:v>
                </c:pt>
                <c:pt idx="145">
                  <c:v>0.8160893965240178</c:v>
                </c:pt>
                <c:pt idx="146">
                  <c:v>0.7839254369700116</c:v>
                </c:pt>
                <c:pt idx="147">
                  <c:v>0.75845400089873516</c:v>
                </c:pt>
                <c:pt idx="148">
                  <c:v>0.79656590070575439</c:v>
                </c:pt>
                <c:pt idx="149">
                  <c:v>0.91927525293288714</c:v>
                </c:pt>
                <c:pt idx="150">
                  <c:v>0.81154772967556821</c:v>
                </c:pt>
                <c:pt idx="151">
                  <c:v>0.96787966836960981</c:v>
                </c:pt>
                <c:pt idx="152">
                  <c:v>0.99639487924517878</c:v>
                </c:pt>
                <c:pt idx="153">
                  <c:v>1</c:v>
                </c:pt>
                <c:pt idx="154">
                  <c:v>0.93764115451120011</c:v>
                </c:pt>
                <c:pt idx="155">
                  <c:v>0.80893732557919706</c:v>
                </c:pt>
                <c:pt idx="156">
                  <c:v>0.5671630070110073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38D-604A-96AC-E44187B422C9}"/>
            </c:ext>
          </c:extLst>
        </c:ser>
        <c:ser>
          <c:idx val="8"/>
          <c:order val="8"/>
          <c:tx>
            <c:strRef>
              <c:f>'60-cells'!$AI$2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80000"/>
                </a:schemeClr>
              </a:solidFill>
              <a:ln w="9525">
                <a:solidFill>
                  <a:schemeClr val="accent6">
                    <a:shade val="80000"/>
                  </a:schemeClr>
                </a:solidFill>
              </a:ln>
              <a:effectLst/>
            </c:spPr>
          </c:marker>
          <c:xVal>
            <c:numRef>
              <c:f>'60-cells'!$AI$3:$AI$202</c:f>
              <c:numCache>
                <c:formatCode>General</c:formatCode>
                <c:ptCount val="200"/>
                <c:pt idx="0">
                  <c:v>0</c:v>
                </c:pt>
                <c:pt idx="1">
                  <c:v>6.5800950097565534E-3</c:v>
                </c:pt>
                <c:pt idx="2">
                  <c:v>1.315613324083878E-2</c:v>
                </c:pt>
                <c:pt idx="3">
                  <c:v>1.9736228250595334E-2</c:v>
                </c:pt>
                <c:pt idx="4">
                  <c:v>2.6316323260351888E-2</c:v>
                </c:pt>
                <c:pt idx="5">
                  <c:v>3.2896418270108439E-2</c:v>
                </c:pt>
                <c:pt idx="6">
                  <c:v>3.9472456501190668E-2</c:v>
                </c:pt>
                <c:pt idx="7">
                  <c:v>4.6052551510947219E-2</c:v>
                </c:pt>
                <c:pt idx="8">
                  <c:v>5.2632646520703777E-2</c:v>
                </c:pt>
                <c:pt idx="9">
                  <c:v>5.9208684751785999E-2</c:v>
                </c:pt>
                <c:pt idx="10">
                  <c:v>6.5788779761542557E-2</c:v>
                </c:pt>
                <c:pt idx="11">
                  <c:v>7.2368874771299108E-2</c:v>
                </c:pt>
                <c:pt idx="12">
                  <c:v>7.8948969781055658E-2</c:v>
                </c:pt>
                <c:pt idx="13">
                  <c:v>8.5525008012137888E-2</c:v>
                </c:pt>
                <c:pt idx="14">
                  <c:v>9.2105103021894438E-2</c:v>
                </c:pt>
                <c:pt idx="15">
                  <c:v>9.8685198031650989E-2</c:v>
                </c:pt>
                <c:pt idx="16">
                  <c:v>0.10526123626273322</c:v>
                </c:pt>
                <c:pt idx="17">
                  <c:v>0.11184133127248977</c:v>
                </c:pt>
                <c:pt idx="18">
                  <c:v>0.11842142628224632</c:v>
                </c:pt>
                <c:pt idx="19">
                  <c:v>0.1250015212920029</c:v>
                </c:pt>
                <c:pt idx="20">
                  <c:v>0.13157755952308511</c:v>
                </c:pt>
                <c:pt idx="21">
                  <c:v>0.13815765453284168</c:v>
                </c:pt>
                <c:pt idx="22">
                  <c:v>0.14473774954259822</c:v>
                </c:pt>
                <c:pt idx="23">
                  <c:v>0.15131378777368046</c:v>
                </c:pt>
                <c:pt idx="24">
                  <c:v>0.157893882783437</c:v>
                </c:pt>
                <c:pt idx="25">
                  <c:v>0.16447397779319353</c:v>
                </c:pt>
                <c:pt idx="26">
                  <c:v>0.1710540728029501</c:v>
                </c:pt>
                <c:pt idx="27">
                  <c:v>0.17763011103403231</c:v>
                </c:pt>
                <c:pt idx="28">
                  <c:v>0.18421020604378888</c:v>
                </c:pt>
                <c:pt idx="29">
                  <c:v>0.19079030105354544</c:v>
                </c:pt>
                <c:pt idx="30">
                  <c:v>0.19736633928462766</c:v>
                </c:pt>
                <c:pt idx="31">
                  <c:v>0.20394643429438422</c:v>
                </c:pt>
                <c:pt idx="32">
                  <c:v>0.21052652930414076</c:v>
                </c:pt>
                <c:pt idx="33">
                  <c:v>0.21710662431389732</c:v>
                </c:pt>
                <c:pt idx="34">
                  <c:v>0.22368266254497954</c:v>
                </c:pt>
                <c:pt idx="35">
                  <c:v>0.2302627575547361</c:v>
                </c:pt>
                <c:pt idx="36">
                  <c:v>0.23684285256449264</c:v>
                </c:pt>
                <c:pt idx="37">
                  <c:v>0.2434229475742492</c:v>
                </c:pt>
                <c:pt idx="38">
                  <c:v>0.24999898580533142</c:v>
                </c:pt>
                <c:pt idx="39">
                  <c:v>0.25657908081508801</c:v>
                </c:pt>
                <c:pt idx="40">
                  <c:v>0.26315917582484455</c:v>
                </c:pt>
                <c:pt idx="41">
                  <c:v>0.26973521405592676</c:v>
                </c:pt>
                <c:pt idx="42">
                  <c:v>0.27631530906568336</c:v>
                </c:pt>
                <c:pt idx="43">
                  <c:v>0.28289540407543989</c:v>
                </c:pt>
                <c:pt idx="44">
                  <c:v>0.28947549908519643</c:v>
                </c:pt>
                <c:pt idx="45">
                  <c:v>0.29605153731627865</c:v>
                </c:pt>
                <c:pt idx="46">
                  <c:v>0.30263163232603524</c:v>
                </c:pt>
                <c:pt idx="47">
                  <c:v>0.30921172733579178</c:v>
                </c:pt>
                <c:pt idx="48">
                  <c:v>0.31578776556687399</c:v>
                </c:pt>
                <c:pt idx="49">
                  <c:v>0.32236786057663053</c:v>
                </c:pt>
                <c:pt idx="50">
                  <c:v>0.32894795558638706</c:v>
                </c:pt>
                <c:pt idx="51">
                  <c:v>0.3355280505961436</c:v>
                </c:pt>
                <c:pt idx="52">
                  <c:v>0.34210408882722587</c:v>
                </c:pt>
                <c:pt idx="53">
                  <c:v>0.34868418383698246</c:v>
                </c:pt>
                <c:pt idx="54">
                  <c:v>0.355264278846739</c:v>
                </c:pt>
                <c:pt idx="55">
                  <c:v>0.36184031707782122</c:v>
                </c:pt>
                <c:pt idx="56">
                  <c:v>0.36842041208757775</c:v>
                </c:pt>
                <c:pt idx="57">
                  <c:v>0.37500050709733435</c:v>
                </c:pt>
                <c:pt idx="58">
                  <c:v>0.38158060210709088</c:v>
                </c:pt>
                <c:pt idx="59">
                  <c:v>0.3881566403381731</c:v>
                </c:pt>
                <c:pt idx="60">
                  <c:v>0.39473673534792963</c:v>
                </c:pt>
                <c:pt idx="61">
                  <c:v>0.40131683035768623</c:v>
                </c:pt>
                <c:pt idx="62">
                  <c:v>0.40789286858876844</c:v>
                </c:pt>
                <c:pt idx="63">
                  <c:v>0.41447296359852492</c:v>
                </c:pt>
                <c:pt idx="64">
                  <c:v>0.42105305860828152</c:v>
                </c:pt>
                <c:pt idx="65">
                  <c:v>0.42763315361803811</c:v>
                </c:pt>
                <c:pt idx="66">
                  <c:v>0.43420919184912032</c:v>
                </c:pt>
                <c:pt idx="67">
                  <c:v>0.44078928685887692</c:v>
                </c:pt>
                <c:pt idx="68">
                  <c:v>0.4473693818686334</c:v>
                </c:pt>
                <c:pt idx="69">
                  <c:v>0.45394542009971567</c:v>
                </c:pt>
                <c:pt idx="70">
                  <c:v>0.46052551510947221</c:v>
                </c:pt>
                <c:pt idx="71">
                  <c:v>0.4671056101192288</c:v>
                </c:pt>
                <c:pt idx="72">
                  <c:v>0.47368570512898528</c:v>
                </c:pt>
                <c:pt idx="73">
                  <c:v>0.48026174336006755</c:v>
                </c:pt>
                <c:pt idx="74">
                  <c:v>0.48684183836982409</c:v>
                </c:pt>
                <c:pt idx="75">
                  <c:v>0.49342193337958068</c:v>
                </c:pt>
                <c:pt idx="76">
                  <c:v>0.49999797161066284</c:v>
                </c:pt>
                <c:pt idx="77">
                  <c:v>0.50657806662041938</c:v>
                </c:pt>
                <c:pt idx="78">
                  <c:v>0.51315816163017602</c:v>
                </c:pt>
                <c:pt idx="79">
                  <c:v>0.51973825663993256</c:v>
                </c:pt>
                <c:pt idx="80">
                  <c:v>0.52631429487101478</c:v>
                </c:pt>
                <c:pt idx="81">
                  <c:v>0.53289438988077131</c:v>
                </c:pt>
                <c:pt idx="82">
                  <c:v>0.53947448489052785</c:v>
                </c:pt>
                <c:pt idx="83">
                  <c:v>0.54605052312161007</c:v>
                </c:pt>
                <c:pt idx="84">
                  <c:v>0.55263061813136671</c:v>
                </c:pt>
                <c:pt idx="85">
                  <c:v>0.55921071314112314</c:v>
                </c:pt>
                <c:pt idx="86">
                  <c:v>0.56579080815087979</c:v>
                </c:pt>
                <c:pt idx="87">
                  <c:v>0.572366846381962</c:v>
                </c:pt>
                <c:pt idx="88">
                  <c:v>0.57894694139171854</c:v>
                </c:pt>
                <c:pt idx="89">
                  <c:v>0.58552703640147508</c:v>
                </c:pt>
                <c:pt idx="90">
                  <c:v>0.59210307463255729</c:v>
                </c:pt>
                <c:pt idx="91">
                  <c:v>0.59868316964231383</c:v>
                </c:pt>
                <c:pt idx="92">
                  <c:v>0.60526326465207048</c:v>
                </c:pt>
                <c:pt idx="93">
                  <c:v>0.61184335966182701</c:v>
                </c:pt>
                <c:pt idx="94">
                  <c:v>0.61841939789290923</c:v>
                </c:pt>
                <c:pt idx="95">
                  <c:v>0.62499949290266577</c:v>
                </c:pt>
                <c:pt idx="96">
                  <c:v>0.6315795879124223</c:v>
                </c:pt>
                <c:pt idx="97">
                  <c:v>0.63815968292217884</c:v>
                </c:pt>
                <c:pt idx="98">
                  <c:v>0.64473572115326105</c:v>
                </c:pt>
                <c:pt idx="99">
                  <c:v>0.65131581616301759</c:v>
                </c:pt>
                <c:pt idx="100">
                  <c:v>0.65789591117277413</c:v>
                </c:pt>
                <c:pt idx="101">
                  <c:v>0.66447194940385645</c:v>
                </c:pt>
                <c:pt idx="102">
                  <c:v>0.67105204441361299</c:v>
                </c:pt>
                <c:pt idx="103">
                  <c:v>0.67763213942336953</c:v>
                </c:pt>
                <c:pt idx="104">
                  <c:v>0.68421223443312607</c:v>
                </c:pt>
                <c:pt idx="105">
                  <c:v>0.69078827266420828</c:v>
                </c:pt>
                <c:pt idx="106">
                  <c:v>0.69736836767396493</c:v>
                </c:pt>
                <c:pt idx="107">
                  <c:v>0.70394846268372135</c:v>
                </c:pt>
                <c:pt idx="108">
                  <c:v>0.71052450091480368</c:v>
                </c:pt>
                <c:pt idx="109">
                  <c:v>0.71710459592456022</c:v>
                </c:pt>
                <c:pt idx="110">
                  <c:v>0.72368469093431675</c:v>
                </c:pt>
                <c:pt idx="111">
                  <c:v>0.73026478594407329</c:v>
                </c:pt>
                <c:pt idx="112">
                  <c:v>0.73684082417515551</c:v>
                </c:pt>
                <c:pt idx="113">
                  <c:v>0.74342091918491204</c:v>
                </c:pt>
                <c:pt idx="114">
                  <c:v>0.75000101419466869</c:v>
                </c:pt>
                <c:pt idx="115">
                  <c:v>0.7565770524257508</c:v>
                </c:pt>
                <c:pt idx="116">
                  <c:v>0.76315714743550744</c:v>
                </c:pt>
                <c:pt idx="117">
                  <c:v>0.76973724244526398</c:v>
                </c:pt>
                <c:pt idx="118">
                  <c:v>0.77631733745502041</c:v>
                </c:pt>
                <c:pt idx="119">
                  <c:v>0.78289337568610273</c:v>
                </c:pt>
                <c:pt idx="120">
                  <c:v>0.78947347069585927</c:v>
                </c:pt>
                <c:pt idx="121">
                  <c:v>0.79605356570561592</c:v>
                </c:pt>
                <c:pt idx="122">
                  <c:v>0.80262960393669813</c:v>
                </c:pt>
                <c:pt idx="123">
                  <c:v>0.80920969894645456</c:v>
                </c:pt>
                <c:pt idx="124">
                  <c:v>0.81578979395621121</c:v>
                </c:pt>
                <c:pt idx="125">
                  <c:v>0.82236988896596774</c:v>
                </c:pt>
                <c:pt idx="126">
                  <c:v>0.82894592719704985</c:v>
                </c:pt>
                <c:pt idx="127">
                  <c:v>0.8355260222068065</c:v>
                </c:pt>
                <c:pt idx="128">
                  <c:v>0.84210611721656303</c:v>
                </c:pt>
                <c:pt idx="129">
                  <c:v>0.84868215544764536</c:v>
                </c:pt>
                <c:pt idx="130">
                  <c:v>0.8552622504574019</c:v>
                </c:pt>
                <c:pt idx="131">
                  <c:v>0.86184234546715832</c:v>
                </c:pt>
                <c:pt idx="132">
                  <c:v>0.86842244047691497</c:v>
                </c:pt>
                <c:pt idx="133">
                  <c:v>0.87499847870799718</c:v>
                </c:pt>
                <c:pt idx="134">
                  <c:v>0.88157857371775383</c:v>
                </c:pt>
                <c:pt idx="135">
                  <c:v>0.88815866872751026</c:v>
                </c:pt>
                <c:pt idx="136">
                  <c:v>0.89473470695859247</c:v>
                </c:pt>
                <c:pt idx="137">
                  <c:v>0.90131480196834912</c:v>
                </c:pt>
                <c:pt idx="138">
                  <c:v>0.90789489697810566</c:v>
                </c:pt>
                <c:pt idx="139">
                  <c:v>0.91447499198786208</c:v>
                </c:pt>
                <c:pt idx="140">
                  <c:v>0.92105103021894441</c:v>
                </c:pt>
                <c:pt idx="141">
                  <c:v>0.92763112522870095</c:v>
                </c:pt>
                <c:pt idx="142">
                  <c:v>0.9342112202384576</c:v>
                </c:pt>
                <c:pt idx="143">
                  <c:v>0.9407872584695397</c:v>
                </c:pt>
                <c:pt idx="144">
                  <c:v>0.94736735347929624</c:v>
                </c:pt>
                <c:pt idx="145">
                  <c:v>0.95394744848905288</c:v>
                </c:pt>
                <c:pt idx="146">
                  <c:v>0.96052754349880942</c:v>
                </c:pt>
                <c:pt idx="147">
                  <c:v>0.96710358172989175</c:v>
                </c:pt>
                <c:pt idx="148">
                  <c:v>0.97368367673964817</c:v>
                </c:pt>
                <c:pt idx="149">
                  <c:v>0.98026377174940471</c:v>
                </c:pt>
                <c:pt idx="150">
                  <c:v>0.98684386675916136</c:v>
                </c:pt>
                <c:pt idx="151">
                  <c:v>0.99341990499024346</c:v>
                </c:pt>
                <c:pt idx="152">
                  <c:v>1</c:v>
                </c:pt>
              </c:numCache>
            </c:numRef>
          </c:xVal>
          <c:yVal>
            <c:numRef>
              <c:f>'60-cells'!$AJ$3:$AJ$202</c:f>
              <c:numCache>
                <c:formatCode>General</c:formatCode>
                <c:ptCount val="200"/>
                <c:pt idx="0">
                  <c:v>0.64404510841425988</c:v>
                </c:pt>
                <c:pt idx="1">
                  <c:v>0.6150277191963327</c:v>
                </c:pt>
                <c:pt idx="2">
                  <c:v>0.6166201522977256</c:v>
                </c:pt>
                <c:pt idx="3">
                  <c:v>0.4820803919835327</c:v>
                </c:pt>
                <c:pt idx="4">
                  <c:v>0.52314900173008194</c:v>
                </c:pt>
                <c:pt idx="5">
                  <c:v>0.54865066235619486</c:v>
                </c:pt>
                <c:pt idx="6">
                  <c:v>0.56015886446007557</c:v>
                </c:pt>
                <c:pt idx="7">
                  <c:v>0.58295806129794037</c:v>
                </c:pt>
                <c:pt idx="8">
                  <c:v>0.57464230239812086</c:v>
                </c:pt>
                <c:pt idx="9">
                  <c:v>0.62965006882442831</c:v>
                </c:pt>
                <c:pt idx="10">
                  <c:v>0.66325028098046401</c:v>
                </c:pt>
                <c:pt idx="11">
                  <c:v>0.60227688888327635</c:v>
                </c:pt>
                <c:pt idx="12">
                  <c:v>0.63117178324725021</c:v>
                </c:pt>
                <c:pt idx="13">
                  <c:v>0.58698144897521054</c:v>
                </c:pt>
                <c:pt idx="14">
                  <c:v>0.56573932589945319</c:v>
                </c:pt>
                <c:pt idx="15">
                  <c:v>0.50001767966964283</c:v>
                </c:pt>
                <c:pt idx="16">
                  <c:v>0.45745387500473567</c:v>
                </c:pt>
                <c:pt idx="17">
                  <c:v>0.44443153547930847</c:v>
                </c:pt>
                <c:pt idx="18">
                  <c:v>0.43983987270637859</c:v>
                </c:pt>
                <c:pt idx="19">
                  <c:v>0.50197633449934964</c:v>
                </c:pt>
                <c:pt idx="20">
                  <c:v>0.41582582999734802</c:v>
                </c:pt>
                <c:pt idx="21">
                  <c:v>0.60835490673974268</c:v>
                </c:pt>
                <c:pt idx="22">
                  <c:v>0.48472223976157702</c:v>
                </c:pt>
                <c:pt idx="23">
                  <c:v>0.43452334347809618</c:v>
                </c:pt>
                <c:pt idx="24">
                  <c:v>0.52223976157702656</c:v>
                </c:pt>
                <c:pt idx="25">
                  <c:v>0.4446676853523937</c:v>
                </c:pt>
                <c:pt idx="26">
                  <c:v>0.40214807986159345</c:v>
                </c:pt>
                <c:pt idx="27">
                  <c:v>0.34643060098248452</c:v>
                </c:pt>
                <c:pt idx="28">
                  <c:v>0.34474345536514833</c:v>
                </c:pt>
                <c:pt idx="29">
                  <c:v>0.32443582911336455</c:v>
                </c:pt>
                <c:pt idx="30">
                  <c:v>0.34694709990276185</c:v>
                </c:pt>
                <c:pt idx="31">
                  <c:v>0.34084256254183137</c:v>
                </c:pt>
                <c:pt idx="32">
                  <c:v>0.32504830338313107</c:v>
                </c:pt>
                <c:pt idx="33">
                  <c:v>0.34857362950989429</c:v>
                </c:pt>
                <c:pt idx="34">
                  <c:v>0.35490547690908864</c:v>
                </c:pt>
                <c:pt idx="35">
                  <c:v>0.34322174094232638</c:v>
                </c:pt>
                <c:pt idx="36">
                  <c:v>0.35282432722542845</c:v>
                </c:pt>
                <c:pt idx="37">
                  <c:v>0.37275436624698499</c:v>
                </c:pt>
                <c:pt idx="38">
                  <c:v>0.28413754782982054</c:v>
                </c:pt>
                <c:pt idx="39">
                  <c:v>0.33467740917069722</c:v>
                </c:pt>
                <c:pt idx="40">
                  <c:v>0.3849722808036673</c:v>
                </c:pt>
                <c:pt idx="41">
                  <c:v>0.29558513392349756</c:v>
                </c:pt>
                <c:pt idx="42">
                  <c:v>0.36389558892242413</c:v>
                </c:pt>
                <c:pt idx="43">
                  <c:v>0.3383156326164648</c:v>
                </c:pt>
                <c:pt idx="44">
                  <c:v>0.36101001427001905</c:v>
                </c:pt>
                <c:pt idx="45">
                  <c:v>0.39007917966332856</c:v>
                </c:pt>
                <c:pt idx="46">
                  <c:v>0.40753532776844692</c:v>
                </c:pt>
                <c:pt idx="47">
                  <c:v>0.36797075277507674</c:v>
                </c:pt>
                <c:pt idx="48">
                  <c:v>0.37398815462133933</c:v>
                </c:pt>
                <c:pt idx="49">
                  <c:v>0.37730182984580807</c:v>
                </c:pt>
                <c:pt idx="50">
                  <c:v>0.39285993913142309</c:v>
                </c:pt>
                <c:pt idx="51">
                  <c:v>0.39257201308295553</c:v>
                </c:pt>
                <c:pt idx="52">
                  <c:v>0.41005341785899202</c:v>
                </c:pt>
                <c:pt idx="53">
                  <c:v>0.35784409057042194</c:v>
                </c:pt>
                <c:pt idx="54">
                  <c:v>0.39983962013966939</c:v>
                </c:pt>
                <c:pt idx="55">
                  <c:v>0.35576167805321585</c:v>
                </c:pt>
                <c:pt idx="56">
                  <c:v>0.35912081528533724</c:v>
                </c:pt>
                <c:pt idx="57">
                  <c:v>0.4325204894742824</c:v>
                </c:pt>
                <c:pt idx="58">
                  <c:v>0.44730953313043814</c:v>
                </c:pt>
                <c:pt idx="59">
                  <c:v>0.3670261532827358</c:v>
                </c:pt>
                <c:pt idx="60">
                  <c:v>0.33900640256607778</c:v>
                </c:pt>
                <c:pt idx="61">
                  <c:v>0.36707919229166408</c:v>
                </c:pt>
                <c:pt idx="62">
                  <c:v>0.39508126333867932</c:v>
                </c:pt>
                <c:pt idx="63">
                  <c:v>0.35058532334852943</c:v>
                </c:pt>
                <c:pt idx="64">
                  <c:v>0.35831639031659235</c:v>
                </c:pt>
                <c:pt idx="65">
                  <c:v>0.36342328917625372</c:v>
                </c:pt>
                <c:pt idx="66">
                  <c:v>0.402252895045904</c:v>
                </c:pt>
                <c:pt idx="67">
                  <c:v>0.41126952656370364</c:v>
                </c:pt>
                <c:pt idx="68">
                  <c:v>0.38826069935721774</c:v>
                </c:pt>
                <c:pt idx="69">
                  <c:v>0.42605730738631342</c:v>
                </c:pt>
                <c:pt idx="70">
                  <c:v>0.3612196446386402</c:v>
                </c:pt>
                <c:pt idx="71">
                  <c:v>0.3422417821107</c:v>
                </c:pt>
                <c:pt idx="72">
                  <c:v>0.31535858158536123</c:v>
                </c:pt>
                <c:pt idx="73">
                  <c:v>0.34942225365274604</c:v>
                </c:pt>
                <c:pt idx="74">
                  <c:v>0.37372548524379001</c:v>
                </c:pt>
                <c:pt idx="75">
                  <c:v>0.34867844469420489</c:v>
                </c:pt>
                <c:pt idx="76">
                  <c:v>0.2904517155593721</c:v>
                </c:pt>
                <c:pt idx="77">
                  <c:v>0.29120436435273467</c:v>
                </c:pt>
                <c:pt idx="78">
                  <c:v>0.34049275764961418</c:v>
                </c:pt>
                <c:pt idx="79">
                  <c:v>0.37525603950143332</c:v>
                </c:pt>
                <c:pt idx="80">
                  <c:v>0.32774192733655777</c:v>
                </c:pt>
                <c:pt idx="81">
                  <c:v>0.36642251884779065</c:v>
                </c:pt>
                <c:pt idx="82">
                  <c:v>0.38850442623157844</c:v>
                </c:pt>
                <c:pt idx="83">
                  <c:v>0.37250053670425703</c:v>
                </c:pt>
                <c:pt idx="84">
                  <c:v>0.36545266268453158</c:v>
                </c:pt>
                <c:pt idx="85">
                  <c:v>0.33904049907181738</c:v>
                </c:pt>
                <c:pt idx="86">
                  <c:v>0.34294139189513434</c:v>
                </c:pt>
                <c:pt idx="87">
                  <c:v>0.29467589377044212</c:v>
                </c:pt>
                <c:pt idx="88">
                  <c:v>0.30948135426269469</c:v>
                </c:pt>
                <c:pt idx="89">
                  <c:v>0.33389824087287057</c:v>
                </c:pt>
                <c:pt idx="90">
                  <c:v>0.31632086074734489</c:v>
                </c:pt>
                <c:pt idx="91">
                  <c:v>0.31162438279010446</c:v>
                </c:pt>
                <c:pt idx="92">
                  <c:v>0.32910578756614089</c:v>
                </c:pt>
                <c:pt idx="93">
                  <c:v>0.32874714283910239</c:v>
                </c:pt>
                <c:pt idx="94">
                  <c:v>0.38654577140187152</c:v>
                </c:pt>
                <c:pt idx="95">
                  <c:v>0.36937881217876672</c:v>
                </c:pt>
                <c:pt idx="96">
                  <c:v>0.38133405735789966</c:v>
                </c:pt>
                <c:pt idx="97">
                  <c:v>0.48043618270675742</c:v>
                </c:pt>
                <c:pt idx="98">
                  <c:v>0.42385366284869991</c:v>
                </c:pt>
                <c:pt idx="99">
                  <c:v>0.35317413211764559</c:v>
                </c:pt>
                <c:pt idx="100">
                  <c:v>0.35453799234722871</c:v>
                </c:pt>
                <c:pt idx="101">
                  <c:v>0.39086592496243072</c:v>
                </c:pt>
                <c:pt idx="102">
                  <c:v>0.38507709598797779</c:v>
                </c:pt>
                <c:pt idx="103">
                  <c:v>0.34663265434983015</c:v>
                </c:pt>
                <c:pt idx="104">
                  <c:v>0.35397855708639048</c:v>
                </c:pt>
                <c:pt idx="105">
                  <c:v>0.3383497291222044</c:v>
                </c:pt>
                <c:pt idx="106">
                  <c:v>0.32555596246858703</c:v>
                </c:pt>
                <c:pt idx="107">
                  <c:v>0.32533749226514452</c:v>
                </c:pt>
                <c:pt idx="108">
                  <c:v>0.33995100205841866</c:v>
                </c:pt>
                <c:pt idx="109">
                  <c:v>0.38017982749693763</c:v>
                </c:pt>
                <c:pt idx="110">
                  <c:v>0.42366171214972154</c:v>
                </c:pt>
                <c:pt idx="111">
                  <c:v>0.37102302145554195</c:v>
                </c:pt>
                <c:pt idx="112">
                  <c:v>0.30342985591069244</c:v>
                </c:pt>
                <c:pt idx="113">
                  <c:v>0.42006768787806081</c:v>
                </c:pt>
                <c:pt idx="114">
                  <c:v>0.3599075605844394</c:v>
                </c:pt>
                <c:pt idx="115">
                  <c:v>0.36916918181014563</c:v>
                </c:pt>
                <c:pt idx="116">
                  <c:v>0.35492315657873136</c:v>
                </c:pt>
                <c:pt idx="117">
                  <c:v>0.37430260017427103</c:v>
                </c:pt>
                <c:pt idx="118">
                  <c:v>0.52808162956040761</c:v>
                </c:pt>
                <c:pt idx="119">
                  <c:v>0.44009370224910654</c:v>
                </c:pt>
                <c:pt idx="120">
                  <c:v>0.42138734893353708</c:v>
                </c:pt>
                <c:pt idx="121">
                  <c:v>0.4821511106621037</c:v>
                </c:pt>
                <c:pt idx="122">
                  <c:v>0.49988634498086809</c:v>
                </c:pt>
                <c:pt idx="123">
                  <c:v>0.43251164963946104</c:v>
                </c:pt>
                <c:pt idx="124">
                  <c:v>0.44335560129819285</c:v>
                </c:pt>
                <c:pt idx="125">
                  <c:v>0.46312020912523522</c:v>
                </c:pt>
                <c:pt idx="126">
                  <c:v>0.51206006036344343</c:v>
                </c:pt>
                <c:pt idx="127">
                  <c:v>0.52572013082955538</c:v>
                </c:pt>
                <c:pt idx="128">
                  <c:v>0.55232298230770205</c:v>
                </c:pt>
                <c:pt idx="129">
                  <c:v>0.60844204225441045</c:v>
                </c:pt>
                <c:pt idx="130">
                  <c:v>0.74951444050159743</c:v>
                </c:pt>
                <c:pt idx="131">
                  <c:v>0.69817015419197603</c:v>
                </c:pt>
                <c:pt idx="132">
                  <c:v>0.67224039299379956</c:v>
                </c:pt>
                <c:pt idx="133">
                  <c:v>0.63141677295515675</c:v>
                </c:pt>
                <c:pt idx="134">
                  <c:v>0.63120714258653576</c:v>
                </c:pt>
                <c:pt idx="135">
                  <c:v>0.66095823809463683</c:v>
                </c:pt>
                <c:pt idx="136">
                  <c:v>0.65943652367181482</c:v>
                </c:pt>
                <c:pt idx="137">
                  <c:v>0.72677585967393643</c:v>
                </c:pt>
                <c:pt idx="138">
                  <c:v>0.61364617929710685</c:v>
                </c:pt>
                <c:pt idx="139">
                  <c:v>0.69201384065566318</c:v>
                </c:pt>
                <c:pt idx="140">
                  <c:v>0.75602055893012743</c:v>
                </c:pt>
                <c:pt idx="141">
                  <c:v>0.77288191243512194</c:v>
                </c:pt>
                <c:pt idx="142">
                  <c:v>0.73713109475040095</c:v>
                </c:pt>
                <c:pt idx="143">
                  <c:v>0.7739490067814162</c:v>
                </c:pt>
                <c:pt idx="144">
                  <c:v>0.79380075012312623</c:v>
                </c:pt>
                <c:pt idx="145">
                  <c:v>0.72745021278745248</c:v>
                </c:pt>
                <c:pt idx="146">
                  <c:v>0.70870850013259756</c:v>
                </c:pt>
                <c:pt idx="147">
                  <c:v>0.82653465846666752</c:v>
                </c:pt>
                <c:pt idx="148">
                  <c:v>0.91266874613257232</c:v>
                </c:pt>
                <c:pt idx="149">
                  <c:v>1</c:v>
                </c:pt>
                <c:pt idx="150">
                  <c:v>0.81853334511977982</c:v>
                </c:pt>
                <c:pt idx="151">
                  <c:v>0.8275588164724007</c:v>
                </c:pt>
                <c:pt idx="152">
                  <c:v>0.45462007652771291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38D-604A-96AC-E44187B422C9}"/>
            </c:ext>
          </c:extLst>
        </c:ser>
        <c:ser>
          <c:idx val="9"/>
          <c:order val="9"/>
          <c:tx>
            <c:strRef>
              <c:f>'60-cells'!$AM$2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70000"/>
                </a:schemeClr>
              </a:solidFill>
              <a:ln w="9525">
                <a:solidFill>
                  <a:schemeClr val="accent6">
                    <a:shade val="70000"/>
                  </a:schemeClr>
                </a:solidFill>
              </a:ln>
              <a:effectLst/>
            </c:spPr>
          </c:marker>
          <c:xVal>
            <c:numRef>
              <c:f>'60-cells'!$AM$3:$AM$202</c:f>
              <c:numCache>
                <c:formatCode>General</c:formatCode>
                <c:ptCount val="200"/>
                <c:pt idx="0">
                  <c:v>0</c:v>
                </c:pt>
                <c:pt idx="1">
                  <c:v>8.6189452729788403E-3</c:v>
                </c:pt>
                <c:pt idx="2">
                  <c:v>1.7243359419861857E-2</c:v>
                </c:pt>
                <c:pt idx="3">
                  <c:v>2.5862304692840697E-2</c:v>
                </c:pt>
                <c:pt idx="4">
                  <c:v>3.4481249965819534E-2</c:v>
                </c:pt>
                <c:pt idx="5">
                  <c:v>4.3105664112702557E-2</c:v>
                </c:pt>
                <c:pt idx="6">
                  <c:v>5.1724609385681394E-2</c:v>
                </c:pt>
                <c:pt idx="7">
                  <c:v>6.0343554658660231E-2</c:v>
                </c:pt>
                <c:pt idx="8">
                  <c:v>6.8967968805543262E-2</c:v>
                </c:pt>
                <c:pt idx="9">
                  <c:v>7.7586914078522098E-2</c:v>
                </c:pt>
                <c:pt idx="10">
                  <c:v>8.6205859351500935E-2</c:v>
                </c:pt>
                <c:pt idx="11">
                  <c:v>9.4830273498383952E-2</c:v>
                </c:pt>
                <c:pt idx="12">
                  <c:v>0.10344921877136279</c:v>
                </c:pt>
                <c:pt idx="13">
                  <c:v>0.11206816404434163</c:v>
                </c:pt>
                <c:pt idx="14">
                  <c:v>0.12069257819122466</c:v>
                </c:pt>
                <c:pt idx="15">
                  <c:v>0.12931152346420349</c:v>
                </c:pt>
                <c:pt idx="16">
                  <c:v>0.13793046873718234</c:v>
                </c:pt>
                <c:pt idx="17">
                  <c:v>0.14654941401016117</c:v>
                </c:pt>
                <c:pt idx="18">
                  <c:v>0.1551738281570442</c:v>
                </c:pt>
                <c:pt idx="19">
                  <c:v>0.16379277343002305</c:v>
                </c:pt>
                <c:pt idx="20">
                  <c:v>0.17241171870300187</c:v>
                </c:pt>
                <c:pt idx="21">
                  <c:v>0.18103613284988487</c:v>
                </c:pt>
                <c:pt idx="22">
                  <c:v>0.18965507812286375</c:v>
                </c:pt>
                <c:pt idx="23">
                  <c:v>0.19827402339584257</c:v>
                </c:pt>
                <c:pt idx="24">
                  <c:v>0.20689843754272558</c:v>
                </c:pt>
                <c:pt idx="25">
                  <c:v>0.21551738281570443</c:v>
                </c:pt>
                <c:pt idx="26">
                  <c:v>0.22413632808868325</c:v>
                </c:pt>
                <c:pt idx="27">
                  <c:v>0.23276074223556628</c:v>
                </c:pt>
                <c:pt idx="28">
                  <c:v>0.24137968750854513</c:v>
                </c:pt>
                <c:pt idx="29">
                  <c:v>0.24999863278152396</c:v>
                </c:pt>
                <c:pt idx="30">
                  <c:v>0.25862304692840699</c:v>
                </c:pt>
                <c:pt idx="31">
                  <c:v>0.26724199220138578</c:v>
                </c:pt>
                <c:pt idx="32">
                  <c:v>0.27586093747436469</c:v>
                </c:pt>
                <c:pt idx="33">
                  <c:v>0.28448535162124766</c:v>
                </c:pt>
                <c:pt idx="34">
                  <c:v>0.29310429689422651</c:v>
                </c:pt>
                <c:pt idx="35">
                  <c:v>0.30172324216720536</c:v>
                </c:pt>
                <c:pt idx="36">
                  <c:v>0.31034765631408839</c:v>
                </c:pt>
                <c:pt idx="37">
                  <c:v>0.31896660158706719</c:v>
                </c:pt>
                <c:pt idx="38">
                  <c:v>0.3275855468600461</c:v>
                </c:pt>
                <c:pt idx="39">
                  <c:v>0.33620996100692907</c:v>
                </c:pt>
                <c:pt idx="40">
                  <c:v>0.34482890627990792</c:v>
                </c:pt>
                <c:pt idx="41">
                  <c:v>0.35344785155288677</c:v>
                </c:pt>
                <c:pt idx="42">
                  <c:v>0.36207226569976975</c:v>
                </c:pt>
                <c:pt idx="43">
                  <c:v>0.3706912109727486</c:v>
                </c:pt>
                <c:pt idx="44">
                  <c:v>0.3793101562457275</c:v>
                </c:pt>
                <c:pt idx="45">
                  <c:v>0.3879291015187063</c:v>
                </c:pt>
                <c:pt idx="46">
                  <c:v>0.39655351566558933</c:v>
                </c:pt>
                <c:pt idx="47">
                  <c:v>0.40517246093856812</c:v>
                </c:pt>
                <c:pt idx="48">
                  <c:v>0.41379140621154697</c:v>
                </c:pt>
                <c:pt idx="49">
                  <c:v>0.42241582035843001</c:v>
                </c:pt>
                <c:pt idx="50">
                  <c:v>0.43103476563140886</c:v>
                </c:pt>
                <c:pt idx="51">
                  <c:v>0.43965371090438765</c:v>
                </c:pt>
                <c:pt idx="52">
                  <c:v>0.44827812505127068</c:v>
                </c:pt>
                <c:pt idx="53">
                  <c:v>0.45689707032424953</c:v>
                </c:pt>
                <c:pt idx="54">
                  <c:v>0.46551601559722838</c:v>
                </c:pt>
                <c:pt idx="55">
                  <c:v>0.47414042974411141</c:v>
                </c:pt>
                <c:pt idx="56">
                  <c:v>0.48275937501709026</c:v>
                </c:pt>
                <c:pt idx="57">
                  <c:v>0.49137832029006906</c:v>
                </c:pt>
                <c:pt idx="58">
                  <c:v>0.50000273443695209</c:v>
                </c:pt>
                <c:pt idx="59">
                  <c:v>0.508621679709931</c:v>
                </c:pt>
                <c:pt idx="60">
                  <c:v>0.51724062498290979</c:v>
                </c:pt>
                <c:pt idx="61">
                  <c:v>0.52586503912979288</c:v>
                </c:pt>
                <c:pt idx="62">
                  <c:v>0.53448398440277156</c:v>
                </c:pt>
                <c:pt idx="63">
                  <c:v>0.54310292967575047</c:v>
                </c:pt>
                <c:pt idx="64">
                  <c:v>0.55172734382263344</c:v>
                </c:pt>
                <c:pt idx="65">
                  <c:v>0.56034628909561235</c:v>
                </c:pt>
                <c:pt idx="66">
                  <c:v>0.56896523436859125</c:v>
                </c:pt>
                <c:pt idx="67">
                  <c:v>0.57758964851547423</c:v>
                </c:pt>
                <c:pt idx="68">
                  <c:v>0.58620859378845303</c:v>
                </c:pt>
                <c:pt idx="69">
                  <c:v>0.59482753906143182</c:v>
                </c:pt>
                <c:pt idx="70">
                  <c:v>0.60345195320831491</c:v>
                </c:pt>
                <c:pt idx="71">
                  <c:v>0.61207089848129381</c:v>
                </c:pt>
                <c:pt idx="72">
                  <c:v>0.62068984375427261</c:v>
                </c:pt>
                <c:pt idx="73">
                  <c:v>0.6293087890272514</c:v>
                </c:pt>
                <c:pt idx="74">
                  <c:v>0.63793320317413438</c:v>
                </c:pt>
                <c:pt idx="75">
                  <c:v>0.64655214844711328</c:v>
                </c:pt>
                <c:pt idx="76">
                  <c:v>0.65517109372009219</c:v>
                </c:pt>
                <c:pt idx="77">
                  <c:v>0.66379550786697517</c:v>
                </c:pt>
                <c:pt idx="78">
                  <c:v>0.67241445313995396</c:v>
                </c:pt>
                <c:pt idx="79">
                  <c:v>0.68103339841293276</c:v>
                </c:pt>
                <c:pt idx="80">
                  <c:v>0.68965781255981584</c:v>
                </c:pt>
                <c:pt idx="81">
                  <c:v>0.69827675783279464</c:v>
                </c:pt>
                <c:pt idx="82">
                  <c:v>0.70689570310577354</c:v>
                </c:pt>
                <c:pt idx="83">
                  <c:v>0.71552011725265652</c:v>
                </c:pt>
                <c:pt idx="84">
                  <c:v>0.72413906252563531</c:v>
                </c:pt>
                <c:pt idx="85">
                  <c:v>0.73275800779861422</c:v>
                </c:pt>
                <c:pt idx="86">
                  <c:v>0.74138242194549719</c:v>
                </c:pt>
                <c:pt idx="87">
                  <c:v>0.7500013672184761</c:v>
                </c:pt>
                <c:pt idx="88">
                  <c:v>0.75862031249145501</c:v>
                </c:pt>
                <c:pt idx="89">
                  <c:v>0.76724472663833787</c:v>
                </c:pt>
                <c:pt idx="90">
                  <c:v>0.77586367191131678</c:v>
                </c:pt>
                <c:pt idx="91">
                  <c:v>0.78448261718429557</c:v>
                </c:pt>
                <c:pt idx="92">
                  <c:v>0.79310703133117866</c:v>
                </c:pt>
                <c:pt idx="93">
                  <c:v>0.80172597660415745</c:v>
                </c:pt>
                <c:pt idx="94">
                  <c:v>0.81034492187713625</c:v>
                </c:pt>
                <c:pt idx="95">
                  <c:v>0.81896933602401933</c:v>
                </c:pt>
                <c:pt idx="96">
                  <c:v>0.82758828129699813</c:v>
                </c:pt>
                <c:pt idx="97">
                  <c:v>0.83620722656997704</c:v>
                </c:pt>
                <c:pt idx="98">
                  <c:v>0.84483164071686001</c:v>
                </c:pt>
                <c:pt idx="99">
                  <c:v>0.85345058598983892</c:v>
                </c:pt>
                <c:pt idx="100">
                  <c:v>0.86206953126281771</c:v>
                </c:pt>
                <c:pt idx="101">
                  <c:v>0.87069394540970069</c:v>
                </c:pt>
                <c:pt idx="102">
                  <c:v>0.87931289068267948</c:v>
                </c:pt>
                <c:pt idx="103">
                  <c:v>0.88793183595565839</c:v>
                </c:pt>
                <c:pt idx="104">
                  <c:v>0.89655078122863718</c:v>
                </c:pt>
                <c:pt idx="105">
                  <c:v>0.90517519537552027</c:v>
                </c:pt>
                <c:pt idx="106">
                  <c:v>0.91379414064849906</c:v>
                </c:pt>
                <c:pt idx="107">
                  <c:v>0.92241308592147786</c:v>
                </c:pt>
                <c:pt idx="108">
                  <c:v>0.93103750006836095</c:v>
                </c:pt>
                <c:pt idx="109">
                  <c:v>0.93965644534133974</c:v>
                </c:pt>
                <c:pt idx="110">
                  <c:v>0.94827539061431865</c:v>
                </c:pt>
                <c:pt idx="111">
                  <c:v>0.95689980476120162</c:v>
                </c:pt>
                <c:pt idx="112">
                  <c:v>0.96551875003418053</c:v>
                </c:pt>
                <c:pt idx="113">
                  <c:v>0.97413769530715932</c:v>
                </c:pt>
                <c:pt idx="114">
                  <c:v>0.9827621094540423</c:v>
                </c:pt>
                <c:pt idx="115">
                  <c:v>0.9913810547270212</c:v>
                </c:pt>
                <c:pt idx="116">
                  <c:v>1</c:v>
                </c:pt>
              </c:numCache>
            </c:numRef>
          </c:xVal>
          <c:yVal>
            <c:numRef>
              <c:f>'60-cells'!$AN$3:$AN$202</c:f>
              <c:numCache>
                <c:formatCode>General</c:formatCode>
                <c:ptCount val="200"/>
                <c:pt idx="0">
                  <c:v>0.41447504761528819</c:v>
                </c:pt>
                <c:pt idx="1">
                  <c:v>0.41634018532955702</c:v>
                </c:pt>
                <c:pt idx="2">
                  <c:v>0.42362705140477436</c:v>
                </c:pt>
                <c:pt idx="3">
                  <c:v>0.45727453050832406</c:v>
                </c:pt>
                <c:pt idx="4">
                  <c:v>0.28087000286185154</c:v>
                </c:pt>
                <c:pt idx="5">
                  <c:v>0.30291218063217312</c:v>
                </c:pt>
                <c:pt idx="6">
                  <c:v>0.34261494281231192</c:v>
                </c:pt>
                <c:pt idx="7">
                  <c:v>0.28664304816792158</c:v>
                </c:pt>
                <c:pt idx="8">
                  <c:v>0.3069661413359912</c:v>
                </c:pt>
                <c:pt idx="9">
                  <c:v>0.35900841779084797</c:v>
                </c:pt>
                <c:pt idx="10">
                  <c:v>0.37819269142332707</c:v>
                </c:pt>
                <c:pt idx="11">
                  <c:v>0.2771436748147198</c:v>
                </c:pt>
                <c:pt idx="12">
                  <c:v>0.20229737597821046</c:v>
                </c:pt>
                <c:pt idx="13">
                  <c:v>0.36768476212092804</c:v>
                </c:pt>
                <c:pt idx="14">
                  <c:v>0.23796986174296628</c:v>
                </c:pt>
                <c:pt idx="15">
                  <c:v>0.22281981190727601</c:v>
                </c:pt>
                <c:pt idx="16">
                  <c:v>0.24914095112154977</c:v>
                </c:pt>
                <c:pt idx="17">
                  <c:v>0.26831338260981125</c:v>
                </c:pt>
                <c:pt idx="18">
                  <c:v>0.34118401705268769</c:v>
                </c:pt>
                <c:pt idx="19">
                  <c:v>0.31848262658758741</c:v>
                </c:pt>
                <c:pt idx="20">
                  <c:v>0.38621969151214314</c:v>
                </c:pt>
                <c:pt idx="21">
                  <c:v>0.4999595393405899</c:v>
                </c:pt>
                <c:pt idx="22">
                  <c:v>0.43280471317339858</c:v>
                </c:pt>
                <c:pt idx="23">
                  <c:v>0.3438346836667226</c:v>
                </c:pt>
                <c:pt idx="24">
                  <c:v>0.30452665962716985</c:v>
                </c:pt>
                <c:pt idx="25">
                  <c:v>0.25835216563212382</c:v>
                </c:pt>
                <c:pt idx="26">
                  <c:v>0.37798150651811357</c:v>
                </c:pt>
                <c:pt idx="27">
                  <c:v>0.40918358284073303</c:v>
                </c:pt>
                <c:pt idx="28">
                  <c:v>0.45594426297454926</c:v>
                </c:pt>
                <c:pt idx="29">
                  <c:v>0.35526432652738987</c:v>
                </c:pt>
                <c:pt idx="30">
                  <c:v>0.39884539093878602</c:v>
                </c:pt>
                <c:pt idx="31">
                  <c:v>0.38785588110487207</c:v>
                </c:pt>
                <c:pt idx="32">
                  <c:v>0.3819012562541324</c:v>
                </c:pt>
                <c:pt idx="33">
                  <c:v>0.4117118806311863</c:v>
                </c:pt>
                <c:pt idx="34">
                  <c:v>0.43573761755795254</c:v>
                </c:pt>
                <c:pt idx="35">
                  <c:v>0.52588001934216888</c:v>
                </c:pt>
                <c:pt idx="36">
                  <c:v>0.53498465455478472</c:v>
                </c:pt>
                <c:pt idx="37">
                  <c:v>0.49918387889433846</c:v>
                </c:pt>
                <c:pt idx="38">
                  <c:v>0.48098447692262147</c:v>
                </c:pt>
                <c:pt idx="39">
                  <c:v>0.52936950450494902</c:v>
                </c:pt>
                <c:pt idx="40">
                  <c:v>0.39051444248171874</c:v>
                </c:pt>
                <c:pt idx="41">
                  <c:v>0.35197813150701157</c:v>
                </c:pt>
                <c:pt idx="42">
                  <c:v>0.43109154964325541</c:v>
                </c:pt>
                <c:pt idx="43">
                  <c:v>0.29154766956470252</c:v>
                </c:pt>
                <c:pt idx="44">
                  <c:v>0.4153434715245774</c:v>
                </c:pt>
                <c:pt idx="45">
                  <c:v>0.46717258938351774</c:v>
                </c:pt>
                <c:pt idx="46">
                  <c:v>0.58586442718561582</c:v>
                </c:pt>
                <c:pt idx="47">
                  <c:v>0.44514225375741368</c:v>
                </c:pt>
                <c:pt idx="48">
                  <c:v>0.40607304629291546</c:v>
                </c:pt>
                <c:pt idx="49">
                  <c:v>0.49575755183405212</c:v>
                </c:pt>
                <c:pt idx="50">
                  <c:v>0.48556146566271602</c:v>
                </c:pt>
                <c:pt idx="51">
                  <c:v>0.52760502501652962</c:v>
                </c:pt>
                <c:pt idx="52">
                  <c:v>0.46718443152773531</c:v>
                </c:pt>
                <c:pt idx="53">
                  <c:v>0.4065487057523216</c:v>
                </c:pt>
                <c:pt idx="54">
                  <c:v>0.3914756298540456</c:v>
                </c:pt>
                <c:pt idx="55">
                  <c:v>0.48524962253165305</c:v>
                </c:pt>
                <c:pt idx="56">
                  <c:v>0.4122447771209774</c:v>
                </c:pt>
                <c:pt idx="57">
                  <c:v>0.49632005368438709</c:v>
                </c:pt>
                <c:pt idx="58">
                  <c:v>0.39473814058598877</c:v>
                </c:pt>
                <c:pt idx="59">
                  <c:v>0.3720860923884618</c:v>
                </c:pt>
                <c:pt idx="60">
                  <c:v>0.35923144484027908</c:v>
                </c:pt>
                <c:pt idx="61">
                  <c:v>0.36709857598215784</c:v>
                </c:pt>
                <c:pt idx="62">
                  <c:v>0.36458212033592219</c:v>
                </c:pt>
                <c:pt idx="63">
                  <c:v>0.48279829867861407</c:v>
                </c:pt>
                <c:pt idx="64">
                  <c:v>0.50841877769334765</c:v>
                </c:pt>
                <c:pt idx="65">
                  <c:v>0.50192928266211401</c:v>
                </c:pt>
                <c:pt idx="66">
                  <c:v>0.37575123602380273</c:v>
                </c:pt>
                <c:pt idx="67">
                  <c:v>0.49990624969161079</c:v>
                </c:pt>
                <c:pt idx="68">
                  <c:v>0.36631699446379756</c:v>
                </c:pt>
                <c:pt idx="69">
                  <c:v>0.32460304145737323</c:v>
                </c:pt>
                <c:pt idx="70">
                  <c:v>0.3514156296566765</c:v>
                </c:pt>
                <c:pt idx="71">
                  <c:v>0.32784186790088127</c:v>
                </c:pt>
                <c:pt idx="72">
                  <c:v>0.31602538166243971</c:v>
                </c:pt>
                <c:pt idx="73">
                  <c:v>0.32933200438159338</c:v>
                </c:pt>
                <c:pt idx="74">
                  <c:v>0.40090987141405071</c:v>
                </c:pt>
                <c:pt idx="75">
                  <c:v>0.44876792357869599</c:v>
                </c:pt>
                <c:pt idx="76">
                  <c:v>0.59144997187490744</c:v>
                </c:pt>
                <c:pt idx="77">
                  <c:v>0.50366020940858358</c:v>
                </c:pt>
                <c:pt idx="78">
                  <c:v>0.46209230951417607</c:v>
                </c:pt>
                <c:pt idx="79">
                  <c:v>0.48902726653706097</c:v>
                </c:pt>
                <c:pt idx="80">
                  <c:v>0.53432741555070906</c:v>
                </c:pt>
                <c:pt idx="81">
                  <c:v>0.56495514787877599</c:v>
                </c:pt>
                <c:pt idx="82">
                  <c:v>0.4758686706206271</c:v>
                </c:pt>
                <c:pt idx="83">
                  <c:v>0.51034312612870436</c:v>
                </c:pt>
                <c:pt idx="84">
                  <c:v>0.62378889404241467</c:v>
                </c:pt>
                <c:pt idx="85">
                  <c:v>0.6647942920864871</c:v>
                </c:pt>
                <c:pt idx="86">
                  <c:v>0.56157421570465693</c:v>
                </c:pt>
                <c:pt idx="87">
                  <c:v>0.5082253560044605</c:v>
                </c:pt>
                <c:pt idx="88">
                  <c:v>0.59368024236921835</c:v>
                </c:pt>
                <c:pt idx="89">
                  <c:v>0.59431379708485876</c:v>
                </c:pt>
                <c:pt idx="90">
                  <c:v>0.5529156345909032</c:v>
                </c:pt>
                <c:pt idx="91">
                  <c:v>0.40958818943483372</c:v>
                </c:pt>
                <c:pt idx="92">
                  <c:v>0.60027434300770721</c:v>
                </c:pt>
                <c:pt idx="93">
                  <c:v>0.44375277550255099</c:v>
                </c:pt>
                <c:pt idx="94">
                  <c:v>0.55023930999773019</c:v>
                </c:pt>
                <c:pt idx="95">
                  <c:v>0.4957871571945961</c:v>
                </c:pt>
                <c:pt idx="96">
                  <c:v>0.48605291464774558</c:v>
                </c:pt>
                <c:pt idx="97">
                  <c:v>0.45454688995687487</c:v>
                </c:pt>
                <c:pt idx="98">
                  <c:v>0.48945555741959679</c:v>
                </c:pt>
                <c:pt idx="99">
                  <c:v>0.50808522396455247</c:v>
                </c:pt>
                <c:pt idx="100">
                  <c:v>0.53848203448037657</c:v>
                </c:pt>
                <c:pt idx="101">
                  <c:v>0.54289323320142502</c:v>
                </c:pt>
                <c:pt idx="102">
                  <c:v>0.5661275201563164</c:v>
                </c:pt>
                <c:pt idx="103">
                  <c:v>0.60017368478185784</c:v>
                </c:pt>
                <c:pt idx="104">
                  <c:v>0.76661896914134597</c:v>
                </c:pt>
                <c:pt idx="105">
                  <c:v>0.58277362754482742</c:v>
                </c:pt>
                <c:pt idx="106">
                  <c:v>0.582390731548459</c:v>
                </c:pt>
                <c:pt idx="107">
                  <c:v>0.59619077694334521</c:v>
                </c:pt>
                <c:pt idx="108">
                  <c:v>0.73545241925137905</c:v>
                </c:pt>
                <c:pt idx="109">
                  <c:v>0.68629173122280007</c:v>
                </c:pt>
                <c:pt idx="110">
                  <c:v>0.81475136431369843</c:v>
                </c:pt>
                <c:pt idx="111">
                  <c:v>0.89043648169895295</c:v>
                </c:pt>
                <c:pt idx="112">
                  <c:v>0.84061460728489246</c:v>
                </c:pt>
                <c:pt idx="113">
                  <c:v>1</c:v>
                </c:pt>
                <c:pt idx="114">
                  <c:v>0.99792170368981481</c:v>
                </c:pt>
                <c:pt idx="115">
                  <c:v>0.89321149082727236</c:v>
                </c:pt>
                <c:pt idx="116">
                  <c:v>0.59210721087898321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38D-604A-96AC-E44187B422C9}"/>
            </c:ext>
          </c:extLst>
        </c:ser>
        <c:ser>
          <c:idx val="10"/>
          <c:order val="10"/>
          <c:tx>
            <c:strRef>
              <c:f>'60-cells'!$AQ$2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60000"/>
                </a:schemeClr>
              </a:solidFill>
              <a:ln w="9525">
                <a:solidFill>
                  <a:schemeClr val="accent6">
                    <a:shade val="60000"/>
                  </a:schemeClr>
                </a:solidFill>
              </a:ln>
              <a:effectLst/>
            </c:spPr>
          </c:marker>
          <c:xVal>
            <c:numRef>
              <c:f>'60-cells'!$AQ$3:$AQ$202</c:f>
              <c:numCache>
                <c:formatCode>General</c:formatCode>
                <c:ptCount val="200"/>
                <c:pt idx="0">
                  <c:v>0</c:v>
                </c:pt>
                <c:pt idx="1">
                  <c:v>8.2627729572443444E-3</c:v>
                </c:pt>
                <c:pt idx="2">
                  <c:v>1.6530788790730597E-2</c:v>
                </c:pt>
                <c:pt idx="3">
                  <c:v>2.4793561747974941E-2</c:v>
                </c:pt>
                <c:pt idx="4">
                  <c:v>3.3056334705219279E-2</c:v>
                </c:pt>
                <c:pt idx="5">
                  <c:v>4.1324350538705534E-2</c:v>
                </c:pt>
                <c:pt idx="6">
                  <c:v>4.9587123495949882E-2</c:v>
                </c:pt>
                <c:pt idx="7">
                  <c:v>5.7849896453194223E-2</c:v>
                </c:pt>
                <c:pt idx="8">
                  <c:v>6.6117912286680486E-2</c:v>
                </c:pt>
                <c:pt idx="9">
                  <c:v>7.4380685243924827E-2</c:v>
                </c:pt>
                <c:pt idx="10">
                  <c:v>8.2643458201169168E-2</c:v>
                </c:pt>
                <c:pt idx="11">
                  <c:v>9.091147403465541E-2</c:v>
                </c:pt>
                <c:pt idx="12">
                  <c:v>9.9174246991899764E-2</c:v>
                </c:pt>
                <c:pt idx="13">
                  <c:v>0.10743701994914411</c:v>
                </c:pt>
                <c:pt idx="14">
                  <c:v>0.11570503578263036</c:v>
                </c:pt>
                <c:pt idx="15">
                  <c:v>0.1239678087398747</c:v>
                </c:pt>
                <c:pt idx="16">
                  <c:v>0.13223058169711904</c:v>
                </c:pt>
                <c:pt idx="17">
                  <c:v>0.14049335465436338</c:v>
                </c:pt>
                <c:pt idx="18">
                  <c:v>0.14876137048784965</c:v>
                </c:pt>
                <c:pt idx="19">
                  <c:v>0.15702414344509399</c:v>
                </c:pt>
                <c:pt idx="20">
                  <c:v>0.16528691640233834</c:v>
                </c:pt>
                <c:pt idx="21">
                  <c:v>0.17355493223582458</c:v>
                </c:pt>
                <c:pt idx="22">
                  <c:v>0.18181770519306895</c:v>
                </c:pt>
                <c:pt idx="23">
                  <c:v>0.19008047815031329</c:v>
                </c:pt>
                <c:pt idx="24">
                  <c:v>0.19834849398379953</c:v>
                </c:pt>
                <c:pt idx="25">
                  <c:v>0.20661126694104387</c:v>
                </c:pt>
                <c:pt idx="26">
                  <c:v>0.21487403989828821</c:v>
                </c:pt>
                <c:pt idx="27">
                  <c:v>0.22314205573177445</c:v>
                </c:pt>
                <c:pt idx="28">
                  <c:v>0.23140482868901882</c:v>
                </c:pt>
                <c:pt idx="29">
                  <c:v>0.23966760164626313</c:v>
                </c:pt>
                <c:pt idx="30">
                  <c:v>0.2479356174797494</c:v>
                </c:pt>
                <c:pt idx="31">
                  <c:v>0.25619839043699372</c:v>
                </c:pt>
                <c:pt idx="32">
                  <c:v>0.26446116339423809</c:v>
                </c:pt>
                <c:pt idx="33">
                  <c:v>0.27272917922772433</c:v>
                </c:pt>
                <c:pt idx="34">
                  <c:v>0.2809919521849687</c:v>
                </c:pt>
                <c:pt idx="35">
                  <c:v>0.28925472514221301</c:v>
                </c:pt>
                <c:pt idx="36">
                  <c:v>0.29752274097569931</c:v>
                </c:pt>
                <c:pt idx="37">
                  <c:v>0.30578551393294362</c:v>
                </c:pt>
                <c:pt idx="38">
                  <c:v>0.31404828689018799</c:v>
                </c:pt>
                <c:pt idx="39">
                  <c:v>0.32231630272367423</c:v>
                </c:pt>
                <c:pt idx="40">
                  <c:v>0.33057907568091854</c:v>
                </c:pt>
                <c:pt idx="41">
                  <c:v>0.33884184863816291</c:v>
                </c:pt>
                <c:pt idx="42">
                  <c:v>0.34710986447164915</c:v>
                </c:pt>
                <c:pt idx="43">
                  <c:v>0.35537263742889352</c:v>
                </c:pt>
                <c:pt idx="44">
                  <c:v>0.36363541038613789</c:v>
                </c:pt>
                <c:pt idx="45">
                  <c:v>0.3718981833433822</c:v>
                </c:pt>
                <c:pt idx="46">
                  <c:v>0.38016619917686845</c:v>
                </c:pt>
                <c:pt idx="47">
                  <c:v>0.38842897213411276</c:v>
                </c:pt>
                <c:pt idx="48">
                  <c:v>0.39669174509135713</c:v>
                </c:pt>
                <c:pt idx="49">
                  <c:v>0.40495976092484337</c:v>
                </c:pt>
                <c:pt idx="50">
                  <c:v>0.41322253388208774</c:v>
                </c:pt>
                <c:pt idx="51">
                  <c:v>0.42148530683933205</c:v>
                </c:pt>
                <c:pt idx="52">
                  <c:v>0.42975332267281829</c:v>
                </c:pt>
                <c:pt idx="53">
                  <c:v>0.43801609563006266</c:v>
                </c:pt>
                <c:pt idx="54">
                  <c:v>0.44627886858730703</c:v>
                </c:pt>
                <c:pt idx="55">
                  <c:v>0.45454688442079327</c:v>
                </c:pt>
                <c:pt idx="56">
                  <c:v>0.46280965737803764</c:v>
                </c:pt>
                <c:pt idx="57">
                  <c:v>0.4710724303352819</c:v>
                </c:pt>
                <c:pt idx="58">
                  <c:v>0.4793404461687682</c:v>
                </c:pt>
                <c:pt idx="59">
                  <c:v>0.48760321912601257</c:v>
                </c:pt>
                <c:pt idx="60">
                  <c:v>0.49586599208325693</c:v>
                </c:pt>
                <c:pt idx="61">
                  <c:v>0.50413400791674323</c:v>
                </c:pt>
                <c:pt idx="62">
                  <c:v>0.51239678087398743</c:v>
                </c:pt>
                <c:pt idx="63">
                  <c:v>0.52065955383123186</c:v>
                </c:pt>
                <c:pt idx="64">
                  <c:v>0.5289275696647181</c:v>
                </c:pt>
                <c:pt idx="65">
                  <c:v>0.53719034262196241</c:v>
                </c:pt>
                <c:pt idx="66">
                  <c:v>0.54545311557920684</c:v>
                </c:pt>
                <c:pt idx="67">
                  <c:v>0.55372113141269308</c:v>
                </c:pt>
                <c:pt idx="68">
                  <c:v>0.56198390436993739</c:v>
                </c:pt>
                <c:pt idx="69">
                  <c:v>0.57024667732718171</c:v>
                </c:pt>
                <c:pt idx="70">
                  <c:v>0.57851469316066795</c:v>
                </c:pt>
                <c:pt idx="71">
                  <c:v>0.58677746611791237</c:v>
                </c:pt>
                <c:pt idx="72">
                  <c:v>0.59504023907515669</c:v>
                </c:pt>
                <c:pt idx="73">
                  <c:v>0.603303012032401</c:v>
                </c:pt>
                <c:pt idx="74">
                  <c:v>0.61157102786588724</c:v>
                </c:pt>
                <c:pt idx="75">
                  <c:v>0.61983380082313155</c:v>
                </c:pt>
                <c:pt idx="76">
                  <c:v>0.62809657378037598</c:v>
                </c:pt>
                <c:pt idx="77">
                  <c:v>0.63636458961386222</c:v>
                </c:pt>
                <c:pt idx="78">
                  <c:v>0.64462736257110653</c:v>
                </c:pt>
                <c:pt idx="79">
                  <c:v>0.65289013552835085</c:v>
                </c:pt>
                <c:pt idx="80">
                  <c:v>0.66115815136183709</c:v>
                </c:pt>
                <c:pt idx="81">
                  <c:v>0.66942092431908151</c:v>
                </c:pt>
                <c:pt idx="82">
                  <c:v>0.67768369727632582</c:v>
                </c:pt>
                <c:pt idx="83">
                  <c:v>0.68595171310981207</c:v>
                </c:pt>
                <c:pt idx="84">
                  <c:v>0.69421448606705638</c:v>
                </c:pt>
                <c:pt idx="85">
                  <c:v>0.7024772590243008</c:v>
                </c:pt>
                <c:pt idx="86">
                  <c:v>0.71074527485778705</c:v>
                </c:pt>
                <c:pt idx="87">
                  <c:v>0.71900804781503136</c:v>
                </c:pt>
                <c:pt idx="88">
                  <c:v>0.72727082077227578</c:v>
                </c:pt>
                <c:pt idx="89">
                  <c:v>0.73553883660576191</c:v>
                </c:pt>
                <c:pt idx="90">
                  <c:v>0.74380160956300623</c:v>
                </c:pt>
                <c:pt idx="91">
                  <c:v>0.75206438252025065</c:v>
                </c:pt>
                <c:pt idx="92">
                  <c:v>0.76033239835373689</c:v>
                </c:pt>
                <c:pt idx="93">
                  <c:v>0.76859517131098132</c:v>
                </c:pt>
                <c:pt idx="94">
                  <c:v>0.77685794426822552</c:v>
                </c:pt>
                <c:pt idx="95">
                  <c:v>0.78512596010171176</c:v>
                </c:pt>
                <c:pt idx="96">
                  <c:v>0.79338873305895619</c:v>
                </c:pt>
                <c:pt idx="97">
                  <c:v>0.8016515060162005</c:v>
                </c:pt>
                <c:pt idx="98">
                  <c:v>0.80991952184968674</c:v>
                </c:pt>
                <c:pt idx="99">
                  <c:v>0.81818229480693117</c:v>
                </c:pt>
                <c:pt idx="100">
                  <c:v>0.82644506776417548</c:v>
                </c:pt>
                <c:pt idx="101">
                  <c:v>0.83471308359766172</c:v>
                </c:pt>
                <c:pt idx="102">
                  <c:v>0.84297585655490592</c:v>
                </c:pt>
                <c:pt idx="103">
                  <c:v>0.85123862951215046</c:v>
                </c:pt>
                <c:pt idx="104">
                  <c:v>0.85950140246939466</c:v>
                </c:pt>
                <c:pt idx="105">
                  <c:v>0.86776941830288101</c:v>
                </c:pt>
                <c:pt idx="106">
                  <c:v>0.87603219126012533</c:v>
                </c:pt>
                <c:pt idx="107">
                  <c:v>0.88429496421736964</c:v>
                </c:pt>
                <c:pt idx="108">
                  <c:v>0.89256298005085599</c:v>
                </c:pt>
                <c:pt idx="109">
                  <c:v>0.90082575300810019</c:v>
                </c:pt>
                <c:pt idx="110">
                  <c:v>0.90908852596534473</c:v>
                </c:pt>
                <c:pt idx="111">
                  <c:v>0.91735654179883086</c:v>
                </c:pt>
                <c:pt idx="112">
                  <c:v>0.92561931475607528</c:v>
                </c:pt>
                <c:pt idx="113">
                  <c:v>0.9338820877133196</c:v>
                </c:pt>
                <c:pt idx="114">
                  <c:v>0.94215010354680573</c:v>
                </c:pt>
                <c:pt idx="115">
                  <c:v>0.95041287650405015</c:v>
                </c:pt>
                <c:pt idx="116">
                  <c:v>0.95867564946129447</c:v>
                </c:pt>
                <c:pt idx="117">
                  <c:v>0.96694366529478082</c:v>
                </c:pt>
                <c:pt idx="118">
                  <c:v>0.97520643825202513</c:v>
                </c:pt>
                <c:pt idx="119">
                  <c:v>0.98346921120926933</c:v>
                </c:pt>
                <c:pt idx="120">
                  <c:v>0.99173722704275569</c:v>
                </c:pt>
                <c:pt idx="121">
                  <c:v>1</c:v>
                </c:pt>
              </c:numCache>
            </c:numRef>
          </c:xVal>
          <c:yVal>
            <c:numRef>
              <c:f>'60-cells'!$AR$3:$AR$202</c:f>
              <c:numCache>
                <c:formatCode>General</c:formatCode>
                <c:ptCount val="200"/>
                <c:pt idx="0">
                  <c:v>0.32062586168200324</c:v>
                </c:pt>
                <c:pt idx="1">
                  <c:v>0.29040229384902189</c:v>
                </c:pt>
                <c:pt idx="2">
                  <c:v>0.53039304150272759</c:v>
                </c:pt>
                <c:pt idx="3">
                  <c:v>0.49615936021399487</c:v>
                </c:pt>
                <c:pt idx="4">
                  <c:v>0.47593473889603938</c:v>
                </c:pt>
                <c:pt idx="5">
                  <c:v>0.50482999958776675</c:v>
                </c:pt>
                <c:pt idx="6">
                  <c:v>0.41128740444204231</c:v>
                </c:pt>
                <c:pt idx="7">
                  <c:v>0.37391158970882588</c:v>
                </c:pt>
                <c:pt idx="8">
                  <c:v>0.33366159314410299</c:v>
                </c:pt>
                <c:pt idx="9">
                  <c:v>0.37708120537002515</c:v>
                </c:pt>
                <c:pt idx="10">
                  <c:v>0.41444785936433631</c:v>
                </c:pt>
                <c:pt idx="11">
                  <c:v>0.40769181442175129</c:v>
                </c:pt>
                <c:pt idx="12">
                  <c:v>0.27482216715600283</c:v>
                </c:pt>
                <c:pt idx="13">
                  <c:v>0.28342639117271201</c:v>
                </c:pt>
                <c:pt idx="14">
                  <c:v>0.55366131832193588</c:v>
                </c:pt>
                <c:pt idx="15">
                  <c:v>0.40172817339446598</c:v>
                </c:pt>
                <c:pt idx="16">
                  <c:v>0.48281445381384464</c:v>
                </c:pt>
                <c:pt idx="17">
                  <c:v>0.33698465118196436</c:v>
                </c:pt>
                <c:pt idx="18">
                  <c:v>0.2639506602602566</c:v>
                </c:pt>
                <c:pt idx="19">
                  <c:v>0.30989634623928763</c:v>
                </c:pt>
                <c:pt idx="20">
                  <c:v>0.2850478419589324</c:v>
                </c:pt>
                <c:pt idx="21">
                  <c:v>0.30335557866097479</c:v>
                </c:pt>
                <c:pt idx="22">
                  <c:v>0.23829372077151742</c:v>
                </c:pt>
                <c:pt idx="23">
                  <c:v>0.15997169331678293</c:v>
                </c:pt>
                <c:pt idx="24">
                  <c:v>0.32764985823756543</c:v>
                </c:pt>
                <c:pt idx="25">
                  <c:v>0.40222743366479935</c:v>
                </c:pt>
                <c:pt idx="26">
                  <c:v>0.4762782666049844</c:v>
                </c:pt>
                <c:pt idx="27">
                  <c:v>0.58420322183187301</c:v>
                </c:pt>
                <c:pt idx="28">
                  <c:v>0.43212350508191993</c:v>
                </c:pt>
                <c:pt idx="29">
                  <c:v>0.33674647197042917</c:v>
                </c:pt>
                <c:pt idx="30">
                  <c:v>0.35350375361276642</c:v>
                </c:pt>
                <c:pt idx="31">
                  <c:v>0.29927675966343448</c:v>
                </c:pt>
                <c:pt idx="32">
                  <c:v>0.2855356513056343</c:v>
                </c:pt>
                <c:pt idx="33">
                  <c:v>0.20460281326291777</c:v>
                </c:pt>
                <c:pt idx="34">
                  <c:v>0.19195870338901536</c:v>
                </c:pt>
                <c:pt idx="35">
                  <c:v>0.2954407002468819</c:v>
                </c:pt>
                <c:pt idx="36">
                  <c:v>0.28210724477036314</c:v>
                </c:pt>
                <c:pt idx="37">
                  <c:v>0.19095102210944334</c:v>
                </c:pt>
                <c:pt idx="38">
                  <c:v>0.23304690756356408</c:v>
                </c:pt>
                <c:pt idx="39">
                  <c:v>0.28822890854376315</c:v>
                </c:pt>
                <c:pt idx="40">
                  <c:v>0.46193942003361993</c:v>
                </c:pt>
                <c:pt idx="41">
                  <c:v>0.28002317666943016</c:v>
                </c:pt>
                <c:pt idx="42">
                  <c:v>0.41450282379776754</c:v>
                </c:pt>
                <c:pt idx="43">
                  <c:v>0.30586104075154702</c:v>
                </c:pt>
                <c:pt idx="44">
                  <c:v>0.28409741529751786</c:v>
                </c:pt>
                <c:pt idx="45">
                  <c:v>0.40213353609102115</c:v>
                </c:pt>
                <c:pt idx="46">
                  <c:v>0.34047031233539299</c:v>
                </c:pt>
                <c:pt idx="47">
                  <c:v>0.26414532596199208</c:v>
                </c:pt>
                <c:pt idx="48">
                  <c:v>0.19467257228968088</c:v>
                </c:pt>
                <c:pt idx="49">
                  <c:v>0.22977652377440763</c:v>
                </c:pt>
                <c:pt idx="50">
                  <c:v>0.31978536388745116</c:v>
                </c:pt>
                <c:pt idx="51">
                  <c:v>0.44406910861430082</c:v>
                </c:pt>
                <c:pt idx="52">
                  <c:v>0.33064771004429216</c:v>
                </c:pt>
                <c:pt idx="53">
                  <c:v>0.5502443627102962</c:v>
                </c:pt>
                <c:pt idx="54">
                  <c:v>0.50247110931967776</c:v>
                </c:pt>
                <c:pt idx="55">
                  <c:v>0.48699633112406848</c:v>
                </c:pt>
                <c:pt idx="56">
                  <c:v>0.41477535578019725</c:v>
                </c:pt>
                <c:pt idx="57">
                  <c:v>0.47230937647430643</c:v>
                </c:pt>
                <c:pt idx="58">
                  <c:v>0.50576897532554976</c:v>
                </c:pt>
                <c:pt idx="59">
                  <c:v>0.39001387851944141</c:v>
                </c:pt>
                <c:pt idx="60">
                  <c:v>0.27226861118617829</c:v>
                </c:pt>
                <c:pt idx="61">
                  <c:v>0.33119506419387784</c:v>
                </c:pt>
                <c:pt idx="62">
                  <c:v>0.35730775044315072</c:v>
                </c:pt>
                <c:pt idx="63">
                  <c:v>0.32784681412402727</c:v>
                </c:pt>
                <c:pt idx="64">
                  <c:v>0.27606344727765741</c:v>
                </c:pt>
                <c:pt idx="65">
                  <c:v>0.41271876989597983</c:v>
                </c:pt>
                <c:pt idx="66">
                  <c:v>0.24605286662422191</c:v>
                </c:pt>
                <c:pt idx="67">
                  <c:v>0.20421348185944679</c:v>
                </c:pt>
                <c:pt idx="68">
                  <c:v>0.19741850377651463</c:v>
                </c:pt>
                <c:pt idx="69">
                  <c:v>0.15319732689638746</c:v>
                </c:pt>
                <c:pt idx="70">
                  <c:v>0.30188298988196388</c:v>
                </c:pt>
                <c:pt idx="71">
                  <c:v>0.46039125515864104</c:v>
                </c:pt>
                <c:pt idx="72">
                  <c:v>0.36700439257430501</c:v>
                </c:pt>
                <c:pt idx="73">
                  <c:v>0.30453731397974559</c:v>
                </c:pt>
                <c:pt idx="74">
                  <c:v>0.27578175455632253</c:v>
                </c:pt>
                <c:pt idx="75">
                  <c:v>0.25189512786101331</c:v>
                </c:pt>
                <c:pt idx="76">
                  <c:v>0.29466661780939252</c:v>
                </c:pt>
                <c:pt idx="77">
                  <c:v>0.42642781566761179</c:v>
                </c:pt>
                <c:pt idx="78">
                  <c:v>0.32889342854394638</c:v>
                </c:pt>
                <c:pt idx="79">
                  <c:v>0.3618835395262982</c:v>
                </c:pt>
                <c:pt idx="80">
                  <c:v>0.36673415077660165</c:v>
                </c:pt>
                <c:pt idx="81">
                  <c:v>0.34521328490356035</c:v>
                </c:pt>
                <c:pt idx="82">
                  <c:v>0.38557779070459819</c:v>
                </c:pt>
                <c:pt idx="83">
                  <c:v>0.4393856808490173</c:v>
                </c:pt>
                <c:pt idx="84">
                  <c:v>0.49573109567017676</c:v>
                </c:pt>
                <c:pt idx="85">
                  <c:v>0.48046243409993444</c:v>
                </c:pt>
                <c:pt idx="86">
                  <c:v>0.41305771723547224</c:v>
                </c:pt>
                <c:pt idx="87">
                  <c:v>0.39864329456813991</c:v>
                </c:pt>
                <c:pt idx="88">
                  <c:v>0.38289598439010092</c:v>
                </c:pt>
                <c:pt idx="89">
                  <c:v>0.35542292841340578</c:v>
                </c:pt>
                <c:pt idx="90">
                  <c:v>0.28547839668747677</c:v>
                </c:pt>
                <c:pt idx="91">
                  <c:v>0.3867641063928216</c:v>
                </c:pt>
                <c:pt idx="92">
                  <c:v>0.20426844629287799</c:v>
                </c:pt>
                <c:pt idx="93">
                  <c:v>0.23878153011821932</c:v>
                </c:pt>
                <c:pt idx="94">
                  <c:v>0.23786316604297303</c:v>
                </c:pt>
                <c:pt idx="95">
                  <c:v>0.36961978353173963</c:v>
                </c:pt>
                <c:pt idx="96">
                  <c:v>0.23634477356943612</c:v>
                </c:pt>
                <c:pt idx="97">
                  <c:v>0.34531634321624383</c:v>
                </c:pt>
                <c:pt idx="98">
                  <c:v>0.26273457217059132</c:v>
                </c:pt>
                <c:pt idx="99">
                  <c:v>0.23431796008666061</c:v>
                </c:pt>
                <c:pt idx="100">
                  <c:v>0.22703288247230022</c:v>
                </c:pt>
                <c:pt idx="101">
                  <c:v>0.38426093448697574</c:v>
                </c:pt>
                <c:pt idx="102">
                  <c:v>0.4975059888330593</c:v>
                </c:pt>
                <c:pt idx="103">
                  <c:v>0.4918102994187511</c:v>
                </c:pt>
                <c:pt idx="104">
                  <c:v>0.49516083967332802</c:v>
                </c:pt>
                <c:pt idx="105">
                  <c:v>0.54684343839174065</c:v>
                </c:pt>
                <c:pt idx="106">
                  <c:v>0.51141428067587935</c:v>
                </c:pt>
                <c:pt idx="107">
                  <c:v>0.55542934093063945</c:v>
                </c:pt>
                <c:pt idx="108">
                  <c:v>0.42636827086472795</c:v>
                </c:pt>
                <c:pt idx="109">
                  <c:v>0.55002679516129771</c:v>
                </c:pt>
                <c:pt idx="110">
                  <c:v>0.64390146709233564</c:v>
                </c:pt>
                <c:pt idx="111">
                  <c:v>0.53340692460253847</c:v>
                </c:pt>
                <c:pt idx="112">
                  <c:v>0.69971555905699356</c:v>
                </c:pt>
                <c:pt idx="113">
                  <c:v>0.83976493543969255</c:v>
                </c:pt>
                <c:pt idx="114">
                  <c:v>0.73486073386679374</c:v>
                </c:pt>
                <c:pt idx="115">
                  <c:v>0.66019613141996036</c:v>
                </c:pt>
                <c:pt idx="116">
                  <c:v>0.78495165420042778</c:v>
                </c:pt>
                <c:pt idx="117">
                  <c:v>0.85860399499823659</c:v>
                </c:pt>
                <c:pt idx="118">
                  <c:v>0.63699656014254114</c:v>
                </c:pt>
                <c:pt idx="119">
                  <c:v>0.93293652065975641</c:v>
                </c:pt>
                <c:pt idx="120">
                  <c:v>1</c:v>
                </c:pt>
                <c:pt idx="121">
                  <c:v>0.77866280694200796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38D-604A-96AC-E44187B422C9}"/>
            </c:ext>
          </c:extLst>
        </c:ser>
        <c:ser>
          <c:idx val="11"/>
          <c:order val="11"/>
          <c:tx>
            <c:strRef>
              <c:f>'60-cells'!$AU$2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50000"/>
                </a:schemeClr>
              </a:solidFill>
              <a:ln w="9525">
                <a:solidFill>
                  <a:schemeClr val="accent6">
                    <a:shade val="50000"/>
                  </a:schemeClr>
                </a:solidFill>
              </a:ln>
              <a:effectLst/>
            </c:spPr>
          </c:marker>
          <c:xVal>
            <c:numRef>
              <c:f>'60-cells'!$AU$3:$AU$202</c:f>
              <c:numCache>
                <c:formatCode>General</c:formatCode>
                <c:ptCount val="200"/>
                <c:pt idx="0">
                  <c:v>0</c:v>
                </c:pt>
                <c:pt idx="1">
                  <c:v>6.2122235325343797E-3</c:v>
                </c:pt>
                <c:pt idx="2">
                  <c:v>1.2421087290308056E-2</c:v>
                </c:pt>
                <c:pt idx="3">
                  <c:v>1.8633310822842437E-2</c:v>
                </c:pt>
                <c:pt idx="4">
                  <c:v>2.4845534355376817E-2</c:v>
                </c:pt>
                <c:pt idx="5">
                  <c:v>3.1054398113150496E-2</c:v>
                </c:pt>
                <c:pt idx="6">
                  <c:v>3.7266621645684873E-2</c:v>
                </c:pt>
                <c:pt idx="7">
                  <c:v>4.3478845178219254E-2</c:v>
                </c:pt>
                <c:pt idx="8">
                  <c:v>4.9691068710753634E-2</c:v>
                </c:pt>
                <c:pt idx="9">
                  <c:v>5.5899932468527307E-2</c:v>
                </c:pt>
                <c:pt idx="10">
                  <c:v>6.2112156001061687E-2</c:v>
                </c:pt>
                <c:pt idx="11">
                  <c:v>6.8324379533596061E-2</c:v>
                </c:pt>
                <c:pt idx="12">
                  <c:v>7.4533243291369747E-2</c:v>
                </c:pt>
                <c:pt idx="13">
                  <c:v>8.0745466823904127E-2</c:v>
                </c:pt>
                <c:pt idx="14">
                  <c:v>8.6957690356438508E-2</c:v>
                </c:pt>
                <c:pt idx="15">
                  <c:v>9.3166554114212194E-2</c:v>
                </c:pt>
                <c:pt idx="16">
                  <c:v>9.9378777646746561E-2</c:v>
                </c:pt>
                <c:pt idx="17">
                  <c:v>0.10559100117928094</c:v>
                </c:pt>
                <c:pt idx="18">
                  <c:v>0.11179986493705461</c:v>
                </c:pt>
                <c:pt idx="19">
                  <c:v>0.11801208846958901</c:v>
                </c:pt>
                <c:pt idx="20">
                  <c:v>0.12422431200212337</c:v>
                </c:pt>
                <c:pt idx="21">
                  <c:v>0.13043653553465775</c:v>
                </c:pt>
                <c:pt idx="22">
                  <c:v>0.13664539929243144</c:v>
                </c:pt>
                <c:pt idx="23">
                  <c:v>0.14285762282496581</c:v>
                </c:pt>
                <c:pt idx="24">
                  <c:v>0.14906984635750017</c:v>
                </c:pt>
                <c:pt idx="25">
                  <c:v>0.15527871011527386</c:v>
                </c:pt>
                <c:pt idx="26">
                  <c:v>0.16149093364780825</c:v>
                </c:pt>
                <c:pt idx="27">
                  <c:v>0.16770315718034265</c:v>
                </c:pt>
                <c:pt idx="28">
                  <c:v>0.17391202093811634</c:v>
                </c:pt>
                <c:pt idx="29">
                  <c:v>0.1801242444706507</c:v>
                </c:pt>
                <c:pt idx="30">
                  <c:v>0.18633646800318507</c:v>
                </c:pt>
                <c:pt idx="31">
                  <c:v>0.19254533176095875</c:v>
                </c:pt>
                <c:pt idx="32">
                  <c:v>0.19875755529349312</c:v>
                </c:pt>
                <c:pt idx="33">
                  <c:v>0.20496977882602749</c:v>
                </c:pt>
                <c:pt idx="34">
                  <c:v>0.21117864258380117</c:v>
                </c:pt>
                <c:pt idx="35">
                  <c:v>0.21739086611633554</c:v>
                </c:pt>
                <c:pt idx="36">
                  <c:v>0.22360308964886996</c:v>
                </c:pt>
                <c:pt idx="37">
                  <c:v>0.22981531318140433</c:v>
                </c:pt>
                <c:pt idx="38">
                  <c:v>0.23602417693917802</c:v>
                </c:pt>
                <c:pt idx="39">
                  <c:v>0.24223640047171238</c:v>
                </c:pt>
                <c:pt idx="40">
                  <c:v>0.24844862400424675</c:v>
                </c:pt>
                <c:pt idx="41">
                  <c:v>0.25465748776202046</c:v>
                </c:pt>
                <c:pt idx="42">
                  <c:v>0.26086971129455483</c:v>
                </c:pt>
                <c:pt idx="43">
                  <c:v>0.2670819348270892</c:v>
                </c:pt>
                <c:pt idx="44">
                  <c:v>0.27329079858486288</c:v>
                </c:pt>
                <c:pt idx="45">
                  <c:v>0.27950302211739725</c:v>
                </c:pt>
                <c:pt idx="46">
                  <c:v>0.28571524564993162</c:v>
                </c:pt>
                <c:pt idx="47">
                  <c:v>0.29192410940770536</c:v>
                </c:pt>
                <c:pt idx="48">
                  <c:v>0.29813633294023967</c:v>
                </c:pt>
                <c:pt idx="49">
                  <c:v>0.30434855647277409</c:v>
                </c:pt>
                <c:pt idx="50">
                  <c:v>0.3105607800053084</c:v>
                </c:pt>
                <c:pt idx="51">
                  <c:v>0.31676964376308214</c:v>
                </c:pt>
                <c:pt idx="52">
                  <c:v>0.32298186729561651</c:v>
                </c:pt>
                <c:pt idx="53">
                  <c:v>0.32919409082815088</c:v>
                </c:pt>
                <c:pt idx="54">
                  <c:v>0.33540295458592462</c:v>
                </c:pt>
                <c:pt idx="55">
                  <c:v>0.34161517811845893</c:v>
                </c:pt>
                <c:pt idx="56">
                  <c:v>0.34782740165099335</c:v>
                </c:pt>
                <c:pt idx="57">
                  <c:v>0.35403626540876698</c:v>
                </c:pt>
                <c:pt idx="58">
                  <c:v>0.3602484889413014</c:v>
                </c:pt>
                <c:pt idx="59">
                  <c:v>0.36646071247383571</c:v>
                </c:pt>
                <c:pt idx="60">
                  <c:v>0.37266957623160946</c:v>
                </c:pt>
                <c:pt idx="61">
                  <c:v>0.37888179976414377</c:v>
                </c:pt>
                <c:pt idx="62">
                  <c:v>0.38509402329667819</c:v>
                </c:pt>
                <c:pt idx="63">
                  <c:v>0.39130624682921261</c:v>
                </c:pt>
                <c:pt idx="64">
                  <c:v>0.39751511058698624</c:v>
                </c:pt>
                <c:pt idx="65">
                  <c:v>0.40372733411952066</c:v>
                </c:pt>
                <c:pt idx="66">
                  <c:v>0.40993955765205498</c:v>
                </c:pt>
                <c:pt idx="67">
                  <c:v>0.41614842140982872</c:v>
                </c:pt>
                <c:pt idx="68">
                  <c:v>0.42236064494236303</c:v>
                </c:pt>
                <c:pt idx="69">
                  <c:v>0.42857286847489745</c:v>
                </c:pt>
                <c:pt idx="70">
                  <c:v>0.43478173223267108</c:v>
                </c:pt>
                <c:pt idx="71">
                  <c:v>0.4409939557652055</c:v>
                </c:pt>
                <c:pt idx="72">
                  <c:v>0.44720617929773993</c:v>
                </c:pt>
                <c:pt idx="73">
                  <c:v>0.45341504305551356</c:v>
                </c:pt>
                <c:pt idx="74">
                  <c:v>0.45962726658804798</c:v>
                </c:pt>
                <c:pt idx="75">
                  <c:v>0.46583949012058229</c:v>
                </c:pt>
                <c:pt idx="76">
                  <c:v>0.47204835387835603</c:v>
                </c:pt>
                <c:pt idx="77">
                  <c:v>0.47826057741089034</c:v>
                </c:pt>
                <c:pt idx="78">
                  <c:v>0.48447280094342476</c:v>
                </c:pt>
                <c:pt idx="79">
                  <c:v>0.49068502447595913</c:v>
                </c:pt>
                <c:pt idx="80">
                  <c:v>0.49689388823373282</c:v>
                </c:pt>
                <c:pt idx="81">
                  <c:v>0.50310611176626718</c:v>
                </c:pt>
                <c:pt idx="82">
                  <c:v>0.50931833529880155</c:v>
                </c:pt>
                <c:pt idx="83">
                  <c:v>0.51552719905657518</c:v>
                </c:pt>
                <c:pt idx="84">
                  <c:v>0.52173942258910966</c:v>
                </c:pt>
                <c:pt idx="85">
                  <c:v>0.52795164612164402</c:v>
                </c:pt>
                <c:pt idx="86">
                  <c:v>0.53416050987941766</c:v>
                </c:pt>
                <c:pt idx="87">
                  <c:v>0.54037273341195213</c:v>
                </c:pt>
                <c:pt idx="88">
                  <c:v>0.54658495694448639</c:v>
                </c:pt>
                <c:pt idx="89">
                  <c:v>0.55279382070226013</c:v>
                </c:pt>
                <c:pt idx="90">
                  <c:v>0.5590060442347945</c:v>
                </c:pt>
                <c:pt idx="91">
                  <c:v>0.56521826776732886</c:v>
                </c:pt>
                <c:pt idx="92">
                  <c:v>0.57143049129986323</c:v>
                </c:pt>
                <c:pt idx="93">
                  <c:v>0.57763935505763686</c:v>
                </c:pt>
                <c:pt idx="94">
                  <c:v>0.58385157859017134</c:v>
                </c:pt>
                <c:pt idx="95">
                  <c:v>0.59006380212270571</c:v>
                </c:pt>
                <c:pt idx="96">
                  <c:v>0.59627266588047934</c:v>
                </c:pt>
                <c:pt idx="97">
                  <c:v>0.60248488941301381</c:v>
                </c:pt>
                <c:pt idx="98">
                  <c:v>0.60869711294554818</c:v>
                </c:pt>
                <c:pt idx="99">
                  <c:v>0.61490597670332181</c:v>
                </c:pt>
                <c:pt idx="100">
                  <c:v>0.62111820023585618</c:v>
                </c:pt>
                <c:pt idx="101">
                  <c:v>0.62733042376839065</c:v>
                </c:pt>
                <c:pt idx="102">
                  <c:v>0.63353928752616429</c:v>
                </c:pt>
                <c:pt idx="103">
                  <c:v>0.63975151105869865</c:v>
                </c:pt>
                <c:pt idx="104">
                  <c:v>0.64596373459123302</c:v>
                </c:pt>
                <c:pt idx="105">
                  <c:v>0.65217595812376739</c:v>
                </c:pt>
                <c:pt idx="106">
                  <c:v>0.65838482188154102</c:v>
                </c:pt>
                <c:pt idx="107">
                  <c:v>0.66459704541407538</c:v>
                </c:pt>
                <c:pt idx="108">
                  <c:v>0.67080926894660986</c:v>
                </c:pt>
                <c:pt idx="109">
                  <c:v>0.67701813270438349</c:v>
                </c:pt>
                <c:pt idx="110">
                  <c:v>0.68323035623691786</c:v>
                </c:pt>
                <c:pt idx="111">
                  <c:v>0.68944257976945222</c:v>
                </c:pt>
                <c:pt idx="112">
                  <c:v>0.69565144352722597</c:v>
                </c:pt>
                <c:pt idx="113">
                  <c:v>0.70186366705976033</c:v>
                </c:pt>
                <c:pt idx="114">
                  <c:v>0.7080758905922947</c:v>
                </c:pt>
                <c:pt idx="115">
                  <c:v>0.71428475435006833</c:v>
                </c:pt>
                <c:pt idx="116">
                  <c:v>0.72049697788260281</c:v>
                </c:pt>
                <c:pt idx="117">
                  <c:v>0.72670920141513717</c:v>
                </c:pt>
                <c:pt idx="118">
                  <c:v>0.7329180651729108</c:v>
                </c:pt>
                <c:pt idx="119">
                  <c:v>0.73913028870544528</c:v>
                </c:pt>
                <c:pt idx="120">
                  <c:v>0.74534251223797954</c:v>
                </c:pt>
                <c:pt idx="121">
                  <c:v>0.7515547357705139</c:v>
                </c:pt>
                <c:pt idx="122">
                  <c:v>0.75776359952828753</c:v>
                </c:pt>
                <c:pt idx="123">
                  <c:v>0.76397582306082201</c:v>
                </c:pt>
                <c:pt idx="124">
                  <c:v>0.77018804659335638</c:v>
                </c:pt>
                <c:pt idx="125">
                  <c:v>0.77639691035113001</c:v>
                </c:pt>
                <c:pt idx="126">
                  <c:v>0.78260913388366449</c:v>
                </c:pt>
                <c:pt idx="127">
                  <c:v>0.78882135741619885</c:v>
                </c:pt>
                <c:pt idx="128">
                  <c:v>0.79503022117397248</c:v>
                </c:pt>
                <c:pt idx="129">
                  <c:v>0.80124244470650685</c:v>
                </c:pt>
                <c:pt idx="130">
                  <c:v>0.80745466823904133</c:v>
                </c:pt>
                <c:pt idx="131">
                  <c:v>0.81366353199681496</c:v>
                </c:pt>
                <c:pt idx="132">
                  <c:v>0.81987575552934933</c:v>
                </c:pt>
                <c:pt idx="133">
                  <c:v>0.82608797906188369</c:v>
                </c:pt>
                <c:pt idx="134">
                  <c:v>0.83230020259441806</c:v>
                </c:pt>
                <c:pt idx="135">
                  <c:v>0.8385090663521918</c:v>
                </c:pt>
                <c:pt idx="136">
                  <c:v>0.84472128988472606</c:v>
                </c:pt>
                <c:pt idx="137">
                  <c:v>0.85093351341726053</c:v>
                </c:pt>
                <c:pt idx="138">
                  <c:v>0.85714237717503428</c:v>
                </c:pt>
                <c:pt idx="139">
                  <c:v>0.86335460070756853</c:v>
                </c:pt>
                <c:pt idx="140">
                  <c:v>0.8695668242401029</c:v>
                </c:pt>
                <c:pt idx="141">
                  <c:v>0.87577568799787664</c:v>
                </c:pt>
                <c:pt idx="142">
                  <c:v>0.88198791153041101</c:v>
                </c:pt>
                <c:pt idx="143">
                  <c:v>0.88820013506294537</c:v>
                </c:pt>
                <c:pt idx="144">
                  <c:v>0.894408998820719</c:v>
                </c:pt>
                <c:pt idx="145">
                  <c:v>0.90062122235325348</c:v>
                </c:pt>
                <c:pt idx="146">
                  <c:v>0.90683344588578785</c:v>
                </c:pt>
                <c:pt idx="147">
                  <c:v>0.91304566941832221</c:v>
                </c:pt>
                <c:pt idx="148">
                  <c:v>0.91925453317609596</c:v>
                </c:pt>
                <c:pt idx="149">
                  <c:v>0.92546675670863032</c:v>
                </c:pt>
                <c:pt idx="150">
                  <c:v>0.93167898024116458</c:v>
                </c:pt>
                <c:pt idx="151">
                  <c:v>0.93788784399893832</c:v>
                </c:pt>
                <c:pt idx="152">
                  <c:v>0.9441000675314728</c:v>
                </c:pt>
                <c:pt idx="153">
                  <c:v>0.95031229106400705</c:v>
                </c:pt>
                <c:pt idx="154">
                  <c:v>0.95652115482178068</c:v>
                </c:pt>
                <c:pt idx="155">
                  <c:v>0.96273337835431505</c:v>
                </c:pt>
                <c:pt idx="156">
                  <c:v>0.96894560188684953</c:v>
                </c:pt>
                <c:pt idx="157">
                  <c:v>0.97515446564462316</c:v>
                </c:pt>
                <c:pt idx="158">
                  <c:v>0.98136668917715753</c:v>
                </c:pt>
                <c:pt idx="159">
                  <c:v>0.987578912709692</c:v>
                </c:pt>
                <c:pt idx="160">
                  <c:v>0.99378777646746563</c:v>
                </c:pt>
                <c:pt idx="161">
                  <c:v>1</c:v>
                </c:pt>
              </c:numCache>
            </c:numRef>
          </c:xVal>
          <c:yVal>
            <c:numRef>
              <c:f>'60-cells'!$AV$3:$AV$202</c:f>
              <c:numCache>
                <c:formatCode>General</c:formatCode>
                <c:ptCount val="200"/>
                <c:pt idx="0">
                  <c:v>0.41407057833007638</c:v>
                </c:pt>
                <c:pt idx="1">
                  <c:v>0.45871888863456778</c:v>
                </c:pt>
                <c:pt idx="2">
                  <c:v>0.52752706698856822</c:v>
                </c:pt>
                <c:pt idx="3">
                  <c:v>0.4827188794329994</c:v>
                </c:pt>
                <c:pt idx="4">
                  <c:v>0.51328303909401363</c:v>
                </c:pt>
                <c:pt idx="5">
                  <c:v>0.52360834904309439</c:v>
                </c:pt>
                <c:pt idx="6">
                  <c:v>0.55954737485004324</c:v>
                </c:pt>
                <c:pt idx="7">
                  <c:v>0.56037781639880513</c:v>
                </c:pt>
                <c:pt idx="8">
                  <c:v>0.51481625042988577</c:v>
                </c:pt>
                <c:pt idx="9">
                  <c:v>0.34891312224168614</c:v>
                </c:pt>
                <c:pt idx="10">
                  <c:v>0.50051931351698897</c:v>
                </c:pt>
                <c:pt idx="11">
                  <c:v>0.4339758711872439</c:v>
                </c:pt>
                <c:pt idx="12">
                  <c:v>0.40325988564750859</c:v>
                </c:pt>
                <c:pt idx="13">
                  <c:v>0.54411404423884047</c:v>
                </c:pt>
                <c:pt idx="14">
                  <c:v>0.46268706501023099</c:v>
                </c:pt>
                <c:pt idx="15">
                  <c:v>0.39376616744324067</c:v>
                </c:pt>
                <c:pt idx="16">
                  <c:v>0.42158250873861453</c:v>
                </c:pt>
                <c:pt idx="17">
                  <c:v>0.36797877198168427</c:v>
                </c:pt>
                <c:pt idx="18">
                  <c:v>0.35648946362907558</c:v>
                </c:pt>
                <c:pt idx="19">
                  <c:v>0.32042851704072961</c:v>
                </c:pt>
                <c:pt idx="20">
                  <c:v>0.24570373020081271</c:v>
                </c:pt>
                <c:pt idx="21">
                  <c:v>0.26713303282544515</c:v>
                </c:pt>
                <c:pt idx="22">
                  <c:v>0.29437082550720772</c:v>
                </c:pt>
                <c:pt idx="23">
                  <c:v>0.32088169428479085</c:v>
                </c:pt>
                <c:pt idx="24">
                  <c:v>0.34784459011038432</c:v>
                </c:pt>
                <c:pt idx="25">
                  <c:v>0.32554918985941156</c:v>
                </c:pt>
                <c:pt idx="26">
                  <c:v>0.34736610855320293</c:v>
                </c:pt>
                <c:pt idx="27">
                  <c:v>0.34300801571627887</c:v>
                </c:pt>
                <c:pt idx="28">
                  <c:v>0.3105747874725247</c:v>
                </c:pt>
                <c:pt idx="29">
                  <c:v>0.25556781153347591</c:v>
                </c:pt>
                <c:pt idx="30">
                  <c:v>0.28014290035736594</c:v>
                </c:pt>
                <c:pt idx="31">
                  <c:v>0.3502692033857171</c:v>
                </c:pt>
                <c:pt idx="32">
                  <c:v>0.31903562962306925</c:v>
                </c:pt>
                <c:pt idx="33">
                  <c:v>0.32248851816792173</c:v>
                </c:pt>
                <c:pt idx="34">
                  <c:v>0.28942268209616329</c:v>
                </c:pt>
                <c:pt idx="35">
                  <c:v>0.27641626515239526</c:v>
                </c:pt>
                <c:pt idx="36">
                  <c:v>0.32299805501847789</c:v>
                </c:pt>
                <c:pt idx="37">
                  <c:v>0.33250212498720411</c:v>
                </c:pt>
                <c:pt idx="38">
                  <c:v>0.30398876488497467</c:v>
                </c:pt>
                <c:pt idx="39">
                  <c:v>0.28172326973132572</c:v>
                </c:pt>
                <c:pt idx="40">
                  <c:v>0.38127503833028337</c:v>
                </c:pt>
                <c:pt idx="41">
                  <c:v>0.40465737384937267</c:v>
                </c:pt>
                <c:pt idx="42">
                  <c:v>0.41535304692684871</c:v>
                </c:pt>
                <c:pt idx="43">
                  <c:v>0.3171642606482275</c:v>
                </c:pt>
                <c:pt idx="44">
                  <c:v>0.28105270543364114</c:v>
                </c:pt>
                <c:pt idx="45">
                  <c:v>0.28015210192577328</c:v>
                </c:pt>
                <c:pt idx="46">
                  <c:v>0.27182238212503324</c:v>
                </c:pt>
                <c:pt idx="47">
                  <c:v>0.30610627581471261</c:v>
                </c:pt>
                <c:pt idx="48">
                  <c:v>0.26332933448506302</c:v>
                </c:pt>
                <c:pt idx="49">
                  <c:v>0.3208161331098886</c:v>
                </c:pt>
                <c:pt idx="50">
                  <c:v>0.33585149588747404</c:v>
                </c:pt>
                <c:pt idx="51">
                  <c:v>0.2692908006169652</c:v>
                </c:pt>
                <c:pt idx="52">
                  <c:v>0.28380512458348522</c:v>
                </c:pt>
                <c:pt idx="53">
                  <c:v>0.25636834798491404</c:v>
                </c:pt>
                <c:pt idx="54">
                  <c:v>0.25139144967259669</c:v>
                </c:pt>
                <c:pt idx="55">
                  <c:v>0.29628015095172971</c:v>
                </c:pt>
                <c:pt idx="56">
                  <c:v>0.29202787615149001</c:v>
                </c:pt>
                <c:pt idx="57">
                  <c:v>0.3174115527991746</c:v>
                </c:pt>
                <c:pt idx="58">
                  <c:v>0.41106626624508147</c:v>
                </c:pt>
                <c:pt idx="59">
                  <c:v>0.45269531191591611</c:v>
                </c:pt>
                <c:pt idx="60">
                  <c:v>0.32730438903311071</c:v>
                </c:pt>
                <c:pt idx="61">
                  <c:v>0.30698847618576591</c:v>
                </c:pt>
                <c:pt idx="62">
                  <c:v>0.30972134200274437</c:v>
                </c:pt>
                <c:pt idx="63">
                  <c:v>0.44477161132114967</c:v>
                </c:pt>
                <c:pt idx="64">
                  <c:v>0.25520664997348796</c:v>
                </c:pt>
                <c:pt idx="65">
                  <c:v>0.27291161778525147</c:v>
                </c:pt>
                <c:pt idx="66">
                  <c:v>0.27386167972330883</c:v>
                </c:pt>
                <c:pt idx="67">
                  <c:v>0.24259014949098076</c:v>
                </c:pt>
                <c:pt idx="68">
                  <c:v>0.25757490364232583</c:v>
                </c:pt>
                <c:pt idx="69">
                  <c:v>0.24858267091625769</c:v>
                </c:pt>
                <c:pt idx="70">
                  <c:v>0.2180150606670907</c:v>
                </c:pt>
                <c:pt idx="71">
                  <c:v>0.26999011981592264</c:v>
                </c:pt>
                <c:pt idx="72">
                  <c:v>0.32035490449347093</c:v>
                </c:pt>
                <c:pt idx="73">
                  <c:v>0.40784111651831051</c:v>
                </c:pt>
                <c:pt idx="74">
                  <c:v>0.39306684824428328</c:v>
                </c:pt>
                <c:pt idx="75">
                  <c:v>0.42825594622603425</c:v>
                </c:pt>
                <c:pt idx="76">
                  <c:v>0.37273253226012376</c:v>
                </c:pt>
                <c:pt idx="77">
                  <c:v>0.36651917319307076</c:v>
                </c:pt>
                <c:pt idx="78">
                  <c:v>0.37489145024769471</c:v>
                </c:pt>
                <c:pt idx="79">
                  <c:v>0.37619002158917991</c:v>
                </c:pt>
                <c:pt idx="80">
                  <c:v>0.37743913450047556</c:v>
                </c:pt>
                <c:pt idx="81">
                  <c:v>0.41780296451530163</c:v>
                </c:pt>
                <c:pt idx="82">
                  <c:v>0.42586238824407618</c:v>
                </c:pt>
                <c:pt idx="83">
                  <c:v>0.27269998171188281</c:v>
                </c:pt>
                <c:pt idx="84">
                  <c:v>0.37936916347391408</c:v>
                </c:pt>
                <c:pt idx="85">
                  <c:v>0.40135401079113936</c:v>
                </c:pt>
                <c:pt idx="86">
                  <c:v>0.44205944903308769</c:v>
                </c:pt>
                <c:pt idx="87">
                  <c:v>0.40099745001535514</c:v>
                </c:pt>
                <c:pt idx="88">
                  <c:v>0.33418831239784824</c:v>
                </c:pt>
                <c:pt idx="89">
                  <c:v>0.39421014311889463</c:v>
                </c:pt>
                <c:pt idx="90">
                  <c:v>0.39963446769501865</c:v>
                </c:pt>
                <c:pt idx="91">
                  <c:v>0.45329456405844382</c:v>
                </c:pt>
                <c:pt idx="92">
                  <c:v>0.48073479124516777</c:v>
                </c:pt>
                <c:pt idx="93">
                  <c:v>0.41965708054937967</c:v>
                </c:pt>
                <c:pt idx="94">
                  <c:v>0.28886253661936678</c:v>
                </c:pt>
                <c:pt idx="95">
                  <c:v>0.32427132204684289</c:v>
                </c:pt>
                <c:pt idx="96">
                  <c:v>0.32946330702068172</c:v>
                </c:pt>
                <c:pt idx="97">
                  <c:v>0.31976715431145242</c:v>
                </c:pt>
                <c:pt idx="98">
                  <c:v>0.36171365409234008</c:v>
                </c:pt>
                <c:pt idx="99">
                  <c:v>0.36247278348594519</c:v>
                </c:pt>
                <c:pt idx="100">
                  <c:v>0.4460368269771583</c:v>
                </c:pt>
                <c:pt idx="101">
                  <c:v>0.40595479499480691</c:v>
                </c:pt>
                <c:pt idx="102">
                  <c:v>0.41681724649966584</c:v>
                </c:pt>
                <c:pt idx="103">
                  <c:v>0.38892384206888064</c:v>
                </c:pt>
                <c:pt idx="104">
                  <c:v>0.34104578125341467</c:v>
                </c:pt>
                <c:pt idx="105">
                  <c:v>0.286853144118415</c:v>
                </c:pt>
                <c:pt idx="106">
                  <c:v>0.24809498779066894</c:v>
                </c:pt>
                <c:pt idx="107">
                  <c:v>0.27480944126926432</c:v>
                </c:pt>
                <c:pt idx="108">
                  <c:v>0.25559886682685068</c:v>
                </c:pt>
                <c:pt idx="109">
                  <c:v>0.27814731020902517</c:v>
                </c:pt>
                <c:pt idx="110">
                  <c:v>0.3123805952724642</c:v>
                </c:pt>
                <c:pt idx="111">
                  <c:v>0.30449370095132716</c:v>
                </c:pt>
                <c:pt idx="112">
                  <c:v>0.24858612150441045</c:v>
                </c:pt>
                <c:pt idx="113">
                  <c:v>0.31695032418275698</c:v>
                </c:pt>
                <c:pt idx="114">
                  <c:v>0.33419406337810281</c:v>
                </c:pt>
                <c:pt idx="115">
                  <c:v>0.32158561426795196</c:v>
                </c:pt>
                <c:pt idx="116">
                  <c:v>0.36156527880177175</c:v>
                </c:pt>
                <c:pt idx="117">
                  <c:v>0.42430617298718565</c:v>
                </c:pt>
                <c:pt idx="118">
                  <c:v>0.36943952096634874</c:v>
                </c:pt>
                <c:pt idx="119">
                  <c:v>0.45379489934059258</c:v>
                </c:pt>
                <c:pt idx="120">
                  <c:v>0.46645395707698378</c:v>
                </c:pt>
                <c:pt idx="121">
                  <c:v>0.45253313427273684</c:v>
                </c:pt>
                <c:pt idx="122">
                  <c:v>0.4626123022669214</c:v>
                </c:pt>
                <c:pt idx="123">
                  <c:v>0.41116978388966396</c:v>
                </c:pt>
                <c:pt idx="124">
                  <c:v>0.41265928777560135</c:v>
                </c:pt>
                <c:pt idx="125">
                  <c:v>0.48375175548672272</c:v>
                </c:pt>
                <c:pt idx="126">
                  <c:v>0.42457186827494742</c:v>
                </c:pt>
                <c:pt idx="127">
                  <c:v>0.4358472401620857</c:v>
                </c:pt>
                <c:pt idx="128">
                  <c:v>0.50703632434148405</c:v>
                </c:pt>
                <c:pt idx="129">
                  <c:v>0.50363174403077005</c:v>
                </c:pt>
                <c:pt idx="130">
                  <c:v>0.48257970571083841</c:v>
                </c:pt>
                <c:pt idx="131">
                  <c:v>0.53289158137004455</c:v>
                </c:pt>
                <c:pt idx="132">
                  <c:v>0.45878444980947009</c:v>
                </c:pt>
                <c:pt idx="133">
                  <c:v>0.36147441331374935</c:v>
                </c:pt>
                <c:pt idx="134">
                  <c:v>0.40491386756872705</c:v>
                </c:pt>
                <c:pt idx="135">
                  <c:v>0.42791548819496283</c:v>
                </c:pt>
                <c:pt idx="136">
                  <c:v>0.45773777140313571</c:v>
                </c:pt>
                <c:pt idx="137">
                  <c:v>0.65903243207804774</c:v>
                </c:pt>
                <c:pt idx="138">
                  <c:v>0.7368293925699636</c:v>
                </c:pt>
                <c:pt idx="139">
                  <c:v>0.71272818451905129</c:v>
                </c:pt>
                <c:pt idx="140">
                  <c:v>0.81274693271468135</c:v>
                </c:pt>
                <c:pt idx="141">
                  <c:v>0.75518077056234234</c:v>
                </c:pt>
                <c:pt idx="142">
                  <c:v>0.76134582139525686</c:v>
                </c:pt>
                <c:pt idx="143">
                  <c:v>0.90508237129018654</c:v>
                </c:pt>
                <c:pt idx="144">
                  <c:v>0.81525320990962902</c:v>
                </c:pt>
                <c:pt idx="145">
                  <c:v>0.72912307902882045</c:v>
                </c:pt>
                <c:pt idx="146">
                  <c:v>0.85750336144795891</c:v>
                </c:pt>
                <c:pt idx="147">
                  <c:v>0.77639268613335144</c:v>
                </c:pt>
                <c:pt idx="148">
                  <c:v>0.75415824627307737</c:v>
                </c:pt>
                <c:pt idx="149">
                  <c:v>0.80378115449778409</c:v>
                </c:pt>
                <c:pt idx="150">
                  <c:v>0.80991630023337469</c:v>
                </c:pt>
                <c:pt idx="151">
                  <c:v>0.84899996204353045</c:v>
                </c:pt>
                <c:pt idx="152">
                  <c:v>0.86996918624779596</c:v>
                </c:pt>
                <c:pt idx="153">
                  <c:v>1</c:v>
                </c:pt>
                <c:pt idx="154">
                  <c:v>0.89732659931885395</c:v>
                </c:pt>
                <c:pt idx="155">
                  <c:v>0.86826689609243901</c:v>
                </c:pt>
                <c:pt idx="156">
                  <c:v>0.84283606140666689</c:v>
                </c:pt>
                <c:pt idx="157">
                  <c:v>0.92366033790459579</c:v>
                </c:pt>
                <c:pt idx="158">
                  <c:v>0.80199950081491389</c:v>
                </c:pt>
                <c:pt idx="159">
                  <c:v>0.77129501723568783</c:v>
                </c:pt>
                <c:pt idx="160">
                  <c:v>0.68811974000968468</c:v>
                </c:pt>
                <c:pt idx="161">
                  <c:v>0.66711370953178972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38D-604A-96AC-E44187B422C9}"/>
            </c:ext>
          </c:extLst>
        </c:ser>
        <c:ser>
          <c:idx val="12"/>
          <c:order val="12"/>
          <c:tx>
            <c:strRef>
              <c:f>'60-cells'!$AY$2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40000"/>
                </a:schemeClr>
              </a:solidFill>
              <a:ln w="9525">
                <a:solidFill>
                  <a:schemeClr val="accent6">
                    <a:shade val="40000"/>
                  </a:schemeClr>
                </a:solidFill>
              </a:ln>
              <a:effectLst/>
            </c:spPr>
          </c:marker>
          <c:xVal>
            <c:numRef>
              <c:f>'60-cells'!$AY$3:$AY$202</c:f>
              <c:numCache>
                <c:formatCode>General</c:formatCode>
                <c:ptCount val="200"/>
                <c:pt idx="0">
                  <c:v>0</c:v>
                </c:pt>
                <c:pt idx="1">
                  <c:v>8.0658529563161427E-3</c:v>
                </c:pt>
                <c:pt idx="2">
                  <c:v>1.6127343634126975E-2</c:v>
                </c:pt>
                <c:pt idx="3">
                  <c:v>2.4193196590443118E-2</c:v>
                </c:pt>
                <c:pt idx="4">
                  <c:v>3.2259049546759268E-2</c:v>
                </c:pt>
                <c:pt idx="5">
                  <c:v>4.0320540224570101E-2</c:v>
                </c:pt>
                <c:pt idx="6">
                  <c:v>4.8386393180886236E-2</c:v>
                </c:pt>
                <c:pt idx="7">
                  <c:v>5.6452246137202386E-2</c:v>
                </c:pt>
                <c:pt idx="8">
                  <c:v>6.4518099093518536E-2</c:v>
                </c:pt>
                <c:pt idx="9">
                  <c:v>7.2579589771329361E-2</c:v>
                </c:pt>
                <c:pt idx="10">
                  <c:v>8.0645442727645511E-2</c:v>
                </c:pt>
                <c:pt idx="11">
                  <c:v>8.8711295683961647E-2</c:v>
                </c:pt>
                <c:pt idx="12">
                  <c:v>9.6772786361772473E-2</c:v>
                </c:pt>
                <c:pt idx="13">
                  <c:v>0.10483863931808864</c:v>
                </c:pt>
                <c:pt idx="14">
                  <c:v>0.11290449227440477</c:v>
                </c:pt>
                <c:pt idx="15">
                  <c:v>0.12096598295221561</c:v>
                </c:pt>
                <c:pt idx="16">
                  <c:v>0.12903183590853173</c:v>
                </c:pt>
                <c:pt idx="17">
                  <c:v>0.13709768886484788</c:v>
                </c:pt>
                <c:pt idx="18">
                  <c:v>0.14515917954265872</c:v>
                </c:pt>
                <c:pt idx="19">
                  <c:v>0.15322503249897487</c:v>
                </c:pt>
                <c:pt idx="20">
                  <c:v>0.16129088545529102</c:v>
                </c:pt>
                <c:pt idx="21">
                  <c:v>0.16935673841160714</c:v>
                </c:pt>
                <c:pt idx="22">
                  <c:v>0.17741822908941798</c:v>
                </c:pt>
                <c:pt idx="23">
                  <c:v>0.18548408204573411</c:v>
                </c:pt>
                <c:pt idx="24">
                  <c:v>0.19354993500205026</c:v>
                </c:pt>
                <c:pt idx="25">
                  <c:v>0.20161142567986109</c:v>
                </c:pt>
                <c:pt idx="26">
                  <c:v>0.20967727863617727</c:v>
                </c:pt>
                <c:pt idx="27">
                  <c:v>0.21774313159249339</c:v>
                </c:pt>
                <c:pt idx="28">
                  <c:v>0.22580462227030423</c:v>
                </c:pt>
                <c:pt idx="29">
                  <c:v>0.23387047522662038</c:v>
                </c:pt>
                <c:pt idx="30">
                  <c:v>0.24193632818293651</c:v>
                </c:pt>
                <c:pt idx="31">
                  <c:v>0.24999781886074735</c:v>
                </c:pt>
                <c:pt idx="32">
                  <c:v>0.25806367181706347</c:v>
                </c:pt>
                <c:pt idx="33">
                  <c:v>0.26612952477337964</c:v>
                </c:pt>
                <c:pt idx="34">
                  <c:v>0.27419101545119046</c:v>
                </c:pt>
                <c:pt idx="35">
                  <c:v>0.28225686840750658</c:v>
                </c:pt>
                <c:pt idx="36">
                  <c:v>0.29032272136382276</c:v>
                </c:pt>
                <c:pt idx="37">
                  <c:v>0.29838857432013893</c:v>
                </c:pt>
                <c:pt idx="38">
                  <c:v>0.30645006499794974</c:v>
                </c:pt>
                <c:pt idx="39">
                  <c:v>0.31451591795426587</c:v>
                </c:pt>
                <c:pt idx="40">
                  <c:v>0.32258177091058204</c:v>
                </c:pt>
                <c:pt idx="41">
                  <c:v>0.33064326158839286</c:v>
                </c:pt>
                <c:pt idx="42">
                  <c:v>0.33870911454470898</c:v>
                </c:pt>
                <c:pt idx="43">
                  <c:v>0.3467749675010251</c:v>
                </c:pt>
                <c:pt idx="44">
                  <c:v>0.35483645817883597</c:v>
                </c:pt>
                <c:pt idx="45">
                  <c:v>0.36290231113515214</c:v>
                </c:pt>
                <c:pt idx="46">
                  <c:v>0.37096816409146821</c:v>
                </c:pt>
                <c:pt idx="47">
                  <c:v>0.37902965476927913</c:v>
                </c:pt>
                <c:pt idx="48">
                  <c:v>0.3870955077255952</c:v>
                </c:pt>
                <c:pt idx="49">
                  <c:v>0.39516136068191138</c:v>
                </c:pt>
                <c:pt idx="50">
                  <c:v>0.4032272136382275</c:v>
                </c:pt>
                <c:pt idx="51">
                  <c:v>0.41128870431603837</c:v>
                </c:pt>
                <c:pt idx="52">
                  <c:v>0.41935455727235454</c:v>
                </c:pt>
                <c:pt idx="53">
                  <c:v>0.42742041022867061</c:v>
                </c:pt>
                <c:pt idx="54">
                  <c:v>0.43548190090648153</c:v>
                </c:pt>
                <c:pt idx="55">
                  <c:v>0.4435477538627976</c:v>
                </c:pt>
                <c:pt idx="56">
                  <c:v>0.45161360681911378</c:v>
                </c:pt>
                <c:pt idx="57">
                  <c:v>0.45967509749692459</c:v>
                </c:pt>
                <c:pt idx="58">
                  <c:v>0.46774095045324077</c:v>
                </c:pt>
                <c:pt idx="59">
                  <c:v>0.47580680340955683</c:v>
                </c:pt>
                <c:pt idx="60">
                  <c:v>0.4838682940873677</c:v>
                </c:pt>
                <c:pt idx="61">
                  <c:v>0.49193414704368382</c:v>
                </c:pt>
                <c:pt idx="62">
                  <c:v>0.5</c:v>
                </c:pt>
                <c:pt idx="63">
                  <c:v>0.50806585295631612</c:v>
                </c:pt>
                <c:pt idx="64">
                  <c:v>0.51612734363412693</c:v>
                </c:pt>
                <c:pt idx="65">
                  <c:v>0.52419319659044317</c:v>
                </c:pt>
                <c:pt idx="66">
                  <c:v>0.53225904954675929</c:v>
                </c:pt>
                <c:pt idx="67">
                  <c:v>0.5403205402245701</c:v>
                </c:pt>
                <c:pt idx="68">
                  <c:v>0.54838639318088622</c:v>
                </c:pt>
                <c:pt idx="69">
                  <c:v>0.55645224613720234</c:v>
                </c:pt>
                <c:pt idx="70">
                  <c:v>0.56451373681501316</c:v>
                </c:pt>
                <c:pt idx="71">
                  <c:v>0.57257958977132939</c:v>
                </c:pt>
                <c:pt idx="72">
                  <c:v>0.58064544272764551</c:v>
                </c:pt>
                <c:pt idx="73">
                  <c:v>0.58870693340545632</c:v>
                </c:pt>
                <c:pt idx="74">
                  <c:v>0.59677278636177256</c:v>
                </c:pt>
                <c:pt idx="75">
                  <c:v>0.60483863931808857</c:v>
                </c:pt>
                <c:pt idx="76">
                  <c:v>0.61290012999589949</c:v>
                </c:pt>
                <c:pt idx="77">
                  <c:v>0.62096598295221561</c:v>
                </c:pt>
                <c:pt idx="78">
                  <c:v>0.62903183590853173</c:v>
                </c:pt>
                <c:pt idx="79">
                  <c:v>0.63709768886484786</c:v>
                </c:pt>
                <c:pt idx="80">
                  <c:v>0.64515917954265878</c:v>
                </c:pt>
                <c:pt idx="81">
                  <c:v>0.65322503249897479</c:v>
                </c:pt>
                <c:pt idx="82">
                  <c:v>0.66129088545529102</c:v>
                </c:pt>
                <c:pt idx="83">
                  <c:v>0.66935237613310183</c:v>
                </c:pt>
                <c:pt idx="84">
                  <c:v>0.67741822908941796</c:v>
                </c:pt>
                <c:pt idx="85">
                  <c:v>0.68548408204573419</c:v>
                </c:pt>
                <c:pt idx="86">
                  <c:v>0.693545572723545</c:v>
                </c:pt>
                <c:pt idx="87">
                  <c:v>0.70161142567986112</c:v>
                </c:pt>
                <c:pt idx="88">
                  <c:v>0.70967727863617724</c:v>
                </c:pt>
                <c:pt idx="89">
                  <c:v>0.71773876931398806</c:v>
                </c:pt>
                <c:pt idx="90">
                  <c:v>0.72580462227030429</c:v>
                </c:pt>
                <c:pt idx="91">
                  <c:v>0.73387047522662041</c:v>
                </c:pt>
                <c:pt idx="92">
                  <c:v>0.74193632818293642</c:v>
                </c:pt>
                <c:pt idx="93">
                  <c:v>0.74999781886074723</c:v>
                </c:pt>
                <c:pt idx="94">
                  <c:v>0.75806367181706358</c:v>
                </c:pt>
                <c:pt idx="95">
                  <c:v>0.76612952477337959</c:v>
                </c:pt>
                <c:pt idx="96">
                  <c:v>0.7741910154511904</c:v>
                </c:pt>
                <c:pt idx="97">
                  <c:v>0.78225686840750663</c:v>
                </c:pt>
                <c:pt idx="98">
                  <c:v>0.79032272136382276</c:v>
                </c:pt>
                <c:pt idx="99">
                  <c:v>0.79838421204163357</c:v>
                </c:pt>
                <c:pt idx="100">
                  <c:v>0.80645006499794969</c:v>
                </c:pt>
                <c:pt idx="101">
                  <c:v>0.81451591795426592</c:v>
                </c:pt>
                <c:pt idx="102">
                  <c:v>0.82257740863207673</c:v>
                </c:pt>
                <c:pt idx="103">
                  <c:v>0.83064326158839286</c:v>
                </c:pt>
                <c:pt idx="104">
                  <c:v>0.83870911454470909</c:v>
                </c:pt>
                <c:pt idx="105">
                  <c:v>0.84677496750102521</c:v>
                </c:pt>
                <c:pt idx="106">
                  <c:v>0.85483645817883591</c:v>
                </c:pt>
                <c:pt idx="107">
                  <c:v>0.86290231113515203</c:v>
                </c:pt>
                <c:pt idx="108">
                  <c:v>0.87096816409146827</c:v>
                </c:pt>
                <c:pt idx="109">
                  <c:v>0.87902965476927908</c:v>
                </c:pt>
                <c:pt idx="110">
                  <c:v>0.8870955077255952</c:v>
                </c:pt>
                <c:pt idx="111">
                  <c:v>0.89516136068191132</c:v>
                </c:pt>
                <c:pt idx="112">
                  <c:v>0.90322285135972225</c:v>
                </c:pt>
                <c:pt idx="113">
                  <c:v>0.91128870431603837</c:v>
                </c:pt>
                <c:pt idx="114">
                  <c:v>0.91935455727235449</c:v>
                </c:pt>
                <c:pt idx="115">
                  <c:v>0.9274160479501653</c:v>
                </c:pt>
                <c:pt idx="116">
                  <c:v>0.93548190090648153</c:v>
                </c:pt>
                <c:pt idx="117">
                  <c:v>0.94354775386279766</c:v>
                </c:pt>
                <c:pt idx="118">
                  <c:v>0.95160924454060836</c:v>
                </c:pt>
                <c:pt idx="119">
                  <c:v>0.9596750974969247</c:v>
                </c:pt>
                <c:pt idx="120">
                  <c:v>0.96774095045324071</c:v>
                </c:pt>
                <c:pt idx="121">
                  <c:v>0.97580680340955683</c:v>
                </c:pt>
                <c:pt idx="122">
                  <c:v>0.98386829408736765</c:v>
                </c:pt>
                <c:pt idx="123">
                  <c:v>0.99193414704368388</c:v>
                </c:pt>
                <c:pt idx="124">
                  <c:v>1</c:v>
                </c:pt>
              </c:numCache>
            </c:numRef>
          </c:xVal>
          <c:yVal>
            <c:numRef>
              <c:f>'60-cells'!$AZ$3:$AZ$202</c:f>
              <c:numCache>
                <c:formatCode>General</c:formatCode>
                <c:ptCount val="200"/>
                <c:pt idx="0">
                  <c:v>0.51361361418486662</c:v>
                </c:pt>
                <c:pt idx="1">
                  <c:v>0.42462292200491925</c:v>
                </c:pt>
                <c:pt idx="2">
                  <c:v>0.53858522276563814</c:v>
                </c:pt>
                <c:pt idx="3">
                  <c:v>0.60752215672063414</c:v>
                </c:pt>
                <c:pt idx="4">
                  <c:v>0.52704889030925239</c:v>
                </c:pt>
                <c:pt idx="5">
                  <c:v>0.52119940192548042</c:v>
                </c:pt>
                <c:pt idx="6">
                  <c:v>0.3965525112852325</c:v>
                </c:pt>
                <c:pt idx="7">
                  <c:v>0.44721050739318263</c:v>
                </c:pt>
                <c:pt idx="8">
                  <c:v>0.46156315450068197</c:v>
                </c:pt>
                <c:pt idx="9">
                  <c:v>0.45450810082805926</c:v>
                </c:pt>
                <c:pt idx="10">
                  <c:v>0.42652614578637099</c:v>
                </c:pt>
                <c:pt idx="11">
                  <c:v>0.3706535447899606</c:v>
                </c:pt>
                <c:pt idx="12">
                  <c:v>0.38023671880795984</c:v>
                </c:pt>
                <c:pt idx="13">
                  <c:v>0.43670710898310211</c:v>
                </c:pt>
                <c:pt idx="14">
                  <c:v>0.43536029995035069</c:v>
                </c:pt>
                <c:pt idx="15">
                  <c:v>0.45022513396755104</c:v>
                </c:pt>
                <c:pt idx="16">
                  <c:v>0.3689243789555382</c:v>
                </c:pt>
                <c:pt idx="17">
                  <c:v>0.43216020179308223</c:v>
                </c:pt>
                <c:pt idx="18">
                  <c:v>0.39407289889230668</c:v>
                </c:pt>
                <c:pt idx="19">
                  <c:v>0.37066495842583136</c:v>
                </c:pt>
                <c:pt idx="20">
                  <c:v>0.34027187280644189</c:v>
                </c:pt>
                <c:pt idx="21">
                  <c:v>0.32473506097734961</c:v>
                </c:pt>
                <c:pt idx="22">
                  <c:v>0.29567309064138925</c:v>
                </c:pt>
                <c:pt idx="23">
                  <c:v>0.23207345816046432</c:v>
                </c:pt>
                <c:pt idx="24">
                  <c:v>0.40863669826341531</c:v>
                </c:pt>
                <c:pt idx="25">
                  <c:v>0.50759720137648445</c:v>
                </c:pt>
                <c:pt idx="26">
                  <c:v>0.47029315923734083</c:v>
                </c:pt>
                <c:pt idx="27">
                  <c:v>0.46403848678015625</c:v>
                </c:pt>
                <c:pt idx="28">
                  <c:v>0.37382368215306827</c:v>
                </c:pt>
                <c:pt idx="29">
                  <c:v>0.45585490986081068</c:v>
                </c:pt>
                <c:pt idx="30">
                  <c:v>0.39509727271170869</c:v>
                </c:pt>
                <c:pt idx="31">
                  <c:v>0.34954259854247871</c:v>
                </c:pt>
                <c:pt idx="32">
                  <c:v>0.32010968504071818</c:v>
                </c:pt>
                <c:pt idx="33">
                  <c:v>0.38245667098482555</c:v>
                </c:pt>
                <c:pt idx="34">
                  <c:v>0.3847650788396898</c:v>
                </c:pt>
                <c:pt idx="35">
                  <c:v>0.43520478916161137</c:v>
                </c:pt>
                <c:pt idx="36">
                  <c:v>0.40544516033304989</c:v>
                </c:pt>
                <c:pt idx="37">
                  <c:v>0.39598040278720986</c:v>
                </c:pt>
                <c:pt idx="38">
                  <c:v>0.40091680030131999</c:v>
                </c:pt>
                <c:pt idx="39">
                  <c:v>0.42191646359906182</c:v>
                </c:pt>
                <c:pt idx="40">
                  <c:v>0.46733845425129406</c:v>
                </c:pt>
                <c:pt idx="41">
                  <c:v>0.60198083650537304</c:v>
                </c:pt>
                <c:pt idx="42">
                  <c:v>0.5027464061314052</c:v>
                </c:pt>
                <c:pt idx="43">
                  <c:v>0.42025435287538021</c:v>
                </c:pt>
                <c:pt idx="44">
                  <c:v>0.51671669643723361</c:v>
                </c:pt>
                <c:pt idx="45">
                  <c:v>0.48089642696129065</c:v>
                </c:pt>
                <c:pt idx="46">
                  <c:v>0.44325853597292686</c:v>
                </c:pt>
                <c:pt idx="47">
                  <c:v>0.39154192513796232</c:v>
                </c:pt>
                <c:pt idx="48">
                  <c:v>0.44303597007344675</c:v>
                </c:pt>
                <c:pt idx="49">
                  <c:v>0.40127775653573328</c:v>
                </c:pt>
                <c:pt idx="50">
                  <c:v>0.41346181282778538</c:v>
                </c:pt>
                <c:pt idx="51">
                  <c:v>0.39705756467251424</c:v>
                </c:pt>
                <c:pt idx="52">
                  <c:v>0.39132649276090142</c:v>
                </c:pt>
                <c:pt idx="53">
                  <c:v>0.3798886029139012</c:v>
                </c:pt>
                <c:pt idx="54">
                  <c:v>0.43847764924755606</c:v>
                </c:pt>
                <c:pt idx="55">
                  <c:v>0.5570339384462617</c:v>
                </c:pt>
                <c:pt idx="56">
                  <c:v>0.5854981196034903</c:v>
                </c:pt>
                <c:pt idx="57">
                  <c:v>0.55384953403831561</c:v>
                </c:pt>
                <c:pt idx="58">
                  <c:v>0.45181020264910488</c:v>
                </c:pt>
                <c:pt idx="59">
                  <c:v>0.41558189569078174</c:v>
                </c:pt>
                <c:pt idx="60">
                  <c:v>0.43432023238162631</c:v>
                </c:pt>
                <c:pt idx="61">
                  <c:v>0.47020755696831001</c:v>
                </c:pt>
                <c:pt idx="62">
                  <c:v>0.38521021063865002</c:v>
                </c:pt>
                <c:pt idx="63">
                  <c:v>0.3864685639934029</c:v>
                </c:pt>
                <c:pt idx="64">
                  <c:v>0.30228015910608402</c:v>
                </c:pt>
                <c:pt idx="65">
                  <c:v>0.34036032848444037</c:v>
                </c:pt>
                <c:pt idx="66">
                  <c:v>0.3993731060497977</c:v>
                </c:pt>
                <c:pt idx="67">
                  <c:v>0.41470589913769978</c:v>
                </c:pt>
                <c:pt idx="68">
                  <c:v>0.40966107208281732</c:v>
                </c:pt>
                <c:pt idx="69">
                  <c:v>0.48733657100137534</c:v>
                </c:pt>
                <c:pt idx="70">
                  <c:v>0.38412591523092637</c:v>
                </c:pt>
                <c:pt idx="71">
                  <c:v>0.39625147663914079</c:v>
                </c:pt>
                <c:pt idx="72">
                  <c:v>0.41306090886782443</c:v>
                </c:pt>
                <c:pt idx="73">
                  <c:v>0.44181043092182226</c:v>
                </c:pt>
                <c:pt idx="74">
                  <c:v>0.37774283937019559</c:v>
                </c:pt>
                <c:pt idx="75">
                  <c:v>0.32424142122593863</c:v>
                </c:pt>
                <c:pt idx="76">
                  <c:v>0.22070119671972105</c:v>
                </c:pt>
                <c:pt idx="77">
                  <c:v>0.19110135879335041</c:v>
                </c:pt>
                <c:pt idx="78">
                  <c:v>0.21568347705003166</c:v>
                </c:pt>
                <c:pt idx="79">
                  <c:v>0.24452145478202808</c:v>
                </c:pt>
                <c:pt idx="80">
                  <c:v>0.26460089368768869</c:v>
                </c:pt>
                <c:pt idx="81">
                  <c:v>0.24949494661271823</c:v>
                </c:pt>
                <c:pt idx="82">
                  <c:v>0.33017651187874153</c:v>
                </c:pt>
                <c:pt idx="83">
                  <c:v>0.3840702737560564</c:v>
                </c:pt>
                <c:pt idx="84">
                  <c:v>0.48697989488041366</c:v>
                </c:pt>
                <c:pt idx="85">
                  <c:v>0.35639791358736284</c:v>
                </c:pt>
                <c:pt idx="86">
                  <c:v>0.49567993882291178</c:v>
                </c:pt>
                <c:pt idx="87">
                  <c:v>0.45926188016823694</c:v>
                </c:pt>
                <c:pt idx="88">
                  <c:v>0.34858527983381749</c:v>
                </c:pt>
                <c:pt idx="89">
                  <c:v>0.34806167928824566</c:v>
                </c:pt>
                <c:pt idx="90">
                  <c:v>0.30253268579972492</c:v>
                </c:pt>
                <c:pt idx="91">
                  <c:v>0.44697367444886404</c:v>
                </c:pt>
                <c:pt idx="92">
                  <c:v>0.4951449246414692</c:v>
                </c:pt>
                <c:pt idx="93">
                  <c:v>0.65985082377916893</c:v>
                </c:pt>
                <c:pt idx="94">
                  <c:v>0.7599840779779603</c:v>
                </c:pt>
                <c:pt idx="95">
                  <c:v>0.62307751570801639</c:v>
                </c:pt>
                <c:pt idx="96">
                  <c:v>0.37569409173139146</c:v>
                </c:pt>
                <c:pt idx="97">
                  <c:v>0.49792557168048662</c:v>
                </c:pt>
                <c:pt idx="98">
                  <c:v>0.47566755502799191</c:v>
                </c:pt>
                <c:pt idx="99">
                  <c:v>0.50544145090139192</c:v>
                </c:pt>
                <c:pt idx="100">
                  <c:v>0.55164955572422369</c:v>
                </c:pt>
                <c:pt idx="101">
                  <c:v>0.61450302176009675</c:v>
                </c:pt>
                <c:pt idx="102">
                  <c:v>0.60252726432268633</c:v>
                </c:pt>
                <c:pt idx="103">
                  <c:v>0.5013068613072037</c:v>
                </c:pt>
                <c:pt idx="104">
                  <c:v>0.5497049575127404</c:v>
                </c:pt>
                <c:pt idx="105">
                  <c:v>0.54669746446079126</c:v>
                </c:pt>
                <c:pt idx="106">
                  <c:v>0.54596271165161026</c:v>
                </c:pt>
                <c:pt idx="107">
                  <c:v>0.62456984859812015</c:v>
                </c:pt>
                <c:pt idx="108">
                  <c:v>0.5434688322138459</c:v>
                </c:pt>
                <c:pt idx="109">
                  <c:v>0.71348920555387518</c:v>
                </c:pt>
                <c:pt idx="110">
                  <c:v>0.73988181180055812</c:v>
                </c:pt>
                <c:pt idx="111">
                  <c:v>0.62902972681462543</c:v>
                </c:pt>
                <c:pt idx="112">
                  <c:v>0.70600328712713079</c:v>
                </c:pt>
                <c:pt idx="113">
                  <c:v>0.77819596071426533</c:v>
                </c:pt>
                <c:pt idx="114">
                  <c:v>0.80833651964001396</c:v>
                </c:pt>
                <c:pt idx="115">
                  <c:v>0.87858887512911676</c:v>
                </c:pt>
                <c:pt idx="116">
                  <c:v>1</c:v>
                </c:pt>
                <c:pt idx="117">
                  <c:v>0.9980397080391944</c:v>
                </c:pt>
                <c:pt idx="118">
                  <c:v>0.83169024533610303</c:v>
                </c:pt>
                <c:pt idx="119">
                  <c:v>0.85964081287914673</c:v>
                </c:pt>
                <c:pt idx="120">
                  <c:v>0.83834154163979702</c:v>
                </c:pt>
                <c:pt idx="121">
                  <c:v>0.75713637582820192</c:v>
                </c:pt>
                <c:pt idx="122">
                  <c:v>0.87040815161873886</c:v>
                </c:pt>
                <c:pt idx="123">
                  <c:v>0.84950835763486632</c:v>
                </c:pt>
                <c:pt idx="124">
                  <c:v>0.78468746611576856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38D-604A-96AC-E44187B42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734552"/>
        <c:axId val="2094734553"/>
      </c:scatterChart>
      <c:valAx>
        <c:axId val="20947345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3"/>
        <c:crosses val="autoZero"/>
        <c:crossBetween val="between"/>
        <c:majorUnit val="0.25"/>
        <c:minorUnit val="0.125"/>
      </c:valAx>
      <c:valAx>
        <c:axId val="2094734553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2"/>
        <c:crosses val="autoZero"/>
        <c:crossBetween val="between"/>
        <c:majorUnit val="0.125"/>
        <c:minorUnit val="7.5833300000000006E-2"/>
      </c:valAx>
      <c:spPr>
        <a:noFill/>
        <a:ln>
          <a:noFill/>
        </a:ln>
        <a:effectLst/>
      </c:spPr>
    </c:plotArea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850999999999995E-2"/>
          <c:y val="4.2677800000000002E-2"/>
          <c:w val="0.863402"/>
          <c:h val="0.886395000000000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'3hpf'!$C$2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43000"/>
                </a:schemeClr>
              </a:solidFill>
              <a:ln w="9525">
                <a:solidFill>
                  <a:schemeClr val="accent6">
                    <a:tint val="43000"/>
                  </a:schemeClr>
                </a:solidFill>
              </a:ln>
              <a:effectLst/>
            </c:spPr>
          </c:marker>
          <c:xVal>
            <c:numRef>
              <c:f>'3hpf'!$C$3:$C$151</c:f>
              <c:numCache>
                <c:formatCode>General</c:formatCode>
                <c:ptCount val="149"/>
                <c:pt idx="0">
                  <c:v>0</c:v>
                </c:pt>
                <c:pt idx="1">
                  <c:v>8.6222019041138857E-3</c:v>
                </c:pt>
                <c:pt idx="2">
                  <c:v>1.7239088024069867E-2</c:v>
                </c:pt>
                <c:pt idx="3">
                  <c:v>2.5861289928183755E-2</c:v>
                </c:pt>
                <c:pt idx="4">
                  <c:v>3.4483491832297639E-2</c:v>
                </c:pt>
                <c:pt idx="5">
                  <c:v>4.3105693736411523E-2</c:v>
                </c:pt>
                <c:pt idx="6">
                  <c:v>5.1722579856367509E-2</c:v>
                </c:pt>
                <c:pt idx="7">
                  <c:v>6.0344781760481393E-2</c:v>
                </c:pt>
                <c:pt idx="8">
                  <c:v>6.8966983664595277E-2</c:v>
                </c:pt>
                <c:pt idx="9">
                  <c:v>7.7583869784551257E-2</c:v>
                </c:pt>
                <c:pt idx="10">
                  <c:v>8.6206071688665148E-2</c:v>
                </c:pt>
                <c:pt idx="11">
                  <c:v>9.4828273592779039E-2</c:v>
                </c:pt>
                <c:pt idx="12">
                  <c:v>0.10345047549689292</c:v>
                </c:pt>
                <c:pt idx="13">
                  <c:v>0.11206736161684891</c:v>
                </c:pt>
                <c:pt idx="14">
                  <c:v>0.12068956352096279</c:v>
                </c:pt>
                <c:pt idx="15">
                  <c:v>0.12931176542507666</c:v>
                </c:pt>
                <c:pt idx="16">
                  <c:v>0.13792865154503264</c:v>
                </c:pt>
                <c:pt idx="17">
                  <c:v>0.14655085344914653</c:v>
                </c:pt>
                <c:pt idx="18">
                  <c:v>0.15517305535326043</c:v>
                </c:pt>
                <c:pt idx="19">
                  <c:v>0.16379525725737432</c:v>
                </c:pt>
                <c:pt idx="20">
                  <c:v>0.1724121433773303</c:v>
                </c:pt>
                <c:pt idx="21">
                  <c:v>0.18103434528144419</c:v>
                </c:pt>
                <c:pt idx="22">
                  <c:v>0.18965654718555808</c:v>
                </c:pt>
                <c:pt idx="23">
                  <c:v>0.19827343330551406</c:v>
                </c:pt>
                <c:pt idx="24">
                  <c:v>0.20689563520962795</c:v>
                </c:pt>
                <c:pt idx="25">
                  <c:v>0.21551783711374178</c:v>
                </c:pt>
                <c:pt idx="26">
                  <c:v>0.2241400390178557</c:v>
                </c:pt>
                <c:pt idx="27">
                  <c:v>0.23275692513781165</c:v>
                </c:pt>
                <c:pt idx="28">
                  <c:v>0.24137912704192557</c:v>
                </c:pt>
                <c:pt idx="29">
                  <c:v>0.25000132894603949</c:v>
                </c:pt>
                <c:pt idx="30">
                  <c:v>0.25861821506599542</c:v>
                </c:pt>
                <c:pt idx="31">
                  <c:v>0.26724041697010936</c:v>
                </c:pt>
                <c:pt idx="32">
                  <c:v>0.2758626188742232</c:v>
                </c:pt>
                <c:pt idx="33">
                  <c:v>0.28448482077833709</c:v>
                </c:pt>
                <c:pt idx="34">
                  <c:v>0.29310170689829307</c:v>
                </c:pt>
                <c:pt idx="35">
                  <c:v>0.30172390880240696</c:v>
                </c:pt>
                <c:pt idx="36">
                  <c:v>0.31034611070652085</c:v>
                </c:pt>
                <c:pt idx="37">
                  <c:v>0.31896831261063474</c:v>
                </c:pt>
                <c:pt idx="38">
                  <c:v>0.32758519873059072</c:v>
                </c:pt>
                <c:pt idx="39">
                  <c:v>0.33620740063470461</c:v>
                </c:pt>
                <c:pt idx="40">
                  <c:v>0.3448296025388185</c:v>
                </c:pt>
                <c:pt idx="41">
                  <c:v>0.35344648865877448</c:v>
                </c:pt>
                <c:pt idx="42">
                  <c:v>0.36206869056288837</c:v>
                </c:pt>
                <c:pt idx="43">
                  <c:v>0.37069089246700221</c:v>
                </c:pt>
                <c:pt idx="44">
                  <c:v>0.37931309437111616</c:v>
                </c:pt>
                <c:pt idx="45">
                  <c:v>0.38792998049107208</c:v>
                </c:pt>
                <c:pt idx="46">
                  <c:v>0.39655218239518603</c:v>
                </c:pt>
                <c:pt idx="47">
                  <c:v>0.40517438429929986</c:v>
                </c:pt>
                <c:pt idx="48">
                  <c:v>0.4137912704192559</c:v>
                </c:pt>
                <c:pt idx="49">
                  <c:v>0.42241347232336973</c:v>
                </c:pt>
                <c:pt idx="50">
                  <c:v>0.43103567422748357</c:v>
                </c:pt>
                <c:pt idx="51">
                  <c:v>0.43965787613159751</c:v>
                </c:pt>
                <c:pt idx="52">
                  <c:v>0.44827476225155349</c:v>
                </c:pt>
                <c:pt idx="53">
                  <c:v>0.45689696415566738</c:v>
                </c:pt>
                <c:pt idx="54">
                  <c:v>0.46551916605978133</c:v>
                </c:pt>
                <c:pt idx="55">
                  <c:v>0.47413605217973726</c:v>
                </c:pt>
                <c:pt idx="56">
                  <c:v>0.48275825408385115</c:v>
                </c:pt>
                <c:pt idx="57">
                  <c:v>0.49138045598796504</c:v>
                </c:pt>
                <c:pt idx="58">
                  <c:v>0.50000265789207898</c:v>
                </c:pt>
                <c:pt idx="59">
                  <c:v>0.50861954401203491</c:v>
                </c:pt>
                <c:pt idx="60">
                  <c:v>0.5172417459161488</c:v>
                </c:pt>
                <c:pt idx="61">
                  <c:v>0.52586394782026269</c:v>
                </c:pt>
                <c:pt idx="62">
                  <c:v>0.53448083394021872</c:v>
                </c:pt>
                <c:pt idx="63">
                  <c:v>0.5431030358443325</c:v>
                </c:pt>
                <c:pt idx="64">
                  <c:v>0.5517252377484464</c:v>
                </c:pt>
                <c:pt idx="65">
                  <c:v>0.56034743965256029</c:v>
                </c:pt>
                <c:pt idx="66">
                  <c:v>0.56896432577251632</c:v>
                </c:pt>
                <c:pt idx="67">
                  <c:v>0.57758652767663021</c:v>
                </c:pt>
                <c:pt idx="68">
                  <c:v>0.58620872958074399</c:v>
                </c:pt>
                <c:pt idx="69">
                  <c:v>0.59482561570070003</c:v>
                </c:pt>
                <c:pt idx="70">
                  <c:v>0.60344781760481392</c:v>
                </c:pt>
                <c:pt idx="71">
                  <c:v>0.61207001950892781</c:v>
                </c:pt>
                <c:pt idx="72">
                  <c:v>0.6206922214130417</c:v>
                </c:pt>
                <c:pt idx="73">
                  <c:v>0.62930910753299762</c:v>
                </c:pt>
                <c:pt idx="74">
                  <c:v>0.63793130943711163</c:v>
                </c:pt>
                <c:pt idx="75">
                  <c:v>0.64655351134122552</c:v>
                </c:pt>
                <c:pt idx="76">
                  <c:v>0.65517039746118144</c:v>
                </c:pt>
                <c:pt idx="77">
                  <c:v>0.66379259936529533</c:v>
                </c:pt>
                <c:pt idx="78">
                  <c:v>0.67241480126940922</c:v>
                </c:pt>
                <c:pt idx="79">
                  <c:v>0.68103700317352311</c:v>
                </c:pt>
                <c:pt idx="80">
                  <c:v>0.68965388929347904</c:v>
                </c:pt>
                <c:pt idx="81">
                  <c:v>0.69827609119759293</c:v>
                </c:pt>
                <c:pt idx="82">
                  <c:v>0.70689829310170682</c:v>
                </c:pt>
                <c:pt idx="83">
                  <c:v>0.71551517922166286</c:v>
                </c:pt>
                <c:pt idx="84">
                  <c:v>0.72413738112577675</c:v>
                </c:pt>
                <c:pt idx="85">
                  <c:v>0.73275958302989053</c:v>
                </c:pt>
                <c:pt idx="86">
                  <c:v>0.74138178493400442</c:v>
                </c:pt>
                <c:pt idx="87">
                  <c:v>0.74999867105396045</c:v>
                </c:pt>
                <c:pt idx="88">
                  <c:v>0.75862087295807434</c:v>
                </c:pt>
                <c:pt idx="89">
                  <c:v>0.76724307486218823</c:v>
                </c:pt>
                <c:pt idx="90">
                  <c:v>0.77585996098214416</c:v>
                </c:pt>
                <c:pt idx="91">
                  <c:v>0.78448216288625816</c:v>
                </c:pt>
                <c:pt idx="92">
                  <c:v>0.79310436479037205</c:v>
                </c:pt>
                <c:pt idx="93">
                  <c:v>0.80172656669448594</c:v>
                </c:pt>
                <c:pt idx="94">
                  <c:v>0.81034345281444187</c:v>
                </c:pt>
                <c:pt idx="95">
                  <c:v>0.81896565471855576</c:v>
                </c:pt>
                <c:pt idx="96">
                  <c:v>0.82758785662266965</c:v>
                </c:pt>
                <c:pt idx="97">
                  <c:v>0.83621005852678354</c:v>
                </c:pt>
                <c:pt idx="98">
                  <c:v>0.84482694464673946</c:v>
                </c:pt>
                <c:pt idx="99">
                  <c:v>0.85344914655085335</c:v>
                </c:pt>
                <c:pt idx="100">
                  <c:v>0.86207134845496713</c:v>
                </c:pt>
                <c:pt idx="101">
                  <c:v>0.87068823457492328</c:v>
                </c:pt>
                <c:pt idx="102">
                  <c:v>0.87931043647903706</c:v>
                </c:pt>
                <c:pt idx="103">
                  <c:v>0.88793263838315106</c:v>
                </c:pt>
                <c:pt idx="104">
                  <c:v>0.89655484028726495</c:v>
                </c:pt>
                <c:pt idx="105">
                  <c:v>0.90517172640722088</c:v>
                </c:pt>
                <c:pt idx="106">
                  <c:v>0.91379392831133477</c:v>
                </c:pt>
                <c:pt idx="107">
                  <c:v>0.92241613021544866</c:v>
                </c:pt>
                <c:pt idx="108">
                  <c:v>0.9310330163354047</c:v>
                </c:pt>
                <c:pt idx="109">
                  <c:v>0.93965521823951859</c:v>
                </c:pt>
                <c:pt idx="110">
                  <c:v>0.94827742014363237</c:v>
                </c:pt>
                <c:pt idx="111">
                  <c:v>0.95689962204774637</c:v>
                </c:pt>
                <c:pt idx="112">
                  <c:v>0.96551650816770229</c:v>
                </c:pt>
                <c:pt idx="113">
                  <c:v>0.97413871007181607</c:v>
                </c:pt>
                <c:pt idx="114">
                  <c:v>0.98276091197593007</c:v>
                </c:pt>
                <c:pt idx="115">
                  <c:v>0.991377798095886</c:v>
                </c:pt>
                <c:pt idx="116">
                  <c:v>1</c:v>
                </c:pt>
              </c:numCache>
            </c:numRef>
          </c:xVal>
          <c:yVal>
            <c:numRef>
              <c:f>'3hpf'!$D$3:$D$151</c:f>
              <c:numCache>
                <c:formatCode>General</c:formatCode>
                <c:ptCount val="149"/>
                <c:pt idx="0">
                  <c:v>0.22030756852283775</c:v>
                </c:pt>
                <c:pt idx="1">
                  <c:v>0.32063180379216372</c:v>
                </c:pt>
                <c:pt idx="2">
                  <c:v>0.28928299465035751</c:v>
                </c:pt>
                <c:pt idx="3">
                  <c:v>0.26097347209517285</c:v>
                </c:pt>
                <c:pt idx="4">
                  <c:v>0.27015933984358159</c:v>
                </c:pt>
                <c:pt idx="5">
                  <c:v>0.34611085302132671</c:v>
                </c:pt>
                <c:pt idx="6">
                  <c:v>0.36601420504887477</c:v>
                </c:pt>
                <c:pt idx="7">
                  <c:v>0.41599145589777725</c:v>
                </c:pt>
                <c:pt idx="8">
                  <c:v>0.45297247592181955</c:v>
                </c:pt>
                <c:pt idx="9">
                  <c:v>0.456127663446664</c:v>
                </c:pt>
                <c:pt idx="10">
                  <c:v>0.49256270384436701</c:v>
                </c:pt>
                <c:pt idx="11">
                  <c:v>0.47745439393866823</c:v>
                </c:pt>
                <c:pt idx="12">
                  <c:v>0.52096801229890954</c:v>
                </c:pt>
                <c:pt idx="13">
                  <c:v>0.42505088625903381</c:v>
                </c:pt>
                <c:pt idx="14">
                  <c:v>0.3832001111116432</c:v>
                </c:pt>
                <c:pt idx="15">
                  <c:v>0.57588302625970422</c:v>
                </c:pt>
                <c:pt idx="16">
                  <c:v>0.54529667287678574</c:v>
                </c:pt>
                <c:pt idx="17">
                  <c:v>0.39156030440758816</c:v>
                </c:pt>
                <c:pt idx="18">
                  <c:v>0.42334877082744649</c:v>
                </c:pt>
                <c:pt idx="19">
                  <c:v>0.43099056987820816</c:v>
                </c:pt>
                <c:pt idx="20">
                  <c:v>0.42243784692455422</c:v>
                </c:pt>
                <c:pt idx="21">
                  <c:v>0.36809275906493805</c:v>
                </c:pt>
                <c:pt idx="22">
                  <c:v>0.35906589590946314</c:v>
                </c:pt>
                <c:pt idx="23">
                  <c:v>0.31283004228947459</c:v>
                </c:pt>
                <c:pt idx="24">
                  <c:v>0.25171959635822011</c:v>
                </c:pt>
                <c:pt idx="25">
                  <c:v>0.27538733423052791</c:v>
                </c:pt>
                <c:pt idx="26">
                  <c:v>0.25316596343852221</c:v>
                </c:pt>
                <c:pt idx="27">
                  <c:v>0.21555275647871874</c:v>
                </c:pt>
                <c:pt idx="28">
                  <c:v>0.22940818682081809</c:v>
                </c:pt>
                <c:pt idx="29">
                  <c:v>0.27777910813749107</c:v>
                </c:pt>
                <c:pt idx="30">
                  <c:v>0.24753949971024763</c:v>
                </c:pt>
                <c:pt idx="31">
                  <c:v>0.22228363162658824</c:v>
                </c:pt>
                <c:pt idx="32">
                  <c:v>0.26277903629806654</c:v>
                </c:pt>
                <c:pt idx="33">
                  <c:v>0.27074076025268318</c:v>
                </c:pt>
                <c:pt idx="34">
                  <c:v>0.25874740779409866</c:v>
                </c:pt>
                <c:pt idx="35">
                  <c:v>0.3069593245178377</c:v>
                </c:pt>
                <c:pt idx="36">
                  <c:v>0.30932810980895503</c:v>
                </c:pt>
                <c:pt idx="37">
                  <c:v>0.32423718504398968</c:v>
                </c:pt>
                <c:pt idx="38">
                  <c:v>0.27902049339316759</c:v>
                </c:pt>
                <c:pt idx="39">
                  <c:v>0.29388359139651049</c:v>
                </c:pt>
                <c:pt idx="40">
                  <c:v>0.27250609437784662</c:v>
                </c:pt>
                <c:pt idx="41">
                  <c:v>0.30492578987447255</c:v>
                </c:pt>
                <c:pt idx="42">
                  <c:v>0.32590002825684034</c:v>
                </c:pt>
                <c:pt idx="43">
                  <c:v>0.26244857494528229</c:v>
                </c:pt>
                <c:pt idx="44">
                  <c:v>0.29261921752498815</c:v>
                </c:pt>
                <c:pt idx="45">
                  <c:v>0.30632139042811507</c:v>
                </c:pt>
                <c:pt idx="46">
                  <c:v>0.25750602253842214</c:v>
                </c:pt>
                <c:pt idx="47">
                  <c:v>0.31629270255125741</c:v>
                </c:pt>
                <c:pt idx="48">
                  <c:v>0.29947653006000985</c:v>
                </c:pt>
                <c:pt idx="49">
                  <c:v>0.3052964813049871</c:v>
                </c:pt>
                <c:pt idx="50">
                  <c:v>0.32564906920052294</c:v>
                </c:pt>
                <c:pt idx="51">
                  <c:v>0.34979477871062598</c:v>
                </c:pt>
                <c:pt idx="52">
                  <c:v>0.33503417161959592</c:v>
                </c:pt>
                <c:pt idx="53">
                  <c:v>0.30070642100776346</c:v>
                </c:pt>
                <c:pt idx="54">
                  <c:v>0.33177649318243863</c:v>
                </c:pt>
                <c:pt idx="55">
                  <c:v>0.35115014918653825</c:v>
                </c:pt>
                <c:pt idx="56">
                  <c:v>0.30041044257874799</c:v>
                </c:pt>
                <c:pt idx="57">
                  <c:v>0.3444987763351357</c:v>
                </c:pt>
                <c:pt idx="58">
                  <c:v>0.45019372698145105</c:v>
                </c:pt>
                <c:pt idx="59">
                  <c:v>0.38015986666602808</c:v>
                </c:pt>
                <c:pt idx="60">
                  <c:v>0.36419139938409667</c:v>
                </c:pt>
                <c:pt idx="61">
                  <c:v>0.36748260288602913</c:v>
                </c:pt>
                <c:pt idx="62">
                  <c:v>0.37830257807748119</c:v>
                </c:pt>
                <c:pt idx="63">
                  <c:v>0.37217515409556556</c:v>
                </c:pt>
                <c:pt idx="64">
                  <c:v>0.3515265877710142</c:v>
                </c:pt>
                <c:pt idx="65">
                  <c:v>0.36429963745037092</c:v>
                </c:pt>
                <c:pt idx="66">
                  <c:v>0.4023687852911173</c:v>
                </c:pt>
                <c:pt idx="67">
                  <c:v>0.43014286466889207</c:v>
                </c:pt>
                <c:pt idx="68">
                  <c:v>0.4217539356031399</c:v>
                </c:pt>
                <c:pt idx="69">
                  <c:v>0.39608235671626779</c:v>
                </c:pt>
                <c:pt idx="70">
                  <c:v>0.37265408359235436</c:v>
                </c:pt>
                <c:pt idx="71">
                  <c:v>0.45093415198348652</c:v>
                </c:pt>
                <c:pt idx="72">
                  <c:v>0.45857595103424825</c:v>
                </c:pt>
                <c:pt idx="73">
                  <c:v>0.41539854118075281</c:v>
                </c:pt>
                <c:pt idx="74">
                  <c:v>0.47280207280686209</c:v>
                </c:pt>
                <c:pt idx="75">
                  <c:v>0.47854252175537237</c:v>
                </c:pt>
                <c:pt idx="76">
                  <c:v>0.42232386170431852</c:v>
                </c:pt>
                <c:pt idx="77">
                  <c:v>0.42358823557584085</c:v>
                </c:pt>
                <c:pt idx="78">
                  <c:v>0.41773380140709482</c:v>
                </c:pt>
                <c:pt idx="79">
                  <c:v>0.42780185728858855</c:v>
                </c:pt>
                <c:pt idx="80">
                  <c:v>0.42201638896738014</c:v>
                </c:pt>
                <c:pt idx="81">
                  <c:v>0.43879807853485886</c:v>
                </c:pt>
                <c:pt idx="82">
                  <c:v>0.45521673954377173</c:v>
                </c:pt>
                <c:pt idx="83">
                  <c:v>0.46933941254507927</c:v>
                </c:pt>
                <c:pt idx="84">
                  <c:v>0.51673140197031597</c:v>
                </c:pt>
                <c:pt idx="85">
                  <c:v>0.45128760195211659</c:v>
                </c:pt>
                <c:pt idx="86">
                  <c:v>0.44517071441913036</c:v>
                </c:pt>
                <c:pt idx="87">
                  <c:v>0.48371879175666549</c:v>
                </c:pt>
                <c:pt idx="88">
                  <c:v>0.50882714955531394</c:v>
                </c:pt>
                <c:pt idx="89">
                  <c:v>0.46768231648619008</c:v>
                </c:pt>
                <c:pt idx="90">
                  <c:v>0.48479542526544667</c:v>
                </c:pt>
                <c:pt idx="91">
                  <c:v>0.57226710855894902</c:v>
                </c:pt>
                <c:pt idx="92">
                  <c:v>0.61617344910655691</c:v>
                </c:pt>
                <c:pt idx="93">
                  <c:v>0.58162347520821456</c:v>
                </c:pt>
                <c:pt idx="94">
                  <c:v>0.54124205575697204</c:v>
                </c:pt>
                <c:pt idx="95">
                  <c:v>0.61365619567143515</c:v>
                </c:pt>
                <c:pt idx="96">
                  <c:v>0.67796110134627086</c:v>
                </c:pt>
                <c:pt idx="97">
                  <c:v>0.62127596396534468</c:v>
                </c:pt>
                <c:pt idx="98">
                  <c:v>0.60373565007495245</c:v>
                </c:pt>
                <c:pt idx="99">
                  <c:v>0.63054133401022028</c:v>
                </c:pt>
                <c:pt idx="100">
                  <c:v>0.64634409168626283</c:v>
                </c:pt>
                <c:pt idx="101">
                  <c:v>0.70132136648164023</c:v>
                </c:pt>
                <c:pt idx="102">
                  <c:v>0.6753988285384509</c:v>
                </c:pt>
                <c:pt idx="103">
                  <c:v>0.69943629998227952</c:v>
                </c:pt>
                <c:pt idx="104">
                  <c:v>0.71997758609955032</c:v>
                </c:pt>
                <c:pt idx="105">
                  <c:v>0.7572210594878328</c:v>
                </c:pt>
                <c:pt idx="106">
                  <c:v>0.73502267731167292</c:v>
                </c:pt>
                <c:pt idx="107">
                  <c:v>0.77660620979985528</c:v>
                </c:pt>
                <c:pt idx="108">
                  <c:v>0.83593408014406201</c:v>
                </c:pt>
                <c:pt idx="109">
                  <c:v>0.82172615769232615</c:v>
                </c:pt>
                <c:pt idx="110">
                  <c:v>0.86127615553714332</c:v>
                </c:pt>
                <c:pt idx="111">
                  <c:v>0.82372999870689034</c:v>
                </c:pt>
                <c:pt idx="112">
                  <c:v>0.87194766258459089</c:v>
                </c:pt>
                <c:pt idx="113">
                  <c:v>0.93371903122141386</c:v>
                </c:pt>
                <c:pt idx="114">
                  <c:v>0.98854209071882526</c:v>
                </c:pt>
                <c:pt idx="115">
                  <c:v>1</c:v>
                </c:pt>
                <c:pt idx="116">
                  <c:v>0.84291591434824875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E5-E04D-9670-367187C284DF}"/>
            </c:ext>
          </c:extLst>
        </c:ser>
        <c:ser>
          <c:idx val="1"/>
          <c:order val="1"/>
          <c:tx>
            <c:strRef>
              <c:f>'3hpf'!$G$2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56000"/>
                </a:schemeClr>
              </a:solidFill>
              <a:ln w="9525">
                <a:solidFill>
                  <a:schemeClr val="accent6">
                    <a:tint val="56000"/>
                  </a:schemeClr>
                </a:solidFill>
              </a:ln>
              <a:effectLst/>
            </c:spPr>
          </c:marker>
          <c:xVal>
            <c:numRef>
              <c:f>'3hpf'!$G$3:$G$151</c:f>
              <c:numCache>
                <c:formatCode>General</c:formatCode>
                <c:ptCount val="149"/>
                <c:pt idx="0">
                  <c:v>0</c:v>
                </c:pt>
                <c:pt idx="1">
                  <c:v>6.7579391202179876E-3</c:v>
                </c:pt>
                <c:pt idx="2">
                  <c:v>1.3511711816810684E-2</c:v>
                </c:pt>
                <c:pt idx="3">
                  <c:v>2.0269650937028674E-2</c:v>
                </c:pt>
                <c:pt idx="4">
                  <c:v>2.7027590057246663E-2</c:v>
                </c:pt>
                <c:pt idx="5">
                  <c:v>3.3785529177464649E-2</c:v>
                </c:pt>
                <c:pt idx="6">
                  <c:v>4.0539301874057347E-2</c:v>
                </c:pt>
                <c:pt idx="7">
                  <c:v>4.7297240994275333E-2</c:v>
                </c:pt>
                <c:pt idx="8">
                  <c:v>5.4055180114493326E-2</c:v>
                </c:pt>
                <c:pt idx="9">
                  <c:v>6.0808952811086017E-2</c:v>
                </c:pt>
                <c:pt idx="10">
                  <c:v>6.7566891931303996E-2</c:v>
                </c:pt>
                <c:pt idx="11">
                  <c:v>7.4324831051521989E-2</c:v>
                </c:pt>
                <c:pt idx="12">
                  <c:v>8.1082770171739982E-2</c:v>
                </c:pt>
                <c:pt idx="13">
                  <c:v>8.7836542868332687E-2</c:v>
                </c:pt>
                <c:pt idx="14">
                  <c:v>9.4594481988550666E-2</c:v>
                </c:pt>
                <c:pt idx="15">
                  <c:v>0.10135242110876864</c:v>
                </c:pt>
                <c:pt idx="16">
                  <c:v>0.10810619380536135</c:v>
                </c:pt>
                <c:pt idx="17">
                  <c:v>0.11486413292557933</c:v>
                </c:pt>
                <c:pt idx="18">
                  <c:v>0.12162207204579732</c:v>
                </c:pt>
                <c:pt idx="19">
                  <c:v>0.12838001116601533</c:v>
                </c:pt>
                <c:pt idx="20">
                  <c:v>0.13513378386260799</c:v>
                </c:pt>
                <c:pt idx="21">
                  <c:v>0.14189172298282601</c:v>
                </c:pt>
                <c:pt idx="22">
                  <c:v>0.14864966210304398</c:v>
                </c:pt>
                <c:pt idx="23">
                  <c:v>0.1554034347996367</c:v>
                </c:pt>
                <c:pt idx="24">
                  <c:v>0.16216137391985469</c:v>
                </c:pt>
                <c:pt idx="25">
                  <c:v>0.16891931304007266</c:v>
                </c:pt>
                <c:pt idx="26">
                  <c:v>0.17567725216029065</c:v>
                </c:pt>
                <c:pt idx="27">
                  <c:v>0.18243102485688334</c:v>
                </c:pt>
                <c:pt idx="28">
                  <c:v>0.18918896397710133</c:v>
                </c:pt>
                <c:pt idx="29">
                  <c:v>0.19594690309731932</c:v>
                </c:pt>
                <c:pt idx="30">
                  <c:v>0.20270067579391202</c:v>
                </c:pt>
                <c:pt idx="31">
                  <c:v>0.20945861491413001</c:v>
                </c:pt>
                <c:pt idx="32">
                  <c:v>0.21621655403434797</c:v>
                </c:pt>
                <c:pt idx="33">
                  <c:v>0.22297449315456599</c:v>
                </c:pt>
                <c:pt idx="34">
                  <c:v>0.22972826585115866</c:v>
                </c:pt>
                <c:pt idx="35">
                  <c:v>0.23648620497137668</c:v>
                </c:pt>
                <c:pt idx="36">
                  <c:v>0.24324414409159464</c:v>
                </c:pt>
                <c:pt idx="37">
                  <c:v>0.25000208321181266</c:v>
                </c:pt>
                <c:pt idx="38">
                  <c:v>0.25675585590840533</c:v>
                </c:pt>
                <c:pt idx="39">
                  <c:v>0.26351379502862332</c:v>
                </c:pt>
                <c:pt idx="40">
                  <c:v>0.27027173414884131</c:v>
                </c:pt>
                <c:pt idx="41">
                  <c:v>0.27702550684543403</c:v>
                </c:pt>
                <c:pt idx="42">
                  <c:v>0.28378344596565203</c:v>
                </c:pt>
                <c:pt idx="43">
                  <c:v>0.29054138508586996</c:v>
                </c:pt>
                <c:pt idx="44">
                  <c:v>0.29729932420608796</c:v>
                </c:pt>
                <c:pt idx="45">
                  <c:v>0.30405309690268068</c:v>
                </c:pt>
                <c:pt idx="46">
                  <c:v>0.31081103602289867</c:v>
                </c:pt>
                <c:pt idx="47">
                  <c:v>0.31756897514311666</c:v>
                </c:pt>
                <c:pt idx="48">
                  <c:v>0.32432274783970938</c:v>
                </c:pt>
                <c:pt idx="49">
                  <c:v>0.33108068695992732</c:v>
                </c:pt>
                <c:pt idx="50">
                  <c:v>0.33783862608014531</c:v>
                </c:pt>
                <c:pt idx="51">
                  <c:v>0.3445965652003633</c:v>
                </c:pt>
                <c:pt idx="52">
                  <c:v>0.35135033789695602</c:v>
                </c:pt>
                <c:pt idx="53">
                  <c:v>0.35810827701717401</c:v>
                </c:pt>
                <c:pt idx="54">
                  <c:v>0.36486621613739201</c:v>
                </c:pt>
                <c:pt idx="55">
                  <c:v>0.37161998883398467</c:v>
                </c:pt>
                <c:pt idx="56">
                  <c:v>0.37837792795420266</c:v>
                </c:pt>
                <c:pt idx="57">
                  <c:v>0.38513586707442066</c:v>
                </c:pt>
                <c:pt idx="58">
                  <c:v>0.39189380619463865</c:v>
                </c:pt>
                <c:pt idx="59">
                  <c:v>0.39864757889123131</c:v>
                </c:pt>
                <c:pt idx="60">
                  <c:v>0.40540551801144931</c:v>
                </c:pt>
                <c:pt idx="61">
                  <c:v>0.4121634571316673</c:v>
                </c:pt>
                <c:pt idx="62">
                  <c:v>0.41891722982826002</c:v>
                </c:pt>
                <c:pt idx="63">
                  <c:v>0.42567516894847796</c:v>
                </c:pt>
                <c:pt idx="64">
                  <c:v>0.43243310806869595</c:v>
                </c:pt>
                <c:pt idx="65">
                  <c:v>0.439191047188914</c:v>
                </c:pt>
                <c:pt idx="66">
                  <c:v>0.44594481988550672</c:v>
                </c:pt>
                <c:pt idx="67">
                  <c:v>0.45270275900572471</c:v>
                </c:pt>
                <c:pt idx="68">
                  <c:v>0.45946069812594265</c:v>
                </c:pt>
                <c:pt idx="69">
                  <c:v>0.46621447082253537</c:v>
                </c:pt>
                <c:pt idx="70">
                  <c:v>0.47297240994275336</c:v>
                </c:pt>
                <c:pt idx="71">
                  <c:v>0.47973034906297135</c:v>
                </c:pt>
                <c:pt idx="72">
                  <c:v>0.48648828818318929</c:v>
                </c:pt>
                <c:pt idx="73">
                  <c:v>0.49324206087978201</c:v>
                </c:pt>
                <c:pt idx="74">
                  <c:v>0.5</c:v>
                </c:pt>
                <c:pt idx="75">
                  <c:v>0.50675793912021805</c:v>
                </c:pt>
                <c:pt idx="76">
                  <c:v>0.51351171181681066</c:v>
                </c:pt>
                <c:pt idx="77">
                  <c:v>0.5202696509370287</c:v>
                </c:pt>
                <c:pt idx="78">
                  <c:v>0.52702759005724664</c:v>
                </c:pt>
                <c:pt idx="79">
                  <c:v>0.53378552917746469</c:v>
                </c:pt>
                <c:pt idx="80">
                  <c:v>0.5405393018740573</c:v>
                </c:pt>
                <c:pt idx="81">
                  <c:v>0.54729724099427535</c:v>
                </c:pt>
                <c:pt idx="82">
                  <c:v>0.55405518011449328</c:v>
                </c:pt>
                <c:pt idx="83">
                  <c:v>0.560808952811086</c:v>
                </c:pt>
                <c:pt idx="84">
                  <c:v>0.56756689193130405</c:v>
                </c:pt>
                <c:pt idx="85">
                  <c:v>0.57432483105152199</c:v>
                </c:pt>
                <c:pt idx="86">
                  <c:v>0.58108277017173993</c:v>
                </c:pt>
                <c:pt idx="87">
                  <c:v>0.58783654286833265</c:v>
                </c:pt>
                <c:pt idx="88">
                  <c:v>0.59459448198855069</c:v>
                </c:pt>
                <c:pt idx="89">
                  <c:v>0.60135242110876863</c:v>
                </c:pt>
                <c:pt idx="90">
                  <c:v>0.60810619380536135</c:v>
                </c:pt>
                <c:pt idx="91">
                  <c:v>0.61486413292557929</c:v>
                </c:pt>
                <c:pt idx="92">
                  <c:v>0.62162207204579734</c:v>
                </c:pt>
                <c:pt idx="93">
                  <c:v>0.62838001116601538</c:v>
                </c:pt>
                <c:pt idx="94">
                  <c:v>0.63513378386260799</c:v>
                </c:pt>
                <c:pt idx="95">
                  <c:v>0.64189172298282604</c:v>
                </c:pt>
                <c:pt idx="96">
                  <c:v>0.64864966210304398</c:v>
                </c:pt>
                <c:pt idx="97">
                  <c:v>0.65540760122326203</c:v>
                </c:pt>
                <c:pt idx="98">
                  <c:v>0.66216137391985463</c:v>
                </c:pt>
                <c:pt idx="99">
                  <c:v>0.66891931304007268</c:v>
                </c:pt>
                <c:pt idx="100">
                  <c:v>0.67567725216029062</c:v>
                </c:pt>
                <c:pt idx="101">
                  <c:v>0.68243102485688334</c:v>
                </c:pt>
                <c:pt idx="102">
                  <c:v>0.68918896397710128</c:v>
                </c:pt>
                <c:pt idx="103">
                  <c:v>0.69594690309731932</c:v>
                </c:pt>
                <c:pt idx="104">
                  <c:v>0.70270484221753726</c:v>
                </c:pt>
                <c:pt idx="105">
                  <c:v>0.70945861491412998</c:v>
                </c:pt>
                <c:pt idx="106">
                  <c:v>0.71621655403434803</c:v>
                </c:pt>
                <c:pt idx="107">
                  <c:v>0.72297449315456597</c:v>
                </c:pt>
                <c:pt idx="108">
                  <c:v>0.7297282658511588</c:v>
                </c:pt>
                <c:pt idx="109">
                  <c:v>0.73648620497137662</c:v>
                </c:pt>
                <c:pt idx="110">
                  <c:v>0.74324414409159456</c:v>
                </c:pt>
                <c:pt idx="111">
                  <c:v>0.75000208321181272</c:v>
                </c:pt>
                <c:pt idx="112">
                  <c:v>0.75675585590840533</c:v>
                </c:pt>
                <c:pt idx="113">
                  <c:v>0.76351379502862327</c:v>
                </c:pt>
                <c:pt idx="114">
                  <c:v>0.77027173414884131</c:v>
                </c:pt>
                <c:pt idx="115">
                  <c:v>0.77702550684543392</c:v>
                </c:pt>
                <c:pt idx="116">
                  <c:v>0.78378344596565208</c:v>
                </c:pt>
                <c:pt idx="117">
                  <c:v>0.79054138508587002</c:v>
                </c:pt>
                <c:pt idx="118">
                  <c:v>0.79729932420608796</c:v>
                </c:pt>
                <c:pt idx="119">
                  <c:v>0.80405309690268068</c:v>
                </c:pt>
                <c:pt idx="120">
                  <c:v>0.81081103602289861</c:v>
                </c:pt>
                <c:pt idx="121">
                  <c:v>0.81756897514311666</c:v>
                </c:pt>
                <c:pt idx="122">
                  <c:v>0.82432274783970938</c:v>
                </c:pt>
                <c:pt idx="123">
                  <c:v>0.83108068695992732</c:v>
                </c:pt>
                <c:pt idx="124">
                  <c:v>0.83783862608014537</c:v>
                </c:pt>
                <c:pt idx="125">
                  <c:v>0.8445965652003633</c:v>
                </c:pt>
                <c:pt idx="126">
                  <c:v>0.85135033789695591</c:v>
                </c:pt>
                <c:pt idx="127">
                  <c:v>0.85810827701717396</c:v>
                </c:pt>
                <c:pt idx="128">
                  <c:v>0.8648662161373919</c:v>
                </c:pt>
                <c:pt idx="129">
                  <c:v>0.87161998883398473</c:v>
                </c:pt>
                <c:pt idx="130">
                  <c:v>0.87837792795420266</c:v>
                </c:pt>
                <c:pt idx="131">
                  <c:v>0.8851358670744206</c:v>
                </c:pt>
                <c:pt idx="132">
                  <c:v>0.89189380619463865</c:v>
                </c:pt>
                <c:pt idx="133">
                  <c:v>0.89864757889123137</c:v>
                </c:pt>
                <c:pt idx="134">
                  <c:v>0.90540551801144942</c:v>
                </c:pt>
                <c:pt idx="135">
                  <c:v>0.91216345713166735</c:v>
                </c:pt>
                <c:pt idx="136">
                  <c:v>0.91891722982825996</c:v>
                </c:pt>
                <c:pt idx="137">
                  <c:v>0.92567516894847801</c:v>
                </c:pt>
                <c:pt idx="138">
                  <c:v>0.93243310806869595</c:v>
                </c:pt>
                <c:pt idx="139">
                  <c:v>0.93919104718891389</c:v>
                </c:pt>
                <c:pt idx="140">
                  <c:v>0.94594481988550672</c:v>
                </c:pt>
                <c:pt idx="141">
                  <c:v>0.95270275900572465</c:v>
                </c:pt>
                <c:pt idx="142">
                  <c:v>0.9594606981259427</c:v>
                </c:pt>
                <c:pt idx="143">
                  <c:v>0.96621447082253531</c:v>
                </c:pt>
                <c:pt idx="144">
                  <c:v>0.97297240994275325</c:v>
                </c:pt>
                <c:pt idx="145">
                  <c:v>0.9797303490629713</c:v>
                </c:pt>
                <c:pt idx="146">
                  <c:v>0.98648828818318923</c:v>
                </c:pt>
                <c:pt idx="147">
                  <c:v>0.99324206087978206</c:v>
                </c:pt>
                <c:pt idx="148">
                  <c:v>1</c:v>
                </c:pt>
              </c:numCache>
            </c:numRef>
          </c:xVal>
          <c:yVal>
            <c:numRef>
              <c:f>'3hpf'!$H$3:$H$151</c:f>
              <c:numCache>
                <c:formatCode>General</c:formatCode>
                <c:ptCount val="149"/>
                <c:pt idx="0">
                  <c:v>0.23252400447027397</c:v>
                </c:pt>
                <c:pt idx="1">
                  <c:v>0.4428695787391676</c:v>
                </c:pt>
                <c:pt idx="2">
                  <c:v>0.40993255350595331</c:v>
                </c:pt>
                <c:pt idx="3">
                  <c:v>0.45024930933104296</c:v>
                </c:pt>
                <c:pt idx="4">
                  <c:v>0.4304833156760417</c:v>
                </c:pt>
                <c:pt idx="5">
                  <c:v>0.59435896765155105</c:v>
                </c:pt>
                <c:pt idx="6">
                  <c:v>0.52054567570749066</c:v>
                </c:pt>
                <c:pt idx="7">
                  <c:v>0.54071131999517508</c:v>
                </c:pt>
                <c:pt idx="8">
                  <c:v>0.45435771783502704</c:v>
                </c:pt>
                <c:pt idx="9">
                  <c:v>0.38276938995874149</c:v>
                </c:pt>
                <c:pt idx="10">
                  <c:v>0.39300044615543356</c:v>
                </c:pt>
                <c:pt idx="11">
                  <c:v>0.40849381122829348</c:v>
                </c:pt>
                <c:pt idx="12">
                  <c:v>0.4412055788321772</c:v>
                </c:pt>
                <c:pt idx="13">
                  <c:v>0.47903868763451868</c:v>
                </c:pt>
                <c:pt idx="14">
                  <c:v>0.49932640702455011</c:v>
                </c:pt>
                <c:pt idx="15">
                  <c:v>0.49846025510789843</c:v>
                </c:pt>
                <c:pt idx="16">
                  <c:v>0.52596057846159205</c:v>
                </c:pt>
                <c:pt idx="17">
                  <c:v>0.47848208329881797</c:v>
                </c:pt>
                <c:pt idx="18">
                  <c:v>0.42252227507299067</c:v>
                </c:pt>
                <c:pt idx="19">
                  <c:v>0.43834989340227665</c:v>
                </c:pt>
                <c:pt idx="20">
                  <c:v>0.46709712672994219</c:v>
                </c:pt>
                <c:pt idx="21">
                  <c:v>0.54517723415603225</c:v>
                </c:pt>
                <c:pt idx="22">
                  <c:v>0.45642863474984047</c:v>
                </c:pt>
                <c:pt idx="23">
                  <c:v>0.56336642440571949</c:v>
                </c:pt>
                <c:pt idx="24">
                  <c:v>0.52050353073168032</c:v>
                </c:pt>
                <c:pt idx="25">
                  <c:v>0.51909240067955142</c:v>
                </c:pt>
                <c:pt idx="26">
                  <c:v>0.59473827243384325</c:v>
                </c:pt>
                <c:pt idx="27">
                  <c:v>0.57686153631516301</c:v>
                </c:pt>
                <c:pt idx="28">
                  <c:v>0.55538649122730521</c:v>
                </c:pt>
                <c:pt idx="29">
                  <c:v>0.63335033665116014</c:v>
                </c:pt>
                <c:pt idx="30">
                  <c:v>0.57724374764751096</c:v>
                </c:pt>
                <c:pt idx="31">
                  <c:v>0.59597210293256364</c:v>
                </c:pt>
                <c:pt idx="32">
                  <c:v>0.61914457325305439</c:v>
                </c:pt>
                <c:pt idx="33">
                  <c:v>0.58614215064358288</c:v>
                </c:pt>
                <c:pt idx="34">
                  <c:v>0.57376170068056864</c:v>
                </c:pt>
                <c:pt idx="35">
                  <c:v>0.61456530364001793</c:v>
                </c:pt>
                <c:pt idx="36">
                  <c:v>0.63564069809519241</c:v>
                </c:pt>
                <c:pt idx="37">
                  <c:v>0.67213970042188564</c:v>
                </c:pt>
                <c:pt idx="38">
                  <c:v>0.67226468207428847</c:v>
                </c:pt>
                <c:pt idx="39">
                  <c:v>0.66628009550923484</c:v>
                </c:pt>
                <c:pt idx="40">
                  <c:v>0.60272111216231339</c:v>
                </c:pt>
                <c:pt idx="41">
                  <c:v>0.58577447206151423</c:v>
                </c:pt>
                <c:pt idx="42">
                  <c:v>0.59967504770375279</c:v>
                </c:pt>
                <c:pt idx="43">
                  <c:v>0.59861415693335707</c:v>
                </c:pt>
                <c:pt idx="44">
                  <c:v>0.5437631975538475</c:v>
                </c:pt>
                <c:pt idx="45">
                  <c:v>0.59430810302557324</c:v>
                </c:pt>
                <c:pt idx="46">
                  <c:v>0.66077799625345701</c:v>
                </c:pt>
                <c:pt idx="47">
                  <c:v>0.5061989446316747</c:v>
                </c:pt>
                <c:pt idx="48">
                  <c:v>0.52295665897884169</c:v>
                </c:pt>
                <c:pt idx="49">
                  <c:v>0.61373257704900874</c:v>
                </c:pt>
                <c:pt idx="50">
                  <c:v>0.60742391015272468</c:v>
                </c:pt>
                <c:pt idx="51">
                  <c:v>0.5557076650084799</c:v>
                </c:pt>
                <c:pt idx="52">
                  <c:v>0.57081155237385206</c:v>
                </c:pt>
                <c:pt idx="53">
                  <c:v>0.57509144733113304</c:v>
                </c:pt>
                <c:pt idx="54">
                  <c:v>0.61220082516956076</c:v>
                </c:pt>
                <c:pt idx="55">
                  <c:v>0.55244360929572833</c:v>
                </c:pt>
                <c:pt idx="56">
                  <c:v>0.52855031456137969</c:v>
                </c:pt>
                <c:pt idx="57">
                  <c:v>0.58035230293227302</c:v>
                </c:pt>
                <c:pt idx="58">
                  <c:v>0.56573671597628838</c:v>
                </c:pt>
                <c:pt idx="59">
                  <c:v>0.56455084355348994</c:v>
                </c:pt>
                <c:pt idx="60">
                  <c:v>0.5648138863335469</c:v>
                </c:pt>
                <c:pt idx="61">
                  <c:v>0.56478918065807193</c:v>
                </c:pt>
                <c:pt idx="62">
                  <c:v>0.53177803839843274</c:v>
                </c:pt>
                <c:pt idx="63">
                  <c:v>0.48761737012444384</c:v>
                </c:pt>
                <c:pt idx="64">
                  <c:v>0.58428195860782062</c:v>
                </c:pt>
                <c:pt idx="65">
                  <c:v>0.68389669539791387</c:v>
                </c:pt>
                <c:pt idx="66">
                  <c:v>0.68987546886285578</c:v>
                </c:pt>
                <c:pt idx="67">
                  <c:v>0.61113121474899756</c:v>
                </c:pt>
                <c:pt idx="68">
                  <c:v>0.55043954303220011</c:v>
                </c:pt>
                <c:pt idx="69">
                  <c:v>0.52562051210505434</c:v>
                </c:pt>
                <c:pt idx="70">
                  <c:v>0.51775393437881934</c:v>
                </c:pt>
                <c:pt idx="71">
                  <c:v>0.53352632825704371</c:v>
                </c:pt>
                <c:pt idx="72">
                  <c:v>0.48531247593013227</c:v>
                </c:pt>
                <c:pt idx="73">
                  <c:v>0.46226934708712819</c:v>
                </c:pt>
                <c:pt idx="74">
                  <c:v>0.49411350949933219</c:v>
                </c:pt>
                <c:pt idx="75">
                  <c:v>0.5168281981860221</c:v>
                </c:pt>
                <c:pt idx="76">
                  <c:v>0.51523831530545661</c:v>
                </c:pt>
                <c:pt idx="77">
                  <c:v>0.53188703402552828</c:v>
                </c:pt>
                <c:pt idx="78">
                  <c:v>0.46203246325757408</c:v>
                </c:pt>
                <c:pt idx="79">
                  <c:v>0.57272260903559213</c:v>
                </c:pt>
                <c:pt idx="80">
                  <c:v>0.53258460603893898</c:v>
                </c:pt>
                <c:pt idx="81">
                  <c:v>0.49141913759753286</c:v>
                </c:pt>
                <c:pt idx="82">
                  <c:v>0.47192635964778423</c:v>
                </c:pt>
                <c:pt idx="83">
                  <c:v>0.49373711126709591</c:v>
                </c:pt>
                <c:pt idx="84">
                  <c:v>0.47806208681574358</c:v>
                </c:pt>
                <c:pt idx="85">
                  <c:v>0.44659577591080374</c:v>
                </c:pt>
                <c:pt idx="86">
                  <c:v>0.43299893474940448</c:v>
                </c:pt>
                <c:pt idx="87">
                  <c:v>0.44290881716492198</c:v>
                </c:pt>
                <c:pt idx="88">
                  <c:v>0.4694325396998405</c:v>
                </c:pt>
                <c:pt idx="89">
                  <c:v>0.49356998463888296</c:v>
                </c:pt>
                <c:pt idx="90">
                  <c:v>0.53294501824586793</c:v>
                </c:pt>
                <c:pt idx="91">
                  <c:v>0.54980010201990692</c:v>
                </c:pt>
                <c:pt idx="92">
                  <c:v>0.48995278309434226</c:v>
                </c:pt>
                <c:pt idx="93">
                  <c:v>0.43827868292590766</c:v>
                </c:pt>
                <c:pt idx="94">
                  <c:v>0.4963006884163807</c:v>
                </c:pt>
                <c:pt idx="95">
                  <c:v>0.58539371400419404</c:v>
                </c:pt>
                <c:pt idx="96">
                  <c:v>0.43944275622328693</c:v>
                </c:pt>
                <c:pt idx="97">
                  <c:v>0.45601445136687779</c:v>
                </c:pt>
                <c:pt idx="98">
                  <c:v>0.52791378009914236</c:v>
                </c:pt>
                <c:pt idx="99">
                  <c:v>0.58140302077747297</c:v>
                </c:pt>
                <c:pt idx="100">
                  <c:v>0.47917674876217298</c:v>
                </c:pt>
                <c:pt idx="101">
                  <c:v>0.59493446456261501</c:v>
                </c:pt>
                <c:pt idx="102">
                  <c:v>0.49137408607166677</c:v>
                </c:pt>
                <c:pt idx="103">
                  <c:v>0.52356848776560416</c:v>
                </c:pt>
                <c:pt idx="104">
                  <c:v>0.53386930116363729</c:v>
                </c:pt>
                <c:pt idx="105">
                  <c:v>0.51330981934338127</c:v>
                </c:pt>
                <c:pt idx="106">
                  <c:v>0.53212827768016613</c:v>
                </c:pt>
                <c:pt idx="107">
                  <c:v>0.54153823348607255</c:v>
                </c:pt>
                <c:pt idx="108">
                  <c:v>0.55780764742385203</c:v>
                </c:pt>
                <c:pt idx="109">
                  <c:v>0.57964310471863867</c:v>
                </c:pt>
                <c:pt idx="110">
                  <c:v>0.55351903281640336</c:v>
                </c:pt>
                <c:pt idx="111">
                  <c:v>0.55951088575659669</c:v>
                </c:pt>
                <c:pt idx="112">
                  <c:v>0.57780616508332339</c:v>
                </c:pt>
                <c:pt idx="113">
                  <c:v>0.53042649262244923</c:v>
                </c:pt>
                <c:pt idx="114">
                  <c:v>0.53702145469923745</c:v>
                </c:pt>
                <c:pt idx="115">
                  <c:v>0.60392878371053071</c:v>
                </c:pt>
                <c:pt idx="116">
                  <c:v>0.63897451100928493</c:v>
                </c:pt>
                <c:pt idx="117">
                  <c:v>0.55427473583093168</c:v>
                </c:pt>
                <c:pt idx="118">
                  <c:v>0.58784974880141139</c:v>
                </c:pt>
                <c:pt idx="119">
                  <c:v>0.59893242416447579</c:v>
                </c:pt>
                <c:pt idx="120">
                  <c:v>0.59259469176763291</c:v>
                </c:pt>
                <c:pt idx="121">
                  <c:v>0.58013140512802619</c:v>
                </c:pt>
                <c:pt idx="122">
                  <c:v>0.77172246516136433</c:v>
                </c:pt>
                <c:pt idx="123">
                  <c:v>0.77033894733476627</c:v>
                </c:pt>
                <c:pt idx="124">
                  <c:v>0.77085195341962875</c:v>
                </c:pt>
                <c:pt idx="125">
                  <c:v>0.7710931970742666</c:v>
                </c:pt>
                <c:pt idx="126">
                  <c:v>0.76536293363910235</c:v>
                </c:pt>
                <c:pt idx="127">
                  <c:v>0.73488339647813328</c:v>
                </c:pt>
                <c:pt idx="128">
                  <c:v>0.73479038687634513</c:v>
                </c:pt>
                <c:pt idx="129">
                  <c:v>0.78542975522488689</c:v>
                </c:pt>
                <c:pt idx="130">
                  <c:v>0.86810075846423695</c:v>
                </c:pt>
                <c:pt idx="131">
                  <c:v>0.83683209296309702</c:v>
                </c:pt>
                <c:pt idx="132">
                  <c:v>0.92731444947762021</c:v>
                </c:pt>
                <c:pt idx="133">
                  <c:v>0.84061932768590653</c:v>
                </c:pt>
                <c:pt idx="134">
                  <c:v>0.70461022437113152</c:v>
                </c:pt>
                <c:pt idx="135">
                  <c:v>0.75508537264151632</c:v>
                </c:pt>
                <c:pt idx="136">
                  <c:v>0.76921701901319717</c:v>
                </c:pt>
                <c:pt idx="137">
                  <c:v>0.7871460730328832</c:v>
                </c:pt>
                <c:pt idx="138">
                  <c:v>0.90134878455343037</c:v>
                </c:pt>
                <c:pt idx="139">
                  <c:v>0.97720828773682922</c:v>
                </c:pt>
                <c:pt idx="140">
                  <c:v>1</c:v>
                </c:pt>
                <c:pt idx="141">
                  <c:v>0.94679414795211747</c:v>
                </c:pt>
                <c:pt idx="142">
                  <c:v>0.78007589002195898</c:v>
                </c:pt>
                <c:pt idx="143">
                  <c:v>0.78378610116828773</c:v>
                </c:pt>
                <c:pt idx="144">
                  <c:v>0.89237917108098952</c:v>
                </c:pt>
                <c:pt idx="145">
                  <c:v>0.6854546062278648</c:v>
                </c:pt>
                <c:pt idx="146">
                  <c:v>0.39712920050980882</c:v>
                </c:pt>
                <c:pt idx="147">
                  <c:v>0.19619212877179365</c:v>
                </c:pt>
                <c:pt idx="148">
                  <c:v>0.10172925195574486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E5-E04D-9670-367187C284DF}"/>
            </c:ext>
          </c:extLst>
        </c:ser>
        <c:ser>
          <c:idx val="2"/>
          <c:order val="2"/>
          <c:tx>
            <c:strRef>
              <c:f>'3hpf'!$K$2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69000"/>
                </a:schemeClr>
              </a:solidFill>
              <a:ln w="9525">
                <a:solidFill>
                  <a:schemeClr val="accent6">
                    <a:tint val="69000"/>
                  </a:schemeClr>
                </a:solidFill>
              </a:ln>
              <a:effectLst/>
            </c:spPr>
          </c:marker>
          <c:xVal>
            <c:numRef>
              <c:f>'3hpf'!$K$3:$K$151</c:f>
              <c:numCache>
                <c:formatCode>General</c:formatCode>
                <c:ptCount val="149"/>
                <c:pt idx="0">
                  <c:v>0</c:v>
                </c:pt>
                <c:pt idx="1">
                  <c:v>1.315868263473054E-2</c:v>
                </c:pt>
                <c:pt idx="2">
                  <c:v>2.6317365269461081E-2</c:v>
                </c:pt>
                <c:pt idx="3">
                  <c:v>3.9476047904191618E-2</c:v>
                </c:pt>
                <c:pt idx="4">
                  <c:v>5.2634730538922161E-2</c:v>
                </c:pt>
                <c:pt idx="5">
                  <c:v>6.5793413173652698E-2</c:v>
                </c:pt>
                <c:pt idx="6">
                  <c:v>7.8944610778443114E-2</c:v>
                </c:pt>
                <c:pt idx="7">
                  <c:v>9.2103293413173651E-2</c:v>
                </c:pt>
                <c:pt idx="8">
                  <c:v>0.1052619760479042</c:v>
                </c:pt>
                <c:pt idx="9">
                  <c:v>0.11842065868263474</c:v>
                </c:pt>
                <c:pt idx="10">
                  <c:v>0.13157934131736529</c:v>
                </c:pt>
                <c:pt idx="11">
                  <c:v>0.14473802395209581</c:v>
                </c:pt>
                <c:pt idx="12">
                  <c:v>0.15789670658682636</c:v>
                </c:pt>
                <c:pt idx="13">
                  <c:v>0.17105538922155689</c:v>
                </c:pt>
                <c:pt idx="14">
                  <c:v>0.18421407185628744</c:v>
                </c:pt>
                <c:pt idx="15">
                  <c:v>0.19737275449101796</c:v>
                </c:pt>
                <c:pt idx="16">
                  <c:v>0.2105239520958084</c:v>
                </c:pt>
                <c:pt idx="17">
                  <c:v>0.22368263473053893</c:v>
                </c:pt>
                <c:pt idx="18">
                  <c:v>0.23684131736526948</c:v>
                </c:pt>
                <c:pt idx="19">
                  <c:v>0.25</c:v>
                </c:pt>
                <c:pt idx="20">
                  <c:v>0.26315868263473058</c:v>
                </c:pt>
                <c:pt idx="21">
                  <c:v>0.2763173652694611</c:v>
                </c:pt>
                <c:pt idx="22">
                  <c:v>0.28947604790419162</c:v>
                </c:pt>
                <c:pt idx="23">
                  <c:v>0.30263473053892215</c:v>
                </c:pt>
                <c:pt idx="24">
                  <c:v>0.31579341317365273</c:v>
                </c:pt>
                <c:pt idx="25">
                  <c:v>0.32895209580838325</c:v>
                </c:pt>
                <c:pt idx="26">
                  <c:v>0.34210329341317369</c:v>
                </c:pt>
                <c:pt idx="27">
                  <c:v>0.35526197604790416</c:v>
                </c:pt>
                <c:pt idx="28">
                  <c:v>0.36842065868263479</c:v>
                </c:pt>
                <c:pt idx="29">
                  <c:v>0.38157934131736532</c:v>
                </c:pt>
                <c:pt idx="30">
                  <c:v>0.39473802395209584</c:v>
                </c:pt>
                <c:pt idx="31">
                  <c:v>0.40789670658682631</c:v>
                </c:pt>
                <c:pt idx="32">
                  <c:v>0.42105538922155694</c:v>
                </c:pt>
                <c:pt idx="33">
                  <c:v>0.43421407185628746</c:v>
                </c:pt>
                <c:pt idx="34">
                  <c:v>0.44737275449101793</c:v>
                </c:pt>
                <c:pt idx="35">
                  <c:v>0.46053143712574857</c:v>
                </c:pt>
                <c:pt idx="36">
                  <c:v>0.47368263473053895</c:v>
                </c:pt>
                <c:pt idx="37">
                  <c:v>0.48684131736526948</c:v>
                </c:pt>
                <c:pt idx="38">
                  <c:v>0.5</c:v>
                </c:pt>
                <c:pt idx="39">
                  <c:v>0.51315868263473063</c:v>
                </c:pt>
                <c:pt idx="40">
                  <c:v>0.52631736526946116</c:v>
                </c:pt>
                <c:pt idx="41">
                  <c:v>0.53947604790419168</c:v>
                </c:pt>
                <c:pt idx="42">
                  <c:v>0.5526347305389222</c:v>
                </c:pt>
                <c:pt idx="43">
                  <c:v>0.56579341317365273</c:v>
                </c:pt>
                <c:pt idx="44">
                  <c:v>0.57895209580838325</c:v>
                </c:pt>
                <c:pt idx="45">
                  <c:v>0.59211077844311377</c:v>
                </c:pt>
                <c:pt idx="46">
                  <c:v>0.60526197604790422</c:v>
                </c:pt>
                <c:pt idx="47">
                  <c:v>0.61842065868263474</c:v>
                </c:pt>
                <c:pt idx="48">
                  <c:v>0.63157934131736537</c:v>
                </c:pt>
                <c:pt idx="49">
                  <c:v>0.64473802395209578</c:v>
                </c:pt>
                <c:pt idx="50">
                  <c:v>0.65789670658682642</c:v>
                </c:pt>
                <c:pt idx="51">
                  <c:v>0.67105538922155683</c:v>
                </c:pt>
                <c:pt idx="52">
                  <c:v>0.68421407185628746</c:v>
                </c:pt>
                <c:pt idx="53">
                  <c:v>0.69737275449101799</c:v>
                </c:pt>
                <c:pt idx="54">
                  <c:v>0.71053143712574851</c:v>
                </c:pt>
                <c:pt idx="55">
                  <c:v>0.72369011976047903</c:v>
                </c:pt>
                <c:pt idx="56">
                  <c:v>0.73684131736526959</c:v>
                </c:pt>
                <c:pt idx="57">
                  <c:v>0.75</c:v>
                </c:pt>
                <c:pt idx="58">
                  <c:v>0.76315868263473063</c:v>
                </c:pt>
                <c:pt idx="59">
                  <c:v>0.77631736526946116</c:v>
                </c:pt>
                <c:pt idx="60">
                  <c:v>0.78947604790419168</c:v>
                </c:pt>
                <c:pt idx="61">
                  <c:v>0.8026347305389222</c:v>
                </c:pt>
                <c:pt idx="62">
                  <c:v>0.81579341317365262</c:v>
                </c:pt>
                <c:pt idx="63">
                  <c:v>0.82895209580838325</c:v>
                </c:pt>
                <c:pt idx="64">
                  <c:v>0.84211077844311388</c:v>
                </c:pt>
                <c:pt idx="65">
                  <c:v>0.8552694610778443</c:v>
                </c:pt>
                <c:pt idx="66">
                  <c:v>0.86842065868263474</c:v>
                </c:pt>
                <c:pt idx="67">
                  <c:v>0.88157934131736537</c:v>
                </c:pt>
                <c:pt idx="68">
                  <c:v>0.89473802395209578</c:v>
                </c:pt>
                <c:pt idx="69">
                  <c:v>0.90789670658682642</c:v>
                </c:pt>
                <c:pt idx="70">
                  <c:v>0.92105538922155694</c:v>
                </c:pt>
                <c:pt idx="71">
                  <c:v>0.93421407185628746</c:v>
                </c:pt>
                <c:pt idx="72">
                  <c:v>0.94737275449101799</c:v>
                </c:pt>
                <c:pt idx="73">
                  <c:v>0.96053143712574862</c:v>
                </c:pt>
                <c:pt idx="74">
                  <c:v>0.97369011976047903</c:v>
                </c:pt>
                <c:pt idx="75">
                  <c:v>0.98684880239520967</c:v>
                </c:pt>
                <c:pt idx="76">
                  <c:v>1</c:v>
                </c:pt>
              </c:numCache>
            </c:numRef>
          </c:xVal>
          <c:yVal>
            <c:numRef>
              <c:f>'3hpf'!$L$3:$L$151</c:f>
              <c:numCache>
                <c:formatCode>General</c:formatCode>
                <c:ptCount val="149"/>
                <c:pt idx="0">
                  <c:v>0.74857420007828845</c:v>
                </c:pt>
                <c:pt idx="1">
                  <c:v>0.65681615797410875</c:v>
                </c:pt>
                <c:pt idx="2">
                  <c:v>0.56099866036408774</c:v>
                </c:pt>
                <c:pt idx="3">
                  <c:v>0.64731238469228147</c:v>
                </c:pt>
                <c:pt idx="4">
                  <c:v>0.61681266462784168</c:v>
                </c:pt>
                <c:pt idx="5">
                  <c:v>0.5865733860038459</c:v>
                </c:pt>
                <c:pt idx="6">
                  <c:v>0.58475809356865605</c:v>
                </c:pt>
                <c:pt idx="7">
                  <c:v>0.55520968655014913</c:v>
                </c:pt>
                <c:pt idx="8">
                  <c:v>0.64372702617982314</c:v>
                </c:pt>
                <c:pt idx="9">
                  <c:v>0.74455685187120169</c:v>
                </c:pt>
                <c:pt idx="10">
                  <c:v>0.7337992168042432</c:v>
                </c:pt>
                <c:pt idx="11">
                  <c:v>0.64109142118371409</c:v>
                </c:pt>
                <c:pt idx="12">
                  <c:v>0.64161074453501854</c:v>
                </c:pt>
                <c:pt idx="13">
                  <c:v>0.69526480032562976</c:v>
                </c:pt>
                <c:pt idx="14">
                  <c:v>0.63716140663330323</c:v>
                </c:pt>
                <c:pt idx="15">
                  <c:v>0.67405363846049482</c:v>
                </c:pt>
                <c:pt idx="16">
                  <c:v>0.60394030744566207</c:v>
                </c:pt>
                <c:pt idx="17">
                  <c:v>0.70528789695876148</c:v>
                </c:pt>
                <c:pt idx="18">
                  <c:v>0.76200954744011018</c:v>
                </c:pt>
                <c:pt idx="19">
                  <c:v>0.54583535422375196</c:v>
                </c:pt>
                <c:pt idx="20">
                  <c:v>0.59637970802487139</c:v>
                </c:pt>
                <c:pt idx="21">
                  <c:v>0.6957404568485962</c:v>
                </c:pt>
                <c:pt idx="22">
                  <c:v>0.66333967022187423</c:v>
                </c:pt>
                <c:pt idx="23">
                  <c:v>0.72278425935600787</c:v>
                </c:pt>
                <c:pt idx="24">
                  <c:v>0.68684022151558211</c:v>
                </c:pt>
                <c:pt idx="25">
                  <c:v>0.68247821727054259</c:v>
                </c:pt>
                <c:pt idx="26">
                  <c:v>0.57369946929208282</c:v>
                </c:pt>
                <c:pt idx="27">
                  <c:v>0.5428972004884447</c:v>
                </c:pt>
                <c:pt idx="28">
                  <c:v>0.57555686902602698</c:v>
                </c:pt>
                <c:pt idx="29">
                  <c:v>0.57490966424887602</c:v>
                </c:pt>
                <c:pt idx="30">
                  <c:v>0.5059613018329151</c:v>
                </c:pt>
                <c:pt idx="31">
                  <c:v>0.49550777503473853</c:v>
                </c:pt>
                <c:pt idx="32">
                  <c:v>0.58856022669322039</c:v>
                </c:pt>
                <c:pt idx="33">
                  <c:v>0.61901627992932218</c:v>
                </c:pt>
                <c:pt idx="34">
                  <c:v>0.63197597076817746</c:v>
                </c:pt>
                <c:pt idx="35">
                  <c:v>0.68286654013683323</c:v>
                </c:pt>
                <c:pt idx="36">
                  <c:v>0.69565312319192041</c:v>
                </c:pt>
                <c:pt idx="37">
                  <c:v>0.81203613741950875</c:v>
                </c:pt>
                <c:pt idx="38">
                  <c:v>0.8265506792531101</c:v>
                </c:pt>
                <c:pt idx="39">
                  <c:v>0.68450872478825497</c:v>
                </c:pt>
                <c:pt idx="40">
                  <c:v>0.62934192530165201</c:v>
                </c:pt>
                <c:pt idx="41">
                  <c:v>0.46967260795453658</c:v>
                </c:pt>
                <c:pt idx="42">
                  <c:v>0.48548467840160692</c:v>
                </c:pt>
                <c:pt idx="43">
                  <c:v>0.42595431514038107</c:v>
                </c:pt>
                <c:pt idx="44">
                  <c:v>0.43571852986265225</c:v>
                </c:pt>
                <c:pt idx="45">
                  <c:v>0.54449571831152854</c:v>
                </c:pt>
                <c:pt idx="46">
                  <c:v>0.61888683897389185</c:v>
                </c:pt>
                <c:pt idx="47">
                  <c:v>0.61318519881662903</c:v>
                </c:pt>
                <c:pt idx="48">
                  <c:v>0.52388965392479014</c:v>
                </c:pt>
                <c:pt idx="49">
                  <c:v>0.52777756117644681</c:v>
                </c:pt>
                <c:pt idx="50">
                  <c:v>0.5855799656591586</c:v>
                </c:pt>
                <c:pt idx="51">
                  <c:v>0.56061033749779721</c:v>
                </c:pt>
                <c:pt idx="52">
                  <c:v>0.59283801634075095</c:v>
                </c:pt>
                <c:pt idx="53">
                  <c:v>0.5539573842946014</c:v>
                </c:pt>
                <c:pt idx="54">
                  <c:v>0.51550874194308027</c:v>
                </c:pt>
                <c:pt idx="55">
                  <c:v>0.49952512324182541</c:v>
                </c:pt>
                <c:pt idx="56">
                  <c:v>0.61115469129891664</c:v>
                </c:pt>
                <c:pt idx="57">
                  <c:v>0.63940712923353804</c:v>
                </c:pt>
                <c:pt idx="58">
                  <c:v>0.66429098326780711</c:v>
                </c:pt>
                <c:pt idx="59">
                  <c:v>0.83039491967642876</c:v>
                </c:pt>
                <c:pt idx="60">
                  <c:v>0.78615886304055249</c:v>
                </c:pt>
                <c:pt idx="61">
                  <c:v>0.63638320137113846</c:v>
                </c:pt>
                <c:pt idx="62">
                  <c:v>0.61184556290440562</c:v>
                </c:pt>
                <c:pt idx="63">
                  <c:v>0.55084612277552603</c:v>
                </c:pt>
                <c:pt idx="64">
                  <c:v>0.56061033749779721</c:v>
                </c:pt>
                <c:pt idx="65">
                  <c:v>0.62575656678919367</c:v>
                </c:pt>
                <c:pt idx="66">
                  <c:v>0.66999262342507004</c:v>
                </c:pt>
                <c:pt idx="67">
                  <c:v>0.64433212365821979</c:v>
                </c:pt>
                <c:pt idx="68">
                  <c:v>0.60622969687423489</c:v>
                </c:pt>
                <c:pt idx="69">
                  <c:v>0.65737914815375098</c:v>
                </c:pt>
                <c:pt idx="70">
                  <c:v>0.69712220005957404</c:v>
                </c:pt>
                <c:pt idx="71">
                  <c:v>0.75635001458160167</c:v>
                </c:pt>
                <c:pt idx="72">
                  <c:v>0.85311882523755544</c:v>
                </c:pt>
                <c:pt idx="73">
                  <c:v>0.95489840444528318</c:v>
                </c:pt>
                <c:pt idx="74">
                  <c:v>0.88707446285902325</c:v>
                </c:pt>
                <c:pt idx="75">
                  <c:v>1</c:v>
                </c:pt>
                <c:pt idx="76">
                  <c:v>0.84214597508807443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FE5-E04D-9670-367187C284DF}"/>
            </c:ext>
          </c:extLst>
        </c:ser>
        <c:ser>
          <c:idx val="3"/>
          <c:order val="3"/>
          <c:tx>
            <c:strRef>
              <c:f>'3hpf'!$O$2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81000"/>
                </a:schemeClr>
              </a:solidFill>
              <a:ln w="9525">
                <a:solidFill>
                  <a:schemeClr val="accent6">
                    <a:tint val="81000"/>
                  </a:schemeClr>
                </a:solidFill>
              </a:ln>
              <a:effectLst/>
            </c:spPr>
          </c:marker>
          <c:xVal>
            <c:numRef>
              <c:f>'3hpf'!$O$3:$O$151</c:f>
              <c:numCache>
                <c:formatCode>General</c:formatCode>
                <c:ptCount val="149"/>
                <c:pt idx="0">
                  <c:v>0</c:v>
                </c:pt>
                <c:pt idx="1">
                  <c:v>1.4706743518743152E-2</c:v>
                </c:pt>
                <c:pt idx="2">
                  <c:v>2.9413487037486304E-2</c:v>
                </c:pt>
                <c:pt idx="3">
                  <c:v>4.4120230556229455E-2</c:v>
                </c:pt>
                <c:pt idx="4">
                  <c:v>5.8826974074972609E-2</c:v>
                </c:pt>
                <c:pt idx="5">
                  <c:v>7.3533717593715756E-2</c:v>
                </c:pt>
                <c:pt idx="6">
                  <c:v>8.8232095501811159E-2</c:v>
                </c:pt>
                <c:pt idx="7">
                  <c:v>0.1029388390205543</c:v>
                </c:pt>
                <c:pt idx="8">
                  <c:v>0.11764558253929747</c:v>
                </c:pt>
                <c:pt idx="9">
                  <c:v>0.13235232605804062</c:v>
                </c:pt>
                <c:pt idx="10">
                  <c:v>0.14705906957678377</c:v>
                </c:pt>
                <c:pt idx="11">
                  <c:v>0.1617658130955269</c:v>
                </c:pt>
                <c:pt idx="12">
                  <c:v>0.17647255661427008</c:v>
                </c:pt>
                <c:pt idx="13">
                  <c:v>0.19117930013301321</c:v>
                </c:pt>
                <c:pt idx="14">
                  <c:v>0.20588604365175636</c:v>
                </c:pt>
                <c:pt idx="15">
                  <c:v>0.22059278717049952</c:v>
                </c:pt>
                <c:pt idx="16">
                  <c:v>0.23529116507859493</c:v>
                </c:pt>
                <c:pt idx="17">
                  <c:v>0.24999790859733806</c:v>
                </c:pt>
                <c:pt idx="18">
                  <c:v>0.26470465211608124</c:v>
                </c:pt>
                <c:pt idx="19">
                  <c:v>0.27941139563482437</c:v>
                </c:pt>
                <c:pt idx="20">
                  <c:v>0.29411813915356755</c:v>
                </c:pt>
                <c:pt idx="21">
                  <c:v>0.30882488267231067</c:v>
                </c:pt>
                <c:pt idx="22">
                  <c:v>0.3235316261910538</c:v>
                </c:pt>
                <c:pt idx="23">
                  <c:v>0.33823836970979693</c:v>
                </c:pt>
                <c:pt idx="24">
                  <c:v>0.35294511322854016</c:v>
                </c:pt>
                <c:pt idx="25">
                  <c:v>0.36765185674728329</c:v>
                </c:pt>
                <c:pt idx="26">
                  <c:v>0.38235023465537871</c:v>
                </c:pt>
                <c:pt idx="27">
                  <c:v>0.39705697817412183</c:v>
                </c:pt>
                <c:pt idx="28">
                  <c:v>0.41176372169286501</c:v>
                </c:pt>
                <c:pt idx="29">
                  <c:v>0.42647046521160814</c:v>
                </c:pt>
                <c:pt idx="30">
                  <c:v>0.44117720873035127</c:v>
                </c:pt>
                <c:pt idx="31">
                  <c:v>0.45588395224909439</c:v>
                </c:pt>
                <c:pt idx="32">
                  <c:v>0.47059069576783763</c:v>
                </c:pt>
                <c:pt idx="33">
                  <c:v>0.48529743928658076</c:v>
                </c:pt>
                <c:pt idx="34">
                  <c:v>0.50000418280532388</c:v>
                </c:pt>
                <c:pt idx="35">
                  <c:v>0.51471092632406712</c:v>
                </c:pt>
                <c:pt idx="36">
                  <c:v>0.52940930423216248</c:v>
                </c:pt>
                <c:pt idx="37">
                  <c:v>0.54411604775090561</c:v>
                </c:pt>
                <c:pt idx="38">
                  <c:v>0.55882279126964873</c:v>
                </c:pt>
                <c:pt idx="39">
                  <c:v>0.57352953478839197</c:v>
                </c:pt>
                <c:pt idx="40">
                  <c:v>0.5882362783071351</c:v>
                </c:pt>
                <c:pt idx="41">
                  <c:v>0.60294302182587822</c:v>
                </c:pt>
                <c:pt idx="42">
                  <c:v>0.61764976534462135</c:v>
                </c:pt>
                <c:pt idx="43">
                  <c:v>0.63235650886336447</c:v>
                </c:pt>
                <c:pt idx="44">
                  <c:v>0.6470632523821076</c:v>
                </c:pt>
                <c:pt idx="45">
                  <c:v>0.66176999590085073</c:v>
                </c:pt>
                <c:pt idx="46">
                  <c:v>0.6764683738089462</c:v>
                </c:pt>
                <c:pt idx="47">
                  <c:v>0.69117511732768933</c:v>
                </c:pt>
                <c:pt idx="48">
                  <c:v>0.70588186084643256</c:v>
                </c:pt>
                <c:pt idx="49">
                  <c:v>0.72058860436517569</c:v>
                </c:pt>
                <c:pt idx="50">
                  <c:v>0.73529534788391882</c:v>
                </c:pt>
                <c:pt idx="51">
                  <c:v>0.75000209140266194</c:v>
                </c:pt>
                <c:pt idx="52">
                  <c:v>0.76470883492140507</c:v>
                </c:pt>
                <c:pt idx="53">
                  <c:v>0.7794155784401483</c:v>
                </c:pt>
                <c:pt idx="54">
                  <c:v>0.79412232195889132</c:v>
                </c:pt>
                <c:pt idx="55">
                  <c:v>0.80882906547763456</c:v>
                </c:pt>
                <c:pt idx="56">
                  <c:v>0.82352744338573003</c:v>
                </c:pt>
                <c:pt idx="57">
                  <c:v>0.83823418690447304</c:v>
                </c:pt>
                <c:pt idx="58">
                  <c:v>0.85294093042321628</c:v>
                </c:pt>
                <c:pt idx="59">
                  <c:v>0.86764767394195952</c:v>
                </c:pt>
                <c:pt idx="60">
                  <c:v>0.88235441746070253</c:v>
                </c:pt>
                <c:pt idx="61">
                  <c:v>0.89706116097944577</c:v>
                </c:pt>
                <c:pt idx="62">
                  <c:v>0.91176790449818879</c:v>
                </c:pt>
                <c:pt idx="63">
                  <c:v>0.92647464801693202</c:v>
                </c:pt>
                <c:pt idx="64">
                  <c:v>0.94118139153567526</c:v>
                </c:pt>
                <c:pt idx="65">
                  <c:v>0.95588813505441828</c:v>
                </c:pt>
                <c:pt idx="66">
                  <c:v>0.97058651296251375</c:v>
                </c:pt>
                <c:pt idx="67">
                  <c:v>0.98529325648125698</c:v>
                </c:pt>
                <c:pt idx="68">
                  <c:v>1</c:v>
                </c:pt>
              </c:numCache>
            </c:numRef>
          </c:xVal>
          <c:yVal>
            <c:numRef>
              <c:f>'3hpf'!$P$3:$P$151</c:f>
              <c:numCache>
                <c:formatCode>General</c:formatCode>
                <c:ptCount val="149"/>
                <c:pt idx="0">
                  <c:v>0.58381265198166321</c:v>
                </c:pt>
                <c:pt idx="1">
                  <c:v>0.51069392479477715</c:v>
                </c:pt>
                <c:pt idx="2">
                  <c:v>0.55373107050933845</c:v>
                </c:pt>
                <c:pt idx="3">
                  <c:v>0.55056832892512475</c:v>
                </c:pt>
                <c:pt idx="4">
                  <c:v>0.45939963752849261</c:v>
                </c:pt>
                <c:pt idx="5">
                  <c:v>0.4092044410374604</c:v>
                </c:pt>
                <c:pt idx="6">
                  <c:v>0.4101702702291084</c:v>
                </c:pt>
                <c:pt idx="7">
                  <c:v>0.49022875302694169</c:v>
                </c:pt>
                <c:pt idx="8">
                  <c:v>0.44565465704814167</c:v>
                </c:pt>
                <c:pt idx="9">
                  <c:v>0.55979129966849595</c:v>
                </c:pt>
                <c:pt idx="10">
                  <c:v>0.56466486615460376</c:v>
                </c:pt>
                <c:pt idx="11">
                  <c:v>0.52628299176062665</c:v>
                </c:pt>
                <c:pt idx="12">
                  <c:v>0.49602499733476829</c:v>
                </c:pt>
                <c:pt idx="13">
                  <c:v>0.59220051680111274</c:v>
                </c:pt>
                <c:pt idx="14">
                  <c:v>0.58912661627263541</c:v>
                </c:pt>
                <c:pt idx="15">
                  <c:v>0.56189937100532539</c:v>
                </c:pt>
                <c:pt idx="16">
                  <c:v>0.54990963595473674</c:v>
                </c:pt>
                <c:pt idx="17">
                  <c:v>0.65996212832709755</c:v>
                </c:pt>
                <c:pt idx="18">
                  <c:v>0.60770328102710414</c:v>
                </c:pt>
                <c:pt idx="19">
                  <c:v>0.58113345957224294</c:v>
                </c:pt>
                <c:pt idx="20">
                  <c:v>0.5545204867474528</c:v>
                </c:pt>
                <c:pt idx="21">
                  <c:v>0.48803310979231496</c:v>
                </c:pt>
                <c:pt idx="22">
                  <c:v>0.47951325254719995</c:v>
                </c:pt>
                <c:pt idx="23">
                  <c:v>0.46392291642341144</c:v>
                </c:pt>
                <c:pt idx="24">
                  <c:v>0.44727917921017757</c:v>
                </c:pt>
                <c:pt idx="25">
                  <c:v>0.45953162995415803</c:v>
                </c:pt>
                <c:pt idx="26">
                  <c:v>0.49330265355541902</c:v>
                </c:pt>
                <c:pt idx="27">
                  <c:v>0.50564267619719672</c:v>
                </c:pt>
                <c:pt idx="28">
                  <c:v>0.55856148562551711</c:v>
                </c:pt>
                <c:pt idx="29">
                  <c:v>0.63207619008939941</c:v>
                </c:pt>
                <c:pt idx="30">
                  <c:v>0.62381904853767622</c:v>
                </c:pt>
                <c:pt idx="31">
                  <c:v>0.59971012432671167</c:v>
                </c:pt>
                <c:pt idx="32">
                  <c:v>0.5348028490057416</c:v>
                </c:pt>
                <c:pt idx="33">
                  <c:v>0.56264563587351069</c:v>
                </c:pt>
                <c:pt idx="34">
                  <c:v>0.63457896954528614</c:v>
                </c:pt>
                <c:pt idx="35">
                  <c:v>0.63765287007376337</c:v>
                </c:pt>
                <c:pt idx="36">
                  <c:v>0.64011249815972093</c:v>
                </c:pt>
                <c:pt idx="37">
                  <c:v>0.67247856392240868</c:v>
                </c:pt>
                <c:pt idx="38">
                  <c:v>0.60133464648874768</c:v>
                </c:pt>
                <c:pt idx="39">
                  <c:v>0.5661142445210452</c:v>
                </c:pt>
                <c:pt idx="40">
                  <c:v>0.6153436118204294</c:v>
                </c:pt>
                <c:pt idx="41">
                  <c:v>0.62136068960965773</c:v>
                </c:pt>
                <c:pt idx="42">
                  <c:v>0.69386514435402402</c:v>
                </c:pt>
                <c:pt idx="43">
                  <c:v>0.80202912971301799</c:v>
                </c:pt>
                <c:pt idx="44">
                  <c:v>0.78977667896903758</c:v>
                </c:pt>
                <c:pt idx="45">
                  <c:v>0.83167158253841733</c:v>
                </c:pt>
                <c:pt idx="46">
                  <c:v>0.7778757849741853</c:v>
                </c:pt>
                <c:pt idx="47">
                  <c:v>0.7540295764566125</c:v>
                </c:pt>
                <c:pt idx="48">
                  <c:v>0.7555221061929831</c:v>
                </c:pt>
                <c:pt idx="49">
                  <c:v>0.71810606099065388</c:v>
                </c:pt>
                <c:pt idx="50">
                  <c:v>0.70339398216071602</c:v>
                </c:pt>
                <c:pt idx="51">
                  <c:v>0.69803686649981467</c:v>
                </c:pt>
                <c:pt idx="52">
                  <c:v>0.85279544727664081</c:v>
                </c:pt>
                <c:pt idx="53">
                  <c:v>0.88032982876521082</c:v>
                </c:pt>
                <c:pt idx="54">
                  <c:v>0.79421238596615917</c:v>
                </c:pt>
                <c:pt idx="55">
                  <c:v>0.84155324625217665</c:v>
                </c:pt>
                <c:pt idx="56">
                  <c:v>0.84563739650017011</c:v>
                </c:pt>
                <c:pt idx="57">
                  <c:v>0.79965707352485771</c:v>
                </c:pt>
                <c:pt idx="58">
                  <c:v>0.83307654037699075</c:v>
                </c:pt>
                <c:pt idx="59">
                  <c:v>0.91480396586472801</c:v>
                </c:pt>
                <c:pt idx="60">
                  <c:v>0.87822175742838138</c:v>
                </c:pt>
                <c:pt idx="61">
                  <c:v>0.87861773470537763</c:v>
                </c:pt>
                <c:pt idx="62">
                  <c:v>0.94945324675983989</c:v>
                </c:pt>
                <c:pt idx="63">
                  <c:v>0.9219175961133308</c:v>
                </c:pt>
                <c:pt idx="64">
                  <c:v>0.88072580604220707</c:v>
                </c:pt>
                <c:pt idx="65">
                  <c:v>0.92244556581599246</c:v>
                </c:pt>
                <c:pt idx="66">
                  <c:v>1</c:v>
                </c:pt>
                <c:pt idx="67">
                  <c:v>0.97738360552540604</c:v>
                </c:pt>
                <c:pt idx="68">
                  <c:v>0.87571897797249476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FE5-E04D-9670-367187C284DF}"/>
            </c:ext>
          </c:extLst>
        </c:ser>
        <c:ser>
          <c:idx val="4"/>
          <c:order val="4"/>
          <c:tx>
            <c:strRef>
              <c:f>'3hpf'!$S$2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94000"/>
                </a:schemeClr>
              </a:solidFill>
              <a:ln w="9525">
                <a:solidFill>
                  <a:schemeClr val="accent6">
                    <a:tint val="94000"/>
                  </a:schemeClr>
                </a:solidFill>
              </a:ln>
              <a:effectLst/>
            </c:spPr>
          </c:marker>
          <c:xVal>
            <c:numRef>
              <c:f>'3hpf'!$S$3:$S$151</c:f>
              <c:numCache>
                <c:formatCode>General</c:formatCode>
                <c:ptCount val="149"/>
                <c:pt idx="0">
                  <c:v>0</c:v>
                </c:pt>
                <c:pt idx="1">
                  <c:v>1.2503558368187093E-2</c:v>
                </c:pt>
                <c:pt idx="2">
                  <c:v>2.499981751958015E-2</c:v>
                </c:pt>
                <c:pt idx="3">
                  <c:v>3.750337588776724E-2</c:v>
                </c:pt>
                <c:pt idx="4">
                  <c:v>4.9999635039160301E-2</c:v>
                </c:pt>
                <c:pt idx="5">
                  <c:v>6.250319340734739E-2</c:v>
                </c:pt>
                <c:pt idx="6">
                  <c:v>7.4999452558740451E-2</c:v>
                </c:pt>
                <c:pt idx="7">
                  <c:v>8.7503010926927541E-2</c:v>
                </c:pt>
                <c:pt idx="8">
                  <c:v>9.9999270078320601E-2</c:v>
                </c:pt>
                <c:pt idx="9">
                  <c:v>0.11250282844650768</c:v>
                </c:pt>
                <c:pt idx="10">
                  <c:v>0.12499908759790074</c:v>
                </c:pt>
                <c:pt idx="11">
                  <c:v>0.13750264596608783</c:v>
                </c:pt>
                <c:pt idx="12">
                  <c:v>0.1499989051174809</c:v>
                </c:pt>
                <c:pt idx="13">
                  <c:v>0.16250246348566799</c:v>
                </c:pt>
                <c:pt idx="14">
                  <c:v>0.17499872263706104</c:v>
                </c:pt>
                <c:pt idx="15">
                  <c:v>0.18750228100524813</c:v>
                </c:pt>
                <c:pt idx="16">
                  <c:v>0.1999985401566412</c:v>
                </c:pt>
                <c:pt idx="17">
                  <c:v>0.21250209852482829</c:v>
                </c:pt>
                <c:pt idx="18">
                  <c:v>0.22499835767622134</c:v>
                </c:pt>
                <c:pt idx="19">
                  <c:v>0.23750191604440843</c:v>
                </c:pt>
                <c:pt idx="20">
                  <c:v>0.24999817519580148</c:v>
                </c:pt>
                <c:pt idx="21">
                  <c:v>0.26250173356398854</c:v>
                </c:pt>
                <c:pt idx="22">
                  <c:v>0.27499799271538161</c:v>
                </c:pt>
                <c:pt idx="23">
                  <c:v>0.28750155108356873</c:v>
                </c:pt>
                <c:pt idx="24">
                  <c:v>0.2999978102349618</c:v>
                </c:pt>
                <c:pt idx="25">
                  <c:v>0.31250136860314887</c:v>
                </c:pt>
                <c:pt idx="26">
                  <c:v>0.32499762775454188</c:v>
                </c:pt>
                <c:pt idx="27">
                  <c:v>0.337501186122729</c:v>
                </c:pt>
                <c:pt idx="28">
                  <c:v>0.34999744527412208</c:v>
                </c:pt>
                <c:pt idx="29">
                  <c:v>0.36250100364230919</c:v>
                </c:pt>
                <c:pt idx="30">
                  <c:v>0.37499726279370221</c:v>
                </c:pt>
                <c:pt idx="31">
                  <c:v>0.38750082116188928</c:v>
                </c:pt>
                <c:pt idx="32">
                  <c:v>0.3999970803132824</c:v>
                </c:pt>
                <c:pt idx="33">
                  <c:v>0.41250063868146947</c:v>
                </c:pt>
                <c:pt idx="34">
                  <c:v>0.42499689783286249</c:v>
                </c:pt>
                <c:pt idx="35">
                  <c:v>0.4375004562010496</c:v>
                </c:pt>
                <c:pt idx="36">
                  <c:v>0.44999671535244268</c:v>
                </c:pt>
                <c:pt idx="37">
                  <c:v>0.46250027372062974</c:v>
                </c:pt>
                <c:pt idx="38">
                  <c:v>0.47499653287202281</c:v>
                </c:pt>
                <c:pt idx="39">
                  <c:v>0.48750009124020988</c:v>
                </c:pt>
                <c:pt idx="40">
                  <c:v>0.49999635039160295</c:v>
                </c:pt>
                <c:pt idx="41">
                  <c:v>0.51249990875979001</c:v>
                </c:pt>
                <c:pt idx="42">
                  <c:v>0.52499616791118309</c:v>
                </c:pt>
                <c:pt idx="43">
                  <c:v>0.53749972627937026</c:v>
                </c:pt>
                <c:pt idx="44">
                  <c:v>0.54999598543076322</c:v>
                </c:pt>
                <c:pt idx="45">
                  <c:v>0.56249954379895029</c:v>
                </c:pt>
                <c:pt idx="46">
                  <c:v>0.57499580295034347</c:v>
                </c:pt>
                <c:pt idx="47">
                  <c:v>0.58749936131853053</c:v>
                </c:pt>
                <c:pt idx="48">
                  <c:v>0.59999562046992361</c:v>
                </c:pt>
                <c:pt idx="49">
                  <c:v>0.61249917883811056</c:v>
                </c:pt>
                <c:pt idx="50">
                  <c:v>0.62499543798950374</c:v>
                </c:pt>
                <c:pt idx="51">
                  <c:v>0.63749899635769081</c:v>
                </c:pt>
                <c:pt idx="52">
                  <c:v>0.64999525550908377</c:v>
                </c:pt>
                <c:pt idx="53">
                  <c:v>0.66249881387727094</c:v>
                </c:pt>
                <c:pt idx="54">
                  <c:v>0.67499507302866402</c:v>
                </c:pt>
                <c:pt idx="55">
                  <c:v>0.68749863139685097</c:v>
                </c:pt>
                <c:pt idx="56">
                  <c:v>0.69999489054824415</c:v>
                </c:pt>
                <c:pt idx="57">
                  <c:v>0.71249844891643122</c:v>
                </c:pt>
                <c:pt idx="58">
                  <c:v>0.72499470806782418</c:v>
                </c:pt>
                <c:pt idx="59">
                  <c:v>0.73749826643601135</c:v>
                </c:pt>
                <c:pt idx="60">
                  <c:v>0.74999452558740443</c:v>
                </c:pt>
                <c:pt idx="61">
                  <c:v>0.7624980839555916</c:v>
                </c:pt>
                <c:pt idx="62">
                  <c:v>0.77499434310698456</c:v>
                </c:pt>
                <c:pt idx="63">
                  <c:v>0.78749790147517162</c:v>
                </c:pt>
                <c:pt idx="64">
                  <c:v>0.79999416062656481</c:v>
                </c:pt>
                <c:pt idx="65">
                  <c:v>0.81249771899475176</c:v>
                </c:pt>
                <c:pt idx="66">
                  <c:v>0.82499397814614484</c:v>
                </c:pt>
                <c:pt idx="67">
                  <c:v>0.83749753651433201</c:v>
                </c:pt>
                <c:pt idx="68">
                  <c:v>0.84999379566572497</c:v>
                </c:pt>
                <c:pt idx="69">
                  <c:v>0.86249735403391214</c:v>
                </c:pt>
                <c:pt idx="70">
                  <c:v>0.87499361318530522</c:v>
                </c:pt>
                <c:pt idx="71">
                  <c:v>0.88749717155349217</c:v>
                </c:pt>
                <c:pt idx="72">
                  <c:v>0.89999343070488536</c:v>
                </c:pt>
                <c:pt idx="73">
                  <c:v>0.91249698907307242</c:v>
                </c:pt>
                <c:pt idx="74">
                  <c:v>0.92499324822446538</c:v>
                </c:pt>
                <c:pt idx="75">
                  <c:v>0.93749680659265255</c:v>
                </c:pt>
                <c:pt idx="76">
                  <c:v>0.94999306574404563</c:v>
                </c:pt>
                <c:pt idx="77">
                  <c:v>0.96249662411223269</c:v>
                </c:pt>
                <c:pt idx="78">
                  <c:v>0.97499288326362576</c:v>
                </c:pt>
                <c:pt idx="79">
                  <c:v>0.98749644163181283</c:v>
                </c:pt>
                <c:pt idx="80">
                  <c:v>1</c:v>
                </c:pt>
              </c:numCache>
            </c:numRef>
          </c:xVal>
          <c:yVal>
            <c:numRef>
              <c:f>'3hpf'!$T$3:$T$151</c:f>
              <c:numCache>
                <c:formatCode>General</c:formatCode>
                <c:ptCount val="149"/>
                <c:pt idx="0">
                  <c:v>0.58359621451104104</c:v>
                </c:pt>
                <c:pt idx="1">
                  <c:v>0.62302839116719244</c:v>
                </c:pt>
                <c:pt idx="2">
                  <c:v>0.63091482649842268</c:v>
                </c:pt>
                <c:pt idx="3">
                  <c:v>0.6182965299684543</c:v>
                </c:pt>
                <c:pt idx="4">
                  <c:v>0.59936908517350163</c:v>
                </c:pt>
                <c:pt idx="5">
                  <c:v>0.58359621451104104</c:v>
                </c:pt>
                <c:pt idx="6">
                  <c:v>0.48264984227129343</c:v>
                </c:pt>
                <c:pt idx="7">
                  <c:v>0.53312302839116721</c:v>
                </c:pt>
                <c:pt idx="8">
                  <c:v>0.59936908517350163</c:v>
                </c:pt>
                <c:pt idx="9">
                  <c:v>0.44006309148264983</c:v>
                </c:pt>
                <c:pt idx="10">
                  <c:v>0.63091482649842268</c:v>
                </c:pt>
                <c:pt idx="11">
                  <c:v>0.46529968454258674</c:v>
                </c:pt>
                <c:pt idx="12">
                  <c:v>0.56466876971608826</c:v>
                </c:pt>
                <c:pt idx="13">
                  <c:v>0.51419558359621453</c:v>
                </c:pt>
                <c:pt idx="14">
                  <c:v>0.5362776025236593</c:v>
                </c:pt>
                <c:pt idx="15">
                  <c:v>0.54416403785488965</c:v>
                </c:pt>
                <c:pt idx="16">
                  <c:v>0.58359621451104104</c:v>
                </c:pt>
                <c:pt idx="17">
                  <c:v>0.56466876971608826</c:v>
                </c:pt>
                <c:pt idx="18">
                  <c:v>0.62460567823343849</c:v>
                </c:pt>
                <c:pt idx="19">
                  <c:v>0.68611987381703476</c:v>
                </c:pt>
                <c:pt idx="20">
                  <c:v>0.55205047318611988</c:v>
                </c:pt>
                <c:pt idx="21">
                  <c:v>0.58832807570977919</c:v>
                </c:pt>
                <c:pt idx="22">
                  <c:v>0.6182965299684543</c:v>
                </c:pt>
                <c:pt idx="23">
                  <c:v>0.62776025236593058</c:v>
                </c:pt>
                <c:pt idx="24">
                  <c:v>0.64353312302839116</c:v>
                </c:pt>
                <c:pt idx="25">
                  <c:v>0.74921135646687698</c:v>
                </c:pt>
                <c:pt idx="26">
                  <c:v>0.70662460567823338</c:v>
                </c:pt>
                <c:pt idx="27">
                  <c:v>0.6577287066246057</c:v>
                </c:pt>
                <c:pt idx="28">
                  <c:v>0.65615141955835965</c:v>
                </c:pt>
                <c:pt idx="29">
                  <c:v>0.85015772870662465</c:v>
                </c:pt>
                <c:pt idx="30">
                  <c:v>0.63091482649842268</c:v>
                </c:pt>
                <c:pt idx="31">
                  <c:v>0.65299684542586744</c:v>
                </c:pt>
                <c:pt idx="32">
                  <c:v>0.68454258675078861</c:v>
                </c:pt>
                <c:pt idx="33">
                  <c:v>0.67823343848580442</c:v>
                </c:pt>
                <c:pt idx="34">
                  <c:v>0.67823343848580442</c:v>
                </c:pt>
                <c:pt idx="35">
                  <c:v>0.7334384858044164</c:v>
                </c:pt>
                <c:pt idx="36">
                  <c:v>0.694006309148265</c:v>
                </c:pt>
                <c:pt idx="37">
                  <c:v>0.86750788643533128</c:v>
                </c:pt>
                <c:pt idx="38">
                  <c:v>0.78548895899053628</c:v>
                </c:pt>
                <c:pt idx="39">
                  <c:v>0.75236593059936918</c:v>
                </c:pt>
                <c:pt idx="40">
                  <c:v>0.63091482649842268</c:v>
                </c:pt>
                <c:pt idx="41">
                  <c:v>0.62933753943217663</c:v>
                </c:pt>
                <c:pt idx="42">
                  <c:v>0.57728706624605686</c:v>
                </c:pt>
                <c:pt idx="43">
                  <c:v>0.60725552050473186</c:v>
                </c:pt>
                <c:pt idx="44">
                  <c:v>0.58359621451104104</c:v>
                </c:pt>
                <c:pt idx="45">
                  <c:v>0.64668769716088326</c:v>
                </c:pt>
                <c:pt idx="46">
                  <c:v>0.65299684542586744</c:v>
                </c:pt>
                <c:pt idx="47">
                  <c:v>0.69558359621451105</c:v>
                </c:pt>
                <c:pt idx="48">
                  <c:v>0.71293375394321767</c:v>
                </c:pt>
                <c:pt idx="49">
                  <c:v>0.7334384858044164</c:v>
                </c:pt>
                <c:pt idx="50">
                  <c:v>0.64668769716088326</c:v>
                </c:pt>
                <c:pt idx="51">
                  <c:v>0.67665615141955837</c:v>
                </c:pt>
                <c:pt idx="52">
                  <c:v>0.70031545741324919</c:v>
                </c:pt>
                <c:pt idx="53">
                  <c:v>0.85015772870662465</c:v>
                </c:pt>
                <c:pt idx="54">
                  <c:v>0.67192429022082023</c:v>
                </c:pt>
                <c:pt idx="55">
                  <c:v>0.72555205047318616</c:v>
                </c:pt>
                <c:pt idx="56">
                  <c:v>0.65299684542586744</c:v>
                </c:pt>
                <c:pt idx="57">
                  <c:v>0.62933753943217663</c:v>
                </c:pt>
                <c:pt idx="58">
                  <c:v>0.66246056782334384</c:v>
                </c:pt>
                <c:pt idx="59">
                  <c:v>0.56624605678233442</c:v>
                </c:pt>
                <c:pt idx="60">
                  <c:v>0.58359621451104104</c:v>
                </c:pt>
                <c:pt idx="61">
                  <c:v>0.53154574132492116</c:v>
                </c:pt>
                <c:pt idx="62">
                  <c:v>0.60883280757097791</c:v>
                </c:pt>
                <c:pt idx="63">
                  <c:v>0.59305993690851744</c:v>
                </c:pt>
                <c:pt idx="64">
                  <c:v>0.62145110410094639</c:v>
                </c:pt>
                <c:pt idx="65">
                  <c:v>0.58359621451104104</c:v>
                </c:pt>
                <c:pt idx="66">
                  <c:v>0.63722397476340698</c:v>
                </c:pt>
                <c:pt idx="67">
                  <c:v>0.65299684542586744</c:v>
                </c:pt>
                <c:pt idx="68">
                  <c:v>0.51419558359621453</c:v>
                </c:pt>
                <c:pt idx="69">
                  <c:v>0.54731861198738174</c:v>
                </c:pt>
                <c:pt idx="70">
                  <c:v>0.63091482649842268</c:v>
                </c:pt>
                <c:pt idx="71">
                  <c:v>0.64353312302839116</c:v>
                </c:pt>
                <c:pt idx="72">
                  <c:v>0.60567823343848581</c:v>
                </c:pt>
                <c:pt idx="73">
                  <c:v>0.64037854889589907</c:v>
                </c:pt>
                <c:pt idx="74">
                  <c:v>0.67823343848580442</c:v>
                </c:pt>
                <c:pt idx="75">
                  <c:v>0.78075709779179814</c:v>
                </c:pt>
                <c:pt idx="76">
                  <c:v>0.97791798107255523</c:v>
                </c:pt>
                <c:pt idx="77">
                  <c:v>1</c:v>
                </c:pt>
                <c:pt idx="78">
                  <c:v>0.87697160883280756</c:v>
                </c:pt>
                <c:pt idx="79">
                  <c:v>0.87697160883280756</c:v>
                </c:pt>
                <c:pt idx="80">
                  <c:v>0.82018927444794953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FE5-E04D-9670-367187C284DF}"/>
            </c:ext>
          </c:extLst>
        </c:ser>
        <c:ser>
          <c:idx val="5"/>
          <c:order val="5"/>
          <c:tx>
            <c:strRef>
              <c:f>'3hpf'!$W$2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93000"/>
                </a:schemeClr>
              </a:solidFill>
              <a:ln w="9525">
                <a:solidFill>
                  <a:schemeClr val="accent6">
                    <a:shade val="93000"/>
                  </a:schemeClr>
                </a:solidFill>
              </a:ln>
              <a:effectLst/>
            </c:spPr>
          </c:marker>
          <c:xVal>
            <c:numRef>
              <c:f>'3hpf'!$W$3:$W$151</c:f>
              <c:numCache>
                <c:formatCode>General</c:formatCode>
                <c:ptCount val="149"/>
                <c:pt idx="0">
                  <c:v>0</c:v>
                </c:pt>
                <c:pt idx="1">
                  <c:v>9.8067278847695158E-3</c:v>
                </c:pt>
                <c:pt idx="2">
                  <c:v>1.960773088460922E-2</c:v>
                </c:pt>
                <c:pt idx="3">
                  <c:v>2.9414458769378735E-2</c:v>
                </c:pt>
                <c:pt idx="4">
                  <c:v>3.9215461769218439E-2</c:v>
                </c:pt>
                <c:pt idx="5">
                  <c:v>4.9022189653987948E-2</c:v>
                </c:pt>
                <c:pt idx="6">
                  <c:v>5.8823192653827662E-2</c:v>
                </c:pt>
                <c:pt idx="7">
                  <c:v>6.8629920538597178E-2</c:v>
                </c:pt>
                <c:pt idx="8">
                  <c:v>7.8430923538436878E-2</c:v>
                </c:pt>
                <c:pt idx="9">
                  <c:v>8.8237651423206387E-2</c:v>
                </c:pt>
                <c:pt idx="10">
                  <c:v>9.8038654423046087E-2</c:v>
                </c:pt>
                <c:pt idx="11">
                  <c:v>0.1078453823078156</c:v>
                </c:pt>
                <c:pt idx="12">
                  <c:v>0.11764638530765532</c:v>
                </c:pt>
                <c:pt idx="13">
                  <c:v>0.12745311319242483</c:v>
                </c:pt>
                <c:pt idx="14">
                  <c:v>0.13725411619226452</c:v>
                </c:pt>
                <c:pt idx="15">
                  <c:v>0.14706084407703404</c:v>
                </c:pt>
                <c:pt idx="16">
                  <c:v>0.15686184707687376</c:v>
                </c:pt>
                <c:pt idx="17">
                  <c:v>0.16666857496164328</c:v>
                </c:pt>
                <c:pt idx="18">
                  <c:v>0.17646957796148297</c:v>
                </c:pt>
                <c:pt idx="19">
                  <c:v>0.18627630584625249</c:v>
                </c:pt>
                <c:pt idx="20">
                  <c:v>0.19607730884609217</c:v>
                </c:pt>
                <c:pt idx="21">
                  <c:v>0.2058840367308617</c:v>
                </c:pt>
                <c:pt idx="22">
                  <c:v>0.21568503973070141</c:v>
                </c:pt>
                <c:pt idx="23">
                  <c:v>0.22549176761547093</c:v>
                </c:pt>
                <c:pt idx="24">
                  <c:v>0.23529277061531065</c:v>
                </c:pt>
                <c:pt idx="25">
                  <c:v>0.24509949850008012</c:v>
                </c:pt>
                <c:pt idx="26">
                  <c:v>0.25490050149991983</c:v>
                </c:pt>
                <c:pt idx="27">
                  <c:v>0.26470722938468938</c:v>
                </c:pt>
                <c:pt idx="28">
                  <c:v>0.27450823238452904</c:v>
                </c:pt>
                <c:pt idx="29">
                  <c:v>0.28431496026929859</c:v>
                </c:pt>
                <c:pt idx="30">
                  <c:v>0.2941159632691383</c:v>
                </c:pt>
                <c:pt idx="31">
                  <c:v>0.3039226911539078</c:v>
                </c:pt>
                <c:pt idx="32">
                  <c:v>0.31372369415374751</c:v>
                </c:pt>
                <c:pt idx="33">
                  <c:v>0.32353042203851701</c:v>
                </c:pt>
                <c:pt idx="34">
                  <c:v>0.33333142503835672</c:v>
                </c:pt>
                <c:pt idx="35">
                  <c:v>0.34313815292312622</c:v>
                </c:pt>
                <c:pt idx="36">
                  <c:v>0.35293915592296593</c:v>
                </c:pt>
                <c:pt idx="37">
                  <c:v>0.36274588380773543</c:v>
                </c:pt>
                <c:pt idx="38">
                  <c:v>0.37254688680757514</c:v>
                </c:pt>
                <c:pt idx="39">
                  <c:v>0.38235361469234463</c:v>
                </c:pt>
                <c:pt idx="40">
                  <c:v>0.39215461769218435</c:v>
                </c:pt>
                <c:pt idx="41">
                  <c:v>0.4019613455769539</c:v>
                </c:pt>
                <c:pt idx="42">
                  <c:v>0.41176234857679356</c:v>
                </c:pt>
                <c:pt idx="43">
                  <c:v>0.42156907646156311</c:v>
                </c:pt>
                <c:pt idx="44">
                  <c:v>0.43137007946140282</c:v>
                </c:pt>
                <c:pt idx="45">
                  <c:v>0.44117680734617232</c:v>
                </c:pt>
                <c:pt idx="46">
                  <c:v>0.45097781034601203</c:v>
                </c:pt>
                <c:pt idx="47">
                  <c:v>0.46078453823078153</c:v>
                </c:pt>
                <c:pt idx="48">
                  <c:v>0.4705855412306213</c:v>
                </c:pt>
                <c:pt idx="49">
                  <c:v>0.48039226911539074</c:v>
                </c:pt>
                <c:pt idx="50">
                  <c:v>0.49019327211523045</c:v>
                </c:pt>
                <c:pt idx="51">
                  <c:v>0.5</c:v>
                </c:pt>
                <c:pt idx="52">
                  <c:v>0.50980100299983966</c:v>
                </c:pt>
                <c:pt idx="53">
                  <c:v>0.51960773088460921</c:v>
                </c:pt>
                <c:pt idx="54">
                  <c:v>0.52940873388444898</c:v>
                </c:pt>
                <c:pt idx="55">
                  <c:v>0.53921546176921842</c:v>
                </c:pt>
                <c:pt idx="56">
                  <c:v>0.54901646476905808</c:v>
                </c:pt>
                <c:pt idx="57">
                  <c:v>0.55882319265382763</c:v>
                </c:pt>
                <c:pt idx="58">
                  <c:v>0.56862419565366729</c:v>
                </c:pt>
                <c:pt idx="59">
                  <c:v>0.57843092353843684</c:v>
                </c:pt>
                <c:pt idx="60">
                  <c:v>0.58823192653827661</c:v>
                </c:pt>
                <c:pt idx="61">
                  <c:v>0.59803865442304616</c:v>
                </c:pt>
                <c:pt idx="62">
                  <c:v>0.6078396574228857</c:v>
                </c:pt>
                <c:pt idx="63">
                  <c:v>0.61764638530765525</c:v>
                </c:pt>
                <c:pt idx="64">
                  <c:v>0.62744738830749502</c:v>
                </c:pt>
                <c:pt idx="65">
                  <c:v>0.63725411619226446</c:v>
                </c:pt>
                <c:pt idx="66">
                  <c:v>0.64705511919210423</c:v>
                </c:pt>
                <c:pt idx="67">
                  <c:v>0.65686184707687378</c:v>
                </c:pt>
                <c:pt idx="68">
                  <c:v>0.66666285007671344</c:v>
                </c:pt>
                <c:pt idx="69">
                  <c:v>0.67646957796148299</c:v>
                </c:pt>
                <c:pt idx="70">
                  <c:v>0.68627058096132265</c:v>
                </c:pt>
                <c:pt idx="71">
                  <c:v>0.69607730884609209</c:v>
                </c:pt>
                <c:pt idx="72">
                  <c:v>0.70587831184593186</c:v>
                </c:pt>
                <c:pt idx="73">
                  <c:v>0.71568503973070141</c:v>
                </c:pt>
                <c:pt idx="74">
                  <c:v>0.72548604273054107</c:v>
                </c:pt>
                <c:pt idx="75">
                  <c:v>0.73529277061531062</c:v>
                </c:pt>
                <c:pt idx="76">
                  <c:v>0.74509377361515028</c:v>
                </c:pt>
                <c:pt idx="77">
                  <c:v>0.75490050149991972</c:v>
                </c:pt>
                <c:pt idx="78">
                  <c:v>0.76470150449975949</c:v>
                </c:pt>
                <c:pt idx="79">
                  <c:v>0.77450823238452904</c:v>
                </c:pt>
                <c:pt idx="80">
                  <c:v>0.78431496026929859</c:v>
                </c:pt>
                <c:pt idx="81">
                  <c:v>0.79411596326913825</c:v>
                </c:pt>
                <c:pt idx="82">
                  <c:v>0.8039226911539078</c:v>
                </c:pt>
                <c:pt idx="83">
                  <c:v>0.81372369415374757</c:v>
                </c:pt>
                <c:pt idx="84">
                  <c:v>0.82353042203851701</c:v>
                </c:pt>
                <c:pt idx="85">
                  <c:v>0.83333142503835667</c:v>
                </c:pt>
                <c:pt idx="86">
                  <c:v>0.84313815292312622</c:v>
                </c:pt>
                <c:pt idx="87">
                  <c:v>0.85293915592296587</c:v>
                </c:pt>
                <c:pt idx="88">
                  <c:v>0.86274588380773543</c:v>
                </c:pt>
                <c:pt idx="89">
                  <c:v>0.87254688680757519</c:v>
                </c:pt>
                <c:pt idx="90">
                  <c:v>0.88235361469234463</c:v>
                </c:pt>
                <c:pt idx="91">
                  <c:v>0.89215461769218429</c:v>
                </c:pt>
                <c:pt idx="92">
                  <c:v>0.90196134557695384</c:v>
                </c:pt>
                <c:pt idx="93">
                  <c:v>0.9117623485767935</c:v>
                </c:pt>
                <c:pt idx="94">
                  <c:v>0.92156907646156305</c:v>
                </c:pt>
                <c:pt idx="95">
                  <c:v>0.93137007946140271</c:v>
                </c:pt>
                <c:pt idx="96">
                  <c:v>0.94117680734617237</c:v>
                </c:pt>
                <c:pt idx="97">
                  <c:v>0.95097781034601203</c:v>
                </c:pt>
                <c:pt idx="98">
                  <c:v>0.96078453823078147</c:v>
                </c:pt>
                <c:pt idx="99">
                  <c:v>0.97058554123062124</c:v>
                </c:pt>
                <c:pt idx="100">
                  <c:v>0.98039226911539068</c:v>
                </c:pt>
                <c:pt idx="101">
                  <c:v>0.99019327211523034</c:v>
                </c:pt>
                <c:pt idx="102">
                  <c:v>1</c:v>
                </c:pt>
              </c:numCache>
            </c:numRef>
          </c:xVal>
          <c:yVal>
            <c:numRef>
              <c:f>'3hpf'!$X$3:$X$151</c:f>
              <c:numCache>
                <c:formatCode>General</c:formatCode>
                <c:ptCount val="149"/>
                <c:pt idx="0">
                  <c:v>0.72480575205844833</c:v>
                </c:pt>
                <c:pt idx="1">
                  <c:v>0.68165345323816851</c:v>
                </c:pt>
                <c:pt idx="2">
                  <c:v>0.59870800080123976</c:v>
                </c:pt>
                <c:pt idx="3">
                  <c:v>0.60387520689909646</c:v>
                </c:pt>
                <c:pt idx="4">
                  <c:v>0.6284237188069961</c:v>
                </c:pt>
                <c:pt idx="5">
                  <c:v>0.51912169356794202</c:v>
                </c:pt>
                <c:pt idx="6">
                  <c:v>0.53100719007306041</c:v>
                </c:pt>
                <c:pt idx="7">
                  <c:v>0.55529740756749923</c:v>
                </c:pt>
                <c:pt idx="8">
                  <c:v>0.63255774725100944</c:v>
                </c:pt>
                <c:pt idx="9">
                  <c:v>0.64186029962151958</c:v>
                </c:pt>
                <c:pt idx="10">
                  <c:v>0.57235142799911431</c:v>
                </c:pt>
                <c:pt idx="11">
                  <c:v>0.51291999198760185</c:v>
                </c:pt>
                <c:pt idx="12">
                  <c:v>0.46821660885791699</c:v>
                </c:pt>
                <c:pt idx="13">
                  <c:v>0.54005144803010974</c:v>
                </c:pt>
                <c:pt idx="14">
                  <c:v>0.61214458161576335</c:v>
                </c:pt>
                <c:pt idx="15">
                  <c:v>0.57054204927624852</c:v>
                </c:pt>
                <c:pt idx="16">
                  <c:v>0.65478029160912143</c:v>
                </c:pt>
                <c:pt idx="17">
                  <c:v>0.61059349730635826</c:v>
                </c:pt>
                <c:pt idx="18">
                  <c:v>0.71937893371849071</c:v>
                </c:pt>
                <c:pt idx="19">
                  <c:v>0.65219602964587309</c:v>
                </c:pt>
                <c:pt idx="20">
                  <c:v>0.63488371480079697</c:v>
                </c:pt>
                <c:pt idx="21">
                  <c:v>0.77286828039176403</c:v>
                </c:pt>
                <c:pt idx="22">
                  <c:v>0.69689941277555789</c:v>
                </c:pt>
                <c:pt idx="23">
                  <c:v>0.72351427999114415</c:v>
                </c:pt>
                <c:pt idx="24">
                  <c:v>0.7620146437118489</c:v>
                </c:pt>
                <c:pt idx="25">
                  <c:v>0.62583945684374764</c:v>
                </c:pt>
                <c:pt idx="26">
                  <c:v>0.5480612105046756</c:v>
                </c:pt>
                <c:pt idx="27">
                  <c:v>0.57441778330680104</c:v>
                </c:pt>
                <c:pt idx="28">
                  <c:v>0.6372083645219444</c:v>
                </c:pt>
                <c:pt idx="29">
                  <c:v>0.63281604166447025</c:v>
                </c:pt>
                <c:pt idx="30">
                  <c:v>0.59844970638777895</c:v>
                </c:pt>
                <c:pt idx="31">
                  <c:v>0.67338407852150162</c:v>
                </c:pt>
                <c:pt idx="32">
                  <c:v>0.71653637734178144</c:v>
                </c:pt>
                <c:pt idx="33">
                  <c:v>0.65581346926296469</c:v>
                </c:pt>
                <c:pt idx="34">
                  <c:v>0.73359171560203673</c:v>
                </c:pt>
                <c:pt idx="35">
                  <c:v>0.64754541237493812</c:v>
                </c:pt>
                <c:pt idx="36">
                  <c:v>0.60620117444888399</c:v>
                </c:pt>
                <c:pt idx="37">
                  <c:v>0.55090376688138487</c:v>
                </c:pt>
                <c:pt idx="38">
                  <c:v>0.54676973843737153</c:v>
                </c:pt>
                <c:pt idx="39">
                  <c:v>0.44496088684596158</c:v>
                </c:pt>
                <c:pt idx="40">
                  <c:v>0.59664032766491304</c:v>
                </c:pt>
                <c:pt idx="41">
                  <c:v>0.57751863409697113</c:v>
                </c:pt>
                <c:pt idx="42">
                  <c:v>0.5069765848207225</c:v>
                </c:pt>
                <c:pt idx="43">
                  <c:v>0.49457318166004238</c:v>
                </c:pt>
                <c:pt idx="44">
                  <c:v>0.52299742759849455</c:v>
                </c:pt>
                <c:pt idx="45">
                  <c:v>0.5240306052523378</c:v>
                </c:pt>
                <c:pt idx="46">
                  <c:v>0.5325582743824655</c:v>
                </c:pt>
                <c:pt idx="47">
                  <c:v>0.50981914119743188</c:v>
                </c:pt>
                <c:pt idx="48">
                  <c:v>0.62015434409032921</c:v>
                </c:pt>
                <c:pt idx="49">
                  <c:v>0.60723435210272736</c:v>
                </c:pt>
                <c:pt idx="50">
                  <c:v>0.56718290407261762</c:v>
                </c:pt>
                <c:pt idx="51">
                  <c:v>0.60620117444888399</c:v>
                </c:pt>
                <c:pt idx="52">
                  <c:v>0.59147312156705634</c:v>
                </c:pt>
                <c:pt idx="53">
                  <c:v>0.5565888796348033</c:v>
                </c:pt>
                <c:pt idx="54">
                  <c:v>0.59302288804782133</c:v>
                </c:pt>
                <c:pt idx="55">
                  <c:v>0.54030974244357055</c:v>
                </c:pt>
                <c:pt idx="56">
                  <c:v>0.59974117845508312</c:v>
                </c:pt>
                <c:pt idx="57">
                  <c:v>0.62558116243028683</c:v>
                </c:pt>
                <c:pt idx="58">
                  <c:v>0.5462531496104498</c:v>
                </c:pt>
                <c:pt idx="59">
                  <c:v>0.53617571399955721</c:v>
                </c:pt>
                <c:pt idx="60">
                  <c:v>0.57131693251663096</c:v>
                </c:pt>
                <c:pt idx="61">
                  <c:v>0.62480627918990439</c:v>
                </c:pt>
                <c:pt idx="62">
                  <c:v>0.60904373082559327</c:v>
                </c:pt>
                <c:pt idx="63">
                  <c:v>0.57906971840637622</c:v>
                </c:pt>
                <c:pt idx="64">
                  <c:v>0.62635604567066938</c:v>
                </c:pt>
                <c:pt idx="65">
                  <c:v>0.62299690046703848</c:v>
                </c:pt>
                <c:pt idx="66">
                  <c:v>0.60232544041833147</c:v>
                </c:pt>
                <c:pt idx="67">
                  <c:v>0.57080034368970922</c:v>
                </c:pt>
                <c:pt idx="68">
                  <c:v>0.61059349730635826</c:v>
                </c:pt>
                <c:pt idx="69">
                  <c:v>0.55426291208501566</c:v>
                </c:pt>
                <c:pt idx="70">
                  <c:v>0.57803522292389264</c:v>
                </c:pt>
                <c:pt idx="71">
                  <c:v>0.55529740756749923</c:v>
                </c:pt>
                <c:pt idx="72">
                  <c:v>0.54341059323374064</c:v>
                </c:pt>
                <c:pt idx="73">
                  <c:v>0.58372033567731119</c:v>
                </c:pt>
                <c:pt idx="74">
                  <c:v>0.5633071700420651</c:v>
                </c:pt>
                <c:pt idx="75">
                  <c:v>0.55968973042497328</c:v>
                </c:pt>
                <c:pt idx="76">
                  <c:v>0.65839773122621315</c:v>
                </c:pt>
                <c:pt idx="77">
                  <c:v>0.6131777592696066</c:v>
                </c:pt>
                <c:pt idx="78">
                  <c:v>0.54651144402391061</c:v>
                </c:pt>
                <c:pt idx="79">
                  <c:v>0.5772603396835102</c:v>
                </c:pt>
                <c:pt idx="80">
                  <c:v>0.55891484718459084</c:v>
                </c:pt>
                <c:pt idx="81">
                  <c:v>0.53565912517263559</c:v>
                </c:pt>
                <c:pt idx="82">
                  <c:v>0.60620117444888399</c:v>
                </c:pt>
                <c:pt idx="83">
                  <c:v>0.55865655277113002</c:v>
                </c:pt>
                <c:pt idx="84">
                  <c:v>0.58527141998671628</c:v>
                </c:pt>
                <c:pt idx="85">
                  <c:v>0.60180885159140984</c:v>
                </c:pt>
                <c:pt idx="86">
                  <c:v>0.58656289205402035</c:v>
                </c:pt>
                <c:pt idx="87">
                  <c:v>0.5906969204980338</c:v>
                </c:pt>
                <c:pt idx="88">
                  <c:v>0.64573603365207211</c:v>
                </c:pt>
                <c:pt idx="89">
                  <c:v>0.64211859403498039</c:v>
                </c:pt>
                <c:pt idx="90">
                  <c:v>0.62713092891105182</c:v>
                </c:pt>
                <c:pt idx="91">
                  <c:v>0.68708027157812612</c:v>
                </c:pt>
                <c:pt idx="92">
                  <c:v>0.67751942479415517</c:v>
                </c:pt>
                <c:pt idx="93">
                  <c:v>0.80697632125499452</c:v>
                </c:pt>
                <c:pt idx="94">
                  <c:v>0.89638176968572414</c:v>
                </c:pt>
                <c:pt idx="95">
                  <c:v>0.84211885760070848</c:v>
                </c:pt>
                <c:pt idx="96">
                  <c:v>0.85038691448873505</c:v>
                </c:pt>
                <c:pt idx="97">
                  <c:v>0.91447028559982291</c:v>
                </c:pt>
                <c:pt idx="98">
                  <c:v>0.87286775326030797</c:v>
                </c:pt>
                <c:pt idx="99">
                  <c:v>0.88682092290175318</c:v>
                </c:pt>
                <c:pt idx="100">
                  <c:v>0.81963801882913556</c:v>
                </c:pt>
                <c:pt idx="101">
                  <c:v>1</c:v>
                </c:pt>
                <c:pt idx="102">
                  <c:v>0.93565833447545144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FE5-E04D-9670-367187C284DF}"/>
            </c:ext>
          </c:extLst>
        </c:ser>
        <c:ser>
          <c:idx val="6"/>
          <c:order val="6"/>
          <c:tx>
            <c:strRef>
              <c:f>'3hpf'!$AA$2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80000"/>
                </a:schemeClr>
              </a:solidFill>
              <a:ln w="9525">
                <a:solidFill>
                  <a:schemeClr val="accent6">
                    <a:shade val="80000"/>
                  </a:schemeClr>
                </a:solidFill>
              </a:ln>
              <a:effectLst/>
            </c:spPr>
          </c:marker>
          <c:xVal>
            <c:numRef>
              <c:f>'3hpf'!$AA$3:$AA$151</c:f>
              <c:numCache>
                <c:formatCode>General</c:formatCode>
                <c:ptCount val="149"/>
                <c:pt idx="0">
                  <c:v>0</c:v>
                </c:pt>
                <c:pt idx="1">
                  <c:v>1.0207000107253943E-2</c:v>
                </c:pt>
                <c:pt idx="2">
                  <c:v>2.0408041662197757E-2</c:v>
                </c:pt>
                <c:pt idx="3">
                  <c:v>3.0615041769451699E-2</c:v>
                </c:pt>
                <c:pt idx="4">
                  <c:v>4.0816083324395513E-2</c:v>
                </c:pt>
                <c:pt idx="5">
                  <c:v>5.1023083431649449E-2</c:v>
                </c:pt>
                <c:pt idx="6">
                  <c:v>6.122412498659327E-2</c:v>
                </c:pt>
                <c:pt idx="7">
                  <c:v>7.1431125093847206E-2</c:v>
                </c:pt>
                <c:pt idx="8">
                  <c:v>8.1632166648791027E-2</c:v>
                </c:pt>
                <c:pt idx="9">
                  <c:v>9.1839166756044949E-2</c:v>
                </c:pt>
                <c:pt idx="10">
                  <c:v>0.10204020831098877</c:v>
                </c:pt>
                <c:pt idx="11">
                  <c:v>0.11224720841824271</c:v>
                </c:pt>
                <c:pt idx="12">
                  <c:v>0.12244824997318654</c:v>
                </c:pt>
                <c:pt idx="13">
                  <c:v>0.13265525008044049</c:v>
                </c:pt>
                <c:pt idx="14">
                  <c:v>0.14285629163538427</c:v>
                </c:pt>
                <c:pt idx="15">
                  <c:v>0.15306329174263822</c:v>
                </c:pt>
                <c:pt idx="16">
                  <c:v>0.16326433329758205</c:v>
                </c:pt>
                <c:pt idx="17">
                  <c:v>0.17347133340483598</c:v>
                </c:pt>
                <c:pt idx="18">
                  <c:v>0.18367237495977978</c:v>
                </c:pt>
                <c:pt idx="19">
                  <c:v>0.19387937506703373</c:v>
                </c:pt>
                <c:pt idx="20">
                  <c:v>0.20408041662197754</c:v>
                </c:pt>
                <c:pt idx="21">
                  <c:v>0.21428741672923146</c:v>
                </c:pt>
                <c:pt idx="22">
                  <c:v>0.2244884582841753</c:v>
                </c:pt>
                <c:pt idx="23">
                  <c:v>0.23469545839142925</c:v>
                </c:pt>
                <c:pt idx="24">
                  <c:v>0.24489649994637308</c:v>
                </c:pt>
                <c:pt idx="25">
                  <c:v>0.25510350005362697</c:v>
                </c:pt>
                <c:pt idx="26">
                  <c:v>0.26530454160857081</c:v>
                </c:pt>
                <c:pt idx="27">
                  <c:v>0.27551154171582476</c:v>
                </c:pt>
                <c:pt idx="28">
                  <c:v>0.28571258327076854</c:v>
                </c:pt>
                <c:pt idx="29">
                  <c:v>0.29591958337802254</c:v>
                </c:pt>
                <c:pt idx="30">
                  <c:v>0.30612062493296632</c:v>
                </c:pt>
                <c:pt idx="31">
                  <c:v>0.31632762504022022</c:v>
                </c:pt>
                <c:pt idx="32">
                  <c:v>0.32652866659516411</c:v>
                </c:pt>
                <c:pt idx="33">
                  <c:v>0.336735666702418</c:v>
                </c:pt>
                <c:pt idx="34">
                  <c:v>0.34693670825736178</c:v>
                </c:pt>
                <c:pt idx="35">
                  <c:v>0.35714370836461579</c:v>
                </c:pt>
                <c:pt idx="36">
                  <c:v>0.36734474991955957</c:v>
                </c:pt>
                <c:pt idx="37">
                  <c:v>0.37755175002681352</c:v>
                </c:pt>
                <c:pt idx="38">
                  <c:v>0.38775279158175735</c:v>
                </c:pt>
                <c:pt idx="39">
                  <c:v>0.39795979168901124</c:v>
                </c:pt>
                <c:pt idx="40">
                  <c:v>0.40816083324395508</c:v>
                </c:pt>
                <c:pt idx="41">
                  <c:v>0.41836783335120903</c:v>
                </c:pt>
                <c:pt idx="42">
                  <c:v>0.42856887490615281</c:v>
                </c:pt>
                <c:pt idx="43">
                  <c:v>0.43877587501340681</c:v>
                </c:pt>
                <c:pt idx="44">
                  <c:v>0.44897691656835059</c:v>
                </c:pt>
                <c:pt idx="45">
                  <c:v>0.45918391667560454</c:v>
                </c:pt>
                <c:pt idx="46">
                  <c:v>0.46938495823054838</c:v>
                </c:pt>
                <c:pt idx="47">
                  <c:v>0.47959195833780227</c:v>
                </c:pt>
                <c:pt idx="48">
                  <c:v>0.48979299989274616</c:v>
                </c:pt>
                <c:pt idx="49">
                  <c:v>0.5</c:v>
                </c:pt>
                <c:pt idx="50">
                  <c:v>0.51020104155494383</c:v>
                </c:pt>
                <c:pt idx="51">
                  <c:v>0.52040804166219778</c:v>
                </c:pt>
                <c:pt idx="52">
                  <c:v>0.53060908321714162</c:v>
                </c:pt>
                <c:pt idx="53">
                  <c:v>0.54081608332439557</c:v>
                </c:pt>
                <c:pt idx="54">
                  <c:v>0.5510171248793394</c:v>
                </c:pt>
                <c:pt idx="55">
                  <c:v>0.56122412498659324</c:v>
                </c:pt>
                <c:pt idx="56">
                  <c:v>0.57142516654153708</c:v>
                </c:pt>
                <c:pt idx="57">
                  <c:v>0.58163216664879103</c:v>
                </c:pt>
                <c:pt idx="58">
                  <c:v>0.59183320820373486</c:v>
                </c:pt>
                <c:pt idx="59">
                  <c:v>0.60204020831098881</c:v>
                </c:pt>
                <c:pt idx="60">
                  <c:v>0.61224124986593265</c:v>
                </c:pt>
                <c:pt idx="61">
                  <c:v>0.6224482499731866</c:v>
                </c:pt>
                <c:pt idx="62">
                  <c:v>0.63264929152813032</c:v>
                </c:pt>
                <c:pt idx="63">
                  <c:v>0.64285629163538438</c:v>
                </c:pt>
                <c:pt idx="64">
                  <c:v>0.65305733319032822</c:v>
                </c:pt>
                <c:pt idx="65">
                  <c:v>0.66326433329758205</c:v>
                </c:pt>
                <c:pt idx="66">
                  <c:v>0.67346537485252589</c:v>
                </c:pt>
                <c:pt idx="67">
                  <c:v>0.68367237495977984</c:v>
                </c:pt>
                <c:pt idx="68">
                  <c:v>0.69387341651472356</c:v>
                </c:pt>
                <c:pt idx="69">
                  <c:v>0.70408041662197762</c:v>
                </c:pt>
                <c:pt idx="70">
                  <c:v>0.71428145817692146</c:v>
                </c:pt>
                <c:pt idx="71">
                  <c:v>0.7244884582841753</c:v>
                </c:pt>
                <c:pt idx="72">
                  <c:v>0.73468949983911913</c:v>
                </c:pt>
                <c:pt idx="73">
                  <c:v>0.74489649994637308</c:v>
                </c:pt>
                <c:pt idx="74">
                  <c:v>0.75509754150131692</c:v>
                </c:pt>
                <c:pt idx="75">
                  <c:v>0.76530454160857087</c:v>
                </c:pt>
                <c:pt idx="76">
                  <c:v>0.7755055831635147</c:v>
                </c:pt>
                <c:pt idx="77">
                  <c:v>0.78571258327076854</c:v>
                </c:pt>
                <c:pt idx="78">
                  <c:v>0.79591362482571237</c:v>
                </c:pt>
                <c:pt idx="79">
                  <c:v>0.80612062493296632</c:v>
                </c:pt>
                <c:pt idx="80">
                  <c:v>0.81632762504022038</c:v>
                </c:pt>
                <c:pt idx="81">
                  <c:v>0.82652866659516411</c:v>
                </c:pt>
                <c:pt idx="82">
                  <c:v>0.83673566670241806</c:v>
                </c:pt>
                <c:pt idx="83">
                  <c:v>0.84693670825736189</c:v>
                </c:pt>
                <c:pt idx="84">
                  <c:v>0.85714370836461573</c:v>
                </c:pt>
                <c:pt idx="85">
                  <c:v>0.86734474991955968</c:v>
                </c:pt>
                <c:pt idx="86">
                  <c:v>0.87755175002681363</c:v>
                </c:pt>
                <c:pt idx="87">
                  <c:v>0.88775279158175735</c:v>
                </c:pt>
                <c:pt idx="88">
                  <c:v>0.8979597916890113</c:v>
                </c:pt>
                <c:pt idx="89">
                  <c:v>0.90816083324395513</c:v>
                </c:pt>
                <c:pt idx="90">
                  <c:v>0.91836783335120908</c:v>
                </c:pt>
                <c:pt idx="91">
                  <c:v>0.92856887490615292</c:v>
                </c:pt>
                <c:pt idx="92">
                  <c:v>0.93877587501340687</c:v>
                </c:pt>
                <c:pt idx="93">
                  <c:v>0.94897691656835059</c:v>
                </c:pt>
                <c:pt idx="94">
                  <c:v>0.95918391667560454</c:v>
                </c:pt>
                <c:pt idx="95">
                  <c:v>0.96938495823054827</c:v>
                </c:pt>
                <c:pt idx="96">
                  <c:v>0.97959195833780244</c:v>
                </c:pt>
                <c:pt idx="97">
                  <c:v>0.98979299989274616</c:v>
                </c:pt>
                <c:pt idx="98">
                  <c:v>1</c:v>
                </c:pt>
              </c:numCache>
            </c:numRef>
          </c:xVal>
          <c:yVal>
            <c:numRef>
              <c:f>'3hpf'!$AB$3:$AB$151</c:f>
              <c:numCache>
                <c:formatCode>General</c:formatCode>
                <c:ptCount val="149"/>
                <c:pt idx="0">
                  <c:v>0.52545668118170119</c:v>
                </c:pt>
                <c:pt idx="1">
                  <c:v>0.64903561748787642</c:v>
                </c:pt>
                <c:pt idx="2">
                  <c:v>0.71699242155864018</c:v>
                </c:pt>
                <c:pt idx="3">
                  <c:v>0.63941298013604242</c:v>
                </c:pt>
                <c:pt idx="4">
                  <c:v>0.61007385208902931</c:v>
                </c:pt>
                <c:pt idx="5">
                  <c:v>0.56078940543729017</c:v>
                </c:pt>
                <c:pt idx="6">
                  <c:v>0.63958926237747116</c:v>
                </c:pt>
                <c:pt idx="7">
                  <c:v>0.60847883680841008</c:v>
                </c:pt>
                <c:pt idx="8">
                  <c:v>0.61281978700359174</c:v>
                </c:pt>
                <c:pt idx="9">
                  <c:v>0.67502877299084851</c:v>
                </c:pt>
                <c:pt idx="10">
                  <c:v>0.62739019226629467</c:v>
                </c:pt>
                <c:pt idx="11">
                  <c:v>0.60636683995437013</c:v>
                </c:pt>
                <c:pt idx="12">
                  <c:v>0.53761337575407275</c:v>
                </c:pt>
                <c:pt idx="13">
                  <c:v>0.61229094027930564</c:v>
                </c:pt>
                <c:pt idx="14">
                  <c:v>0.57838203412756395</c:v>
                </c:pt>
                <c:pt idx="15">
                  <c:v>0.60542779801445179</c:v>
                </c:pt>
                <c:pt idx="16">
                  <c:v>0.52137676430555813</c:v>
                </c:pt>
                <c:pt idx="17">
                  <c:v>0.55964018082489919</c:v>
                </c:pt>
                <c:pt idx="18">
                  <c:v>0.54636816207118077</c:v>
                </c:pt>
                <c:pt idx="19">
                  <c:v>0.61115358081778004</c:v>
                </c:pt>
                <c:pt idx="20">
                  <c:v>0.60526677096699288</c:v>
                </c:pt>
                <c:pt idx="21">
                  <c:v>0.55174646545630834</c:v>
                </c:pt>
                <c:pt idx="22">
                  <c:v>0.56559818158087882</c:v>
                </c:pt>
                <c:pt idx="23">
                  <c:v>0.58842842686744767</c:v>
                </c:pt>
                <c:pt idx="24">
                  <c:v>0.51988684036117516</c:v>
                </c:pt>
                <c:pt idx="25">
                  <c:v>0.46235102879333112</c:v>
                </c:pt>
                <c:pt idx="26">
                  <c:v>0.47589764103850585</c:v>
                </c:pt>
                <c:pt idx="27">
                  <c:v>0.53281307471824513</c:v>
                </c:pt>
                <c:pt idx="28">
                  <c:v>0.44451092695643624</c:v>
                </c:pt>
                <c:pt idx="29">
                  <c:v>0.40955110744233114</c:v>
                </c:pt>
                <c:pt idx="30">
                  <c:v>0.45530482420083973</c:v>
                </c:pt>
                <c:pt idx="31">
                  <c:v>0.4789893603497169</c:v>
                </c:pt>
                <c:pt idx="32">
                  <c:v>0.43142875061656411</c:v>
                </c:pt>
                <c:pt idx="33">
                  <c:v>0.48318284366985731</c:v>
                </c:pt>
                <c:pt idx="34">
                  <c:v>0.43136603481913277</c:v>
                </c:pt>
                <c:pt idx="35">
                  <c:v>0.50816068126306235</c:v>
                </c:pt>
                <c:pt idx="36">
                  <c:v>0.51673749031718941</c:v>
                </c:pt>
                <c:pt idx="37">
                  <c:v>0.39594686446438171</c:v>
                </c:pt>
                <c:pt idx="38">
                  <c:v>0.43772575568298355</c:v>
                </c:pt>
                <c:pt idx="39">
                  <c:v>0.44737042831499607</c:v>
                </c:pt>
                <c:pt idx="40">
                  <c:v>0.40140483386246256</c:v>
                </c:pt>
                <c:pt idx="41">
                  <c:v>0.38295791430988046</c:v>
                </c:pt>
                <c:pt idx="42">
                  <c:v>0.39262292720051933</c:v>
                </c:pt>
                <c:pt idx="43">
                  <c:v>0.37428787907038241</c:v>
                </c:pt>
                <c:pt idx="44">
                  <c:v>0.3770914447177196</c:v>
                </c:pt>
                <c:pt idx="45">
                  <c:v>0.4356510493030919</c:v>
                </c:pt>
                <c:pt idx="46">
                  <c:v>0.47389243054225433</c:v>
                </c:pt>
                <c:pt idx="47">
                  <c:v>0.48261840149297497</c:v>
                </c:pt>
                <c:pt idx="48">
                  <c:v>0.42397404582999271</c:v>
                </c:pt>
                <c:pt idx="49">
                  <c:v>0.64410818983563378</c:v>
                </c:pt>
                <c:pt idx="50">
                  <c:v>0.48210311494110647</c:v>
                </c:pt>
                <c:pt idx="51">
                  <c:v>0.46185608250008903</c:v>
                </c:pt>
                <c:pt idx="52">
                  <c:v>0.49483272679812129</c:v>
                </c:pt>
                <c:pt idx="53">
                  <c:v>0.4994482704847592</c:v>
                </c:pt>
                <c:pt idx="54">
                  <c:v>0.45708459683064873</c:v>
                </c:pt>
                <c:pt idx="55">
                  <c:v>0.39442982017516354</c:v>
                </c:pt>
                <c:pt idx="56">
                  <c:v>0.45212157372580997</c:v>
                </c:pt>
                <c:pt idx="57">
                  <c:v>0.51158462479850431</c:v>
                </c:pt>
                <c:pt idx="58">
                  <c:v>0.47891986446607671</c:v>
                </c:pt>
                <c:pt idx="59">
                  <c:v>0.51925798736530937</c:v>
                </c:pt>
                <c:pt idx="60">
                  <c:v>0.5527414431074491</c:v>
                </c:pt>
                <c:pt idx="61">
                  <c:v>0.47482469239596381</c:v>
                </c:pt>
                <c:pt idx="62">
                  <c:v>0.42309941470905804</c:v>
                </c:pt>
                <c:pt idx="63">
                  <c:v>0.43517135820381958</c:v>
                </c:pt>
                <c:pt idx="64">
                  <c:v>0.45249447846729374</c:v>
                </c:pt>
                <c:pt idx="65">
                  <c:v>0.51729515240786283</c:v>
                </c:pt>
                <c:pt idx="66">
                  <c:v>0.69552327857848706</c:v>
                </c:pt>
                <c:pt idx="67">
                  <c:v>0.54262555448392535</c:v>
                </c:pt>
                <c:pt idx="68">
                  <c:v>0.55878588996259082</c:v>
                </c:pt>
                <c:pt idx="69">
                  <c:v>0.56594396597752739</c:v>
                </c:pt>
                <c:pt idx="70">
                  <c:v>0.61574200415958291</c:v>
                </c:pt>
                <c:pt idx="71">
                  <c:v>0.6141825843315597</c:v>
                </c:pt>
                <c:pt idx="72">
                  <c:v>0.58856911365628017</c:v>
                </c:pt>
                <c:pt idx="73">
                  <c:v>0.58273145943050664</c:v>
                </c:pt>
                <c:pt idx="74">
                  <c:v>0.52938913118280295</c:v>
                </c:pt>
                <c:pt idx="75">
                  <c:v>0.60271067846627668</c:v>
                </c:pt>
                <c:pt idx="76">
                  <c:v>0.6131452311416139</c:v>
                </c:pt>
                <c:pt idx="77">
                  <c:v>0.51300335783769491</c:v>
                </c:pt>
                <c:pt idx="78">
                  <c:v>0.44738398848741362</c:v>
                </c:pt>
                <c:pt idx="79">
                  <c:v>0.53761337575407275</c:v>
                </c:pt>
                <c:pt idx="80">
                  <c:v>0.5840806965860571</c:v>
                </c:pt>
                <c:pt idx="81">
                  <c:v>0.53403349023582836</c:v>
                </c:pt>
                <c:pt idx="82">
                  <c:v>0.69165523939636897</c:v>
                </c:pt>
                <c:pt idx="83">
                  <c:v>0.61109086502034882</c:v>
                </c:pt>
                <c:pt idx="84">
                  <c:v>0.59637129786105236</c:v>
                </c:pt>
                <c:pt idx="85">
                  <c:v>0.70008458157545472</c:v>
                </c:pt>
                <c:pt idx="86">
                  <c:v>0.67032000311883966</c:v>
                </c:pt>
                <c:pt idx="87">
                  <c:v>0.71109035651388319</c:v>
                </c:pt>
                <c:pt idx="88">
                  <c:v>0.74355679932470342</c:v>
                </c:pt>
                <c:pt idx="89">
                  <c:v>0.76273766320938774</c:v>
                </c:pt>
                <c:pt idx="90">
                  <c:v>0.834020099565566</c:v>
                </c:pt>
                <c:pt idx="91">
                  <c:v>0.90285831484347334</c:v>
                </c:pt>
                <c:pt idx="92">
                  <c:v>1</c:v>
                </c:pt>
                <c:pt idx="93">
                  <c:v>0.88416392214427009</c:v>
                </c:pt>
                <c:pt idx="94">
                  <c:v>0.79095638201039731</c:v>
                </c:pt>
                <c:pt idx="95">
                  <c:v>0.87740078615099593</c:v>
                </c:pt>
                <c:pt idx="96">
                  <c:v>0.87357512250768277</c:v>
                </c:pt>
                <c:pt idx="97">
                  <c:v>0.89122368690917908</c:v>
                </c:pt>
                <c:pt idx="98">
                  <c:v>0.66105840535762417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FE5-E04D-9670-367187C284DF}"/>
            </c:ext>
          </c:extLst>
        </c:ser>
        <c:ser>
          <c:idx val="7"/>
          <c:order val="7"/>
          <c:tx>
            <c:strRef>
              <c:f>'3hpf'!$AE$2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68000"/>
                </a:schemeClr>
              </a:solidFill>
              <a:ln w="9525">
                <a:solidFill>
                  <a:schemeClr val="accent6">
                    <a:shade val="68000"/>
                  </a:schemeClr>
                </a:solidFill>
              </a:ln>
              <a:effectLst/>
            </c:spPr>
          </c:marker>
          <c:xVal>
            <c:numRef>
              <c:f>'3hpf'!$AE$3:$AE$151</c:f>
              <c:numCache>
                <c:formatCode>General</c:formatCode>
                <c:ptCount val="149"/>
                <c:pt idx="0">
                  <c:v>0</c:v>
                </c:pt>
                <c:pt idx="1">
                  <c:v>1.0755793875539203E-2</c:v>
                </c:pt>
                <c:pt idx="2">
                  <c:v>2.1505308828792629E-2</c:v>
                </c:pt>
                <c:pt idx="3">
                  <c:v>3.2261102704331829E-2</c:v>
                </c:pt>
                <c:pt idx="4">
                  <c:v>4.3010617657585258E-2</c:v>
                </c:pt>
                <c:pt idx="5">
                  <c:v>5.3766411533124454E-2</c:v>
                </c:pt>
                <c:pt idx="6">
                  <c:v>6.4515926486377884E-2</c:v>
                </c:pt>
                <c:pt idx="7">
                  <c:v>7.5271720361917094E-2</c:v>
                </c:pt>
                <c:pt idx="8">
                  <c:v>8.6021235315170516E-2</c:v>
                </c:pt>
                <c:pt idx="9">
                  <c:v>9.6777029190709699E-2</c:v>
                </c:pt>
                <c:pt idx="10">
                  <c:v>0.10752654414396313</c:v>
                </c:pt>
                <c:pt idx="11">
                  <c:v>0.11828233801950233</c:v>
                </c:pt>
                <c:pt idx="12">
                  <c:v>0.12903185297275577</c:v>
                </c:pt>
                <c:pt idx="13">
                  <c:v>0.13978764684829498</c:v>
                </c:pt>
                <c:pt idx="14">
                  <c:v>0.15053716180154839</c:v>
                </c:pt>
                <c:pt idx="15">
                  <c:v>0.1612929556770876</c:v>
                </c:pt>
                <c:pt idx="16">
                  <c:v>0.17204247063034103</c:v>
                </c:pt>
                <c:pt idx="17">
                  <c:v>0.18279826450588024</c:v>
                </c:pt>
                <c:pt idx="18">
                  <c:v>0.19354777945913365</c:v>
                </c:pt>
                <c:pt idx="19">
                  <c:v>0.20430357333467283</c:v>
                </c:pt>
                <c:pt idx="20">
                  <c:v>0.21505308828792627</c:v>
                </c:pt>
                <c:pt idx="21">
                  <c:v>0.22580888216346545</c:v>
                </c:pt>
                <c:pt idx="22">
                  <c:v>0.23655839711671889</c:v>
                </c:pt>
                <c:pt idx="23">
                  <c:v>0.2473141909922581</c:v>
                </c:pt>
                <c:pt idx="24">
                  <c:v>0.25806370594551153</c:v>
                </c:pt>
                <c:pt idx="25">
                  <c:v>0.26881949982105069</c:v>
                </c:pt>
                <c:pt idx="26">
                  <c:v>0.27956901477430413</c:v>
                </c:pt>
                <c:pt idx="27">
                  <c:v>0.29032480864984334</c:v>
                </c:pt>
                <c:pt idx="28">
                  <c:v>0.30107432360309677</c:v>
                </c:pt>
                <c:pt idx="29">
                  <c:v>0.31183011747863598</c:v>
                </c:pt>
                <c:pt idx="30">
                  <c:v>0.32257963243188942</c:v>
                </c:pt>
                <c:pt idx="31">
                  <c:v>0.33333542630742857</c:v>
                </c:pt>
                <c:pt idx="32">
                  <c:v>0.34408494126068206</c:v>
                </c:pt>
                <c:pt idx="33">
                  <c:v>0.35484073513622122</c:v>
                </c:pt>
                <c:pt idx="34">
                  <c:v>0.36559025008947466</c:v>
                </c:pt>
                <c:pt idx="35">
                  <c:v>0.37634604396501387</c:v>
                </c:pt>
                <c:pt idx="36">
                  <c:v>0.3870955589182673</c:v>
                </c:pt>
                <c:pt idx="37">
                  <c:v>0.39785135279380646</c:v>
                </c:pt>
                <c:pt idx="38">
                  <c:v>0.40860086774705995</c:v>
                </c:pt>
                <c:pt idx="39">
                  <c:v>0.4193566616225991</c:v>
                </c:pt>
                <c:pt idx="40">
                  <c:v>0.43010617657585254</c:v>
                </c:pt>
                <c:pt idx="41">
                  <c:v>0.44086197045139175</c:v>
                </c:pt>
                <c:pt idx="42">
                  <c:v>0.45161148540464513</c:v>
                </c:pt>
                <c:pt idx="43">
                  <c:v>0.4623672792801844</c:v>
                </c:pt>
                <c:pt idx="44">
                  <c:v>0.47311679423343778</c:v>
                </c:pt>
                <c:pt idx="45">
                  <c:v>0.48387258810897699</c:v>
                </c:pt>
                <c:pt idx="46">
                  <c:v>0.49462210306223042</c:v>
                </c:pt>
                <c:pt idx="47">
                  <c:v>0.50537789693776958</c:v>
                </c:pt>
                <c:pt idx="48">
                  <c:v>0.51612741189102307</c:v>
                </c:pt>
                <c:pt idx="49">
                  <c:v>0.52688320576656222</c:v>
                </c:pt>
                <c:pt idx="50">
                  <c:v>0.53763272071981572</c:v>
                </c:pt>
                <c:pt idx="51">
                  <c:v>0.54838851459535487</c:v>
                </c:pt>
                <c:pt idx="52">
                  <c:v>0.55913802954860825</c:v>
                </c:pt>
                <c:pt idx="53">
                  <c:v>0.56989382342414752</c:v>
                </c:pt>
                <c:pt idx="54">
                  <c:v>0.58064333837740101</c:v>
                </c:pt>
                <c:pt idx="55">
                  <c:v>0.59139913225294005</c:v>
                </c:pt>
                <c:pt idx="56">
                  <c:v>0.60214864720619354</c:v>
                </c:pt>
                <c:pt idx="57">
                  <c:v>0.61290444108173281</c:v>
                </c:pt>
                <c:pt idx="58">
                  <c:v>0.62365395603498608</c:v>
                </c:pt>
                <c:pt idx="59">
                  <c:v>0.63440974991052534</c:v>
                </c:pt>
                <c:pt idx="60">
                  <c:v>0.64515926486377884</c:v>
                </c:pt>
                <c:pt idx="61">
                  <c:v>0.6559150587393181</c:v>
                </c:pt>
                <c:pt idx="62">
                  <c:v>0.66666457369257137</c:v>
                </c:pt>
                <c:pt idx="63">
                  <c:v>0.67742036756811064</c:v>
                </c:pt>
                <c:pt idx="64">
                  <c:v>0.68816988252136413</c:v>
                </c:pt>
                <c:pt idx="65">
                  <c:v>0.69892567639690328</c:v>
                </c:pt>
                <c:pt idx="66">
                  <c:v>0.70967519135015666</c:v>
                </c:pt>
                <c:pt idx="67">
                  <c:v>0.72043098522569593</c:v>
                </c:pt>
                <c:pt idx="68">
                  <c:v>0.73118050017894931</c:v>
                </c:pt>
                <c:pt idx="69">
                  <c:v>0.74193629405448847</c:v>
                </c:pt>
                <c:pt idx="70">
                  <c:v>0.75268580900774196</c:v>
                </c:pt>
                <c:pt idx="71">
                  <c:v>0.76344160288328111</c:v>
                </c:pt>
                <c:pt idx="72">
                  <c:v>0.7741911178365346</c:v>
                </c:pt>
                <c:pt idx="73">
                  <c:v>0.78494691171207376</c:v>
                </c:pt>
                <c:pt idx="74">
                  <c:v>0.79569642666532714</c:v>
                </c:pt>
                <c:pt idx="75">
                  <c:v>0.8064522205408664</c:v>
                </c:pt>
                <c:pt idx="76">
                  <c:v>0.8172017354941199</c:v>
                </c:pt>
                <c:pt idx="77">
                  <c:v>0.82795752936965894</c:v>
                </c:pt>
                <c:pt idx="78">
                  <c:v>0.83870704432291243</c:v>
                </c:pt>
                <c:pt idx="79">
                  <c:v>0.8494628381984517</c:v>
                </c:pt>
                <c:pt idx="80">
                  <c:v>0.86021863207399085</c:v>
                </c:pt>
                <c:pt idx="81">
                  <c:v>0.87096814702724423</c:v>
                </c:pt>
                <c:pt idx="82">
                  <c:v>0.8817239409027835</c:v>
                </c:pt>
                <c:pt idx="83">
                  <c:v>0.89247345585603699</c:v>
                </c:pt>
                <c:pt idx="84">
                  <c:v>0.90322924973157603</c:v>
                </c:pt>
                <c:pt idx="85">
                  <c:v>0.91397876468482953</c:v>
                </c:pt>
                <c:pt idx="86">
                  <c:v>0.92473455856036879</c:v>
                </c:pt>
                <c:pt idx="87">
                  <c:v>0.93548407351362217</c:v>
                </c:pt>
                <c:pt idx="88">
                  <c:v>0.94623986738916133</c:v>
                </c:pt>
                <c:pt idx="89">
                  <c:v>0.95698938234241482</c:v>
                </c:pt>
                <c:pt idx="90">
                  <c:v>0.96774517621795397</c:v>
                </c:pt>
                <c:pt idx="91">
                  <c:v>0.97849469117120746</c:v>
                </c:pt>
                <c:pt idx="92">
                  <c:v>0.98925048504674662</c:v>
                </c:pt>
                <c:pt idx="93">
                  <c:v>1</c:v>
                </c:pt>
              </c:numCache>
            </c:numRef>
          </c:xVal>
          <c:yVal>
            <c:numRef>
              <c:f>'3hpf'!$AF$3:$AF$151</c:f>
              <c:numCache>
                <c:formatCode>General</c:formatCode>
                <c:ptCount val="149"/>
                <c:pt idx="0">
                  <c:v>0.39260977532905611</c:v>
                </c:pt>
                <c:pt idx="1">
                  <c:v>0.35663526879046742</c:v>
                </c:pt>
                <c:pt idx="2">
                  <c:v>0.40543339211574136</c:v>
                </c:pt>
                <c:pt idx="3">
                  <c:v>0.38103433045310442</c:v>
                </c:pt>
                <c:pt idx="4">
                  <c:v>0.34749400452155593</c:v>
                </c:pt>
                <c:pt idx="5">
                  <c:v>0.34726661802667785</c:v>
                </c:pt>
                <c:pt idx="6">
                  <c:v>0.36215634375603234</c:v>
                </c:pt>
                <c:pt idx="7">
                  <c:v>0.42062902629503973</c:v>
                </c:pt>
                <c:pt idx="8">
                  <c:v>0.35255049125298143</c:v>
                </c:pt>
                <c:pt idx="9">
                  <c:v>0.39921379892490361</c:v>
                </c:pt>
                <c:pt idx="10">
                  <c:v>0.40715923925312536</c:v>
                </c:pt>
                <c:pt idx="11">
                  <c:v>0.31078826227641693</c:v>
                </c:pt>
                <c:pt idx="12">
                  <c:v>0.40117194017935726</c:v>
                </c:pt>
                <c:pt idx="13">
                  <c:v>0.36876036735187984</c:v>
                </c:pt>
                <c:pt idx="14">
                  <c:v>0.33303614954506344</c:v>
                </c:pt>
                <c:pt idx="15">
                  <c:v>0.40229578566123664</c:v>
                </c:pt>
                <c:pt idx="16">
                  <c:v>0.46369013927831781</c:v>
                </c:pt>
                <c:pt idx="17">
                  <c:v>0.40746514770306924</c:v>
                </c:pt>
                <c:pt idx="18">
                  <c:v>0.3747362153072008</c:v>
                </c:pt>
                <c:pt idx="19">
                  <c:v>0.39855126992903578</c:v>
                </c:pt>
                <c:pt idx="20">
                  <c:v>0.39357984864893164</c:v>
                </c:pt>
                <c:pt idx="21">
                  <c:v>0.43858765176821629</c:v>
                </c:pt>
                <c:pt idx="22">
                  <c:v>0.40855463982960738</c:v>
                </c:pt>
                <c:pt idx="23">
                  <c:v>0.45769302496016651</c:v>
                </c:pt>
                <c:pt idx="24">
                  <c:v>0.40028693231080303</c:v>
                </c:pt>
                <c:pt idx="25">
                  <c:v>0.34280722532856533</c:v>
                </c:pt>
                <c:pt idx="26">
                  <c:v>0.36352393447342851</c:v>
                </c:pt>
                <c:pt idx="27">
                  <c:v>0.33183868973030983</c:v>
                </c:pt>
                <c:pt idx="28">
                  <c:v>0.40347525086128772</c:v>
                </c:pt>
                <c:pt idx="29">
                  <c:v>0.49921150870121417</c:v>
                </c:pt>
                <c:pt idx="30">
                  <c:v>0.37803904504215652</c:v>
                </c:pt>
                <c:pt idx="31">
                  <c:v>0.34353355341292408</c:v>
                </c:pt>
                <c:pt idx="32">
                  <c:v>0.36384783753807504</c:v>
                </c:pt>
                <c:pt idx="33">
                  <c:v>0.2810268054324106</c:v>
                </c:pt>
                <c:pt idx="34">
                  <c:v>0.36039777913737087</c:v>
                </c:pt>
                <c:pt idx="35">
                  <c:v>0.3831004393957736</c:v>
                </c:pt>
                <c:pt idx="36">
                  <c:v>0.35604471825341</c:v>
                </c:pt>
                <c:pt idx="37">
                  <c:v>0.38024583915431853</c:v>
                </c:pt>
                <c:pt idx="38">
                  <c:v>0.43004184565855386</c:v>
                </c:pt>
                <c:pt idx="39">
                  <c:v>0.36435168674974727</c:v>
                </c:pt>
                <c:pt idx="40">
                  <c:v>0.40032619328833591</c:v>
                </c:pt>
                <c:pt idx="41">
                  <c:v>0.35065451321295488</c:v>
                </c:pt>
                <c:pt idx="42">
                  <c:v>0.30460302244092041</c:v>
                </c:pt>
                <c:pt idx="43">
                  <c:v>0.34155250992157626</c:v>
                </c:pt>
                <c:pt idx="44">
                  <c:v>0.35970580440835348</c:v>
                </c:pt>
                <c:pt idx="45">
                  <c:v>0.39373362081093549</c:v>
                </c:pt>
                <c:pt idx="46">
                  <c:v>0.43804290570494725</c:v>
                </c:pt>
                <c:pt idx="47">
                  <c:v>0.4501859988810622</c:v>
                </c:pt>
                <c:pt idx="48">
                  <c:v>0.40692530926199177</c:v>
                </c:pt>
                <c:pt idx="49">
                  <c:v>0.34553095564491065</c:v>
                </c:pt>
                <c:pt idx="50">
                  <c:v>0.35701479157328558</c:v>
                </c:pt>
                <c:pt idx="51">
                  <c:v>0.37894041165134945</c:v>
                </c:pt>
                <c:pt idx="52">
                  <c:v>0.46893311565302459</c:v>
                </c:pt>
                <c:pt idx="53">
                  <c:v>0.38016568132518891</c:v>
                </c:pt>
                <c:pt idx="54">
                  <c:v>0.33241778914892017</c:v>
                </c:pt>
                <c:pt idx="55">
                  <c:v>0.35422399042032154</c:v>
                </c:pt>
                <c:pt idx="56">
                  <c:v>0.33135610688146788</c:v>
                </c:pt>
                <c:pt idx="57">
                  <c:v>0.3698171419971405</c:v>
                </c:pt>
                <c:pt idx="58">
                  <c:v>0.36051065444777802</c:v>
                </c:pt>
                <c:pt idx="59">
                  <c:v>0.38005771363697344</c:v>
                </c:pt>
                <c:pt idx="60">
                  <c:v>0.39489018377409235</c:v>
                </c:pt>
                <c:pt idx="61">
                  <c:v>0.33450025683222806</c:v>
                </c:pt>
                <c:pt idx="62">
                  <c:v>0.34353355341292408</c:v>
                </c:pt>
                <c:pt idx="63">
                  <c:v>0.45074219606277832</c:v>
                </c:pt>
                <c:pt idx="64">
                  <c:v>0.46595418898271534</c:v>
                </c:pt>
                <c:pt idx="65">
                  <c:v>0.5254083959600454</c:v>
                </c:pt>
                <c:pt idx="66">
                  <c:v>0.5510229120521386</c:v>
                </c:pt>
                <c:pt idx="67">
                  <c:v>0.64258114753293838</c:v>
                </c:pt>
                <c:pt idx="68">
                  <c:v>0.59078119530046103</c:v>
                </c:pt>
                <c:pt idx="69">
                  <c:v>0.55369429439844009</c:v>
                </c:pt>
                <c:pt idx="70">
                  <c:v>0.53507804755158739</c:v>
                </c:pt>
                <c:pt idx="71">
                  <c:v>0.56855621026870862</c:v>
                </c:pt>
                <c:pt idx="72">
                  <c:v>0.50747921622001857</c:v>
                </c:pt>
                <c:pt idx="73">
                  <c:v>0.49891050787346192</c:v>
                </c:pt>
                <c:pt idx="74">
                  <c:v>0.54882102556216816</c:v>
                </c:pt>
                <c:pt idx="75">
                  <c:v>0.50577627131952874</c:v>
                </c:pt>
                <c:pt idx="76">
                  <c:v>0.63153899760180865</c:v>
                </c:pt>
                <c:pt idx="77">
                  <c:v>0.60531266460982769</c:v>
                </c:pt>
                <c:pt idx="78">
                  <c:v>0.62551407342457144</c:v>
                </c:pt>
                <c:pt idx="79">
                  <c:v>0.68601196805465126</c:v>
                </c:pt>
                <c:pt idx="80">
                  <c:v>0.63431998351038943</c:v>
                </c:pt>
                <c:pt idx="81">
                  <c:v>0.67021433221984839</c:v>
                </c:pt>
                <c:pt idx="82">
                  <c:v>0.71016728448177158</c:v>
                </c:pt>
                <c:pt idx="83">
                  <c:v>0.76368654035537731</c:v>
                </c:pt>
                <c:pt idx="84">
                  <c:v>0.65416313590514552</c:v>
                </c:pt>
                <c:pt idx="85">
                  <c:v>0.78258088579308815</c:v>
                </c:pt>
                <c:pt idx="86">
                  <c:v>0.78184965008653773</c:v>
                </c:pt>
                <c:pt idx="87">
                  <c:v>0.67523646559593264</c:v>
                </c:pt>
                <c:pt idx="88">
                  <c:v>0.73732933743828666</c:v>
                </c:pt>
                <c:pt idx="89">
                  <c:v>0.76976217662859447</c:v>
                </c:pt>
                <c:pt idx="90">
                  <c:v>0.8454802435489307</c:v>
                </c:pt>
                <c:pt idx="91">
                  <c:v>1</c:v>
                </c:pt>
                <c:pt idx="92">
                  <c:v>0.91031811207046043</c:v>
                </c:pt>
                <c:pt idx="93">
                  <c:v>0.93244821640650821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FE5-E04D-9670-367187C284DF}"/>
            </c:ext>
          </c:extLst>
        </c:ser>
        <c:ser>
          <c:idx val="8"/>
          <c:order val="8"/>
          <c:tx>
            <c:strRef>
              <c:f>'3hpf'!$AI$2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55000"/>
                </a:schemeClr>
              </a:solidFill>
              <a:ln w="9525">
                <a:solidFill>
                  <a:schemeClr val="accent6">
                    <a:shade val="55000"/>
                  </a:schemeClr>
                </a:solidFill>
              </a:ln>
              <a:effectLst/>
            </c:spPr>
          </c:marker>
          <c:xVal>
            <c:numRef>
              <c:f>'3hpf'!$AI$3:$AI$151</c:f>
              <c:numCache>
                <c:formatCode>General</c:formatCode>
                <c:ptCount val="149"/>
                <c:pt idx="0">
                  <c:v>0</c:v>
                </c:pt>
                <c:pt idx="1">
                  <c:v>1.0526883072556453E-2</c:v>
                </c:pt>
                <c:pt idx="2">
                  <c:v>2.1053766145112906E-2</c:v>
                </c:pt>
                <c:pt idx="3">
                  <c:v>3.1580649217669357E-2</c:v>
                </c:pt>
                <c:pt idx="4">
                  <c:v>4.2107532290225812E-2</c:v>
                </c:pt>
                <c:pt idx="5">
                  <c:v>5.2634415362782259E-2</c:v>
                </c:pt>
                <c:pt idx="6">
                  <c:v>6.3155310447242832E-2</c:v>
                </c:pt>
                <c:pt idx="7">
                  <c:v>7.368219351979928E-2</c:v>
                </c:pt>
                <c:pt idx="8">
                  <c:v>8.4209076592355742E-2</c:v>
                </c:pt>
                <c:pt idx="9">
                  <c:v>9.4735959664912189E-2</c:v>
                </c:pt>
                <c:pt idx="10">
                  <c:v>0.10526284273746865</c:v>
                </c:pt>
                <c:pt idx="11">
                  <c:v>0.1157897258100251</c:v>
                </c:pt>
                <c:pt idx="12">
                  <c:v>0.12631660888258156</c:v>
                </c:pt>
                <c:pt idx="13">
                  <c:v>0.13684349195513801</c:v>
                </c:pt>
                <c:pt idx="14">
                  <c:v>0.14737037502769446</c:v>
                </c:pt>
                <c:pt idx="15">
                  <c:v>0.1578972581002509</c:v>
                </c:pt>
                <c:pt idx="16">
                  <c:v>0.16841815318471148</c:v>
                </c:pt>
                <c:pt idx="17">
                  <c:v>0.17894503625726793</c:v>
                </c:pt>
                <c:pt idx="18">
                  <c:v>0.18947191932982438</c:v>
                </c:pt>
                <c:pt idx="19">
                  <c:v>0.19999880240238083</c:v>
                </c:pt>
                <c:pt idx="20">
                  <c:v>0.2105256854749373</c:v>
                </c:pt>
                <c:pt idx="21">
                  <c:v>0.22105256854749375</c:v>
                </c:pt>
                <c:pt idx="22">
                  <c:v>0.2315794516200502</c:v>
                </c:pt>
                <c:pt idx="23">
                  <c:v>0.24210633469260662</c:v>
                </c:pt>
                <c:pt idx="24">
                  <c:v>0.25263321776516312</c:v>
                </c:pt>
                <c:pt idx="25">
                  <c:v>0.26316010083771957</c:v>
                </c:pt>
                <c:pt idx="26">
                  <c:v>0.27368099592218015</c:v>
                </c:pt>
                <c:pt idx="27">
                  <c:v>0.28420787899473654</c:v>
                </c:pt>
                <c:pt idx="28">
                  <c:v>0.29473476206729304</c:v>
                </c:pt>
                <c:pt idx="29">
                  <c:v>0.30526164513984949</c:v>
                </c:pt>
                <c:pt idx="30">
                  <c:v>0.31578852821240594</c:v>
                </c:pt>
                <c:pt idx="31">
                  <c:v>0.32631541128496233</c:v>
                </c:pt>
                <c:pt idx="32">
                  <c:v>0.33684229435751883</c:v>
                </c:pt>
                <c:pt idx="33">
                  <c:v>0.34736917743007528</c:v>
                </c:pt>
                <c:pt idx="34">
                  <c:v>0.35789606050263173</c:v>
                </c:pt>
                <c:pt idx="35">
                  <c:v>0.36842294357518823</c:v>
                </c:pt>
                <c:pt idx="36">
                  <c:v>0.37894383865964876</c:v>
                </c:pt>
                <c:pt idx="37">
                  <c:v>0.38947072173220521</c:v>
                </c:pt>
                <c:pt idx="38">
                  <c:v>0.39999760480476165</c:v>
                </c:pt>
                <c:pt idx="39">
                  <c:v>0.41052448787731816</c:v>
                </c:pt>
                <c:pt idx="40">
                  <c:v>0.4210513709498746</c:v>
                </c:pt>
                <c:pt idx="41">
                  <c:v>0.431578254022431</c:v>
                </c:pt>
                <c:pt idx="42">
                  <c:v>0.4421051370949875</c:v>
                </c:pt>
                <c:pt idx="43">
                  <c:v>0.45263202016754395</c:v>
                </c:pt>
                <c:pt idx="44">
                  <c:v>0.46315890324010039</c:v>
                </c:pt>
                <c:pt idx="45">
                  <c:v>0.47368578631265684</c:v>
                </c:pt>
                <c:pt idx="46">
                  <c:v>0.48420668139711737</c:v>
                </c:pt>
                <c:pt idx="47">
                  <c:v>0.49473356446967387</c:v>
                </c:pt>
                <c:pt idx="48">
                  <c:v>0.50526044754223032</c:v>
                </c:pt>
                <c:pt idx="49">
                  <c:v>0.51578733061478677</c:v>
                </c:pt>
                <c:pt idx="50">
                  <c:v>0.52631421368734321</c:v>
                </c:pt>
                <c:pt idx="51">
                  <c:v>0.53684109675989966</c:v>
                </c:pt>
                <c:pt idx="52">
                  <c:v>0.54736797983245611</c:v>
                </c:pt>
                <c:pt idx="53">
                  <c:v>0.55789486290501256</c:v>
                </c:pt>
                <c:pt idx="54">
                  <c:v>0.568421745977569</c:v>
                </c:pt>
                <c:pt idx="55">
                  <c:v>0.57894862905012545</c:v>
                </c:pt>
                <c:pt idx="56">
                  <c:v>0.58946952413458609</c:v>
                </c:pt>
                <c:pt idx="57">
                  <c:v>0.59999640720714253</c:v>
                </c:pt>
                <c:pt idx="58">
                  <c:v>0.61052329027969898</c:v>
                </c:pt>
                <c:pt idx="59">
                  <c:v>0.62105017335225543</c:v>
                </c:pt>
                <c:pt idx="60">
                  <c:v>0.63157705642481188</c:v>
                </c:pt>
                <c:pt idx="61">
                  <c:v>0.64210393949736833</c:v>
                </c:pt>
                <c:pt idx="62">
                  <c:v>0.65263082256992466</c:v>
                </c:pt>
                <c:pt idx="63">
                  <c:v>0.66315770564248122</c:v>
                </c:pt>
                <c:pt idx="64">
                  <c:v>0.67368458871503767</c:v>
                </c:pt>
                <c:pt idx="65">
                  <c:v>0.68421147178759412</c:v>
                </c:pt>
                <c:pt idx="66">
                  <c:v>0.69473236687205475</c:v>
                </c:pt>
                <c:pt idx="67">
                  <c:v>0.7052592499446112</c:v>
                </c:pt>
                <c:pt idx="68">
                  <c:v>0.71578613301716754</c:v>
                </c:pt>
                <c:pt idx="69">
                  <c:v>0.7263130160897241</c:v>
                </c:pt>
                <c:pt idx="70">
                  <c:v>0.73683989916228054</c:v>
                </c:pt>
                <c:pt idx="71">
                  <c:v>0.74736678223483699</c:v>
                </c:pt>
                <c:pt idx="72">
                  <c:v>0.75789366530739344</c:v>
                </c:pt>
                <c:pt idx="73">
                  <c:v>0.76842054837994989</c:v>
                </c:pt>
                <c:pt idx="74">
                  <c:v>0.77894743145250633</c:v>
                </c:pt>
                <c:pt idx="75">
                  <c:v>0.78947431452506278</c:v>
                </c:pt>
                <c:pt idx="76">
                  <c:v>0.79999520960952331</c:v>
                </c:pt>
                <c:pt idx="77">
                  <c:v>0.81052209268207975</c:v>
                </c:pt>
                <c:pt idx="78">
                  <c:v>0.82104897575463631</c:v>
                </c:pt>
                <c:pt idx="79">
                  <c:v>0.83157585882719265</c:v>
                </c:pt>
                <c:pt idx="80">
                  <c:v>0.84210274189974921</c:v>
                </c:pt>
                <c:pt idx="81">
                  <c:v>0.85262962497230566</c:v>
                </c:pt>
                <c:pt idx="82">
                  <c:v>0.86315650804486199</c:v>
                </c:pt>
                <c:pt idx="83">
                  <c:v>0.87368339111741855</c:v>
                </c:pt>
                <c:pt idx="84">
                  <c:v>0.884210274189975</c:v>
                </c:pt>
                <c:pt idx="85">
                  <c:v>0.89473715726253145</c:v>
                </c:pt>
                <c:pt idx="86">
                  <c:v>0.90525805234699197</c:v>
                </c:pt>
                <c:pt idx="87">
                  <c:v>0.91578493541954842</c:v>
                </c:pt>
                <c:pt idx="88">
                  <c:v>0.92631181849210487</c:v>
                </c:pt>
                <c:pt idx="89">
                  <c:v>0.93683870156466142</c:v>
                </c:pt>
                <c:pt idx="90">
                  <c:v>0.94736558463721776</c:v>
                </c:pt>
                <c:pt idx="91">
                  <c:v>0.95789246770977421</c:v>
                </c:pt>
                <c:pt idx="92">
                  <c:v>0.96841935078233066</c:v>
                </c:pt>
                <c:pt idx="93">
                  <c:v>0.97894623385488722</c:v>
                </c:pt>
                <c:pt idx="94">
                  <c:v>0.98947311692744366</c:v>
                </c:pt>
                <c:pt idx="95">
                  <c:v>1</c:v>
                </c:pt>
              </c:numCache>
            </c:numRef>
          </c:xVal>
          <c:yVal>
            <c:numRef>
              <c:f>'3hpf'!$AJ$3:$AJ$151</c:f>
              <c:numCache>
                <c:formatCode>General</c:formatCode>
                <c:ptCount val="149"/>
                <c:pt idx="0">
                  <c:v>0.75</c:v>
                </c:pt>
                <c:pt idx="1">
                  <c:v>0.7557859375</c:v>
                </c:pt>
                <c:pt idx="2">
                  <c:v>0.67311093749999995</c:v>
                </c:pt>
                <c:pt idx="3">
                  <c:v>0.65674374999999996</c:v>
                </c:pt>
                <c:pt idx="4">
                  <c:v>0.80324218749999998</c:v>
                </c:pt>
                <c:pt idx="5">
                  <c:v>0.66408437499999995</c:v>
                </c:pt>
                <c:pt idx="6">
                  <c:v>0.79754687499999999</c:v>
                </c:pt>
                <c:pt idx="7">
                  <c:v>0.70740312500000002</c:v>
                </c:pt>
                <c:pt idx="8">
                  <c:v>0.59724531250000001</c:v>
                </c:pt>
                <c:pt idx="9">
                  <c:v>0.62338437499999999</c:v>
                </c:pt>
                <c:pt idx="10">
                  <c:v>0.61041406249999997</c:v>
                </c:pt>
                <c:pt idx="11">
                  <c:v>0.61417031249999998</c:v>
                </c:pt>
                <c:pt idx="12">
                  <c:v>0.71677812500000004</c:v>
                </c:pt>
                <c:pt idx="13">
                  <c:v>0.71875937499999998</c:v>
                </c:pt>
                <c:pt idx="14">
                  <c:v>0.74788593749999999</c:v>
                </c:pt>
                <c:pt idx="15">
                  <c:v>0.65741875000000005</c:v>
                </c:pt>
                <c:pt idx="16">
                  <c:v>0.60627968750000005</c:v>
                </c:pt>
                <c:pt idx="17">
                  <c:v>0.59399062499999999</c:v>
                </c:pt>
                <c:pt idx="18">
                  <c:v>0.62088593749999998</c:v>
                </c:pt>
                <c:pt idx="19">
                  <c:v>0.64</c:v>
                </c:pt>
                <c:pt idx="20">
                  <c:v>0.62893906249999998</c:v>
                </c:pt>
                <c:pt idx="21">
                  <c:v>0.64868749999999997</c:v>
                </c:pt>
                <c:pt idx="22">
                  <c:v>0.70503437499999999</c:v>
                </c:pt>
                <c:pt idx="23">
                  <c:v>0.73347656250000004</c:v>
                </c:pt>
                <c:pt idx="24">
                  <c:v>0.66386093749999997</c:v>
                </c:pt>
                <c:pt idx="25">
                  <c:v>0.70775624999999998</c:v>
                </c:pt>
                <c:pt idx="26">
                  <c:v>0.69829843749999998</c:v>
                </c:pt>
                <c:pt idx="27">
                  <c:v>0.78723437500000004</c:v>
                </c:pt>
                <c:pt idx="28">
                  <c:v>0.73355625000000002</c:v>
                </c:pt>
                <c:pt idx="29">
                  <c:v>0.59087187500000005</c:v>
                </c:pt>
                <c:pt idx="30">
                  <c:v>0.59768906249999998</c:v>
                </c:pt>
                <c:pt idx="31">
                  <c:v>0.62763749999999996</c:v>
                </c:pt>
                <c:pt idx="32">
                  <c:v>0.57692656249999996</c:v>
                </c:pt>
                <c:pt idx="33">
                  <c:v>0.67849531249999995</c:v>
                </c:pt>
                <c:pt idx="34">
                  <c:v>0.64938750000000001</c:v>
                </c:pt>
                <c:pt idx="35">
                  <c:v>0.52449843750000003</c:v>
                </c:pt>
                <c:pt idx="36">
                  <c:v>0.48848906250000002</c:v>
                </c:pt>
                <c:pt idx="37">
                  <c:v>0.50074218749999999</c:v>
                </c:pt>
                <c:pt idx="38">
                  <c:v>0.53062500000000001</c:v>
                </c:pt>
                <c:pt idx="39">
                  <c:v>0.50705781250000004</c:v>
                </c:pt>
                <c:pt idx="40">
                  <c:v>0.46251718749999998</c:v>
                </c:pt>
                <c:pt idx="41">
                  <c:v>0.54644062500000001</c:v>
                </c:pt>
                <c:pt idx="42">
                  <c:v>0.51930624999999997</c:v>
                </c:pt>
                <c:pt idx="43">
                  <c:v>0.47467656250000001</c:v>
                </c:pt>
                <c:pt idx="44">
                  <c:v>0.48795156249999999</c:v>
                </c:pt>
                <c:pt idx="45">
                  <c:v>0.53458281249999995</c:v>
                </c:pt>
                <c:pt idx="46">
                  <c:v>0.56101875000000001</c:v>
                </c:pt>
                <c:pt idx="47">
                  <c:v>0.5547578125</c:v>
                </c:pt>
                <c:pt idx="48">
                  <c:v>0.54792656250000005</c:v>
                </c:pt>
                <c:pt idx="49">
                  <c:v>0.52705625</c:v>
                </c:pt>
                <c:pt idx="50">
                  <c:v>0.52497343750000003</c:v>
                </c:pt>
                <c:pt idx="51">
                  <c:v>0.51090468749999995</c:v>
                </c:pt>
                <c:pt idx="52">
                  <c:v>0.53634843750000005</c:v>
                </c:pt>
                <c:pt idx="53">
                  <c:v>0.56036874999999997</c:v>
                </c:pt>
                <c:pt idx="54">
                  <c:v>0.53250468750000002</c:v>
                </c:pt>
                <c:pt idx="55">
                  <c:v>0.44420937500000002</c:v>
                </c:pt>
                <c:pt idx="56">
                  <c:v>0.43608750000000002</c:v>
                </c:pt>
                <c:pt idx="57">
                  <c:v>0.47625000000000001</c:v>
                </c:pt>
                <c:pt idx="58">
                  <c:v>0.4923078125</c:v>
                </c:pt>
                <c:pt idx="59">
                  <c:v>0.46712500000000001</c:v>
                </c:pt>
                <c:pt idx="60">
                  <c:v>0.52229062500000001</c:v>
                </c:pt>
                <c:pt idx="61">
                  <c:v>0.53040312499999998</c:v>
                </c:pt>
                <c:pt idx="62">
                  <c:v>0.49417968750000002</c:v>
                </c:pt>
                <c:pt idx="63">
                  <c:v>0.466628125</c:v>
                </c:pt>
                <c:pt idx="64">
                  <c:v>0.49783906249999998</c:v>
                </c:pt>
                <c:pt idx="65">
                  <c:v>0.44641562499999998</c:v>
                </c:pt>
                <c:pt idx="66">
                  <c:v>0.47143593750000001</c:v>
                </c:pt>
                <c:pt idx="67">
                  <c:v>0.59307656249999996</c:v>
                </c:pt>
                <c:pt idx="68">
                  <c:v>0.53289062499999995</c:v>
                </c:pt>
                <c:pt idx="69">
                  <c:v>0.5354640625</c:v>
                </c:pt>
                <c:pt idx="70">
                  <c:v>0.48736093749999998</c:v>
                </c:pt>
                <c:pt idx="71">
                  <c:v>0.44850000000000001</c:v>
                </c:pt>
                <c:pt idx="72">
                  <c:v>0.43752812499999999</c:v>
                </c:pt>
                <c:pt idx="73">
                  <c:v>0.49354218750000001</c:v>
                </c:pt>
                <c:pt idx="74">
                  <c:v>0.55624375000000004</c:v>
                </c:pt>
                <c:pt idx="75">
                  <c:v>0.53389062499999995</c:v>
                </c:pt>
                <c:pt idx="76">
                  <c:v>0.50062499999999999</c:v>
                </c:pt>
                <c:pt idx="77">
                  <c:v>0.5592125</c:v>
                </c:pt>
                <c:pt idx="78">
                  <c:v>0.61578124999999995</c:v>
                </c:pt>
                <c:pt idx="79">
                  <c:v>0.60838749999999997</c:v>
                </c:pt>
                <c:pt idx="80">
                  <c:v>0.63660000000000005</c:v>
                </c:pt>
                <c:pt idx="81">
                  <c:v>0.63461562500000002</c:v>
                </c:pt>
                <c:pt idx="82">
                  <c:v>0.71340937500000001</c:v>
                </c:pt>
                <c:pt idx="83">
                  <c:v>0.87065312500000003</c:v>
                </c:pt>
                <c:pt idx="84">
                  <c:v>0.76349062499999998</c:v>
                </c:pt>
                <c:pt idx="85">
                  <c:v>0.91291562500000001</c:v>
                </c:pt>
                <c:pt idx="86">
                  <c:v>0.78095156249999997</c:v>
                </c:pt>
                <c:pt idx="87">
                  <c:v>0.79825781250000005</c:v>
                </c:pt>
                <c:pt idx="88">
                  <c:v>0.98589062500000002</c:v>
                </c:pt>
                <c:pt idx="89">
                  <c:v>0.85158906249999999</c:v>
                </c:pt>
                <c:pt idx="90">
                  <c:v>0.98428906250000003</c:v>
                </c:pt>
                <c:pt idx="91">
                  <c:v>0.88875937500000002</c:v>
                </c:pt>
                <c:pt idx="92">
                  <c:v>0.88944374999999998</c:v>
                </c:pt>
                <c:pt idx="93">
                  <c:v>0.83414374999999996</c:v>
                </c:pt>
                <c:pt idx="94">
                  <c:v>0.95751718750000003</c:v>
                </c:pt>
                <c:pt idx="9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FE5-E04D-9670-367187C284DF}"/>
            </c:ext>
          </c:extLst>
        </c:ser>
        <c:ser>
          <c:idx val="9"/>
          <c:order val="9"/>
          <c:tx>
            <c:strRef>
              <c:f>'3hpf'!$AM$2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42000"/>
                </a:schemeClr>
              </a:solidFill>
              <a:ln w="9525">
                <a:solidFill>
                  <a:schemeClr val="accent6">
                    <a:shade val="42000"/>
                  </a:schemeClr>
                </a:solidFill>
              </a:ln>
              <a:effectLst/>
            </c:spPr>
          </c:marker>
          <c:xVal>
            <c:numRef>
              <c:f>'3hpf'!$AM$3:$AM$151</c:f>
              <c:numCache>
                <c:formatCode>General</c:formatCode>
                <c:ptCount val="149"/>
                <c:pt idx="0">
                  <c:v>0</c:v>
                </c:pt>
                <c:pt idx="1">
                  <c:v>8.1971799462846918E-3</c:v>
                </c:pt>
                <c:pt idx="2">
                  <c:v>1.6394359892569384E-2</c:v>
                </c:pt>
                <c:pt idx="3">
                  <c:v>2.4591539838854072E-2</c:v>
                </c:pt>
                <c:pt idx="4">
                  <c:v>3.2788719785138767E-2</c:v>
                </c:pt>
                <c:pt idx="5">
                  <c:v>4.0985899731423456E-2</c:v>
                </c:pt>
                <c:pt idx="6">
                  <c:v>4.9178416890480449E-2</c:v>
                </c:pt>
                <c:pt idx="7">
                  <c:v>5.7375596836765137E-2</c:v>
                </c:pt>
                <c:pt idx="8">
                  <c:v>6.5572776783049833E-2</c:v>
                </c:pt>
                <c:pt idx="9">
                  <c:v>7.3769956729334535E-2</c:v>
                </c:pt>
                <c:pt idx="10">
                  <c:v>8.1967136675619223E-2</c:v>
                </c:pt>
                <c:pt idx="11">
                  <c:v>9.0164316621903912E-2</c:v>
                </c:pt>
                <c:pt idx="12">
                  <c:v>9.83614965681886E-2</c:v>
                </c:pt>
                <c:pt idx="13">
                  <c:v>0.10655867651447329</c:v>
                </c:pt>
                <c:pt idx="14">
                  <c:v>0.11475585646075798</c:v>
                </c:pt>
                <c:pt idx="15">
                  <c:v>0.12295303640704267</c:v>
                </c:pt>
                <c:pt idx="16">
                  <c:v>0.13114555356609967</c:v>
                </c:pt>
                <c:pt idx="17">
                  <c:v>0.13934273351238435</c:v>
                </c:pt>
                <c:pt idx="18">
                  <c:v>0.14753991345866907</c:v>
                </c:pt>
                <c:pt idx="19">
                  <c:v>0.15573709340495373</c:v>
                </c:pt>
                <c:pt idx="20">
                  <c:v>0.16393427335123845</c:v>
                </c:pt>
                <c:pt idx="21">
                  <c:v>0.17213145329752313</c:v>
                </c:pt>
                <c:pt idx="22">
                  <c:v>0.18032863324380782</c:v>
                </c:pt>
                <c:pt idx="23">
                  <c:v>0.18852581319009248</c:v>
                </c:pt>
                <c:pt idx="24">
                  <c:v>0.1967229931363772</c:v>
                </c:pt>
                <c:pt idx="25">
                  <c:v>0.20492017308266189</c:v>
                </c:pt>
                <c:pt idx="26">
                  <c:v>0.21311269024171889</c:v>
                </c:pt>
                <c:pt idx="27">
                  <c:v>0.22130987018800358</c:v>
                </c:pt>
                <c:pt idx="28">
                  <c:v>0.22950705013428829</c:v>
                </c:pt>
                <c:pt idx="29">
                  <c:v>0.23770423008057295</c:v>
                </c:pt>
                <c:pt idx="30">
                  <c:v>0.24590141002685764</c:v>
                </c:pt>
                <c:pt idx="31">
                  <c:v>0.25409858997314233</c:v>
                </c:pt>
                <c:pt idx="32">
                  <c:v>0.26229576991942705</c:v>
                </c:pt>
                <c:pt idx="33">
                  <c:v>0.27049294986571171</c:v>
                </c:pt>
                <c:pt idx="34">
                  <c:v>0.27869012981199642</c:v>
                </c:pt>
                <c:pt idx="35">
                  <c:v>0.28688730975828114</c:v>
                </c:pt>
                <c:pt idx="36">
                  <c:v>0.29507982691733814</c:v>
                </c:pt>
                <c:pt idx="37">
                  <c:v>0.3032770068636228</c:v>
                </c:pt>
                <c:pt idx="38">
                  <c:v>0.31147418680990746</c:v>
                </c:pt>
                <c:pt idx="39">
                  <c:v>0.31967136675619218</c:v>
                </c:pt>
                <c:pt idx="40">
                  <c:v>0.32786854670247689</c:v>
                </c:pt>
                <c:pt idx="41">
                  <c:v>0.33606572664876155</c:v>
                </c:pt>
                <c:pt idx="42">
                  <c:v>0.34426290659504627</c:v>
                </c:pt>
                <c:pt idx="43">
                  <c:v>0.35246008654133093</c:v>
                </c:pt>
                <c:pt idx="44">
                  <c:v>0.36065726648761565</c:v>
                </c:pt>
                <c:pt idx="45">
                  <c:v>0.36885444643390031</c:v>
                </c:pt>
                <c:pt idx="46">
                  <c:v>0.37704696359295731</c:v>
                </c:pt>
                <c:pt idx="47">
                  <c:v>0.38524414353924202</c:v>
                </c:pt>
                <c:pt idx="48">
                  <c:v>0.39344132348552674</c:v>
                </c:pt>
                <c:pt idx="49">
                  <c:v>0.4016385034318114</c:v>
                </c:pt>
                <c:pt idx="50">
                  <c:v>0.40983568337809612</c:v>
                </c:pt>
                <c:pt idx="51">
                  <c:v>0.41803286332438072</c:v>
                </c:pt>
                <c:pt idx="52">
                  <c:v>0.42623004327066544</c:v>
                </c:pt>
                <c:pt idx="53">
                  <c:v>0.43442722321695015</c:v>
                </c:pt>
                <c:pt idx="54">
                  <c:v>0.44262440316323481</c:v>
                </c:pt>
                <c:pt idx="55">
                  <c:v>0.45082158310951953</c:v>
                </c:pt>
                <c:pt idx="56">
                  <c:v>0.45901410026857659</c:v>
                </c:pt>
                <c:pt idx="57">
                  <c:v>0.46721128021486119</c:v>
                </c:pt>
                <c:pt idx="58">
                  <c:v>0.47540846016114591</c:v>
                </c:pt>
                <c:pt idx="59">
                  <c:v>0.48360564010743062</c:v>
                </c:pt>
                <c:pt idx="60">
                  <c:v>0.49180282005371528</c:v>
                </c:pt>
                <c:pt idx="61">
                  <c:v>0.5</c:v>
                </c:pt>
                <c:pt idx="62">
                  <c:v>0.50819717994628466</c:v>
                </c:pt>
                <c:pt idx="63">
                  <c:v>0.51639435989256932</c:v>
                </c:pt>
                <c:pt idx="64">
                  <c:v>0.52459153983885409</c:v>
                </c:pt>
                <c:pt idx="65">
                  <c:v>0.53278871978513875</c:v>
                </c:pt>
                <c:pt idx="66">
                  <c:v>0.54098123694419575</c:v>
                </c:pt>
                <c:pt idx="67">
                  <c:v>0.54917841689048053</c:v>
                </c:pt>
                <c:pt idx="68">
                  <c:v>0.55737559683676507</c:v>
                </c:pt>
                <c:pt idx="69">
                  <c:v>0.56557277678304985</c:v>
                </c:pt>
                <c:pt idx="70">
                  <c:v>0.57376995672933451</c:v>
                </c:pt>
                <c:pt idx="71">
                  <c:v>0.58196713667561917</c:v>
                </c:pt>
                <c:pt idx="72">
                  <c:v>0.59016431662190394</c:v>
                </c:pt>
                <c:pt idx="73">
                  <c:v>0.5983614965681886</c:v>
                </c:pt>
                <c:pt idx="74">
                  <c:v>0.60655867651447326</c:v>
                </c:pt>
                <c:pt idx="75">
                  <c:v>0.61475585646075803</c:v>
                </c:pt>
                <c:pt idx="76">
                  <c:v>0.62294837361981492</c:v>
                </c:pt>
                <c:pt idx="77">
                  <c:v>0.63114555356609969</c:v>
                </c:pt>
                <c:pt idx="78">
                  <c:v>0.63934273351238435</c:v>
                </c:pt>
                <c:pt idx="79">
                  <c:v>0.64753991345866901</c:v>
                </c:pt>
                <c:pt idx="80">
                  <c:v>0.65573709340495379</c:v>
                </c:pt>
                <c:pt idx="81">
                  <c:v>0.66393427335123845</c:v>
                </c:pt>
                <c:pt idx="82">
                  <c:v>0.67213145329752311</c:v>
                </c:pt>
                <c:pt idx="83">
                  <c:v>0.68032863324380777</c:v>
                </c:pt>
                <c:pt idx="84">
                  <c:v>0.68852581319009254</c:v>
                </c:pt>
                <c:pt idx="85">
                  <c:v>0.6967229931363772</c:v>
                </c:pt>
                <c:pt idx="86">
                  <c:v>0.7049155102954342</c:v>
                </c:pt>
                <c:pt idx="87">
                  <c:v>0.71311269024171886</c:v>
                </c:pt>
                <c:pt idx="88">
                  <c:v>0.72130987018800352</c:v>
                </c:pt>
                <c:pt idx="89">
                  <c:v>0.72950705013428829</c:v>
                </c:pt>
                <c:pt idx="90">
                  <c:v>0.73770423008057295</c:v>
                </c:pt>
                <c:pt idx="91">
                  <c:v>0.74590141002685761</c:v>
                </c:pt>
                <c:pt idx="92">
                  <c:v>0.75409858997314227</c:v>
                </c:pt>
                <c:pt idx="93">
                  <c:v>0.76229576991942705</c:v>
                </c:pt>
                <c:pt idx="94">
                  <c:v>0.77049294986571171</c:v>
                </c:pt>
                <c:pt idx="95">
                  <c:v>0.77869012981199637</c:v>
                </c:pt>
                <c:pt idx="96">
                  <c:v>0.78688730975828114</c:v>
                </c:pt>
                <c:pt idx="97">
                  <c:v>0.79507982691733814</c:v>
                </c:pt>
                <c:pt idx="98">
                  <c:v>0.8032770068636228</c:v>
                </c:pt>
                <c:pt idx="99">
                  <c:v>0.81147418680990735</c:v>
                </c:pt>
                <c:pt idx="100">
                  <c:v>0.81967136675619223</c:v>
                </c:pt>
                <c:pt idx="101">
                  <c:v>0.82786854670247678</c:v>
                </c:pt>
                <c:pt idx="102">
                  <c:v>0.83606572664876144</c:v>
                </c:pt>
                <c:pt idx="103">
                  <c:v>0.84426290659504621</c:v>
                </c:pt>
                <c:pt idx="104">
                  <c:v>0.85246008654133087</c:v>
                </c:pt>
                <c:pt idx="105">
                  <c:v>0.86065726648761554</c:v>
                </c:pt>
                <c:pt idx="106">
                  <c:v>0.86885444643390031</c:v>
                </c:pt>
                <c:pt idx="107">
                  <c:v>0.87704696359295731</c:v>
                </c:pt>
                <c:pt idx="108">
                  <c:v>0.88524414353924197</c:v>
                </c:pt>
                <c:pt idx="109">
                  <c:v>0.89344132348552674</c:v>
                </c:pt>
                <c:pt idx="110">
                  <c:v>0.9016385034318114</c:v>
                </c:pt>
                <c:pt idx="111">
                  <c:v>0.90983568337809606</c:v>
                </c:pt>
                <c:pt idx="112">
                  <c:v>0.91803286332438083</c:v>
                </c:pt>
                <c:pt idx="113">
                  <c:v>0.92623004327066549</c:v>
                </c:pt>
                <c:pt idx="114">
                  <c:v>0.93442722321695004</c:v>
                </c:pt>
                <c:pt idx="115">
                  <c:v>0.94262440316323493</c:v>
                </c:pt>
                <c:pt idx="116">
                  <c:v>0.95082158310951947</c:v>
                </c:pt>
                <c:pt idx="117">
                  <c:v>0.95901410026857647</c:v>
                </c:pt>
                <c:pt idx="118">
                  <c:v>0.96721128021486125</c:v>
                </c:pt>
                <c:pt idx="119">
                  <c:v>0.97540846016114591</c:v>
                </c:pt>
                <c:pt idx="120">
                  <c:v>0.98360564010743057</c:v>
                </c:pt>
                <c:pt idx="121">
                  <c:v>0.99180282005371534</c:v>
                </c:pt>
                <c:pt idx="122">
                  <c:v>1</c:v>
                </c:pt>
              </c:numCache>
            </c:numRef>
          </c:xVal>
          <c:yVal>
            <c:numRef>
              <c:f>'3hpf'!$AN$3:$AN$151</c:f>
              <c:numCache>
                <c:formatCode>General</c:formatCode>
                <c:ptCount val="149"/>
                <c:pt idx="0">
                  <c:v>0.69411506113996835</c:v>
                </c:pt>
                <c:pt idx="1">
                  <c:v>0.71880903076747638</c:v>
                </c:pt>
                <c:pt idx="2">
                  <c:v>0.78137193494489232</c:v>
                </c:pt>
                <c:pt idx="3">
                  <c:v>0.69916887984703024</c:v>
                </c:pt>
                <c:pt idx="4">
                  <c:v>0.65976958685279963</c:v>
                </c:pt>
                <c:pt idx="5">
                  <c:v>0.66150652716055702</c:v>
                </c:pt>
                <c:pt idx="6">
                  <c:v>0.63261481406805964</c:v>
                </c:pt>
                <c:pt idx="7">
                  <c:v>0.63592838715754929</c:v>
                </c:pt>
                <c:pt idx="8">
                  <c:v>0.66954999859524333</c:v>
                </c:pt>
                <c:pt idx="9">
                  <c:v>0.72062529851079271</c:v>
                </c:pt>
                <c:pt idx="10">
                  <c:v>0.6375579048963208</c:v>
                </c:pt>
                <c:pt idx="11">
                  <c:v>0.55088772358355087</c:v>
                </c:pt>
                <c:pt idx="12">
                  <c:v>0.53808295336042589</c:v>
                </c:pt>
                <c:pt idx="13">
                  <c:v>0.49684425545417438</c:v>
                </c:pt>
                <c:pt idx="14">
                  <c:v>0.51336254125439817</c:v>
                </c:pt>
                <c:pt idx="15">
                  <c:v>0.64209774792715757</c:v>
                </c:pt>
                <c:pt idx="16">
                  <c:v>0.69551816515641551</c:v>
                </c:pt>
                <c:pt idx="17">
                  <c:v>0.61831273849876134</c:v>
                </c:pt>
                <c:pt idx="18">
                  <c:v>0.54657098896522316</c:v>
                </c:pt>
                <c:pt idx="19">
                  <c:v>0.5562257989346987</c:v>
                </c:pt>
                <c:pt idx="20">
                  <c:v>0.61455955920388305</c:v>
                </c:pt>
                <c:pt idx="21">
                  <c:v>0.57003868865138407</c:v>
                </c:pt>
                <c:pt idx="22">
                  <c:v>0.65254252694240655</c:v>
                </c:pt>
                <c:pt idx="23">
                  <c:v>0.4245951408640411</c:v>
                </c:pt>
                <c:pt idx="24">
                  <c:v>0.38869121299912246</c:v>
                </c:pt>
                <c:pt idx="25">
                  <c:v>0.40915769137330665</c:v>
                </c:pt>
                <c:pt idx="26">
                  <c:v>0.46159312627770882</c:v>
                </c:pt>
                <c:pt idx="27">
                  <c:v>0.3588095596170468</c:v>
                </c:pt>
                <c:pt idx="28">
                  <c:v>0.35617522769452992</c:v>
                </c:pt>
                <c:pt idx="29">
                  <c:v>0.37186222807629321</c:v>
                </c:pt>
                <c:pt idx="30">
                  <c:v>0.35675365691214656</c:v>
                </c:pt>
                <c:pt idx="31">
                  <c:v>0.35783614587654339</c:v>
                </c:pt>
                <c:pt idx="32">
                  <c:v>0.40037713584988605</c:v>
                </c:pt>
                <c:pt idx="33">
                  <c:v>0.42337052357760124</c:v>
                </c:pt>
                <c:pt idx="34">
                  <c:v>0.3673372589396236</c:v>
                </c:pt>
                <c:pt idx="35">
                  <c:v>0.46015035854348219</c:v>
                </c:pt>
                <c:pt idx="36">
                  <c:v>0.4197412934007837</c:v>
                </c:pt>
                <c:pt idx="37">
                  <c:v>0.35527783607977037</c:v>
                </c:pt>
                <c:pt idx="38">
                  <c:v>0.3733330909439469</c:v>
                </c:pt>
                <c:pt idx="39">
                  <c:v>0.43169329369165099</c:v>
                </c:pt>
                <c:pt idx="40">
                  <c:v>0.4147899392979853</c:v>
                </c:pt>
                <c:pt idx="41">
                  <c:v>0.36910890500043797</c:v>
                </c:pt>
                <c:pt idx="42">
                  <c:v>0.4327410769029908</c:v>
                </c:pt>
                <c:pt idx="43">
                  <c:v>0.41024183299261102</c:v>
                </c:pt>
                <c:pt idx="44">
                  <c:v>0.44298753732934276</c:v>
                </c:pt>
                <c:pt idx="45">
                  <c:v>0.41271916269891767</c:v>
                </c:pt>
                <c:pt idx="46">
                  <c:v>0.40615481740642256</c:v>
                </c:pt>
                <c:pt idx="47">
                  <c:v>0.41345624678765208</c:v>
                </c:pt>
                <c:pt idx="48">
                  <c:v>0.3909652661518096</c:v>
                </c:pt>
                <c:pt idx="49">
                  <c:v>0.38460585006784148</c:v>
                </c:pt>
                <c:pt idx="50">
                  <c:v>0.35086359482190166</c:v>
                </c:pt>
                <c:pt idx="51">
                  <c:v>0.42526281344666139</c:v>
                </c:pt>
                <c:pt idx="52">
                  <c:v>0.38475624166442179</c:v>
                </c:pt>
                <c:pt idx="53">
                  <c:v>0.36810078550687753</c:v>
                </c:pt>
                <c:pt idx="54">
                  <c:v>0.31953421574087693</c:v>
                </c:pt>
                <c:pt idx="55">
                  <c:v>0.3325521784470663</c:v>
                </c:pt>
                <c:pt idx="56">
                  <c:v>0.35593559273294584</c:v>
                </c:pt>
                <c:pt idx="57">
                  <c:v>0.31861038164759781</c:v>
                </c:pt>
                <c:pt idx="58">
                  <c:v>0.35428293782546977</c:v>
                </c:pt>
                <c:pt idx="59">
                  <c:v>0.4153220941781926</c:v>
                </c:pt>
                <c:pt idx="60">
                  <c:v>0.47555640759097456</c:v>
                </c:pt>
                <c:pt idx="61">
                  <c:v>0.46274337409331223</c:v>
                </c:pt>
                <c:pt idx="62">
                  <c:v>0.41614346366720817</c:v>
                </c:pt>
                <c:pt idx="63">
                  <c:v>0.34249620302535011</c:v>
                </c:pt>
                <c:pt idx="64">
                  <c:v>0.36163064154410851</c:v>
                </c:pt>
                <c:pt idx="65">
                  <c:v>0.37053018822086742</c:v>
                </c:pt>
                <c:pt idx="66">
                  <c:v>0.34386790659855526</c:v>
                </c:pt>
                <c:pt idx="67">
                  <c:v>0.42854498609290897</c:v>
                </c:pt>
                <c:pt idx="68">
                  <c:v>0.43200895077897888</c:v>
                </c:pt>
                <c:pt idx="69">
                  <c:v>0.50488772688886063</c:v>
                </c:pt>
                <c:pt idx="70">
                  <c:v>0.35438540242973326</c:v>
                </c:pt>
                <c:pt idx="71">
                  <c:v>0.43331950612060749</c:v>
                </c:pt>
                <c:pt idx="72">
                  <c:v>0.38942003381331947</c:v>
                </c:pt>
                <c:pt idx="73">
                  <c:v>0.38614281913179427</c:v>
                </c:pt>
                <c:pt idx="74">
                  <c:v>0.33082019610403129</c:v>
                </c:pt>
                <c:pt idx="75">
                  <c:v>0.40207771774967899</c:v>
                </c:pt>
                <c:pt idx="76">
                  <c:v>0.35041572534197563</c:v>
                </c:pt>
                <c:pt idx="77">
                  <c:v>0.37172505771897263</c:v>
                </c:pt>
                <c:pt idx="78">
                  <c:v>0.37768948928005397</c:v>
                </c:pt>
                <c:pt idx="79">
                  <c:v>0.41523780877791128</c:v>
                </c:pt>
                <c:pt idx="80">
                  <c:v>0.41140034408275178</c:v>
                </c:pt>
                <c:pt idx="81">
                  <c:v>0.43049842419354573</c:v>
                </c:pt>
                <c:pt idx="82">
                  <c:v>0.45278612827576864</c:v>
                </c:pt>
                <c:pt idx="83">
                  <c:v>0.43159082908738744</c:v>
                </c:pt>
                <c:pt idx="84">
                  <c:v>0.43973180716161481</c:v>
                </c:pt>
                <c:pt idx="85">
                  <c:v>0.45191022117480628</c:v>
                </c:pt>
                <c:pt idx="86">
                  <c:v>0.45620051331461425</c:v>
                </c:pt>
                <c:pt idx="87">
                  <c:v>0.52633092431336326</c:v>
                </c:pt>
                <c:pt idx="88">
                  <c:v>0.53015020980454053</c:v>
                </c:pt>
                <c:pt idx="89">
                  <c:v>0.64279847360792752</c:v>
                </c:pt>
                <c:pt idx="90">
                  <c:v>0.58516213370969805</c:v>
                </c:pt>
                <c:pt idx="91">
                  <c:v>0.53944639365909364</c:v>
                </c:pt>
                <c:pt idx="92">
                  <c:v>0.51479208774936502</c:v>
                </c:pt>
                <c:pt idx="93">
                  <c:v>0.54973251780322496</c:v>
                </c:pt>
                <c:pt idx="94">
                  <c:v>0.57527099408845339</c:v>
                </c:pt>
                <c:pt idx="95">
                  <c:v>0.56051774372941421</c:v>
                </c:pt>
                <c:pt idx="96">
                  <c:v>0.5357560152506996</c:v>
                </c:pt>
                <c:pt idx="97">
                  <c:v>0.53535111479836783</c:v>
                </c:pt>
                <c:pt idx="98">
                  <c:v>0.56570377482907419</c:v>
                </c:pt>
                <c:pt idx="99">
                  <c:v>0.54022479412051494</c:v>
                </c:pt>
                <c:pt idx="100">
                  <c:v>0.5686273213603994</c:v>
                </c:pt>
                <c:pt idx="101">
                  <c:v>0.59412448127294093</c:v>
                </c:pt>
                <c:pt idx="102">
                  <c:v>0.56939580589237582</c:v>
                </c:pt>
                <c:pt idx="103">
                  <c:v>0.56271081679163504</c:v>
                </c:pt>
                <c:pt idx="104">
                  <c:v>0.60351486645722019</c:v>
                </c:pt>
                <c:pt idx="105">
                  <c:v>0.60081773364821922</c:v>
                </c:pt>
                <c:pt idx="106">
                  <c:v>0.64284805325515182</c:v>
                </c:pt>
                <c:pt idx="107">
                  <c:v>0.64798119939777254</c:v>
                </c:pt>
                <c:pt idx="108">
                  <c:v>0.72371245787795813</c:v>
                </c:pt>
                <c:pt idx="109">
                  <c:v>0.7155714798037307</c:v>
                </c:pt>
                <c:pt idx="110">
                  <c:v>0.75195963555653988</c:v>
                </c:pt>
                <c:pt idx="111">
                  <c:v>0.78509371379652848</c:v>
                </c:pt>
                <c:pt idx="112">
                  <c:v>0.8048578138350353</c:v>
                </c:pt>
                <c:pt idx="113">
                  <c:v>0.7523513147696117</c:v>
                </c:pt>
                <c:pt idx="114">
                  <c:v>0.6863773308631651</c:v>
                </c:pt>
                <c:pt idx="115">
                  <c:v>0.7392127082551766</c:v>
                </c:pt>
                <c:pt idx="116">
                  <c:v>0.79496667421379086</c:v>
                </c:pt>
                <c:pt idx="117">
                  <c:v>0.86055228421698038</c:v>
                </c:pt>
                <c:pt idx="118">
                  <c:v>0.86691335295585603</c:v>
                </c:pt>
                <c:pt idx="119">
                  <c:v>0.91416936738022792</c:v>
                </c:pt>
                <c:pt idx="120">
                  <c:v>1</c:v>
                </c:pt>
                <c:pt idx="121">
                  <c:v>0.99159294448566904</c:v>
                </c:pt>
                <c:pt idx="122">
                  <c:v>0.90896019911186332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FE5-E04D-9670-367187C28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734552"/>
        <c:axId val="2094734553"/>
      </c:scatterChart>
      <c:valAx>
        <c:axId val="20947345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3"/>
        <c:crosses val="autoZero"/>
        <c:crossBetween val="between"/>
        <c:majorUnit val="0.25"/>
        <c:minorUnit val="0.125"/>
      </c:valAx>
      <c:valAx>
        <c:axId val="209473455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2"/>
        <c:crosses val="autoZero"/>
        <c:crossBetween val="between"/>
        <c:minorUnit val="0.125"/>
      </c:valAx>
      <c:spPr>
        <a:noFill/>
        <a:ln>
          <a:noFill/>
        </a:ln>
        <a:effectLst/>
      </c:spPr>
    </c:plotArea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166500000000004E-2"/>
          <c:y val="4.2677800000000002E-2"/>
          <c:w val="0.85884400000000005"/>
          <c:h val="0.886395000000000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'4hpf'!$C$2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40000"/>
                </a:schemeClr>
              </a:solidFill>
              <a:ln w="9525">
                <a:solidFill>
                  <a:schemeClr val="accent6">
                    <a:tint val="40000"/>
                  </a:schemeClr>
                </a:solidFill>
              </a:ln>
              <a:effectLst/>
            </c:spPr>
          </c:marker>
          <c:xVal>
            <c:numRef>
              <c:f>'4hpf'!$C$3:$C$104</c:f>
              <c:numCache>
                <c:formatCode>General</c:formatCode>
                <c:ptCount val="102"/>
                <c:pt idx="0">
                  <c:v>0</c:v>
                </c:pt>
                <c:pt idx="1">
                  <c:v>1.8181799376529459E-2</c:v>
                </c:pt>
                <c:pt idx="2">
                  <c:v>3.6363598753058918E-2</c:v>
                </c:pt>
                <c:pt idx="3">
                  <c:v>5.4545398129588377E-2</c:v>
                </c:pt>
                <c:pt idx="4">
                  <c:v>7.2727197506117836E-2</c:v>
                </c:pt>
                <c:pt idx="5">
                  <c:v>9.0908996882647294E-2</c:v>
                </c:pt>
                <c:pt idx="6">
                  <c:v>0.10909079625917675</c:v>
                </c:pt>
                <c:pt idx="7">
                  <c:v>0.1272725956357062</c:v>
                </c:pt>
                <c:pt idx="8">
                  <c:v>0.14545439501223567</c:v>
                </c:pt>
                <c:pt idx="9">
                  <c:v>0.16363619438876512</c:v>
                </c:pt>
                <c:pt idx="10">
                  <c:v>0.18181799376529459</c:v>
                </c:pt>
                <c:pt idx="11">
                  <c:v>0.19999979314182403</c:v>
                </c:pt>
                <c:pt idx="12">
                  <c:v>0.21818159251835351</c:v>
                </c:pt>
                <c:pt idx="13">
                  <c:v>0.23636339189488298</c:v>
                </c:pt>
                <c:pt idx="14">
                  <c:v>0.2545451912714124</c:v>
                </c:pt>
                <c:pt idx="15">
                  <c:v>0.27272699064794187</c:v>
                </c:pt>
                <c:pt idx="16">
                  <c:v>0.29090879002447134</c:v>
                </c:pt>
                <c:pt idx="17">
                  <c:v>0.30909058940100081</c:v>
                </c:pt>
                <c:pt idx="18">
                  <c:v>0.32727238877753023</c:v>
                </c:pt>
                <c:pt idx="19">
                  <c:v>0.3454541881540597</c:v>
                </c:pt>
                <c:pt idx="20">
                  <c:v>0.36363598753058918</c:v>
                </c:pt>
                <c:pt idx="21">
                  <c:v>0.38181778690711865</c:v>
                </c:pt>
                <c:pt idx="22">
                  <c:v>0.39999958628364807</c:v>
                </c:pt>
                <c:pt idx="23">
                  <c:v>0.41818138566017754</c:v>
                </c:pt>
                <c:pt idx="24">
                  <c:v>0.43636318503670701</c:v>
                </c:pt>
                <c:pt idx="25">
                  <c:v>0.45454498441323649</c:v>
                </c:pt>
                <c:pt idx="26">
                  <c:v>0.47272678378976596</c:v>
                </c:pt>
                <c:pt idx="27">
                  <c:v>0.49090858316629543</c:v>
                </c:pt>
                <c:pt idx="28">
                  <c:v>0.50909038254282479</c:v>
                </c:pt>
                <c:pt idx="29">
                  <c:v>0.52727218191935421</c:v>
                </c:pt>
                <c:pt idx="30">
                  <c:v>0.54545398129588374</c:v>
                </c:pt>
                <c:pt idx="31">
                  <c:v>0.56363578067241316</c:v>
                </c:pt>
                <c:pt idx="32">
                  <c:v>0.58181758004894268</c:v>
                </c:pt>
                <c:pt idx="33">
                  <c:v>0.5999993794254721</c:v>
                </c:pt>
                <c:pt idx="34">
                  <c:v>0.61818117880200163</c:v>
                </c:pt>
                <c:pt idx="35">
                  <c:v>0.63636297817853105</c:v>
                </c:pt>
                <c:pt idx="36">
                  <c:v>0.65454477755506046</c:v>
                </c:pt>
                <c:pt idx="37">
                  <c:v>0.67272657693158988</c:v>
                </c:pt>
                <c:pt idx="38">
                  <c:v>0.69090837630811941</c:v>
                </c:pt>
                <c:pt idx="39">
                  <c:v>0.70909017568464883</c:v>
                </c:pt>
                <c:pt idx="40">
                  <c:v>0.72727197506117836</c:v>
                </c:pt>
                <c:pt idx="41">
                  <c:v>0.74545377443770777</c:v>
                </c:pt>
                <c:pt idx="42">
                  <c:v>0.7636355738142373</c:v>
                </c:pt>
                <c:pt idx="43">
                  <c:v>0.78181737319076672</c:v>
                </c:pt>
                <c:pt idx="44">
                  <c:v>0.79999917256729614</c:v>
                </c:pt>
                <c:pt idx="45">
                  <c:v>0.81818097194382555</c:v>
                </c:pt>
                <c:pt idx="46">
                  <c:v>0.83636277132035508</c:v>
                </c:pt>
                <c:pt idx="47">
                  <c:v>0.85454560498776444</c:v>
                </c:pt>
                <c:pt idx="48">
                  <c:v>0.87272740436429375</c:v>
                </c:pt>
                <c:pt idx="49">
                  <c:v>0.89090920374082339</c:v>
                </c:pt>
                <c:pt idx="50">
                  <c:v>0.90909100311735269</c:v>
                </c:pt>
                <c:pt idx="51">
                  <c:v>0.92727280249388211</c:v>
                </c:pt>
                <c:pt idx="52">
                  <c:v>0.94545460187041164</c:v>
                </c:pt>
                <c:pt idx="53">
                  <c:v>0.96363640124694105</c:v>
                </c:pt>
                <c:pt idx="54">
                  <c:v>0.98181820062347058</c:v>
                </c:pt>
                <c:pt idx="55">
                  <c:v>1</c:v>
                </c:pt>
              </c:numCache>
            </c:numRef>
          </c:xVal>
          <c:yVal>
            <c:numRef>
              <c:f>'4hpf'!$D$3:$D$104</c:f>
              <c:numCache>
                <c:formatCode>General</c:formatCode>
                <c:ptCount val="102"/>
                <c:pt idx="0">
                  <c:v>0.50156056988744979</c:v>
                </c:pt>
                <c:pt idx="1">
                  <c:v>0.47148843114719796</c:v>
                </c:pt>
                <c:pt idx="2">
                  <c:v>0.53827910269381019</c:v>
                </c:pt>
                <c:pt idx="3">
                  <c:v>0.58814425455202046</c:v>
                </c:pt>
                <c:pt idx="4">
                  <c:v>0.62859583102854311</c:v>
                </c:pt>
                <c:pt idx="5">
                  <c:v>0.56788264055876714</c:v>
                </c:pt>
                <c:pt idx="6">
                  <c:v>0.55831286488531451</c:v>
                </c:pt>
                <c:pt idx="7">
                  <c:v>0.49549741911261036</c:v>
                </c:pt>
                <c:pt idx="8">
                  <c:v>0.66890123842469851</c:v>
                </c:pt>
                <c:pt idx="9">
                  <c:v>0.57101811063566343</c:v>
                </c:pt>
                <c:pt idx="10">
                  <c:v>0.56397476720424411</c:v>
                </c:pt>
                <c:pt idx="11">
                  <c:v>0.50098735780757842</c:v>
                </c:pt>
                <c:pt idx="12">
                  <c:v>0.44414048281653484</c:v>
                </c:pt>
                <c:pt idx="13">
                  <c:v>0.37035232480489294</c:v>
                </c:pt>
                <c:pt idx="14">
                  <c:v>0.49274456809902806</c:v>
                </c:pt>
                <c:pt idx="15">
                  <c:v>0.51565442190128707</c:v>
                </c:pt>
                <c:pt idx="16">
                  <c:v>0.49635007208141907</c:v>
                </c:pt>
                <c:pt idx="17">
                  <c:v>0.58036003450736717</c:v>
                </c:pt>
                <c:pt idx="18">
                  <c:v>0.53412474814494237</c:v>
                </c:pt>
                <c:pt idx="19">
                  <c:v>0.50311397462390128</c:v>
                </c:pt>
                <c:pt idx="20">
                  <c:v>0.42706736101756609</c:v>
                </c:pt>
                <c:pt idx="21">
                  <c:v>0.43997036493547065</c:v>
                </c:pt>
                <c:pt idx="22">
                  <c:v>0.44710542229966949</c:v>
                </c:pt>
                <c:pt idx="23">
                  <c:v>0.40262273187145142</c:v>
                </c:pt>
                <c:pt idx="24">
                  <c:v>0.41766381684727621</c:v>
                </c:pt>
                <c:pt idx="25">
                  <c:v>0.44613382782428757</c:v>
                </c:pt>
                <c:pt idx="26">
                  <c:v>0.46949795219984464</c:v>
                </c:pt>
                <c:pt idx="27">
                  <c:v>0.55830426670411648</c:v>
                </c:pt>
                <c:pt idx="28">
                  <c:v>0.58101922839921927</c:v>
                </c:pt>
                <c:pt idx="29">
                  <c:v>0.57008520797567286</c:v>
                </c:pt>
                <c:pt idx="30">
                  <c:v>0.60921553060809197</c:v>
                </c:pt>
                <c:pt idx="31">
                  <c:v>0.58757534156274804</c:v>
                </c:pt>
                <c:pt idx="32">
                  <c:v>0.55500256512405743</c:v>
                </c:pt>
                <c:pt idx="33">
                  <c:v>0.53079438596088968</c:v>
                </c:pt>
                <c:pt idx="34">
                  <c:v>0.55978172083998501</c:v>
                </c:pt>
                <c:pt idx="35">
                  <c:v>0.5587628363680136</c:v>
                </c:pt>
                <c:pt idx="36">
                  <c:v>0.57647652266623872</c:v>
                </c:pt>
                <c:pt idx="37">
                  <c:v>0.58744780187497669</c:v>
                </c:pt>
                <c:pt idx="38">
                  <c:v>0.61322371607659254</c:v>
                </c:pt>
                <c:pt idx="39">
                  <c:v>0.66935980808859563</c:v>
                </c:pt>
                <c:pt idx="40">
                  <c:v>0.5443150258948557</c:v>
                </c:pt>
                <c:pt idx="41">
                  <c:v>0.51339023418579521</c:v>
                </c:pt>
                <c:pt idx="42">
                  <c:v>0.5942933871388405</c:v>
                </c:pt>
                <c:pt idx="43">
                  <c:v>0.64356096540378493</c:v>
                </c:pt>
                <c:pt idx="44">
                  <c:v>0.68154916296706036</c:v>
                </c:pt>
                <c:pt idx="45">
                  <c:v>0.67944547463393246</c:v>
                </c:pt>
                <c:pt idx="46">
                  <c:v>0.72442112745083986</c:v>
                </c:pt>
                <c:pt idx="47">
                  <c:v>0.78816660982313536</c:v>
                </c:pt>
                <c:pt idx="48">
                  <c:v>0.81324607134770754</c:v>
                </c:pt>
                <c:pt idx="49">
                  <c:v>0.83523591976177303</c:v>
                </c:pt>
                <c:pt idx="50">
                  <c:v>0.79195697470128479</c:v>
                </c:pt>
                <c:pt idx="51">
                  <c:v>0.7936622806389021</c:v>
                </c:pt>
                <c:pt idx="52">
                  <c:v>1</c:v>
                </c:pt>
                <c:pt idx="53">
                  <c:v>0.93932406831541571</c:v>
                </c:pt>
                <c:pt idx="54">
                  <c:v>0.69180965919675796</c:v>
                </c:pt>
                <c:pt idx="55">
                  <c:v>0.38691815391317552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89-8442-9780-D1C99E74358B}"/>
            </c:ext>
          </c:extLst>
        </c:ser>
        <c:ser>
          <c:idx val="1"/>
          <c:order val="1"/>
          <c:tx>
            <c:strRef>
              <c:f>'4hpf'!$G$2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49000"/>
                </a:schemeClr>
              </a:solidFill>
              <a:ln w="9525">
                <a:solidFill>
                  <a:schemeClr val="accent6">
                    <a:tint val="49000"/>
                  </a:schemeClr>
                </a:solidFill>
              </a:ln>
              <a:effectLst/>
            </c:spPr>
          </c:marker>
          <c:xVal>
            <c:numRef>
              <c:f>'4hpf'!$G$3:$G$104</c:f>
              <c:numCache>
                <c:formatCode>General</c:formatCode>
                <c:ptCount val="102"/>
                <c:pt idx="0">
                  <c:v>0</c:v>
                </c:pt>
                <c:pt idx="1">
                  <c:v>1.2346372638527987E-2</c:v>
                </c:pt>
                <c:pt idx="2">
                  <c:v>2.4692745277055974E-2</c:v>
                </c:pt>
                <c:pt idx="3">
                  <c:v>3.7039117915583959E-2</c:v>
                </c:pt>
                <c:pt idx="4">
                  <c:v>4.9385490554111948E-2</c:v>
                </c:pt>
                <c:pt idx="5">
                  <c:v>6.173186319263993E-2</c:v>
                </c:pt>
                <c:pt idx="6">
                  <c:v>7.4071212866072045E-2</c:v>
                </c:pt>
                <c:pt idx="7">
                  <c:v>8.6417585504600034E-2</c:v>
                </c:pt>
                <c:pt idx="8">
                  <c:v>9.8763958143128036E-2</c:v>
                </c:pt>
                <c:pt idx="9">
                  <c:v>0.11111033078165601</c:v>
                </c:pt>
                <c:pt idx="10">
                  <c:v>0.123456703420184</c:v>
                </c:pt>
                <c:pt idx="11">
                  <c:v>0.13580307605871197</c:v>
                </c:pt>
                <c:pt idx="12">
                  <c:v>0.14814944869723998</c:v>
                </c:pt>
                <c:pt idx="13">
                  <c:v>0.16049582133576795</c:v>
                </c:pt>
                <c:pt idx="14">
                  <c:v>0.17284219397429595</c:v>
                </c:pt>
                <c:pt idx="15">
                  <c:v>0.1851885666128239</c:v>
                </c:pt>
                <c:pt idx="16">
                  <c:v>0.19752791628625607</c:v>
                </c:pt>
                <c:pt idx="17">
                  <c:v>0.20987428892478402</c:v>
                </c:pt>
                <c:pt idx="18">
                  <c:v>0.22222066156331202</c:v>
                </c:pt>
                <c:pt idx="19">
                  <c:v>0.23456703420184</c:v>
                </c:pt>
                <c:pt idx="20">
                  <c:v>0.246913406840368</c:v>
                </c:pt>
                <c:pt idx="21">
                  <c:v>0.259259779478896</c:v>
                </c:pt>
                <c:pt idx="22">
                  <c:v>0.27160615211742395</c:v>
                </c:pt>
                <c:pt idx="23">
                  <c:v>0.28395252475595195</c:v>
                </c:pt>
                <c:pt idx="24">
                  <c:v>0.29629889739447995</c:v>
                </c:pt>
                <c:pt idx="25">
                  <c:v>0.3086452700330079</c:v>
                </c:pt>
                <c:pt idx="26">
                  <c:v>0.32098461970644004</c:v>
                </c:pt>
                <c:pt idx="27">
                  <c:v>0.33333099234496799</c:v>
                </c:pt>
                <c:pt idx="28">
                  <c:v>0.34567736498349605</c:v>
                </c:pt>
                <c:pt idx="29">
                  <c:v>0.358023737622024</c:v>
                </c:pt>
                <c:pt idx="30">
                  <c:v>0.370370110260552</c:v>
                </c:pt>
                <c:pt idx="31">
                  <c:v>0.38271648289907995</c:v>
                </c:pt>
                <c:pt idx="32">
                  <c:v>0.39506285553760795</c:v>
                </c:pt>
                <c:pt idx="33">
                  <c:v>0.40740922817613595</c:v>
                </c:pt>
                <c:pt idx="34">
                  <c:v>0.4197556008146639</c:v>
                </c:pt>
                <c:pt idx="35">
                  <c:v>0.43210197345319196</c:v>
                </c:pt>
                <c:pt idx="36">
                  <c:v>0.44444132312662404</c:v>
                </c:pt>
                <c:pt idx="37">
                  <c:v>0.45678769576515205</c:v>
                </c:pt>
                <c:pt idx="38">
                  <c:v>0.46913406840367999</c:v>
                </c:pt>
                <c:pt idx="39">
                  <c:v>0.481480441042208</c:v>
                </c:pt>
                <c:pt idx="40">
                  <c:v>0.493826813680736</c:v>
                </c:pt>
                <c:pt idx="41">
                  <c:v>0.506173186319264</c:v>
                </c:pt>
                <c:pt idx="42">
                  <c:v>0.518519558957792</c:v>
                </c:pt>
                <c:pt idx="43">
                  <c:v>0.5308659315963199</c:v>
                </c:pt>
                <c:pt idx="44">
                  <c:v>0.5432123042348479</c:v>
                </c:pt>
                <c:pt idx="45">
                  <c:v>0.5555586768733759</c:v>
                </c:pt>
                <c:pt idx="46">
                  <c:v>0.56789802654680799</c:v>
                </c:pt>
                <c:pt idx="47">
                  <c:v>0.58024439918533599</c:v>
                </c:pt>
                <c:pt idx="48">
                  <c:v>0.5925907718238641</c:v>
                </c:pt>
                <c:pt idx="49">
                  <c:v>0.604937144462392</c:v>
                </c:pt>
                <c:pt idx="50">
                  <c:v>0.61728351710092</c:v>
                </c:pt>
                <c:pt idx="51">
                  <c:v>0.62962988973944789</c:v>
                </c:pt>
                <c:pt idx="52">
                  <c:v>0.64197626237797589</c:v>
                </c:pt>
                <c:pt idx="53">
                  <c:v>0.65432263501650401</c:v>
                </c:pt>
                <c:pt idx="54">
                  <c:v>0.6666690076550319</c:v>
                </c:pt>
                <c:pt idx="55">
                  <c:v>0.6790153802935599</c:v>
                </c:pt>
                <c:pt idx="56">
                  <c:v>0.6913547299669921</c:v>
                </c:pt>
                <c:pt idx="57">
                  <c:v>0.70370110260551999</c:v>
                </c:pt>
                <c:pt idx="58">
                  <c:v>0.71604747524404799</c:v>
                </c:pt>
                <c:pt idx="59">
                  <c:v>0.728393847882576</c:v>
                </c:pt>
                <c:pt idx="60">
                  <c:v>0.740740220521104</c:v>
                </c:pt>
                <c:pt idx="61">
                  <c:v>0.753086593159632</c:v>
                </c:pt>
                <c:pt idx="62">
                  <c:v>0.76543296579815989</c:v>
                </c:pt>
                <c:pt idx="63">
                  <c:v>0.77777933843668789</c:v>
                </c:pt>
                <c:pt idx="64">
                  <c:v>0.7901257110752159</c:v>
                </c:pt>
                <c:pt idx="65">
                  <c:v>0.8024720837137439</c:v>
                </c:pt>
                <c:pt idx="66">
                  <c:v>0.81481143338717599</c:v>
                </c:pt>
                <c:pt idx="67">
                  <c:v>0.8271578060257041</c:v>
                </c:pt>
                <c:pt idx="68">
                  <c:v>0.83950417866423199</c:v>
                </c:pt>
                <c:pt idx="69">
                  <c:v>0.85185055130276</c:v>
                </c:pt>
                <c:pt idx="70">
                  <c:v>0.864196923941288</c:v>
                </c:pt>
                <c:pt idx="71">
                  <c:v>0.87654329657981589</c:v>
                </c:pt>
                <c:pt idx="72">
                  <c:v>0.888889669218344</c:v>
                </c:pt>
                <c:pt idx="73">
                  <c:v>0.90123604185687201</c:v>
                </c:pt>
                <c:pt idx="74">
                  <c:v>0.9135824144953999</c:v>
                </c:pt>
                <c:pt idx="75">
                  <c:v>0.9259287871339279</c:v>
                </c:pt>
                <c:pt idx="76">
                  <c:v>0.93826813680735999</c:v>
                </c:pt>
                <c:pt idx="77">
                  <c:v>0.95061450944588799</c:v>
                </c:pt>
                <c:pt idx="78">
                  <c:v>0.96296088208441599</c:v>
                </c:pt>
                <c:pt idx="79">
                  <c:v>0.97530725472294399</c:v>
                </c:pt>
                <c:pt idx="80">
                  <c:v>0.987653627361472</c:v>
                </c:pt>
                <c:pt idx="81">
                  <c:v>1</c:v>
                </c:pt>
              </c:numCache>
            </c:numRef>
          </c:xVal>
          <c:yVal>
            <c:numRef>
              <c:f>'4hpf'!$H$3:$H$104</c:f>
              <c:numCache>
                <c:formatCode>General</c:formatCode>
                <c:ptCount val="102"/>
                <c:pt idx="0">
                  <c:v>0.38683276528783811</c:v>
                </c:pt>
                <c:pt idx="1">
                  <c:v>0.388087208683843</c:v>
                </c:pt>
                <c:pt idx="2">
                  <c:v>0.48094641399118848</c:v>
                </c:pt>
                <c:pt idx="3">
                  <c:v>0.42473546855809469</c:v>
                </c:pt>
                <c:pt idx="4">
                  <c:v>0.45530769092614676</c:v>
                </c:pt>
                <c:pt idx="5">
                  <c:v>0.39757013761575627</c:v>
                </c:pt>
                <c:pt idx="6">
                  <c:v>0.41813996990993707</c:v>
                </c:pt>
                <c:pt idx="7">
                  <c:v>0.45983363428001439</c:v>
                </c:pt>
                <c:pt idx="8">
                  <c:v>0.56681085397477571</c:v>
                </c:pt>
                <c:pt idx="9">
                  <c:v>0.59525825922492526</c:v>
                </c:pt>
                <c:pt idx="10">
                  <c:v>0.52438082580506118</c:v>
                </c:pt>
                <c:pt idx="11">
                  <c:v>0.55733068813404307</c:v>
                </c:pt>
                <c:pt idx="12">
                  <c:v>0.49938452143951523</c:v>
                </c:pt>
                <c:pt idx="13">
                  <c:v>0.47668434584507074</c:v>
                </c:pt>
                <c:pt idx="14">
                  <c:v>0.52194654247492833</c:v>
                </c:pt>
                <c:pt idx="15">
                  <c:v>0.4994024815321893</c:v>
                </c:pt>
                <c:pt idx="16">
                  <c:v>0.5245065464537797</c:v>
                </c:pt>
                <c:pt idx="17">
                  <c:v>0.51525848027221977</c:v>
                </c:pt>
                <c:pt idx="18">
                  <c:v>0.48132357593734415</c:v>
                </c:pt>
                <c:pt idx="19">
                  <c:v>0.44471261779403093</c:v>
                </c:pt>
                <c:pt idx="20">
                  <c:v>0.46284264057571772</c:v>
                </c:pt>
                <c:pt idx="21">
                  <c:v>0.4397639214895272</c:v>
                </c:pt>
                <c:pt idx="22">
                  <c:v>0.4468222379104399</c:v>
                </c:pt>
                <c:pt idx="23">
                  <c:v>0.39821808249761342</c:v>
                </c:pt>
                <c:pt idx="24">
                  <c:v>0.36555005546905545</c:v>
                </c:pt>
                <c:pt idx="25">
                  <c:v>0.35494254842662681</c:v>
                </c:pt>
                <c:pt idx="26">
                  <c:v>0.45400213034330023</c:v>
                </c:pt>
                <c:pt idx="27">
                  <c:v>0.47740136800644351</c:v>
                </c:pt>
                <c:pt idx="28">
                  <c:v>0.43650761853315778</c:v>
                </c:pt>
                <c:pt idx="29">
                  <c:v>0.46480029067719225</c:v>
                </c:pt>
                <c:pt idx="30">
                  <c:v>0.47482340393491818</c:v>
                </c:pt>
                <c:pt idx="31">
                  <c:v>0.4777329389481188</c:v>
                </c:pt>
                <c:pt idx="32">
                  <c:v>0.41001233720212155</c:v>
                </c:pt>
                <c:pt idx="33">
                  <c:v>0.43898611132218057</c:v>
                </c:pt>
                <c:pt idx="34">
                  <c:v>0.59368191570637729</c:v>
                </c:pt>
                <c:pt idx="35">
                  <c:v>0.49770456200169377</c:v>
                </c:pt>
                <c:pt idx="36">
                  <c:v>0.50656717696355624</c:v>
                </c:pt>
                <c:pt idx="37">
                  <c:v>0.51751178113002139</c:v>
                </c:pt>
                <c:pt idx="38">
                  <c:v>0.48859050574239421</c:v>
                </c:pt>
                <c:pt idx="39">
                  <c:v>0.47796918324406246</c:v>
                </c:pt>
                <c:pt idx="40">
                  <c:v>0.48074608988059297</c:v>
                </c:pt>
                <c:pt idx="41">
                  <c:v>0.4995503069103529</c:v>
                </c:pt>
                <c:pt idx="42">
                  <c:v>0.51096325503193452</c:v>
                </c:pt>
                <c:pt idx="43">
                  <c:v>0.44700874656513229</c:v>
                </c:pt>
                <c:pt idx="44">
                  <c:v>0.4538639757842689</c:v>
                </c:pt>
                <c:pt idx="45">
                  <c:v>0.47740136800644351</c:v>
                </c:pt>
                <c:pt idx="46">
                  <c:v>0.62637066591878998</c:v>
                </c:pt>
                <c:pt idx="47">
                  <c:v>0.51524880945308749</c:v>
                </c:pt>
                <c:pt idx="48">
                  <c:v>0.51795663881010245</c:v>
                </c:pt>
                <c:pt idx="49">
                  <c:v>0.48678344411026386</c:v>
                </c:pt>
                <c:pt idx="50">
                  <c:v>0.49853625244706262</c:v>
                </c:pt>
                <c:pt idx="51">
                  <c:v>0.57407087605187423</c:v>
                </c:pt>
                <c:pt idx="52">
                  <c:v>0.58576151483710892</c:v>
                </c:pt>
                <c:pt idx="53">
                  <c:v>0.62860462513832727</c:v>
                </c:pt>
                <c:pt idx="54">
                  <c:v>0.8289273541882245</c:v>
                </c:pt>
                <c:pt idx="55">
                  <c:v>0.81123804444984782</c:v>
                </c:pt>
                <c:pt idx="56">
                  <c:v>0.68552706655043261</c:v>
                </c:pt>
                <c:pt idx="57">
                  <c:v>0.6706464389971637</c:v>
                </c:pt>
                <c:pt idx="58">
                  <c:v>0.73559842338017234</c:v>
                </c:pt>
                <c:pt idx="59">
                  <c:v>0.71042113654229533</c:v>
                </c:pt>
                <c:pt idx="60">
                  <c:v>0.6313221253144744</c:v>
                </c:pt>
                <c:pt idx="61">
                  <c:v>0.6014240971944953</c:v>
                </c:pt>
                <c:pt idx="62">
                  <c:v>0.68835094573703381</c:v>
                </c:pt>
                <c:pt idx="63">
                  <c:v>0.67917471992617018</c:v>
                </c:pt>
                <c:pt idx="64">
                  <c:v>0.88622281290971461</c:v>
                </c:pt>
                <c:pt idx="65">
                  <c:v>0.84331753305693213</c:v>
                </c:pt>
                <c:pt idx="66">
                  <c:v>0.82693792853817283</c:v>
                </c:pt>
                <c:pt idx="67">
                  <c:v>0.80899026977440736</c:v>
                </c:pt>
                <c:pt idx="68">
                  <c:v>0.74987117087370325</c:v>
                </c:pt>
                <c:pt idx="69">
                  <c:v>0.68345751125614274</c:v>
                </c:pt>
                <c:pt idx="70">
                  <c:v>0.62772043596052651</c:v>
                </c:pt>
                <c:pt idx="71">
                  <c:v>0.70317492992109998</c:v>
                </c:pt>
                <c:pt idx="72">
                  <c:v>0.80897230968173328</c:v>
                </c:pt>
                <c:pt idx="73">
                  <c:v>0.88315163706244726</c:v>
                </c:pt>
                <c:pt idx="74">
                  <c:v>0.87942560860537122</c:v>
                </c:pt>
                <c:pt idx="75">
                  <c:v>0.84162513970879782</c:v>
                </c:pt>
                <c:pt idx="76">
                  <c:v>0.90015846327920901</c:v>
                </c:pt>
                <c:pt idx="77">
                  <c:v>0.95778687448796473</c:v>
                </c:pt>
                <c:pt idx="78">
                  <c:v>0.95550317962717612</c:v>
                </c:pt>
                <c:pt idx="79">
                  <c:v>1</c:v>
                </c:pt>
                <c:pt idx="80">
                  <c:v>0.60929061778574167</c:v>
                </c:pt>
                <c:pt idx="81">
                  <c:v>0.30394002986901564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89-8442-9780-D1C99E74358B}"/>
            </c:ext>
          </c:extLst>
        </c:ser>
        <c:ser>
          <c:idx val="2"/>
          <c:order val="2"/>
          <c:tx>
            <c:strRef>
              <c:f>'4hpf'!$K$2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58000"/>
                </a:schemeClr>
              </a:solidFill>
              <a:ln w="9525">
                <a:solidFill>
                  <a:schemeClr val="accent6">
                    <a:tint val="58000"/>
                  </a:schemeClr>
                </a:solidFill>
              </a:ln>
              <a:effectLst/>
            </c:spPr>
          </c:marker>
          <c:xVal>
            <c:numRef>
              <c:f>'4hpf'!$K$3:$K$104</c:f>
              <c:numCache>
                <c:formatCode>General</c:formatCode>
                <c:ptCount val="102"/>
                <c:pt idx="0">
                  <c:v>0</c:v>
                </c:pt>
                <c:pt idx="1">
                  <c:v>1.4284734956897289E-2</c:v>
                </c:pt>
                <c:pt idx="2">
                  <c:v>2.8569469913794578E-2</c:v>
                </c:pt>
                <c:pt idx="3">
                  <c:v>4.2854204870691866E-2</c:v>
                </c:pt>
                <c:pt idx="4">
                  <c:v>5.7138939827589157E-2</c:v>
                </c:pt>
                <c:pt idx="5">
                  <c:v>7.1432243911635163E-2</c:v>
                </c:pt>
                <c:pt idx="6">
                  <c:v>8.571697886853244E-2</c:v>
                </c:pt>
                <c:pt idx="7">
                  <c:v>0.10000171382542974</c:v>
                </c:pt>
                <c:pt idx="8">
                  <c:v>0.11428644878232704</c:v>
                </c:pt>
                <c:pt idx="9">
                  <c:v>0.12857118373922433</c:v>
                </c:pt>
                <c:pt idx="10">
                  <c:v>0.1428559186961216</c:v>
                </c:pt>
                <c:pt idx="11">
                  <c:v>0.15714065365301891</c:v>
                </c:pt>
                <c:pt idx="12">
                  <c:v>0.17142538860991621</c:v>
                </c:pt>
                <c:pt idx="13">
                  <c:v>0.18571012356681346</c:v>
                </c:pt>
                <c:pt idx="14">
                  <c:v>0.20000342765085949</c:v>
                </c:pt>
                <c:pt idx="15">
                  <c:v>0.21428816260775677</c:v>
                </c:pt>
                <c:pt idx="16">
                  <c:v>0.22857289756465407</c:v>
                </c:pt>
                <c:pt idx="17">
                  <c:v>0.24285763252155132</c:v>
                </c:pt>
                <c:pt idx="18">
                  <c:v>0.25714236747844865</c:v>
                </c:pt>
                <c:pt idx="19">
                  <c:v>0.2714271024353459</c:v>
                </c:pt>
                <c:pt idx="20">
                  <c:v>0.28571183739224321</c:v>
                </c:pt>
                <c:pt idx="21">
                  <c:v>0.29999657234914051</c:v>
                </c:pt>
                <c:pt idx="22">
                  <c:v>0.31428130730603782</c:v>
                </c:pt>
                <c:pt idx="23">
                  <c:v>0.32857461139008382</c:v>
                </c:pt>
                <c:pt idx="24">
                  <c:v>0.34285934634698112</c:v>
                </c:pt>
                <c:pt idx="25">
                  <c:v>0.35714408130387837</c:v>
                </c:pt>
                <c:pt idx="26">
                  <c:v>0.37142881626077567</c:v>
                </c:pt>
                <c:pt idx="27">
                  <c:v>0.38571355121767292</c:v>
                </c:pt>
                <c:pt idx="28">
                  <c:v>0.39999828617457028</c:v>
                </c:pt>
                <c:pt idx="29">
                  <c:v>0.41428302113146753</c:v>
                </c:pt>
                <c:pt idx="30">
                  <c:v>0.42856775608836478</c:v>
                </c:pt>
                <c:pt idx="31">
                  <c:v>0.44285249104526214</c:v>
                </c:pt>
                <c:pt idx="32">
                  <c:v>0.45714579512930814</c:v>
                </c:pt>
                <c:pt idx="33">
                  <c:v>0.47143053008620539</c:v>
                </c:pt>
                <c:pt idx="34">
                  <c:v>0.48571526504310264</c:v>
                </c:pt>
                <c:pt idx="35">
                  <c:v>0.5</c:v>
                </c:pt>
                <c:pt idx="36">
                  <c:v>0.5142847349568973</c:v>
                </c:pt>
                <c:pt idx="37">
                  <c:v>0.52856946991379461</c:v>
                </c:pt>
                <c:pt idx="38">
                  <c:v>0.5428542048706918</c:v>
                </c:pt>
                <c:pt idx="39">
                  <c:v>0.55713893982758911</c:v>
                </c:pt>
                <c:pt idx="40">
                  <c:v>0.57142367478448641</c:v>
                </c:pt>
                <c:pt idx="41">
                  <c:v>0.58571697886853247</c:v>
                </c:pt>
                <c:pt idx="42">
                  <c:v>0.60000171382542977</c:v>
                </c:pt>
                <c:pt idx="43">
                  <c:v>0.61428644878232697</c:v>
                </c:pt>
                <c:pt idx="44">
                  <c:v>0.62857118373922427</c:v>
                </c:pt>
                <c:pt idx="45">
                  <c:v>0.64285591869612158</c:v>
                </c:pt>
                <c:pt idx="46">
                  <c:v>0.65714065365301888</c:v>
                </c:pt>
                <c:pt idx="47">
                  <c:v>0.67142538860991618</c:v>
                </c:pt>
                <c:pt idx="48">
                  <c:v>0.68571012356681349</c:v>
                </c:pt>
                <c:pt idx="49">
                  <c:v>0.69999485852371068</c:v>
                </c:pt>
                <c:pt idx="50">
                  <c:v>0.71428816260775674</c:v>
                </c:pt>
                <c:pt idx="51">
                  <c:v>0.72857289756465404</c:v>
                </c:pt>
                <c:pt idx="52">
                  <c:v>0.74285763252155135</c:v>
                </c:pt>
                <c:pt idx="53">
                  <c:v>0.75714236747844854</c:v>
                </c:pt>
                <c:pt idx="54">
                  <c:v>0.77142710243534585</c:v>
                </c:pt>
                <c:pt idx="55">
                  <c:v>0.78571183739224326</c:v>
                </c:pt>
                <c:pt idx="56">
                  <c:v>0.79999657234914057</c:v>
                </c:pt>
                <c:pt idx="57">
                  <c:v>0.81428130730603776</c:v>
                </c:pt>
                <c:pt idx="58">
                  <c:v>0.82856604226293507</c:v>
                </c:pt>
                <c:pt idx="59">
                  <c:v>0.84285934634698112</c:v>
                </c:pt>
                <c:pt idx="60">
                  <c:v>0.85714408130387842</c:v>
                </c:pt>
                <c:pt idx="61">
                  <c:v>0.87142881626077562</c:v>
                </c:pt>
                <c:pt idx="62">
                  <c:v>0.88571355121767292</c:v>
                </c:pt>
                <c:pt idx="63">
                  <c:v>0.89999828617457023</c:v>
                </c:pt>
                <c:pt idx="64">
                  <c:v>0.91428302113146742</c:v>
                </c:pt>
                <c:pt idx="65">
                  <c:v>0.92856775608836484</c:v>
                </c:pt>
                <c:pt idx="66">
                  <c:v>0.94285249104526214</c:v>
                </c:pt>
                <c:pt idx="67">
                  <c:v>0.95713722600215945</c:v>
                </c:pt>
                <c:pt idx="68">
                  <c:v>0.97143053008620528</c:v>
                </c:pt>
                <c:pt idx="69">
                  <c:v>0.9857152650431027</c:v>
                </c:pt>
                <c:pt idx="70">
                  <c:v>1</c:v>
                </c:pt>
              </c:numCache>
            </c:numRef>
          </c:xVal>
          <c:yVal>
            <c:numRef>
              <c:f>'4hpf'!$L$3:$L$104</c:f>
              <c:numCache>
                <c:formatCode>General</c:formatCode>
                <c:ptCount val="102"/>
                <c:pt idx="0">
                  <c:v>0.6322122687815338</c:v>
                </c:pt>
                <c:pt idx="1">
                  <c:v>0.69844352851716363</c:v>
                </c:pt>
                <c:pt idx="2">
                  <c:v>0.68188659165585175</c:v>
                </c:pt>
                <c:pt idx="3">
                  <c:v>0.70948265718816561</c:v>
                </c:pt>
                <c:pt idx="4">
                  <c:v>0.79829267564525153</c:v>
                </c:pt>
                <c:pt idx="5">
                  <c:v>0.61214128539291113</c:v>
                </c:pt>
                <c:pt idx="6">
                  <c:v>0.78825806202353588</c:v>
                </c:pt>
                <c:pt idx="7">
                  <c:v>0.7165072379524049</c:v>
                </c:pt>
                <c:pt idx="8">
                  <c:v>0.65278375354960838</c:v>
                </c:pt>
                <c:pt idx="9">
                  <c:v>0.7872553031194407</c:v>
                </c:pt>
                <c:pt idx="10">
                  <c:v>0.65980833431384767</c:v>
                </c:pt>
                <c:pt idx="11">
                  <c:v>0.71048541609226079</c:v>
                </c:pt>
                <c:pt idx="12">
                  <c:v>0.74460556100936193</c:v>
                </c:pt>
                <c:pt idx="13">
                  <c:v>0.64325139745253579</c:v>
                </c:pt>
                <c:pt idx="14">
                  <c:v>0.68138433413120858</c:v>
                </c:pt>
                <c:pt idx="15">
                  <c:v>0.6322122687815338</c:v>
                </c:pt>
                <c:pt idx="16">
                  <c:v>0.65579554255227601</c:v>
                </c:pt>
                <c:pt idx="17">
                  <c:v>0.76768657725546119</c:v>
                </c:pt>
                <c:pt idx="18">
                  <c:v>0.70095305999518809</c:v>
                </c:pt>
                <c:pt idx="19">
                  <c:v>0.5860502362893355</c:v>
                </c:pt>
                <c:pt idx="20">
                  <c:v>0.59708936496033749</c:v>
                </c:pt>
                <c:pt idx="21">
                  <c:v>0.60411394572457666</c:v>
                </c:pt>
                <c:pt idx="22">
                  <c:v>0.58103292947847762</c:v>
                </c:pt>
                <c:pt idx="23">
                  <c:v>0.7471150924873865</c:v>
                </c:pt>
                <c:pt idx="24">
                  <c:v>0.63171001125689075</c:v>
                </c:pt>
                <c:pt idx="25">
                  <c:v>0.54691454070656742</c:v>
                </c:pt>
                <c:pt idx="26">
                  <c:v>0.49473068635422496</c:v>
                </c:pt>
                <c:pt idx="27">
                  <c:v>0.5840429623359541</c:v>
                </c:pt>
                <c:pt idx="28">
                  <c:v>0.49172065349674848</c:v>
                </c:pt>
                <c:pt idx="29">
                  <c:v>0.47967876592165132</c:v>
                </c:pt>
                <c:pt idx="30">
                  <c:v>0.5117916368853711</c:v>
                </c:pt>
                <c:pt idx="31">
                  <c:v>0.60963351006007771</c:v>
                </c:pt>
                <c:pt idx="32">
                  <c:v>0.5860502362893355</c:v>
                </c:pt>
                <c:pt idx="33">
                  <c:v>0.58354246095650197</c:v>
                </c:pt>
                <c:pt idx="34">
                  <c:v>0.72001952833452454</c:v>
                </c:pt>
                <c:pt idx="35">
                  <c:v>0.61465081687093559</c:v>
                </c:pt>
                <c:pt idx="36">
                  <c:v>0.76919159368419932</c:v>
                </c:pt>
                <c:pt idx="37">
                  <c:v>0.70396309285266467</c:v>
                </c:pt>
                <c:pt idx="38">
                  <c:v>0.67285473693823117</c:v>
                </c:pt>
                <c:pt idx="39">
                  <c:v>0.79779217426579963</c:v>
                </c:pt>
                <c:pt idx="40">
                  <c:v>0.62217765515981804</c:v>
                </c:pt>
                <c:pt idx="41">
                  <c:v>0.59608660605624231</c:v>
                </c:pt>
                <c:pt idx="42">
                  <c:v>0.60060165534245713</c:v>
                </c:pt>
                <c:pt idx="43">
                  <c:v>0.77972846483055824</c:v>
                </c:pt>
                <c:pt idx="44">
                  <c:v>0.616658090824317</c:v>
                </c:pt>
                <c:pt idx="45">
                  <c:v>0.76015973896657874</c:v>
                </c:pt>
                <c:pt idx="46">
                  <c:v>0.76868933615955626</c:v>
                </c:pt>
                <c:pt idx="47">
                  <c:v>0.55745141185292635</c:v>
                </c:pt>
                <c:pt idx="48">
                  <c:v>0.67435975336696929</c:v>
                </c:pt>
                <c:pt idx="49">
                  <c:v>0.66031059183849083</c:v>
                </c:pt>
                <c:pt idx="50">
                  <c:v>0.66482564112470566</c:v>
                </c:pt>
                <c:pt idx="51">
                  <c:v>0.56497649399661765</c:v>
                </c:pt>
                <c:pt idx="52">
                  <c:v>0.71801225438114324</c:v>
                </c:pt>
                <c:pt idx="53">
                  <c:v>0.82137369189135079</c:v>
                </c:pt>
                <c:pt idx="54">
                  <c:v>0.90767593501560329</c:v>
                </c:pt>
                <c:pt idx="55">
                  <c:v>0.88058212700793248</c:v>
                </c:pt>
                <c:pt idx="56">
                  <c:v>0.81836365903387431</c:v>
                </c:pt>
                <c:pt idx="57">
                  <c:v>0.84997427247295088</c:v>
                </c:pt>
                <c:pt idx="58">
                  <c:v>0.77922620730591519</c:v>
                </c:pt>
                <c:pt idx="59">
                  <c:v>0.90868045006488951</c:v>
                </c:pt>
                <c:pt idx="60">
                  <c:v>0.83040554660897137</c:v>
                </c:pt>
                <c:pt idx="61">
                  <c:v>0.68840891489544798</c:v>
                </c:pt>
                <c:pt idx="62">
                  <c:v>0.78273849768803483</c:v>
                </c:pt>
                <c:pt idx="63">
                  <c:v>0.85348656285507063</c:v>
                </c:pt>
                <c:pt idx="64">
                  <c:v>0.76216701291996014</c:v>
                </c:pt>
                <c:pt idx="65">
                  <c:v>0.83291507808699594</c:v>
                </c:pt>
                <c:pt idx="66">
                  <c:v>0.89262401458302965</c:v>
                </c:pt>
                <c:pt idx="67">
                  <c:v>0.84345194923335476</c:v>
                </c:pt>
                <c:pt idx="68">
                  <c:v>1</c:v>
                </c:pt>
                <c:pt idx="69">
                  <c:v>0.92122283901943869</c:v>
                </c:pt>
                <c:pt idx="70">
                  <c:v>0.8605111436193098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789-8442-9780-D1C99E74358B}"/>
            </c:ext>
          </c:extLst>
        </c:ser>
        <c:ser>
          <c:idx val="3"/>
          <c:order val="3"/>
          <c:tx>
            <c:strRef>
              <c:f>'4hpf'!$O$2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68000"/>
                </a:schemeClr>
              </a:solidFill>
              <a:ln w="9525">
                <a:solidFill>
                  <a:schemeClr val="accent6">
                    <a:tint val="68000"/>
                  </a:schemeClr>
                </a:solidFill>
              </a:ln>
              <a:effectLst/>
            </c:spPr>
          </c:marker>
          <c:xVal>
            <c:numRef>
              <c:f>'4hpf'!$O$3:$O$104</c:f>
              <c:numCache>
                <c:formatCode>General</c:formatCode>
                <c:ptCount val="102"/>
                <c:pt idx="0">
                  <c:v>0</c:v>
                </c:pt>
                <c:pt idx="1">
                  <c:v>1.9999856038466525E-2</c:v>
                </c:pt>
                <c:pt idx="2">
                  <c:v>3.999971207693305E-2</c:v>
                </c:pt>
                <c:pt idx="3">
                  <c:v>5.9999568115399568E-2</c:v>
                </c:pt>
                <c:pt idx="4">
                  <c:v>7.99994241538661E-2</c:v>
                </c:pt>
                <c:pt idx="5">
                  <c:v>0.10000047987177826</c:v>
                </c:pt>
                <c:pt idx="6">
                  <c:v>0.1200003359102448</c:v>
                </c:pt>
                <c:pt idx="7">
                  <c:v>0.1400001919487113</c:v>
                </c:pt>
                <c:pt idx="8">
                  <c:v>0.16000004798717785</c:v>
                </c:pt>
                <c:pt idx="9">
                  <c:v>0.17999990402564436</c:v>
                </c:pt>
                <c:pt idx="10">
                  <c:v>0.19999976006411091</c:v>
                </c:pt>
                <c:pt idx="11">
                  <c:v>0.2199996161025774</c:v>
                </c:pt>
                <c:pt idx="12">
                  <c:v>0.23999947214104392</c:v>
                </c:pt>
                <c:pt idx="13">
                  <c:v>0.25999932817951049</c:v>
                </c:pt>
                <c:pt idx="14">
                  <c:v>0.2800003838974226</c:v>
                </c:pt>
                <c:pt idx="15">
                  <c:v>0.30000023993588915</c:v>
                </c:pt>
                <c:pt idx="16">
                  <c:v>0.32000009597435569</c:v>
                </c:pt>
                <c:pt idx="17">
                  <c:v>0.33999995201282224</c:v>
                </c:pt>
                <c:pt idx="18">
                  <c:v>0.35999980805128873</c:v>
                </c:pt>
                <c:pt idx="19">
                  <c:v>0.37999966408975527</c:v>
                </c:pt>
                <c:pt idx="20">
                  <c:v>0.39999952012822182</c:v>
                </c:pt>
                <c:pt idx="21">
                  <c:v>0.41999937616668831</c:v>
                </c:pt>
                <c:pt idx="22">
                  <c:v>0.44000043188460047</c:v>
                </c:pt>
                <c:pt idx="23">
                  <c:v>0.46000028792306702</c:v>
                </c:pt>
                <c:pt idx="24">
                  <c:v>0.48000014396153357</c:v>
                </c:pt>
                <c:pt idx="25">
                  <c:v>0.5</c:v>
                </c:pt>
                <c:pt idx="26">
                  <c:v>0.51999985603846655</c:v>
                </c:pt>
                <c:pt idx="27">
                  <c:v>0.53999971207693309</c:v>
                </c:pt>
                <c:pt idx="28">
                  <c:v>0.55999956811539964</c:v>
                </c:pt>
                <c:pt idx="29">
                  <c:v>0.57999942415386618</c:v>
                </c:pt>
                <c:pt idx="30">
                  <c:v>0.59999928019233273</c:v>
                </c:pt>
                <c:pt idx="31">
                  <c:v>0.62000033591024484</c:v>
                </c:pt>
                <c:pt idx="32">
                  <c:v>0.64000019194871138</c:v>
                </c:pt>
                <c:pt idx="33">
                  <c:v>0.66000004798717793</c:v>
                </c:pt>
                <c:pt idx="34">
                  <c:v>0.67999990402564447</c:v>
                </c:pt>
                <c:pt idx="35">
                  <c:v>0.69999976006411091</c:v>
                </c:pt>
                <c:pt idx="36">
                  <c:v>0.71999961610257746</c:v>
                </c:pt>
                <c:pt idx="37">
                  <c:v>0.739999472141044</c:v>
                </c:pt>
                <c:pt idx="38">
                  <c:v>0.75999932817951055</c:v>
                </c:pt>
                <c:pt idx="39">
                  <c:v>0.77999918421797709</c:v>
                </c:pt>
                <c:pt idx="40">
                  <c:v>0.8000002399358892</c:v>
                </c:pt>
                <c:pt idx="41">
                  <c:v>0.82000009597435575</c:v>
                </c:pt>
                <c:pt idx="42">
                  <c:v>0.83999995201282229</c:v>
                </c:pt>
                <c:pt idx="43">
                  <c:v>0.85999980805128884</c:v>
                </c:pt>
                <c:pt idx="44">
                  <c:v>0.87999966408975527</c:v>
                </c:pt>
                <c:pt idx="45">
                  <c:v>0.89999952012822182</c:v>
                </c:pt>
                <c:pt idx="46">
                  <c:v>0.91999937616668837</c:v>
                </c:pt>
                <c:pt idx="47">
                  <c:v>0.93999923220515491</c:v>
                </c:pt>
                <c:pt idx="48">
                  <c:v>0.96000028792306713</c:v>
                </c:pt>
                <c:pt idx="49">
                  <c:v>0.98000014396153368</c:v>
                </c:pt>
                <c:pt idx="50">
                  <c:v>1</c:v>
                </c:pt>
              </c:numCache>
            </c:numRef>
          </c:xVal>
          <c:yVal>
            <c:numRef>
              <c:f>'4hpf'!$P$3:$P$104</c:f>
              <c:numCache>
                <c:formatCode>General</c:formatCode>
                <c:ptCount val="102"/>
                <c:pt idx="0">
                  <c:v>0.40689325035902346</c:v>
                </c:pt>
                <c:pt idx="1">
                  <c:v>0.41346098611775967</c:v>
                </c:pt>
                <c:pt idx="2">
                  <c:v>0.51234083293441834</c:v>
                </c:pt>
                <c:pt idx="3">
                  <c:v>0.41529918621349926</c:v>
                </c:pt>
                <c:pt idx="4">
                  <c:v>0.46985160363810441</c:v>
                </c:pt>
                <c:pt idx="5">
                  <c:v>0.50167544279559595</c:v>
                </c:pt>
                <c:pt idx="6">
                  <c:v>0.54020105313547151</c:v>
                </c:pt>
                <c:pt idx="7">
                  <c:v>0.62364767831498324</c:v>
                </c:pt>
                <c:pt idx="8">
                  <c:v>0.62531354715174725</c:v>
                </c:pt>
                <c:pt idx="9">
                  <c:v>0.60989947343226425</c:v>
                </c:pt>
                <c:pt idx="10">
                  <c:v>0.54427955959789365</c:v>
                </c:pt>
                <c:pt idx="11">
                  <c:v>0.60109143130684539</c:v>
                </c:pt>
                <c:pt idx="12">
                  <c:v>0.67714696026807086</c:v>
                </c:pt>
                <c:pt idx="13">
                  <c:v>0.63563427477261847</c:v>
                </c:pt>
                <c:pt idx="14">
                  <c:v>0.59325993298228819</c:v>
                </c:pt>
                <c:pt idx="15">
                  <c:v>0.54380086165629482</c:v>
                </c:pt>
                <c:pt idx="16">
                  <c:v>0.55303015797032073</c:v>
                </c:pt>
                <c:pt idx="17">
                  <c:v>0.56691239827668738</c:v>
                </c:pt>
                <c:pt idx="18">
                  <c:v>0.55682144566778358</c:v>
                </c:pt>
                <c:pt idx="19">
                  <c:v>0.59921493537577786</c:v>
                </c:pt>
                <c:pt idx="20">
                  <c:v>0.54140737194830069</c:v>
                </c:pt>
                <c:pt idx="21">
                  <c:v>0.53974150311153657</c:v>
                </c:pt>
                <c:pt idx="22">
                  <c:v>0.53583532790808996</c:v>
                </c:pt>
                <c:pt idx="23">
                  <c:v>0.56373384394447101</c:v>
                </c:pt>
                <c:pt idx="24">
                  <c:v>0.62341790330301572</c:v>
                </c:pt>
                <c:pt idx="25">
                  <c:v>0.67017711823839154</c:v>
                </c:pt>
                <c:pt idx="26">
                  <c:v>0.71538535184298702</c:v>
                </c:pt>
                <c:pt idx="27">
                  <c:v>0.58408808042125415</c:v>
                </c:pt>
                <c:pt idx="28">
                  <c:v>0.54831977022498801</c:v>
                </c:pt>
                <c:pt idx="29">
                  <c:v>0.54475825753949259</c:v>
                </c:pt>
                <c:pt idx="30">
                  <c:v>0.63523216850167541</c:v>
                </c:pt>
                <c:pt idx="31">
                  <c:v>0.7087027285782671</c:v>
                </c:pt>
                <c:pt idx="32">
                  <c:v>0.74221158449018665</c:v>
                </c:pt>
                <c:pt idx="33">
                  <c:v>0.66282431785543316</c:v>
                </c:pt>
                <c:pt idx="34">
                  <c:v>0.66728578267113448</c:v>
                </c:pt>
                <c:pt idx="35">
                  <c:v>0.72091910004786974</c:v>
                </c:pt>
                <c:pt idx="36">
                  <c:v>0.69303973192915269</c:v>
                </c:pt>
                <c:pt idx="37">
                  <c:v>0.67772139779798946</c:v>
                </c:pt>
                <c:pt idx="38">
                  <c:v>0.72015318334131162</c:v>
                </c:pt>
                <c:pt idx="39">
                  <c:v>0.79088559119195778</c:v>
                </c:pt>
                <c:pt idx="40">
                  <c:v>0.77884155098133079</c:v>
                </c:pt>
                <c:pt idx="41">
                  <c:v>0.76404021062709437</c:v>
                </c:pt>
                <c:pt idx="42">
                  <c:v>0.79986596457635228</c:v>
                </c:pt>
                <c:pt idx="43">
                  <c:v>0.79325993298228825</c:v>
                </c:pt>
                <c:pt idx="44">
                  <c:v>0.80968884633796079</c:v>
                </c:pt>
                <c:pt idx="45">
                  <c:v>0.86404978458592629</c:v>
                </c:pt>
                <c:pt idx="46">
                  <c:v>1</c:v>
                </c:pt>
                <c:pt idx="47">
                  <c:v>0.95634274772618477</c:v>
                </c:pt>
                <c:pt idx="48">
                  <c:v>0.87396840593585445</c:v>
                </c:pt>
                <c:pt idx="49">
                  <c:v>0.90483484921014845</c:v>
                </c:pt>
                <c:pt idx="50">
                  <c:v>0.94542843465773097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789-8442-9780-D1C99E74358B}"/>
            </c:ext>
          </c:extLst>
        </c:ser>
        <c:ser>
          <c:idx val="4"/>
          <c:order val="4"/>
          <c:tx>
            <c:strRef>
              <c:f>'4hpf'!$S$2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77000"/>
                </a:schemeClr>
              </a:solidFill>
              <a:ln w="9525">
                <a:solidFill>
                  <a:schemeClr val="accent6">
                    <a:tint val="77000"/>
                  </a:schemeClr>
                </a:solidFill>
              </a:ln>
              <a:effectLst/>
            </c:spPr>
          </c:marker>
          <c:xVal>
            <c:numRef>
              <c:f>'4hpf'!$S$3:$S$104</c:f>
              <c:numCache>
                <c:formatCode>General</c:formatCode>
                <c:ptCount val="102"/>
                <c:pt idx="0">
                  <c:v>0</c:v>
                </c:pt>
                <c:pt idx="1">
                  <c:v>1.1114283119006528E-2</c:v>
                </c:pt>
                <c:pt idx="2">
                  <c:v>2.2222078040045161E-2</c:v>
                </c:pt>
                <c:pt idx="3">
                  <c:v>3.333636115905169E-2</c:v>
                </c:pt>
                <c:pt idx="4">
                  <c:v>4.4444156080090322E-2</c:v>
                </c:pt>
                <c:pt idx="5">
                  <c:v>5.5558439199096844E-2</c:v>
                </c:pt>
                <c:pt idx="6">
                  <c:v>6.6666234120135476E-2</c:v>
                </c:pt>
                <c:pt idx="7">
                  <c:v>7.7780517239142005E-2</c:v>
                </c:pt>
                <c:pt idx="8">
                  <c:v>8.8888312160180644E-2</c:v>
                </c:pt>
                <c:pt idx="9">
                  <c:v>0.10000259527918716</c:v>
                </c:pt>
                <c:pt idx="10">
                  <c:v>0.11111039020022578</c:v>
                </c:pt>
                <c:pt idx="11">
                  <c:v>0.12222467331923231</c:v>
                </c:pt>
                <c:pt idx="12">
                  <c:v>0.13333246824027095</c:v>
                </c:pt>
                <c:pt idx="13">
                  <c:v>0.14444675135927748</c:v>
                </c:pt>
                <c:pt idx="14">
                  <c:v>0.15555454628031612</c:v>
                </c:pt>
                <c:pt idx="15">
                  <c:v>0.16666882939932265</c:v>
                </c:pt>
                <c:pt idx="16">
                  <c:v>0.17777662432036129</c:v>
                </c:pt>
                <c:pt idx="17">
                  <c:v>0.18889090743936782</c:v>
                </c:pt>
                <c:pt idx="18">
                  <c:v>0.19999870236040643</c:v>
                </c:pt>
                <c:pt idx="19">
                  <c:v>0.21111298547941296</c:v>
                </c:pt>
                <c:pt idx="20">
                  <c:v>0.22222078040045157</c:v>
                </c:pt>
                <c:pt idx="21">
                  <c:v>0.2333350635194581</c:v>
                </c:pt>
                <c:pt idx="22">
                  <c:v>0.24444285844049676</c:v>
                </c:pt>
                <c:pt idx="23">
                  <c:v>0.25555714155950326</c:v>
                </c:pt>
                <c:pt idx="24">
                  <c:v>0.2666649364805419</c:v>
                </c:pt>
                <c:pt idx="25">
                  <c:v>0.27777921959954843</c:v>
                </c:pt>
                <c:pt idx="26">
                  <c:v>0.28888701452058702</c:v>
                </c:pt>
                <c:pt idx="27">
                  <c:v>0.3000012976395936</c:v>
                </c:pt>
                <c:pt idx="28">
                  <c:v>0.31110909256063224</c:v>
                </c:pt>
                <c:pt idx="29">
                  <c:v>0.32222337567963877</c:v>
                </c:pt>
                <c:pt idx="30">
                  <c:v>0.33333117060067741</c:v>
                </c:pt>
                <c:pt idx="31">
                  <c:v>0.34444545371968388</c:v>
                </c:pt>
                <c:pt idx="32">
                  <c:v>0.35555324864072257</c:v>
                </c:pt>
                <c:pt idx="33">
                  <c:v>0.36666753175972905</c:v>
                </c:pt>
                <c:pt idx="34">
                  <c:v>0.37777532668076769</c:v>
                </c:pt>
                <c:pt idx="35">
                  <c:v>0.38888960979977422</c:v>
                </c:pt>
                <c:pt idx="36">
                  <c:v>0.39999740472081285</c:v>
                </c:pt>
                <c:pt idx="37">
                  <c:v>0.41111168783981938</c:v>
                </c:pt>
                <c:pt idx="38">
                  <c:v>0.42221948276085802</c:v>
                </c:pt>
                <c:pt idx="39">
                  <c:v>0.43333376587986455</c:v>
                </c:pt>
                <c:pt idx="40">
                  <c:v>0.44444156080090313</c:v>
                </c:pt>
                <c:pt idx="41">
                  <c:v>0.45555584391990972</c:v>
                </c:pt>
                <c:pt idx="42">
                  <c:v>0.4666636388409483</c:v>
                </c:pt>
                <c:pt idx="43">
                  <c:v>0.47777792195995489</c:v>
                </c:pt>
                <c:pt idx="44">
                  <c:v>0.48888571688099353</c:v>
                </c:pt>
                <c:pt idx="45">
                  <c:v>0.5</c:v>
                </c:pt>
                <c:pt idx="46">
                  <c:v>0.51110779492103864</c:v>
                </c:pt>
                <c:pt idx="47">
                  <c:v>0.52222207804004517</c:v>
                </c:pt>
                <c:pt idx="48">
                  <c:v>0.53332987296108381</c:v>
                </c:pt>
                <c:pt idx="49">
                  <c:v>0.54444415608009034</c:v>
                </c:pt>
                <c:pt idx="50">
                  <c:v>0.55555195100112897</c:v>
                </c:pt>
                <c:pt idx="51">
                  <c:v>0.5666662341201355</c:v>
                </c:pt>
                <c:pt idx="52">
                  <c:v>0.57777402904117403</c:v>
                </c:pt>
                <c:pt idx="53">
                  <c:v>0.58888831216018067</c:v>
                </c:pt>
                <c:pt idx="54">
                  <c:v>0.59999610708121931</c:v>
                </c:pt>
                <c:pt idx="55">
                  <c:v>0.61111039020022573</c:v>
                </c:pt>
                <c:pt idx="56">
                  <c:v>0.62221818512126448</c:v>
                </c:pt>
                <c:pt idx="57">
                  <c:v>0.63333246824027101</c:v>
                </c:pt>
                <c:pt idx="58">
                  <c:v>0.64444026316130953</c:v>
                </c:pt>
                <c:pt idx="59">
                  <c:v>0.65555454628031606</c:v>
                </c:pt>
                <c:pt idx="60">
                  <c:v>0.66666234120135481</c:v>
                </c:pt>
                <c:pt idx="61">
                  <c:v>0.67777662432036134</c:v>
                </c:pt>
                <c:pt idx="62">
                  <c:v>0.68888441924139987</c:v>
                </c:pt>
                <c:pt idx="63">
                  <c:v>0.69999870236040651</c:v>
                </c:pt>
                <c:pt idx="64">
                  <c:v>0.71110649728144515</c:v>
                </c:pt>
                <c:pt idx="65">
                  <c:v>0.72222078040045157</c:v>
                </c:pt>
                <c:pt idx="66">
                  <c:v>0.73332857532149021</c:v>
                </c:pt>
                <c:pt idx="67">
                  <c:v>0.74444285844049685</c:v>
                </c:pt>
                <c:pt idx="68">
                  <c:v>0.75555065336153537</c:v>
                </c:pt>
                <c:pt idx="69">
                  <c:v>0.7666649364805419</c:v>
                </c:pt>
                <c:pt idx="70">
                  <c:v>0.77777273140158065</c:v>
                </c:pt>
                <c:pt idx="71">
                  <c:v>0.78888701452058707</c:v>
                </c:pt>
                <c:pt idx="72">
                  <c:v>0.79999480944162571</c:v>
                </c:pt>
                <c:pt idx="73">
                  <c:v>0.81110909256063224</c:v>
                </c:pt>
                <c:pt idx="74">
                  <c:v>0.82221688748167088</c:v>
                </c:pt>
                <c:pt idx="75">
                  <c:v>0.83333117060067741</c:v>
                </c:pt>
                <c:pt idx="76">
                  <c:v>0.84443896552171605</c:v>
                </c:pt>
                <c:pt idx="77">
                  <c:v>0.85555324864072246</c:v>
                </c:pt>
                <c:pt idx="78">
                  <c:v>0.86666104356176121</c:v>
                </c:pt>
                <c:pt idx="79">
                  <c:v>0.87777532668076774</c:v>
                </c:pt>
                <c:pt idx="80">
                  <c:v>0.88888960979977427</c:v>
                </c:pt>
                <c:pt idx="81">
                  <c:v>0.89999740472081291</c:v>
                </c:pt>
                <c:pt idx="82">
                  <c:v>0.91111168783981944</c:v>
                </c:pt>
                <c:pt idx="83">
                  <c:v>0.92221948276085808</c:v>
                </c:pt>
                <c:pt idx="84">
                  <c:v>0.9333337658798645</c:v>
                </c:pt>
                <c:pt idx="85">
                  <c:v>0.94444156080090325</c:v>
                </c:pt>
                <c:pt idx="86">
                  <c:v>0.95555584391990978</c:v>
                </c:pt>
                <c:pt idx="87">
                  <c:v>0.9666636388409483</c:v>
                </c:pt>
                <c:pt idx="88">
                  <c:v>0.97777792195995483</c:v>
                </c:pt>
                <c:pt idx="89">
                  <c:v>0.98888571688099358</c:v>
                </c:pt>
                <c:pt idx="90">
                  <c:v>1</c:v>
                </c:pt>
              </c:numCache>
            </c:numRef>
          </c:xVal>
          <c:yVal>
            <c:numRef>
              <c:f>'4hpf'!$T$3:$T$104</c:f>
              <c:numCache>
                <c:formatCode>General</c:formatCode>
                <c:ptCount val="102"/>
                <c:pt idx="0">
                  <c:v>0.66090769840837871</c:v>
                </c:pt>
                <c:pt idx="1">
                  <c:v>0.58704154388038343</c:v>
                </c:pt>
                <c:pt idx="2">
                  <c:v>0.60691153944841425</c:v>
                </c:pt>
                <c:pt idx="3">
                  <c:v>0.68164270552285566</c:v>
                </c:pt>
                <c:pt idx="4">
                  <c:v>0.63455691970360228</c:v>
                </c:pt>
                <c:pt idx="5">
                  <c:v>0.52483846638312426</c:v>
                </c:pt>
                <c:pt idx="6">
                  <c:v>0.57149077450606867</c:v>
                </c:pt>
                <c:pt idx="7">
                  <c:v>0.7429807714736687</c:v>
                </c:pt>
                <c:pt idx="8">
                  <c:v>0.79481731733677519</c:v>
                </c:pt>
                <c:pt idx="9">
                  <c:v>0.67645846778269347</c:v>
                </c:pt>
                <c:pt idx="10">
                  <c:v>0.68682499941684616</c:v>
                </c:pt>
                <c:pt idx="11">
                  <c:v>0.71360731197175986</c:v>
                </c:pt>
                <c:pt idx="12">
                  <c:v>0.72051962895864263</c:v>
                </c:pt>
                <c:pt idx="13">
                  <c:v>0.55550847128161662</c:v>
                </c:pt>
                <c:pt idx="14">
                  <c:v>0.68639346556670899</c:v>
                </c:pt>
                <c:pt idx="15">
                  <c:v>0.70626346113473959</c:v>
                </c:pt>
                <c:pt idx="16">
                  <c:v>0.62635000116630768</c:v>
                </c:pt>
                <c:pt idx="17">
                  <c:v>0.72699846824921655</c:v>
                </c:pt>
                <c:pt idx="18">
                  <c:v>0.67645846778269347</c:v>
                </c:pt>
                <c:pt idx="19">
                  <c:v>0.77537885561888176</c:v>
                </c:pt>
                <c:pt idx="20">
                  <c:v>0.72354230975577516</c:v>
                </c:pt>
                <c:pt idx="21">
                  <c:v>0.59611347396412429</c:v>
                </c:pt>
                <c:pt idx="22">
                  <c:v>0.58401691923707921</c:v>
                </c:pt>
                <c:pt idx="23">
                  <c:v>0.641037702840348</c:v>
                </c:pt>
                <c:pt idx="24">
                  <c:v>0.62203077497259174</c:v>
                </c:pt>
                <c:pt idx="25">
                  <c:v>0.61339232258515985</c:v>
                </c:pt>
                <c:pt idx="26">
                  <c:v>0.62419038806944971</c:v>
                </c:pt>
                <c:pt idx="27">
                  <c:v>0.57537846684964744</c:v>
                </c:pt>
                <c:pt idx="28">
                  <c:v>0.67818654702941428</c:v>
                </c:pt>
                <c:pt idx="29">
                  <c:v>0.61814308262901307</c:v>
                </c:pt>
                <c:pt idx="30">
                  <c:v>0.6544288591178048</c:v>
                </c:pt>
                <c:pt idx="31">
                  <c:v>0.47732309055990541</c:v>
                </c:pt>
                <c:pt idx="32">
                  <c:v>0.55853115207874904</c:v>
                </c:pt>
                <c:pt idx="33">
                  <c:v>0.61684653723242955</c:v>
                </c:pt>
                <c:pt idx="34">
                  <c:v>0.5291576925768402</c:v>
                </c:pt>
                <c:pt idx="35">
                  <c:v>0.67818654702941428</c:v>
                </c:pt>
                <c:pt idx="36">
                  <c:v>0.61036769794185564</c:v>
                </c:pt>
                <c:pt idx="37">
                  <c:v>0.5408207696075763</c:v>
                </c:pt>
                <c:pt idx="38">
                  <c:v>0.6293746258096119</c:v>
                </c:pt>
                <c:pt idx="39">
                  <c:v>0.68682499941684616</c:v>
                </c:pt>
                <c:pt idx="40">
                  <c:v>0.53779808881044389</c:v>
                </c:pt>
                <c:pt idx="41">
                  <c:v>0.65572346066821652</c:v>
                </c:pt>
                <c:pt idx="42">
                  <c:v>0.51447193474897168</c:v>
                </c:pt>
                <c:pt idx="43">
                  <c:v>0.64146923669048528</c:v>
                </c:pt>
                <c:pt idx="44">
                  <c:v>0.50496847081509355</c:v>
                </c:pt>
                <c:pt idx="45">
                  <c:v>0.52483846638312426</c:v>
                </c:pt>
                <c:pt idx="46">
                  <c:v>0.50842462930853505</c:v>
                </c:pt>
                <c:pt idx="47">
                  <c:v>0.48855268989433248</c:v>
                </c:pt>
                <c:pt idx="48">
                  <c:v>0.53131730567369817</c:v>
                </c:pt>
                <c:pt idx="49">
                  <c:v>0.49632807458148992</c:v>
                </c:pt>
                <c:pt idx="50">
                  <c:v>0.57883462534308883</c:v>
                </c:pt>
                <c:pt idx="51">
                  <c:v>0.6194396280255966</c:v>
                </c:pt>
                <c:pt idx="52">
                  <c:v>0.53391039646686522</c:v>
                </c:pt>
                <c:pt idx="53">
                  <c:v>0.677755013179277</c:v>
                </c:pt>
                <c:pt idx="54">
                  <c:v>0.67645846778269347</c:v>
                </c:pt>
                <c:pt idx="55">
                  <c:v>0.50108077847151489</c:v>
                </c:pt>
                <c:pt idx="56">
                  <c:v>0.55334885818475865</c:v>
                </c:pt>
                <c:pt idx="57">
                  <c:v>0.72570192285263313</c:v>
                </c:pt>
                <c:pt idx="58">
                  <c:v>0.62203077497259174</c:v>
                </c:pt>
                <c:pt idx="59">
                  <c:v>0.56976269525934797</c:v>
                </c:pt>
                <c:pt idx="60">
                  <c:v>0.61555193568201783</c:v>
                </c:pt>
                <c:pt idx="61">
                  <c:v>0.59006616852368765</c:v>
                </c:pt>
                <c:pt idx="62">
                  <c:v>0.68509692017012536</c:v>
                </c:pt>
                <c:pt idx="63">
                  <c:v>0.56371538981891123</c:v>
                </c:pt>
                <c:pt idx="64">
                  <c:v>0.59956768861139409</c:v>
                </c:pt>
                <c:pt idx="65">
                  <c:v>0.48380192985047932</c:v>
                </c:pt>
                <c:pt idx="66">
                  <c:v>0.62203077497259174</c:v>
                </c:pt>
                <c:pt idx="67">
                  <c:v>0.59395386086726631</c:v>
                </c:pt>
                <c:pt idx="68">
                  <c:v>0.61339232258515985</c:v>
                </c:pt>
                <c:pt idx="69">
                  <c:v>0.56241884442232781</c:v>
                </c:pt>
                <c:pt idx="70">
                  <c:v>0.59179230392423665</c:v>
                </c:pt>
                <c:pt idx="71">
                  <c:v>0.71231076657517622</c:v>
                </c:pt>
                <c:pt idx="72">
                  <c:v>0.64146923669048528</c:v>
                </c:pt>
                <c:pt idx="73">
                  <c:v>0.62203077497259174</c:v>
                </c:pt>
                <c:pt idx="74">
                  <c:v>0.57321885375278947</c:v>
                </c:pt>
                <c:pt idx="75">
                  <c:v>0.4665230812294438</c:v>
                </c:pt>
                <c:pt idx="76">
                  <c:v>0.58574499848379991</c:v>
                </c:pt>
                <c:pt idx="77">
                  <c:v>0.67991462627613508</c:v>
                </c:pt>
                <c:pt idx="78">
                  <c:v>0.80216116817379535</c:v>
                </c:pt>
                <c:pt idx="79">
                  <c:v>0.80216116817379535</c:v>
                </c:pt>
                <c:pt idx="80">
                  <c:v>0.65226924602094682</c:v>
                </c:pt>
                <c:pt idx="81">
                  <c:v>0.5792661591932261</c:v>
                </c:pt>
                <c:pt idx="82">
                  <c:v>0.62764654656289109</c:v>
                </c:pt>
                <c:pt idx="83">
                  <c:v>0.51620001399569237</c:v>
                </c:pt>
                <c:pt idx="84">
                  <c:v>0.68293730707326739</c:v>
                </c:pt>
                <c:pt idx="85">
                  <c:v>0.94384617178934926</c:v>
                </c:pt>
                <c:pt idx="86">
                  <c:v>0.86047655332747586</c:v>
                </c:pt>
                <c:pt idx="87">
                  <c:v>0.83844500081641538</c:v>
                </c:pt>
                <c:pt idx="88">
                  <c:v>1</c:v>
                </c:pt>
                <c:pt idx="89">
                  <c:v>0.8730026980584864</c:v>
                </c:pt>
                <c:pt idx="90">
                  <c:v>0.52483846638312426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789-8442-9780-D1C99E74358B}"/>
            </c:ext>
          </c:extLst>
        </c:ser>
        <c:ser>
          <c:idx val="5"/>
          <c:order val="5"/>
          <c:tx>
            <c:strRef>
              <c:f>'4hpf'!$W$2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86000"/>
                </a:schemeClr>
              </a:solidFill>
              <a:ln w="9525">
                <a:solidFill>
                  <a:schemeClr val="accent6">
                    <a:tint val="86000"/>
                  </a:schemeClr>
                </a:solidFill>
              </a:ln>
              <a:effectLst/>
            </c:spPr>
          </c:marker>
          <c:xVal>
            <c:numRef>
              <c:f>'4hpf'!$W$3:$W$104</c:f>
              <c:numCache>
                <c:formatCode>General</c:formatCode>
                <c:ptCount val="102"/>
                <c:pt idx="0">
                  <c:v>0</c:v>
                </c:pt>
                <c:pt idx="1">
                  <c:v>2.0833257299547572E-2</c:v>
                </c:pt>
                <c:pt idx="2">
                  <c:v>4.1666514599095143E-2</c:v>
                </c:pt>
                <c:pt idx="3">
                  <c:v>6.2499771898642711E-2</c:v>
                </c:pt>
                <c:pt idx="4">
                  <c:v>8.3333029198190287E-2</c:v>
                </c:pt>
                <c:pt idx="5">
                  <c:v>0.10416628649773785</c:v>
                </c:pt>
                <c:pt idx="6">
                  <c:v>0.12499954379728542</c:v>
                </c:pt>
                <c:pt idx="7">
                  <c:v>0.145832801096833</c:v>
                </c:pt>
                <c:pt idx="8">
                  <c:v>0.1666672749369528</c:v>
                </c:pt>
                <c:pt idx="9">
                  <c:v>0.18750053223650037</c:v>
                </c:pt>
                <c:pt idx="10">
                  <c:v>0.20833378953604792</c:v>
                </c:pt>
                <c:pt idx="11">
                  <c:v>0.22916704683559552</c:v>
                </c:pt>
                <c:pt idx="12">
                  <c:v>0.25000030413514307</c:v>
                </c:pt>
                <c:pt idx="13">
                  <c:v>0.27083356143469062</c:v>
                </c:pt>
                <c:pt idx="14">
                  <c:v>0.29166681873423822</c:v>
                </c:pt>
                <c:pt idx="15">
                  <c:v>0.31250007603378582</c:v>
                </c:pt>
                <c:pt idx="16">
                  <c:v>0.33333333333333331</c:v>
                </c:pt>
                <c:pt idx="17">
                  <c:v>0.35416659063288092</c:v>
                </c:pt>
                <c:pt idx="18">
                  <c:v>0.37499984793242852</c:v>
                </c:pt>
                <c:pt idx="19">
                  <c:v>0.39583310523197607</c:v>
                </c:pt>
                <c:pt idx="20">
                  <c:v>0.41666636253152362</c:v>
                </c:pt>
                <c:pt idx="21">
                  <c:v>0.43749961983107122</c:v>
                </c:pt>
                <c:pt idx="22">
                  <c:v>0.45833287713061877</c:v>
                </c:pt>
                <c:pt idx="23">
                  <c:v>0.47916613443016631</c:v>
                </c:pt>
                <c:pt idx="24">
                  <c:v>0.49999939172971392</c:v>
                </c:pt>
                <c:pt idx="25">
                  <c:v>0.52083386556983369</c:v>
                </c:pt>
                <c:pt idx="26">
                  <c:v>0.54166712286938123</c:v>
                </c:pt>
                <c:pt idx="27">
                  <c:v>0.56250038016892889</c:v>
                </c:pt>
                <c:pt idx="28">
                  <c:v>0.58333363746847644</c:v>
                </c:pt>
                <c:pt idx="29">
                  <c:v>0.60416689476802399</c:v>
                </c:pt>
                <c:pt idx="30">
                  <c:v>0.62500015206757165</c:v>
                </c:pt>
                <c:pt idx="31">
                  <c:v>0.64583340936711908</c:v>
                </c:pt>
                <c:pt idx="32">
                  <c:v>0.66666666666666663</c:v>
                </c:pt>
                <c:pt idx="33">
                  <c:v>0.68749992396621429</c:v>
                </c:pt>
                <c:pt idx="34">
                  <c:v>0.70833318126576184</c:v>
                </c:pt>
                <c:pt idx="35">
                  <c:v>0.72916643856530938</c:v>
                </c:pt>
                <c:pt idx="36">
                  <c:v>0.74999969586485704</c:v>
                </c:pt>
                <c:pt idx="37">
                  <c:v>0.77083295316440459</c:v>
                </c:pt>
                <c:pt idx="38">
                  <c:v>0.79166621046395214</c:v>
                </c:pt>
                <c:pt idx="39">
                  <c:v>0.81249946776349968</c:v>
                </c:pt>
                <c:pt idx="40">
                  <c:v>0.83333394160361951</c:v>
                </c:pt>
                <c:pt idx="41">
                  <c:v>0.85416719890316706</c:v>
                </c:pt>
                <c:pt idx="42">
                  <c:v>0.8750004562027146</c:v>
                </c:pt>
                <c:pt idx="43">
                  <c:v>0.89583371350226226</c:v>
                </c:pt>
                <c:pt idx="44">
                  <c:v>0.91666697080180981</c:v>
                </c:pt>
                <c:pt idx="45">
                  <c:v>0.93750022810135725</c:v>
                </c:pt>
                <c:pt idx="46">
                  <c:v>0.95833348540090491</c:v>
                </c:pt>
                <c:pt idx="47">
                  <c:v>0.97916674270045256</c:v>
                </c:pt>
                <c:pt idx="48">
                  <c:v>1</c:v>
                </c:pt>
              </c:numCache>
            </c:numRef>
          </c:xVal>
          <c:yVal>
            <c:numRef>
              <c:f>'4hpf'!$X$3:$X$104</c:f>
              <c:numCache>
                <c:formatCode>General</c:formatCode>
                <c:ptCount val="102"/>
                <c:pt idx="0">
                  <c:v>0.64975660468808172</c:v>
                </c:pt>
                <c:pt idx="1">
                  <c:v>0.64195250103609836</c:v>
                </c:pt>
                <c:pt idx="2">
                  <c:v>0.64878021368211802</c:v>
                </c:pt>
                <c:pt idx="3">
                  <c:v>0.63439073903667431</c:v>
                </c:pt>
                <c:pt idx="4">
                  <c:v>0.53853759105372956</c:v>
                </c:pt>
                <c:pt idx="5">
                  <c:v>0.44402434655558753</c:v>
                </c:pt>
                <c:pt idx="6">
                  <c:v>0.46975646420016715</c:v>
                </c:pt>
                <c:pt idx="7">
                  <c:v>0.41561066584247086</c:v>
                </c:pt>
                <c:pt idx="8">
                  <c:v>0.36878077563377609</c:v>
                </c:pt>
                <c:pt idx="9">
                  <c:v>0.35451247181461215</c:v>
                </c:pt>
                <c:pt idx="10">
                  <c:v>0.29756042736423599</c:v>
                </c:pt>
                <c:pt idx="11">
                  <c:v>0.34353685349217833</c:v>
                </c:pt>
                <c:pt idx="12">
                  <c:v>0.36878077563377609</c:v>
                </c:pt>
                <c:pt idx="13">
                  <c:v>0.33024494067897803</c:v>
                </c:pt>
                <c:pt idx="14">
                  <c:v>0.44536600613932187</c:v>
                </c:pt>
                <c:pt idx="15">
                  <c:v>0.44121985656183926</c:v>
                </c:pt>
                <c:pt idx="16">
                  <c:v>0.40390275426556427</c:v>
                </c:pt>
                <c:pt idx="17">
                  <c:v>0.51109854524764509</c:v>
                </c:pt>
                <c:pt idx="18">
                  <c:v>0.60585413139834643</c:v>
                </c:pt>
                <c:pt idx="19">
                  <c:v>0.68780600023882943</c:v>
                </c:pt>
                <c:pt idx="20">
                  <c:v>0.59317158491440769</c:v>
                </c:pt>
                <c:pt idx="21">
                  <c:v>0.57841508559226196</c:v>
                </c:pt>
                <c:pt idx="22">
                  <c:v>0.59609724573443568</c:v>
                </c:pt>
                <c:pt idx="23">
                  <c:v>0.5256109468182999</c:v>
                </c:pt>
                <c:pt idx="24">
                  <c:v>0.49170770084503479</c:v>
                </c:pt>
                <c:pt idx="25">
                  <c:v>0.54219554512823032</c:v>
                </c:pt>
                <c:pt idx="26">
                  <c:v>0.49512155716804462</c:v>
                </c:pt>
                <c:pt idx="27">
                  <c:v>0.42804911457491868</c:v>
                </c:pt>
                <c:pt idx="28">
                  <c:v>0.52097660173783544</c:v>
                </c:pt>
                <c:pt idx="29">
                  <c:v>0.54573232837645136</c:v>
                </c:pt>
                <c:pt idx="30">
                  <c:v>0.55756141077963761</c:v>
                </c:pt>
                <c:pt idx="31">
                  <c:v>0.54987847795393396</c:v>
                </c:pt>
                <c:pt idx="32">
                  <c:v>0.55609858036962367</c:v>
                </c:pt>
                <c:pt idx="33">
                  <c:v>0.6640249085072456</c:v>
                </c:pt>
                <c:pt idx="34">
                  <c:v>0.67560989315894104</c:v>
                </c:pt>
                <c:pt idx="35">
                  <c:v>0.77829250988683696</c:v>
                </c:pt>
                <c:pt idx="36">
                  <c:v>0.72000056195165807</c:v>
                </c:pt>
                <c:pt idx="37">
                  <c:v>0.67036618174921503</c:v>
                </c:pt>
                <c:pt idx="38">
                  <c:v>0.71707314503269859</c:v>
                </c:pt>
                <c:pt idx="39">
                  <c:v>0.77158596806709701</c:v>
                </c:pt>
                <c:pt idx="40">
                  <c:v>0.78829349330223863</c:v>
                </c:pt>
                <c:pt idx="41">
                  <c:v>0.73390359719305143</c:v>
                </c:pt>
                <c:pt idx="42">
                  <c:v>0.7243908092806316</c:v>
                </c:pt>
                <c:pt idx="43">
                  <c:v>0.75329268549673012</c:v>
                </c:pt>
                <c:pt idx="44">
                  <c:v>0.78634246738924285</c:v>
                </c:pt>
                <c:pt idx="45">
                  <c:v>0.79682989020869477</c:v>
                </c:pt>
                <c:pt idx="46">
                  <c:v>1</c:v>
                </c:pt>
                <c:pt idx="47">
                  <c:v>0.81109819402785877</c:v>
                </c:pt>
                <c:pt idx="48">
                  <c:v>0.57951264742450526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789-8442-9780-D1C99E74358B}"/>
            </c:ext>
          </c:extLst>
        </c:ser>
        <c:ser>
          <c:idx val="6"/>
          <c:order val="6"/>
          <c:tx>
            <c:strRef>
              <c:f>'4hpf'!$AA$2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tint val="96000"/>
                </a:schemeClr>
              </a:solidFill>
              <a:ln w="9525">
                <a:solidFill>
                  <a:schemeClr val="accent6">
                    <a:tint val="96000"/>
                  </a:schemeClr>
                </a:solidFill>
              </a:ln>
              <a:effectLst/>
            </c:spPr>
          </c:marker>
          <c:xVal>
            <c:numRef>
              <c:f>'4hpf'!$AA$3:$AA$104</c:f>
              <c:numCache>
                <c:formatCode>General</c:formatCode>
                <c:ptCount val="102"/>
                <c:pt idx="0">
                  <c:v>0</c:v>
                </c:pt>
                <c:pt idx="1">
                  <c:v>1.1114283119006528E-2</c:v>
                </c:pt>
                <c:pt idx="2">
                  <c:v>2.2222078040045161E-2</c:v>
                </c:pt>
                <c:pt idx="3">
                  <c:v>3.333636115905169E-2</c:v>
                </c:pt>
                <c:pt idx="4">
                  <c:v>4.4444156080090322E-2</c:v>
                </c:pt>
                <c:pt idx="5">
                  <c:v>5.5558439199096844E-2</c:v>
                </c:pt>
                <c:pt idx="6">
                  <c:v>6.6666234120135476E-2</c:v>
                </c:pt>
                <c:pt idx="7">
                  <c:v>7.7780517239142005E-2</c:v>
                </c:pt>
                <c:pt idx="8">
                  <c:v>8.8888312160180644E-2</c:v>
                </c:pt>
                <c:pt idx="9">
                  <c:v>0.10000259527918716</c:v>
                </c:pt>
                <c:pt idx="10">
                  <c:v>0.11111039020022578</c:v>
                </c:pt>
                <c:pt idx="11">
                  <c:v>0.12222467331923231</c:v>
                </c:pt>
                <c:pt idx="12">
                  <c:v>0.13333246824027095</c:v>
                </c:pt>
                <c:pt idx="13">
                  <c:v>0.14444675135927748</c:v>
                </c:pt>
                <c:pt idx="14">
                  <c:v>0.15555454628031612</c:v>
                </c:pt>
                <c:pt idx="15">
                  <c:v>0.16666882939932265</c:v>
                </c:pt>
                <c:pt idx="16">
                  <c:v>0.17777662432036129</c:v>
                </c:pt>
                <c:pt idx="17">
                  <c:v>0.18889090743936782</c:v>
                </c:pt>
                <c:pt idx="18">
                  <c:v>0.19999870236040643</c:v>
                </c:pt>
                <c:pt idx="19">
                  <c:v>0.21111298547941296</c:v>
                </c:pt>
                <c:pt idx="20">
                  <c:v>0.22222078040045157</c:v>
                </c:pt>
                <c:pt idx="21">
                  <c:v>0.2333350635194581</c:v>
                </c:pt>
                <c:pt idx="22">
                  <c:v>0.24444285844049676</c:v>
                </c:pt>
                <c:pt idx="23">
                  <c:v>0.25555714155950326</c:v>
                </c:pt>
                <c:pt idx="24">
                  <c:v>0.2666649364805419</c:v>
                </c:pt>
                <c:pt idx="25">
                  <c:v>0.27777921959954843</c:v>
                </c:pt>
                <c:pt idx="26">
                  <c:v>0.28888701452058702</c:v>
                </c:pt>
                <c:pt idx="27">
                  <c:v>0.3000012976395936</c:v>
                </c:pt>
                <c:pt idx="28">
                  <c:v>0.31110909256063224</c:v>
                </c:pt>
                <c:pt idx="29">
                  <c:v>0.32222337567963877</c:v>
                </c:pt>
                <c:pt idx="30">
                  <c:v>0.33333117060067741</c:v>
                </c:pt>
                <c:pt idx="31">
                  <c:v>0.34444545371968388</c:v>
                </c:pt>
                <c:pt idx="32">
                  <c:v>0.35555324864072257</c:v>
                </c:pt>
                <c:pt idx="33">
                  <c:v>0.36666753175972905</c:v>
                </c:pt>
                <c:pt idx="34">
                  <c:v>0.37777532668076769</c:v>
                </c:pt>
                <c:pt idx="35">
                  <c:v>0.38888960979977422</c:v>
                </c:pt>
                <c:pt idx="36">
                  <c:v>0.39999740472081285</c:v>
                </c:pt>
                <c:pt idx="37">
                  <c:v>0.41111168783981938</c:v>
                </c:pt>
                <c:pt idx="38">
                  <c:v>0.42221948276085802</c:v>
                </c:pt>
                <c:pt idx="39">
                  <c:v>0.43333376587986455</c:v>
                </c:pt>
                <c:pt idx="40">
                  <c:v>0.44444156080090313</c:v>
                </c:pt>
                <c:pt idx="41">
                  <c:v>0.45555584391990972</c:v>
                </c:pt>
                <c:pt idx="42">
                  <c:v>0.4666636388409483</c:v>
                </c:pt>
                <c:pt idx="43">
                  <c:v>0.47777792195995489</c:v>
                </c:pt>
                <c:pt idx="44">
                  <c:v>0.48888571688099353</c:v>
                </c:pt>
                <c:pt idx="45">
                  <c:v>0.5</c:v>
                </c:pt>
                <c:pt idx="46">
                  <c:v>0.51110779492103864</c:v>
                </c:pt>
                <c:pt idx="47">
                  <c:v>0.52222207804004517</c:v>
                </c:pt>
                <c:pt idx="48">
                  <c:v>0.53332987296108381</c:v>
                </c:pt>
                <c:pt idx="49">
                  <c:v>0.54444415608009034</c:v>
                </c:pt>
                <c:pt idx="50">
                  <c:v>0.55555195100112897</c:v>
                </c:pt>
                <c:pt idx="51">
                  <c:v>0.5666662341201355</c:v>
                </c:pt>
                <c:pt idx="52">
                  <c:v>0.57777402904117403</c:v>
                </c:pt>
                <c:pt idx="53">
                  <c:v>0.58888831216018067</c:v>
                </c:pt>
                <c:pt idx="54">
                  <c:v>0.59999610708121931</c:v>
                </c:pt>
                <c:pt idx="55">
                  <c:v>0.61111039020022573</c:v>
                </c:pt>
                <c:pt idx="56">
                  <c:v>0.62221818512126448</c:v>
                </c:pt>
                <c:pt idx="57">
                  <c:v>0.63333246824027101</c:v>
                </c:pt>
                <c:pt idx="58">
                  <c:v>0.64444026316130953</c:v>
                </c:pt>
                <c:pt idx="59">
                  <c:v>0.65555454628031606</c:v>
                </c:pt>
                <c:pt idx="60">
                  <c:v>0.66666234120135481</c:v>
                </c:pt>
                <c:pt idx="61">
                  <c:v>0.67777662432036134</c:v>
                </c:pt>
                <c:pt idx="62">
                  <c:v>0.68888441924139987</c:v>
                </c:pt>
                <c:pt idx="63">
                  <c:v>0.69999870236040651</c:v>
                </c:pt>
                <c:pt idx="64">
                  <c:v>0.71110649728144515</c:v>
                </c:pt>
                <c:pt idx="65">
                  <c:v>0.72222078040045157</c:v>
                </c:pt>
                <c:pt idx="66">
                  <c:v>0.73332857532149021</c:v>
                </c:pt>
                <c:pt idx="67">
                  <c:v>0.74444285844049685</c:v>
                </c:pt>
                <c:pt idx="68">
                  <c:v>0.75555065336153537</c:v>
                </c:pt>
                <c:pt idx="69">
                  <c:v>0.7666649364805419</c:v>
                </c:pt>
                <c:pt idx="70">
                  <c:v>0.77777273140158065</c:v>
                </c:pt>
                <c:pt idx="71">
                  <c:v>0.78888701452058707</c:v>
                </c:pt>
                <c:pt idx="72">
                  <c:v>0.79999480944162571</c:v>
                </c:pt>
                <c:pt idx="73">
                  <c:v>0.81110909256063224</c:v>
                </c:pt>
                <c:pt idx="74">
                  <c:v>0.82221688748167088</c:v>
                </c:pt>
                <c:pt idx="75">
                  <c:v>0.83333117060067741</c:v>
                </c:pt>
                <c:pt idx="76">
                  <c:v>0.84443896552171605</c:v>
                </c:pt>
                <c:pt idx="77">
                  <c:v>0.85555324864072246</c:v>
                </c:pt>
                <c:pt idx="78">
                  <c:v>0.86666104356176121</c:v>
                </c:pt>
                <c:pt idx="79">
                  <c:v>0.87777532668076774</c:v>
                </c:pt>
                <c:pt idx="80">
                  <c:v>0.88888960979977427</c:v>
                </c:pt>
                <c:pt idx="81">
                  <c:v>0.89999740472081291</c:v>
                </c:pt>
                <c:pt idx="82">
                  <c:v>0.91111168783981944</c:v>
                </c:pt>
                <c:pt idx="83">
                  <c:v>0.92221948276085808</c:v>
                </c:pt>
                <c:pt idx="84">
                  <c:v>0.9333337658798645</c:v>
                </c:pt>
                <c:pt idx="85">
                  <c:v>0.94444156080090325</c:v>
                </c:pt>
                <c:pt idx="86">
                  <c:v>0.95555584391990978</c:v>
                </c:pt>
                <c:pt idx="87">
                  <c:v>0.9666636388409483</c:v>
                </c:pt>
                <c:pt idx="88">
                  <c:v>0.97777792195995483</c:v>
                </c:pt>
                <c:pt idx="89">
                  <c:v>0.98888571688099358</c:v>
                </c:pt>
                <c:pt idx="90">
                  <c:v>1</c:v>
                </c:pt>
              </c:numCache>
            </c:numRef>
          </c:xVal>
          <c:yVal>
            <c:numRef>
              <c:f>'4hpf'!$AB$3:$AB$104</c:f>
              <c:numCache>
                <c:formatCode>General</c:formatCode>
                <c:ptCount val="102"/>
                <c:pt idx="0">
                  <c:v>0.54916346713570452</c:v>
                </c:pt>
                <c:pt idx="1">
                  <c:v>0.72071115099955596</c:v>
                </c:pt>
                <c:pt idx="2">
                  <c:v>0.56171577495594915</c:v>
                </c:pt>
                <c:pt idx="3">
                  <c:v>0.64644385274260086</c:v>
                </c:pt>
                <c:pt idx="4">
                  <c:v>0.7228042483285817</c:v>
                </c:pt>
                <c:pt idx="5">
                  <c:v>0.60669540099131847</c:v>
                </c:pt>
                <c:pt idx="6">
                  <c:v>0.7594146231248029</c:v>
                </c:pt>
                <c:pt idx="7">
                  <c:v>0.61924770881156321</c:v>
                </c:pt>
                <c:pt idx="8">
                  <c:v>0.67677807362869957</c:v>
                </c:pt>
                <c:pt idx="9">
                  <c:v>0.7594146231248029</c:v>
                </c:pt>
                <c:pt idx="10">
                  <c:v>0.73221847919376526</c:v>
                </c:pt>
                <c:pt idx="11">
                  <c:v>0.65899616056284549</c:v>
                </c:pt>
                <c:pt idx="12">
                  <c:v>0.76569077703492516</c:v>
                </c:pt>
                <c:pt idx="13">
                  <c:v>0.6370296218774173</c:v>
                </c:pt>
                <c:pt idx="14">
                  <c:v>0.59100501621601265</c:v>
                </c:pt>
                <c:pt idx="15">
                  <c:v>0.54916346713570452</c:v>
                </c:pt>
                <c:pt idx="16">
                  <c:v>0.5292884567408247</c:v>
                </c:pt>
                <c:pt idx="17">
                  <c:v>0.62447731405717255</c:v>
                </c:pt>
                <c:pt idx="18">
                  <c:v>0.48954000498954237</c:v>
                </c:pt>
                <c:pt idx="19">
                  <c:v>0.54393386189009507</c:v>
                </c:pt>
                <c:pt idx="20">
                  <c:v>0.62761539101223385</c:v>
                </c:pt>
                <c:pt idx="21">
                  <c:v>0.73117193052925245</c:v>
                </c:pt>
                <c:pt idx="22">
                  <c:v>0.55439307238131408</c:v>
                </c:pt>
                <c:pt idx="23">
                  <c:v>0.60355732403625739</c:v>
                </c:pt>
                <c:pt idx="24">
                  <c:v>0.53661115931545988</c:v>
                </c:pt>
                <c:pt idx="25">
                  <c:v>0.559624246665401</c:v>
                </c:pt>
                <c:pt idx="26">
                  <c:v>0.58577384193192572</c:v>
                </c:pt>
                <c:pt idx="27">
                  <c:v>0.51464462063003169</c:v>
                </c:pt>
                <c:pt idx="28">
                  <c:v>0.49476961023515181</c:v>
                </c:pt>
                <c:pt idx="29">
                  <c:v>0.56903847753058445</c:v>
                </c:pt>
                <c:pt idx="30">
                  <c:v>0.56485385191101045</c:v>
                </c:pt>
                <c:pt idx="31">
                  <c:v>0.6370296218774173</c:v>
                </c:pt>
                <c:pt idx="32">
                  <c:v>0.52301230283070232</c:v>
                </c:pt>
                <c:pt idx="33">
                  <c:v>0.54602539018064333</c:v>
                </c:pt>
                <c:pt idx="34">
                  <c:v>0.55230154409076582</c:v>
                </c:pt>
                <c:pt idx="35">
                  <c:v>0.52301230283070232</c:v>
                </c:pt>
                <c:pt idx="36">
                  <c:v>0.49581615889966474</c:v>
                </c:pt>
                <c:pt idx="37">
                  <c:v>0.55753114933637515</c:v>
                </c:pt>
                <c:pt idx="38">
                  <c:v>0.58472886230589038</c:v>
                </c:pt>
                <c:pt idx="39">
                  <c:v>0.56485385191101045</c:v>
                </c:pt>
                <c:pt idx="40">
                  <c:v>0.64330577578753967</c:v>
                </c:pt>
                <c:pt idx="41">
                  <c:v>0.64749040140711367</c:v>
                </c:pt>
                <c:pt idx="42">
                  <c:v>0.53974923627052107</c:v>
                </c:pt>
                <c:pt idx="43">
                  <c:v>0.4926780819446035</c:v>
                </c:pt>
                <c:pt idx="44">
                  <c:v>0.5700834571566199</c:v>
                </c:pt>
                <c:pt idx="45">
                  <c:v>0.47071154325917536</c:v>
                </c:pt>
                <c:pt idx="46">
                  <c:v>0.60774038061735391</c:v>
                </c:pt>
                <c:pt idx="47">
                  <c:v>0.57845270839576801</c:v>
                </c:pt>
                <c:pt idx="48">
                  <c:v>0.64330577578753967</c:v>
                </c:pt>
                <c:pt idx="49">
                  <c:v>0.66527231447296775</c:v>
                </c:pt>
                <c:pt idx="50">
                  <c:v>0.74790886396907108</c:v>
                </c:pt>
                <c:pt idx="51">
                  <c:v>0.65272000665272312</c:v>
                </c:pt>
                <c:pt idx="52">
                  <c:v>0.6736399966736385</c:v>
                </c:pt>
                <c:pt idx="53">
                  <c:v>0.64016769883247837</c:v>
                </c:pt>
                <c:pt idx="54">
                  <c:v>0.60251077537174447</c:v>
                </c:pt>
                <c:pt idx="55">
                  <c:v>0.61715461148253736</c:v>
                </c:pt>
                <c:pt idx="56">
                  <c:v>0.58159078535082909</c:v>
                </c:pt>
                <c:pt idx="57">
                  <c:v>0.62133923710211147</c:v>
                </c:pt>
                <c:pt idx="58">
                  <c:v>0.63180001663180785</c:v>
                </c:pt>
                <c:pt idx="59">
                  <c:v>0.63493809358686903</c:v>
                </c:pt>
                <c:pt idx="60">
                  <c:v>0.64330577578753967</c:v>
                </c:pt>
                <c:pt idx="61">
                  <c:v>0.64853538103314912</c:v>
                </c:pt>
                <c:pt idx="62">
                  <c:v>0.60251077537174447</c:v>
                </c:pt>
                <c:pt idx="63">
                  <c:v>0.6370296218774173</c:v>
                </c:pt>
                <c:pt idx="64">
                  <c:v>0.82426769051657445</c:v>
                </c:pt>
                <c:pt idx="65">
                  <c:v>0.72698730490967833</c:v>
                </c:pt>
                <c:pt idx="66">
                  <c:v>0.78138116181023098</c:v>
                </c:pt>
                <c:pt idx="67">
                  <c:v>0.73431000748431352</c:v>
                </c:pt>
                <c:pt idx="68">
                  <c:v>0.75836807446028998</c:v>
                </c:pt>
                <c:pt idx="69">
                  <c:v>0.73117193052925245</c:v>
                </c:pt>
                <c:pt idx="70">
                  <c:v>0.84728077786651568</c:v>
                </c:pt>
                <c:pt idx="71">
                  <c:v>0.70920539184382425</c:v>
                </c:pt>
                <c:pt idx="72">
                  <c:v>0.72803385357419115</c:v>
                </c:pt>
                <c:pt idx="73">
                  <c:v>0.88807577828231088</c:v>
                </c:pt>
                <c:pt idx="74">
                  <c:v>0.89853655781200725</c:v>
                </c:pt>
                <c:pt idx="75">
                  <c:v>0.67468654533815131</c:v>
                </c:pt>
                <c:pt idx="76">
                  <c:v>0.67573309400266424</c:v>
                </c:pt>
                <c:pt idx="77">
                  <c:v>0.68514732486784768</c:v>
                </c:pt>
                <c:pt idx="78">
                  <c:v>0.65899616056284549</c:v>
                </c:pt>
                <c:pt idx="79">
                  <c:v>0.68828540182290898</c:v>
                </c:pt>
                <c:pt idx="80">
                  <c:v>0.74267768968498415</c:v>
                </c:pt>
                <c:pt idx="81">
                  <c:v>0.98849424084426818</c:v>
                </c:pt>
                <c:pt idx="82">
                  <c:v>0.78347269010077936</c:v>
                </c:pt>
                <c:pt idx="83">
                  <c:v>0.76046117178931583</c:v>
                </c:pt>
                <c:pt idx="84">
                  <c:v>0.70606731488876306</c:v>
                </c:pt>
                <c:pt idx="85">
                  <c:v>0.87866154741712732</c:v>
                </c:pt>
                <c:pt idx="86">
                  <c:v>0.89539848085694607</c:v>
                </c:pt>
                <c:pt idx="87">
                  <c:v>0.84728077786651568</c:v>
                </c:pt>
                <c:pt idx="88">
                  <c:v>1</c:v>
                </c:pt>
                <c:pt idx="89">
                  <c:v>0.83368192138175801</c:v>
                </c:pt>
                <c:pt idx="90">
                  <c:v>0.75313846921468053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789-8442-9780-D1C99E74358B}"/>
            </c:ext>
          </c:extLst>
        </c:ser>
        <c:ser>
          <c:idx val="7"/>
          <c:order val="7"/>
          <c:tx>
            <c:strRef>
              <c:f>'4hpf'!$AE$2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95000"/>
                </a:schemeClr>
              </a:solidFill>
              <a:ln w="9525">
                <a:solidFill>
                  <a:schemeClr val="accent6">
                    <a:shade val="95000"/>
                  </a:schemeClr>
                </a:solidFill>
              </a:ln>
              <a:effectLst/>
            </c:spPr>
          </c:marker>
          <c:xVal>
            <c:numRef>
              <c:f>'4hpf'!$AE$3:$AE$104</c:f>
              <c:numCache>
                <c:formatCode>General</c:formatCode>
                <c:ptCount val="102"/>
                <c:pt idx="0">
                  <c:v>0</c:v>
                </c:pt>
                <c:pt idx="1">
                  <c:v>1.3337174356498857E-2</c:v>
                </c:pt>
                <c:pt idx="2">
                  <c:v>2.6666562855229763E-2</c:v>
                </c:pt>
                <c:pt idx="3">
                  <c:v>4.0003737211728618E-2</c:v>
                </c:pt>
                <c:pt idx="4">
                  <c:v>5.3333125710459527E-2</c:v>
                </c:pt>
                <c:pt idx="5">
                  <c:v>6.6670300066958371E-2</c:v>
                </c:pt>
                <c:pt idx="6">
                  <c:v>7.9999688565689286E-2</c:v>
                </c:pt>
                <c:pt idx="7">
                  <c:v>9.3336862922188152E-2</c:v>
                </c:pt>
                <c:pt idx="8">
                  <c:v>0.10666625142091905</c:v>
                </c:pt>
                <c:pt idx="9">
                  <c:v>0.12000342577741789</c:v>
                </c:pt>
                <c:pt idx="10">
                  <c:v>0.13333281427614879</c:v>
                </c:pt>
                <c:pt idx="11">
                  <c:v>0.14666998863264766</c:v>
                </c:pt>
                <c:pt idx="12">
                  <c:v>0.15999937713137857</c:v>
                </c:pt>
                <c:pt idx="13">
                  <c:v>0.17333655148787744</c:v>
                </c:pt>
                <c:pt idx="14">
                  <c:v>0.18666593998660833</c:v>
                </c:pt>
                <c:pt idx="15">
                  <c:v>0.20000311434310719</c:v>
                </c:pt>
                <c:pt idx="16">
                  <c:v>0.21333250284183811</c:v>
                </c:pt>
                <c:pt idx="17">
                  <c:v>0.22666967719833697</c:v>
                </c:pt>
                <c:pt idx="18">
                  <c:v>0.23999906569706786</c:v>
                </c:pt>
                <c:pt idx="19">
                  <c:v>0.2533362400535667</c:v>
                </c:pt>
                <c:pt idx="20">
                  <c:v>0.26666562855229758</c:v>
                </c:pt>
                <c:pt idx="21">
                  <c:v>0.28000280290879648</c:v>
                </c:pt>
                <c:pt idx="22">
                  <c:v>0.29333219140752737</c:v>
                </c:pt>
                <c:pt idx="23">
                  <c:v>0.30666936576402626</c:v>
                </c:pt>
                <c:pt idx="24">
                  <c:v>0.31999875426275715</c:v>
                </c:pt>
                <c:pt idx="25">
                  <c:v>0.33333592861925598</c:v>
                </c:pt>
                <c:pt idx="26">
                  <c:v>0.34666531711798687</c:v>
                </c:pt>
                <c:pt idx="27">
                  <c:v>0.36000249147448576</c:v>
                </c:pt>
                <c:pt idx="28">
                  <c:v>0.37333187997321665</c:v>
                </c:pt>
                <c:pt idx="29">
                  <c:v>0.38666905432971554</c:v>
                </c:pt>
                <c:pt idx="30">
                  <c:v>0.39999844282844643</c:v>
                </c:pt>
                <c:pt idx="31">
                  <c:v>0.41333561718494527</c:v>
                </c:pt>
                <c:pt idx="32">
                  <c:v>0.42666500568367621</c:v>
                </c:pt>
                <c:pt idx="33">
                  <c:v>0.44000218004017505</c:v>
                </c:pt>
                <c:pt idx="34">
                  <c:v>0.45333156853890594</c:v>
                </c:pt>
                <c:pt idx="35">
                  <c:v>0.46666874289540483</c:v>
                </c:pt>
                <c:pt idx="36">
                  <c:v>0.47999813139413572</c:v>
                </c:pt>
                <c:pt idx="37">
                  <c:v>0.4933353057506345</c:v>
                </c:pt>
                <c:pt idx="38">
                  <c:v>0.50666469424936544</c:v>
                </c:pt>
                <c:pt idx="39">
                  <c:v>0.52000186860586428</c:v>
                </c:pt>
                <c:pt idx="40">
                  <c:v>0.53333125710459517</c:v>
                </c:pt>
                <c:pt idx="41">
                  <c:v>0.54666843146109412</c:v>
                </c:pt>
                <c:pt idx="42">
                  <c:v>0.55999781995982501</c:v>
                </c:pt>
                <c:pt idx="43">
                  <c:v>0.57333499431632384</c:v>
                </c:pt>
                <c:pt idx="44">
                  <c:v>0.58666438281505473</c:v>
                </c:pt>
                <c:pt idx="45">
                  <c:v>0.60000155717155357</c:v>
                </c:pt>
                <c:pt idx="46">
                  <c:v>0.61333094567028457</c:v>
                </c:pt>
                <c:pt idx="47">
                  <c:v>0.6266681200267834</c:v>
                </c:pt>
                <c:pt idx="48">
                  <c:v>0.63999750852551429</c:v>
                </c:pt>
                <c:pt idx="49">
                  <c:v>0.65333468288201302</c:v>
                </c:pt>
                <c:pt idx="50">
                  <c:v>0.66666407138074402</c:v>
                </c:pt>
                <c:pt idx="51">
                  <c:v>0.68000124573724297</c:v>
                </c:pt>
                <c:pt idx="52">
                  <c:v>0.69333063423597374</c:v>
                </c:pt>
                <c:pt idx="53">
                  <c:v>0.70666780859247258</c:v>
                </c:pt>
                <c:pt idx="54">
                  <c:v>0.71999719709120358</c:v>
                </c:pt>
                <c:pt idx="55">
                  <c:v>0.7333343714477023</c:v>
                </c:pt>
                <c:pt idx="56">
                  <c:v>0.7466637599464333</c:v>
                </c:pt>
                <c:pt idx="57">
                  <c:v>0.76000093430293214</c:v>
                </c:pt>
                <c:pt idx="58">
                  <c:v>0.77333032280166303</c:v>
                </c:pt>
                <c:pt idx="59">
                  <c:v>0.78666749715816187</c:v>
                </c:pt>
                <c:pt idx="60">
                  <c:v>0.79999688565689286</c:v>
                </c:pt>
                <c:pt idx="61">
                  <c:v>0.8133340600133917</c:v>
                </c:pt>
                <c:pt idx="62">
                  <c:v>0.82666344851212259</c:v>
                </c:pt>
                <c:pt idx="63">
                  <c:v>0.84000062286862143</c:v>
                </c:pt>
                <c:pt idx="64">
                  <c:v>0.85333001136735243</c:v>
                </c:pt>
                <c:pt idx="65">
                  <c:v>0.86666718572385115</c:v>
                </c:pt>
                <c:pt idx="66">
                  <c:v>0.87999657422258215</c:v>
                </c:pt>
                <c:pt idx="67">
                  <c:v>0.89333374857908099</c:v>
                </c:pt>
                <c:pt idx="68">
                  <c:v>0.90666313707781188</c:v>
                </c:pt>
                <c:pt idx="69">
                  <c:v>0.92000031143431071</c:v>
                </c:pt>
                <c:pt idx="70">
                  <c:v>0.93332969993304171</c:v>
                </c:pt>
                <c:pt idx="71">
                  <c:v>0.94666687428954044</c:v>
                </c:pt>
                <c:pt idx="72">
                  <c:v>0.95999626278827144</c:v>
                </c:pt>
                <c:pt idx="73">
                  <c:v>0.97333343714477027</c:v>
                </c:pt>
                <c:pt idx="74">
                  <c:v>0.98666282564350116</c:v>
                </c:pt>
                <c:pt idx="75">
                  <c:v>1</c:v>
                </c:pt>
              </c:numCache>
            </c:numRef>
          </c:xVal>
          <c:yVal>
            <c:numRef>
              <c:f>'4hpf'!$AF$3:$AF$104</c:f>
              <c:numCache>
                <c:formatCode>General</c:formatCode>
                <c:ptCount val="102"/>
                <c:pt idx="0">
                  <c:v>0.74184485825954949</c:v>
                </c:pt>
                <c:pt idx="1">
                  <c:v>0.70163549315510731</c:v>
                </c:pt>
                <c:pt idx="2">
                  <c:v>0.7533777982319364</c:v>
                </c:pt>
                <c:pt idx="3">
                  <c:v>0.75731919248813384</c:v>
                </c:pt>
                <c:pt idx="4">
                  <c:v>0.75979613004265611</c:v>
                </c:pt>
                <c:pt idx="5">
                  <c:v>0.7883708949533943</c:v>
                </c:pt>
                <c:pt idx="6">
                  <c:v>0.74362528591937249</c:v>
                </c:pt>
                <c:pt idx="7">
                  <c:v>0.70048425983803053</c:v>
                </c:pt>
                <c:pt idx="8">
                  <c:v>0.72944093747209493</c:v>
                </c:pt>
                <c:pt idx="9">
                  <c:v>0.74824120948187633</c:v>
                </c:pt>
                <c:pt idx="10">
                  <c:v>0.76895379268183783</c:v>
                </c:pt>
                <c:pt idx="11">
                  <c:v>0.74337663051317804</c:v>
                </c:pt>
                <c:pt idx="12">
                  <c:v>0.71129184039345261</c:v>
                </c:pt>
                <c:pt idx="13">
                  <c:v>0.73640878399263654</c:v>
                </c:pt>
                <c:pt idx="14">
                  <c:v>0.73797627470240346</c:v>
                </c:pt>
                <c:pt idx="15">
                  <c:v>0.73195359348275557</c:v>
                </c:pt>
                <c:pt idx="16">
                  <c:v>0.70072604631035218</c:v>
                </c:pt>
                <c:pt idx="17">
                  <c:v>0.59072144412465744</c:v>
                </c:pt>
                <c:pt idx="18">
                  <c:v>0.63044723628445631</c:v>
                </c:pt>
                <c:pt idx="19">
                  <c:v>0.55775056153534408</c:v>
                </c:pt>
                <c:pt idx="20">
                  <c:v>0.58798073950942076</c:v>
                </c:pt>
                <c:pt idx="21">
                  <c:v>0.58543099125584719</c:v>
                </c:pt>
                <c:pt idx="22">
                  <c:v>0.6013518061861618</c:v>
                </c:pt>
                <c:pt idx="23">
                  <c:v>0.70599451859076956</c:v>
                </c:pt>
                <c:pt idx="24">
                  <c:v>0.58294718476745222</c:v>
                </c:pt>
                <c:pt idx="25">
                  <c:v>0.63652074761476274</c:v>
                </c:pt>
                <c:pt idx="26">
                  <c:v>0.68904061600598976</c:v>
                </c:pt>
                <c:pt idx="27">
                  <c:v>0.77938770323458095</c:v>
                </c:pt>
                <c:pt idx="28">
                  <c:v>0.69231572367652816</c:v>
                </c:pt>
                <c:pt idx="29">
                  <c:v>0.64001566116922992</c:v>
                </c:pt>
                <c:pt idx="30">
                  <c:v>0.69128950495593577</c:v>
                </c:pt>
                <c:pt idx="31">
                  <c:v>0.65530728175679853</c:v>
                </c:pt>
                <c:pt idx="32">
                  <c:v>0.65970339943537371</c:v>
                </c:pt>
                <c:pt idx="33">
                  <c:v>0.73872361470776116</c:v>
                </c:pt>
                <c:pt idx="34">
                  <c:v>0.66458995899246476</c:v>
                </c:pt>
                <c:pt idx="35">
                  <c:v>0.74147805719074344</c:v>
                </c:pt>
                <c:pt idx="36">
                  <c:v>0.72949176758275347</c:v>
                </c:pt>
                <c:pt idx="37">
                  <c:v>0.6635939635809126</c:v>
                </c:pt>
                <c:pt idx="38">
                  <c:v>0.66296339545139193</c:v>
                </c:pt>
                <c:pt idx="39">
                  <c:v>0.64515224991928999</c:v>
                </c:pt>
                <c:pt idx="40">
                  <c:v>0.6277285122576125</c:v>
                </c:pt>
                <c:pt idx="41">
                  <c:v>0.562468145319165</c:v>
                </c:pt>
                <c:pt idx="42">
                  <c:v>0.62222649622552084</c:v>
                </c:pt>
                <c:pt idx="43">
                  <c:v>0.62790435696475555</c:v>
                </c:pt>
                <c:pt idx="44">
                  <c:v>0.6284621143952247</c:v>
                </c:pt>
                <c:pt idx="45">
                  <c:v>0.61435744558087135</c:v>
                </c:pt>
                <c:pt idx="46">
                  <c:v>0.67811626357473054</c:v>
                </c:pt>
                <c:pt idx="47">
                  <c:v>0.51512195792091109</c:v>
                </c:pt>
                <c:pt idx="48">
                  <c:v>0.57303393940226544</c:v>
                </c:pt>
                <c:pt idx="49">
                  <c:v>0.58851514256472259</c:v>
                </c:pt>
                <c:pt idx="50">
                  <c:v>0.59988734948448652</c:v>
                </c:pt>
                <c:pt idx="51">
                  <c:v>0.58206796123173721</c:v>
                </c:pt>
                <c:pt idx="52">
                  <c:v>0.57248442469244343</c:v>
                </c:pt>
                <c:pt idx="53">
                  <c:v>0.59201829883983703</c:v>
                </c:pt>
                <c:pt idx="54">
                  <c:v>0.6677043336103804</c:v>
                </c:pt>
                <c:pt idx="55">
                  <c:v>0.64861007123084424</c:v>
                </c:pt>
                <c:pt idx="56">
                  <c:v>0.65428930575685351</c:v>
                </c:pt>
                <c:pt idx="57">
                  <c:v>0.66491279888448518</c:v>
                </c:pt>
                <c:pt idx="58">
                  <c:v>0.64702746886655726</c:v>
                </c:pt>
                <c:pt idx="59">
                  <c:v>0.69239540330945237</c:v>
                </c:pt>
                <c:pt idx="60">
                  <c:v>0.65447201939786925</c:v>
                </c:pt>
                <c:pt idx="61">
                  <c:v>0.62687951203093772</c:v>
                </c:pt>
                <c:pt idx="62">
                  <c:v>0.62689324989868322</c:v>
                </c:pt>
                <c:pt idx="63">
                  <c:v>0.64488848285857547</c:v>
                </c:pt>
                <c:pt idx="64">
                  <c:v>0.61813810678444592</c:v>
                </c:pt>
                <c:pt idx="65">
                  <c:v>0.70209708551135774</c:v>
                </c:pt>
                <c:pt idx="66">
                  <c:v>0.78683912269976575</c:v>
                </c:pt>
                <c:pt idx="67">
                  <c:v>0.79274503204357649</c:v>
                </c:pt>
                <c:pt idx="68">
                  <c:v>0.79832810149536693</c:v>
                </c:pt>
                <c:pt idx="69">
                  <c:v>0.8179636358640775</c:v>
                </c:pt>
                <c:pt idx="70">
                  <c:v>0.85669343261232422</c:v>
                </c:pt>
                <c:pt idx="71">
                  <c:v>0.97100760390979723</c:v>
                </c:pt>
                <c:pt idx="72">
                  <c:v>0.97105843402045566</c:v>
                </c:pt>
                <c:pt idx="73">
                  <c:v>1</c:v>
                </c:pt>
                <c:pt idx="74">
                  <c:v>0.90277985753831136</c:v>
                </c:pt>
                <c:pt idx="75">
                  <c:v>0.83800993247838007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89-8442-9780-D1C99E74358B}"/>
            </c:ext>
          </c:extLst>
        </c:ser>
        <c:ser>
          <c:idx val="8"/>
          <c:order val="8"/>
          <c:tx>
            <c:strRef>
              <c:f>'4hpf'!$AI$2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86000"/>
                </a:schemeClr>
              </a:solidFill>
              <a:ln w="9525">
                <a:solidFill>
                  <a:schemeClr val="accent6">
                    <a:shade val="86000"/>
                  </a:schemeClr>
                </a:solidFill>
              </a:ln>
              <a:effectLst/>
            </c:spPr>
          </c:marker>
          <c:xVal>
            <c:numRef>
              <c:f>'4hpf'!$AI$3:$AI$104</c:f>
              <c:numCache>
                <c:formatCode>General</c:formatCode>
                <c:ptCount val="102"/>
                <c:pt idx="0">
                  <c:v>0</c:v>
                </c:pt>
                <c:pt idx="1">
                  <c:v>1.4929665847408879E-2</c:v>
                </c:pt>
                <c:pt idx="2">
                  <c:v>2.9850616186442157E-2</c:v>
                </c:pt>
                <c:pt idx="3">
                  <c:v>4.4780282033851038E-2</c:v>
                </c:pt>
                <c:pt idx="4">
                  <c:v>5.9701232372884314E-2</c:v>
                </c:pt>
                <c:pt idx="5">
                  <c:v>7.4630898220293188E-2</c:v>
                </c:pt>
                <c:pt idx="6">
                  <c:v>8.9551848559326463E-2</c:v>
                </c:pt>
                <c:pt idx="7">
                  <c:v>0.10448151440673535</c:v>
                </c:pt>
                <c:pt idx="8">
                  <c:v>0.11940246474576863</c:v>
                </c:pt>
                <c:pt idx="9">
                  <c:v>0.13433213059317747</c:v>
                </c:pt>
                <c:pt idx="10">
                  <c:v>0.14925308093221076</c:v>
                </c:pt>
                <c:pt idx="11">
                  <c:v>0.16418274677961964</c:v>
                </c:pt>
                <c:pt idx="12">
                  <c:v>0.17910369711865293</c:v>
                </c:pt>
                <c:pt idx="13">
                  <c:v>0.1940333629660618</c:v>
                </c:pt>
                <c:pt idx="14">
                  <c:v>0.20895431330509506</c:v>
                </c:pt>
                <c:pt idx="15">
                  <c:v>0.22388397915250394</c:v>
                </c:pt>
                <c:pt idx="16">
                  <c:v>0.23880492949153725</c:v>
                </c:pt>
                <c:pt idx="17">
                  <c:v>0.2537345953389461</c:v>
                </c:pt>
                <c:pt idx="18">
                  <c:v>0.26865554567797939</c:v>
                </c:pt>
                <c:pt idx="19">
                  <c:v>0.28358521152538824</c:v>
                </c:pt>
                <c:pt idx="20">
                  <c:v>0.29850616186442153</c:v>
                </c:pt>
                <c:pt idx="21">
                  <c:v>0.31343582771183037</c:v>
                </c:pt>
                <c:pt idx="22">
                  <c:v>0.32835677805086372</c:v>
                </c:pt>
                <c:pt idx="23">
                  <c:v>0.34328644389827256</c:v>
                </c:pt>
                <c:pt idx="24">
                  <c:v>0.35820739423730585</c:v>
                </c:pt>
                <c:pt idx="25">
                  <c:v>0.3731370600847147</c:v>
                </c:pt>
                <c:pt idx="26">
                  <c:v>0.38805801042374799</c:v>
                </c:pt>
                <c:pt idx="27">
                  <c:v>0.40298767627115689</c:v>
                </c:pt>
                <c:pt idx="28">
                  <c:v>0.41790862661019013</c:v>
                </c:pt>
                <c:pt idx="29">
                  <c:v>0.43283829245759908</c:v>
                </c:pt>
                <c:pt idx="30">
                  <c:v>0.44775924279663232</c:v>
                </c:pt>
                <c:pt idx="31">
                  <c:v>0.46268890864404116</c:v>
                </c:pt>
                <c:pt idx="32">
                  <c:v>0.47760985898307451</c:v>
                </c:pt>
                <c:pt idx="33">
                  <c:v>0.49253952483048336</c:v>
                </c:pt>
                <c:pt idx="34">
                  <c:v>0.50746047516951664</c:v>
                </c:pt>
                <c:pt idx="35">
                  <c:v>0.52239014101692549</c:v>
                </c:pt>
                <c:pt idx="36">
                  <c:v>0.53731109135595878</c:v>
                </c:pt>
                <c:pt idx="37">
                  <c:v>0.55224075720336763</c:v>
                </c:pt>
                <c:pt idx="38">
                  <c:v>0.56716170754240092</c:v>
                </c:pt>
                <c:pt idx="39">
                  <c:v>0.58209137338980976</c:v>
                </c:pt>
                <c:pt idx="40">
                  <c:v>0.59701232372884305</c:v>
                </c:pt>
                <c:pt idx="41">
                  <c:v>0.61194198957625201</c:v>
                </c:pt>
                <c:pt idx="42">
                  <c:v>0.62686293991528519</c:v>
                </c:pt>
                <c:pt idx="43">
                  <c:v>0.64179260576269415</c:v>
                </c:pt>
                <c:pt idx="44">
                  <c:v>0.65671355610172744</c:v>
                </c:pt>
                <c:pt idx="45">
                  <c:v>0.67164322194913628</c:v>
                </c:pt>
                <c:pt idx="46">
                  <c:v>0.68656417228816957</c:v>
                </c:pt>
                <c:pt idx="47">
                  <c:v>0.70149383813557842</c:v>
                </c:pt>
                <c:pt idx="48">
                  <c:v>0.71641478847461171</c:v>
                </c:pt>
                <c:pt idx="49">
                  <c:v>0.73134445432202055</c:v>
                </c:pt>
                <c:pt idx="50">
                  <c:v>0.74626540466105384</c:v>
                </c:pt>
                <c:pt idx="51">
                  <c:v>0.7611950705084628</c:v>
                </c:pt>
                <c:pt idx="52">
                  <c:v>0.77611602084749598</c:v>
                </c:pt>
                <c:pt idx="53">
                  <c:v>0.79104568669490483</c:v>
                </c:pt>
                <c:pt idx="54">
                  <c:v>0.80596663703393823</c:v>
                </c:pt>
                <c:pt idx="55">
                  <c:v>0.82089630288134696</c:v>
                </c:pt>
                <c:pt idx="56">
                  <c:v>0.83581725322038025</c:v>
                </c:pt>
                <c:pt idx="57">
                  <c:v>0.85074691906778921</c:v>
                </c:pt>
                <c:pt idx="58">
                  <c:v>0.86566786940682239</c:v>
                </c:pt>
                <c:pt idx="59">
                  <c:v>0.88059753525423135</c:v>
                </c:pt>
                <c:pt idx="60">
                  <c:v>0.89551848559326463</c:v>
                </c:pt>
                <c:pt idx="61">
                  <c:v>0.91044815144067359</c:v>
                </c:pt>
                <c:pt idx="62">
                  <c:v>0.92536910177970677</c:v>
                </c:pt>
                <c:pt idx="63">
                  <c:v>0.94029876762711562</c:v>
                </c:pt>
                <c:pt idx="64">
                  <c:v>0.95521971796614902</c:v>
                </c:pt>
                <c:pt idx="65">
                  <c:v>0.97014938381355775</c:v>
                </c:pt>
                <c:pt idx="66">
                  <c:v>0.98507033415259104</c:v>
                </c:pt>
                <c:pt idx="67">
                  <c:v>1</c:v>
                </c:pt>
              </c:numCache>
            </c:numRef>
          </c:xVal>
          <c:yVal>
            <c:numRef>
              <c:f>'4hpf'!$AJ$3:$AJ$104</c:f>
              <c:numCache>
                <c:formatCode>General</c:formatCode>
                <c:ptCount val="102"/>
                <c:pt idx="0">
                  <c:v>0.470467850873453</c:v>
                </c:pt>
                <c:pt idx="1">
                  <c:v>0.41006712988147154</c:v>
                </c:pt>
                <c:pt idx="2">
                  <c:v>0.43217764866048985</c:v>
                </c:pt>
                <c:pt idx="3">
                  <c:v>0.54792891230773311</c:v>
                </c:pt>
                <c:pt idx="4">
                  <c:v>0.54698209575785028</c:v>
                </c:pt>
                <c:pt idx="5">
                  <c:v>0.50767303660533925</c:v>
                </c:pt>
                <c:pt idx="6">
                  <c:v>0.58552076380455598</c:v>
                </c:pt>
                <c:pt idx="7">
                  <c:v>0.52860444533310602</c:v>
                </c:pt>
                <c:pt idx="8">
                  <c:v>0.56668440722521007</c:v>
                </c:pt>
                <c:pt idx="9">
                  <c:v>0.61974877016763363</c:v>
                </c:pt>
                <c:pt idx="10">
                  <c:v>0.68708595153593055</c:v>
                </c:pt>
                <c:pt idx="11">
                  <c:v>0.60601993019433276</c:v>
                </c:pt>
                <c:pt idx="12">
                  <c:v>0.56510245907664802</c:v>
                </c:pt>
                <c:pt idx="13">
                  <c:v>0.50651009888646148</c:v>
                </c:pt>
                <c:pt idx="14">
                  <c:v>0.52825747529308686</c:v>
                </c:pt>
                <c:pt idx="15">
                  <c:v>0.49394419663203831</c:v>
                </c:pt>
                <c:pt idx="16">
                  <c:v>0.52401591357505584</c:v>
                </c:pt>
                <c:pt idx="17">
                  <c:v>0.53225057117737529</c:v>
                </c:pt>
                <c:pt idx="18">
                  <c:v>0.58450484728907615</c:v>
                </c:pt>
                <c:pt idx="19">
                  <c:v>0.55758967558301264</c:v>
                </c:pt>
                <c:pt idx="20">
                  <c:v>0.5636528300111443</c:v>
                </c:pt>
                <c:pt idx="21">
                  <c:v>0.54268466598252807</c:v>
                </c:pt>
                <c:pt idx="22">
                  <c:v>0.56561409286447295</c:v>
                </c:pt>
                <c:pt idx="23">
                  <c:v>0.58114541279143284</c:v>
                </c:pt>
                <c:pt idx="24">
                  <c:v>0.53961927389168063</c:v>
                </c:pt>
                <c:pt idx="25">
                  <c:v>0.53489695283853844</c:v>
                </c:pt>
                <c:pt idx="26">
                  <c:v>0.51770870394928359</c:v>
                </c:pt>
                <c:pt idx="27">
                  <c:v>0.51626789615598367</c:v>
                </c:pt>
                <c:pt idx="28">
                  <c:v>0.52494067694442903</c:v>
                </c:pt>
                <c:pt idx="29">
                  <c:v>0.51189254514286053</c:v>
                </c:pt>
                <c:pt idx="30">
                  <c:v>0.58882138982083998</c:v>
                </c:pt>
                <c:pt idx="31">
                  <c:v>0.58171438484858284</c:v>
                </c:pt>
                <c:pt idx="32">
                  <c:v>0.56242373275073743</c:v>
                </c:pt>
                <c:pt idx="33">
                  <c:v>0.60512604127767311</c:v>
                </c:pt>
                <c:pt idx="34">
                  <c:v>0.58789515623943289</c:v>
                </c:pt>
                <c:pt idx="35">
                  <c:v>0.54774219537941771</c:v>
                </c:pt>
                <c:pt idx="36">
                  <c:v>0.5290278663988921</c:v>
                </c:pt>
                <c:pt idx="37">
                  <c:v>0.53901060610961316</c:v>
                </c:pt>
                <c:pt idx="38">
                  <c:v>0.63513600931526348</c:v>
                </c:pt>
                <c:pt idx="39">
                  <c:v>0.66643976394275595</c:v>
                </c:pt>
                <c:pt idx="40">
                  <c:v>0.59789700870659568</c:v>
                </c:pt>
                <c:pt idx="41">
                  <c:v>0.57974577093508428</c:v>
                </c:pt>
                <c:pt idx="42">
                  <c:v>0.66839808637201659</c:v>
                </c:pt>
                <c:pt idx="43">
                  <c:v>0.7167063133845164</c:v>
                </c:pt>
                <c:pt idx="44">
                  <c:v>0.63958340071805164</c:v>
                </c:pt>
                <c:pt idx="45">
                  <c:v>0.64082131925066244</c:v>
                </c:pt>
                <c:pt idx="46">
                  <c:v>0.62558551194253242</c:v>
                </c:pt>
                <c:pt idx="47">
                  <c:v>0.57193894503465292</c:v>
                </c:pt>
                <c:pt idx="48">
                  <c:v>0.57169930047311424</c:v>
                </c:pt>
                <c:pt idx="49">
                  <c:v>0.64088306815608953</c:v>
                </c:pt>
                <c:pt idx="50">
                  <c:v>0.63331441660516286</c:v>
                </c:pt>
                <c:pt idx="51">
                  <c:v>0.62001046790968206</c:v>
                </c:pt>
                <c:pt idx="52">
                  <c:v>0.66181741730792421</c:v>
                </c:pt>
                <c:pt idx="53">
                  <c:v>0.56103585259066069</c:v>
                </c:pt>
                <c:pt idx="54">
                  <c:v>0.55156033603166255</c:v>
                </c:pt>
                <c:pt idx="55">
                  <c:v>0.52919841099483378</c:v>
                </c:pt>
                <c:pt idx="56">
                  <c:v>0.55506826194473768</c:v>
                </c:pt>
                <c:pt idx="57">
                  <c:v>0.59239106463934232</c:v>
                </c:pt>
                <c:pt idx="58">
                  <c:v>0.62483570380520281</c:v>
                </c:pt>
                <c:pt idx="59">
                  <c:v>0.66718957208008545</c:v>
                </c:pt>
                <c:pt idx="60">
                  <c:v>0.63712373598520389</c:v>
                </c:pt>
                <c:pt idx="61">
                  <c:v>0.67520075745324004</c:v>
                </c:pt>
                <c:pt idx="62">
                  <c:v>0.65067321009035928</c:v>
                </c:pt>
                <c:pt idx="63">
                  <c:v>0.67735167765895199</c:v>
                </c:pt>
                <c:pt idx="64">
                  <c:v>0.77840376139046774</c:v>
                </c:pt>
                <c:pt idx="65">
                  <c:v>0.7997644720321565</c:v>
                </c:pt>
                <c:pt idx="66">
                  <c:v>1</c:v>
                </c:pt>
                <c:pt idx="67">
                  <c:v>0.8821272203877244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789-8442-9780-D1C99E74358B}"/>
            </c:ext>
          </c:extLst>
        </c:ser>
        <c:ser>
          <c:idx val="9"/>
          <c:order val="9"/>
          <c:tx>
            <c:strRef>
              <c:f>'4hpf'!$AM$2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76000"/>
                </a:schemeClr>
              </a:solidFill>
              <a:ln w="9525">
                <a:solidFill>
                  <a:schemeClr val="accent6">
                    <a:shade val="76000"/>
                  </a:schemeClr>
                </a:solidFill>
              </a:ln>
              <a:effectLst/>
            </c:spPr>
          </c:marker>
          <c:xVal>
            <c:numRef>
              <c:f>'4hpf'!$AM$3:$AM$104</c:f>
              <c:numCache>
                <c:formatCode>General</c:formatCode>
                <c:ptCount val="102"/>
                <c:pt idx="0">
                  <c:v>0</c:v>
                </c:pt>
                <c:pt idx="1">
                  <c:v>9.9038522689823844E-3</c:v>
                </c:pt>
                <c:pt idx="2">
                  <c:v>1.9801922954620355E-2</c:v>
                </c:pt>
                <c:pt idx="3">
                  <c:v>2.9705775223602741E-2</c:v>
                </c:pt>
                <c:pt idx="4">
                  <c:v>3.9603845909240709E-2</c:v>
                </c:pt>
                <c:pt idx="5">
                  <c:v>4.9507698178223092E-2</c:v>
                </c:pt>
                <c:pt idx="6">
                  <c:v>5.9405768863861064E-2</c:v>
                </c:pt>
                <c:pt idx="7">
                  <c:v>6.9309621132843446E-2</c:v>
                </c:pt>
                <c:pt idx="8">
                  <c:v>7.9207691818481418E-2</c:v>
                </c:pt>
                <c:pt idx="9">
                  <c:v>8.9111544087463787E-2</c:v>
                </c:pt>
                <c:pt idx="10">
                  <c:v>9.9009614773101759E-2</c:v>
                </c:pt>
                <c:pt idx="11">
                  <c:v>0.10891346704208416</c:v>
                </c:pt>
                <c:pt idx="12">
                  <c:v>0.11881153772772213</c:v>
                </c:pt>
                <c:pt idx="13">
                  <c:v>0.12871538999670451</c:v>
                </c:pt>
                <c:pt idx="14">
                  <c:v>0.13861346068234248</c:v>
                </c:pt>
                <c:pt idx="15">
                  <c:v>0.14851731295132486</c:v>
                </c:pt>
                <c:pt idx="16">
                  <c:v>0.15841538363696284</c:v>
                </c:pt>
                <c:pt idx="17">
                  <c:v>0.16831923590594522</c:v>
                </c:pt>
                <c:pt idx="18">
                  <c:v>0.17821730659158319</c:v>
                </c:pt>
                <c:pt idx="19">
                  <c:v>0.18812115886056557</c:v>
                </c:pt>
                <c:pt idx="20">
                  <c:v>0.19801922954620352</c:v>
                </c:pt>
                <c:pt idx="21">
                  <c:v>0.2079230818151859</c:v>
                </c:pt>
                <c:pt idx="22">
                  <c:v>0.2178211525008239</c:v>
                </c:pt>
                <c:pt idx="23">
                  <c:v>0.22772500476980628</c:v>
                </c:pt>
                <c:pt idx="24">
                  <c:v>0.23762307545544425</c:v>
                </c:pt>
                <c:pt idx="25">
                  <c:v>0.24752692772442664</c:v>
                </c:pt>
                <c:pt idx="26">
                  <c:v>0.25742499841006455</c:v>
                </c:pt>
                <c:pt idx="27">
                  <c:v>0.26732885067904699</c:v>
                </c:pt>
                <c:pt idx="28">
                  <c:v>0.27722692136468496</c:v>
                </c:pt>
                <c:pt idx="29">
                  <c:v>0.28713077363366735</c:v>
                </c:pt>
                <c:pt idx="30">
                  <c:v>0.29702884431930532</c:v>
                </c:pt>
                <c:pt idx="31">
                  <c:v>0.3069326965882877</c:v>
                </c:pt>
                <c:pt idx="32">
                  <c:v>0.31683076727392567</c:v>
                </c:pt>
                <c:pt idx="33">
                  <c:v>0.32673461954290806</c:v>
                </c:pt>
                <c:pt idx="34">
                  <c:v>0.33663269022854603</c:v>
                </c:pt>
                <c:pt idx="35">
                  <c:v>0.34653654249752841</c:v>
                </c:pt>
                <c:pt idx="36">
                  <c:v>0.35643461318316638</c:v>
                </c:pt>
                <c:pt idx="37">
                  <c:v>0.36633846545214871</c:v>
                </c:pt>
                <c:pt idx="38">
                  <c:v>0.37623653613778674</c:v>
                </c:pt>
                <c:pt idx="39">
                  <c:v>0.38614038840676912</c:v>
                </c:pt>
                <c:pt idx="40">
                  <c:v>0.39603845909240704</c:v>
                </c:pt>
                <c:pt idx="41">
                  <c:v>0.40594231136138947</c:v>
                </c:pt>
                <c:pt idx="42">
                  <c:v>0.41584038204702745</c:v>
                </c:pt>
                <c:pt idx="43">
                  <c:v>0.42574423431600983</c:v>
                </c:pt>
                <c:pt idx="44">
                  <c:v>0.4356423050016478</c:v>
                </c:pt>
                <c:pt idx="45">
                  <c:v>0.44554615727063013</c:v>
                </c:pt>
                <c:pt idx="46">
                  <c:v>0.45544422795626816</c:v>
                </c:pt>
                <c:pt idx="47">
                  <c:v>0.46534808022525054</c:v>
                </c:pt>
                <c:pt idx="48">
                  <c:v>0.47524615091088851</c:v>
                </c:pt>
                <c:pt idx="49">
                  <c:v>0.48515000317987084</c:v>
                </c:pt>
                <c:pt idx="50">
                  <c:v>0.49504807386550886</c:v>
                </c:pt>
                <c:pt idx="51">
                  <c:v>0.50495192613449125</c:v>
                </c:pt>
                <c:pt idx="52">
                  <c:v>0.51484999682012911</c:v>
                </c:pt>
                <c:pt idx="53">
                  <c:v>0.5247538490891116</c:v>
                </c:pt>
                <c:pt idx="54">
                  <c:v>0.53465191977474957</c:v>
                </c:pt>
                <c:pt idx="55">
                  <c:v>0.54455577204373184</c:v>
                </c:pt>
                <c:pt idx="56">
                  <c:v>0.55445384272936993</c:v>
                </c:pt>
                <c:pt idx="57">
                  <c:v>0.56435769499835231</c:v>
                </c:pt>
                <c:pt idx="58">
                  <c:v>0.57425576568399017</c:v>
                </c:pt>
                <c:pt idx="59">
                  <c:v>0.58415961795297267</c:v>
                </c:pt>
                <c:pt idx="60">
                  <c:v>0.59405768863861064</c:v>
                </c:pt>
                <c:pt idx="61">
                  <c:v>0.60396154090759302</c:v>
                </c:pt>
                <c:pt idx="62">
                  <c:v>0.61385961159323099</c:v>
                </c:pt>
                <c:pt idx="63">
                  <c:v>0.62376346386221337</c:v>
                </c:pt>
                <c:pt idx="64">
                  <c:v>0.63366153454785135</c:v>
                </c:pt>
                <c:pt idx="65">
                  <c:v>0.64356538681683373</c:v>
                </c:pt>
                <c:pt idx="66">
                  <c:v>0.6534634575024717</c:v>
                </c:pt>
                <c:pt idx="67">
                  <c:v>0.66336730977145408</c:v>
                </c:pt>
                <c:pt idx="68">
                  <c:v>0.67326538045709206</c:v>
                </c:pt>
                <c:pt idx="69">
                  <c:v>0.68316923272607444</c:v>
                </c:pt>
                <c:pt idx="70">
                  <c:v>0.69306730341171241</c:v>
                </c:pt>
                <c:pt idx="71">
                  <c:v>0.70297115568069468</c:v>
                </c:pt>
                <c:pt idx="72">
                  <c:v>0.71286922636633276</c:v>
                </c:pt>
                <c:pt idx="73">
                  <c:v>0.72277307863531515</c:v>
                </c:pt>
                <c:pt idx="74">
                  <c:v>0.73267114932095301</c:v>
                </c:pt>
                <c:pt idx="75">
                  <c:v>0.7425750015899355</c:v>
                </c:pt>
                <c:pt idx="76">
                  <c:v>0.75247307227557347</c:v>
                </c:pt>
                <c:pt idx="77">
                  <c:v>0.76237692454455575</c:v>
                </c:pt>
                <c:pt idx="78">
                  <c:v>0.77227499523019383</c:v>
                </c:pt>
                <c:pt idx="79">
                  <c:v>0.78217884749917621</c:v>
                </c:pt>
                <c:pt idx="80">
                  <c:v>0.79208269976815859</c:v>
                </c:pt>
                <c:pt idx="81">
                  <c:v>0.80198077045379657</c:v>
                </c:pt>
                <c:pt idx="82">
                  <c:v>0.81188462272277895</c:v>
                </c:pt>
                <c:pt idx="83">
                  <c:v>0.82178269340841692</c:v>
                </c:pt>
                <c:pt idx="84">
                  <c:v>0.8316865456773993</c:v>
                </c:pt>
                <c:pt idx="85">
                  <c:v>0.84158461636303727</c:v>
                </c:pt>
                <c:pt idx="86">
                  <c:v>0.85148846863201966</c:v>
                </c:pt>
                <c:pt idx="87">
                  <c:v>0.86138653931765763</c:v>
                </c:pt>
                <c:pt idx="88">
                  <c:v>0.87129039158664001</c:v>
                </c:pt>
                <c:pt idx="89">
                  <c:v>0.88118846227227798</c:v>
                </c:pt>
                <c:pt idx="90">
                  <c:v>0.89109231454126026</c:v>
                </c:pt>
                <c:pt idx="91">
                  <c:v>0.90099038522689834</c:v>
                </c:pt>
                <c:pt idx="92">
                  <c:v>0.91089423749588072</c:v>
                </c:pt>
                <c:pt idx="93">
                  <c:v>0.92079230818151858</c:v>
                </c:pt>
                <c:pt idx="94">
                  <c:v>0.93069616045050108</c:v>
                </c:pt>
                <c:pt idx="95">
                  <c:v>0.94059423113613894</c:v>
                </c:pt>
                <c:pt idx="96">
                  <c:v>0.95049808340512143</c:v>
                </c:pt>
                <c:pt idx="97">
                  <c:v>0.9603961540907594</c:v>
                </c:pt>
                <c:pt idx="98">
                  <c:v>0.97030000635974167</c:v>
                </c:pt>
                <c:pt idx="99">
                  <c:v>0.98019807704537976</c:v>
                </c:pt>
                <c:pt idx="100">
                  <c:v>0.99010192931436214</c:v>
                </c:pt>
                <c:pt idx="101">
                  <c:v>1</c:v>
                </c:pt>
              </c:numCache>
            </c:numRef>
          </c:xVal>
          <c:yVal>
            <c:numRef>
              <c:f>'4hpf'!$AN$3:$AN$104</c:f>
              <c:numCache>
                <c:formatCode>General</c:formatCode>
                <c:ptCount val="102"/>
                <c:pt idx="0">
                  <c:v>0.62072078850349854</c:v>
                </c:pt>
                <c:pt idx="1">
                  <c:v>0.7341697389210744</c:v>
                </c:pt>
                <c:pt idx="2">
                  <c:v>0.66730118125047022</c:v>
                </c:pt>
                <c:pt idx="3">
                  <c:v>0.6325709126476563</c:v>
                </c:pt>
                <c:pt idx="4">
                  <c:v>0.71280941990820856</c:v>
                </c:pt>
                <c:pt idx="5">
                  <c:v>0.69785569182153329</c:v>
                </c:pt>
                <c:pt idx="6">
                  <c:v>0.68848656985930323</c:v>
                </c:pt>
                <c:pt idx="7">
                  <c:v>0.76528477917387705</c:v>
                </c:pt>
                <c:pt idx="8">
                  <c:v>0.74734218644195316</c:v>
                </c:pt>
                <c:pt idx="9">
                  <c:v>0.82584079452260928</c:v>
                </c:pt>
                <c:pt idx="10">
                  <c:v>0.6437608155894966</c:v>
                </c:pt>
                <c:pt idx="11">
                  <c:v>0.59732337672108948</c:v>
                </c:pt>
                <c:pt idx="12">
                  <c:v>0.56955082386577383</c:v>
                </c:pt>
                <c:pt idx="13">
                  <c:v>0.69668948912798134</c:v>
                </c:pt>
                <c:pt idx="14">
                  <c:v>0.65160258821759087</c:v>
                </c:pt>
                <c:pt idx="15">
                  <c:v>0.6159017380182078</c:v>
                </c:pt>
                <c:pt idx="16">
                  <c:v>0.63321608607328261</c:v>
                </c:pt>
                <c:pt idx="17">
                  <c:v>0.63968474907832373</c:v>
                </c:pt>
                <c:pt idx="18">
                  <c:v>0.57278797682642391</c:v>
                </c:pt>
                <c:pt idx="19">
                  <c:v>0.56365585734707702</c:v>
                </c:pt>
                <c:pt idx="20">
                  <c:v>0.67804717477992626</c:v>
                </c:pt>
                <c:pt idx="21">
                  <c:v>0.76811188021969756</c:v>
                </c:pt>
                <c:pt idx="22">
                  <c:v>0.7581107516364457</c:v>
                </c:pt>
                <c:pt idx="23">
                  <c:v>0.6289744940185088</c:v>
                </c:pt>
                <c:pt idx="24">
                  <c:v>0.61433865021443079</c:v>
                </c:pt>
                <c:pt idx="25">
                  <c:v>0.81119930780227223</c:v>
                </c:pt>
                <c:pt idx="26">
                  <c:v>0.78905086148521553</c:v>
                </c:pt>
                <c:pt idx="27">
                  <c:v>0.6594537657061168</c:v>
                </c:pt>
                <c:pt idx="28">
                  <c:v>0.64952599503423358</c:v>
                </c:pt>
                <c:pt idx="29">
                  <c:v>0.64475773079527499</c:v>
                </c:pt>
                <c:pt idx="30">
                  <c:v>0.68429576405086145</c:v>
                </c:pt>
                <c:pt idx="31">
                  <c:v>0.69263599428184486</c:v>
                </c:pt>
                <c:pt idx="32">
                  <c:v>0.7457264314197577</c:v>
                </c:pt>
                <c:pt idx="33">
                  <c:v>0.71384207358362795</c:v>
                </c:pt>
                <c:pt idx="34">
                  <c:v>0.66996463772477621</c:v>
                </c:pt>
                <c:pt idx="35">
                  <c:v>0.68623316529982692</c:v>
                </c:pt>
                <c:pt idx="36">
                  <c:v>0.65717590850951768</c:v>
                </c:pt>
                <c:pt idx="37">
                  <c:v>0.65059626815138061</c:v>
                </c:pt>
                <c:pt idx="38">
                  <c:v>0.64450756150778721</c:v>
                </c:pt>
                <c:pt idx="39">
                  <c:v>0.61643781506282447</c:v>
                </c:pt>
                <c:pt idx="40">
                  <c:v>0.59119705063576855</c:v>
                </c:pt>
                <c:pt idx="41">
                  <c:v>0.61163381235422465</c:v>
                </c:pt>
                <c:pt idx="42">
                  <c:v>0.63083289443984647</c:v>
                </c:pt>
                <c:pt idx="43">
                  <c:v>0.58923895869385301</c:v>
                </c:pt>
                <c:pt idx="44">
                  <c:v>0.6643687457678128</c:v>
                </c:pt>
                <c:pt idx="45">
                  <c:v>0.57602324881498757</c:v>
                </c:pt>
                <c:pt idx="46">
                  <c:v>0.67265442780829132</c:v>
                </c:pt>
                <c:pt idx="47">
                  <c:v>0.56937025054548185</c:v>
                </c:pt>
                <c:pt idx="48">
                  <c:v>0.70696335866375748</c:v>
                </c:pt>
                <c:pt idx="49">
                  <c:v>0.65099503423369187</c:v>
                </c:pt>
                <c:pt idx="50">
                  <c:v>0.59931908810473256</c:v>
                </c:pt>
                <c:pt idx="51">
                  <c:v>0.60571627417049134</c:v>
                </c:pt>
                <c:pt idx="52">
                  <c:v>0.60288729215258452</c:v>
                </c:pt>
                <c:pt idx="53">
                  <c:v>0.63942141298623123</c:v>
                </c:pt>
                <c:pt idx="54">
                  <c:v>0.68457226694755846</c:v>
                </c:pt>
                <c:pt idx="55">
                  <c:v>0.6798886464524867</c:v>
                </c:pt>
                <c:pt idx="56">
                  <c:v>0.77460687683394769</c:v>
                </c:pt>
                <c:pt idx="57">
                  <c:v>0.58142728161914081</c:v>
                </c:pt>
                <c:pt idx="58">
                  <c:v>0.55964374388684068</c:v>
                </c:pt>
                <c:pt idx="59">
                  <c:v>0.59544992852306078</c:v>
                </c:pt>
                <c:pt idx="60">
                  <c:v>0.53669212248890219</c:v>
                </c:pt>
                <c:pt idx="61">
                  <c:v>0.62669287487773684</c:v>
                </c:pt>
                <c:pt idx="62">
                  <c:v>0.66605973967346332</c:v>
                </c:pt>
                <c:pt idx="63">
                  <c:v>0.6791663531713189</c:v>
                </c:pt>
                <c:pt idx="64">
                  <c:v>0.64045970957790976</c:v>
                </c:pt>
                <c:pt idx="65">
                  <c:v>0.6096644345797908</c:v>
                </c:pt>
                <c:pt idx="66">
                  <c:v>0.68080279888646456</c:v>
                </c:pt>
                <c:pt idx="67">
                  <c:v>0.5399894665563163</c:v>
                </c:pt>
                <c:pt idx="68">
                  <c:v>0.66808930855466109</c:v>
                </c:pt>
                <c:pt idx="69">
                  <c:v>0.62707659318335707</c:v>
                </c:pt>
                <c:pt idx="70">
                  <c:v>0.64243473026860287</c:v>
                </c:pt>
                <c:pt idx="71">
                  <c:v>0.603724324731021</c:v>
                </c:pt>
                <c:pt idx="72">
                  <c:v>0.62947483259348436</c:v>
                </c:pt>
                <c:pt idx="73">
                  <c:v>0.62975885937852683</c:v>
                </c:pt>
                <c:pt idx="74">
                  <c:v>0.60662666466029647</c:v>
                </c:pt>
                <c:pt idx="75">
                  <c:v>0.64754533142728155</c:v>
                </c:pt>
                <c:pt idx="76">
                  <c:v>0.63096456248589272</c:v>
                </c:pt>
                <c:pt idx="77">
                  <c:v>0.60479835979234065</c:v>
                </c:pt>
                <c:pt idx="78">
                  <c:v>0.56956587164246486</c:v>
                </c:pt>
                <c:pt idx="79">
                  <c:v>0.72663644571514552</c:v>
                </c:pt>
                <c:pt idx="80">
                  <c:v>0.67532540817094266</c:v>
                </c:pt>
                <c:pt idx="81">
                  <c:v>0.62912309081333229</c:v>
                </c:pt>
                <c:pt idx="82">
                  <c:v>0.6885749755473628</c:v>
                </c:pt>
                <c:pt idx="83">
                  <c:v>0.68781694379655411</c:v>
                </c:pt>
                <c:pt idx="84">
                  <c:v>0.63547137160484535</c:v>
                </c:pt>
                <c:pt idx="85">
                  <c:v>0.56885486419381537</c:v>
                </c:pt>
                <c:pt idx="86">
                  <c:v>0.64347114588819498</c:v>
                </c:pt>
                <c:pt idx="87">
                  <c:v>0.61609924008727712</c:v>
                </c:pt>
                <c:pt idx="88">
                  <c:v>0.57332405387104057</c:v>
                </c:pt>
                <c:pt idx="89">
                  <c:v>0.6843352644646753</c:v>
                </c:pt>
                <c:pt idx="90">
                  <c:v>0.75427168760815588</c:v>
                </c:pt>
                <c:pt idx="91">
                  <c:v>0.64345233616733133</c:v>
                </c:pt>
                <c:pt idx="92">
                  <c:v>0.68388947408020462</c:v>
                </c:pt>
                <c:pt idx="93">
                  <c:v>0.8188924836355429</c:v>
                </c:pt>
                <c:pt idx="94">
                  <c:v>0.82439056504401476</c:v>
                </c:pt>
                <c:pt idx="95">
                  <c:v>0.86832631103754421</c:v>
                </c:pt>
                <c:pt idx="96">
                  <c:v>0.9788164923632533</c:v>
                </c:pt>
                <c:pt idx="97">
                  <c:v>0.99188736739146788</c:v>
                </c:pt>
                <c:pt idx="98">
                  <c:v>0.99411255736964854</c:v>
                </c:pt>
                <c:pt idx="99">
                  <c:v>0.9893405311865171</c:v>
                </c:pt>
                <c:pt idx="100">
                  <c:v>1</c:v>
                </c:pt>
                <c:pt idx="101">
                  <c:v>0.97810548491460381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789-8442-9780-D1C99E74358B}"/>
            </c:ext>
          </c:extLst>
        </c:ser>
        <c:ser>
          <c:idx val="10"/>
          <c:order val="10"/>
          <c:tx>
            <c:strRef>
              <c:f>'4hpf'!$AQ$2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67000"/>
                </a:schemeClr>
              </a:solidFill>
              <a:ln w="9525">
                <a:solidFill>
                  <a:schemeClr val="accent6">
                    <a:shade val="67000"/>
                  </a:schemeClr>
                </a:solidFill>
              </a:ln>
              <a:effectLst/>
            </c:spPr>
          </c:marker>
          <c:xVal>
            <c:numRef>
              <c:f>'4hpf'!$AQ$3:$AQ$104</c:f>
              <c:numCache>
                <c:formatCode>General</c:formatCode>
                <c:ptCount val="102"/>
                <c:pt idx="0">
                  <c:v>0</c:v>
                </c:pt>
                <c:pt idx="1">
                  <c:v>1.63931617525017E-2</c:v>
                </c:pt>
                <c:pt idx="2">
                  <c:v>3.2787394323590673E-2</c:v>
                </c:pt>
                <c:pt idx="3">
                  <c:v>4.9180556076092376E-2</c:v>
                </c:pt>
                <c:pt idx="4">
                  <c:v>6.5573717828594072E-2</c:v>
                </c:pt>
                <c:pt idx="5">
                  <c:v>8.1966879581095775E-2</c:v>
                </c:pt>
                <c:pt idx="6">
                  <c:v>9.8361112152184751E-2</c:v>
                </c:pt>
                <c:pt idx="7">
                  <c:v>0.11475427390468644</c:v>
                </c:pt>
                <c:pt idx="8">
                  <c:v>0.13114743565718814</c:v>
                </c:pt>
                <c:pt idx="9">
                  <c:v>0.14754059740968986</c:v>
                </c:pt>
                <c:pt idx="10">
                  <c:v>0.1639348299807788</c:v>
                </c:pt>
                <c:pt idx="11">
                  <c:v>0.18032799173328051</c:v>
                </c:pt>
                <c:pt idx="12">
                  <c:v>0.19672115348578223</c:v>
                </c:pt>
                <c:pt idx="13">
                  <c:v>0.21311538605687119</c:v>
                </c:pt>
                <c:pt idx="14">
                  <c:v>0.22950854780937288</c:v>
                </c:pt>
                <c:pt idx="15">
                  <c:v>0.2459017095618746</c:v>
                </c:pt>
                <c:pt idx="16">
                  <c:v>0.26229487131437629</c:v>
                </c:pt>
                <c:pt idx="17">
                  <c:v>0.27868910388546525</c:v>
                </c:pt>
                <c:pt idx="18">
                  <c:v>0.29508226563796697</c:v>
                </c:pt>
                <c:pt idx="19">
                  <c:v>0.31147542739046868</c:v>
                </c:pt>
                <c:pt idx="20">
                  <c:v>0.3278685891429704</c:v>
                </c:pt>
                <c:pt idx="21">
                  <c:v>0.34426282171405931</c:v>
                </c:pt>
                <c:pt idx="22">
                  <c:v>0.36065598346656103</c:v>
                </c:pt>
                <c:pt idx="23">
                  <c:v>0.37704914521906274</c:v>
                </c:pt>
                <c:pt idx="24">
                  <c:v>0.39344230697156446</c:v>
                </c:pt>
                <c:pt idx="25">
                  <c:v>0.40983653954265337</c:v>
                </c:pt>
                <c:pt idx="26">
                  <c:v>0.42622970129515508</c:v>
                </c:pt>
                <c:pt idx="27">
                  <c:v>0.4426228630476568</c:v>
                </c:pt>
                <c:pt idx="28">
                  <c:v>0.45901709561874576</c:v>
                </c:pt>
                <c:pt idx="29">
                  <c:v>0.47541025737124742</c:v>
                </c:pt>
                <c:pt idx="30">
                  <c:v>0.4918034191237492</c:v>
                </c:pt>
                <c:pt idx="31">
                  <c:v>0.50819658087625086</c:v>
                </c:pt>
                <c:pt idx="32">
                  <c:v>0.52459081344733993</c:v>
                </c:pt>
                <c:pt idx="33">
                  <c:v>0.54098397519984154</c:v>
                </c:pt>
                <c:pt idx="34">
                  <c:v>0.55737713695234326</c:v>
                </c:pt>
                <c:pt idx="35">
                  <c:v>0.57377029870484497</c:v>
                </c:pt>
                <c:pt idx="36">
                  <c:v>0.59016453127593393</c:v>
                </c:pt>
                <c:pt idx="37">
                  <c:v>0.60655769302843565</c:v>
                </c:pt>
                <c:pt idx="38">
                  <c:v>0.62295085478093737</c:v>
                </c:pt>
                <c:pt idx="39">
                  <c:v>0.63934508735202633</c:v>
                </c:pt>
                <c:pt idx="40">
                  <c:v>0.65573824910452805</c:v>
                </c:pt>
                <c:pt idx="41">
                  <c:v>0.67213141085702965</c:v>
                </c:pt>
                <c:pt idx="42">
                  <c:v>0.68852457260953148</c:v>
                </c:pt>
                <c:pt idx="43">
                  <c:v>0.70491880518062033</c:v>
                </c:pt>
                <c:pt idx="44">
                  <c:v>0.72131196693312205</c:v>
                </c:pt>
                <c:pt idx="45">
                  <c:v>0.73770512868562377</c:v>
                </c:pt>
                <c:pt idx="46">
                  <c:v>0.75409829043812548</c:v>
                </c:pt>
                <c:pt idx="47">
                  <c:v>0.77049252300921445</c:v>
                </c:pt>
                <c:pt idx="48">
                  <c:v>0.78688568476171605</c:v>
                </c:pt>
                <c:pt idx="49">
                  <c:v>0.80327884651421788</c:v>
                </c:pt>
                <c:pt idx="50">
                  <c:v>0.8196720082667196</c:v>
                </c:pt>
                <c:pt idx="51">
                  <c:v>0.83606624083780856</c:v>
                </c:pt>
                <c:pt idx="52">
                  <c:v>0.85245940259031017</c:v>
                </c:pt>
                <c:pt idx="53">
                  <c:v>0.86885256434281199</c:v>
                </c:pt>
                <c:pt idx="54">
                  <c:v>0.88524679691390096</c:v>
                </c:pt>
                <c:pt idx="55">
                  <c:v>0.90163995866640256</c:v>
                </c:pt>
                <c:pt idx="56">
                  <c:v>0.91803312041890428</c:v>
                </c:pt>
                <c:pt idx="57">
                  <c:v>0.93442628217140589</c:v>
                </c:pt>
                <c:pt idx="58">
                  <c:v>0.95082051474249485</c:v>
                </c:pt>
                <c:pt idx="59">
                  <c:v>0.96721367649499668</c:v>
                </c:pt>
                <c:pt idx="60">
                  <c:v>0.98360683824749839</c:v>
                </c:pt>
                <c:pt idx="61">
                  <c:v>1</c:v>
                </c:pt>
              </c:numCache>
            </c:numRef>
          </c:xVal>
          <c:yVal>
            <c:numRef>
              <c:f>'4hpf'!$AR$3:$AR$104</c:f>
              <c:numCache>
                <c:formatCode>General</c:formatCode>
                <c:ptCount val="102"/>
                <c:pt idx="0">
                  <c:v>0.50865838299534682</c:v>
                </c:pt>
                <c:pt idx="1">
                  <c:v>0.43957647068398281</c:v>
                </c:pt>
                <c:pt idx="2">
                  <c:v>0.47926810162587563</c:v>
                </c:pt>
                <c:pt idx="3">
                  <c:v>0.50407944023162277</c:v>
                </c:pt>
                <c:pt idx="4">
                  <c:v>0.42645308440270285</c:v>
                </c:pt>
                <c:pt idx="5">
                  <c:v>0.39644223980597737</c:v>
                </c:pt>
                <c:pt idx="6">
                  <c:v>0.42174799435999583</c:v>
                </c:pt>
                <c:pt idx="7">
                  <c:v>0.41603677803572409</c:v>
                </c:pt>
                <c:pt idx="8">
                  <c:v>0.40814341724840231</c:v>
                </c:pt>
                <c:pt idx="9">
                  <c:v>0.43324977771628664</c:v>
                </c:pt>
                <c:pt idx="10">
                  <c:v>0.41242225156615919</c:v>
                </c:pt>
                <c:pt idx="11">
                  <c:v>0.4243991218521676</c:v>
                </c:pt>
                <c:pt idx="12">
                  <c:v>0.45653208922274968</c:v>
                </c:pt>
                <c:pt idx="13">
                  <c:v>0.44287359432255857</c:v>
                </c:pt>
                <c:pt idx="14">
                  <c:v>0.51620382144869981</c:v>
                </c:pt>
                <c:pt idx="15">
                  <c:v>0.45900111701380908</c:v>
                </c:pt>
                <c:pt idx="16">
                  <c:v>0.46199711488965167</c:v>
                </c:pt>
                <c:pt idx="17">
                  <c:v>0.49180653076671099</c:v>
                </c:pt>
                <c:pt idx="18">
                  <c:v>0.45666332308556251</c:v>
                </c:pt>
                <c:pt idx="19">
                  <c:v>0.51007143598330784</c:v>
                </c:pt>
                <c:pt idx="20">
                  <c:v>0.64924240420436674</c:v>
                </c:pt>
                <c:pt idx="21">
                  <c:v>0.52764863506609516</c:v>
                </c:pt>
                <c:pt idx="22">
                  <c:v>0.51888343381031932</c:v>
                </c:pt>
                <c:pt idx="23">
                  <c:v>0.57737406127095425</c:v>
                </c:pt>
                <c:pt idx="24">
                  <c:v>0.62309736331840593</c:v>
                </c:pt>
                <c:pt idx="25">
                  <c:v>0.5328837471438832</c:v>
                </c:pt>
                <c:pt idx="26">
                  <c:v>0.55097774314379366</c:v>
                </c:pt>
                <c:pt idx="27">
                  <c:v>0.49247287324843486</c:v>
                </c:pt>
                <c:pt idx="28">
                  <c:v>0.54210877557788684</c:v>
                </c:pt>
                <c:pt idx="29">
                  <c:v>0.57669652830480445</c:v>
                </c:pt>
                <c:pt idx="30">
                  <c:v>0.59448634659168365</c:v>
                </c:pt>
                <c:pt idx="31">
                  <c:v>0.65185690829296283</c:v>
                </c:pt>
                <c:pt idx="32">
                  <c:v>0.65536156455180072</c:v>
                </c:pt>
                <c:pt idx="33">
                  <c:v>0.60703494890017884</c:v>
                </c:pt>
                <c:pt idx="34">
                  <c:v>0.65099524099216877</c:v>
                </c:pt>
                <c:pt idx="35">
                  <c:v>0.66331189507801802</c:v>
                </c:pt>
                <c:pt idx="36">
                  <c:v>0.64590967447898129</c:v>
                </c:pt>
                <c:pt idx="37">
                  <c:v>0.67400999818917617</c:v>
                </c:pt>
                <c:pt idx="38">
                  <c:v>0.70539930700381914</c:v>
                </c:pt>
                <c:pt idx="39">
                  <c:v>0.64787004388704528</c:v>
                </c:pt>
                <c:pt idx="40">
                  <c:v>0.68398071981265096</c:v>
                </c:pt>
                <c:pt idx="41">
                  <c:v>0.75666088152532418</c:v>
                </c:pt>
                <c:pt idx="42">
                  <c:v>0.71106067480655732</c:v>
                </c:pt>
                <c:pt idx="43">
                  <c:v>0.66325695997265466</c:v>
                </c:pt>
                <c:pt idx="44">
                  <c:v>0.72731739672708862</c:v>
                </c:pt>
                <c:pt idx="45">
                  <c:v>0.73919660460356185</c:v>
                </c:pt>
                <c:pt idx="46">
                  <c:v>0.74509398989600995</c:v>
                </c:pt>
                <c:pt idx="47">
                  <c:v>0.76696833499834183</c:v>
                </c:pt>
                <c:pt idx="48">
                  <c:v>0.95482096242235337</c:v>
                </c:pt>
                <c:pt idx="49">
                  <c:v>0.99109746098081553</c:v>
                </c:pt>
                <c:pt idx="50">
                  <c:v>0.88503811885922168</c:v>
                </c:pt>
                <c:pt idx="51">
                  <c:v>0.86211695480468542</c:v>
                </c:pt>
                <c:pt idx="52">
                  <c:v>0.97983067779746857</c:v>
                </c:pt>
                <c:pt idx="53">
                  <c:v>0.98825711257016946</c:v>
                </c:pt>
                <c:pt idx="54">
                  <c:v>0.93012458061116321</c:v>
                </c:pt>
                <c:pt idx="55">
                  <c:v>0.96007845546899317</c:v>
                </c:pt>
                <c:pt idx="56">
                  <c:v>0.98116234544415037</c:v>
                </c:pt>
                <c:pt idx="57">
                  <c:v>1</c:v>
                </c:pt>
                <c:pt idx="58">
                  <c:v>0.9926366612477594</c:v>
                </c:pt>
                <c:pt idx="59">
                  <c:v>0.92617637424235344</c:v>
                </c:pt>
                <c:pt idx="60">
                  <c:v>0.98435570277259521</c:v>
                </c:pt>
                <c:pt idx="61">
                  <c:v>0.87489241875199653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789-8442-9780-D1C99E74358B}"/>
            </c:ext>
          </c:extLst>
        </c:ser>
        <c:ser>
          <c:idx val="11"/>
          <c:order val="11"/>
          <c:tx>
            <c:strRef>
              <c:f>'4hpf'!$AU$2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58000"/>
                </a:schemeClr>
              </a:solidFill>
              <a:ln w="9525">
                <a:solidFill>
                  <a:schemeClr val="accent6">
                    <a:shade val="58000"/>
                  </a:schemeClr>
                </a:solidFill>
              </a:ln>
              <a:effectLst/>
            </c:spPr>
          </c:marker>
          <c:xVal>
            <c:numRef>
              <c:f>'4hpf'!$AU$3:$AU$104</c:f>
              <c:numCache>
                <c:formatCode>General</c:formatCode>
                <c:ptCount val="102"/>
                <c:pt idx="0">
                  <c:v>0</c:v>
                </c:pt>
                <c:pt idx="1">
                  <c:v>1.0526822426050965E-2</c:v>
                </c:pt>
                <c:pt idx="2">
                  <c:v>2.1053644852101931E-2</c:v>
                </c:pt>
                <c:pt idx="3">
                  <c:v>3.1580467278152891E-2</c:v>
                </c:pt>
                <c:pt idx="4">
                  <c:v>4.2107289704203861E-2</c:v>
                </c:pt>
                <c:pt idx="5">
                  <c:v>5.2634112130254818E-2</c:v>
                </c:pt>
                <c:pt idx="6">
                  <c:v>6.3160934556305781E-2</c:v>
                </c:pt>
                <c:pt idx="7">
                  <c:v>7.3680881200236539E-2</c:v>
                </c:pt>
                <c:pt idx="8">
                  <c:v>8.4207703626287489E-2</c:v>
                </c:pt>
                <c:pt idx="9">
                  <c:v>9.4734526052338452E-2</c:v>
                </c:pt>
                <c:pt idx="10">
                  <c:v>0.10526134847838942</c:v>
                </c:pt>
                <c:pt idx="11">
                  <c:v>0.11578817090444038</c:v>
                </c:pt>
                <c:pt idx="12">
                  <c:v>0.12631499333049134</c:v>
                </c:pt>
                <c:pt idx="13">
                  <c:v>0.13684181575654231</c:v>
                </c:pt>
                <c:pt idx="14">
                  <c:v>0.14736863818259327</c:v>
                </c:pt>
                <c:pt idx="15">
                  <c:v>0.15789546060864426</c:v>
                </c:pt>
                <c:pt idx="16">
                  <c:v>0.1684222830346952</c:v>
                </c:pt>
                <c:pt idx="17">
                  <c:v>0.17894910546074616</c:v>
                </c:pt>
                <c:pt idx="18">
                  <c:v>0.18947592788679712</c:v>
                </c:pt>
                <c:pt idx="19">
                  <c:v>0.20000275031284809</c:v>
                </c:pt>
                <c:pt idx="20">
                  <c:v>0.21052957273889908</c:v>
                </c:pt>
                <c:pt idx="21">
                  <c:v>0.22104951938282982</c:v>
                </c:pt>
                <c:pt idx="22">
                  <c:v>0.23157634180888076</c:v>
                </c:pt>
                <c:pt idx="23">
                  <c:v>0.24210316423493175</c:v>
                </c:pt>
                <c:pt idx="24">
                  <c:v>0.25262998666098269</c:v>
                </c:pt>
                <c:pt idx="25">
                  <c:v>0.26315680908703365</c:v>
                </c:pt>
                <c:pt idx="26">
                  <c:v>0.27368363151308461</c:v>
                </c:pt>
                <c:pt idx="27">
                  <c:v>0.28421045393913558</c:v>
                </c:pt>
                <c:pt idx="28">
                  <c:v>0.29473727636518654</c:v>
                </c:pt>
                <c:pt idx="29">
                  <c:v>0.30526409879123756</c:v>
                </c:pt>
                <c:pt idx="30">
                  <c:v>0.31579092121728852</c:v>
                </c:pt>
                <c:pt idx="31">
                  <c:v>0.32631774364333943</c:v>
                </c:pt>
                <c:pt idx="32">
                  <c:v>0.33684456606939039</c:v>
                </c:pt>
                <c:pt idx="33">
                  <c:v>0.34737138849544141</c:v>
                </c:pt>
                <c:pt idx="34">
                  <c:v>0.35789821092149232</c:v>
                </c:pt>
                <c:pt idx="35">
                  <c:v>0.36841815756542307</c:v>
                </c:pt>
                <c:pt idx="36">
                  <c:v>0.37894497999147408</c:v>
                </c:pt>
                <c:pt idx="37">
                  <c:v>0.38947180241752499</c:v>
                </c:pt>
                <c:pt idx="38">
                  <c:v>0.39999862484357596</c:v>
                </c:pt>
                <c:pt idx="39">
                  <c:v>0.41052544726962698</c:v>
                </c:pt>
                <c:pt idx="40">
                  <c:v>0.42105226969567794</c:v>
                </c:pt>
                <c:pt idx="41">
                  <c:v>0.43157909212172885</c:v>
                </c:pt>
                <c:pt idx="42">
                  <c:v>0.44210591454777981</c:v>
                </c:pt>
                <c:pt idx="43">
                  <c:v>0.45263273697383083</c:v>
                </c:pt>
                <c:pt idx="44">
                  <c:v>0.46315955939988179</c:v>
                </c:pt>
                <c:pt idx="45">
                  <c:v>0.4736863818259327</c:v>
                </c:pt>
                <c:pt idx="46">
                  <c:v>0.48421320425198366</c:v>
                </c:pt>
                <c:pt idx="47">
                  <c:v>0.49474002667803468</c:v>
                </c:pt>
                <c:pt idx="48">
                  <c:v>0.50525997332196537</c:v>
                </c:pt>
                <c:pt idx="49">
                  <c:v>0.51578679574801634</c:v>
                </c:pt>
                <c:pt idx="50">
                  <c:v>0.5263136181740673</c:v>
                </c:pt>
                <c:pt idx="51">
                  <c:v>0.53684044060011826</c:v>
                </c:pt>
                <c:pt idx="52">
                  <c:v>0.54736726302616923</c:v>
                </c:pt>
                <c:pt idx="53">
                  <c:v>0.55789408545222019</c:v>
                </c:pt>
                <c:pt idx="54">
                  <c:v>0.56842090787827115</c:v>
                </c:pt>
                <c:pt idx="55">
                  <c:v>0.57894773030432212</c:v>
                </c:pt>
                <c:pt idx="56">
                  <c:v>0.58947455273037308</c:v>
                </c:pt>
                <c:pt idx="57">
                  <c:v>0.60000137515642404</c:v>
                </c:pt>
                <c:pt idx="58">
                  <c:v>0.61052819758247512</c:v>
                </c:pt>
                <c:pt idx="59">
                  <c:v>0.62105502000852608</c:v>
                </c:pt>
                <c:pt idx="60">
                  <c:v>0.63158184243457705</c:v>
                </c:pt>
                <c:pt idx="61">
                  <c:v>0.6421086648606279</c:v>
                </c:pt>
                <c:pt idx="62">
                  <c:v>0.65262861150455864</c:v>
                </c:pt>
                <c:pt idx="63">
                  <c:v>0.66315543393060961</c:v>
                </c:pt>
                <c:pt idx="64">
                  <c:v>0.67368225635666068</c:v>
                </c:pt>
                <c:pt idx="65">
                  <c:v>0.68420907878271164</c:v>
                </c:pt>
                <c:pt idx="66">
                  <c:v>0.69473590120876261</c:v>
                </c:pt>
                <c:pt idx="67">
                  <c:v>0.70526272363481346</c:v>
                </c:pt>
                <c:pt idx="68">
                  <c:v>0.71578954606086442</c:v>
                </c:pt>
                <c:pt idx="69">
                  <c:v>0.72631636848691539</c:v>
                </c:pt>
                <c:pt idx="70">
                  <c:v>0.73684319091296635</c:v>
                </c:pt>
                <c:pt idx="71">
                  <c:v>0.74737001333901731</c:v>
                </c:pt>
                <c:pt idx="72">
                  <c:v>0.75789683576506839</c:v>
                </c:pt>
                <c:pt idx="73">
                  <c:v>0.76842365819111935</c:v>
                </c:pt>
                <c:pt idx="74">
                  <c:v>0.77895048061717032</c:v>
                </c:pt>
                <c:pt idx="75">
                  <c:v>0.78947730304322117</c:v>
                </c:pt>
                <c:pt idx="76">
                  <c:v>0.79999724968715191</c:v>
                </c:pt>
                <c:pt idx="77">
                  <c:v>0.81052407211320288</c:v>
                </c:pt>
                <c:pt idx="78">
                  <c:v>0.82105089453925395</c:v>
                </c:pt>
                <c:pt idx="79">
                  <c:v>0.83157771696530491</c:v>
                </c:pt>
                <c:pt idx="80">
                  <c:v>0.84210453939135588</c:v>
                </c:pt>
                <c:pt idx="81">
                  <c:v>0.85263136181740673</c:v>
                </c:pt>
                <c:pt idx="82">
                  <c:v>0.86315818424345769</c:v>
                </c:pt>
                <c:pt idx="83">
                  <c:v>0.87368500666950866</c:v>
                </c:pt>
                <c:pt idx="84">
                  <c:v>0.88421182909555962</c:v>
                </c:pt>
                <c:pt idx="85">
                  <c:v>0.8947386515216107</c:v>
                </c:pt>
                <c:pt idx="86">
                  <c:v>0.90526547394766166</c:v>
                </c:pt>
                <c:pt idx="87">
                  <c:v>0.91579229637371262</c:v>
                </c:pt>
                <c:pt idx="88">
                  <c:v>0.92631911879976359</c:v>
                </c:pt>
                <c:pt idx="89">
                  <c:v>0.93684594122581444</c:v>
                </c:pt>
                <c:pt idx="90">
                  <c:v>0.94736588786974518</c:v>
                </c:pt>
                <c:pt idx="91">
                  <c:v>0.95789271029579626</c:v>
                </c:pt>
                <c:pt idx="92">
                  <c:v>0.96841953272184722</c:v>
                </c:pt>
                <c:pt idx="93">
                  <c:v>0.97894635514789818</c:v>
                </c:pt>
                <c:pt idx="94">
                  <c:v>0.98947317757394915</c:v>
                </c:pt>
                <c:pt idx="95">
                  <c:v>1</c:v>
                </c:pt>
              </c:numCache>
            </c:numRef>
          </c:xVal>
          <c:yVal>
            <c:numRef>
              <c:f>'4hpf'!$AV$3:$AV$104</c:f>
              <c:numCache>
                <c:formatCode>General</c:formatCode>
                <c:ptCount val="102"/>
                <c:pt idx="0">
                  <c:v>0.43090075493812263</c:v>
                </c:pt>
                <c:pt idx="1">
                  <c:v>0.40483233651625361</c:v>
                </c:pt>
                <c:pt idx="2">
                  <c:v>0.43003572167258436</c:v>
                </c:pt>
                <c:pt idx="3">
                  <c:v>0.45121018477024372</c:v>
                </c:pt>
                <c:pt idx="4">
                  <c:v>0.36899862973559933</c:v>
                </c:pt>
                <c:pt idx="5">
                  <c:v>0.47581138612154844</c:v>
                </c:pt>
                <c:pt idx="6">
                  <c:v>0.41229769209555656</c:v>
                </c:pt>
                <c:pt idx="7">
                  <c:v>0.3961184459995174</c:v>
                </c:pt>
                <c:pt idx="8">
                  <c:v>0.40649130442276532</c:v>
                </c:pt>
                <c:pt idx="9">
                  <c:v>0.45471340790789067</c:v>
                </c:pt>
                <c:pt idx="10">
                  <c:v>0.41442849632872558</c:v>
                </c:pt>
                <c:pt idx="11">
                  <c:v>0.32497780861112069</c:v>
                </c:pt>
                <c:pt idx="12">
                  <c:v>0.26799980178565275</c:v>
                </c:pt>
                <c:pt idx="13">
                  <c:v>0.30549139922093144</c:v>
                </c:pt>
                <c:pt idx="14">
                  <c:v>0.39368924299355368</c:v>
                </c:pt>
                <c:pt idx="15">
                  <c:v>0.32630929194387948</c:v>
                </c:pt>
                <c:pt idx="16">
                  <c:v>0.26918154710607051</c:v>
                </c:pt>
                <c:pt idx="17">
                  <c:v>0.33094039780757695</c:v>
                </c:pt>
                <c:pt idx="18">
                  <c:v>0.41760423489261955</c:v>
                </c:pt>
                <c:pt idx="19">
                  <c:v>0.42659174738874145</c:v>
                </c:pt>
                <c:pt idx="20">
                  <c:v>0.42036738598366019</c:v>
                </c:pt>
                <c:pt idx="21">
                  <c:v>0.41602175187010926</c:v>
                </c:pt>
                <c:pt idx="22">
                  <c:v>0.47234909855562068</c:v>
                </c:pt>
                <c:pt idx="23">
                  <c:v>0.40556594505153576</c:v>
                </c:pt>
                <c:pt idx="24">
                  <c:v>0.41251314247302562</c:v>
                </c:pt>
                <c:pt idx="25">
                  <c:v>0.3816035540694267</c:v>
                </c:pt>
                <c:pt idx="26">
                  <c:v>0.36924962942535078</c:v>
                </c:pt>
                <c:pt idx="27">
                  <c:v>0.47437325485194248</c:v>
                </c:pt>
                <c:pt idx="28">
                  <c:v>0.44737301354751974</c:v>
                </c:pt>
                <c:pt idx="29">
                  <c:v>0.4138553983246579</c:v>
                </c:pt>
                <c:pt idx="30">
                  <c:v>0.39395747871350267</c:v>
                </c:pt>
                <c:pt idx="31">
                  <c:v>0.40691466441449209</c:v>
                </c:pt>
                <c:pt idx="32">
                  <c:v>0.39158860181323041</c:v>
                </c:pt>
                <c:pt idx="33">
                  <c:v>0.35842324795753039</c:v>
                </c:pt>
                <c:pt idx="34">
                  <c:v>0.33705164776448687</c:v>
                </c:pt>
                <c:pt idx="35">
                  <c:v>0.35110655313868105</c:v>
                </c:pt>
                <c:pt idx="36">
                  <c:v>0.37596952669861072</c:v>
                </c:pt>
                <c:pt idx="37">
                  <c:v>0.40219953290358168</c:v>
                </c:pt>
                <c:pt idx="38">
                  <c:v>0.32533006997828257</c:v>
                </c:pt>
                <c:pt idx="39">
                  <c:v>0.44983776586576579</c:v>
                </c:pt>
                <c:pt idx="40">
                  <c:v>0.5412221207211555</c:v>
                </c:pt>
                <c:pt idx="41">
                  <c:v>0.46767059360887997</c:v>
                </c:pt>
                <c:pt idx="42">
                  <c:v>0.52729217656589333</c:v>
                </c:pt>
                <c:pt idx="43">
                  <c:v>0.57800380916267369</c:v>
                </c:pt>
                <c:pt idx="44">
                  <c:v>0.51136393015960557</c:v>
                </c:pt>
                <c:pt idx="45">
                  <c:v>0.44188226067772068</c:v>
                </c:pt>
                <c:pt idx="46">
                  <c:v>0.46887603847081938</c:v>
                </c:pt>
                <c:pt idx="47">
                  <c:v>0.61328165396945777</c:v>
                </c:pt>
                <c:pt idx="48">
                  <c:v>0.60851265986418002</c:v>
                </c:pt>
                <c:pt idx="49">
                  <c:v>0.54967854803681615</c:v>
                </c:pt>
                <c:pt idx="50">
                  <c:v>0.48756851322003514</c:v>
                </c:pt>
                <c:pt idx="51">
                  <c:v>0.52462490089282632</c:v>
                </c:pt>
                <c:pt idx="52">
                  <c:v>0.53595220448826231</c:v>
                </c:pt>
                <c:pt idx="53">
                  <c:v>0.52297131924575124</c:v>
                </c:pt>
                <c:pt idx="54">
                  <c:v>0.53114766107070222</c:v>
                </c:pt>
                <c:pt idx="55">
                  <c:v>0.53029986383536143</c:v>
                </c:pt>
                <c:pt idx="56">
                  <c:v>0.51621587266020885</c:v>
                </c:pt>
                <c:pt idx="57">
                  <c:v>0.50630838705229408</c:v>
                </c:pt>
                <c:pt idx="58">
                  <c:v>0.54524457926850289</c:v>
                </c:pt>
                <c:pt idx="59">
                  <c:v>0.59184434141128617</c:v>
                </c:pt>
                <c:pt idx="60">
                  <c:v>0.51543917404943296</c:v>
                </c:pt>
                <c:pt idx="61">
                  <c:v>0.51992161915267676</c:v>
                </c:pt>
                <c:pt idx="62">
                  <c:v>0.52920214416215661</c:v>
                </c:pt>
                <c:pt idx="63">
                  <c:v>0.53201377158812779</c:v>
                </c:pt>
                <c:pt idx="64">
                  <c:v>0.56558955841290637</c:v>
                </c:pt>
                <c:pt idx="65">
                  <c:v>0.5924292891861147</c:v>
                </c:pt>
                <c:pt idx="66">
                  <c:v>0.55873823640939013</c:v>
                </c:pt>
                <c:pt idx="67">
                  <c:v>0.53768334827122621</c:v>
                </c:pt>
                <c:pt idx="68">
                  <c:v>0.61291754283153499</c:v>
                </c:pt>
                <c:pt idx="69">
                  <c:v>0.6066931814264539</c:v>
                </c:pt>
                <c:pt idx="70">
                  <c:v>0.56211111206866837</c:v>
                </c:pt>
                <c:pt idx="71">
                  <c:v>0.63356738426005721</c:v>
                </c:pt>
                <c:pt idx="72">
                  <c:v>0.6141229876934744</c:v>
                </c:pt>
                <c:pt idx="73">
                  <c:v>0.56579315901961458</c:v>
                </c:pt>
                <c:pt idx="74">
                  <c:v>0.55740136681719465</c:v>
                </c:pt>
                <c:pt idx="75">
                  <c:v>0.61806249784549627</c:v>
                </c:pt>
                <c:pt idx="76">
                  <c:v>0.67651418525285256</c:v>
                </c:pt>
                <c:pt idx="77">
                  <c:v>0.71317091247543862</c:v>
                </c:pt>
                <c:pt idx="78">
                  <c:v>0.66673273811575717</c:v>
                </c:pt>
                <c:pt idx="79">
                  <c:v>0.62197076769278503</c:v>
                </c:pt>
                <c:pt idx="80">
                  <c:v>0.62006187734840912</c:v>
                </c:pt>
                <c:pt idx="81">
                  <c:v>0.67650772174152851</c:v>
                </c:pt>
                <c:pt idx="82">
                  <c:v>0.58065923506497985</c:v>
                </c:pt>
                <c:pt idx="83">
                  <c:v>0.62275931607432178</c:v>
                </c:pt>
                <c:pt idx="84">
                  <c:v>0.62543844151814953</c:v>
                </c:pt>
                <c:pt idx="85">
                  <c:v>0.76416263056292877</c:v>
                </c:pt>
                <c:pt idx="86">
                  <c:v>0.87681732393395151</c:v>
                </c:pt>
                <c:pt idx="87">
                  <c:v>0.96440652039022368</c:v>
                </c:pt>
                <c:pt idx="88">
                  <c:v>0.94590471922506802</c:v>
                </c:pt>
                <c:pt idx="89">
                  <c:v>1</c:v>
                </c:pt>
                <c:pt idx="90">
                  <c:v>0.78302207935468304</c:v>
                </c:pt>
                <c:pt idx="91">
                  <c:v>0.77489960012409953</c:v>
                </c:pt>
                <c:pt idx="92">
                  <c:v>0.84340204764038751</c:v>
                </c:pt>
                <c:pt idx="93">
                  <c:v>0.73012577993036654</c:v>
                </c:pt>
                <c:pt idx="94">
                  <c:v>0.73410083939467063</c:v>
                </c:pt>
                <c:pt idx="95">
                  <c:v>0.63557861353373091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789-8442-9780-D1C99E74358B}"/>
            </c:ext>
          </c:extLst>
        </c:ser>
        <c:ser>
          <c:idx val="12"/>
          <c:order val="12"/>
          <c:tx>
            <c:strRef>
              <c:f>'4hpf'!$AY$2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48000"/>
                </a:schemeClr>
              </a:solidFill>
              <a:ln w="9525">
                <a:solidFill>
                  <a:schemeClr val="accent6">
                    <a:shade val="48000"/>
                  </a:schemeClr>
                </a:solidFill>
              </a:ln>
              <a:effectLst/>
            </c:spPr>
          </c:marker>
          <c:xVal>
            <c:numRef>
              <c:f>'4hpf'!$AY$3:$AY$104</c:f>
              <c:numCache>
                <c:formatCode>General</c:formatCode>
                <c:ptCount val="102"/>
                <c:pt idx="0">
                  <c:v>0</c:v>
                </c:pt>
                <c:pt idx="1">
                  <c:v>2.3808792199278925E-2</c:v>
                </c:pt>
                <c:pt idx="2">
                  <c:v>4.7619291489129245E-2</c:v>
                </c:pt>
                <c:pt idx="3">
                  <c:v>7.1428083688408181E-2</c:v>
                </c:pt>
                <c:pt idx="4">
                  <c:v>9.523858297825849E-2</c:v>
                </c:pt>
                <c:pt idx="5">
                  <c:v>0.11904737517753743</c:v>
                </c:pt>
                <c:pt idx="6">
                  <c:v>0.14285787446738774</c:v>
                </c:pt>
                <c:pt idx="7">
                  <c:v>0.16666666666666666</c:v>
                </c:pt>
                <c:pt idx="8">
                  <c:v>0.19047545886594561</c:v>
                </c:pt>
                <c:pt idx="9">
                  <c:v>0.21428595815579593</c:v>
                </c:pt>
                <c:pt idx="10">
                  <c:v>0.23809475035507485</c:v>
                </c:pt>
                <c:pt idx="11">
                  <c:v>0.26190524964492512</c:v>
                </c:pt>
                <c:pt idx="12">
                  <c:v>0.28571404184420407</c:v>
                </c:pt>
                <c:pt idx="13">
                  <c:v>0.30952454113405442</c:v>
                </c:pt>
                <c:pt idx="14">
                  <c:v>0.33333333333333331</c:v>
                </c:pt>
                <c:pt idx="15">
                  <c:v>0.35714212553261226</c:v>
                </c:pt>
                <c:pt idx="16">
                  <c:v>0.38095262482246262</c:v>
                </c:pt>
                <c:pt idx="17">
                  <c:v>0.40476141702174151</c:v>
                </c:pt>
                <c:pt idx="18">
                  <c:v>0.42857191631159186</c:v>
                </c:pt>
                <c:pt idx="19">
                  <c:v>0.45238070851087075</c:v>
                </c:pt>
                <c:pt idx="20">
                  <c:v>0.4761895007101497</c:v>
                </c:pt>
                <c:pt idx="21">
                  <c:v>0.5</c:v>
                </c:pt>
                <c:pt idx="22">
                  <c:v>0.52380879219927901</c:v>
                </c:pt>
                <c:pt idx="23">
                  <c:v>0.54761929148912925</c:v>
                </c:pt>
                <c:pt idx="24">
                  <c:v>0.57142808368840814</c:v>
                </c:pt>
                <c:pt idx="25">
                  <c:v>0.59523858297825849</c:v>
                </c:pt>
                <c:pt idx="26">
                  <c:v>0.61904737517753738</c:v>
                </c:pt>
                <c:pt idx="27">
                  <c:v>0.64285616737681639</c:v>
                </c:pt>
                <c:pt idx="28">
                  <c:v>0.66666666666666663</c:v>
                </c:pt>
                <c:pt idx="29">
                  <c:v>0.69047545886594552</c:v>
                </c:pt>
                <c:pt idx="30">
                  <c:v>0.71428595815579599</c:v>
                </c:pt>
                <c:pt idx="31">
                  <c:v>0.73809475035507477</c:v>
                </c:pt>
                <c:pt idx="32">
                  <c:v>0.76190524964492523</c:v>
                </c:pt>
                <c:pt idx="33">
                  <c:v>0.78571404184420401</c:v>
                </c:pt>
                <c:pt idx="34">
                  <c:v>0.80952283404348302</c:v>
                </c:pt>
                <c:pt idx="35">
                  <c:v>0.83333333333333326</c:v>
                </c:pt>
                <c:pt idx="36">
                  <c:v>0.85714212553261226</c:v>
                </c:pt>
                <c:pt idx="37">
                  <c:v>0.8809526248224625</c:v>
                </c:pt>
                <c:pt idx="38">
                  <c:v>0.90476141702174151</c:v>
                </c:pt>
                <c:pt idx="39">
                  <c:v>0.92857191631159175</c:v>
                </c:pt>
                <c:pt idx="40">
                  <c:v>0.95238070851087075</c:v>
                </c:pt>
                <c:pt idx="41">
                  <c:v>0.97618950071014976</c:v>
                </c:pt>
                <c:pt idx="42">
                  <c:v>1</c:v>
                </c:pt>
              </c:numCache>
            </c:numRef>
          </c:xVal>
          <c:yVal>
            <c:numRef>
              <c:f>'4hpf'!$AZ$3:$AZ$104</c:f>
              <c:numCache>
                <c:formatCode>General</c:formatCode>
                <c:ptCount val="102"/>
                <c:pt idx="0">
                  <c:v>0.49875049875049876</c:v>
                </c:pt>
                <c:pt idx="1">
                  <c:v>0.38999926499926502</c:v>
                </c:pt>
                <c:pt idx="2">
                  <c:v>0.48874923874923876</c:v>
                </c:pt>
                <c:pt idx="3">
                  <c:v>0.53250015750015744</c:v>
                </c:pt>
                <c:pt idx="4">
                  <c:v>0.45499957999958007</c:v>
                </c:pt>
                <c:pt idx="5">
                  <c:v>0.60624960624960622</c:v>
                </c:pt>
                <c:pt idx="6">
                  <c:v>0.55500168000168004</c:v>
                </c:pt>
                <c:pt idx="7">
                  <c:v>0.53374965874965885</c:v>
                </c:pt>
                <c:pt idx="8">
                  <c:v>0.68125118125118134</c:v>
                </c:pt>
                <c:pt idx="9">
                  <c:v>0.46124971124971126</c:v>
                </c:pt>
                <c:pt idx="10">
                  <c:v>0.51250026250026259</c:v>
                </c:pt>
                <c:pt idx="11">
                  <c:v>0.47499947499947498</c:v>
                </c:pt>
                <c:pt idx="12">
                  <c:v>0.48375123375123374</c:v>
                </c:pt>
                <c:pt idx="13">
                  <c:v>0.55125055125055122</c:v>
                </c:pt>
                <c:pt idx="14">
                  <c:v>0.53374965874965885</c:v>
                </c:pt>
                <c:pt idx="15">
                  <c:v>0.44249931749931748</c:v>
                </c:pt>
                <c:pt idx="16">
                  <c:v>0.4674998424998425</c:v>
                </c:pt>
                <c:pt idx="17">
                  <c:v>0.51250026250026259</c:v>
                </c:pt>
                <c:pt idx="18">
                  <c:v>0.40125002625002626</c:v>
                </c:pt>
                <c:pt idx="19">
                  <c:v>0.44625044625044624</c:v>
                </c:pt>
                <c:pt idx="20">
                  <c:v>0.65125002625002626</c:v>
                </c:pt>
                <c:pt idx="21">
                  <c:v>0.63000063000063</c:v>
                </c:pt>
                <c:pt idx="22">
                  <c:v>0.51999989499989507</c:v>
                </c:pt>
                <c:pt idx="23">
                  <c:v>0.65375165375165378</c:v>
                </c:pt>
                <c:pt idx="24">
                  <c:v>0.690000315000315</c:v>
                </c:pt>
                <c:pt idx="25">
                  <c:v>0.5175008925008926</c:v>
                </c:pt>
                <c:pt idx="26">
                  <c:v>0.48500073500073498</c:v>
                </c:pt>
                <c:pt idx="27">
                  <c:v>0.46874934374934374</c:v>
                </c:pt>
                <c:pt idx="28">
                  <c:v>0.54250141750141745</c:v>
                </c:pt>
                <c:pt idx="29">
                  <c:v>0.56125181125181123</c:v>
                </c:pt>
                <c:pt idx="30">
                  <c:v>0.6412513912513913</c:v>
                </c:pt>
                <c:pt idx="31">
                  <c:v>0.58750183750183749</c:v>
                </c:pt>
                <c:pt idx="32">
                  <c:v>0.63874976374976378</c:v>
                </c:pt>
                <c:pt idx="33">
                  <c:v>0.45750120750120749</c:v>
                </c:pt>
                <c:pt idx="34">
                  <c:v>0.57500157500157512</c:v>
                </c:pt>
                <c:pt idx="35">
                  <c:v>0.54250141750141745</c:v>
                </c:pt>
                <c:pt idx="36">
                  <c:v>0.71625034125034126</c:v>
                </c:pt>
                <c:pt idx="37">
                  <c:v>0.65500115500115508</c:v>
                </c:pt>
                <c:pt idx="38">
                  <c:v>0.92625055125055122</c:v>
                </c:pt>
                <c:pt idx="39">
                  <c:v>0.9337501837501837</c:v>
                </c:pt>
                <c:pt idx="40">
                  <c:v>1</c:v>
                </c:pt>
                <c:pt idx="41">
                  <c:v>0.97374997374997374</c:v>
                </c:pt>
                <c:pt idx="42">
                  <c:v>0.7612507612507613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789-8442-9780-D1C99E74358B}"/>
            </c:ext>
          </c:extLst>
        </c:ser>
        <c:ser>
          <c:idx val="13"/>
          <c:order val="13"/>
          <c:tx>
            <c:strRef>
              <c:f>'4hpf'!$BC$2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shade val="39000"/>
                </a:schemeClr>
              </a:solidFill>
              <a:ln w="9525">
                <a:solidFill>
                  <a:schemeClr val="accent6">
                    <a:shade val="39000"/>
                  </a:schemeClr>
                </a:solidFill>
              </a:ln>
              <a:effectLst/>
            </c:spPr>
          </c:marker>
          <c:xVal>
            <c:numRef>
              <c:f>'4hpf'!$BC$3:$BC$104</c:f>
              <c:numCache>
                <c:formatCode>General</c:formatCode>
                <c:ptCount val="102"/>
                <c:pt idx="0">
                  <c:v>0</c:v>
                </c:pt>
                <c:pt idx="1">
                  <c:v>1.9607236696896891E-2</c:v>
                </c:pt>
                <c:pt idx="2">
                  <c:v>3.9215879232805527E-2</c:v>
                </c:pt>
                <c:pt idx="3">
                  <c:v>5.8823115929702428E-2</c:v>
                </c:pt>
                <c:pt idx="4">
                  <c:v>7.8431758465611054E-2</c:v>
                </c:pt>
                <c:pt idx="5">
                  <c:v>9.8038995162507955E-2</c:v>
                </c:pt>
                <c:pt idx="6">
                  <c:v>0.1176476376984166</c:v>
                </c:pt>
                <c:pt idx="7">
                  <c:v>0.13725487439531348</c:v>
                </c:pt>
                <c:pt idx="8">
                  <c:v>0.15686211109221038</c:v>
                </c:pt>
                <c:pt idx="9">
                  <c:v>0.17647075362811904</c:v>
                </c:pt>
                <c:pt idx="10">
                  <c:v>0.19607799032501591</c:v>
                </c:pt>
                <c:pt idx="11">
                  <c:v>0.21568663286092454</c:v>
                </c:pt>
                <c:pt idx="12">
                  <c:v>0.23529386955782142</c:v>
                </c:pt>
                <c:pt idx="13">
                  <c:v>0.2549025120937301</c:v>
                </c:pt>
                <c:pt idx="14">
                  <c:v>0.27450974879062695</c:v>
                </c:pt>
                <c:pt idx="15">
                  <c:v>0.29411698548752385</c:v>
                </c:pt>
                <c:pt idx="16">
                  <c:v>0.31372562802343251</c:v>
                </c:pt>
                <c:pt idx="17">
                  <c:v>0.33333286472032941</c:v>
                </c:pt>
                <c:pt idx="18">
                  <c:v>0.35294150725623807</c:v>
                </c:pt>
                <c:pt idx="19">
                  <c:v>0.37254874395313492</c:v>
                </c:pt>
                <c:pt idx="20">
                  <c:v>0.39215598065003182</c:v>
                </c:pt>
                <c:pt idx="21">
                  <c:v>0.41176462318594048</c:v>
                </c:pt>
                <c:pt idx="22">
                  <c:v>0.43137185988283738</c:v>
                </c:pt>
                <c:pt idx="23">
                  <c:v>0.45098050241874599</c:v>
                </c:pt>
                <c:pt idx="24">
                  <c:v>0.47058773911564283</c:v>
                </c:pt>
                <c:pt idx="25">
                  <c:v>0.49019638165155155</c:v>
                </c:pt>
                <c:pt idx="26">
                  <c:v>0.50980361834844845</c:v>
                </c:pt>
                <c:pt idx="27">
                  <c:v>0.52941085504534535</c:v>
                </c:pt>
                <c:pt idx="28">
                  <c:v>0.5490194975812539</c:v>
                </c:pt>
                <c:pt idx="29">
                  <c:v>0.5686267342781508</c:v>
                </c:pt>
                <c:pt idx="30">
                  <c:v>0.58823537681405957</c:v>
                </c:pt>
                <c:pt idx="31">
                  <c:v>0.60784261351095636</c:v>
                </c:pt>
                <c:pt idx="32">
                  <c:v>0.62745125604686502</c:v>
                </c:pt>
                <c:pt idx="33">
                  <c:v>0.64705849274376182</c:v>
                </c:pt>
                <c:pt idx="34">
                  <c:v>0.66666572944065883</c:v>
                </c:pt>
                <c:pt idx="35">
                  <c:v>0.68627437197656738</c:v>
                </c:pt>
                <c:pt idx="36">
                  <c:v>0.70588160867346428</c:v>
                </c:pt>
                <c:pt idx="37">
                  <c:v>0.72549025120937294</c:v>
                </c:pt>
                <c:pt idx="38">
                  <c:v>0.74509748790626984</c:v>
                </c:pt>
                <c:pt idx="39">
                  <c:v>0.7647061304421785</c:v>
                </c:pt>
                <c:pt idx="40">
                  <c:v>0.7843133671390754</c:v>
                </c:pt>
                <c:pt idx="41">
                  <c:v>0.8039206038359723</c:v>
                </c:pt>
                <c:pt idx="42">
                  <c:v>0.82352924637188096</c:v>
                </c:pt>
                <c:pt idx="43">
                  <c:v>0.84313648306877786</c:v>
                </c:pt>
                <c:pt idx="44">
                  <c:v>0.86274512560468652</c:v>
                </c:pt>
                <c:pt idx="45">
                  <c:v>0.88235236230158343</c:v>
                </c:pt>
                <c:pt idx="46">
                  <c:v>0.90195959899848022</c:v>
                </c:pt>
                <c:pt idx="47">
                  <c:v>0.92156824153438888</c:v>
                </c:pt>
                <c:pt idx="48">
                  <c:v>0.94117547823128567</c:v>
                </c:pt>
                <c:pt idx="49">
                  <c:v>0.96078412076719444</c:v>
                </c:pt>
                <c:pt idx="50">
                  <c:v>0.98039135746409123</c:v>
                </c:pt>
                <c:pt idx="51">
                  <c:v>1</c:v>
                </c:pt>
              </c:numCache>
            </c:numRef>
          </c:xVal>
          <c:yVal>
            <c:numRef>
              <c:f>'4hpf'!$BD$3:$BD$104</c:f>
              <c:numCache>
                <c:formatCode>General</c:formatCode>
                <c:ptCount val="102"/>
                <c:pt idx="0">
                  <c:v>0.37603703964840535</c:v>
                </c:pt>
                <c:pt idx="1">
                  <c:v>0.34150273801969494</c:v>
                </c:pt>
                <c:pt idx="2">
                  <c:v>0.23477872570448188</c:v>
                </c:pt>
                <c:pt idx="3">
                  <c:v>0.29268137911584291</c:v>
                </c:pt>
                <c:pt idx="4">
                  <c:v>0.26223883052480668</c:v>
                </c:pt>
                <c:pt idx="5">
                  <c:v>0.18869538649556983</c:v>
                </c:pt>
                <c:pt idx="6">
                  <c:v>0.23128158123575171</c:v>
                </c:pt>
                <c:pt idx="7">
                  <c:v>0.23025217983971422</c:v>
                </c:pt>
                <c:pt idx="8">
                  <c:v>0.24613739453336153</c:v>
                </c:pt>
                <c:pt idx="9">
                  <c:v>0.40401184516674893</c:v>
                </c:pt>
                <c:pt idx="10">
                  <c:v>0.51561493807140002</c:v>
                </c:pt>
                <c:pt idx="11">
                  <c:v>0.48416884063080212</c:v>
                </c:pt>
                <c:pt idx="12">
                  <c:v>0.37790782392065619</c:v>
                </c:pt>
                <c:pt idx="13">
                  <c:v>0.30945968177865518</c:v>
                </c:pt>
                <c:pt idx="14">
                  <c:v>0.41607558344496937</c:v>
                </c:pt>
                <c:pt idx="15">
                  <c:v>0.46638698911842819</c:v>
                </c:pt>
                <c:pt idx="16">
                  <c:v>0.5004065900491198</c:v>
                </c:pt>
                <c:pt idx="17">
                  <c:v>0.57972455286845748</c:v>
                </c:pt>
                <c:pt idx="18">
                  <c:v>0.52697125666878186</c:v>
                </c:pt>
                <c:pt idx="19">
                  <c:v>0.49493055065923997</c:v>
                </c:pt>
                <c:pt idx="20">
                  <c:v>0.55698136266422249</c:v>
                </c:pt>
                <c:pt idx="21">
                  <c:v>0.50639733013701849</c:v>
                </c:pt>
                <c:pt idx="22">
                  <c:v>0.48988930409645354</c:v>
                </c:pt>
                <c:pt idx="23">
                  <c:v>0.46034219370608004</c:v>
                </c:pt>
                <c:pt idx="24">
                  <c:v>0.44987896307786318</c:v>
                </c:pt>
                <c:pt idx="25">
                  <c:v>0.46776892523913605</c:v>
                </c:pt>
                <c:pt idx="26">
                  <c:v>0.47422031070060405</c:v>
                </c:pt>
                <c:pt idx="27">
                  <c:v>0.52062798185621284</c:v>
                </c:pt>
                <c:pt idx="28">
                  <c:v>0.56074878375519988</c:v>
                </c:pt>
                <c:pt idx="29">
                  <c:v>0.66983007826270891</c:v>
                </c:pt>
                <c:pt idx="30">
                  <c:v>0.65416108486685942</c:v>
                </c:pt>
                <c:pt idx="31">
                  <c:v>0.47953418411713555</c:v>
                </c:pt>
                <c:pt idx="32">
                  <c:v>0.49690944558038969</c:v>
                </c:pt>
                <c:pt idx="33">
                  <c:v>0.60089543820066271</c:v>
                </c:pt>
                <c:pt idx="34">
                  <c:v>0.5640555594726081</c:v>
                </c:pt>
                <c:pt idx="35">
                  <c:v>0.49232884439117253</c:v>
                </c:pt>
                <c:pt idx="36">
                  <c:v>0.54559449105736924</c:v>
                </c:pt>
                <c:pt idx="37">
                  <c:v>0.50775341371125049</c:v>
                </c:pt>
                <c:pt idx="38">
                  <c:v>0.57744717854708694</c:v>
                </c:pt>
                <c:pt idx="39">
                  <c:v>0.64147453524172138</c:v>
                </c:pt>
                <c:pt idx="40">
                  <c:v>0.68381630590613174</c:v>
                </c:pt>
                <c:pt idx="41">
                  <c:v>0.7060447954123481</c:v>
                </c:pt>
                <c:pt idx="42">
                  <c:v>0.77525206232813926</c:v>
                </c:pt>
                <c:pt idx="43">
                  <c:v>0.78799266727772688</c:v>
                </c:pt>
                <c:pt idx="44">
                  <c:v>0.86749864861688875</c:v>
                </c:pt>
                <c:pt idx="45">
                  <c:v>0.85389080824461217</c:v>
                </c:pt>
                <c:pt idx="46">
                  <c:v>0.73795153822651538</c:v>
                </c:pt>
                <c:pt idx="47">
                  <c:v>0.99156971961738238</c:v>
                </c:pt>
                <c:pt idx="48">
                  <c:v>0.90040659004911983</c:v>
                </c:pt>
                <c:pt idx="49">
                  <c:v>1</c:v>
                </c:pt>
                <c:pt idx="50">
                  <c:v>0.80704834426190986</c:v>
                </c:pt>
                <c:pt idx="51">
                  <c:v>0.7050694493407601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789-8442-9780-D1C99E743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734552"/>
        <c:axId val="2094734553"/>
      </c:scatterChart>
      <c:valAx>
        <c:axId val="20947345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3"/>
        <c:crosses val="autoZero"/>
        <c:crossBetween val="between"/>
        <c:majorUnit val="0.25"/>
        <c:minorUnit val="0.125"/>
      </c:valAx>
      <c:valAx>
        <c:axId val="209473455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734552"/>
        <c:crosses val="autoZero"/>
        <c:crossBetween val="between"/>
        <c:majorUnit val="0.125"/>
        <c:minorUnit val="8.3333299999999999E-2"/>
      </c:valAx>
      <c:spPr>
        <a:noFill/>
        <a:ln>
          <a:noFill/>
        </a:ln>
        <a:effectLst/>
      </c:spPr>
    </c:plotArea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0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1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2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3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4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5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5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7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8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496506</xdr:colOff>
      <xdr:row>2</xdr:row>
      <xdr:rowOff>230046</xdr:rowOff>
    </xdr:from>
    <xdr:to>
      <xdr:col>20</xdr:col>
      <xdr:colOff>933513</xdr:colOff>
      <xdr:row>18</xdr:row>
      <xdr:rowOff>35863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80</xdr:col>
      <xdr:colOff>222756</xdr:colOff>
      <xdr:row>3</xdr:row>
      <xdr:rowOff>157276</xdr:rowOff>
    </xdr:from>
    <xdr:to>
      <xdr:col>84</xdr:col>
      <xdr:colOff>695069</xdr:colOff>
      <xdr:row>17</xdr:row>
      <xdr:rowOff>67310</xdr:rowOff>
    </xdr:to>
    <xdr:graphicFrame macro="">
      <xdr:nvGraphicFramePr>
        <xdr:cNvPr id="20" name="Chart 20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222756</xdr:colOff>
      <xdr:row>3</xdr:row>
      <xdr:rowOff>81076</xdr:rowOff>
    </xdr:from>
    <xdr:to>
      <xdr:col>68</xdr:col>
      <xdr:colOff>730375</xdr:colOff>
      <xdr:row>16</xdr:row>
      <xdr:rowOff>245110</xdr:rowOff>
    </xdr:to>
    <xdr:graphicFrame macro="">
      <xdr:nvGraphicFramePr>
        <xdr:cNvPr id="22" name="Chart 22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72</xdr:col>
      <xdr:colOff>260862</xdr:colOff>
      <xdr:row>3</xdr:row>
      <xdr:rowOff>131876</xdr:rowOff>
    </xdr:from>
    <xdr:to>
      <xdr:col>76</xdr:col>
      <xdr:colOff>768481</xdr:colOff>
      <xdr:row>17</xdr:row>
      <xdr:rowOff>41910</xdr:rowOff>
    </xdr:to>
    <xdr:graphicFrame macro="">
      <xdr:nvGraphicFramePr>
        <xdr:cNvPr id="24" name="Chart 24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248159</xdr:colOff>
      <xdr:row>3</xdr:row>
      <xdr:rowOff>220776</xdr:rowOff>
    </xdr:from>
    <xdr:to>
      <xdr:col>44</xdr:col>
      <xdr:colOff>755778</xdr:colOff>
      <xdr:row>17</xdr:row>
      <xdr:rowOff>130810</xdr:rowOff>
    </xdr:to>
    <xdr:graphicFrame macro="">
      <xdr:nvGraphicFramePr>
        <xdr:cNvPr id="26" name="Chart 26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476756</xdr:colOff>
      <xdr:row>3</xdr:row>
      <xdr:rowOff>17576</xdr:rowOff>
    </xdr:from>
    <xdr:to>
      <xdr:col>48</xdr:col>
      <xdr:colOff>984375</xdr:colOff>
      <xdr:row>16</xdr:row>
      <xdr:rowOff>181610</xdr:rowOff>
    </xdr:to>
    <xdr:graphicFrame macro="">
      <xdr:nvGraphicFramePr>
        <xdr:cNvPr id="28" name="Chart 28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114047</xdr:colOff>
      <xdr:row>3</xdr:row>
      <xdr:rowOff>17576</xdr:rowOff>
    </xdr:from>
    <xdr:to>
      <xdr:col>28</xdr:col>
      <xdr:colOff>692278</xdr:colOff>
      <xdr:row>16</xdr:row>
      <xdr:rowOff>181610</xdr:rowOff>
    </xdr:to>
    <xdr:graphicFrame macro="">
      <xdr:nvGraphicFramePr>
        <xdr:cNvPr id="30" name="Chart 30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320961</xdr:colOff>
      <xdr:row>4</xdr:row>
      <xdr:rowOff>253034</xdr:rowOff>
    </xdr:from>
    <xdr:to>
      <xdr:col>20</xdr:col>
      <xdr:colOff>828579</xdr:colOff>
      <xdr:row>18</xdr:row>
      <xdr:rowOff>173227</xdr:rowOff>
    </xdr:to>
    <xdr:graphicFrame macro="">
      <xdr:nvGraphicFramePr>
        <xdr:cNvPr id="32" name="Chart 32">
          <a:extLst>
            <a:ext uri="{FF2B5EF4-FFF2-40B4-BE49-F238E27FC236}">
              <a16:creationId xmlns:a16="http://schemas.microsoft.com/office/drawing/2014/main" id="{00000000-0008-0000-1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235457</xdr:colOff>
      <xdr:row>2</xdr:row>
      <xdr:rowOff>63500</xdr:rowOff>
    </xdr:from>
    <xdr:to>
      <xdr:col>16</xdr:col>
      <xdr:colOff>672464</xdr:colOff>
      <xdr:row>17</xdr:row>
      <xdr:rowOff>41910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166369</xdr:colOff>
      <xdr:row>2</xdr:row>
      <xdr:rowOff>220776</xdr:rowOff>
    </xdr:from>
    <xdr:to>
      <xdr:col>24</xdr:col>
      <xdr:colOff>568070</xdr:colOff>
      <xdr:row>16</xdr:row>
      <xdr:rowOff>130810</xdr:rowOff>
    </xdr:to>
    <xdr:graphicFrame macro="">
      <xdr:nvGraphicFramePr>
        <xdr:cNvPr id="6" name="Chart 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222762</xdr:colOff>
      <xdr:row>3</xdr:row>
      <xdr:rowOff>42976</xdr:rowOff>
    </xdr:from>
    <xdr:to>
      <xdr:col>52</xdr:col>
      <xdr:colOff>695075</xdr:colOff>
      <xdr:row>16</xdr:row>
      <xdr:rowOff>207010</xdr:rowOff>
    </xdr:to>
    <xdr:graphicFrame macro="">
      <xdr:nvGraphicFramePr>
        <xdr:cNvPr id="8" name="Chart 8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210059</xdr:colOff>
      <xdr:row>3</xdr:row>
      <xdr:rowOff>42976</xdr:rowOff>
    </xdr:from>
    <xdr:to>
      <xdr:col>36</xdr:col>
      <xdr:colOff>682372</xdr:colOff>
      <xdr:row>16</xdr:row>
      <xdr:rowOff>207010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159256</xdr:colOff>
      <xdr:row>2</xdr:row>
      <xdr:rowOff>220776</xdr:rowOff>
    </xdr:from>
    <xdr:to>
      <xdr:col>48</xdr:col>
      <xdr:colOff>631569</xdr:colOff>
      <xdr:row>16</xdr:row>
      <xdr:rowOff>130810</xdr:rowOff>
    </xdr:to>
    <xdr:graphicFrame macro="">
      <xdr:nvGraphicFramePr>
        <xdr:cNvPr id="12" name="Chart 12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174498</xdr:colOff>
      <xdr:row>3</xdr:row>
      <xdr:rowOff>153720</xdr:rowOff>
    </xdr:from>
    <xdr:to>
      <xdr:col>56</xdr:col>
      <xdr:colOff>646811</xdr:colOff>
      <xdr:row>17</xdr:row>
      <xdr:rowOff>71373</xdr:rowOff>
    </xdr:to>
    <xdr:graphicFrame macro="">
      <xdr:nvGraphicFramePr>
        <xdr:cNvPr id="14" name="Chart 14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165609</xdr:colOff>
      <xdr:row>2</xdr:row>
      <xdr:rowOff>182676</xdr:rowOff>
    </xdr:from>
    <xdr:to>
      <xdr:col>44</xdr:col>
      <xdr:colOff>644272</xdr:colOff>
      <xdr:row>16</xdr:row>
      <xdr:rowOff>92710</xdr:rowOff>
    </xdr:to>
    <xdr:graphicFrame macro="">
      <xdr:nvGraphicFramePr>
        <xdr:cNvPr id="16" name="Chart 16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222756</xdr:colOff>
      <xdr:row>3</xdr:row>
      <xdr:rowOff>55676</xdr:rowOff>
    </xdr:from>
    <xdr:to>
      <xdr:col>60</xdr:col>
      <xdr:colOff>730375</xdr:colOff>
      <xdr:row>16</xdr:row>
      <xdr:rowOff>219710</xdr:rowOff>
    </xdr:to>
    <xdr:graphicFrame macro="">
      <xdr:nvGraphicFramePr>
        <xdr:cNvPr id="18" name="Chart 18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1"/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813"/>
  <sheetViews>
    <sheetView showGridLines="0" workbookViewId="0">
      <pane xSplit="1" ySplit="2" topLeftCell="E3" activePane="bottomRight" state="frozen"/>
      <selection pane="topRight"/>
      <selection pane="bottomLeft"/>
      <selection pane="bottomRight" activeCell="V16" sqref="V16"/>
    </sheetView>
  </sheetViews>
  <sheetFormatPr baseColWidth="10" defaultColWidth="16.33203125" defaultRowHeight="20" customHeight="1" x14ac:dyDescent="0.15"/>
  <cols>
    <col min="1" max="1" width="18.5" style="1" customWidth="1"/>
    <col min="2" max="17" width="16.33203125" style="1" customWidth="1"/>
    <col min="18" max="16384" width="16.33203125" style="1"/>
  </cols>
  <sheetData>
    <row r="1" spans="1:16" ht="27.75" customHeight="1" thickBot="1" x14ac:dyDescent="0.2">
      <c r="A1" s="32" t="s">
        <v>5</v>
      </c>
      <c r="B1" s="33"/>
      <c r="C1" s="33"/>
      <c r="D1" s="34"/>
      <c r="E1" s="35">
        <v>2</v>
      </c>
      <c r="F1" s="36"/>
      <c r="G1" s="36"/>
      <c r="H1" s="37"/>
      <c r="I1" s="35">
        <v>3</v>
      </c>
      <c r="J1" s="36"/>
      <c r="K1" s="36"/>
      <c r="L1" s="37"/>
      <c r="M1" s="35">
        <v>4</v>
      </c>
      <c r="N1" s="36"/>
      <c r="O1" s="36"/>
      <c r="P1" s="37"/>
    </row>
    <row r="2" spans="1:16" ht="20.25" customHeight="1" x14ac:dyDescent="0.15">
      <c r="A2" s="30" t="s">
        <v>4</v>
      </c>
      <c r="B2" s="30" t="s">
        <v>0</v>
      </c>
      <c r="C2" s="31"/>
      <c r="D2" s="31"/>
      <c r="E2" s="30" t="s">
        <v>4</v>
      </c>
      <c r="F2" s="30" t="s">
        <v>0</v>
      </c>
      <c r="G2" s="31"/>
      <c r="H2" s="31"/>
      <c r="I2" s="30" t="s">
        <v>1</v>
      </c>
      <c r="J2" s="30" t="s">
        <v>0</v>
      </c>
      <c r="K2" s="31"/>
      <c r="L2" s="31"/>
      <c r="M2" s="30" t="s">
        <v>1</v>
      </c>
      <c r="N2" s="30" t="s">
        <v>0</v>
      </c>
      <c r="O2" s="31"/>
      <c r="P2" s="31"/>
    </row>
    <row r="3" spans="1:16" ht="20.25" customHeight="1" x14ac:dyDescent="0.15">
      <c r="A3" s="27">
        <v>0</v>
      </c>
      <c r="B3" s="2">
        <v>9.6999999999999993</v>
      </c>
      <c r="C3" s="3">
        <f t="shared" ref="C3:C66" si="0">$A3/105.777</f>
        <v>0</v>
      </c>
      <c r="D3" s="3">
        <f t="shared" ref="D3:D66" si="1">B3/47.3455</f>
        <v>0.20487691544074937</v>
      </c>
      <c r="E3" s="3">
        <v>0</v>
      </c>
      <c r="F3" s="3">
        <v>26.2273</v>
      </c>
      <c r="G3" s="3">
        <f t="shared" ref="G3:G66" si="2">E3/136.231</f>
        <v>0</v>
      </c>
      <c r="H3" s="3">
        <f t="shared" ref="H3:H66" si="3">F3/42.6727</f>
        <v>0.6146154332863869</v>
      </c>
      <c r="I3" s="3">
        <v>0</v>
      </c>
      <c r="J3" s="3">
        <v>30.181799999999999</v>
      </c>
      <c r="K3" s="3">
        <f t="shared" ref="K3:K66" si="4">I3/110.041</f>
        <v>0</v>
      </c>
      <c r="L3" s="3">
        <f t="shared" ref="L3:L66" si="5">J3/40.0303</f>
        <v>0.75397386479741602</v>
      </c>
      <c r="M3" s="3">
        <v>0</v>
      </c>
      <c r="N3" s="3">
        <v>9</v>
      </c>
      <c r="O3" s="3">
        <f t="shared" ref="O3:O66" si="6">M3/103.466</f>
        <v>0</v>
      </c>
      <c r="P3" s="3">
        <f t="shared" ref="P3:P66" si="7">N3/82.4815</f>
        <v>0.10911537738765663</v>
      </c>
    </row>
    <row r="4" spans="1:16" ht="20" customHeight="1" x14ac:dyDescent="0.15">
      <c r="A4" s="28">
        <v>0.20300000000000001</v>
      </c>
      <c r="B4" s="4">
        <v>10.690899999999999</v>
      </c>
      <c r="C4" s="5">
        <f t="shared" si="0"/>
        <v>1.9191317583217525E-3</v>
      </c>
      <c r="D4" s="5">
        <f t="shared" si="1"/>
        <v>0.2258060428129389</v>
      </c>
      <c r="E4" s="5">
        <v>0.20300000000000001</v>
      </c>
      <c r="F4" s="5">
        <v>27.081800000000001</v>
      </c>
      <c r="G4" s="5">
        <f t="shared" si="2"/>
        <v>1.4901160528807689E-3</v>
      </c>
      <c r="H4" s="5">
        <f t="shared" si="3"/>
        <v>0.6346399454452144</v>
      </c>
      <c r="I4" s="5">
        <v>0.20300000000000001</v>
      </c>
      <c r="J4" s="5">
        <v>29.7424</v>
      </c>
      <c r="K4" s="5">
        <f t="shared" si="4"/>
        <v>1.8447669505002682E-3</v>
      </c>
      <c r="L4" s="5">
        <f t="shared" si="5"/>
        <v>0.74299717963642542</v>
      </c>
      <c r="M4" s="5">
        <v>0.16200000000000001</v>
      </c>
      <c r="N4" s="5">
        <v>12.4903</v>
      </c>
      <c r="O4" s="5">
        <f t="shared" si="6"/>
        <v>1.5657317379622292E-3</v>
      </c>
      <c r="P4" s="5">
        <f t="shared" si="7"/>
        <v>0.15143153313167196</v>
      </c>
    </row>
    <row r="5" spans="1:16" ht="20" customHeight="1" x14ac:dyDescent="0.15">
      <c r="A5" s="28">
        <v>0.40600000000000003</v>
      </c>
      <c r="B5" s="4">
        <v>12.654500000000001</v>
      </c>
      <c r="C5" s="5">
        <f t="shared" si="0"/>
        <v>3.8382635166435051E-3</v>
      </c>
      <c r="D5" s="5">
        <f t="shared" si="1"/>
        <v>0.26727988932422303</v>
      </c>
      <c r="E5" s="5">
        <v>0.40600000000000003</v>
      </c>
      <c r="F5" s="5">
        <v>27.672699999999999</v>
      </c>
      <c r="G5" s="5">
        <f t="shared" si="2"/>
        <v>2.9802321057615377E-3</v>
      </c>
      <c r="H5" s="5">
        <f t="shared" si="3"/>
        <v>0.64848720610601152</v>
      </c>
      <c r="I5" s="5">
        <v>0.40600000000000003</v>
      </c>
      <c r="J5" s="5">
        <v>30.7273</v>
      </c>
      <c r="K5" s="5">
        <f t="shared" si="4"/>
        <v>3.6895339010005364E-3</v>
      </c>
      <c r="L5" s="5">
        <f t="shared" si="5"/>
        <v>0.76760104221052561</v>
      </c>
      <c r="M5" s="5">
        <v>0.32400000000000001</v>
      </c>
      <c r="N5" s="5">
        <v>12.6646</v>
      </c>
      <c r="O5" s="5">
        <f t="shared" si="6"/>
        <v>3.1314634759244584E-3</v>
      </c>
      <c r="P5" s="5">
        <f t="shared" si="7"/>
        <v>0.15354473427374624</v>
      </c>
    </row>
    <row r="6" spans="1:16" ht="20" customHeight="1" x14ac:dyDescent="0.15">
      <c r="A6" s="28">
        <v>0.60899999999999999</v>
      </c>
      <c r="B6" s="4">
        <v>15.4</v>
      </c>
      <c r="C6" s="5">
        <f t="shared" si="0"/>
        <v>5.7573952749652565E-3</v>
      </c>
      <c r="D6" s="5">
        <f t="shared" si="1"/>
        <v>0.32526850492655057</v>
      </c>
      <c r="E6" s="5">
        <v>0.60899999999999999</v>
      </c>
      <c r="F6" s="5">
        <v>27.690899999999999</v>
      </c>
      <c r="G6" s="5">
        <f t="shared" si="2"/>
        <v>4.4703481586423057E-3</v>
      </c>
      <c r="H6" s="5">
        <f t="shared" si="3"/>
        <v>0.64891370829593631</v>
      </c>
      <c r="I6" s="5">
        <v>0.60899999999999999</v>
      </c>
      <c r="J6" s="5">
        <v>30.454499999999999</v>
      </c>
      <c r="K6" s="5">
        <f t="shared" si="4"/>
        <v>5.5343008515008046E-3</v>
      </c>
      <c r="L6" s="5">
        <f t="shared" si="5"/>
        <v>0.76078620445012912</v>
      </c>
      <c r="M6" s="5">
        <v>0.48699999999999999</v>
      </c>
      <c r="N6" s="5">
        <v>14.436400000000001</v>
      </c>
      <c r="O6" s="5">
        <f t="shared" si="6"/>
        <v>4.7068602246148495E-3</v>
      </c>
      <c r="P6" s="5">
        <f t="shared" si="7"/>
        <v>0.1750259149021296</v>
      </c>
    </row>
    <row r="7" spans="1:16" ht="20" customHeight="1" x14ac:dyDescent="0.15">
      <c r="A7" s="28">
        <v>0.81200000000000006</v>
      </c>
      <c r="B7" s="4">
        <v>17.2727</v>
      </c>
      <c r="C7" s="5">
        <f t="shared" si="0"/>
        <v>7.6765270332870101E-3</v>
      </c>
      <c r="D7" s="5">
        <f t="shared" si="1"/>
        <v>0.36482242240550844</v>
      </c>
      <c r="E7" s="5">
        <v>0.81200000000000006</v>
      </c>
      <c r="F7" s="5">
        <v>28.081800000000001</v>
      </c>
      <c r="G7" s="5">
        <f t="shared" si="2"/>
        <v>5.9604642115230755E-3</v>
      </c>
      <c r="H7" s="5">
        <f t="shared" si="3"/>
        <v>0.65807413170481366</v>
      </c>
      <c r="I7" s="5">
        <v>0.81200000000000006</v>
      </c>
      <c r="J7" s="5">
        <v>30.7879</v>
      </c>
      <c r="K7" s="5">
        <f t="shared" si="4"/>
        <v>7.3790678020010728E-3</v>
      </c>
      <c r="L7" s="5">
        <f t="shared" si="5"/>
        <v>0.7691148954666841</v>
      </c>
      <c r="M7" s="5">
        <v>0.64900000000000002</v>
      </c>
      <c r="N7" s="5">
        <v>21.4267</v>
      </c>
      <c r="O7" s="5">
        <f t="shared" si="6"/>
        <v>6.2725919625770789E-3</v>
      </c>
      <c r="P7" s="5">
        <f t="shared" si="7"/>
        <v>0.25977582851912251</v>
      </c>
    </row>
    <row r="8" spans="1:16" ht="20" customHeight="1" x14ac:dyDescent="0.15">
      <c r="A8" s="28">
        <v>1.0149999999999999</v>
      </c>
      <c r="B8" s="4">
        <v>16.654499999999999</v>
      </c>
      <c r="C8" s="5">
        <f t="shared" si="0"/>
        <v>9.5956587916087611E-3</v>
      </c>
      <c r="D8" s="5">
        <f t="shared" si="1"/>
        <v>0.35176521527917115</v>
      </c>
      <c r="E8" s="5">
        <v>1.0149999999999999</v>
      </c>
      <c r="F8" s="5">
        <v>27.7545</v>
      </c>
      <c r="G8" s="5">
        <f t="shared" si="2"/>
        <v>7.4505802644038426E-3</v>
      </c>
      <c r="H8" s="5">
        <f t="shared" si="3"/>
        <v>0.65040412254204683</v>
      </c>
      <c r="I8" s="5">
        <v>1.0149999999999999</v>
      </c>
      <c r="J8" s="5">
        <v>32.151499999999999</v>
      </c>
      <c r="K8" s="5">
        <f t="shared" si="4"/>
        <v>9.2238347525013392E-3</v>
      </c>
      <c r="L8" s="5">
        <f t="shared" si="5"/>
        <v>0.80317909183793279</v>
      </c>
      <c r="M8" s="5">
        <v>0.81100000000000005</v>
      </c>
      <c r="N8" s="5">
        <v>19.080500000000001</v>
      </c>
      <c r="O8" s="5">
        <f t="shared" si="6"/>
        <v>7.8383237005393083E-3</v>
      </c>
      <c r="P8" s="5">
        <f t="shared" si="7"/>
        <v>0.23133066202724248</v>
      </c>
    </row>
    <row r="9" spans="1:16" ht="20" customHeight="1" x14ac:dyDescent="0.15">
      <c r="A9" s="28">
        <v>1.218</v>
      </c>
      <c r="B9" s="4">
        <v>14.427300000000001</v>
      </c>
      <c r="C9" s="5">
        <f t="shared" si="0"/>
        <v>1.1514790549930513E-2</v>
      </c>
      <c r="D9" s="5">
        <f t="shared" si="1"/>
        <v>0.30472378578745607</v>
      </c>
      <c r="E9" s="5">
        <v>1.218</v>
      </c>
      <c r="F9" s="5">
        <v>28.136399999999998</v>
      </c>
      <c r="G9" s="5">
        <f t="shared" si="2"/>
        <v>8.9406963172846115E-3</v>
      </c>
      <c r="H9" s="5">
        <f t="shared" si="3"/>
        <v>0.65935363827458771</v>
      </c>
      <c r="I9" s="5">
        <v>1.218</v>
      </c>
      <c r="J9" s="5">
        <v>28.878799999999998</v>
      </c>
      <c r="K9" s="5">
        <f t="shared" si="4"/>
        <v>1.1068601703001609E-2</v>
      </c>
      <c r="L9" s="5">
        <f t="shared" si="5"/>
        <v>0.7214235216823256</v>
      </c>
      <c r="M9" s="5">
        <v>0.97299999999999998</v>
      </c>
      <c r="N9" s="5">
        <v>17.1465</v>
      </c>
      <c r="O9" s="5">
        <f t="shared" si="6"/>
        <v>9.4040554385015369E-3</v>
      </c>
      <c r="P9" s="5">
        <f t="shared" si="7"/>
        <v>0.20788297981971715</v>
      </c>
    </row>
    <row r="10" spans="1:16" ht="20" customHeight="1" x14ac:dyDescent="0.15">
      <c r="A10" s="28">
        <v>1.421</v>
      </c>
      <c r="B10" s="4">
        <v>13.945499999999999</v>
      </c>
      <c r="C10" s="5">
        <f t="shared" si="0"/>
        <v>1.3433922308252267E-2</v>
      </c>
      <c r="D10" s="5">
        <f t="shared" si="1"/>
        <v>0.29454752827618252</v>
      </c>
      <c r="E10" s="5">
        <v>1.421</v>
      </c>
      <c r="F10" s="5">
        <v>30.2273</v>
      </c>
      <c r="G10" s="5">
        <f t="shared" si="2"/>
        <v>1.0430812370165382E-2</v>
      </c>
      <c r="H10" s="5">
        <f t="shared" si="3"/>
        <v>0.70835217832478381</v>
      </c>
      <c r="I10" s="5">
        <v>1.421</v>
      </c>
      <c r="J10" s="5">
        <v>30.7727</v>
      </c>
      <c r="K10" s="5">
        <f t="shared" si="4"/>
        <v>1.2913368653501877E-2</v>
      </c>
      <c r="L10" s="5">
        <f t="shared" si="5"/>
        <v>0.76873518309880273</v>
      </c>
      <c r="M10" s="5">
        <v>1.135</v>
      </c>
      <c r="N10" s="5">
        <v>16.4009</v>
      </c>
      <c r="O10" s="5">
        <f t="shared" si="6"/>
        <v>1.0969787176463767E-2</v>
      </c>
      <c r="P10" s="5">
        <f t="shared" si="7"/>
        <v>0.19884337699969085</v>
      </c>
    </row>
    <row r="11" spans="1:16" ht="20" customHeight="1" x14ac:dyDescent="0.15">
      <c r="A11" s="28">
        <v>1.6240000000000001</v>
      </c>
      <c r="B11" s="4">
        <v>14.054500000000001</v>
      </c>
      <c r="C11" s="5">
        <f t="shared" si="0"/>
        <v>1.535305406657402E-2</v>
      </c>
      <c r="D11" s="5">
        <f t="shared" si="1"/>
        <v>0.29684975340845488</v>
      </c>
      <c r="E11" s="5">
        <v>1.6240000000000001</v>
      </c>
      <c r="F11" s="5">
        <v>29.7182</v>
      </c>
      <c r="G11" s="5">
        <f t="shared" si="2"/>
        <v>1.1920928423046151E-2</v>
      </c>
      <c r="H11" s="5">
        <f t="shared" si="3"/>
        <v>0.69642183410002179</v>
      </c>
      <c r="I11" s="5">
        <v>1.6240000000000001</v>
      </c>
      <c r="J11" s="5">
        <v>32.045499999999997</v>
      </c>
      <c r="K11" s="5">
        <f t="shared" si="4"/>
        <v>1.4758135604002146E-2</v>
      </c>
      <c r="L11" s="5">
        <f t="shared" si="5"/>
        <v>0.80053109769349717</v>
      </c>
      <c r="M11" s="5">
        <v>1.2969999999999999</v>
      </c>
      <c r="N11" s="5">
        <v>17.1264</v>
      </c>
      <c r="O11" s="5">
        <f t="shared" si="6"/>
        <v>1.2535518914425996E-2</v>
      </c>
      <c r="P11" s="5">
        <f t="shared" si="7"/>
        <v>0.20763928881021806</v>
      </c>
    </row>
    <row r="12" spans="1:16" ht="20" customHeight="1" x14ac:dyDescent="0.15">
      <c r="A12" s="28">
        <v>1.827</v>
      </c>
      <c r="B12" s="4">
        <v>14.3545</v>
      </c>
      <c r="C12" s="5">
        <f t="shared" si="0"/>
        <v>1.7272185824895772E-2</v>
      </c>
      <c r="D12" s="5">
        <f t="shared" si="1"/>
        <v>0.303186152855076</v>
      </c>
      <c r="E12" s="5">
        <v>1.827</v>
      </c>
      <c r="F12" s="5">
        <v>29.345500000000001</v>
      </c>
      <c r="G12" s="5">
        <f t="shared" si="2"/>
        <v>1.3411044475926918E-2</v>
      </c>
      <c r="H12" s="5">
        <f t="shared" si="3"/>
        <v>0.68768791288106923</v>
      </c>
      <c r="I12" s="5">
        <v>1.827</v>
      </c>
      <c r="J12" s="5">
        <v>31.2273</v>
      </c>
      <c r="K12" s="5">
        <f t="shared" si="4"/>
        <v>1.6602902554502412E-2</v>
      </c>
      <c r="L12" s="5">
        <f t="shared" si="5"/>
        <v>0.78009158062767459</v>
      </c>
      <c r="M12" s="5">
        <v>1.46</v>
      </c>
      <c r="N12" s="5">
        <v>22.412199999999999</v>
      </c>
      <c r="O12" s="5">
        <f t="shared" si="6"/>
        <v>1.4110915663116386E-2</v>
      </c>
      <c r="P12" s="5">
        <f t="shared" si="7"/>
        <v>0.27172396234307089</v>
      </c>
    </row>
    <row r="13" spans="1:16" ht="20" customHeight="1" x14ac:dyDescent="0.15">
      <c r="A13" s="28">
        <v>2.0299999999999998</v>
      </c>
      <c r="B13" s="4">
        <v>12.9818</v>
      </c>
      <c r="C13" s="5">
        <f t="shared" si="0"/>
        <v>1.9191317583217522E-2</v>
      </c>
      <c r="D13" s="5">
        <f t="shared" si="1"/>
        <v>0.27419290112048661</v>
      </c>
      <c r="E13" s="5">
        <v>2.0299999999999998</v>
      </c>
      <c r="F13" s="5">
        <v>29.2818</v>
      </c>
      <c r="G13" s="5">
        <f t="shared" si="2"/>
        <v>1.4901160528807685E-2</v>
      </c>
      <c r="H13" s="5">
        <f t="shared" si="3"/>
        <v>0.68619515521633268</v>
      </c>
      <c r="I13" s="5">
        <v>2.0299999999999998</v>
      </c>
      <c r="J13" s="5">
        <v>32.302999999999997</v>
      </c>
      <c r="K13" s="5">
        <f t="shared" si="4"/>
        <v>1.8447669505002678E-2</v>
      </c>
      <c r="L13" s="5">
        <f t="shared" si="5"/>
        <v>0.80696372497832891</v>
      </c>
      <c r="M13" s="5">
        <v>1.6220000000000001</v>
      </c>
      <c r="N13" s="5">
        <v>25.8156</v>
      </c>
      <c r="O13" s="5">
        <f t="shared" si="6"/>
        <v>1.5676647401078617E-2</v>
      </c>
      <c r="P13" s="5">
        <f t="shared" si="7"/>
        <v>0.31298654849875429</v>
      </c>
    </row>
    <row r="14" spans="1:16" ht="20" customHeight="1" x14ac:dyDescent="0.15">
      <c r="A14" s="28">
        <v>2.2330000000000001</v>
      </c>
      <c r="B14" s="4">
        <v>13.163600000000001</v>
      </c>
      <c r="C14" s="5">
        <f t="shared" si="0"/>
        <v>2.1110449341539276E-2</v>
      </c>
      <c r="D14" s="5">
        <f t="shared" si="1"/>
        <v>0.27803275918513903</v>
      </c>
      <c r="E14" s="5">
        <v>2.2330000000000001</v>
      </c>
      <c r="F14" s="5">
        <v>30.8</v>
      </c>
      <c r="G14" s="5">
        <f t="shared" si="2"/>
        <v>1.6391276581688458E-2</v>
      </c>
      <c r="H14" s="5">
        <f t="shared" si="3"/>
        <v>0.72177293679565624</v>
      </c>
      <c r="I14" s="5">
        <v>2.2330000000000001</v>
      </c>
      <c r="J14" s="5">
        <v>30.545500000000001</v>
      </c>
      <c r="K14" s="5">
        <f t="shared" si="4"/>
        <v>2.0292436455502952E-2</v>
      </c>
      <c r="L14" s="5">
        <f t="shared" si="5"/>
        <v>0.76305948244205024</v>
      </c>
      <c r="M14" s="5">
        <v>1.784</v>
      </c>
      <c r="N14" s="5">
        <v>18.801400000000001</v>
      </c>
      <c r="O14" s="5">
        <f t="shared" si="6"/>
        <v>1.7242379139040847E-2</v>
      </c>
      <c r="P14" s="5">
        <f t="shared" si="7"/>
        <v>0.22794687293514304</v>
      </c>
    </row>
    <row r="15" spans="1:16" ht="20" customHeight="1" x14ac:dyDescent="0.15">
      <c r="A15" s="28">
        <v>2.4359999999999999</v>
      </c>
      <c r="B15" s="4">
        <v>14.845499999999999</v>
      </c>
      <c r="C15" s="5">
        <f t="shared" si="0"/>
        <v>2.3029581099861026E-2</v>
      </c>
      <c r="D15" s="5">
        <f t="shared" si="1"/>
        <v>0.31355672661604583</v>
      </c>
      <c r="E15" s="5">
        <v>2.4359999999999999</v>
      </c>
      <c r="F15" s="5">
        <v>30.790900000000001</v>
      </c>
      <c r="G15" s="5">
        <f t="shared" si="2"/>
        <v>1.7881392634569223E-2</v>
      </c>
      <c r="H15" s="5">
        <f t="shared" si="3"/>
        <v>0.72155968570069395</v>
      </c>
      <c r="I15" s="5">
        <v>2.4359999999999999</v>
      </c>
      <c r="J15" s="5">
        <v>30.590900000000001</v>
      </c>
      <c r="K15" s="5">
        <f t="shared" si="4"/>
        <v>2.2137203406003218E-2</v>
      </c>
      <c r="L15" s="5">
        <f t="shared" si="5"/>
        <v>0.76419362333032737</v>
      </c>
      <c r="M15" s="5">
        <v>1.946</v>
      </c>
      <c r="N15" s="5">
        <v>25.6434</v>
      </c>
      <c r="O15" s="5">
        <f t="shared" si="6"/>
        <v>1.8808110877003074E-2</v>
      </c>
      <c r="P15" s="5">
        <f t="shared" si="7"/>
        <v>0.31089880761140376</v>
      </c>
    </row>
    <row r="16" spans="1:16" ht="20" customHeight="1" x14ac:dyDescent="0.15">
      <c r="A16" s="28">
        <v>2.6389999999999998</v>
      </c>
      <c r="B16" s="4">
        <v>16.854500000000002</v>
      </c>
      <c r="C16" s="5">
        <f t="shared" si="0"/>
        <v>2.494871285818278E-2</v>
      </c>
      <c r="D16" s="5">
        <f t="shared" si="1"/>
        <v>0.35598948157691862</v>
      </c>
      <c r="E16" s="5">
        <v>2.6389999999999998</v>
      </c>
      <c r="F16" s="5">
        <v>30.5273</v>
      </c>
      <c r="G16" s="5">
        <f t="shared" si="2"/>
        <v>1.9371508687449992E-2</v>
      </c>
      <c r="H16" s="5">
        <f t="shared" si="3"/>
        <v>0.71538243420266356</v>
      </c>
      <c r="I16" s="5">
        <v>2.6389999999999998</v>
      </c>
      <c r="J16" s="5">
        <v>30.666699999999999</v>
      </c>
      <c r="K16" s="5">
        <f t="shared" si="4"/>
        <v>2.3981970356503485E-2</v>
      </c>
      <c r="L16" s="5">
        <f t="shared" si="5"/>
        <v>0.76608718895436712</v>
      </c>
      <c r="M16" s="5">
        <v>2.1080000000000001</v>
      </c>
      <c r="N16" s="5">
        <v>24.438800000000001</v>
      </c>
      <c r="O16" s="5">
        <f t="shared" si="6"/>
        <v>2.0373842614965304E-2</v>
      </c>
      <c r="P16" s="5">
        <f t="shared" si="7"/>
        <v>0.29629432054460697</v>
      </c>
    </row>
    <row r="17" spans="1:16" ht="20" customHeight="1" x14ac:dyDescent="0.15">
      <c r="A17" s="28">
        <v>2.8420000000000001</v>
      </c>
      <c r="B17" s="4">
        <v>17.372699999999998</v>
      </c>
      <c r="C17" s="5">
        <f t="shared" si="0"/>
        <v>2.6867844616504533E-2</v>
      </c>
      <c r="D17" s="5">
        <f t="shared" si="1"/>
        <v>0.36693455555438209</v>
      </c>
      <c r="E17" s="5">
        <v>2.8420000000000001</v>
      </c>
      <c r="F17" s="5">
        <v>30.936399999999999</v>
      </c>
      <c r="G17" s="5">
        <f t="shared" si="2"/>
        <v>2.0861624740330764E-2</v>
      </c>
      <c r="H17" s="5">
        <f t="shared" si="3"/>
        <v>0.7249693598014656</v>
      </c>
      <c r="I17" s="5">
        <v>2.8420000000000001</v>
      </c>
      <c r="J17" s="5">
        <v>29.833300000000001</v>
      </c>
      <c r="K17" s="5">
        <f t="shared" si="4"/>
        <v>2.5826737307003755E-2</v>
      </c>
      <c r="L17" s="5">
        <f t="shared" si="5"/>
        <v>0.74526795952066316</v>
      </c>
      <c r="M17" s="5">
        <v>2.27</v>
      </c>
      <c r="N17" s="5">
        <v>19.3797</v>
      </c>
      <c r="O17" s="5">
        <f t="shared" si="6"/>
        <v>2.1939574352927534E-2</v>
      </c>
      <c r="P17" s="5">
        <f t="shared" si="7"/>
        <v>0.23495814212884103</v>
      </c>
    </row>
    <row r="18" spans="1:16" ht="20" customHeight="1" x14ac:dyDescent="0.15">
      <c r="A18" s="28">
        <v>3.0449999999999999</v>
      </c>
      <c r="B18" s="4">
        <v>17.899999999999999</v>
      </c>
      <c r="C18" s="5">
        <f t="shared" si="0"/>
        <v>2.8786976374826283E-2</v>
      </c>
      <c r="D18" s="5">
        <f t="shared" si="1"/>
        <v>0.37807183364839314</v>
      </c>
      <c r="E18" s="5">
        <v>3.0449999999999999</v>
      </c>
      <c r="F18" s="5">
        <v>30.836400000000001</v>
      </c>
      <c r="G18" s="5">
        <f t="shared" si="2"/>
        <v>2.235174079321153E-2</v>
      </c>
      <c r="H18" s="5">
        <f t="shared" si="3"/>
        <v>0.72262594117550571</v>
      </c>
      <c r="I18" s="5">
        <v>3.0449999999999999</v>
      </c>
      <c r="J18" s="5">
        <v>32.393900000000002</v>
      </c>
      <c r="K18" s="5">
        <f t="shared" si="4"/>
        <v>2.7671504257504021E-2</v>
      </c>
      <c r="L18" s="5">
        <f t="shared" si="5"/>
        <v>0.80923450486256676</v>
      </c>
      <c r="M18" s="5">
        <v>2.4329999999999998</v>
      </c>
      <c r="N18" s="5">
        <v>19.281199999999998</v>
      </c>
      <c r="O18" s="5">
        <f t="shared" si="6"/>
        <v>2.3514971101617922E-2</v>
      </c>
      <c r="P18" s="5">
        <f t="shared" si="7"/>
        <v>0.23376393494298719</v>
      </c>
    </row>
    <row r="19" spans="1:16" ht="20" customHeight="1" x14ac:dyDescent="0.15">
      <c r="A19" s="28">
        <v>3.2480000000000002</v>
      </c>
      <c r="B19" s="4">
        <v>18.309100000000001</v>
      </c>
      <c r="C19" s="5">
        <f t="shared" si="0"/>
        <v>3.0706108133148041E-2</v>
      </c>
      <c r="D19" s="5">
        <f t="shared" si="1"/>
        <v>0.38671257036043555</v>
      </c>
      <c r="E19" s="5">
        <v>3.2480000000000002</v>
      </c>
      <c r="F19" s="5">
        <v>31.118200000000002</v>
      </c>
      <c r="G19" s="5">
        <f t="shared" si="2"/>
        <v>2.3841856846092302E-2</v>
      </c>
      <c r="H19" s="5">
        <f t="shared" si="3"/>
        <v>0.72922969486346079</v>
      </c>
      <c r="I19" s="5">
        <v>3.2480000000000002</v>
      </c>
      <c r="J19" s="5">
        <v>31.409099999999999</v>
      </c>
      <c r="K19" s="5">
        <f t="shared" si="4"/>
        <v>2.9516271208004291E-2</v>
      </c>
      <c r="L19" s="5">
        <f t="shared" si="5"/>
        <v>0.78463314039614995</v>
      </c>
      <c r="M19" s="5">
        <v>2.5950000000000002</v>
      </c>
      <c r="N19" s="5">
        <v>21.168900000000001</v>
      </c>
      <c r="O19" s="5">
        <f t="shared" si="6"/>
        <v>2.5080702839580155E-2</v>
      </c>
      <c r="P19" s="5">
        <f t="shared" si="7"/>
        <v>0.25665027915350719</v>
      </c>
    </row>
    <row r="20" spans="1:16" ht="20" customHeight="1" x14ac:dyDescent="0.15">
      <c r="A20" s="28">
        <v>3.4510000000000001</v>
      </c>
      <c r="B20" s="4">
        <v>18.7455</v>
      </c>
      <c r="C20" s="5">
        <f t="shared" si="0"/>
        <v>3.2625239891469787E-2</v>
      </c>
      <c r="D20" s="5">
        <f t="shared" si="1"/>
        <v>0.39592991942212036</v>
      </c>
      <c r="E20" s="5">
        <v>3.4510000000000001</v>
      </c>
      <c r="F20" s="5">
        <v>31.2273</v>
      </c>
      <c r="G20" s="5">
        <f t="shared" si="2"/>
        <v>2.5331972898973071E-2</v>
      </c>
      <c r="H20" s="5">
        <f t="shared" si="3"/>
        <v>0.73178636458438295</v>
      </c>
      <c r="I20" s="5">
        <v>3.4510000000000001</v>
      </c>
      <c r="J20" s="5">
        <v>32.5152</v>
      </c>
      <c r="K20" s="5">
        <f t="shared" si="4"/>
        <v>3.1361038158504558E-2</v>
      </c>
      <c r="L20" s="5">
        <f t="shared" si="5"/>
        <v>0.81226470948256702</v>
      </c>
      <c r="M20" s="5">
        <v>2.7570000000000001</v>
      </c>
      <c r="N20" s="5">
        <v>19.4514</v>
      </c>
      <c r="O20" s="5">
        <f t="shared" si="6"/>
        <v>2.6646434577542382E-2</v>
      </c>
      <c r="P20" s="5">
        <f t="shared" si="7"/>
        <v>0.23582742796869602</v>
      </c>
    </row>
    <row r="21" spans="1:16" ht="20" customHeight="1" x14ac:dyDescent="0.15">
      <c r="A21" s="28">
        <v>3.6539999999999999</v>
      </c>
      <c r="B21" s="4">
        <v>18.827300000000001</v>
      </c>
      <c r="C21" s="5">
        <f t="shared" si="0"/>
        <v>3.4544371649791544E-2</v>
      </c>
      <c r="D21" s="5">
        <f t="shared" si="1"/>
        <v>0.39765764433789907</v>
      </c>
      <c r="E21" s="5">
        <v>3.6539999999999999</v>
      </c>
      <c r="F21" s="5">
        <v>30.636399999999998</v>
      </c>
      <c r="G21" s="5">
        <f t="shared" si="2"/>
        <v>2.6822088951853836E-2</v>
      </c>
      <c r="H21" s="5">
        <f t="shared" si="3"/>
        <v>0.71793910392358573</v>
      </c>
      <c r="I21" s="5">
        <v>3.6539999999999999</v>
      </c>
      <c r="J21" s="5">
        <v>32.151499999999999</v>
      </c>
      <c r="K21" s="5">
        <f t="shared" si="4"/>
        <v>3.3205805109004824E-2</v>
      </c>
      <c r="L21" s="5">
        <f t="shared" si="5"/>
        <v>0.80317909183793279</v>
      </c>
      <c r="M21" s="5">
        <v>2.919</v>
      </c>
      <c r="N21" s="5">
        <v>18.176600000000001</v>
      </c>
      <c r="O21" s="5">
        <f t="shared" si="6"/>
        <v>2.8212166315504612E-2</v>
      </c>
      <c r="P21" s="5">
        <f t="shared" si="7"/>
        <v>0.2203718409582755</v>
      </c>
    </row>
    <row r="22" spans="1:16" ht="20" customHeight="1" x14ac:dyDescent="0.15">
      <c r="A22" s="28">
        <v>3.8580000000000001</v>
      </c>
      <c r="B22" s="4">
        <v>19.7727</v>
      </c>
      <c r="C22" s="5">
        <f t="shared" si="0"/>
        <v>3.6472957259139509E-2</v>
      </c>
      <c r="D22" s="5">
        <f t="shared" si="1"/>
        <v>0.41762575112735106</v>
      </c>
      <c r="E22" s="5">
        <v>3.8580000000000001</v>
      </c>
      <c r="F22" s="5">
        <v>29.2364</v>
      </c>
      <c r="G22" s="5">
        <f t="shared" si="2"/>
        <v>2.8319545477901508E-2</v>
      </c>
      <c r="H22" s="5">
        <f t="shared" si="3"/>
        <v>0.68513124316014684</v>
      </c>
      <c r="I22" s="5">
        <v>3.8580000000000001</v>
      </c>
      <c r="J22" s="5">
        <v>31.621200000000002</v>
      </c>
      <c r="K22" s="5">
        <f t="shared" si="4"/>
        <v>3.5059659581428745E-2</v>
      </c>
      <c r="L22" s="5">
        <f t="shared" si="5"/>
        <v>0.78993162679270468</v>
      </c>
      <c r="M22" s="5">
        <v>3.081</v>
      </c>
      <c r="N22" s="5">
        <v>16.8415</v>
      </c>
      <c r="O22" s="5">
        <f t="shared" si="6"/>
        <v>2.9777898053466839E-2</v>
      </c>
      <c r="P22" s="5">
        <f t="shared" si="7"/>
        <v>0.20418518091935767</v>
      </c>
    </row>
    <row r="23" spans="1:16" ht="20" customHeight="1" x14ac:dyDescent="0.15">
      <c r="A23" s="28">
        <v>4.0609999999999999</v>
      </c>
      <c r="B23" s="4">
        <v>19.645499999999998</v>
      </c>
      <c r="C23" s="5">
        <f t="shared" si="0"/>
        <v>3.8392089017461259E-2</v>
      </c>
      <c r="D23" s="5">
        <f t="shared" si="1"/>
        <v>0.41493911776198367</v>
      </c>
      <c r="E23" s="5">
        <v>4.0609999999999999</v>
      </c>
      <c r="F23" s="5">
        <v>30.090900000000001</v>
      </c>
      <c r="G23" s="5">
        <f t="shared" si="2"/>
        <v>2.9809661530782273E-2</v>
      </c>
      <c r="H23" s="5">
        <f t="shared" si="3"/>
        <v>0.70515575531897445</v>
      </c>
      <c r="I23" s="5">
        <v>4.0609999999999999</v>
      </c>
      <c r="J23" s="5">
        <v>31.2879</v>
      </c>
      <c r="K23" s="5">
        <f t="shared" si="4"/>
        <v>3.6904426531929012E-2</v>
      </c>
      <c r="L23" s="5">
        <f t="shared" si="5"/>
        <v>0.78160543388383308</v>
      </c>
      <c r="M23" s="5">
        <v>3.2429999999999999</v>
      </c>
      <c r="N23" s="5">
        <v>12.8689</v>
      </c>
      <c r="O23" s="5">
        <f t="shared" si="6"/>
        <v>3.1343629791429066E-2</v>
      </c>
      <c r="P23" s="5">
        <f t="shared" si="7"/>
        <v>0.15602165334044604</v>
      </c>
    </row>
    <row r="24" spans="1:16" ht="20" customHeight="1" x14ac:dyDescent="0.15">
      <c r="A24" s="28">
        <v>4.2640000000000002</v>
      </c>
      <c r="B24" s="4">
        <v>20.372699999999998</v>
      </c>
      <c r="C24" s="5">
        <f t="shared" si="0"/>
        <v>4.0311220775783016E-2</v>
      </c>
      <c r="D24" s="5">
        <f t="shared" si="1"/>
        <v>0.43029855002059325</v>
      </c>
      <c r="E24" s="5">
        <v>4.2640000000000002</v>
      </c>
      <c r="F24" s="5">
        <v>30.7</v>
      </c>
      <c r="G24" s="5">
        <f t="shared" si="2"/>
        <v>3.1299777583663049E-2</v>
      </c>
      <c r="H24" s="5">
        <f t="shared" si="3"/>
        <v>0.71942951816969636</v>
      </c>
      <c r="I24" s="5">
        <v>4.2640000000000002</v>
      </c>
      <c r="J24" s="5">
        <v>30.378799999999998</v>
      </c>
      <c r="K24" s="5">
        <f t="shared" si="4"/>
        <v>3.8749193482429278E-2</v>
      </c>
      <c r="L24" s="5">
        <f t="shared" si="5"/>
        <v>0.75889513693377264</v>
      </c>
      <c r="M24" s="5">
        <v>3.4060000000000001</v>
      </c>
      <c r="N24" s="5">
        <v>18.1099</v>
      </c>
      <c r="O24" s="5">
        <f t="shared" si="6"/>
        <v>3.291902654011946E-2</v>
      </c>
      <c r="P24" s="5">
        <f t="shared" si="7"/>
        <v>0.21956317477252474</v>
      </c>
    </row>
    <row r="25" spans="1:16" ht="20" customHeight="1" x14ac:dyDescent="0.15">
      <c r="A25" s="28">
        <v>4.4669999999999996</v>
      </c>
      <c r="B25" s="4">
        <v>21.645499999999998</v>
      </c>
      <c r="C25" s="5">
        <f t="shared" si="0"/>
        <v>4.2230352534104766E-2</v>
      </c>
      <c r="D25" s="5">
        <f t="shared" si="1"/>
        <v>0.45718178073945775</v>
      </c>
      <c r="E25" s="5">
        <v>4.4669999999999996</v>
      </c>
      <c r="F25" s="5">
        <v>30.445499999999999</v>
      </c>
      <c r="G25" s="5">
        <f t="shared" si="2"/>
        <v>3.2789893636543811E-2</v>
      </c>
      <c r="H25" s="5">
        <f t="shared" si="3"/>
        <v>0.71346551776662825</v>
      </c>
      <c r="I25" s="5">
        <v>4.4669999999999996</v>
      </c>
      <c r="J25" s="5">
        <v>29.318200000000001</v>
      </c>
      <c r="K25" s="5">
        <f t="shared" si="4"/>
        <v>4.0593960432929545E-2</v>
      </c>
      <c r="L25" s="5">
        <f t="shared" si="5"/>
        <v>0.7324002068433163</v>
      </c>
      <c r="M25" s="5">
        <v>3.5680000000000001</v>
      </c>
      <c r="N25" s="5">
        <v>19.171199999999999</v>
      </c>
      <c r="O25" s="5">
        <f t="shared" si="6"/>
        <v>3.4484758278081694E-2</v>
      </c>
      <c r="P25" s="5">
        <f t="shared" si="7"/>
        <v>0.23243030255269362</v>
      </c>
    </row>
    <row r="26" spans="1:16" ht="20" customHeight="1" x14ac:dyDescent="0.15">
      <c r="A26" s="28">
        <v>4.67</v>
      </c>
      <c r="B26" s="4">
        <v>20.936399999999999</v>
      </c>
      <c r="C26" s="5">
        <f t="shared" si="0"/>
        <v>4.4149484292426516E-2</v>
      </c>
      <c r="D26" s="5">
        <f t="shared" si="1"/>
        <v>0.44220464458079434</v>
      </c>
      <c r="E26" s="5">
        <v>4.67</v>
      </c>
      <c r="F26" s="5">
        <v>30.809100000000001</v>
      </c>
      <c r="G26" s="5">
        <f t="shared" si="2"/>
        <v>3.428000968942458E-2</v>
      </c>
      <c r="H26" s="5">
        <f t="shared" si="3"/>
        <v>0.72198618789061864</v>
      </c>
      <c r="I26" s="5">
        <v>4.67</v>
      </c>
      <c r="J26" s="5">
        <v>31.2576</v>
      </c>
      <c r="K26" s="5">
        <f t="shared" si="4"/>
        <v>4.2438727383429811E-2</v>
      </c>
      <c r="L26" s="5">
        <f t="shared" si="5"/>
        <v>0.78084850725575383</v>
      </c>
      <c r="M26" s="5">
        <v>3.73</v>
      </c>
      <c r="N26" s="5">
        <v>21.6646</v>
      </c>
      <c r="O26" s="5">
        <f t="shared" si="6"/>
        <v>3.6050490016043921E-2</v>
      </c>
      <c r="P26" s="5">
        <f t="shared" si="7"/>
        <v>0.26266011166140285</v>
      </c>
    </row>
    <row r="27" spans="1:16" ht="20" customHeight="1" x14ac:dyDescent="0.15">
      <c r="A27" s="28">
        <v>4.8730000000000002</v>
      </c>
      <c r="B27" s="4">
        <v>20.8</v>
      </c>
      <c r="C27" s="5">
        <f t="shared" si="0"/>
        <v>4.6068616050748273E-2</v>
      </c>
      <c r="D27" s="5">
        <f t="shared" si="1"/>
        <v>0.43932369496573065</v>
      </c>
      <c r="E27" s="5">
        <v>4.8730000000000002</v>
      </c>
      <c r="F27" s="5">
        <v>30.418199999999999</v>
      </c>
      <c r="G27" s="5">
        <f t="shared" si="2"/>
        <v>3.5770125742305349E-2</v>
      </c>
      <c r="H27" s="5">
        <f t="shared" si="3"/>
        <v>0.71282576448174129</v>
      </c>
      <c r="I27" s="5">
        <v>4.8730000000000002</v>
      </c>
      <c r="J27" s="5">
        <v>28.7879</v>
      </c>
      <c r="K27" s="5">
        <f t="shared" si="4"/>
        <v>4.4283494333930085E-2</v>
      </c>
      <c r="L27" s="5">
        <f t="shared" si="5"/>
        <v>0.71915274179808797</v>
      </c>
      <c r="M27" s="5">
        <v>3.8919999999999999</v>
      </c>
      <c r="N27" s="5">
        <v>20.818100000000001</v>
      </c>
      <c r="O27" s="5">
        <f t="shared" si="6"/>
        <v>3.7616221754006147E-2</v>
      </c>
      <c r="P27" s="5">
        <f t="shared" si="7"/>
        <v>0.25239720422155276</v>
      </c>
    </row>
    <row r="28" spans="1:16" ht="20" customHeight="1" x14ac:dyDescent="0.15">
      <c r="A28" s="28">
        <v>5.0759999999999996</v>
      </c>
      <c r="B28" s="4">
        <v>20.9818</v>
      </c>
      <c r="C28" s="5">
        <f t="shared" si="0"/>
        <v>4.7987747809070024E-2</v>
      </c>
      <c r="D28" s="5">
        <f t="shared" si="1"/>
        <v>0.44316355303038302</v>
      </c>
      <c r="E28" s="5">
        <v>5.0759999999999996</v>
      </c>
      <c r="F28" s="5">
        <v>30.4</v>
      </c>
      <c r="G28" s="5">
        <f t="shared" si="2"/>
        <v>3.7260241795186118E-2</v>
      </c>
      <c r="H28" s="5">
        <f t="shared" si="3"/>
        <v>0.71239926229181649</v>
      </c>
      <c r="I28" s="5">
        <v>5.0759999999999996</v>
      </c>
      <c r="J28" s="5">
        <v>29.4848</v>
      </c>
      <c r="K28" s="5">
        <f t="shared" si="4"/>
        <v>4.6128261284430344E-2</v>
      </c>
      <c r="L28" s="5">
        <f t="shared" si="5"/>
        <v>0.7365620542439103</v>
      </c>
      <c r="M28" s="5">
        <v>4.0540000000000003</v>
      </c>
      <c r="N28" s="5">
        <v>15.9689</v>
      </c>
      <c r="O28" s="5">
        <f t="shared" si="6"/>
        <v>3.9181953491968381E-2</v>
      </c>
      <c r="P28" s="5">
        <f t="shared" si="7"/>
        <v>0.19360583888508331</v>
      </c>
    </row>
    <row r="29" spans="1:16" ht="20" customHeight="1" x14ac:dyDescent="0.15">
      <c r="A29" s="28">
        <v>5.2789999999999999</v>
      </c>
      <c r="B29" s="4">
        <v>22.2273</v>
      </c>
      <c r="C29" s="5">
        <f t="shared" si="0"/>
        <v>4.9906879567391774E-2</v>
      </c>
      <c r="D29" s="5">
        <f t="shared" si="1"/>
        <v>0.46947017139960501</v>
      </c>
      <c r="E29" s="5">
        <v>5.2789999999999999</v>
      </c>
      <c r="F29" s="5">
        <v>30.072700000000001</v>
      </c>
      <c r="G29" s="5">
        <f t="shared" si="2"/>
        <v>3.8750357848066887E-2</v>
      </c>
      <c r="H29" s="5">
        <f t="shared" si="3"/>
        <v>0.70472925312904977</v>
      </c>
      <c r="I29" s="5">
        <v>5.2789999999999999</v>
      </c>
      <c r="J29" s="5">
        <v>31.196999999999999</v>
      </c>
      <c r="K29" s="5">
        <f t="shared" si="4"/>
        <v>4.7973028234930618E-2</v>
      </c>
      <c r="L29" s="5">
        <f t="shared" si="5"/>
        <v>0.77933465399959534</v>
      </c>
      <c r="M29" s="5">
        <v>4.2160000000000002</v>
      </c>
      <c r="N29" s="5">
        <v>17.947900000000001</v>
      </c>
      <c r="O29" s="5">
        <f t="shared" si="6"/>
        <v>4.0747685229930608E-2</v>
      </c>
      <c r="P29" s="5">
        <f t="shared" si="7"/>
        <v>0.21759909797954693</v>
      </c>
    </row>
    <row r="30" spans="1:16" ht="20" customHeight="1" x14ac:dyDescent="0.15">
      <c r="A30" s="28">
        <v>5.4820000000000002</v>
      </c>
      <c r="B30" s="4">
        <v>23.636399999999998</v>
      </c>
      <c r="C30" s="5">
        <f t="shared" si="0"/>
        <v>5.1826011325713531E-2</v>
      </c>
      <c r="D30" s="5">
        <f t="shared" si="1"/>
        <v>0.49923223960038438</v>
      </c>
      <c r="E30" s="5">
        <v>5.4820000000000002</v>
      </c>
      <c r="F30" s="5">
        <v>28.954499999999999</v>
      </c>
      <c r="G30" s="5">
        <f t="shared" si="2"/>
        <v>4.0240473900947656E-2</v>
      </c>
      <c r="H30" s="5">
        <f t="shared" si="3"/>
        <v>0.67852514605356584</v>
      </c>
      <c r="I30" s="5">
        <v>5.4820000000000002</v>
      </c>
      <c r="J30" s="5">
        <v>29.893899999999999</v>
      </c>
      <c r="K30" s="5">
        <f t="shared" si="4"/>
        <v>4.9817795185430891E-2</v>
      </c>
      <c r="L30" s="5">
        <f t="shared" si="5"/>
        <v>0.74678181277682154</v>
      </c>
      <c r="M30" s="5">
        <v>4.3789999999999996</v>
      </c>
      <c r="N30" s="5">
        <v>15.5258</v>
      </c>
      <c r="O30" s="5">
        <f t="shared" si="6"/>
        <v>4.2323081978620995E-2</v>
      </c>
      <c r="P30" s="5">
        <f t="shared" si="7"/>
        <v>0.18823372513836437</v>
      </c>
    </row>
    <row r="31" spans="1:16" ht="20" customHeight="1" x14ac:dyDescent="0.15">
      <c r="A31" s="28">
        <v>5.6849999999999996</v>
      </c>
      <c r="B31" s="4">
        <v>22.945499999999999</v>
      </c>
      <c r="C31" s="5">
        <f t="shared" si="0"/>
        <v>5.3745143084035281E-2</v>
      </c>
      <c r="D31" s="5">
        <f t="shared" si="1"/>
        <v>0.48463951167481595</v>
      </c>
      <c r="E31" s="5">
        <v>5.6849999999999996</v>
      </c>
      <c r="F31" s="5">
        <v>29.0364</v>
      </c>
      <c r="G31" s="5">
        <f t="shared" si="2"/>
        <v>4.1730589953828424E-2</v>
      </c>
      <c r="H31" s="5">
        <f t="shared" si="3"/>
        <v>0.68044440590822708</v>
      </c>
      <c r="I31" s="5">
        <v>5.6849999999999996</v>
      </c>
      <c r="J31" s="5">
        <v>29.939399999999999</v>
      </c>
      <c r="K31" s="5">
        <f t="shared" si="4"/>
        <v>5.166256213593115E-2</v>
      </c>
      <c r="L31" s="5">
        <f t="shared" si="5"/>
        <v>0.74791845177278216</v>
      </c>
      <c r="M31" s="5">
        <v>4.5410000000000004</v>
      </c>
      <c r="N31" s="5">
        <v>17.6023</v>
      </c>
      <c r="O31" s="5">
        <f t="shared" si="6"/>
        <v>4.3888813716583229E-2</v>
      </c>
      <c r="P31" s="5">
        <f t="shared" si="7"/>
        <v>0.21340906748786093</v>
      </c>
    </row>
    <row r="32" spans="1:16" ht="20" customHeight="1" x14ac:dyDescent="0.15">
      <c r="A32" s="28">
        <v>5.8879999999999999</v>
      </c>
      <c r="B32" s="4">
        <v>24.418199999999999</v>
      </c>
      <c r="C32" s="5">
        <f t="shared" si="0"/>
        <v>5.5664274842357031E-2</v>
      </c>
      <c r="D32" s="5">
        <f t="shared" si="1"/>
        <v>0.51574489655827904</v>
      </c>
      <c r="E32" s="5">
        <v>5.8879999999999999</v>
      </c>
      <c r="F32" s="5">
        <v>29.427299999999999</v>
      </c>
      <c r="G32" s="5">
        <f t="shared" si="2"/>
        <v>4.3220706006709193E-2</v>
      </c>
      <c r="H32" s="5">
        <f t="shared" si="3"/>
        <v>0.68960482931710432</v>
      </c>
      <c r="I32" s="5">
        <v>5.8879999999999999</v>
      </c>
      <c r="J32" s="5">
        <v>28.196999999999999</v>
      </c>
      <c r="K32" s="5">
        <f t="shared" si="4"/>
        <v>5.3507329086431424E-2</v>
      </c>
      <c r="L32" s="5">
        <f t="shared" si="5"/>
        <v>0.70439142349670125</v>
      </c>
      <c r="M32" s="5">
        <v>4.7030000000000003</v>
      </c>
      <c r="N32" s="5">
        <v>18.347100000000001</v>
      </c>
      <c r="O32" s="5">
        <f t="shared" si="6"/>
        <v>4.5454545454545463E-2</v>
      </c>
      <c r="P32" s="5">
        <f t="shared" si="7"/>
        <v>0.22243897116323055</v>
      </c>
    </row>
    <row r="33" spans="1:16" ht="20" customHeight="1" x14ac:dyDescent="0.15">
      <c r="A33" s="28">
        <v>6.0910000000000002</v>
      </c>
      <c r="B33" s="4">
        <v>23.790900000000001</v>
      </c>
      <c r="C33" s="5">
        <f t="shared" si="0"/>
        <v>5.7583406600678788E-2</v>
      </c>
      <c r="D33" s="5">
        <f t="shared" si="1"/>
        <v>0.50249548531539423</v>
      </c>
      <c r="E33" s="5">
        <v>6.0910000000000002</v>
      </c>
      <c r="F33" s="5">
        <v>29.2273</v>
      </c>
      <c r="G33" s="5">
        <f t="shared" si="2"/>
        <v>4.4710822059589962E-2</v>
      </c>
      <c r="H33" s="5">
        <f t="shared" si="3"/>
        <v>0.68491799206518456</v>
      </c>
      <c r="I33" s="5">
        <v>6.0910000000000002</v>
      </c>
      <c r="J33" s="5">
        <v>28.939399999999999</v>
      </c>
      <c r="K33" s="5">
        <f t="shared" si="4"/>
        <v>5.535209603693169E-2</v>
      </c>
      <c r="L33" s="5">
        <f t="shared" si="5"/>
        <v>0.72293737493848409</v>
      </c>
      <c r="M33" s="5">
        <v>4.8650000000000002</v>
      </c>
      <c r="N33" s="5">
        <v>14.108499999999999</v>
      </c>
      <c r="O33" s="5">
        <f t="shared" si="6"/>
        <v>4.702027719250769E-2</v>
      </c>
      <c r="P33" s="5">
        <f t="shared" si="7"/>
        <v>0.17105047798597262</v>
      </c>
    </row>
    <row r="34" spans="1:16" ht="20" customHeight="1" x14ac:dyDescent="0.15">
      <c r="A34" s="28">
        <v>6.2939999999999996</v>
      </c>
      <c r="B34" s="4">
        <v>23.563600000000001</v>
      </c>
      <c r="C34" s="5">
        <f t="shared" si="0"/>
        <v>5.9502538359000531E-2</v>
      </c>
      <c r="D34" s="5">
        <f t="shared" si="1"/>
        <v>0.49769460666800436</v>
      </c>
      <c r="E34" s="5">
        <v>6.2939999999999996</v>
      </c>
      <c r="F34" s="5">
        <v>29.190899999999999</v>
      </c>
      <c r="G34" s="5">
        <f t="shared" si="2"/>
        <v>4.6200938112470731E-2</v>
      </c>
      <c r="H34" s="5">
        <f t="shared" si="3"/>
        <v>0.68406498768533508</v>
      </c>
      <c r="I34" s="5">
        <v>6.2939999999999996</v>
      </c>
      <c r="J34" s="5">
        <v>30.818200000000001</v>
      </c>
      <c r="K34" s="5">
        <f t="shared" si="4"/>
        <v>5.7196862987431957E-2</v>
      </c>
      <c r="L34" s="5">
        <f t="shared" si="5"/>
        <v>0.76987182209476335</v>
      </c>
      <c r="M34" s="5">
        <v>5.0270000000000001</v>
      </c>
      <c r="N34" s="5">
        <v>17.3827</v>
      </c>
      <c r="O34" s="5">
        <f t="shared" si="6"/>
        <v>4.8586008930469916E-2</v>
      </c>
      <c r="P34" s="5">
        <f t="shared" si="7"/>
        <v>0.2107466522796021</v>
      </c>
    </row>
    <row r="35" spans="1:16" ht="20" customHeight="1" x14ac:dyDescent="0.15">
      <c r="A35" s="28">
        <v>6.4969999999999999</v>
      </c>
      <c r="B35" s="4">
        <v>23.927299999999999</v>
      </c>
      <c r="C35" s="5">
        <f t="shared" si="0"/>
        <v>6.1421670117322288E-2</v>
      </c>
      <c r="D35" s="5">
        <f t="shared" si="1"/>
        <v>0.50537643493045803</v>
      </c>
      <c r="E35" s="5">
        <v>6.4969999999999999</v>
      </c>
      <c r="F35" s="5">
        <v>29.7727</v>
      </c>
      <c r="G35" s="5">
        <f t="shared" si="2"/>
        <v>4.76910541653515E-2</v>
      </c>
      <c r="H35" s="5">
        <f t="shared" si="3"/>
        <v>0.69769899725117002</v>
      </c>
      <c r="I35" s="5">
        <v>6.4969999999999999</v>
      </c>
      <c r="J35" s="5">
        <v>30.121200000000002</v>
      </c>
      <c r="K35" s="5">
        <f t="shared" si="4"/>
        <v>5.9041629937932223E-2</v>
      </c>
      <c r="L35" s="5">
        <f t="shared" si="5"/>
        <v>0.75246001154125763</v>
      </c>
      <c r="M35" s="5">
        <v>5.1890000000000001</v>
      </c>
      <c r="N35" s="5">
        <v>21.4617</v>
      </c>
      <c r="O35" s="5">
        <f t="shared" si="6"/>
        <v>5.0151740668432143E-2</v>
      </c>
      <c r="P35" s="5">
        <f t="shared" si="7"/>
        <v>0.26020016609785224</v>
      </c>
    </row>
    <row r="36" spans="1:16" ht="20" customHeight="1" x14ac:dyDescent="0.15">
      <c r="A36" s="28">
        <v>6.7</v>
      </c>
      <c r="B36" s="4">
        <v>23.081800000000001</v>
      </c>
      <c r="C36" s="5">
        <f t="shared" si="0"/>
        <v>6.3340801875644046E-2</v>
      </c>
      <c r="D36" s="5">
        <f t="shared" si="1"/>
        <v>0.48751834915673087</v>
      </c>
      <c r="E36" s="5">
        <v>6.7</v>
      </c>
      <c r="F36" s="5">
        <v>28.927299999999999</v>
      </c>
      <c r="G36" s="5">
        <f t="shared" si="2"/>
        <v>4.9181170218232269E-2</v>
      </c>
      <c r="H36" s="5">
        <f t="shared" si="3"/>
        <v>0.6778877361873048</v>
      </c>
      <c r="I36" s="5">
        <v>6.7</v>
      </c>
      <c r="J36" s="5">
        <v>30.9697</v>
      </c>
      <c r="K36" s="5">
        <f t="shared" si="4"/>
        <v>6.0886396888432497E-2</v>
      </c>
      <c r="L36" s="5">
        <f t="shared" si="5"/>
        <v>0.77365645523515947</v>
      </c>
      <c r="M36" s="5">
        <v>5.3520000000000003</v>
      </c>
      <c r="N36" s="5">
        <v>22.2925</v>
      </c>
      <c r="O36" s="5">
        <f t="shared" si="6"/>
        <v>5.1727137417122537E-2</v>
      </c>
      <c r="P36" s="5">
        <f t="shared" si="7"/>
        <v>0.27027272782381506</v>
      </c>
    </row>
    <row r="37" spans="1:16" ht="20" customHeight="1" x14ac:dyDescent="0.15">
      <c r="A37" s="28">
        <v>6.9029999999999996</v>
      </c>
      <c r="B37" s="4">
        <v>22.845500000000001</v>
      </c>
      <c r="C37" s="5">
        <f t="shared" si="0"/>
        <v>6.5259933633965789E-2</v>
      </c>
      <c r="D37" s="5">
        <f t="shared" si="1"/>
        <v>0.4825273785259423</v>
      </c>
      <c r="E37" s="5">
        <v>6.9029999999999996</v>
      </c>
      <c r="F37" s="5">
        <v>28.309100000000001</v>
      </c>
      <c r="G37" s="5">
        <f t="shared" si="2"/>
        <v>5.0671286271113038E-2</v>
      </c>
      <c r="H37" s="5">
        <f t="shared" si="3"/>
        <v>0.66340072224162061</v>
      </c>
      <c r="I37" s="5">
        <v>6.9029999999999996</v>
      </c>
      <c r="J37" s="5">
        <v>30.954499999999999</v>
      </c>
      <c r="K37" s="5">
        <f t="shared" si="4"/>
        <v>6.2731163838932763E-2</v>
      </c>
      <c r="L37" s="5">
        <f t="shared" si="5"/>
        <v>0.7732767428672781</v>
      </c>
      <c r="M37" s="5">
        <v>5.5140000000000002</v>
      </c>
      <c r="N37" s="5">
        <v>18.997800000000002</v>
      </c>
      <c r="O37" s="5">
        <f t="shared" si="6"/>
        <v>5.3292869155084764E-2</v>
      </c>
      <c r="P37" s="5">
        <f t="shared" si="7"/>
        <v>0.23032801294835814</v>
      </c>
    </row>
    <row r="38" spans="1:16" ht="20" customHeight="1" x14ac:dyDescent="0.15">
      <c r="A38" s="28">
        <v>7.1059999999999999</v>
      </c>
      <c r="B38" s="4">
        <v>23.936399999999999</v>
      </c>
      <c r="C38" s="5">
        <f t="shared" si="0"/>
        <v>6.7179065392287546E-2</v>
      </c>
      <c r="D38" s="5">
        <f t="shared" si="1"/>
        <v>0.50556863904700544</v>
      </c>
      <c r="E38" s="5">
        <v>7.1059999999999999</v>
      </c>
      <c r="F38" s="5">
        <v>28.590900000000001</v>
      </c>
      <c r="G38" s="5">
        <f t="shared" si="2"/>
        <v>5.2161402323993807E-2</v>
      </c>
      <c r="H38" s="5">
        <f t="shared" si="3"/>
        <v>0.67000447592957568</v>
      </c>
      <c r="I38" s="5">
        <v>7.1059999999999999</v>
      </c>
      <c r="J38" s="5">
        <v>30.4848</v>
      </c>
      <c r="K38" s="5">
        <f t="shared" si="4"/>
        <v>6.4575930789433036E-2</v>
      </c>
      <c r="L38" s="5">
        <f t="shared" si="5"/>
        <v>0.76154313107820837</v>
      </c>
      <c r="M38" s="5">
        <v>5.6760000000000002</v>
      </c>
      <c r="N38" s="5">
        <v>20.6478</v>
      </c>
      <c r="O38" s="5">
        <f t="shared" si="6"/>
        <v>5.4858600893046998E-2</v>
      </c>
      <c r="P38" s="5">
        <f t="shared" si="7"/>
        <v>0.25033249880276182</v>
      </c>
    </row>
    <row r="39" spans="1:16" ht="20" customHeight="1" x14ac:dyDescent="0.15">
      <c r="A39" s="28">
        <v>7.3090000000000002</v>
      </c>
      <c r="B39" s="4">
        <v>23.181799999999999</v>
      </c>
      <c r="C39" s="5">
        <f t="shared" si="0"/>
        <v>6.9098197150609303E-2</v>
      </c>
      <c r="D39" s="5">
        <f t="shared" si="1"/>
        <v>0.48963048230560452</v>
      </c>
      <c r="E39" s="5">
        <v>7.3090000000000002</v>
      </c>
      <c r="F39" s="5">
        <v>28.554500000000001</v>
      </c>
      <c r="G39" s="5">
        <f t="shared" si="2"/>
        <v>5.3651518376874575E-2</v>
      </c>
      <c r="H39" s="5">
        <f t="shared" si="3"/>
        <v>0.66915147154972621</v>
      </c>
      <c r="I39" s="5">
        <v>7.3090000000000002</v>
      </c>
      <c r="J39" s="5">
        <v>31.121200000000002</v>
      </c>
      <c r="K39" s="5">
        <f t="shared" si="4"/>
        <v>6.6420697739933296E-2</v>
      </c>
      <c r="L39" s="5">
        <f t="shared" si="5"/>
        <v>0.77744108837555559</v>
      </c>
      <c r="M39" s="5">
        <v>5.8380000000000001</v>
      </c>
      <c r="N39" s="5">
        <v>17.001999999999999</v>
      </c>
      <c r="O39" s="5">
        <f t="shared" si="6"/>
        <v>5.6424332631009225E-2</v>
      </c>
      <c r="P39" s="5">
        <f t="shared" si="7"/>
        <v>0.20613107181610421</v>
      </c>
    </row>
    <row r="40" spans="1:16" ht="20" customHeight="1" x14ac:dyDescent="0.15">
      <c r="A40" s="28">
        <v>7.5119999999999996</v>
      </c>
      <c r="B40" s="4">
        <v>23.363600000000002</v>
      </c>
      <c r="C40" s="5">
        <f t="shared" si="0"/>
        <v>7.1017328908931046E-2</v>
      </c>
      <c r="D40" s="5">
        <f t="shared" si="1"/>
        <v>0.49347034037025694</v>
      </c>
      <c r="E40" s="5">
        <v>7.5119999999999996</v>
      </c>
      <c r="F40" s="5">
        <v>27.354500000000002</v>
      </c>
      <c r="G40" s="5">
        <f t="shared" si="2"/>
        <v>5.5141634429755344E-2</v>
      </c>
      <c r="H40" s="5">
        <f t="shared" si="3"/>
        <v>0.64103044803820719</v>
      </c>
      <c r="I40" s="5">
        <v>7.5119999999999996</v>
      </c>
      <c r="J40" s="5">
        <v>31.2273</v>
      </c>
      <c r="K40" s="5">
        <f t="shared" si="4"/>
        <v>6.8265464690433569E-2</v>
      </c>
      <c r="L40" s="5">
        <f t="shared" si="5"/>
        <v>0.78009158062767459</v>
      </c>
      <c r="M40" s="5">
        <v>6</v>
      </c>
      <c r="N40" s="5">
        <v>19.918199999999999</v>
      </c>
      <c r="O40" s="5">
        <f t="shared" si="6"/>
        <v>5.7990064368971452E-2</v>
      </c>
      <c r="P40" s="5">
        <f t="shared" si="7"/>
        <v>0.24148687887586912</v>
      </c>
    </row>
    <row r="41" spans="1:16" ht="20" customHeight="1" x14ac:dyDescent="0.15">
      <c r="A41" s="28">
        <v>7.7149999999999999</v>
      </c>
      <c r="B41" s="4">
        <v>22.827300000000001</v>
      </c>
      <c r="C41" s="5">
        <f t="shared" si="0"/>
        <v>7.2936460667252803E-2</v>
      </c>
      <c r="D41" s="5">
        <f t="shared" si="1"/>
        <v>0.48214297029284725</v>
      </c>
      <c r="E41" s="5">
        <v>7.7149999999999999</v>
      </c>
      <c r="F41" s="5">
        <v>27.2364</v>
      </c>
      <c r="G41" s="5">
        <f t="shared" si="2"/>
        <v>5.6631750482636113E-2</v>
      </c>
      <c r="H41" s="5">
        <f t="shared" si="3"/>
        <v>0.63826287064094844</v>
      </c>
      <c r="I41" s="5">
        <v>7.7149999999999999</v>
      </c>
      <c r="J41" s="5">
        <v>30.303000000000001</v>
      </c>
      <c r="K41" s="5">
        <f t="shared" si="4"/>
        <v>7.0110231640933829E-2</v>
      </c>
      <c r="L41" s="5">
        <f t="shared" si="5"/>
        <v>0.757001571309733</v>
      </c>
      <c r="M41" s="5">
        <v>6.1630000000000003</v>
      </c>
      <c r="N41" s="5">
        <v>19.627300000000002</v>
      </c>
      <c r="O41" s="5">
        <f t="shared" si="6"/>
        <v>5.9565461117661846E-2</v>
      </c>
      <c r="P41" s="5">
        <f t="shared" si="7"/>
        <v>0.23796002740008368</v>
      </c>
    </row>
    <row r="42" spans="1:16" ht="20" customHeight="1" x14ac:dyDescent="0.15">
      <c r="A42" s="28">
        <v>7.9180000000000001</v>
      </c>
      <c r="B42" s="4">
        <v>22.381799999999998</v>
      </c>
      <c r="C42" s="5">
        <f t="shared" si="0"/>
        <v>7.485559242557456E-2</v>
      </c>
      <c r="D42" s="5">
        <f t="shared" si="1"/>
        <v>0.47273341711461486</v>
      </c>
      <c r="E42" s="5">
        <v>7.9180000000000001</v>
      </c>
      <c r="F42" s="5">
        <v>27.654499999999999</v>
      </c>
      <c r="G42" s="5">
        <f t="shared" si="2"/>
        <v>5.8121866535516882E-2</v>
      </c>
      <c r="H42" s="5">
        <f t="shared" si="3"/>
        <v>0.64806070391608683</v>
      </c>
      <c r="I42" s="5">
        <v>7.9180000000000001</v>
      </c>
      <c r="J42" s="5">
        <v>31.0152</v>
      </c>
      <c r="K42" s="5">
        <f t="shared" si="4"/>
        <v>7.1954998591434102E-2</v>
      </c>
      <c r="L42" s="5">
        <f t="shared" si="5"/>
        <v>0.77479309423111997</v>
      </c>
      <c r="M42" s="5">
        <v>6.3250000000000002</v>
      </c>
      <c r="N42" s="5">
        <v>18.665400000000002</v>
      </c>
      <c r="O42" s="5">
        <f t="shared" si="6"/>
        <v>6.1131192855624072E-2</v>
      </c>
      <c r="P42" s="5">
        <f t="shared" si="7"/>
        <v>0.22629801834350735</v>
      </c>
    </row>
    <row r="43" spans="1:16" ht="20" customHeight="1" x14ac:dyDescent="0.15">
      <c r="A43" s="28">
        <v>8.1210000000000004</v>
      </c>
      <c r="B43" s="4">
        <v>24.427299999999999</v>
      </c>
      <c r="C43" s="5">
        <f t="shared" si="0"/>
        <v>7.6774724183896317E-2</v>
      </c>
      <c r="D43" s="5">
        <f t="shared" si="1"/>
        <v>0.51593710067482645</v>
      </c>
      <c r="E43" s="5">
        <v>8.1210000000000004</v>
      </c>
      <c r="F43" s="5">
        <v>26.9727</v>
      </c>
      <c r="G43" s="5">
        <f t="shared" si="2"/>
        <v>5.9611982588397651E-2</v>
      </c>
      <c r="H43" s="5">
        <f t="shared" si="3"/>
        <v>0.63208327572429213</v>
      </c>
      <c r="I43" s="5">
        <v>8.1210000000000004</v>
      </c>
      <c r="J43" s="5">
        <v>30.696999999999999</v>
      </c>
      <c r="K43" s="5">
        <f t="shared" si="4"/>
        <v>7.3799765541934376E-2</v>
      </c>
      <c r="L43" s="5">
        <f t="shared" si="5"/>
        <v>0.76684411558244636</v>
      </c>
      <c r="M43" s="5">
        <v>6.4870000000000001</v>
      </c>
      <c r="N43" s="5">
        <v>14.128500000000001</v>
      </c>
      <c r="O43" s="5">
        <f t="shared" si="6"/>
        <v>6.2696924593586306E-2</v>
      </c>
      <c r="P43" s="5">
        <f t="shared" si="7"/>
        <v>0.17129295660238963</v>
      </c>
    </row>
    <row r="44" spans="1:16" ht="20" customHeight="1" x14ac:dyDescent="0.15">
      <c r="A44" s="28">
        <v>8.3239999999999998</v>
      </c>
      <c r="B44" s="4">
        <v>23.190899999999999</v>
      </c>
      <c r="C44" s="5">
        <f t="shared" si="0"/>
        <v>7.8693855942218061E-2</v>
      </c>
      <c r="D44" s="5">
        <f t="shared" si="1"/>
        <v>0.48982268642215204</v>
      </c>
      <c r="E44" s="5">
        <v>8.3239999999999998</v>
      </c>
      <c r="F44" s="5">
        <v>27.445499999999999</v>
      </c>
      <c r="G44" s="5">
        <f t="shared" si="2"/>
        <v>6.110209864127842E-2</v>
      </c>
      <c r="H44" s="5">
        <f t="shared" si="3"/>
        <v>0.6431629589878306</v>
      </c>
      <c r="I44" s="5">
        <v>8.3239999999999998</v>
      </c>
      <c r="J44" s="5">
        <v>31.2879</v>
      </c>
      <c r="K44" s="5">
        <f t="shared" si="4"/>
        <v>7.5644532492434635E-2</v>
      </c>
      <c r="L44" s="5">
        <f t="shared" si="5"/>
        <v>0.78160543388383308</v>
      </c>
      <c r="M44" s="5">
        <v>6.649</v>
      </c>
      <c r="N44" s="5">
        <v>13.7163</v>
      </c>
      <c r="O44" s="5">
        <f t="shared" si="6"/>
        <v>6.4262656331548526E-2</v>
      </c>
      <c r="P44" s="5">
        <f t="shared" si="7"/>
        <v>0.16629547231803496</v>
      </c>
    </row>
    <row r="45" spans="1:16" ht="20" customHeight="1" x14ac:dyDescent="0.15">
      <c r="A45" s="28">
        <v>8.5269999999999992</v>
      </c>
      <c r="B45" s="4">
        <v>24.118200000000002</v>
      </c>
      <c r="C45" s="5">
        <f t="shared" si="0"/>
        <v>8.0612987700539804E-2</v>
      </c>
      <c r="D45" s="5">
        <f t="shared" si="1"/>
        <v>0.50940849711165792</v>
      </c>
      <c r="E45" s="5">
        <v>8.5269999999999992</v>
      </c>
      <c r="F45" s="5">
        <v>26.863600000000002</v>
      </c>
      <c r="G45" s="5">
        <f t="shared" si="2"/>
        <v>6.2592214694159182E-2</v>
      </c>
      <c r="H45" s="5">
        <f t="shared" si="3"/>
        <v>0.62952660600336985</v>
      </c>
      <c r="I45" s="5">
        <v>8.5269999999999992</v>
      </c>
      <c r="J45" s="5">
        <v>29.9697</v>
      </c>
      <c r="K45" s="5">
        <f t="shared" si="4"/>
        <v>7.7489299442934895E-2</v>
      </c>
      <c r="L45" s="5">
        <f t="shared" si="5"/>
        <v>0.7486753784008614</v>
      </c>
      <c r="M45" s="5">
        <v>6.8109999999999999</v>
      </c>
      <c r="N45" s="5">
        <v>10.3505</v>
      </c>
      <c r="O45" s="5">
        <f t="shared" si="6"/>
        <v>6.582838806951076E-2</v>
      </c>
      <c r="P45" s="5">
        <f t="shared" si="7"/>
        <v>0.12548874596121556</v>
      </c>
    </row>
    <row r="46" spans="1:16" ht="20" customHeight="1" x14ac:dyDescent="0.15">
      <c r="A46" s="28">
        <v>8.73</v>
      </c>
      <c r="B46" s="4">
        <v>23.109100000000002</v>
      </c>
      <c r="C46" s="5">
        <f t="shared" si="0"/>
        <v>8.2532119458861575E-2</v>
      </c>
      <c r="D46" s="5">
        <f t="shared" si="1"/>
        <v>0.48809496150637338</v>
      </c>
      <c r="E46" s="5">
        <v>8.73</v>
      </c>
      <c r="F46" s="5">
        <v>26.7818</v>
      </c>
      <c r="G46" s="5">
        <f t="shared" si="2"/>
        <v>6.4082330747039964E-2</v>
      </c>
      <c r="H46" s="5">
        <f t="shared" si="3"/>
        <v>0.62760968956733465</v>
      </c>
      <c r="I46" s="5">
        <v>8.73</v>
      </c>
      <c r="J46" s="5">
        <v>28.4697</v>
      </c>
      <c r="K46" s="5">
        <f t="shared" si="4"/>
        <v>7.9334066393435182E-2</v>
      </c>
      <c r="L46" s="5">
        <f t="shared" si="5"/>
        <v>0.71120376314941436</v>
      </c>
      <c r="M46" s="5">
        <v>6.9729999999999999</v>
      </c>
      <c r="N46" s="5">
        <v>12.773400000000001</v>
      </c>
      <c r="O46" s="5">
        <f t="shared" si="6"/>
        <v>6.7394119807472994E-2</v>
      </c>
      <c r="P46" s="5">
        <f t="shared" si="7"/>
        <v>0.15486381794705481</v>
      </c>
    </row>
    <row r="47" spans="1:16" ht="20" customHeight="1" x14ac:dyDescent="0.15">
      <c r="A47" s="28">
        <v>8.9329999999999998</v>
      </c>
      <c r="B47" s="4">
        <v>24.5273</v>
      </c>
      <c r="C47" s="5">
        <f t="shared" si="0"/>
        <v>8.4451251217183318E-2</v>
      </c>
      <c r="D47" s="5">
        <f t="shared" si="1"/>
        <v>0.51804923382370027</v>
      </c>
      <c r="E47" s="5">
        <v>8.9329999999999998</v>
      </c>
      <c r="F47" s="5">
        <v>26.563600000000001</v>
      </c>
      <c r="G47" s="5">
        <f t="shared" si="2"/>
        <v>6.5572446799920719E-2</v>
      </c>
      <c r="H47" s="5">
        <f t="shared" si="3"/>
        <v>0.62249635012549009</v>
      </c>
      <c r="I47" s="5">
        <v>8.9329999999999998</v>
      </c>
      <c r="J47" s="5">
        <v>29.2121</v>
      </c>
      <c r="K47" s="5">
        <f t="shared" si="4"/>
        <v>8.1178833343935441E-2</v>
      </c>
      <c r="L47" s="5">
        <f t="shared" si="5"/>
        <v>0.7297497145911972</v>
      </c>
      <c r="M47" s="5">
        <v>7.1360000000000001</v>
      </c>
      <c r="N47" s="5">
        <v>18.398299999999999</v>
      </c>
      <c r="O47" s="5">
        <f t="shared" si="6"/>
        <v>6.8969516556163388E-2</v>
      </c>
      <c r="P47" s="5">
        <f t="shared" si="7"/>
        <v>0.2230597164212581</v>
      </c>
    </row>
    <row r="48" spans="1:16" ht="20" customHeight="1" x14ac:dyDescent="0.15">
      <c r="A48" s="28">
        <v>9.1359999999999992</v>
      </c>
      <c r="B48" s="4">
        <v>23.690899999999999</v>
      </c>
      <c r="C48" s="5">
        <f t="shared" si="0"/>
        <v>8.6370382975505061E-2</v>
      </c>
      <c r="D48" s="5">
        <f t="shared" si="1"/>
        <v>0.50038335216652052</v>
      </c>
      <c r="E48" s="5">
        <v>9.1359999999999992</v>
      </c>
      <c r="F48" s="5">
        <v>25.9</v>
      </c>
      <c r="G48" s="5">
        <f t="shared" si="2"/>
        <v>6.7062562852801488E-2</v>
      </c>
      <c r="H48" s="5">
        <f t="shared" si="3"/>
        <v>0.60694542412361996</v>
      </c>
      <c r="I48" s="5">
        <v>9.1359999999999992</v>
      </c>
      <c r="J48" s="5">
        <v>29.166699999999999</v>
      </c>
      <c r="K48" s="5">
        <f t="shared" si="4"/>
        <v>8.3023600294435701E-2</v>
      </c>
      <c r="L48" s="5">
        <f t="shared" si="5"/>
        <v>0.72861557370292007</v>
      </c>
      <c r="M48" s="5">
        <v>7.298</v>
      </c>
      <c r="N48" s="5">
        <v>22.0365</v>
      </c>
      <c r="O48" s="5">
        <f t="shared" si="6"/>
        <v>7.0535248294125608E-2</v>
      </c>
      <c r="P48" s="5">
        <f t="shared" si="7"/>
        <v>0.26716900153367729</v>
      </c>
    </row>
    <row r="49" spans="1:16" ht="20" customHeight="1" x14ac:dyDescent="0.15">
      <c r="A49" s="28">
        <v>9.3390000000000004</v>
      </c>
      <c r="B49" s="4">
        <v>23.5364</v>
      </c>
      <c r="C49" s="5">
        <f t="shared" si="0"/>
        <v>8.8289514733826832E-2</v>
      </c>
      <c r="D49" s="5">
        <f t="shared" si="1"/>
        <v>0.49712010645151072</v>
      </c>
      <c r="E49" s="5">
        <v>9.3390000000000004</v>
      </c>
      <c r="F49" s="5">
        <v>25.372699999999998</v>
      </c>
      <c r="G49" s="5">
        <f t="shared" si="2"/>
        <v>6.8552678905682271E-2</v>
      </c>
      <c r="H49" s="5">
        <f t="shared" si="3"/>
        <v>0.59458857770893336</v>
      </c>
      <c r="I49" s="5">
        <v>9.3390000000000004</v>
      </c>
      <c r="J49" s="5">
        <v>26.954499999999999</v>
      </c>
      <c r="K49" s="5">
        <f t="shared" si="4"/>
        <v>8.4868367244935988E-2</v>
      </c>
      <c r="L49" s="5">
        <f t="shared" si="5"/>
        <v>0.67335243553008595</v>
      </c>
      <c r="M49" s="5">
        <v>7.46</v>
      </c>
      <c r="N49" s="5">
        <v>15.491199999999999</v>
      </c>
      <c r="O49" s="5">
        <f t="shared" si="6"/>
        <v>7.2100980032087841E-2</v>
      </c>
      <c r="P49" s="5">
        <f t="shared" si="7"/>
        <v>0.18781423713196294</v>
      </c>
    </row>
    <row r="50" spans="1:16" ht="20" customHeight="1" x14ac:dyDescent="0.15">
      <c r="A50" s="28">
        <v>9.5419999999999998</v>
      </c>
      <c r="B50" s="4">
        <v>23.181799999999999</v>
      </c>
      <c r="C50" s="5">
        <f t="shared" si="0"/>
        <v>9.0208646492148575E-2</v>
      </c>
      <c r="D50" s="5">
        <f t="shared" si="1"/>
        <v>0.48963048230560452</v>
      </c>
      <c r="E50" s="5">
        <v>9.5419999999999998</v>
      </c>
      <c r="F50" s="5">
        <v>25.9636</v>
      </c>
      <c r="G50" s="5">
        <f t="shared" si="2"/>
        <v>7.0042794958563026E-2</v>
      </c>
      <c r="H50" s="5">
        <f t="shared" si="3"/>
        <v>0.60843583836973059</v>
      </c>
      <c r="I50" s="5">
        <v>9.5419999999999998</v>
      </c>
      <c r="J50" s="5">
        <v>27.075800000000001</v>
      </c>
      <c r="K50" s="5">
        <f t="shared" si="4"/>
        <v>8.6713134195436248E-2</v>
      </c>
      <c r="L50" s="5">
        <f t="shared" si="5"/>
        <v>0.67638264015008642</v>
      </c>
      <c r="M50" s="5">
        <v>7.6219999999999999</v>
      </c>
      <c r="N50" s="5">
        <v>12.2432</v>
      </c>
      <c r="O50" s="5">
        <f t="shared" si="6"/>
        <v>7.3666711770050061E-2</v>
      </c>
      <c r="P50" s="5">
        <f t="shared" si="7"/>
        <v>0.14843570982583973</v>
      </c>
    </row>
    <row r="51" spans="1:16" ht="20" customHeight="1" x14ac:dyDescent="0.15">
      <c r="A51" s="28">
        <v>9.7449999999999992</v>
      </c>
      <c r="B51" s="4">
        <v>23.072700000000001</v>
      </c>
      <c r="C51" s="5">
        <f t="shared" si="0"/>
        <v>9.2127778250470319E-2</v>
      </c>
      <c r="D51" s="5">
        <f t="shared" si="1"/>
        <v>0.48732614504018335</v>
      </c>
      <c r="E51" s="5">
        <v>9.7449999999999992</v>
      </c>
      <c r="F51" s="5">
        <v>25.927299999999999</v>
      </c>
      <c r="G51" s="5">
        <f t="shared" si="2"/>
        <v>7.1532911011443795E-2</v>
      </c>
      <c r="H51" s="5">
        <f t="shared" si="3"/>
        <v>0.60758517740850704</v>
      </c>
      <c r="I51" s="5">
        <v>9.7449999999999992</v>
      </c>
      <c r="J51" s="5">
        <v>26.924199999999999</v>
      </c>
      <c r="K51" s="5">
        <f t="shared" si="4"/>
        <v>8.8557901145936507E-2</v>
      </c>
      <c r="L51" s="5">
        <f t="shared" si="5"/>
        <v>0.67259550890200681</v>
      </c>
      <c r="M51" s="5">
        <v>7.7839999999999998</v>
      </c>
      <c r="N51" s="5">
        <v>16.914000000000001</v>
      </c>
      <c r="O51" s="5">
        <f t="shared" si="6"/>
        <v>7.5232443508012295E-2</v>
      </c>
      <c r="P51" s="5">
        <f t="shared" si="7"/>
        <v>0.20506416590386939</v>
      </c>
    </row>
    <row r="52" spans="1:16" ht="20" customHeight="1" x14ac:dyDescent="0.15">
      <c r="A52" s="28">
        <v>9.9480000000000004</v>
      </c>
      <c r="B52" s="4">
        <v>22.381799999999998</v>
      </c>
      <c r="C52" s="5">
        <f t="shared" si="0"/>
        <v>9.404691000879209E-2</v>
      </c>
      <c r="D52" s="5">
        <f t="shared" si="1"/>
        <v>0.47273341711461486</v>
      </c>
      <c r="E52" s="5">
        <v>9.9480000000000004</v>
      </c>
      <c r="F52" s="5">
        <v>26.172699999999999</v>
      </c>
      <c r="G52" s="5">
        <f t="shared" si="2"/>
        <v>7.3023027064324578E-2</v>
      </c>
      <c r="H52" s="5">
        <f t="shared" si="3"/>
        <v>0.61333592671661274</v>
      </c>
      <c r="I52" s="5">
        <v>9.9480000000000004</v>
      </c>
      <c r="J52" s="5">
        <v>27.924199999999999</v>
      </c>
      <c r="K52" s="5">
        <f t="shared" si="4"/>
        <v>9.0402668096436795E-2</v>
      </c>
      <c r="L52" s="5">
        <f t="shared" si="5"/>
        <v>0.69757658573630477</v>
      </c>
      <c r="M52" s="5">
        <v>7.9459999999999997</v>
      </c>
      <c r="N52" s="5">
        <v>17.920200000000001</v>
      </c>
      <c r="O52" s="5">
        <f t="shared" si="6"/>
        <v>7.6798175245974529E-2</v>
      </c>
      <c r="P52" s="5">
        <f t="shared" si="7"/>
        <v>0.2172632650958094</v>
      </c>
    </row>
    <row r="53" spans="1:16" ht="20" customHeight="1" x14ac:dyDescent="0.15">
      <c r="A53" s="28">
        <v>10.151</v>
      </c>
      <c r="B53" s="4">
        <v>23.454499999999999</v>
      </c>
      <c r="C53" s="5">
        <f t="shared" si="0"/>
        <v>9.5966041767113833E-2</v>
      </c>
      <c r="D53" s="5">
        <f t="shared" si="1"/>
        <v>0.49539026940258313</v>
      </c>
      <c r="E53" s="5">
        <v>10.151</v>
      </c>
      <c r="F53" s="5">
        <v>26.5091</v>
      </c>
      <c r="G53" s="5">
        <f t="shared" si="2"/>
        <v>7.4513143117205333E-2</v>
      </c>
      <c r="H53" s="5">
        <f t="shared" si="3"/>
        <v>0.62121918697434197</v>
      </c>
      <c r="I53" s="5">
        <v>10.151</v>
      </c>
      <c r="J53" s="5">
        <v>27.606100000000001</v>
      </c>
      <c r="K53" s="5">
        <f t="shared" si="4"/>
        <v>9.2247435046937054E-2</v>
      </c>
      <c r="L53" s="5">
        <f t="shared" si="5"/>
        <v>0.68963010519531465</v>
      </c>
      <c r="M53" s="5">
        <v>8.109</v>
      </c>
      <c r="N53" s="5">
        <v>14.7765</v>
      </c>
      <c r="O53" s="5">
        <f t="shared" si="6"/>
        <v>7.8373571994664923E-2</v>
      </c>
      <c r="P53" s="5">
        <f t="shared" si="7"/>
        <v>0.1791492637743009</v>
      </c>
    </row>
    <row r="54" spans="1:16" ht="20" customHeight="1" x14ac:dyDescent="0.15">
      <c r="A54" s="28">
        <v>10.353999999999999</v>
      </c>
      <c r="B54" s="4">
        <v>22.2636</v>
      </c>
      <c r="C54" s="5">
        <f t="shared" si="0"/>
        <v>9.7885173525435576E-2</v>
      </c>
      <c r="D54" s="5">
        <f t="shared" si="1"/>
        <v>0.47023687573264616</v>
      </c>
      <c r="E54" s="5">
        <v>10.353999999999999</v>
      </c>
      <c r="F54" s="5">
        <v>25.672699999999999</v>
      </c>
      <c r="G54" s="5">
        <f t="shared" si="2"/>
        <v>7.6003259170086102E-2</v>
      </c>
      <c r="H54" s="5">
        <f t="shared" si="3"/>
        <v>0.60161883358681312</v>
      </c>
      <c r="I54" s="5">
        <v>10.353999999999999</v>
      </c>
      <c r="J54" s="5">
        <v>26.0152</v>
      </c>
      <c r="K54" s="5">
        <f t="shared" si="4"/>
        <v>9.4092201997437314E-2</v>
      </c>
      <c r="L54" s="5">
        <f t="shared" si="5"/>
        <v>0.64988771005962986</v>
      </c>
      <c r="M54" s="5">
        <v>8.2710000000000008</v>
      </c>
      <c r="N54" s="5">
        <v>12.795500000000001</v>
      </c>
      <c r="O54" s="5">
        <f t="shared" si="6"/>
        <v>7.9939303732627157E-2</v>
      </c>
      <c r="P54" s="5">
        <f t="shared" si="7"/>
        <v>0.1551317568181956</v>
      </c>
    </row>
    <row r="55" spans="1:16" ht="20" customHeight="1" x14ac:dyDescent="0.15">
      <c r="A55" s="28">
        <v>10.557</v>
      </c>
      <c r="B55" s="4">
        <v>22.2818</v>
      </c>
      <c r="C55" s="5">
        <f t="shared" si="0"/>
        <v>9.9804305283757347E-2</v>
      </c>
      <c r="D55" s="5">
        <f t="shared" si="1"/>
        <v>0.47062128396574121</v>
      </c>
      <c r="E55" s="5">
        <v>10.557</v>
      </c>
      <c r="F55" s="5">
        <v>26.4</v>
      </c>
      <c r="G55" s="5">
        <f t="shared" si="2"/>
        <v>7.7493375222966884E-2</v>
      </c>
      <c r="H55" s="5">
        <f t="shared" si="3"/>
        <v>0.61866251725341959</v>
      </c>
      <c r="I55" s="5">
        <v>10.557</v>
      </c>
      <c r="J55" s="5">
        <v>27.0152</v>
      </c>
      <c r="K55" s="5">
        <f t="shared" si="4"/>
        <v>9.5936968947937587E-2</v>
      </c>
      <c r="L55" s="5">
        <f t="shared" si="5"/>
        <v>0.67486878689392793</v>
      </c>
      <c r="M55" s="5">
        <v>8.4329999999999998</v>
      </c>
      <c r="N55" s="5">
        <v>15.1943</v>
      </c>
      <c r="O55" s="5">
        <f t="shared" si="6"/>
        <v>8.1505035470589376E-2</v>
      </c>
      <c r="P55" s="5">
        <f t="shared" si="7"/>
        <v>0.18421464207125235</v>
      </c>
    </row>
    <row r="56" spans="1:16" ht="20" customHeight="1" x14ac:dyDescent="0.15">
      <c r="A56" s="28">
        <v>10.76</v>
      </c>
      <c r="B56" s="4">
        <v>21.5091</v>
      </c>
      <c r="C56" s="5">
        <f t="shared" si="0"/>
        <v>0.10172343704207909</v>
      </c>
      <c r="D56" s="5">
        <f t="shared" si="1"/>
        <v>0.45430083112439407</v>
      </c>
      <c r="E56" s="5">
        <v>10.76</v>
      </c>
      <c r="F56" s="5">
        <v>26.8</v>
      </c>
      <c r="G56" s="5">
        <f t="shared" si="2"/>
        <v>7.8983491275847639E-2</v>
      </c>
      <c r="H56" s="5">
        <f t="shared" si="3"/>
        <v>0.62803619175725933</v>
      </c>
      <c r="I56" s="5">
        <v>10.76</v>
      </c>
      <c r="J56" s="5">
        <v>26.924199999999999</v>
      </c>
      <c r="K56" s="5">
        <f t="shared" si="4"/>
        <v>9.778173589843786E-2</v>
      </c>
      <c r="L56" s="5">
        <f t="shared" si="5"/>
        <v>0.67259550890200681</v>
      </c>
      <c r="M56" s="5">
        <v>8.5950000000000006</v>
      </c>
      <c r="N56" s="5">
        <v>15.4186</v>
      </c>
      <c r="O56" s="5">
        <f t="shared" si="6"/>
        <v>8.307076720855161E-2</v>
      </c>
      <c r="P56" s="5">
        <f t="shared" si="7"/>
        <v>0.18693403975436917</v>
      </c>
    </row>
    <row r="57" spans="1:16" ht="20" customHeight="1" x14ac:dyDescent="0.15">
      <c r="A57" s="28">
        <v>10.962999999999999</v>
      </c>
      <c r="B57" s="4">
        <v>20.945499999999999</v>
      </c>
      <c r="C57" s="5">
        <f t="shared" si="0"/>
        <v>0.10364256880040083</v>
      </c>
      <c r="D57" s="5">
        <f t="shared" si="1"/>
        <v>0.44239684869734186</v>
      </c>
      <c r="E57" s="5">
        <v>10.962999999999999</v>
      </c>
      <c r="F57" s="5">
        <v>26.681799999999999</v>
      </c>
      <c r="G57" s="5">
        <f t="shared" si="2"/>
        <v>8.0473607328728408E-2</v>
      </c>
      <c r="H57" s="5">
        <f t="shared" si="3"/>
        <v>0.62526627094137466</v>
      </c>
      <c r="I57" s="5">
        <v>10.962999999999999</v>
      </c>
      <c r="J57" s="5">
        <v>26.2273</v>
      </c>
      <c r="K57" s="5">
        <f t="shared" si="4"/>
        <v>9.962650284893812E-2</v>
      </c>
      <c r="L57" s="5">
        <f t="shared" si="5"/>
        <v>0.65518619645618448</v>
      </c>
      <c r="M57" s="5">
        <v>8.7569999999999997</v>
      </c>
      <c r="N57" s="5">
        <v>18.532900000000001</v>
      </c>
      <c r="O57" s="5">
        <f t="shared" si="6"/>
        <v>8.463649894651383E-2</v>
      </c>
      <c r="P57" s="5">
        <f t="shared" si="7"/>
        <v>0.22469159750974463</v>
      </c>
    </row>
    <row r="58" spans="1:16" ht="20" customHeight="1" x14ac:dyDescent="0.15">
      <c r="A58" s="28">
        <v>11.166</v>
      </c>
      <c r="B58" s="4">
        <v>20.2182</v>
      </c>
      <c r="C58" s="5">
        <f t="shared" si="0"/>
        <v>0.1055617005587226</v>
      </c>
      <c r="D58" s="5">
        <f t="shared" si="1"/>
        <v>0.4270353043055834</v>
      </c>
      <c r="E58" s="5">
        <v>11.166</v>
      </c>
      <c r="F58" s="5">
        <v>25.4909</v>
      </c>
      <c r="G58" s="5">
        <f t="shared" si="2"/>
        <v>8.1963723381609191E-2</v>
      </c>
      <c r="H58" s="5">
        <f t="shared" si="3"/>
        <v>0.59735849852481804</v>
      </c>
      <c r="I58" s="5">
        <v>11.166</v>
      </c>
      <c r="J58" s="5">
        <v>27.181799999999999</v>
      </c>
      <c r="K58" s="5">
        <f t="shared" si="4"/>
        <v>0.10147126979943839</v>
      </c>
      <c r="L58" s="5">
        <f t="shared" si="5"/>
        <v>0.67903063429452193</v>
      </c>
      <c r="M58" s="5">
        <v>8.9190000000000005</v>
      </c>
      <c r="N58" s="5">
        <v>19.325800000000001</v>
      </c>
      <c r="O58" s="5">
        <f t="shared" si="6"/>
        <v>8.6202230684476064E-2</v>
      </c>
      <c r="P58" s="5">
        <f t="shared" si="7"/>
        <v>0.23430466225759719</v>
      </c>
    </row>
    <row r="59" spans="1:16" ht="20" customHeight="1" x14ac:dyDescent="0.15">
      <c r="A59" s="28">
        <v>11.37</v>
      </c>
      <c r="B59" s="4">
        <v>19.445499999999999</v>
      </c>
      <c r="C59" s="5">
        <f t="shared" si="0"/>
        <v>0.10749028616807056</v>
      </c>
      <c r="D59" s="5">
        <f t="shared" si="1"/>
        <v>0.41071485146423625</v>
      </c>
      <c r="E59" s="5">
        <v>11.37</v>
      </c>
      <c r="F59" s="5">
        <v>25.336400000000001</v>
      </c>
      <c r="G59" s="5">
        <f t="shared" si="2"/>
        <v>8.3461179907656849E-2</v>
      </c>
      <c r="H59" s="5">
        <f t="shared" si="3"/>
        <v>0.59373791674770993</v>
      </c>
      <c r="I59" s="5">
        <v>11.37</v>
      </c>
      <c r="J59" s="5">
        <v>27.2424</v>
      </c>
      <c r="K59" s="5">
        <f t="shared" si="4"/>
        <v>0.1033251242718623</v>
      </c>
      <c r="L59" s="5">
        <f t="shared" si="5"/>
        <v>0.68054448755068042</v>
      </c>
      <c r="M59" s="5">
        <v>9.0820000000000007</v>
      </c>
      <c r="N59" s="5">
        <v>16.947199999999999</v>
      </c>
      <c r="O59" s="5">
        <f t="shared" si="6"/>
        <v>8.7777627433166458E-2</v>
      </c>
      <c r="P59" s="5">
        <f t="shared" si="7"/>
        <v>0.2054666804071216</v>
      </c>
    </row>
    <row r="60" spans="1:16" ht="20" customHeight="1" x14ac:dyDescent="0.15">
      <c r="A60" s="28">
        <v>11.573</v>
      </c>
      <c r="B60" s="4">
        <v>20.309100000000001</v>
      </c>
      <c r="C60" s="5">
        <f t="shared" si="0"/>
        <v>0.10940941792639232</v>
      </c>
      <c r="D60" s="5">
        <f t="shared" si="1"/>
        <v>0.42895523333790964</v>
      </c>
      <c r="E60" s="5">
        <v>11.573</v>
      </c>
      <c r="F60" s="5">
        <v>24.454499999999999</v>
      </c>
      <c r="G60" s="5">
        <f t="shared" si="2"/>
        <v>8.4951295960537618E-2</v>
      </c>
      <c r="H60" s="5">
        <f t="shared" si="3"/>
        <v>0.57307130788536931</v>
      </c>
      <c r="I60" s="5">
        <v>11.573</v>
      </c>
      <c r="J60" s="5">
        <v>27.181799999999999</v>
      </c>
      <c r="K60" s="5">
        <f t="shared" si="4"/>
        <v>0.10516989122236257</v>
      </c>
      <c r="L60" s="5">
        <f t="shared" si="5"/>
        <v>0.67903063429452193</v>
      </c>
      <c r="M60" s="5">
        <v>9.2439999999999998</v>
      </c>
      <c r="N60" s="5">
        <v>13.645300000000001</v>
      </c>
      <c r="O60" s="5">
        <f t="shared" si="6"/>
        <v>8.9343359171128678E-2</v>
      </c>
      <c r="P60" s="5">
        <f t="shared" si="7"/>
        <v>0.16543467322975455</v>
      </c>
    </row>
    <row r="61" spans="1:16" ht="20" customHeight="1" x14ac:dyDescent="0.15">
      <c r="A61" s="28">
        <v>11.776</v>
      </c>
      <c r="B61" s="4">
        <v>20.081800000000001</v>
      </c>
      <c r="C61" s="5">
        <f t="shared" si="0"/>
        <v>0.11132854968471406</v>
      </c>
      <c r="D61" s="5">
        <f t="shared" si="1"/>
        <v>0.42415435469051971</v>
      </c>
      <c r="E61" s="5">
        <v>11.776</v>
      </c>
      <c r="F61" s="5">
        <v>24.9909</v>
      </c>
      <c r="G61" s="5">
        <f t="shared" si="2"/>
        <v>8.6441412013418387E-2</v>
      </c>
      <c r="H61" s="5">
        <f t="shared" si="3"/>
        <v>0.58564140539501841</v>
      </c>
      <c r="I61" s="5">
        <v>11.776</v>
      </c>
      <c r="J61" s="5">
        <v>26.545500000000001</v>
      </c>
      <c r="K61" s="5">
        <f t="shared" si="4"/>
        <v>0.10701465817286285</v>
      </c>
      <c r="L61" s="5">
        <f t="shared" si="5"/>
        <v>0.66313517510485809</v>
      </c>
      <c r="M61" s="5">
        <v>9.4060000000000006</v>
      </c>
      <c r="N61" s="5">
        <v>16.933900000000001</v>
      </c>
      <c r="O61" s="5">
        <f t="shared" si="6"/>
        <v>9.0909090909090925E-2</v>
      </c>
      <c r="P61" s="5">
        <f t="shared" si="7"/>
        <v>0.20530543212720431</v>
      </c>
    </row>
    <row r="62" spans="1:16" ht="20" customHeight="1" x14ac:dyDescent="0.15">
      <c r="A62" s="28">
        <v>11.978999999999999</v>
      </c>
      <c r="B62" s="4">
        <v>20.7545</v>
      </c>
      <c r="C62" s="5">
        <f t="shared" si="0"/>
        <v>0.11324768144303581</v>
      </c>
      <c r="D62" s="5">
        <f t="shared" si="1"/>
        <v>0.43836267438299309</v>
      </c>
      <c r="E62" s="5">
        <v>11.978999999999999</v>
      </c>
      <c r="F62" s="5">
        <v>24.918199999999999</v>
      </c>
      <c r="G62" s="5">
        <f t="shared" si="2"/>
        <v>8.7931528066299156E-2</v>
      </c>
      <c r="H62" s="5">
        <f t="shared" si="3"/>
        <v>0.5839377400539455</v>
      </c>
      <c r="I62" s="5">
        <v>11.978999999999999</v>
      </c>
      <c r="J62" s="5">
        <v>23.939399999999999</v>
      </c>
      <c r="K62" s="5">
        <f t="shared" si="4"/>
        <v>0.10885942512336311</v>
      </c>
      <c r="L62" s="5">
        <f t="shared" si="5"/>
        <v>0.59803199076699398</v>
      </c>
      <c r="M62" s="5">
        <v>9.5679999999999996</v>
      </c>
      <c r="N62" s="5">
        <v>17.017600000000002</v>
      </c>
      <c r="O62" s="5">
        <f t="shared" si="6"/>
        <v>9.2474822647053145E-2</v>
      </c>
      <c r="P62" s="5">
        <f t="shared" si="7"/>
        <v>0.20632020513690952</v>
      </c>
    </row>
    <row r="63" spans="1:16" ht="20" customHeight="1" x14ac:dyDescent="0.15">
      <c r="A63" s="28">
        <v>12.182</v>
      </c>
      <c r="B63" s="4">
        <v>20.445499999999999</v>
      </c>
      <c r="C63" s="5">
        <f t="shared" si="0"/>
        <v>0.11516681320135758</v>
      </c>
      <c r="D63" s="5">
        <f t="shared" si="1"/>
        <v>0.43183618295297332</v>
      </c>
      <c r="E63" s="5">
        <v>12.182</v>
      </c>
      <c r="F63" s="5">
        <v>23.654499999999999</v>
      </c>
      <c r="G63" s="5">
        <f t="shared" si="2"/>
        <v>8.9421644119179924E-2</v>
      </c>
      <c r="H63" s="5">
        <f t="shared" si="3"/>
        <v>0.55432395887768993</v>
      </c>
      <c r="I63" s="5">
        <v>12.182</v>
      </c>
      <c r="J63" s="5">
        <v>25.151499999999999</v>
      </c>
      <c r="K63" s="5">
        <f t="shared" si="4"/>
        <v>0.11070419207386338</v>
      </c>
      <c r="L63" s="5">
        <f t="shared" si="5"/>
        <v>0.62831155399784666</v>
      </c>
      <c r="M63" s="5">
        <v>9.73</v>
      </c>
      <c r="N63" s="5">
        <v>15.9671</v>
      </c>
      <c r="O63" s="5">
        <f t="shared" si="6"/>
        <v>9.4040554385015379E-2</v>
      </c>
      <c r="P63" s="5">
        <f t="shared" si="7"/>
        <v>0.1935840158096058</v>
      </c>
    </row>
    <row r="64" spans="1:16" ht="20" customHeight="1" x14ac:dyDescent="0.15">
      <c r="A64" s="28">
        <v>12.385</v>
      </c>
      <c r="B64" s="4">
        <v>21.2545</v>
      </c>
      <c r="C64" s="5">
        <f t="shared" si="0"/>
        <v>0.11708594495967932</v>
      </c>
      <c r="D64" s="5">
        <f t="shared" si="1"/>
        <v>0.44892334012736163</v>
      </c>
      <c r="E64" s="5">
        <v>12.385</v>
      </c>
      <c r="F64" s="5">
        <v>23.918199999999999</v>
      </c>
      <c r="G64" s="5">
        <f t="shared" si="2"/>
        <v>9.0911760172060693E-2</v>
      </c>
      <c r="H64" s="5">
        <f t="shared" si="3"/>
        <v>0.56050355379434624</v>
      </c>
      <c r="I64" s="5">
        <v>12.385</v>
      </c>
      <c r="J64" s="5">
        <v>25.5</v>
      </c>
      <c r="K64" s="5">
        <f t="shared" si="4"/>
        <v>0.11254895902436365</v>
      </c>
      <c r="L64" s="5">
        <f t="shared" si="5"/>
        <v>0.63701745927459952</v>
      </c>
      <c r="M64" s="5">
        <v>9.8919999999999995</v>
      </c>
      <c r="N64" s="5">
        <v>11.613</v>
      </c>
      <c r="O64" s="5">
        <f t="shared" si="6"/>
        <v>9.5606286122977599E-2</v>
      </c>
      <c r="P64" s="5">
        <f t="shared" si="7"/>
        <v>0.14079520862253961</v>
      </c>
    </row>
    <row r="65" spans="1:16" ht="20" customHeight="1" x14ac:dyDescent="0.15">
      <c r="A65" s="28">
        <v>12.587999999999999</v>
      </c>
      <c r="B65" s="4">
        <v>22.127300000000002</v>
      </c>
      <c r="C65" s="5">
        <f t="shared" si="0"/>
        <v>0.11900507671800106</v>
      </c>
      <c r="D65" s="5">
        <f t="shared" si="1"/>
        <v>0.46735803825073136</v>
      </c>
      <c r="E65" s="5">
        <v>12.587999999999999</v>
      </c>
      <c r="F65" s="5">
        <v>23.881799999999998</v>
      </c>
      <c r="G65" s="5">
        <f t="shared" si="2"/>
        <v>9.2401876224941462E-2</v>
      </c>
      <c r="H65" s="5">
        <f t="shared" si="3"/>
        <v>0.55965054941449688</v>
      </c>
      <c r="I65" s="5">
        <v>12.587999999999999</v>
      </c>
      <c r="J65" s="5">
        <v>26.0303</v>
      </c>
      <c r="K65" s="5">
        <f t="shared" si="4"/>
        <v>0.11439372597486391</v>
      </c>
      <c r="L65" s="5">
        <f t="shared" si="5"/>
        <v>0.65026492431982774</v>
      </c>
      <c r="M65" s="5">
        <v>10.055</v>
      </c>
      <c r="N65" s="5">
        <v>16.832899999999999</v>
      </c>
      <c r="O65" s="5">
        <f t="shared" si="6"/>
        <v>9.7181682871667993E-2</v>
      </c>
      <c r="P65" s="5">
        <f t="shared" si="7"/>
        <v>0.20408091511429835</v>
      </c>
    </row>
    <row r="66" spans="1:16" ht="20" customHeight="1" x14ac:dyDescent="0.15">
      <c r="A66" s="28">
        <v>12.791</v>
      </c>
      <c r="B66" s="4">
        <v>22.0182</v>
      </c>
      <c r="C66" s="5">
        <f t="shared" si="0"/>
        <v>0.12092420847632283</v>
      </c>
      <c r="D66" s="5">
        <f t="shared" si="1"/>
        <v>0.46505370098531013</v>
      </c>
      <c r="E66" s="5">
        <v>12.791</v>
      </c>
      <c r="F66" s="5">
        <v>23.418199999999999</v>
      </c>
      <c r="G66" s="5">
        <f t="shared" si="2"/>
        <v>9.3891992277822231E-2</v>
      </c>
      <c r="H66" s="5">
        <f t="shared" si="3"/>
        <v>0.54878646066454662</v>
      </c>
      <c r="I66" s="5">
        <v>12.791</v>
      </c>
      <c r="J66" s="5">
        <v>26.166699999999999</v>
      </c>
      <c r="K66" s="5">
        <f t="shared" si="4"/>
        <v>0.11623849292536419</v>
      </c>
      <c r="L66" s="5">
        <f t="shared" si="5"/>
        <v>0.65367234320002598</v>
      </c>
      <c r="M66" s="5">
        <v>10.217000000000001</v>
      </c>
      <c r="N66" s="5">
        <v>18.381499999999999</v>
      </c>
      <c r="O66" s="5">
        <f t="shared" si="6"/>
        <v>9.8747414609630227E-2</v>
      </c>
      <c r="P66" s="5">
        <f t="shared" si="7"/>
        <v>0.22285603438346779</v>
      </c>
    </row>
    <row r="67" spans="1:16" ht="20" customHeight="1" x14ac:dyDescent="0.15">
      <c r="A67" s="28">
        <v>12.994</v>
      </c>
      <c r="B67" s="4">
        <v>21.9636</v>
      </c>
      <c r="C67" s="5">
        <f t="shared" ref="C67:C130" si="8">$A67/105.777</f>
        <v>0.12284334023464458</v>
      </c>
      <c r="D67" s="5">
        <f t="shared" ref="D67:D130" si="9">B67/47.3455</f>
        <v>0.46390047628602504</v>
      </c>
      <c r="E67" s="5">
        <v>12.994</v>
      </c>
      <c r="F67" s="5">
        <v>23.936399999999999</v>
      </c>
      <c r="G67" s="5">
        <f t="shared" ref="G67:G130" si="10">E67/136.231</f>
        <v>9.5382108330703E-2</v>
      </c>
      <c r="H67" s="5">
        <f t="shared" ref="H67:H130" si="11">F67/42.6727</f>
        <v>0.56093005598427093</v>
      </c>
      <c r="I67" s="5">
        <v>12.994</v>
      </c>
      <c r="J67" s="5">
        <v>25.454499999999999</v>
      </c>
      <c r="K67" s="5">
        <f t="shared" ref="K67:K130" si="12">I67/110.041</f>
        <v>0.11808325987586445</v>
      </c>
      <c r="L67" s="5">
        <f t="shared" ref="L67:L130" si="13">J67/40.0303</f>
        <v>0.63588082027863901</v>
      </c>
      <c r="M67" s="5">
        <v>10.379</v>
      </c>
      <c r="N67" s="5">
        <v>24.507400000000001</v>
      </c>
      <c r="O67" s="5">
        <f t="shared" ref="O67:O130" si="14">M67/103.466</f>
        <v>0.10031314634759245</v>
      </c>
      <c r="P67" s="5">
        <f t="shared" ref="P67:P130" si="15">N67/82.4815</f>
        <v>0.29712602219891737</v>
      </c>
    </row>
    <row r="68" spans="1:16" ht="20" customHeight="1" x14ac:dyDescent="0.15">
      <c r="A68" s="28">
        <v>13.196999999999999</v>
      </c>
      <c r="B68" s="4">
        <v>22.609100000000002</v>
      </c>
      <c r="C68" s="5">
        <f t="shared" si="8"/>
        <v>0.12476247199296632</v>
      </c>
      <c r="D68" s="5">
        <f t="shared" si="9"/>
        <v>0.47753429576200485</v>
      </c>
      <c r="E68" s="5">
        <v>13.196999999999999</v>
      </c>
      <c r="F68" s="5">
        <v>24.590900000000001</v>
      </c>
      <c r="G68" s="5">
        <f t="shared" si="10"/>
        <v>9.6872224383583769E-2</v>
      </c>
      <c r="H68" s="5">
        <f t="shared" si="11"/>
        <v>0.57626773089117866</v>
      </c>
      <c r="I68" s="5">
        <v>13.196999999999999</v>
      </c>
      <c r="J68" s="5">
        <v>25.878799999999998</v>
      </c>
      <c r="K68" s="5">
        <f t="shared" si="12"/>
        <v>0.11992802682636472</v>
      </c>
      <c r="L68" s="5">
        <f t="shared" si="13"/>
        <v>0.64648029117943162</v>
      </c>
      <c r="M68" s="5">
        <v>10.541</v>
      </c>
      <c r="N68" s="5">
        <v>21.210899999999999</v>
      </c>
      <c r="O68" s="5">
        <f t="shared" si="14"/>
        <v>0.10187887808555468</v>
      </c>
      <c r="P68" s="5">
        <f t="shared" si="15"/>
        <v>0.25715948424798285</v>
      </c>
    </row>
    <row r="69" spans="1:16" ht="20" customHeight="1" x14ac:dyDescent="0.15">
      <c r="A69" s="28">
        <v>13.4</v>
      </c>
      <c r="B69" s="4">
        <v>22.5</v>
      </c>
      <c r="C69" s="5">
        <f t="shared" si="8"/>
        <v>0.12668160375128809</v>
      </c>
      <c r="D69" s="5">
        <f t="shared" si="9"/>
        <v>0.47522995849658362</v>
      </c>
      <c r="E69" s="5">
        <v>13.4</v>
      </c>
      <c r="F69" s="5">
        <v>23.918199999999999</v>
      </c>
      <c r="G69" s="5">
        <f t="shared" si="10"/>
        <v>9.8362340436464538E-2</v>
      </c>
      <c r="H69" s="5">
        <f t="shared" si="11"/>
        <v>0.56050355379434624</v>
      </c>
      <c r="I69" s="5">
        <v>13.4</v>
      </c>
      <c r="J69" s="5">
        <v>25.166699999999999</v>
      </c>
      <c r="K69" s="5">
        <f t="shared" si="12"/>
        <v>0.12177279377686499</v>
      </c>
      <c r="L69" s="5">
        <f t="shared" si="13"/>
        <v>0.62869126636572803</v>
      </c>
      <c r="M69" s="5">
        <v>10.702999999999999</v>
      </c>
      <c r="N69" s="5">
        <v>20.3627</v>
      </c>
      <c r="O69" s="5">
        <f t="shared" si="14"/>
        <v>0.1034446098235169</v>
      </c>
      <c r="P69" s="5">
        <f t="shared" si="15"/>
        <v>0.24687596612573731</v>
      </c>
    </row>
    <row r="70" spans="1:16" ht="20" customHeight="1" x14ac:dyDescent="0.15">
      <c r="A70" s="28">
        <v>13.603</v>
      </c>
      <c r="B70" s="4">
        <v>22.409099999999999</v>
      </c>
      <c r="C70" s="5">
        <f t="shared" si="8"/>
        <v>0.12860073550960985</v>
      </c>
      <c r="D70" s="5">
        <f t="shared" si="9"/>
        <v>0.47331002946425738</v>
      </c>
      <c r="E70" s="5">
        <v>13.603</v>
      </c>
      <c r="F70" s="5">
        <v>24.409099999999999</v>
      </c>
      <c r="G70" s="5">
        <f t="shared" si="10"/>
        <v>9.9852456489345306E-2</v>
      </c>
      <c r="H70" s="5">
        <f t="shared" si="11"/>
        <v>0.57200739582918347</v>
      </c>
      <c r="I70" s="5">
        <v>13.603</v>
      </c>
      <c r="J70" s="5">
        <v>25.378799999999998</v>
      </c>
      <c r="K70" s="5">
        <f t="shared" si="12"/>
        <v>0.12361756072736525</v>
      </c>
      <c r="L70" s="5">
        <f t="shared" si="13"/>
        <v>0.63398975276228253</v>
      </c>
      <c r="M70" s="5">
        <v>10.866</v>
      </c>
      <c r="N70" s="5">
        <v>23.182200000000002</v>
      </c>
      <c r="O70" s="5">
        <f t="shared" si="14"/>
        <v>0.10502000657220729</v>
      </c>
      <c r="P70" s="5">
        <f t="shared" si="15"/>
        <v>0.28105938907512595</v>
      </c>
    </row>
    <row r="71" spans="1:16" ht="20" customHeight="1" x14ac:dyDescent="0.15">
      <c r="A71" s="28">
        <v>13.805999999999999</v>
      </c>
      <c r="B71" s="4">
        <v>21.909099999999999</v>
      </c>
      <c r="C71" s="5">
        <f t="shared" si="8"/>
        <v>0.13051986726793158</v>
      </c>
      <c r="D71" s="5">
        <f t="shared" si="9"/>
        <v>0.46274936371988884</v>
      </c>
      <c r="E71" s="5">
        <v>13.805999999999999</v>
      </c>
      <c r="F71" s="5">
        <v>23.918199999999999</v>
      </c>
      <c r="G71" s="5">
        <f t="shared" si="10"/>
        <v>0.10134257254222608</v>
      </c>
      <c r="H71" s="5">
        <f t="shared" si="11"/>
        <v>0.56050355379434624</v>
      </c>
      <c r="I71" s="5">
        <v>13.805999999999999</v>
      </c>
      <c r="J71" s="5">
        <v>26.181799999999999</v>
      </c>
      <c r="K71" s="5">
        <f t="shared" si="12"/>
        <v>0.12546232767786553</v>
      </c>
      <c r="L71" s="5">
        <f t="shared" si="13"/>
        <v>0.65404955746022386</v>
      </c>
      <c r="M71" s="5">
        <v>11.028</v>
      </c>
      <c r="N71" s="5">
        <v>20.125399999999999</v>
      </c>
      <c r="O71" s="5">
        <f t="shared" si="14"/>
        <v>0.10658573831016953</v>
      </c>
      <c r="P71" s="5">
        <f t="shared" si="15"/>
        <v>0.2439989573419494</v>
      </c>
    </row>
    <row r="72" spans="1:16" ht="20" customHeight="1" x14ac:dyDescent="0.15">
      <c r="A72" s="28">
        <v>14.009</v>
      </c>
      <c r="B72" s="4">
        <v>21.672699999999999</v>
      </c>
      <c r="C72" s="5">
        <f t="shared" si="8"/>
        <v>0.13243899902625333</v>
      </c>
      <c r="D72" s="5">
        <f t="shared" si="9"/>
        <v>0.45775628095595144</v>
      </c>
      <c r="E72" s="5">
        <v>14.009</v>
      </c>
      <c r="F72" s="5">
        <v>24.2636</v>
      </c>
      <c r="G72" s="5">
        <f t="shared" si="10"/>
        <v>0.10283268859510684</v>
      </c>
      <c r="H72" s="5">
        <f t="shared" si="11"/>
        <v>0.56859772172841183</v>
      </c>
      <c r="I72" s="5">
        <v>14.009</v>
      </c>
      <c r="J72" s="5">
        <v>26</v>
      </c>
      <c r="K72" s="5">
        <f t="shared" si="12"/>
        <v>0.12730709462836579</v>
      </c>
      <c r="L72" s="5">
        <f t="shared" si="13"/>
        <v>0.64950799769174861</v>
      </c>
      <c r="M72" s="5">
        <v>11.19</v>
      </c>
      <c r="N72" s="5">
        <v>20.851299999999998</v>
      </c>
      <c r="O72" s="5">
        <f t="shared" si="14"/>
        <v>0.10815147004813175</v>
      </c>
      <c r="P72" s="5">
        <f t="shared" si="15"/>
        <v>0.25279971872480494</v>
      </c>
    </row>
    <row r="73" spans="1:16" ht="20" customHeight="1" x14ac:dyDescent="0.15">
      <c r="A73" s="28">
        <v>14.212</v>
      </c>
      <c r="B73" s="4">
        <v>21.2455</v>
      </c>
      <c r="C73" s="5">
        <f t="shared" si="8"/>
        <v>0.13435813078457509</v>
      </c>
      <c r="D73" s="5">
        <f t="shared" si="9"/>
        <v>0.44873324814396298</v>
      </c>
      <c r="E73" s="5">
        <v>14.212</v>
      </c>
      <c r="F73" s="5">
        <v>24.909099999999999</v>
      </c>
      <c r="G73" s="5">
        <f t="shared" si="10"/>
        <v>0.10432280464798761</v>
      </c>
      <c r="H73" s="5">
        <f t="shared" si="11"/>
        <v>0.5837244889589831</v>
      </c>
      <c r="I73" s="5">
        <v>14.212</v>
      </c>
      <c r="J73" s="5">
        <v>27.045500000000001</v>
      </c>
      <c r="K73" s="5">
        <f t="shared" si="12"/>
        <v>0.12915186157886607</v>
      </c>
      <c r="L73" s="5">
        <f t="shared" si="13"/>
        <v>0.67562571352200718</v>
      </c>
      <c r="M73" s="5">
        <v>11.352</v>
      </c>
      <c r="N73" s="5">
        <v>17.845300000000002</v>
      </c>
      <c r="O73" s="5">
        <f t="shared" si="14"/>
        <v>0.109717201786094</v>
      </c>
      <c r="P73" s="5">
        <f t="shared" si="15"/>
        <v>0.21635518267732767</v>
      </c>
    </row>
    <row r="74" spans="1:16" ht="20" customHeight="1" x14ac:dyDescent="0.15">
      <c r="A74" s="28">
        <v>14.414999999999999</v>
      </c>
      <c r="B74" s="4">
        <v>18.790900000000001</v>
      </c>
      <c r="C74" s="5">
        <f t="shared" si="8"/>
        <v>0.13627726254289685</v>
      </c>
      <c r="D74" s="5">
        <f t="shared" si="9"/>
        <v>0.39688882787170904</v>
      </c>
      <c r="E74" s="5">
        <v>14.414999999999999</v>
      </c>
      <c r="F74" s="5">
        <v>25.7182</v>
      </c>
      <c r="G74" s="5">
        <f t="shared" si="10"/>
        <v>0.10581292070086838</v>
      </c>
      <c r="H74" s="5">
        <f t="shared" si="11"/>
        <v>0.60268508906162488</v>
      </c>
      <c r="I74" s="5">
        <v>14.414999999999999</v>
      </c>
      <c r="J74" s="5">
        <v>27.4848</v>
      </c>
      <c r="K74" s="5">
        <f t="shared" si="12"/>
        <v>0.13099662852936633</v>
      </c>
      <c r="L74" s="5">
        <f t="shared" si="13"/>
        <v>0.68659990057531428</v>
      </c>
      <c r="M74" s="5">
        <v>11.513999999999999</v>
      </c>
      <c r="N74" s="5">
        <v>16.688099999999999</v>
      </c>
      <c r="O74" s="5">
        <f t="shared" si="14"/>
        <v>0.11128293352405622</v>
      </c>
      <c r="P74" s="5">
        <f t="shared" si="15"/>
        <v>0.20232536993143915</v>
      </c>
    </row>
    <row r="75" spans="1:16" ht="20" customHeight="1" x14ac:dyDescent="0.15">
      <c r="A75" s="28">
        <v>14.618</v>
      </c>
      <c r="B75" s="4">
        <v>18.4818</v>
      </c>
      <c r="C75" s="5">
        <f t="shared" si="8"/>
        <v>0.13819639430121861</v>
      </c>
      <c r="D75" s="5">
        <f t="shared" si="9"/>
        <v>0.39036022430854039</v>
      </c>
      <c r="E75" s="5">
        <v>14.618</v>
      </c>
      <c r="F75" s="5">
        <v>26.109100000000002</v>
      </c>
      <c r="G75" s="5">
        <f t="shared" si="10"/>
        <v>0.10730303675374915</v>
      </c>
      <c r="H75" s="5">
        <f t="shared" si="11"/>
        <v>0.61184551247050223</v>
      </c>
      <c r="I75" s="5">
        <v>14.618</v>
      </c>
      <c r="J75" s="5">
        <v>26.454499999999999</v>
      </c>
      <c r="K75" s="5">
        <f t="shared" si="12"/>
        <v>0.13284139547986659</v>
      </c>
      <c r="L75" s="5">
        <f t="shared" si="13"/>
        <v>0.66086189711293697</v>
      </c>
      <c r="M75" s="5">
        <v>11.676</v>
      </c>
      <c r="N75" s="5">
        <v>20.5562</v>
      </c>
      <c r="O75" s="5">
        <f t="shared" si="14"/>
        <v>0.11284866526201845</v>
      </c>
      <c r="P75" s="5">
        <f t="shared" si="15"/>
        <v>0.24922194673957193</v>
      </c>
    </row>
    <row r="76" spans="1:16" ht="20" customHeight="1" x14ac:dyDescent="0.15">
      <c r="A76" s="28">
        <v>14.821</v>
      </c>
      <c r="B76" s="4">
        <v>16.845500000000001</v>
      </c>
      <c r="C76" s="5">
        <f t="shared" si="8"/>
        <v>0.14011552605954036</v>
      </c>
      <c r="D76" s="5">
        <f t="shared" si="9"/>
        <v>0.35579938959351998</v>
      </c>
      <c r="E76" s="5">
        <v>14.821</v>
      </c>
      <c r="F76" s="5">
        <v>27.172699999999999</v>
      </c>
      <c r="G76" s="5">
        <f t="shared" si="10"/>
        <v>0.10879315280662992</v>
      </c>
      <c r="H76" s="5">
        <f t="shared" si="11"/>
        <v>0.636770112976212</v>
      </c>
      <c r="I76" s="5">
        <v>14.821</v>
      </c>
      <c r="J76" s="5">
        <v>25.318200000000001</v>
      </c>
      <c r="K76" s="5">
        <f t="shared" si="12"/>
        <v>0.13468616243036685</v>
      </c>
      <c r="L76" s="5">
        <f t="shared" si="13"/>
        <v>0.63247589950612415</v>
      </c>
      <c r="M76" s="5">
        <v>11.839</v>
      </c>
      <c r="N76" s="5">
        <v>18.860399999999998</v>
      </c>
      <c r="O76" s="5">
        <f t="shared" si="14"/>
        <v>0.11442406201070884</v>
      </c>
      <c r="P76" s="5">
        <f t="shared" si="15"/>
        <v>0.2286621848535732</v>
      </c>
    </row>
    <row r="77" spans="1:16" ht="20" customHeight="1" x14ac:dyDescent="0.15">
      <c r="A77" s="28">
        <v>15.023999999999999</v>
      </c>
      <c r="B77" s="4">
        <v>15.681800000000001</v>
      </c>
      <c r="C77" s="5">
        <f t="shared" si="8"/>
        <v>0.14203465781786209</v>
      </c>
      <c r="D77" s="5">
        <f t="shared" si="9"/>
        <v>0.3312204961400767</v>
      </c>
      <c r="E77" s="5">
        <v>15.023999999999999</v>
      </c>
      <c r="F77" s="5">
        <v>26.872699999999998</v>
      </c>
      <c r="G77" s="5">
        <f t="shared" si="10"/>
        <v>0.11028326885951069</v>
      </c>
      <c r="H77" s="5">
        <f t="shared" si="11"/>
        <v>0.62973985709833213</v>
      </c>
      <c r="I77" s="5">
        <v>15.023999999999999</v>
      </c>
      <c r="J77" s="5">
        <v>26.7273</v>
      </c>
      <c r="K77" s="5">
        <f t="shared" si="12"/>
        <v>0.13653092938086714</v>
      </c>
      <c r="L77" s="5">
        <f t="shared" si="13"/>
        <v>0.66767673487333346</v>
      </c>
      <c r="M77" s="5">
        <v>12.000999999999999</v>
      </c>
      <c r="N77" s="5">
        <v>15.8523</v>
      </c>
      <c r="O77" s="5">
        <f t="shared" si="14"/>
        <v>0.11598979374867106</v>
      </c>
      <c r="P77" s="5">
        <f t="shared" si="15"/>
        <v>0.19219218855137213</v>
      </c>
    </row>
    <row r="78" spans="1:16" ht="20" customHeight="1" x14ac:dyDescent="0.15">
      <c r="A78" s="28">
        <v>15.227</v>
      </c>
      <c r="B78" s="4">
        <v>14.9</v>
      </c>
      <c r="C78" s="5">
        <f t="shared" si="8"/>
        <v>0.14395378957618385</v>
      </c>
      <c r="D78" s="5">
        <f t="shared" si="9"/>
        <v>0.31470783918218204</v>
      </c>
      <c r="E78" s="5">
        <v>15.227</v>
      </c>
      <c r="F78" s="5">
        <v>26.809100000000001</v>
      </c>
      <c r="G78" s="5">
        <f t="shared" si="10"/>
        <v>0.11177338491239146</v>
      </c>
      <c r="H78" s="5">
        <f t="shared" si="11"/>
        <v>0.62824944285222173</v>
      </c>
      <c r="I78" s="5">
        <v>15.227</v>
      </c>
      <c r="J78" s="5">
        <v>28.2424</v>
      </c>
      <c r="K78" s="5">
        <f t="shared" si="12"/>
        <v>0.1383756963313674</v>
      </c>
      <c r="L78" s="5">
        <f t="shared" si="13"/>
        <v>0.70552556438497849</v>
      </c>
      <c r="M78" s="5">
        <v>12.163</v>
      </c>
      <c r="N78" s="5">
        <v>16.1874</v>
      </c>
      <c r="O78" s="5">
        <f t="shared" si="14"/>
        <v>0.1175555254866333</v>
      </c>
      <c r="P78" s="5">
        <f t="shared" si="15"/>
        <v>0.19625491776943921</v>
      </c>
    </row>
    <row r="79" spans="1:16" ht="20" customHeight="1" x14ac:dyDescent="0.15">
      <c r="A79" s="28">
        <v>15.43</v>
      </c>
      <c r="B79" s="4">
        <v>14.4909</v>
      </c>
      <c r="C79" s="5">
        <f t="shared" si="8"/>
        <v>0.14587292133450561</v>
      </c>
      <c r="D79" s="5">
        <f t="shared" si="9"/>
        <v>0.30606710247013968</v>
      </c>
      <c r="E79" s="5">
        <v>15.43</v>
      </c>
      <c r="F79" s="5">
        <v>27.045500000000001</v>
      </c>
      <c r="G79" s="5">
        <f t="shared" si="10"/>
        <v>0.11326350096527223</v>
      </c>
      <c r="H79" s="5">
        <f t="shared" si="11"/>
        <v>0.63378928448399097</v>
      </c>
      <c r="I79" s="5">
        <v>15.43</v>
      </c>
      <c r="J79" s="5">
        <v>27.560600000000001</v>
      </c>
      <c r="K79" s="5">
        <f t="shared" si="12"/>
        <v>0.14022046328186766</v>
      </c>
      <c r="L79" s="5">
        <f t="shared" si="13"/>
        <v>0.68849346619935403</v>
      </c>
      <c r="M79" s="5">
        <v>12.324999999999999</v>
      </c>
      <c r="N79" s="5">
        <v>21.913</v>
      </c>
      <c r="O79" s="5">
        <f t="shared" si="14"/>
        <v>0.11912125722459552</v>
      </c>
      <c r="P79" s="5">
        <f t="shared" si="15"/>
        <v>0.26567169607730218</v>
      </c>
    </row>
    <row r="80" spans="1:16" ht="20" customHeight="1" x14ac:dyDescent="0.15">
      <c r="A80" s="28">
        <v>15.632999999999999</v>
      </c>
      <c r="B80" s="4">
        <v>14.2727</v>
      </c>
      <c r="C80" s="5">
        <f t="shared" si="8"/>
        <v>0.14779205309282736</v>
      </c>
      <c r="D80" s="5">
        <f t="shared" si="9"/>
        <v>0.30145842793929728</v>
      </c>
      <c r="E80" s="5">
        <v>15.632999999999999</v>
      </c>
      <c r="F80" s="5">
        <v>27.4818</v>
      </c>
      <c r="G80" s="5">
        <f t="shared" si="10"/>
        <v>0.114753617018153</v>
      </c>
      <c r="H80" s="5">
        <f t="shared" si="11"/>
        <v>0.64401361994905404</v>
      </c>
      <c r="I80" s="5">
        <v>15.632999999999999</v>
      </c>
      <c r="J80" s="5">
        <v>27.636399999999998</v>
      </c>
      <c r="K80" s="5">
        <f t="shared" si="12"/>
        <v>0.14206523023236795</v>
      </c>
      <c r="L80" s="5">
        <f t="shared" si="13"/>
        <v>0.69038703182339378</v>
      </c>
      <c r="M80" s="5">
        <v>12.487</v>
      </c>
      <c r="N80" s="5">
        <v>17.120100000000001</v>
      </c>
      <c r="O80" s="5">
        <f t="shared" si="14"/>
        <v>0.12068698896255775</v>
      </c>
      <c r="P80" s="5">
        <f t="shared" si="15"/>
        <v>0.20756290804604671</v>
      </c>
    </row>
    <row r="81" spans="1:16" ht="20" customHeight="1" x14ac:dyDescent="0.15">
      <c r="A81" s="28">
        <v>15.836</v>
      </c>
      <c r="B81" s="4">
        <v>13.8</v>
      </c>
      <c r="C81" s="5">
        <f t="shared" si="8"/>
        <v>0.14971118485114912</v>
      </c>
      <c r="D81" s="5">
        <f t="shared" si="9"/>
        <v>0.29147437454457131</v>
      </c>
      <c r="E81" s="5">
        <v>15.836</v>
      </c>
      <c r="F81" s="5">
        <v>27.809100000000001</v>
      </c>
      <c r="G81" s="5">
        <f t="shared" si="10"/>
        <v>0.11624373307103376</v>
      </c>
      <c r="H81" s="5">
        <f t="shared" si="11"/>
        <v>0.65168362911182098</v>
      </c>
      <c r="I81" s="5">
        <v>15.836</v>
      </c>
      <c r="J81" s="5">
        <v>27.5</v>
      </c>
      <c r="K81" s="5">
        <f t="shared" si="12"/>
        <v>0.1439099971828682</v>
      </c>
      <c r="L81" s="5">
        <f t="shared" si="13"/>
        <v>0.68697961294319554</v>
      </c>
      <c r="M81" s="5">
        <v>12.648999999999999</v>
      </c>
      <c r="N81" s="5">
        <v>15.9788</v>
      </c>
      <c r="O81" s="5">
        <f t="shared" si="14"/>
        <v>0.12225272070051997</v>
      </c>
      <c r="P81" s="5">
        <f t="shared" si="15"/>
        <v>0.19372586580020976</v>
      </c>
    </row>
    <row r="82" spans="1:16" ht="20" customHeight="1" x14ac:dyDescent="0.15">
      <c r="A82" s="28">
        <v>16.039000000000001</v>
      </c>
      <c r="B82" s="4">
        <v>14.827299999999999</v>
      </c>
      <c r="C82" s="5">
        <f t="shared" si="8"/>
        <v>0.15163031660947088</v>
      </c>
      <c r="D82" s="5">
        <f t="shared" si="9"/>
        <v>0.31317231838295084</v>
      </c>
      <c r="E82" s="5">
        <v>16.039000000000001</v>
      </c>
      <c r="F82" s="5">
        <v>28.209099999999999</v>
      </c>
      <c r="G82" s="5">
        <f t="shared" si="10"/>
        <v>0.11773384912391455</v>
      </c>
      <c r="H82" s="5">
        <f t="shared" si="11"/>
        <v>0.66105730361566062</v>
      </c>
      <c r="I82" s="5">
        <v>16.039000000000001</v>
      </c>
      <c r="J82" s="5">
        <v>26.4697</v>
      </c>
      <c r="K82" s="5">
        <f t="shared" si="12"/>
        <v>0.14575476413336849</v>
      </c>
      <c r="L82" s="5">
        <f t="shared" si="13"/>
        <v>0.66124160948081834</v>
      </c>
      <c r="M82" s="5">
        <v>12.811999999999999</v>
      </c>
      <c r="N82" s="5">
        <v>13.528499999999999</v>
      </c>
      <c r="O82" s="5">
        <f t="shared" si="14"/>
        <v>0.12382811744921036</v>
      </c>
      <c r="P82" s="5">
        <f t="shared" si="15"/>
        <v>0.16401859810987918</v>
      </c>
    </row>
    <row r="83" spans="1:16" ht="20" customHeight="1" x14ac:dyDescent="0.15">
      <c r="A83" s="28">
        <v>16.242000000000001</v>
      </c>
      <c r="B83" s="4">
        <v>15.1364</v>
      </c>
      <c r="C83" s="5">
        <f t="shared" si="8"/>
        <v>0.15354944836779263</v>
      </c>
      <c r="D83" s="5">
        <f t="shared" si="9"/>
        <v>0.31970092194611949</v>
      </c>
      <c r="E83" s="5">
        <v>16.242000000000001</v>
      </c>
      <c r="F83" s="5">
        <v>28.4636</v>
      </c>
      <c r="G83" s="5">
        <f t="shared" si="10"/>
        <v>0.1192239651767953</v>
      </c>
      <c r="H83" s="5">
        <f t="shared" si="11"/>
        <v>0.66702130401872861</v>
      </c>
      <c r="I83" s="5">
        <v>16.242000000000001</v>
      </c>
      <c r="J83" s="5">
        <v>28.196999999999999</v>
      </c>
      <c r="K83" s="5">
        <f t="shared" si="12"/>
        <v>0.14759953108386875</v>
      </c>
      <c r="L83" s="5">
        <f t="shared" si="13"/>
        <v>0.70439142349670125</v>
      </c>
      <c r="M83" s="5">
        <v>12.974</v>
      </c>
      <c r="N83" s="5">
        <v>15.0136</v>
      </c>
      <c r="O83" s="5">
        <f t="shared" si="14"/>
        <v>0.12539384918717261</v>
      </c>
      <c r="P83" s="5">
        <f t="shared" si="15"/>
        <v>0.18202384777192462</v>
      </c>
    </row>
    <row r="84" spans="1:16" ht="20" customHeight="1" x14ac:dyDescent="0.15">
      <c r="A84" s="28">
        <v>16.445</v>
      </c>
      <c r="B84" s="4">
        <v>15.9727</v>
      </c>
      <c r="C84" s="5">
        <f t="shared" si="8"/>
        <v>0.15546858012611436</v>
      </c>
      <c r="D84" s="5">
        <f t="shared" si="9"/>
        <v>0.33736469147015025</v>
      </c>
      <c r="E84" s="5">
        <v>16.445</v>
      </c>
      <c r="F84" s="5">
        <v>29.5364</v>
      </c>
      <c r="G84" s="5">
        <f t="shared" si="10"/>
        <v>0.12071408122967607</v>
      </c>
      <c r="H84" s="5">
        <f t="shared" si="11"/>
        <v>0.69216149903802671</v>
      </c>
      <c r="I84" s="5">
        <v>16.445</v>
      </c>
      <c r="J84" s="5">
        <v>27.681799999999999</v>
      </c>
      <c r="K84" s="5">
        <f t="shared" si="12"/>
        <v>0.14944429803436901</v>
      </c>
      <c r="L84" s="5">
        <f t="shared" si="13"/>
        <v>0.69152117271167091</v>
      </c>
      <c r="M84" s="5">
        <v>13.135999999999999</v>
      </c>
      <c r="N84" s="5">
        <v>13.3224</v>
      </c>
      <c r="O84" s="5">
        <f t="shared" si="14"/>
        <v>0.12695958092513482</v>
      </c>
      <c r="P84" s="5">
        <f t="shared" si="15"/>
        <v>0.16151985596770185</v>
      </c>
    </row>
    <row r="85" spans="1:16" ht="20" customHeight="1" x14ac:dyDescent="0.15">
      <c r="A85" s="28">
        <v>16.648</v>
      </c>
      <c r="B85" s="4">
        <v>16.5364</v>
      </c>
      <c r="C85" s="5">
        <f t="shared" si="8"/>
        <v>0.15738771188443612</v>
      </c>
      <c r="D85" s="5">
        <f t="shared" si="9"/>
        <v>0.34927078603035133</v>
      </c>
      <c r="E85" s="5">
        <v>16.648</v>
      </c>
      <c r="F85" s="5">
        <v>29.418199999999999</v>
      </c>
      <c r="G85" s="5">
        <f t="shared" si="10"/>
        <v>0.12220419728255684</v>
      </c>
      <c r="H85" s="5">
        <f t="shared" si="11"/>
        <v>0.68939157822214203</v>
      </c>
      <c r="I85" s="5">
        <v>16.648</v>
      </c>
      <c r="J85" s="5">
        <v>28.818200000000001</v>
      </c>
      <c r="K85" s="5">
        <f t="shared" si="12"/>
        <v>0.15128906498486927</v>
      </c>
      <c r="L85" s="5">
        <f t="shared" si="13"/>
        <v>0.71990966842616722</v>
      </c>
      <c r="M85" s="5">
        <v>13.298</v>
      </c>
      <c r="N85" s="5">
        <v>16.102499999999999</v>
      </c>
      <c r="O85" s="5">
        <f t="shared" si="14"/>
        <v>0.12852531266309705</v>
      </c>
      <c r="P85" s="5">
        <f t="shared" si="15"/>
        <v>0.19522559604274897</v>
      </c>
    </row>
    <row r="86" spans="1:16" ht="20" customHeight="1" x14ac:dyDescent="0.15">
      <c r="A86" s="28">
        <v>16.850999999999999</v>
      </c>
      <c r="B86" s="4">
        <v>17.2545</v>
      </c>
      <c r="C86" s="5">
        <f t="shared" si="8"/>
        <v>0.15930684364275788</v>
      </c>
      <c r="D86" s="5">
        <f t="shared" si="9"/>
        <v>0.36443801417241345</v>
      </c>
      <c r="E86" s="5">
        <v>16.850999999999999</v>
      </c>
      <c r="F86" s="5">
        <v>30.2</v>
      </c>
      <c r="G86" s="5">
        <f t="shared" si="10"/>
        <v>0.12369431333543759</v>
      </c>
      <c r="H86" s="5">
        <f t="shared" si="11"/>
        <v>0.70771242503989673</v>
      </c>
      <c r="I86" s="5">
        <v>16.850999999999999</v>
      </c>
      <c r="J86" s="5">
        <v>27.7576</v>
      </c>
      <c r="K86" s="5">
        <f t="shared" si="12"/>
        <v>0.15313383193536953</v>
      </c>
      <c r="L86" s="5">
        <f t="shared" si="13"/>
        <v>0.69341473833571077</v>
      </c>
      <c r="M86" s="5">
        <v>13.46</v>
      </c>
      <c r="N86" s="5">
        <v>12.0372</v>
      </c>
      <c r="O86" s="5">
        <f t="shared" si="14"/>
        <v>0.13009104440105931</v>
      </c>
      <c r="P86" s="5">
        <f t="shared" si="15"/>
        <v>0.1459381800767445</v>
      </c>
    </row>
    <row r="87" spans="1:16" ht="20" customHeight="1" x14ac:dyDescent="0.15">
      <c r="A87" s="28">
        <v>17.053999999999998</v>
      </c>
      <c r="B87" s="4">
        <v>17.063600000000001</v>
      </c>
      <c r="C87" s="5">
        <f t="shared" si="8"/>
        <v>0.16122597540107961</v>
      </c>
      <c r="D87" s="5">
        <f t="shared" si="9"/>
        <v>0.36040595199121356</v>
      </c>
      <c r="E87" s="5">
        <v>17.053999999999998</v>
      </c>
      <c r="F87" s="5">
        <v>29.945499999999999</v>
      </c>
      <c r="G87" s="5">
        <f t="shared" si="10"/>
        <v>0.12518442938831836</v>
      </c>
      <c r="H87" s="5">
        <f t="shared" si="11"/>
        <v>0.70174842463682874</v>
      </c>
      <c r="I87" s="5">
        <v>17.053999999999998</v>
      </c>
      <c r="J87" s="5">
        <v>27.2727</v>
      </c>
      <c r="K87" s="5">
        <f t="shared" si="12"/>
        <v>0.15497859888586979</v>
      </c>
      <c r="L87" s="5">
        <f t="shared" si="13"/>
        <v>0.68130141417875967</v>
      </c>
      <c r="M87" s="5">
        <v>13.622</v>
      </c>
      <c r="N87" s="5">
        <v>16.596800000000002</v>
      </c>
      <c r="O87" s="5">
        <f t="shared" si="14"/>
        <v>0.13165677613902152</v>
      </c>
      <c r="P87" s="5">
        <f t="shared" si="15"/>
        <v>0.20121845504749553</v>
      </c>
    </row>
    <row r="88" spans="1:16" ht="20" customHeight="1" x14ac:dyDescent="0.15">
      <c r="A88" s="28">
        <v>17.257000000000001</v>
      </c>
      <c r="B88" s="4">
        <v>16.9636</v>
      </c>
      <c r="C88" s="5">
        <f t="shared" si="8"/>
        <v>0.16314510715940139</v>
      </c>
      <c r="D88" s="5">
        <f t="shared" si="9"/>
        <v>0.3582938188423398</v>
      </c>
      <c r="E88" s="5">
        <v>17.257000000000001</v>
      </c>
      <c r="F88" s="5">
        <v>29.690899999999999</v>
      </c>
      <c r="G88" s="5">
        <f t="shared" si="10"/>
        <v>0.12667454544119916</v>
      </c>
      <c r="H88" s="5">
        <f t="shared" si="11"/>
        <v>0.69578208081513471</v>
      </c>
      <c r="I88" s="5">
        <v>17.257000000000001</v>
      </c>
      <c r="J88" s="5">
        <v>26.666699999999999</v>
      </c>
      <c r="K88" s="5">
        <f t="shared" si="12"/>
        <v>0.1568233658363701</v>
      </c>
      <c r="L88" s="5">
        <f t="shared" si="13"/>
        <v>0.66616288161717496</v>
      </c>
      <c r="M88" s="5">
        <v>13.785</v>
      </c>
      <c r="N88" s="5">
        <v>18.013000000000002</v>
      </c>
      <c r="O88" s="5">
        <f t="shared" si="14"/>
        <v>0.13323217288771191</v>
      </c>
      <c r="P88" s="5">
        <f t="shared" si="15"/>
        <v>0.21838836587598434</v>
      </c>
    </row>
    <row r="89" spans="1:16" ht="20" customHeight="1" x14ac:dyDescent="0.15">
      <c r="A89" s="28">
        <v>17.46</v>
      </c>
      <c r="B89" s="4">
        <v>18.3</v>
      </c>
      <c r="C89" s="5">
        <f t="shared" si="8"/>
        <v>0.16506423891772315</v>
      </c>
      <c r="D89" s="5">
        <f t="shared" si="9"/>
        <v>0.38652036624388802</v>
      </c>
      <c r="E89" s="5">
        <v>17.46</v>
      </c>
      <c r="F89" s="5">
        <v>30.2273</v>
      </c>
      <c r="G89" s="5">
        <f t="shared" si="10"/>
        <v>0.12816466149407993</v>
      </c>
      <c r="H89" s="5">
        <f t="shared" si="11"/>
        <v>0.70835217832478381</v>
      </c>
      <c r="I89" s="5">
        <v>17.46</v>
      </c>
      <c r="J89" s="5">
        <v>26.454499999999999</v>
      </c>
      <c r="K89" s="5">
        <f t="shared" si="12"/>
        <v>0.15866813278687036</v>
      </c>
      <c r="L89" s="5">
        <f t="shared" si="13"/>
        <v>0.66086189711293697</v>
      </c>
      <c r="M89" s="5">
        <v>13.946999999999999</v>
      </c>
      <c r="N89" s="5">
        <v>17.4465</v>
      </c>
      <c r="O89" s="5">
        <f t="shared" si="14"/>
        <v>0.13479790462567415</v>
      </c>
      <c r="P89" s="5">
        <f t="shared" si="15"/>
        <v>0.21152015906597238</v>
      </c>
    </row>
    <row r="90" spans="1:16" ht="20" customHeight="1" x14ac:dyDescent="0.15">
      <c r="A90" s="28">
        <v>17.663</v>
      </c>
      <c r="B90" s="4">
        <v>18.445499999999999</v>
      </c>
      <c r="C90" s="5">
        <f t="shared" si="8"/>
        <v>0.16698337067604488</v>
      </c>
      <c r="D90" s="5">
        <f t="shared" si="9"/>
        <v>0.38959351997549924</v>
      </c>
      <c r="E90" s="5">
        <v>17.663</v>
      </c>
      <c r="F90" s="5">
        <v>30.9</v>
      </c>
      <c r="G90" s="5">
        <f t="shared" si="10"/>
        <v>0.1296547775469607</v>
      </c>
      <c r="H90" s="5">
        <f t="shared" si="11"/>
        <v>0.72411635542161612</v>
      </c>
      <c r="I90" s="5">
        <v>17.663</v>
      </c>
      <c r="J90" s="5">
        <v>26.2727</v>
      </c>
      <c r="K90" s="5">
        <f t="shared" si="12"/>
        <v>0.16051289973737062</v>
      </c>
      <c r="L90" s="5">
        <f t="shared" si="13"/>
        <v>0.6563203373444616</v>
      </c>
      <c r="M90" s="5">
        <v>14.109</v>
      </c>
      <c r="N90" s="5">
        <v>17.520700000000001</v>
      </c>
      <c r="O90" s="5">
        <f t="shared" si="14"/>
        <v>0.13636363636363638</v>
      </c>
      <c r="P90" s="5">
        <f t="shared" si="15"/>
        <v>0.21241975473287952</v>
      </c>
    </row>
    <row r="91" spans="1:16" ht="20" customHeight="1" x14ac:dyDescent="0.15">
      <c r="A91" s="28">
        <v>17.866</v>
      </c>
      <c r="B91" s="4">
        <v>17.9818</v>
      </c>
      <c r="C91" s="5">
        <f t="shared" si="8"/>
        <v>0.16890250243436664</v>
      </c>
      <c r="D91" s="5">
        <f t="shared" si="9"/>
        <v>0.37979955856417186</v>
      </c>
      <c r="E91" s="5">
        <v>17.866</v>
      </c>
      <c r="F91" s="5">
        <v>30.190899999999999</v>
      </c>
      <c r="G91" s="5">
        <f t="shared" si="10"/>
        <v>0.13114489359984144</v>
      </c>
      <c r="H91" s="5">
        <f t="shared" si="11"/>
        <v>0.70749917394493433</v>
      </c>
      <c r="I91" s="5">
        <v>17.866</v>
      </c>
      <c r="J91" s="5">
        <v>27.136399999999998</v>
      </c>
      <c r="K91" s="5">
        <f t="shared" si="12"/>
        <v>0.16235766668787088</v>
      </c>
      <c r="L91" s="5">
        <f t="shared" si="13"/>
        <v>0.6778964934062448</v>
      </c>
      <c r="M91" s="5">
        <v>14.271000000000001</v>
      </c>
      <c r="N91" s="5">
        <v>15.190200000000001</v>
      </c>
      <c r="O91" s="5">
        <f t="shared" si="14"/>
        <v>0.13792936810159862</v>
      </c>
      <c r="P91" s="5">
        <f t="shared" si="15"/>
        <v>0.18416493395488687</v>
      </c>
    </row>
    <row r="92" spans="1:16" ht="20" customHeight="1" x14ac:dyDescent="0.15">
      <c r="A92" s="28">
        <v>18.068999999999999</v>
      </c>
      <c r="B92" s="4">
        <v>18.690899999999999</v>
      </c>
      <c r="C92" s="5">
        <f t="shared" si="8"/>
        <v>0.17082163419268839</v>
      </c>
      <c r="D92" s="5">
        <f t="shared" si="9"/>
        <v>0.39477669472283528</v>
      </c>
      <c r="E92" s="5">
        <v>18.068999999999999</v>
      </c>
      <c r="F92" s="5">
        <v>30.654499999999999</v>
      </c>
      <c r="G92" s="5">
        <f t="shared" si="10"/>
        <v>0.13263500965272221</v>
      </c>
      <c r="H92" s="5">
        <f t="shared" si="11"/>
        <v>0.71836326269488449</v>
      </c>
      <c r="I92" s="5">
        <v>18.068999999999999</v>
      </c>
      <c r="J92" s="5">
        <v>26.681799999999999</v>
      </c>
      <c r="K92" s="5">
        <f t="shared" si="12"/>
        <v>0.16420243363837114</v>
      </c>
      <c r="L92" s="5">
        <f t="shared" si="13"/>
        <v>0.66654009587737295</v>
      </c>
      <c r="M92" s="5">
        <v>14.433</v>
      </c>
      <c r="N92" s="5">
        <v>14.519299999999999</v>
      </c>
      <c r="O92" s="5">
        <f t="shared" si="14"/>
        <v>0.13949509983956082</v>
      </c>
      <c r="P92" s="5">
        <f t="shared" si="15"/>
        <v>0.1760309887671781</v>
      </c>
    </row>
    <row r="93" spans="1:16" ht="20" customHeight="1" x14ac:dyDescent="0.15">
      <c r="A93" s="28">
        <v>18.271999999999998</v>
      </c>
      <c r="B93" s="4">
        <v>18.7364</v>
      </c>
      <c r="C93" s="5">
        <f t="shared" si="8"/>
        <v>0.17274076595101012</v>
      </c>
      <c r="D93" s="5">
        <f t="shared" si="9"/>
        <v>0.39573771530557283</v>
      </c>
      <c r="E93" s="5">
        <v>18.271999999999998</v>
      </c>
      <c r="F93" s="5">
        <v>31.7545</v>
      </c>
      <c r="G93" s="5">
        <f t="shared" si="10"/>
        <v>0.13412512570560298</v>
      </c>
      <c r="H93" s="5">
        <f t="shared" si="11"/>
        <v>0.74414086758044373</v>
      </c>
      <c r="I93" s="5">
        <v>18.271999999999998</v>
      </c>
      <c r="J93" s="5">
        <v>27.636399999999998</v>
      </c>
      <c r="K93" s="5">
        <f t="shared" si="12"/>
        <v>0.1660472005888714</v>
      </c>
      <c r="L93" s="5">
        <f t="shared" si="13"/>
        <v>0.69038703182339378</v>
      </c>
      <c r="M93" s="5">
        <v>14.595000000000001</v>
      </c>
      <c r="N93" s="5">
        <v>15.942399999999999</v>
      </c>
      <c r="O93" s="5">
        <f t="shared" si="14"/>
        <v>0.14106083157752305</v>
      </c>
      <c r="P93" s="5">
        <f t="shared" si="15"/>
        <v>0.19328455471833078</v>
      </c>
    </row>
    <row r="94" spans="1:16" ht="20" customHeight="1" x14ac:dyDescent="0.15">
      <c r="A94" s="28">
        <v>18.475000000000001</v>
      </c>
      <c r="B94" s="4">
        <v>18.7818</v>
      </c>
      <c r="C94" s="5">
        <f t="shared" si="8"/>
        <v>0.17465989770933191</v>
      </c>
      <c r="D94" s="5">
        <f t="shared" si="9"/>
        <v>0.39669662375516151</v>
      </c>
      <c r="E94" s="5">
        <v>18.475000000000001</v>
      </c>
      <c r="F94" s="5">
        <v>31.9</v>
      </c>
      <c r="G94" s="5">
        <f t="shared" si="10"/>
        <v>0.13561524175848377</v>
      </c>
      <c r="H94" s="5">
        <f t="shared" si="11"/>
        <v>0.74755054168121537</v>
      </c>
      <c r="I94" s="5">
        <v>18.475000000000001</v>
      </c>
      <c r="J94" s="5">
        <v>27.196999999999999</v>
      </c>
      <c r="K94" s="5">
        <f t="shared" si="12"/>
        <v>0.16789196753937172</v>
      </c>
      <c r="L94" s="5">
        <f t="shared" si="13"/>
        <v>0.6794103466624033</v>
      </c>
      <c r="M94" s="5">
        <v>14.757999999999999</v>
      </c>
      <c r="N94" s="5">
        <v>22.6707</v>
      </c>
      <c r="O94" s="5">
        <f t="shared" si="14"/>
        <v>0.14263622832621345</v>
      </c>
      <c r="P94" s="5">
        <f t="shared" si="15"/>
        <v>0.27485799846026082</v>
      </c>
    </row>
    <row r="95" spans="1:16" ht="20" customHeight="1" x14ac:dyDescent="0.15">
      <c r="A95" s="28">
        <v>18.678000000000001</v>
      </c>
      <c r="B95" s="4">
        <v>18.363600000000002</v>
      </c>
      <c r="C95" s="5">
        <f t="shared" si="8"/>
        <v>0.17657902946765366</v>
      </c>
      <c r="D95" s="5">
        <f t="shared" si="9"/>
        <v>0.3878636829265717</v>
      </c>
      <c r="E95" s="5">
        <v>18.678000000000001</v>
      </c>
      <c r="F95" s="5">
        <v>31.9727</v>
      </c>
      <c r="G95" s="5">
        <f t="shared" si="10"/>
        <v>0.13710535781136454</v>
      </c>
      <c r="H95" s="5">
        <f t="shared" si="11"/>
        <v>0.74925420702228829</v>
      </c>
      <c r="I95" s="5">
        <v>18.678000000000001</v>
      </c>
      <c r="J95" s="5">
        <v>28</v>
      </c>
      <c r="K95" s="5">
        <f t="shared" si="12"/>
        <v>0.16973673448987198</v>
      </c>
      <c r="L95" s="5">
        <f t="shared" si="13"/>
        <v>0.69947015136034463</v>
      </c>
      <c r="M95" s="5">
        <v>14.92</v>
      </c>
      <c r="N95" s="5">
        <v>17.509399999999999</v>
      </c>
      <c r="O95" s="5">
        <f t="shared" si="14"/>
        <v>0.14420196006417568</v>
      </c>
      <c r="P95" s="5">
        <f t="shared" si="15"/>
        <v>0.21228275431460389</v>
      </c>
    </row>
    <row r="96" spans="1:16" ht="20" customHeight="1" x14ac:dyDescent="0.15">
      <c r="A96" s="28">
        <v>18.882000000000001</v>
      </c>
      <c r="B96" s="4">
        <v>17.2818</v>
      </c>
      <c r="C96" s="5">
        <f t="shared" si="8"/>
        <v>0.17850761507700164</v>
      </c>
      <c r="D96" s="5">
        <f t="shared" si="9"/>
        <v>0.36501462652205596</v>
      </c>
      <c r="E96" s="5">
        <v>18.882000000000001</v>
      </c>
      <c r="F96" s="5">
        <v>31.9636</v>
      </c>
      <c r="G96" s="5">
        <f t="shared" si="10"/>
        <v>0.1386028143374122</v>
      </c>
      <c r="H96" s="5">
        <f t="shared" si="11"/>
        <v>0.74904095592732589</v>
      </c>
      <c r="I96" s="5">
        <v>18.882000000000001</v>
      </c>
      <c r="J96" s="5">
        <v>27.318200000000001</v>
      </c>
      <c r="K96" s="5">
        <f t="shared" si="12"/>
        <v>0.1715905889622959</v>
      </c>
      <c r="L96" s="5">
        <f t="shared" si="13"/>
        <v>0.68243805317472017</v>
      </c>
      <c r="M96" s="5">
        <v>15.082000000000001</v>
      </c>
      <c r="N96" s="5">
        <v>21.581199999999999</v>
      </c>
      <c r="O96" s="5">
        <f t="shared" si="14"/>
        <v>0.14576769180213792</v>
      </c>
      <c r="P96" s="5">
        <f t="shared" si="15"/>
        <v>0.26164897583094393</v>
      </c>
    </row>
    <row r="97" spans="1:16" ht="20" customHeight="1" x14ac:dyDescent="0.15">
      <c r="A97" s="28">
        <v>19.085000000000001</v>
      </c>
      <c r="B97" s="4">
        <v>16.4727</v>
      </c>
      <c r="C97" s="5">
        <f t="shared" si="8"/>
        <v>0.18042674683532336</v>
      </c>
      <c r="D97" s="5">
        <f t="shared" si="9"/>
        <v>0.34792535721451878</v>
      </c>
      <c r="E97" s="5">
        <v>19.085000000000001</v>
      </c>
      <c r="F97" s="5">
        <v>31.9909</v>
      </c>
      <c r="G97" s="5">
        <f t="shared" si="10"/>
        <v>0.14009293039029297</v>
      </c>
      <c r="H97" s="5">
        <f t="shared" si="11"/>
        <v>0.74968070921221297</v>
      </c>
      <c r="I97" s="5">
        <v>19.085000000000001</v>
      </c>
      <c r="J97" s="5">
        <v>27.681799999999999</v>
      </c>
      <c r="K97" s="5">
        <f t="shared" si="12"/>
        <v>0.17343535591279616</v>
      </c>
      <c r="L97" s="5">
        <f t="shared" si="13"/>
        <v>0.69152117271167091</v>
      </c>
      <c r="M97" s="5">
        <v>15.244</v>
      </c>
      <c r="N97" s="5">
        <v>20.950299999999999</v>
      </c>
      <c r="O97" s="5">
        <f t="shared" si="14"/>
        <v>0.14733342354010012</v>
      </c>
      <c r="P97" s="5">
        <f t="shared" si="15"/>
        <v>0.25399998787606914</v>
      </c>
    </row>
    <row r="98" spans="1:16" ht="20" customHeight="1" x14ac:dyDescent="0.15">
      <c r="A98" s="28">
        <v>19.288</v>
      </c>
      <c r="B98" s="4">
        <v>16.100000000000001</v>
      </c>
      <c r="C98" s="5">
        <f t="shared" si="8"/>
        <v>0.18234587859364512</v>
      </c>
      <c r="D98" s="5">
        <f t="shared" si="9"/>
        <v>0.34005343696866652</v>
      </c>
      <c r="E98" s="5">
        <v>19.288</v>
      </c>
      <c r="F98" s="5">
        <v>32.627299999999998</v>
      </c>
      <c r="G98" s="5">
        <f t="shared" si="10"/>
        <v>0.14158304644317374</v>
      </c>
      <c r="H98" s="5">
        <f t="shared" si="11"/>
        <v>0.76459422534782184</v>
      </c>
      <c r="I98" s="5">
        <v>19.288</v>
      </c>
      <c r="J98" s="5">
        <v>27.848500000000001</v>
      </c>
      <c r="K98" s="5">
        <f t="shared" si="12"/>
        <v>0.17528012286329642</v>
      </c>
      <c r="L98" s="5">
        <f t="shared" si="13"/>
        <v>0.69568551821994851</v>
      </c>
      <c r="M98" s="5">
        <v>15.406000000000001</v>
      </c>
      <c r="N98" s="5">
        <v>24.058800000000002</v>
      </c>
      <c r="O98" s="5">
        <f t="shared" si="14"/>
        <v>0.14889915527806238</v>
      </c>
      <c r="P98" s="5">
        <f t="shared" si="15"/>
        <v>0.29168722683268372</v>
      </c>
    </row>
    <row r="99" spans="1:16" ht="20" customHeight="1" x14ac:dyDescent="0.15">
      <c r="A99" s="28">
        <v>19.491</v>
      </c>
      <c r="B99" s="4">
        <v>16.172699999999999</v>
      </c>
      <c r="C99" s="5">
        <f t="shared" si="8"/>
        <v>0.18426501035196688</v>
      </c>
      <c r="D99" s="5">
        <f t="shared" si="9"/>
        <v>0.34158895776789766</v>
      </c>
      <c r="E99" s="5">
        <v>19.491</v>
      </c>
      <c r="F99" s="5">
        <v>31.709099999999999</v>
      </c>
      <c r="G99" s="5">
        <f t="shared" si="10"/>
        <v>0.14307316249605451</v>
      </c>
      <c r="H99" s="5">
        <f t="shared" si="11"/>
        <v>0.7430769555242579</v>
      </c>
      <c r="I99" s="5">
        <v>19.491</v>
      </c>
      <c r="J99" s="5">
        <v>28.7879</v>
      </c>
      <c r="K99" s="5">
        <f t="shared" si="12"/>
        <v>0.17712488981379668</v>
      </c>
      <c r="L99" s="5">
        <f t="shared" si="13"/>
        <v>0.71915274179808797</v>
      </c>
      <c r="M99" s="5">
        <v>15.568</v>
      </c>
      <c r="N99" s="5">
        <v>25.141100000000002</v>
      </c>
      <c r="O99" s="5">
        <f t="shared" si="14"/>
        <v>0.15046488701602459</v>
      </c>
      <c r="P99" s="5">
        <f t="shared" si="15"/>
        <v>0.30480895716009049</v>
      </c>
    </row>
    <row r="100" spans="1:16" ht="20" customHeight="1" x14ac:dyDescent="0.15">
      <c r="A100" s="28">
        <v>19.693999999999999</v>
      </c>
      <c r="B100" s="4">
        <v>15.7818</v>
      </c>
      <c r="C100" s="5">
        <f t="shared" si="8"/>
        <v>0.18618414211028861</v>
      </c>
      <c r="D100" s="5">
        <f t="shared" si="9"/>
        <v>0.33333262928895036</v>
      </c>
      <c r="E100" s="5">
        <v>19.693999999999999</v>
      </c>
      <c r="F100" s="5">
        <v>31.872699999999998</v>
      </c>
      <c r="G100" s="5">
        <f t="shared" si="10"/>
        <v>0.14456327854893528</v>
      </c>
      <c r="H100" s="5">
        <f t="shared" si="11"/>
        <v>0.7469107883963283</v>
      </c>
      <c r="I100" s="5">
        <v>19.693999999999999</v>
      </c>
      <c r="J100" s="5">
        <v>28.9848</v>
      </c>
      <c r="K100" s="5">
        <f t="shared" si="12"/>
        <v>0.17896965676429694</v>
      </c>
      <c r="L100" s="5">
        <f t="shared" si="13"/>
        <v>0.72407151582676132</v>
      </c>
      <c r="M100" s="5">
        <v>15.731</v>
      </c>
      <c r="N100" s="5">
        <v>25.069900000000001</v>
      </c>
      <c r="O100" s="5">
        <f t="shared" si="14"/>
        <v>0.15204028376471498</v>
      </c>
      <c r="P100" s="5">
        <f t="shared" si="15"/>
        <v>0.30394573328564589</v>
      </c>
    </row>
    <row r="101" spans="1:16" ht="20" customHeight="1" x14ac:dyDescent="0.15">
      <c r="A101" s="28">
        <v>19.896999999999998</v>
      </c>
      <c r="B101" s="4">
        <v>15.8545</v>
      </c>
      <c r="C101" s="5">
        <f t="shared" si="8"/>
        <v>0.18810327386861037</v>
      </c>
      <c r="D101" s="5">
        <f t="shared" si="9"/>
        <v>0.33486815008818155</v>
      </c>
      <c r="E101" s="5">
        <v>19.896999999999998</v>
      </c>
      <c r="F101" s="5">
        <v>32.081800000000001</v>
      </c>
      <c r="G101" s="5">
        <f t="shared" si="10"/>
        <v>0.14605339460181602</v>
      </c>
      <c r="H101" s="5">
        <f t="shared" si="11"/>
        <v>0.75181087674321057</v>
      </c>
      <c r="I101" s="5">
        <v>19.896999999999998</v>
      </c>
      <c r="J101" s="5">
        <v>30.075800000000001</v>
      </c>
      <c r="K101" s="5">
        <f t="shared" si="12"/>
        <v>0.1808144237147972</v>
      </c>
      <c r="L101" s="5">
        <f t="shared" si="13"/>
        <v>0.7513258706529804</v>
      </c>
      <c r="M101" s="5">
        <v>15.893000000000001</v>
      </c>
      <c r="N101" s="5">
        <v>19.152899999999999</v>
      </c>
      <c r="O101" s="5">
        <f t="shared" si="14"/>
        <v>0.15360601550267722</v>
      </c>
      <c r="P101" s="5">
        <f t="shared" si="15"/>
        <v>0.23220843461867205</v>
      </c>
    </row>
    <row r="102" spans="1:16" ht="20" customHeight="1" x14ac:dyDescent="0.15">
      <c r="A102" s="28">
        <v>20.100000000000001</v>
      </c>
      <c r="B102" s="4">
        <v>15.3</v>
      </c>
      <c r="C102" s="5">
        <f t="shared" si="8"/>
        <v>0.19002240562693215</v>
      </c>
      <c r="D102" s="5">
        <f t="shared" si="9"/>
        <v>0.32315637177767687</v>
      </c>
      <c r="E102" s="5">
        <v>20.100000000000001</v>
      </c>
      <c r="F102" s="5">
        <v>31.9818</v>
      </c>
      <c r="G102" s="5">
        <f t="shared" si="10"/>
        <v>0.14754351065469681</v>
      </c>
      <c r="H102" s="5">
        <f t="shared" si="11"/>
        <v>0.74946745811725057</v>
      </c>
      <c r="I102" s="5">
        <v>20.100000000000001</v>
      </c>
      <c r="J102" s="5">
        <v>31.196999999999999</v>
      </c>
      <c r="K102" s="5">
        <f t="shared" si="12"/>
        <v>0.18265919066529751</v>
      </c>
      <c r="L102" s="5">
        <f t="shared" si="13"/>
        <v>0.77933465399959534</v>
      </c>
      <c r="M102" s="5">
        <v>16.055</v>
      </c>
      <c r="N102" s="5">
        <v>21.883500000000002</v>
      </c>
      <c r="O102" s="5">
        <f t="shared" si="14"/>
        <v>0.15517174724063945</v>
      </c>
      <c r="P102" s="5">
        <f t="shared" si="15"/>
        <v>0.26531404011808712</v>
      </c>
    </row>
    <row r="103" spans="1:16" ht="20" customHeight="1" x14ac:dyDescent="0.15">
      <c r="A103" s="28">
        <v>20.303000000000001</v>
      </c>
      <c r="B103" s="4">
        <v>15.318199999999999</v>
      </c>
      <c r="C103" s="5">
        <f t="shared" si="8"/>
        <v>0.19194153738525388</v>
      </c>
      <c r="D103" s="5">
        <f t="shared" si="9"/>
        <v>0.32354078001077186</v>
      </c>
      <c r="E103" s="5">
        <v>20.303000000000001</v>
      </c>
      <c r="F103" s="5">
        <v>31.7364</v>
      </c>
      <c r="G103" s="5">
        <f t="shared" si="10"/>
        <v>0.14903362670757758</v>
      </c>
      <c r="H103" s="5">
        <f t="shared" si="11"/>
        <v>0.74371670880914498</v>
      </c>
      <c r="I103" s="5">
        <v>20.303000000000001</v>
      </c>
      <c r="J103" s="5">
        <v>31.606100000000001</v>
      </c>
      <c r="K103" s="5">
        <f t="shared" si="12"/>
        <v>0.18450395761579777</v>
      </c>
      <c r="L103" s="5">
        <f t="shared" si="13"/>
        <v>0.78955441253250669</v>
      </c>
      <c r="M103" s="5">
        <v>16.216999999999999</v>
      </c>
      <c r="N103" s="5">
        <v>20.610299999999999</v>
      </c>
      <c r="O103" s="5">
        <f t="shared" si="14"/>
        <v>0.15673747897860166</v>
      </c>
      <c r="P103" s="5">
        <f t="shared" si="15"/>
        <v>0.24987785139697993</v>
      </c>
    </row>
    <row r="104" spans="1:16" ht="20" customHeight="1" x14ac:dyDescent="0.15">
      <c r="A104" s="28">
        <v>20.506</v>
      </c>
      <c r="B104" s="4">
        <v>15.172700000000001</v>
      </c>
      <c r="C104" s="5">
        <f t="shared" si="8"/>
        <v>0.19386066914357564</v>
      </c>
      <c r="D104" s="5">
        <f t="shared" si="9"/>
        <v>0.32046762627916064</v>
      </c>
      <c r="E104" s="5">
        <v>20.506</v>
      </c>
      <c r="F104" s="5">
        <v>31.845500000000001</v>
      </c>
      <c r="G104" s="5">
        <f t="shared" si="10"/>
        <v>0.15052374276045835</v>
      </c>
      <c r="H104" s="5">
        <f t="shared" si="11"/>
        <v>0.74627337853006726</v>
      </c>
      <c r="I104" s="5">
        <v>20.506</v>
      </c>
      <c r="J104" s="5">
        <v>30.5</v>
      </c>
      <c r="K104" s="5">
        <f t="shared" si="12"/>
        <v>0.18634872456629803</v>
      </c>
      <c r="L104" s="5">
        <f t="shared" si="13"/>
        <v>0.76192284344608963</v>
      </c>
      <c r="M104" s="5">
        <v>16.379000000000001</v>
      </c>
      <c r="N104" s="5">
        <v>23.2667</v>
      </c>
      <c r="O104" s="5">
        <f t="shared" si="14"/>
        <v>0.15830321071656392</v>
      </c>
      <c r="P104" s="5">
        <f t="shared" si="15"/>
        <v>0.28208386122948786</v>
      </c>
    </row>
    <row r="105" spans="1:16" ht="20" customHeight="1" x14ac:dyDescent="0.15">
      <c r="A105" s="28">
        <v>20.709</v>
      </c>
      <c r="B105" s="4">
        <v>15.1182</v>
      </c>
      <c r="C105" s="5">
        <f t="shared" si="8"/>
        <v>0.19577980090189739</v>
      </c>
      <c r="D105" s="5">
        <f t="shared" si="9"/>
        <v>0.31931651371302444</v>
      </c>
      <c r="E105" s="5">
        <v>20.709</v>
      </c>
      <c r="F105" s="5">
        <v>32.4818</v>
      </c>
      <c r="G105" s="5">
        <f t="shared" si="10"/>
        <v>0.15201385881333912</v>
      </c>
      <c r="H105" s="5">
        <f t="shared" si="11"/>
        <v>0.7611845512470502</v>
      </c>
      <c r="I105" s="5">
        <v>20.709</v>
      </c>
      <c r="J105" s="5">
        <v>30.075800000000001</v>
      </c>
      <c r="K105" s="5">
        <f t="shared" si="12"/>
        <v>0.18819349151679829</v>
      </c>
      <c r="L105" s="5">
        <f t="shared" si="13"/>
        <v>0.7513258706529804</v>
      </c>
      <c r="M105" s="5">
        <v>16.542000000000002</v>
      </c>
      <c r="N105" s="5">
        <v>26.0397</v>
      </c>
      <c r="O105" s="5">
        <f t="shared" si="14"/>
        <v>0.15987860746525431</v>
      </c>
      <c r="P105" s="5">
        <f t="shared" si="15"/>
        <v>0.3157035213957069</v>
      </c>
    </row>
    <row r="106" spans="1:16" ht="20" customHeight="1" x14ac:dyDescent="0.15">
      <c r="A106" s="28">
        <v>20.911999999999999</v>
      </c>
      <c r="B106" s="4">
        <v>15.2455</v>
      </c>
      <c r="C106" s="5">
        <f t="shared" si="8"/>
        <v>0.19769893266021912</v>
      </c>
      <c r="D106" s="5">
        <f t="shared" si="9"/>
        <v>0.32200525921154066</v>
      </c>
      <c r="E106" s="5">
        <v>20.911999999999999</v>
      </c>
      <c r="F106" s="5">
        <v>33.309100000000001</v>
      </c>
      <c r="G106" s="5">
        <f t="shared" si="10"/>
        <v>0.15350397486621989</v>
      </c>
      <c r="H106" s="5">
        <f t="shared" si="11"/>
        <v>0.78057165353961666</v>
      </c>
      <c r="I106" s="5">
        <v>20.911999999999999</v>
      </c>
      <c r="J106" s="5">
        <v>29.803000000000001</v>
      </c>
      <c r="K106" s="5">
        <f t="shared" si="12"/>
        <v>0.19003825846729855</v>
      </c>
      <c r="L106" s="5">
        <f t="shared" si="13"/>
        <v>0.74451103289258391</v>
      </c>
      <c r="M106" s="5">
        <v>16.704000000000001</v>
      </c>
      <c r="N106" s="5">
        <v>20.203099999999999</v>
      </c>
      <c r="O106" s="5">
        <f t="shared" si="14"/>
        <v>0.16144433920321652</v>
      </c>
      <c r="P106" s="5">
        <f t="shared" si="15"/>
        <v>0.24494098676672951</v>
      </c>
    </row>
    <row r="107" spans="1:16" ht="20" customHeight="1" x14ac:dyDescent="0.15">
      <c r="A107" s="28">
        <v>21.114999999999998</v>
      </c>
      <c r="B107" s="4">
        <v>14.8</v>
      </c>
      <c r="C107" s="5">
        <f t="shared" si="8"/>
        <v>0.19961806441854088</v>
      </c>
      <c r="D107" s="5">
        <f t="shared" si="9"/>
        <v>0.31259570603330833</v>
      </c>
      <c r="E107" s="5">
        <v>21.114999999999998</v>
      </c>
      <c r="F107" s="5">
        <v>32.7273</v>
      </c>
      <c r="G107" s="5">
        <f t="shared" si="10"/>
        <v>0.15499409091910063</v>
      </c>
      <c r="H107" s="5">
        <f t="shared" si="11"/>
        <v>0.76693764397378184</v>
      </c>
      <c r="I107" s="5">
        <v>21.114999999999998</v>
      </c>
      <c r="J107" s="5">
        <v>28.060600000000001</v>
      </c>
      <c r="K107" s="5">
        <f t="shared" si="12"/>
        <v>0.19188302541779881</v>
      </c>
      <c r="L107" s="5">
        <f t="shared" si="13"/>
        <v>0.70098400461650312</v>
      </c>
      <c r="M107" s="5">
        <v>16.866</v>
      </c>
      <c r="N107" s="5">
        <v>23.310400000000001</v>
      </c>
      <c r="O107" s="5">
        <f t="shared" si="14"/>
        <v>0.16301007094117875</v>
      </c>
      <c r="P107" s="5">
        <f t="shared" si="15"/>
        <v>0.28261367700635903</v>
      </c>
    </row>
    <row r="108" spans="1:16" ht="20" customHeight="1" x14ac:dyDescent="0.15">
      <c r="A108" s="28">
        <v>21.318000000000001</v>
      </c>
      <c r="B108" s="4">
        <v>16.0273</v>
      </c>
      <c r="C108" s="5">
        <f t="shared" si="8"/>
        <v>0.20153719617686267</v>
      </c>
      <c r="D108" s="5">
        <f t="shared" si="9"/>
        <v>0.33851791616943533</v>
      </c>
      <c r="E108" s="5">
        <v>21.318000000000001</v>
      </c>
      <c r="F108" s="5">
        <v>32.127299999999998</v>
      </c>
      <c r="G108" s="5">
        <f t="shared" si="10"/>
        <v>0.15648420697198143</v>
      </c>
      <c r="H108" s="5">
        <f t="shared" si="11"/>
        <v>0.75287713221802222</v>
      </c>
      <c r="I108" s="5">
        <v>21.318000000000001</v>
      </c>
      <c r="J108" s="5">
        <v>29.606100000000001</v>
      </c>
      <c r="K108" s="5">
        <f t="shared" si="12"/>
        <v>0.1937277923682991</v>
      </c>
      <c r="L108" s="5">
        <f t="shared" si="13"/>
        <v>0.73959225886391067</v>
      </c>
      <c r="M108" s="5">
        <v>17.027999999999999</v>
      </c>
      <c r="N108" s="5">
        <v>28.648499999999999</v>
      </c>
      <c r="O108" s="5">
        <f t="shared" si="14"/>
        <v>0.16457580267914096</v>
      </c>
      <c r="P108" s="5">
        <f t="shared" si="15"/>
        <v>0.34733243212114229</v>
      </c>
    </row>
    <row r="109" spans="1:16" ht="20" customHeight="1" x14ac:dyDescent="0.15">
      <c r="A109" s="28">
        <v>21.521000000000001</v>
      </c>
      <c r="B109" s="4">
        <v>15.309100000000001</v>
      </c>
      <c r="C109" s="5">
        <f t="shared" si="8"/>
        <v>0.20345632793518439</v>
      </c>
      <c r="D109" s="5">
        <f t="shared" si="9"/>
        <v>0.32334857589422439</v>
      </c>
      <c r="E109" s="5">
        <v>21.521000000000001</v>
      </c>
      <c r="F109" s="5">
        <v>32.818199999999997</v>
      </c>
      <c r="G109" s="5">
        <f t="shared" si="10"/>
        <v>0.1579743230248622</v>
      </c>
      <c r="H109" s="5">
        <f t="shared" si="11"/>
        <v>0.76906781150477932</v>
      </c>
      <c r="I109" s="5">
        <v>21.521000000000001</v>
      </c>
      <c r="J109" s="5">
        <v>30.924199999999999</v>
      </c>
      <c r="K109" s="5">
        <f t="shared" si="12"/>
        <v>0.19557255931879938</v>
      </c>
      <c r="L109" s="5">
        <f t="shared" si="13"/>
        <v>0.77251981623919885</v>
      </c>
      <c r="M109" s="5">
        <v>17.190000000000001</v>
      </c>
      <c r="N109" s="5">
        <v>30.715</v>
      </c>
      <c r="O109" s="5">
        <f t="shared" si="14"/>
        <v>0.16614153441710322</v>
      </c>
      <c r="P109" s="5">
        <f t="shared" si="15"/>
        <v>0.37238653516243037</v>
      </c>
    </row>
    <row r="110" spans="1:16" ht="20" customHeight="1" x14ac:dyDescent="0.15">
      <c r="A110" s="28">
        <v>21.724</v>
      </c>
      <c r="B110" s="4">
        <v>15.7818</v>
      </c>
      <c r="C110" s="5">
        <f t="shared" si="8"/>
        <v>0.20537545969350615</v>
      </c>
      <c r="D110" s="5">
        <f t="shared" si="9"/>
        <v>0.33333262928895036</v>
      </c>
      <c r="E110" s="5">
        <v>21.724</v>
      </c>
      <c r="F110" s="5">
        <v>32.618200000000002</v>
      </c>
      <c r="G110" s="5">
        <f t="shared" si="10"/>
        <v>0.15946443907774296</v>
      </c>
      <c r="H110" s="5">
        <f t="shared" si="11"/>
        <v>0.76438097425285967</v>
      </c>
      <c r="I110" s="5">
        <v>21.724</v>
      </c>
      <c r="J110" s="5">
        <v>29.7273</v>
      </c>
      <c r="K110" s="5">
        <f t="shared" si="12"/>
        <v>0.19741732626929964</v>
      </c>
      <c r="L110" s="5">
        <f t="shared" si="13"/>
        <v>0.74261996537622754</v>
      </c>
      <c r="M110" s="5">
        <v>17.352</v>
      </c>
      <c r="N110" s="5">
        <v>26.961200000000002</v>
      </c>
      <c r="O110" s="5">
        <f t="shared" si="14"/>
        <v>0.16770726615506545</v>
      </c>
      <c r="P110" s="5">
        <f t="shared" si="15"/>
        <v>0.32687572364712092</v>
      </c>
    </row>
    <row r="111" spans="1:16" ht="20" customHeight="1" x14ac:dyDescent="0.15">
      <c r="A111" s="28">
        <v>21.927</v>
      </c>
      <c r="B111" s="4">
        <v>14.790900000000001</v>
      </c>
      <c r="C111" s="5">
        <f t="shared" si="8"/>
        <v>0.20729459145182791</v>
      </c>
      <c r="D111" s="5">
        <f t="shared" si="9"/>
        <v>0.31240350191676086</v>
      </c>
      <c r="E111" s="5">
        <v>21.927</v>
      </c>
      <c r="F111" s="5">
        <v>31.918199999999999</v>
      </c>
      <c r="G111" s="5">
        <f t="shared" si="10"/>
        <v>0.16095455513062373</v>
      </c>
      <c r="H111" s="5">
        <f t="shared" si="11"/>
        <v>0.74797704387114006</v>
      </c>
      <c r="I111" s="5">
        <v>21.927</v>
      </c>
      <c r="J111" s="5">
        <v>30.4697</v>
      </c>
      <c r="K111" s="5">
        <f t="shared" si="12"/>
        <v>0.1992620932197999</v>
      </c>
      <c r="L111" s="5">
        <f t="shared" si="13"/>
        <v>0.76116591681801038</v>
      </c>
      <c r="M111" s="5">
        <v>17.515000000000001</v>
      </c>
      <c r="N111" s="5">
        <v>23.027999999999999</v>
      </c>
      <c r="O111" s="5">
        <f t="shared" si="14"/>
        <v>0.16928266290375585</v>
      </c>
      <c r="P111" s="5">
        <f t="shared" si="15"/>
        <v>0.27918987894255076</v>
      </c>
    </row>
    <row r="112" spans="1:16" ht="20" customHeight="1" x14ac:dyDescent="0.15">
      <c r="A112" s="28">
        <v>22.13</v>
      </c>
      <c r="B112" s="4">
        <v>14.054500000000001</v>
      </c>
      <c r="C112" s="5">
        <f t="shared" si="8"/>
        <v>0.20921372321014964</v>
      </c>
      <c r="D112" s="5">
        <f t="shared" si="9"/>
        <v>0.29684975340845488</v>
      </c>
      <c r="E112" s="5">
        <v>22.13</v>
      </c>
      <c r="F112" s="5">
        <v>32.145499999999998</v>
      </c>
      <c r="G112" s="5">
        <f t="shared" si="10"/>
        <v>0.16244467118350447</v>
      </c>
      <c r="H112" s="5">
        <f t="shared" si="11"/>
        <v>0.75330363440794701</v>
      </c>
      <c r="I112" s="5">
        <v>22.13</v>
      </c>
      <c r="J112" s="5">
        <v>30.045500000000001</v>
      </c>
      <c r="K112" s="5">
        <f t="shared" si="12"/>
        <v>0.20110686017030016</v>
      </c>
      <c r="L112" s="5">
        <f t="shared" si="13"/>
        <v>0.75056894402490126</v>
      </c>
      <c r="M112" s="5">
        <v>17.677</v>
      </c>
      <c r="N112" s="5">
        <v>23.252700000000001</v>
      </c>
      <c r="O112" s="5">
        <f t="shared" si="14"/>
        <v>0.17084839464171805</v>
      </c>
      <c r="P112" s="5">
        <f t="shared" si="15"/>
        <v>0.28191412619799594</v>
      </c>
    </row>
    <row r="113" spans="1:16" ht="20" customHeight="1" x14ac:dyDescent="0.15">
      <c r="A113" s="28">
        <v>22.332999999999998</v>
      </c>
      <c r="B113" s="4">
        <v>14.163600000000001</v>
      </c>
      <c r="C113" s="5">
        <f t="shared" si="8"/>
        <v>0.2111328549684714</v>
      </c>
      <c r="D113" s="5">
        <f t="shared" si="9"/>
        <v>0.29915409067387611</v>
      </c>
      <c r="E113" s="5">
        <v>22.332999999999998</v>
      </c>
      <c r="F113" s="5">
        <v>32.618200000000002</v>
      </c>
      <c r="G113" s="5">
        <f t="shared" si="10"/>
        <v>0.16393478723638524</v>
      </c>
      <c r="H113" s="5">
        <f t="shared" si="11"/>
        <v>0.76438097425285967</v>
      </c>
      <c r="I113" s="5">
        <v>22.332999999999998</v>
      </c>
      <c r="J113" s="5">
        <v>31.378799999999998</v>
      </c>
      <c r="K113" s="5">
        <f t="shared" si="12"/>
        <v>0.20295162712080042</v>
      </c>
      <c r="L113" s="5">
        <f t="shared" si="13"/>
        <v>0.78387621376807071</v>
      </c>
      <c r="M113" s="5">
        <v>17.838999999999999</v>
      </c>
      <c r="N113" s="5">
        <v>21.337700000000002</v>
      </c>
      <c r="O113" s="5">
        <f t="shared" si="14"/>
        <v>0.17241412637968029</v>
      </c>
      <c r="P113" s="5">
        <f t="shared" si="15"/>
        <v>0.25869679867606676</v>
      </c>
    </row>
    <row r="114" spans="1:16" ht="20" customHeight="1" x14ac:dyDescent="0.15">
      <c r="A114" s="28">
        <v>22.536000000000001</v>
      </c>
      <c r="B114" s="4">
        <v>14.2727</v>
      </c>
      <c r="C114" s="5">
        <f t="shared" si="8"/>
        <v>0.21305198672679318</v>
      </c>
      <c r="D114" s="5">
        <f t="shared" si="9"/>
        <v>0.30145842793929728</v>
      </c>
      <c r="E114" s="5">
        <v>22.536000000000001</v>
      </c>
      <c r="F114" s="5">
        <v>31.081800000000001</v>
      </c>
      <c r="G114" s="5">
        <f t="shared" si="10"/>
        <v>0.16542490328926604</v>
      </c>
      <c r="H114" s="5">
        <f t="shared" si="11"/>
        <v>0.72837669048361131</v>
      </c>
      <c r="I114" s="5">
        <v>22.536000000000001</v>
      </c>
      <c r="J114" s="5">
        <v>30.4848</v>
      </c>
      <c r="K114" s="5">
        <f t="shared" si="12"/>
        <v>0.20479639407130071</v>
      </c>
      <c r="L114" s="5">
        <f t="shared" si="13"/>
        <v>0.76154313107820837</v>
      </c>
      <c r="M114" s="5">
        <v>18.001000000000001</v>
      </c>
      <c r="N114" s="5">
        <v>31.173200000000001</v>
      </c>
      <c r="O114" s="5">
        <f t="shared" si="14"/>
        <v>0.17397985811764252</v>
      </c>
      <c r="P114" s="5">
        <f t="shared" si="15"/>
        <v>0.3779417202645442</v>
      </c>
    </row>
    <row r="115" spans="1:16" ht="20" customHeight="1" x14ac:dyDescent="0.15">
      <c r="A115" s="28">
        <v>22.739000000000001</v>
      </c>
      <c r="B115" s="4">
        <v>14.4909</v>
      </c>
      <c r="C115" s="5">
        <f t="shared" si="8"/>
        <v>0.21497111848511491</v>
      </c>
      <c r="D115" s="5">
        <f t="shared" si="9"/>
        <v>0.30606710247013968</v>
      </c>
      <c r="E115" s="5">
        <v>22.739000000000001</v>
      </c>
      <c r="F115" s="5">
        <v>30.172699999999999</v>
      </c>
      <c r="G115" s="5">
        <f t="shared" si="10"/>
        <v>0.16691501934214681</v>
      </c>
      <c r="H115" s="5">
        <f t="shared" si="11"/>
        <v>0.70707267175500965</v>
      </c>
      <c r="I115" s="5">
        <v>22.739000000000001</v>
      </c>
      <c r="J115" s="5">
        <v>31.803000000000001</v>
      </c>
      <c r="K115" s="5">
        <f t="shared" si="12"/>
        <v>0.20664116102180097</v>
      </c>
      <c r="L115" s="5">
        <f t="shared" si="13"/>
        <v>0.79447318656117993</v>
      </c>
      <c r="M115" s="5">
        <v>18.163</v>
      </c>
      <c r="N115" s="5">
        <v>37.0321</v>
      </c>
      <c r="O115" s="5">
        <f t="shared" si="14"/>
        <v>0.17554558985560476</v>
      </c>
      <c r="P115" s="5">
        <f t="shared" si="15"/>
        <v>0.44897461855082654</v>
      </c>
    </row>
    <row r="116" spans="1:16" ht="20" customHeight="1" x14ac:dyDescent="0.15">
      <c r="A116" s="28">
        <v>22.942</v>
      </c>
      <c r="B116" s="4">
        <v>14.318199999999999</v>
      </c>
      <c r="C116" s="5">
        <f t="shared" si="8"/>
        <v>0.21689025024343667</v>
      </c>
      <c r="D116" s="5">
        <f t="shared" si="9"/>
        <v>0.30241944852203478</v>
      </c>
      <c r="E116" s="5">
        <v>22.942</v>
      </c>
      <c r="F116" s="5">
        <v>31.563600000000001</v>
      </c>
      <c r="G116" s="5">
        <f t="shared" si="10"/>
        <v>0.16840513539502758</v>
      </c>
      <c r="H116" s="5">
        <f t="shared" si="11"/>
        <v>0.73966728142348626</v>
      </c>
      <c r="I116" s="5">
        <v>22.942</v>
      </c>
      <c r="J116" s="5">
        <v>31.0303</v>
      </c>
      <c r="K116" s="5">
        <f t="shared" si="12"/>
        <v>0.20848592797230123</v>
      </c>
      <c r="L116" s="5">
        <f t="shared" si="13"/>
        <v>0.77517030849131785</v>
      </c>
      <c r="M116" s="5">
        <v>18.324999999999999</v>
      </c>
      <c r="N116" s="5">
        <v>35.9298</v>
      </c>
      <c r="O116" s="5">
        <f t="shared" si="14"/>
        <v>0.17711132159356696</v>
      </c>
      <c r="P116" s="5">
        <f t="shared" si="15"/>
        <v>0.43561040960700281</v>
      </c>
    </row>
    <row r="117" spans="1:16" ht="20" customHeight="1" x14ac:dyDescent="0.15">
      <c r="A117" s="28">
        <v>23.145</v>
      </c>
      <c r="B117" s="4">
        <v>14.6091</v>
      </c>
      <c r="C117" s="5">
        <f t="shared" si="8"/>
        <v>0.21880938200175842</v>
      </c>
      <c r="D117" s="5">
        <f t="shared" si="9"/>
        <v>0.30856364385210844</v>
      </c>
      <c r="E117" s="5">
        <v>23.145</v>
      </c>
      <c r="F117" s="5">
        <v>31.2364</v>
      </c>
      <c r="G117" s="5">
        <f t="shared" si="10"/>
        <v>0.16989525144790835</v>
      </c>
      <c r="H117" s="5">
        <f t="shared" si="11"/>
        <v>0.73199961567934535</v>
      </c>
      <c r="I117" s="5">
        <v>23.145</v>
      </c>
      <c r="J117" s="5">
        <v>29.7576</v>
      </c>
      <c r="K117" s="5">
        <f t="shared" si="12"/>
        <v>0.21033069492280151</v>
      </c>
      <c r="L117" s="5">
        <f t="shared" si="13"/>
        <v>0.74337689200430679</v>
      </c>
      <c r="M117" s="5">
        <v>18.488</v>
      </c>
      <c r="N117" s="5">
        <v>37.191499999999998</v>
      </c>
      <c r="O117" s="5">
        <f t="shared" si="14"/>
        <v>0.17868671834225736</v>
      </c>
      <c r="P117" s="5">
        <f t="shared" si="15"/>
        <v>0.45090717312367012</v>
      </c>
    </row>
    <row r="118" spans="1:16" ht="20" customHeight="1" x14ac:dyDescent="0.15">
      <c r="A118" s="28">
        <v>23.347999999999999</v>
      </c>
      <c r="B118" s="4">
        <v>14.5364</v>
      </c>
      <c r="C118" s="5">
        <f t="shared" si="8"/>
        <v>0.22072851376008015</v>
      </c>
      <c r="D118" s="5">
        <f t="shared" si="9"/>
        <v>0.30702812305287724</v>
      </c>
      <c r="E118" s="5">
        <v>23.347999999999999</v>
      </c>
      <c r="F118" s="5">
        <v>30.636399999999998</v>
      </c>
      <c r="G118" s="5">
        <f t="shared" si="10"/>
        <v>0.17138536750078909</v>
      </c>
      <c r="H118" s="5">
        <f t="shared" si="11"/>
        <v>0.71793910392358573</v>
      </c>
      <c r="I118" s="5">
        <v>23.347999999999999</v>
      </c>
      <c r="J118" s="5">
        <v>29.7727</v>
      </c>
      <c r="K118" s="5">
        <f t="shared" si="12"/>
        <v>0.21217546187330177</v>
      </c>
      <c r="L118" s="5">
        <f t="shared" si="13"/>
        <v>0.74375410626450467</v>
      </c>
      <c r="M118" s="5">
        <v>18.649999999999999</v>
      </c>
      <c r="N118" s="5">
        <v>36.763399999999997</v>
      </c>
      <c r="O118" s="5">
        <f t="shared" si="14"/>
        <v>0.18025245008021959</v>
      </c>
      <c r="P118" s="5">
        <f t="shared" si="15"/>
        <v>0.44571691833926391</v>
      </c>
    </row>
    <row r="119" spans="1:16" ht="20" customHeight="1" x14ac:dyDescent="0.15">
      <c r="A119" s="28">
        <v>23.550999999999998</v>
      </c>
      <c r="B119" s="4">
        <v>13.2455</v>
      </c>
      <c r="C119" s="5">
        <f t="shared" si="8"/>
        <v>0.22264764551840191</v>
      </c>
      <c r="D119" s="5">
        <f t="shared" si="9"/>
        <v>0.27976259623406657</v>
      </c>
      <c r="E119" s="5">
        <v>23.550999999999998</v>
      </c>
      <c r="F119" s="5">
        <v>30.672699999999999</v>
      </c>
      <c r="G119" s="5">
        <f t="shared" si="10"/>
        <v>0.17287548355366986</v>
      </c>
      <c r="H119" s="5">
        <f t="shared" si="11"/>
        <v>0.71878976488480928</v>
      </c>
      <c r="I119" s="5">
        <v>23.550999999999998</v>
      </c>
      <c r="J119" s="5">
        <v>29</v>
      </c>
      <c r="K119" s="5">
        <f t="shared" si="12"/>
        <v>0.21402022882380203</v>
      </c>
      <c r="L119" s="5">
        <f t="shared" si="13"/>
        <v>0.72445122819464258</v>
      </c>
      <c r="M119" s="5">
        <v>18.812000000000001</v>
      </c>
      <c r="N119" s="5">
        <v>27.7438</v>
      </c>
      <c r="O119" s="5">
        <f t="shared" si="14"/>
        <v>0.18181818181818185</v>
      </c>
      <c r="P119" s="5">
        <f t="shared" si="15"/>
        <v>0.33636391190751869</v>
      </c>
    </row>
    <row r="120" spans="1:16" ht="20" customHeight="1" x14ac:dyDescent="0.15">
      <c r="A120" s="28">
        <v>23.754000000000001</v>
      </c>
      <c r="B120" s="4">
        <v>13.7455</v>
      </c>
      <c r="C120" s="5">
        <f t="shared" si="8"/>
        <v>0.22456677727672369</v>
      </c>
      <c r="D120" s="5">
        <f t="shared" si="9"/>
        <v>0.29032326197843511</v>
      </c>
      <c r="E120" s="5">
        <v>23.754000000000001</v>
      </c>
      <c r="F120" s="5">
        <v>31.4727</v>
      </c>
      <c r="G120" s="5">
        <f t="shared" si="10"/>
        <v>0.17436559960655065</v>
      </c>
      <c r="H120" s="5">
        <f t="shared" si="11"/>
        <v>0.73753711389248866</v>
      </c>
      <c r="I120" s="5">
        <v>23.754000000000001</v>
      </c>
      <c r="J120" s="5">
        <v>28.4848</v>
      </c>
      <c r="K120" s="5">
        <f t="shared" si="12"/>
        <v>0.21586499577430232</v>
      </c>
      <c r="L120" s="5">
        <f t="shared" si="13"/>
        <v>0.71158097740961224</v>
      </c>
      <c r="M120" s="5">
        <v>18.974</v>
      </c>
      <c r="N120" s="5">
        <v>26.486799999999999</v>
      </c>
      <c r="O120" s="5">
        <f t="shared" si="14"/>
        <v>0.18338391355614406</v>
      </c>
      <c r="P120" s="5">
        <f t="shared" si="15"/>
        <v>0.32112413086570929</v>
      </c>
    </row>
    <row r="121" spans="1:16" ht="20" customHeight="1" x14ac:dyDescent="0.15">
      <c r="A121" s="28">
        <v>23.957000000000001</v>
      </c>
      <c r="B121" s="4">
        <v>13.790900000000001</v>
      </c>
      <c r="C121" s="5">
        <f t="shared" si="8"/>
        <v>0.22648590903504542</v>
      </c>
      <c r="D121" s="5">
        <f t="shared" si="9"/>
        <v>0.29128217042802379</v>
      </c>
      <c r="E121" s="5">
        <v>23.957000000000001</v>
      </c>
      <c r="F121" s="5">
        <v>31.7727</v>
      </c>
      <c r="G121" s="5">
        <f t="shared" si="10"/>
        <v>0.17585571565943142</v>
      </c>
      <c r="H121" s="5">
        <f t="shared" si="11"/>
        <v>0.74456736977036841</v>
      </c>
      <c r="I121" s="5">
        <v>23.957000000000001</v>
      </c>
      <c r="J121" s="5">
        <v>29.393899999999999</v>
      </c>
      <c r="K121" s="5">
        <f t="shared" si="12"/>
        <v>0.21770976272480258</v>
      </c>
      <c r="L121" s="5">
        <f t="shared" si="13"/>
        <v>0.73429127435967256</v>
      </c>
      <c r="M121" s="5">
        <v>19.135999999999999</v>
      </c>
      <c r="N121" s="5">
        <v>24.479399999999998</v>
      </c>
      <c r="O121" s="5">
        <f t="shared" si="14"/>
        <v>0.18494964529410629</v>
      </c>
      <c r="P121" s="5">
        <f t="shared" si="15"/>
        <v>0.29678655213593352</v>
      </c>
    </row>
    <row r="122" spans="1:16" ht="20" customHeight="1" x14ac:dyDescent="0.15">
      <c r="A122" s="28">
        <v>24.16</v>
      </c>
      <c r="B122" s="4">
        <v>14.0273</v>
      </c>
      <c r="C122" s="5">
        <f t="shared" si="8"/>
        <v>0.22840504079336718</v>
      </c>
      <c r="D122" s="5">
        <f t="shared" si="9"/>
        <v>0.29627525319196124</v>
      </c>
      <c r="E122" s="5">
        <v>24.16</v>
      </c>
      <c r="F122" s="5">
        <v>31.554500000000001</v>
      </c>
      <c r="G122" s="5">
        <f t="shared" si="10"/>
        <v>0.17734583171231219</v>
      </c>
      <c r="H122" s="5">
        <f t="shared" si="11"/>
        <v>0.73945403032852386</v>
      </c>
      <c r="I122" s="5">
        <v>24.16</v>
      </c>
      <c r="J122" s="5">
        <v>28.2121</v>
      </c>
      <c r="K122" s="5">
        <f t="shared" si="12"/>
        <v>0.21955452967530284</v>
      </c>
      <c r="L122" s="5">
        <f t="shared" si="13"/>
        <v>0.70476863775689924</v>
      </c>
      <c r="M122" s="5">
        <v>19.297999999999998</v>
      </c>
      <c r="N122" s="5">
        <v>32.9694</v>
      </c>
      <c r="O122" s="5">
        <f t="shared" si="14"/>
        <v>0.1865153770320685</v>
      </c>
      <c r="P122" s="5">
        <f t="shared" si="15"/>
        <v>0.39971872480495629</v>
      </c>
    </row>
    <row r="123" spans="1:16" ht="20" customHeight="1" x14ac:dyDescent="0.15">
      <c r="A123" s="28">
        <v>24.363</v>
      </c>
      <c r="B123" s="4">
        <v>13.936400000000001</v>
      </c>
      <c r="C123" s="5">
        <f t="shared" si="8"/>
        <v>0.23032417255168891</v>
      </c>
      <c r="D123" s="5">
        <f t="shared" si="9"/>
        <v>0.29435532415963506</v>
      </c>
      <c r="E123" s="5">
        <v>24.363</v>
      </c>
      <c r="F123" s="5">
        <v>32.636400000000002</v>
      </c>
      <c r="G123" s="5">
        <f t="shared" si="10"/>
        <v>0.17883594776519296</v>
      </c>
      <c r="H123" s="5">
        <f t="shared" si="11"/>
        <v>0.76480747644278435</v>
      </c>
      <c r="I123" s="5">
        <v>24.363</v>
      </c>
      <c r="J123" s="5">
        <v>27.681799999999999</v>
      </c>
      <c r="K123" s="5">
        <f t="shared" si="12"/>
        <v>0.2213992966258031</v>
      </c>
      <c r="L123" s="5">
        <f t="shared" si="13"/>
        <v>0.69152117271167091</v>
      </c>
      <c r="M123" s="5">
        <v>19.460999999999999</v>
      </c>
      <c r="N123" s="5">
        <v>29.423200000000001</v>
      </c>
      <c r="O123" s="5">
        <f t="shared" si="14"/>
        <v>0.18809077378075889</v>
      </c>
      <c r="P123" s="5">
        <f t="shared" si="15"/>
        <v>0.35672484132805543</v>
      </c>
    </row>
    <row r="124" spans="1:16" ht="20" customHeight="1" x14ac:dyDescent="0.15">
      <c r="A124" s="28">
        <v>24.565999999999999</v>
      </c>
      <c r="B124" s="4">
        <v>13.936400000000001</v>
      </c>
      <c r="C124" s="5">
        <f t="shared" si="8"/>
        <v>0.23224330431001067</v>
      </c>
      <c r="D124" s="5">
        <f t="shared" si="9"/>
        <v>0.29435532415963506</v>
      </c>
      <c r="E124" s="5">
        <v>24.565999999999999</v>
      </c>
      <c r="F124" s="5">
        <v>31.7182</v>
      </c>
      <c r="G124" s="5">
        <f t="shared" si="10"/>
        <v>0.1803260638180737</v>
      </c>
      <c r="H124" s="5">
        <f t="shared" si="11"/>
        <v>0.7432902066192203</v>
      </c>
      <c r="I124" s="5">
        <v>24.565999999999999</v>
      </c>
      <c r="J124" s="5">
        <v>26.7879</v>
      </c>
      <c r="K124" s="5">
        <f t="shared" si="12"/>
        <v>0.22324406357630339</v>
      </c>
      <c r="L124" s="5">
        <f t="shared" si="13"/>
        <v>0.66919058812949195</v>
      </c>
      <c r="M124" s="5">
        <v>19.623000000000001</v>
      </c>
      <c r="N124" s="5">
        <v>26.197399999999998</v>
      </c>
      <c r="O124" s="5">
        <f t="shared" si="14"/>
        <v>0.18965650551872115</v>
      </c>
      <c r="P124" s="5">
        <f t="shared" si="15"/>
        <v>0.31761546528615509</v>
      </c>
    </row>
    <row r="125" spans="1:16" ht="20" customHeight="1" x14ac:dyDescent="0.15">
      <c r="A125" s="28">
        <v>24.768999999999998</v>
      </c>
      <c r="B125" s="4">
        <v>13.8909</v>
      </c>
      <c r="C125" s="5">
        <f t="shared" si="8"/>
        <v>0.23416243606833242</v>
      </c>
      <c r="D125" s="5">
        <f t="shared" si="9"/>
        <v>0.2933943035768975</v>
      </c>
      <c r="E125" s="5">
        <v>24.768999999999998</v>
      </c>
      <c r="F125" s="5">
        <v>31.690899999999999</v>
      </c>
      <c r="G125" s="5">
        <f t="shared" si="10"/>
        <v>0.18181617987095447</v>
      </c>
      <c r="H125" s="5">
        <f t="shared" si="11"/>
        <v>0.74265045333433322</v>
      </c>
      <c r="I125" s="5">
        <v>24.768999999999998</v>
      </c>
      <c r="J125" s="5">
        <v>26.2121</v>
      </c>
      <c r="K125" s="5">
        <f t="shared" si="12"/>
        <v>0.22508883052680365</v>
      </c>
      <c r="L125" s="5">
        <f t="shared" si="13"/>
        <v>0.65480648408830311</v>
      </c>
      <c r="M125" s="5">
        <v>19.785</v>
      </c>
      <c r="N125" s="5">
        <v>23.974499999999999</v>
      </c>
      <c r="O125" s="5">
        <f t="shared" si="14"/>
        <v>0.19122223725668336</v>
      </c>
      <c r="P125" s="5">
        <f t="shared" si="15"/>
        <v>0.290665179464486</v>
      </c>
    </row>
    <row r="126" spans="1:16" ht="20" customHeight="1" x14ac:dyDescent="0.15">
      <c r="A126" s="28">
        <v>24.972000000000001</v>
      </c>
      <c r="B126" s="4">
        <v>14.436400000000001</v>
      </c>
      <c r="C126" s="5">
        <f t="shared" si="8"/>
        <v>0.23608156782665421</v>
      </c>
      <c r="D126" s="5">
        <f t="shared" si="9"/>
        <v>0.30491598990400354</v>
      </c>
      <c r="E126" s="5">
        <v>24.972000000000001</v>
      </c>
      <c r="F126" s="5">
        <v>31.9636</v>
      </c>
      <c r="G126" s="5">
        <f t="shared" si="10"/>
        <v>0.18330629592383527</v>
      </c>
      <c r="H126" s="5">
        <f t="shared" si="11"/>
        <v>0.74904095592732589</v>
      </c>
      <c r="I126" s="5">
        <v>24.972000000000001</v>
      </c>
      <c r="J126" s="5">
        <v>26.0303</v>
      </c>
      <c r="K126" s="5">
        <f t="shared" si="12"/>
        <v>0.22693359747730393</v>
      </c>
      <c r="L126" s="5">
        <f t="shared" si="13"/>
        <v>0.65026492431982774</v>
      </c>
      <c r="M126" s="5">
        <v>19.946999999999999</v>
      </c>
      <c r="N126" s="5">
        <v>26.152699999999999</v>
      </c>
      <c r="O126" s="5">
        <f t="shared" si="14"/>
        <v>0.19278796899464559</v>
      </c>
      <c r="P126" s="5">
        <f t="shared" si="15"/>
        <v>0.31707352557846308</v>
      </c>
    </row>
    <row r="127" spans="1:16" ht="20" customHeight="1" x14ac:dyDescent="0.15">
      <c r="A127" s="28">
        <v>25.175000000000001</v>
      </c>
      <c r="B127" s="4">
        <v>14.9727</v>
      </c>
      <c r="C127" s="5">
        <f t="shared" si="8"/>
        <v>0.23800069958497594</v>
      </c>
      <c r="D127" s="5">
        <f t="shared" si="9"/>
        <v>0.31624335998141323</v>
      </c>
      <c r="E127" s="5">
        <v>25.175000000000001</v>
      </c>
      <c r="F127" s="5">
        <v>31.4818</v>
      </c>
      <c r="G127" s="5">
        <f t="shared" si="10"/>
        <v>0.18479641197671604</v>
      </c>
      <c r="H127" s="5">
        <f t="shared" si="11"/>
        <v>0.73775036498745106</v>
      </c>
      <c r="I127" s="5">
        <v>25.175000000000001</v>
      </c>
      <c r="J127" s="5">
        <v>27.696999999999999</v>
      </c>
      <c r="K127" s="5">
        <f t="shared" si="12"/>
        <v>0.22877836442780419</v>
      </c>
      <c r="L127" s="5">
        <f t="shared" si="13"/>
        <v>0.69190088507955227</v>
      </c>
      <c r="M127" s="5">
        <v>20.109000000000002</v>
      </c>
      <c r="N127" s="5">
        <v>27.8462</v>
      </c>
      <c r="O127" s="5">
        <f t="shared" si="14"/>
        <v>0.19435370073260785</v>
      </c>
      <c r="P127" s="5">
        <f t="shared" si="15"/>
        <v>0.33760540242357379</v>
      </c>
    </row>
    <row r="128" spans="1:16" ht="20" customHeight="1" x14ac:dyDescent="0.15">
      <c r="A128" s="28">
        <v>25.378</v>
      </c>
      <c r="B128" s="4">
        <v>15.318199999999999</v>
      </c>
      <c r="C128" s="5">
        <f t="shared" si="8"/>
        <v>0.2399198313432977</v>
      </c>
      <c r="D128" s="5">
        <f t="shared" si="9"/>
        <v>0.32354078001077186</v>
      </c>
      <c r="E128" s="5">
        <v>25.378</v>
      </c>
      <c r="F128" s="5">
        <v>31.7545</v>
      </c>
      <c r="G128" s="5">
        <f t="shared" si="10"/>
        <v>0.1862865280295968</v>
      </c>
      <c r="H128" s="5">
        <f t="shared" si="11"/>
        <v>0.74414086758044373</v>
      </c>
      <c r="I128" s="5">
        <v>25.378</v>
      </c>
      <c r="J128" s="5">
        <v>29.333300000000001</v>
      </c>
      <c r="K128" s="5">
        <f t="shared" si="12"/>
        <v>0.23062313137830445</v>
      </c>
      <c r="L128" s="5">
        <f t="shared" si="13"/>
        <v>0.73277742110351418</v>
      </c>
      <c r="M128" s="5">
        <v>20.271000000000001</v>
      </c>
      <c r="N128" s="5">
        <v>33.183700000000002</v>
      </c>
      <c r="O128" s="5">
        <f t="shared" si="14"/>
        <v>0.19591943247057006</v>
      </c>
      <c r="P128" s="5">
        <f t="shared" si="15"/>
        <v>0.40231688317986464</v>
      </c>
    </row>
    <row r="129" spans="1:16" ht="20" customHeight="1" x14ac:dyDescent="0.15">
      <c r="A129" s="28">
        <v>25.581</v>
      </c>
      <c r="B129" s="4">
        <v>15.6091</v>
      </c>
      <c r="C129" s="5">
        <f t="shared" si="8"/>
        <v>0.24183896310161943</v>
      </c>
      <c r="D129" s="5">
        <f t="shared" si="9"/>
        <v>0.32968497534084545</v>
      </c>
      <c r="E129" s="5">
        <v>25.581</v>
      </c>
      <c r="F129" s="5">
        <v>31.190899999999999</v>
      </c>
      <c r="G129" s="5">
        <f t="shared" si="10"/>
        <v>0.18777664408247757</v>
      </c>
      <c r="H129" s="5">
        <f t="shared" si="11"/>
        <v>0.73093336020453359</v>
      </c>
      <c r="I129" s="5">
        <v>25.581</v>
      </c>
      <c r="J129" s="5">
        <v>29</v>
      </c>
      <c r="K129" s="5">
        <f t="shared" si="12"/>
        <v>0.23246789832880471</v>
      </c>
      <c r="L129" s="5">
        <f t="shared" si="13"/>
        <v>0.72445122819464258</v>
      </c>
      <c r="M129" s="5">
        <v>20.434000000000001</v>
      </c>
      <c r="N129" s="5">
        <v>32.338999999999999</v>
      </c>
      <c r="O129" s="5">
        <f t="shared" si="14"/>
        <v>0.19749482921926045</v>
      </c>
      <c r="P129" s="5">
        <f t="shared" si="15"/>
        <v>0.39207579881549198</v>
      </c>
    </row>
    <row r="130" spans="1:16" ht="20" customHeight="1" x14ac:dyDescent="0.15">
      <c r="A130" s="28">
        <v>25.783999999999999</v>
      </c>
      <c r="B130" s="4">
        <v>15.4818</v>
      </c>
      <c r="C130" s="5">
        <f t="shared" si="8"/>
        <v>0.24375809485994118</v>
      </c>
      <c r="D130" s="5">
        <f t="shared" si="9"/>
        <v>0.32699622984232923</v>
      </c>
      <c r="E130" s="5">
        <v>25.783999999999999</v>
      </c>
      <c r="F130" s="5">
        <v>32.209099999999999</v>
      </c>
      <c r="G130" s="5">
        <f t="shared" si="10"/>
        <v>0.18926676013535831</v>
      </c>
      <c r="H130" s="5">
        <f t="shared" si="11"/>
        <v>0.75479404865405753</v>
      </c>
      <c r="I130" s="5">
        <v>25.783999999999999</v>
      </c>
      <c r="J130" s="5">
        <v>30.2879</v>
      </c>
      <c r="K130" s="5">
        <f t="shared" si="12"/>
        <v>0.23431266527930497</v>
      </c>
      <c r="L130" s="5">
        <f t="shared" si="13"/>
        <v>0.75662435704953501</v>
      </c>
      <c r="M130" s="5">
        <v>20.596</v>
      </c>
      <c r="N130" s="5">
        <v>33.201000000000001</v>
      </c>
      <c r="O130" s="5">
        <f t="shared" si="14"/>
        <v>0.19906056095722269</v>
      </c>
      <c r="P130" s="5">
        <f t="shared" si="15"/>
        <v>0.40252662718306531</v>
      </c>
    </row>
    <row r="131" spans="1:16" ht="20" customHeight="1" x14ac:dyDescent="0.15">
      <c r="A131" s="28">
        <v>25.986999999999998</v>
      </c>
      <c r="B131" s="4">
        <v>16.5273</v>
      </c>
      <c r="C131" s="5">
        <f t="shared" ref="C131:C194" si="16">$A131/105.777</f>
        <v>0.24567722661826294</v>
      </c>
      <c r="D131" s="5">
        <f t="shared" ref="D131:D194" si="17">B131/47.3455</f>
        <v>0.34907858191380386</v>
      </c>
      <c r="E131" s="5">
        <v>25.986999999999998</v>
      </c>
      <c r="F131" s="5">
        <v>32.390900000000002</v>
      </c>
      <c r="G131" s="5">
        <f t="shared" ref="G131:G194" si="18">E131/136.231</f>
        <v>0.19075687618823908</v>
      </c>
      <c r="H131" s="5">
        <f t="shared" ref="H131:H194" si="19">F131/42.6727</f>
        <v>0.75905438371605272</v>
      </c>
      <c r="I131" s="5">
        <v>25.986999999999998</v>
      </c>
      <c r="J131" s="5">
        <v>30.333300000000001</v>
      </c>
      <c r="K131" s="5">
        <f t="shared" ref="K131:K194" si="20">I131/110.041</f>
        <v>0.23615743222980526</v>
      </c>
      <c r="L131" s="5">
        <f t="shared" ref="L131:L194" si="21">J131/40.0303</f>
        <v>0.75775849793781225</v>
      </c>
      <c r="M131" s="5">
        <v>20.757999999999999</v>
      </c>
      <c r="N131" s="5">
        <v>36.064500000000002</v>
      </c>
      <c r="O131" s="5">
        <f t="shared" ref="O131:O194" si="22">M131/103.466</f>
        <v>0.20062629269518489</v>
      </c>
      <c r="P131" s="5">
        <f t="shared" ref="P131:P194" si="23">N131/82.4815</f>
        <v>0.43724350308857141</v>
      </c>
    </row>
    <row r="132" spans="1:16" ht="20" customHeight="1" x14ac:dyDescent="0.15">
      <c r="A132" s="28">
        <v>26.19</v>
      </c>
      <c r="B132" s="4">
        <v>16.890899999999998</v>
      </c>
      <c r="C132" s="5">
        <f t="shared" si="16"/>
        <v>0.24759635837658472</v>
      </c>
      <c r="D132" s="5">
        <f t="shared" si="17"/>
        <v>0.3567582980431086</v>
      </c>
      <c r="E132" s="5">
        <v>26.19</v>
      </c>
      <c r="F132" s="5">
        <v>31.436399999999999</v>
      </c>
      <c r="G132" s="5">
        <f t="shared" si="18"/>
        <v>0.19224699224111988</v>
      </c>
      <c r="H132" s="5">
        <f t="shared" si="19"/>
        <v>0.73668645293126522</v>
      </c>
      <c r="I132" s="5">
        <v>26.19</v>
      </c>
      <c r="J132" s="5">
        <v>30.424199999999999</v>
      </c>
      <c r="K132" s="5">
        <f t="shared" si="20"/>
        <v>0.23800219918030555</v>
      </c>
      <c r="L132" s="5">
        <f t="shared" si="21"/>
        <v>0.76002927782204988</v>
      </c>
      <c r="M132" s="5">
        <v>20.92</v>
      </c>
      <c r="N132" s="5">
        <v>40.635899999999999</v>
      </c>
      <c r="O132" s="5">
        <f t="shared" si="22"/>
        <v>0.20219202443314716</v>
      </c>
      <c r="P132" s="5">
        <f t="shared" si="23"/>
        <v>0.49266684044300846</v>
      </c>
    </row>
    <row r="133" spans="1:16" ht="20" customHeight="1" x14ac:dyDescent="0.15">
      <c r="A133" s="28">
        <v>26.393999999999998</v>
      </c>
      <c r="B133" s="4">
        <v>17.399999999999999</v>
      </c>
      <c r="C133" s="5">
        <f t="shared" si="16"/>
        <v>0.24952494398593264</v>
      </c>
      <c r="D133" s="5">
        <f t="shared" si="17"/>
        <v>0.3675111679040246</v>
      </c>
      <c r="E133" s="5">
        <v>26.393999999999998</v>
      </c>
      <c r="F133" s="5">
        <v>31.636399999999998</v>
      </c>
      <c r="G133" s="5">
        <f t="shared" si="18"/>
        <v>0.19374444876716754</v>
      </c>
      <c r="H133" s="5">
        <f t="shared" si="19"/>
        <v>0.74137329018318499</v>
      </c>
      <c r="I133" s="5">
        <v>26.393999999999998</v>
      </c>
      <c r="J133" s="5">
        <v>29.090900000000001</v>
      </c>
      <c r="K133" s="5">
        <f t="shared" si="20"/>
        <v>0.23985605365272944</v>
      </c>
      <c r="L133" s="5">
        <f t="shared" si="21"/>
        <v>0.72672200807888032</v>
      </c>
      <c r="M133" s="5">
        <v>21.082000000000001</v>
      </c>
      <c r="N133" s="5">
        <v>38.875700000000002</v>
      </c>
      <c r="O133" s="5">
        <f t="shared" si="22"/>
        <v>0.20375775617110936</v>
      </c>
      <c r="P133" s="5">
        <f t="shared" si="23"/>
        <v>0.47132629741214699</v>
      </c>
    </row>
    <row r="134" spans="1:16" ht="20" customHeight="1" x14ac:dyDescent="0.15">
      <c r="A134" s="28">
        <v>26.597000000000001</v>
      </c>
      <c r="B134" s="4">
        <v>17.8</v>
      </c>
      <c r="C134" s="5">
        <f t="shared" si="16"/>
        <v>0.25144407574425442</v>
      </c>
      <c r="D134" s="5">
        <f t="shared" si="17"/>
        <v>0.37595970049951949</v>
      </c>
      <c r="E134" s="5">
        <v>26.597000000000001</v>
      </c>
      <c r="F134" s="5">
        <v>32.281799999999997</v>
      </c>
      <c r="G134" s="5">
        <f t="shared" si="18"/>
        <v>0.19523456482004831</v>
      </c>
      <c r="H134" s="5">
        <f t="shared" si="19"/>
        <v>0.75649771399513033</v>
      </c>
      <c r="I134" s="5">
        <v>26.597000000000001</v>
      </c>
      <c r="J134" s="5">
        <v>29.636399999999998</v>
      </c>
      <c r="K134" s="5">
        <f t="shared" si="20"/>
        <v>0.24170082060322973</v>
      </c>
      <c r="L134" s="5">
        <f t="shared" si="21"/>
        <v>0.7403491854919898</v>
      </c>
      <c r="M134" s="5">
        <v>21.244</v>
      </c>
      <c r="N134" s="5">
        <v>28.382400000000001</v>
      </c>
      <c r="O134" s="5">
        <f t="shared" si="22"/>
        <v>0.20532348790907159</v>
      </c>
      <c r="P134" s="5">
        <f t="shared" si="23"/>
        <v>0.34410625412971396</v>
      </c>
    </row>
    <row r="135" spans="1:16" ht="20" customHeight="1" x14ac:dyDescent="0.15">
      <c r="A135" s="28">
        <v>26.8</v>
      </c>
      <c r="B135" s="4">
        <v>18.399999999999999</v>
      </c>
      <c r="C135" s="5">
        <f t="shared" si="16"/>
        <v>0.25336320750257618</v>
      </c>
      <c r="D135" s="5">
        <f t="shared" si="17"/>
        <v>0.38863249939276168</v>
      </c>
      <c r="E135" s="5">
        <v>26.8</v>
      </c>
      <c r="F135" s="5">
        <v>32.181800000000003</v>
      </c>
      <c r="G135" s="5">
        <f t="shared" si="18"/>
        <v>0.19672468087292908</v>
      </c>
      <c r="H135" s="5">
        <f t="shared" si="19"/>
        <v>0.75415429536917056</v>
      </c>
      <c r="I135" s="5">
        <v>26.8</v>
      </c>
      <c r="J135" s="5">
        <v>30.7727</v>
      </c>
      <c r="K135" s="5">
        <f t="shared" si="20"/>
        <v>0.24354558755372999</v>
      </c>
      <c r="L135" s="5">
        <f t="shared" si="21"/>
        <v>0.76873518309880273</v>
      </c>
      <c r="M135" s="5">
        <v>21.407</v>
      </c>
      <c r="N135" s="5">
        <v>23.2117</v>
      </c>
      <c r="O135" s="5">
        <f t="shared" si="22"/>
        <v>0.20689888465776199</v>
      </c>
      <c r="P135" s="5">
        <f t="shared" si="23"/>
        <v>0.28141704503434106</v>
      </c>
    </row>
    <row r="136" spans="1:16" ht="20" customHeight="1" x14ac:dyDescent="0.15">
      <c r="A136" s="28">
        <v>27.003</v>
      </c>
      <c r="B136" s="4">
        <v>17.581800000000001</v>
      </c>
      <c r="C136" s="5">
        <f t="shared" si="16"/>
        <v>0.25528233926089794</v>
      </c>
      <c r="D136" s="5">
        <f t="shared" si="17"/>
        <v>0.37135102596867708</v>
      </c>
      <c r="E136" s="5">
        <v>27.003</v>
      </c>
      <c r="F136" s="5">
        <v>31.5182</v>
      </c>
      <c r="G136" s="5">
        <f t="shared" si="18"/>
        <v>0.19821479692580984</v>
      </c>
      <c r="H136" s="5">
        <f t="shared" si="19"/>
        <v>0.73860336936730042</v>
      </c>
      <c r="I136" s="5">
        <v>27.003</v>
      </c>
      <c r="J136" s="5">
        <v>29.681799999999999</v>
      </c>
      <c r="K136" s="5">
        <f t="shared" si="20"/>
        <v>0.24539035450423025</v>
      </c>
      <c r="L136" s="5">
        <f t="shared" si="21"/>
        <v>0.74148332638026693</v>
      </c>
      <c r="M136" s="5">
        <v>21.568999999999999</v>
      </c>
      <c r="N136" s="5">
        <v>28.1829</v>
      </c>
      <c r="O136" s="5">
        <f t="shared" si="22"/>
        <v>0.20846461639572419</v>
      </c>
      <c r="P136" s="5">
        <f t="shared" si="23"/>
        <v>0.34168752993095425</v>
      </c>
    </row>
    <row r="137" spans="1:16" ht="20" customHeight="1" x14ac:dyDescent="0.15">
      <c r="A137" s="28">
        <v>27.206</v>
      </c>
      <c r="B137" s="4">
        <v>17.7545</v>
      </c>
      <c r="C137" s="5">
        <f t="shared" si="16"/>
        <v>0.2572014710192197</v>
      </c>
      <c r="D137" s="5">
        <f t="shared" si="17"/>
        <v>0.37499867991678193</v>
      </c>
      <c r="E137" s="5">
        <v>27.206</v>
      </c>
      <c r="F137" s="5">
        <v>32.354500000000002</v>
      </c>
      <c r="G137" s="5">
        <f t="shared" si="18"/>
        <v>0.19970491297869061</v>
      </c>
      <c r="H137" s="5">
        <f t="shared" si="19"/>
        <v>0.75820137933620324</v>
      </c>
      <c r="I137" s="5">
        <v>27.206</v>
      </c>
      <c r="J137" s="5">
        <v>29.7273</v>
      </c>
      <c r="K137" s="5">
        <f t="shared" si="20"/>
        <v>0.24723512145473051</v>
      </c>
      <c r="L137" s="5">
        <f t="shared" si="21"/>
        <v>0.74261996537622754</v>
      </c>
      <c r="M137" s="5">
        <v>21.731000000000002</v>
      </c>
      <c r="N137" s="5">
        <v>23.337800000000001</v>
      </c>
      <c r="O137" s="5">
        <f t="shared" si="22"/>
        <v>0.21003034813368646</v>
      </c>
      <c r="P137" s="5">
        <f t="shared" si="23"/>
        <v>0.28294587271085037</v>
      </c>
    </row>
    <row r="138" spans="1:16" ht="20" customHeight="1" x14ac:dyDescent="0.15">
      <c r="A138" s="28">
        <v>27.408999999999999</v>
      </c>
      <c r="B138" s="4">
        <v>17.4909</v>
      </c>
      <c r="C138" s="5">
        <f t="shared" si="16"/>
        <v>0.2591206027775414</v>
      </c>
      <c r="D138" s="5">
        <f t="shared" si="17"/>
        <v>0.36943109693635084</v>
      </c>
      <c r="E138" s="5">
        <v>27.408999999999999</v>
      </c>
      <c r="F138" s="5">
        <v>32.609099999999998</v>
      </c>
      <c r="G138" s="5">
        <f t="shared" si="18"/>
        <v>0.20119502903157138</v>
      </c>
      <c r="H138" s="5">
        <f t="shared" si="19"/>
        <v>0.76416772315789716</v>
      </c>
      <c r="I138" s="5">
        <v>27.408999999999999</v>
      </c>
      <c r="J138" s="5">
        <v>29.106100000000001</v>
      </c>
      <c r="K138" s="5">
        <f t="shared" si="20"/>
        <v>0.24907988840523076</v>
      </c>
      <c r="L138" s="5">
        <f t="shared" si="21"/>
        <v>0.72710172044676169</v>
      </c>
      <c r="M138" s="5">
        <v>21.893000000000001</v>
      </c>
      <c r="N138" s="5">
        <v>26.333200000000001</v>
      </c>
      <c r="O138" s="5">
        <f t="shared" si="22"/>
        <v>0.21159607987164869</v>
      </c>
      <c r="P138" s="5">
        <f t="shared" si="23"/>
        <v>0.31926189509162661</v>
      </c>
    </row>
    <row r="139" spans="1:16" ht="20" customHeight="1" x14ac:dyDescent="0.15">
      <c r="A139" s="28">
        <v>27.611999999999998</v>
      </c>
      <c r="B139" s="4">
        <v>18.309100000000001</v>
      </c>
      <c r="C139" s="5">
        <f t="shared" si="16"/>
        <v>0.26103973453586315</v>
      </c>
      <c r="D139" s="5">
        <f t="shared" si="17"/>
        <v>0.38671257036043555</v>
      </c>
      <c r="E139" s="5">
        <v>27.611999999999998</v>
      </c>
      <c r="F139" s="5">
        <v>32.2273</v>
      </c>
      <c r="G139" s="5">
        <f t="shared" si="18"/>
        <v>0.20268514508445215</v>
      </c>
      <c r="H139" s="5">
        <f t="shared" si="19"/>
        <v>0.75522055084398221</v>
      </c>
      <c r="I139" s="5">
        <v>27.611999999999998</v>
      </c>
      <c r="J139" s="5">
        <v>30.393899999999999</v>
      </c>
      <c r="K139" s="5">
        <f t="shared" si="20"/>
        <v>0.25092465535573105</v>
      </c>
      <c r="L139" s="5">
        <f t="shared" si="21"/>
        <v>0.75927235119397063</v>
      </c>
      <c r="M139" s="5">
        <v>22.055</v>
      </c>
      <c r="N139" s="5">
        <v>29.075199999999999</v>
      </c>
      <c r="O139" s="5">
        <f t="shared" si="22"/>
        <v>0.2131618116096109</v>
      </c>
      <c r="P139" s="5">
        <f t="shared" si="23"/>
        <v>0.35250571340239933</v>
      </c>
    </row>
    <row r="140" spans="1:16" ht="20" customHeight="1" x14ac:dyDescent="0.15">
      <c r="A140" s="28">
        <v>27.815000000000001</v>
      </c>
      <c r="B140" s="4">
        <v>18.663599999999999</v>
      </c>
      <c r="C140" s="5">
        <f t="shared" si="16"/>
        <v>0.26295886629418497</v>
      </c>
      <c r="D140" s="5">
        <f t="shared" si="17"/>
        <v>0.39420008237319276</v>
      </c>
      <c r="E140" s="5">
        <v>27.815000000000001</v>
      </c>
      <c r="F140" s="5">
        <v>32.309100000000001</v>
      </c>
      <c r="G140" s="5">
        <f t="shared" si="18"/>
        <v>0.20417526113733292</v>
      </c>
      <c r="H140" s="5">
        <f t="shared" si="19"/>
        <v>0.75713746728001752</v>
      </c>
      <c r="I140" s="5">
        <v>27.815000000000001</v>
      </c>
      <c r="J140" s="5">
        <v>27.9848</v>
      </c>
      <c r="K140" s="5">
        <f t="shared" si="20"/>
        <v>0.25276942230623134</v>
      </c>
      <c r="L140" s="5">
        <f t="shared" si="21"/>
        <v>0.69909043899246326</v>
      </c>
      <c r="M140" s="5">
        <v>22.218</v>
      </c>
      <c r="N140" s="5">
        <v>29.8504</v>
      </c>
      <c r="O140" s="5">
        <f t="shared" si="22"/>
        <v>0.21473720835830129</v>
      </c>
      <c r="P140" s="5">
        <f t="shared" si="23"/>
        <v>0.36190418457472284</v>
      </c>
    </row>
    <row r="141" spans="1:16" ht="20" customHeight="1" x14ac:dyDescent="0.15">
      <c r="A141" s="28">
        <v>28.018000000000001</v>
      </c>
      <c r="B141" s="4">
        <v>18.863600000000002</v>
      </c>
      <c r="C141" s="5">
        <f t="shared" si="16"/>
        <v>0.26487799805250667</v>
      </c>
      <c r="D141" s="5">
        <f t="shared" si="17"/>
        <v>0.39842434867094023</v>
      </c>
      <c r="E141" s="5">
        <v>28.018000000000001</v>
      </c>
      <c r="F141" s="5">
        <v>32.945500000000003</v>
      </c>
      <c r="G141" s="5">
        <f t="shared" si="18"/>
        <v>0.20566537719021369</v>
      </c>
      <c r="H141" s="5">
        <f t="shared" si="19"/>
        <v>0.7720509834156265</v>
      </c>
      <c r="I141" s="5">
        <v>28.018000000000001</v>
      </c>
      <c r="J141" s="5">
        <v>27.833300000000001</v>
      </c>
      <c r="K141" s="5">
        <f t="shared" si="20"/>
        <v>0.25461418925673157</v>
      </c>
      <c r="L141" s="5">
        <f t="shared" si="21"/>
        <v>0.69530580585206714</v>
      </c>
      <c r="M141" s="5">
        <v>22.38</v>
      </c>
      <c r="N141" s="5">
        <v>28.928599999999999</v>
      </c>
      <c r="O141" s="5">
        <f t="shared" si="22"/>
        <v>0.2163029400962635</v>
      </c>
      <c r="P141" s="5">
        <f t="shared" si="23"/>
        <v>0.35072834514406259</v>
      </c>
    </row>
    <row r="142" spans="1:16" ht="20" customHeight="1" x14ac:dyDescent="0.15">
      <c r="A142" s="28">
        <v>28.221</v>
      </c>
      <c r="B142" s="4">
        <v>17.590900000000001</v>
      </c>
      <c r="C142" s="5">
        <f t="shared" si="16"/>
        <v>0.26679712981082843</v>
      </c>
      <c r="D142" s="5">
        <f t="shared" si="17"/>
        <v>0.37154323008522461</v>
      </c>
      <c r="E142" s="5">
        <v>28.221</v>
      </c>
      <c r="F142" s="5">
        <v>31.5</v>
      </c>
      <c r="G142" s="5">
        <f t="shared" si="18"/>
        <v>0.20715549324309446</v>
      </c>
      <c r="H142" s="5">
        <f t="shared" si="19"/>
        <v>0.73817686717737574</v>
      </c>
      <c r="I142" s="5">
        <v>28.221</v>
      </c>
      <c r="J142" s="5">
        <v>29.136399999999998</v>
      </c>
      <c r="K142" s="5">
        <f t="shared" si="20"/>
        <v>0.25645895620723186</v>
      </c>
      <c r="L142" s="5">
        <f t="shared" si="21"/>
        <v>0.72785864707484083</v>
      </c>
      <c r="M142" s="5">
        <v>22.542000000000002</v>
      </c>
      <c r="N142" s="5">
        <v>23.5459</v>
      </c>
      <c r="O142" s="5">
        <f t="shared" si="22"/>
        <v>0.21786867183422576</v>
      </c>
      <c r="P142" s="5">
        <f t="shared" si="23"/>
        <v>0.28546886271466937</v>
      </c>
    </row>
    <row r="143" spans="1:16" ht="20" customHeight="1" x14ac:dyDescent="0.15">
      <c r="A143" s="28">
        <v>28.423999999999999</v>
      </c>
      <c r="B143" s="4">
        <v>17.0091</v>
      </c>
      <c r="C143" s="5">
        <f t="shared" si="16"/>
        <v>0.26871626156915018</v>
      </c>
      <c r="D143" s="5">
        <f t="shared" si="17"/>
        <v>0.35925483942507735</v>
      </c>
      <c r="E143" s="5">
        <v>28.423999999999999</v>
      </c>
      <c r="F143" s="5">
        <v>31.2727</v>
      </c>
      <c r="G143" s="5">
        <f t="shared" si="18"/>
        <v>0.20864560929597523</v>
      </c>
      <c r="H143" s="5">
        <f t="shared" si="19"/>
        <v>0.73285027664056879</v>
      </c>
      <c r="I143" s="5">
        <v>28.423999999999999</v>
      </c>
      <c r="J143" s="5">
        <v>29.2576</v>
      </c>
      <c r="K143" s="5">
        <f t="shared" si="20"/>
        <v>0.25830372315773215</v>
      </c>
      <c r="L143" s="5">
        <f t="shared" si="21"/>
        <v>0.73088635358715781</v>
      </c>
      <c r="M143" s="5">
        <v>22.704000000000001</v>
      </c>
      <c r="N143" s="5">
        <v>24.8706</v>
      </c>
      <c r="O143" s="5">
        <f t="shared" si="22"/>
        <v>0.21943440357218799</v>
      </c>
      <c r="P143" s="5">
        <f t="shared" si="23"/>
        <v>0.30152943387305031</v>
      </c>
    </row>
    <row r="144" spans="1:16" ht="20" customHeight="1" x14ac:dyDescent="0.15">
      <c r="A144" s="28">
        <v>28.626999999999999</v>
      </c>
      <c r="B144" s="4">
        <v>17.4636</v>
      </c>
      <c r="C144" s="5">
        <f t="shared" si="16"/>
        <v>0.27063539332747194</v>
      </c>
      <c r="D144" s="5">
        <f t="shared" si="17"/>
        <v>0.36885448458670833</v>
      </c>
      <c r="E144" s="5">
        <v>28.626999999999999</v>
      </c>
      <c r="F144" s="5">
        <v>32.436399999999999</v>
      </c>
      <c r="G144" s="5">
        <f t="shared" si="18"/>
        <v>0.210135725348856</v>
      </c>
      <c r="H144" s="5">
        <f t="shared" si="19"/>
        <v>0.76012063919086437</v>
      </c>
      <c r="I144" s="5">
        <v>28.626999999999999</v>
      </c>
      <c r="J144" s="5">
        <v>30.575800000000001</v>
      </c>
      <c r="K144" s="5">
        <f t="shared" si="20"/>
        <v>0.26014849010823238</v>
      </c>
      <c r="L144" s="5">
        <f t="shared" si="21"/>
        <v>0.76381640907012949</v>
      </c>
      <c r="M144" s="5">
        <v>22.866</v>
      </c>
      <c r="N144" s="5">
        <v>22.3995</v>
      </c>
      <c r="O144" s="5">
        <f t="shared" si="22"/>
        <v>0.2210001353101502</v>
      </c>
      <c r="P144" s="5">
        <f t="shared" si="23"/>
        <v>0.27156998842164609</v>
      </c>
    </row>
    <row r="145" spans="1:16" ht="20" customHeight="1" x14ac:dyDescent="0.15">
      <c r="A145" s="28">
        <v>28.83</v>
      </c>
      <c r="B145" s="4">
        <v>17.418199999999999</v>
      </c>
      <c r="C145" s="5">
        <f t="shared" si="16"/>
        <v>0.2725545250857937</v>
      </c>
      <c r="D145" s="5">
        <f t="shared" si="17"/>
        <v>0.36789557613711965</v>
      </c>
      <c r="E145" s="5">
        <v>28.83</v>
      </c>
      <c r="F145" s="5">
        <v>33.390900000000002</v>
      </c>
      <c r="G145" s="5">
        <f t="shared" si="18"/>
        <v>0.21162584140173676</v>
      </c>
      <c r="H145" s="5">
        <f t="shared" si="19"/>
        <v>0.78248856997565197</v>
      </c>
      <c r="I145" s="5">
        <v>28.83</v>
      </c>
      <c r="J145" s="5">
        <v>31.2424</v>
      </c>
      <c r="K145" s="5">
        <f t="shared" si="20"/>
        <v>0.26199325705873266</v>
      </c>
      <c r="L145" s="5">
        <f t="shared" si="21"/>
        <v>0.78046879488787246</v>
      </c>
      <c r="M145" s="5">
        <v>23.027999999999999</v>
      </c>
      <c r="N145" s="5">
        <v>21.328700000000001</v>
      </c>
      <c r="O145" s="5">
        <f t="shared" si="22"/>
        <v>0.22256586704811243</v>
      </c>
      <c r="P145" s="5">
        <f t="shared" si="23"/>
        <v>0.25858768329867915</v>
      </c>
    </row>
    <row r="146" spans="1:16" ht="20" customHeight="1" x14ac:dyDescent="0.15">
      <c r="A146" s="28">
        <v>29.033000000000001</v>
      </c>
      <c r="B146" s="4">
        <v>17.927299999999999</v>
      </c>
      <c r="C146" s="5">
        <f t="shared" si="16"/>
        <v>0.27447365684411545</v>
      </c>
      <c r="D146" s="5">
        <f t="shared" si="17"/>
        <v>0.37864844599803571</v>
      </c>
      <c r="E146" s="5">
        <v>29.033000000000001</v>
      </c>
      <c r="F146" s="5">
        <v>32.6</v>
      </c>
      <c r="G146" s="5">
        <f t="shared" si="18"/>
        <v>0.21311595745461753</v>
      </c>
      <c r="H146" s="5">
        <f t="shared" si="19"/>
        <v>0.76395447206293488</v>
      </c>
      <c r="I146" s="5">
        <v>29.033000000000001</v>
      </c>
      <c r="J146" s="5">
        <v>32.030299999999997</v>
      </c>
      <c r="K146" s="5">
        <f t="shared" si="20"/>
        <v>0.26383802400923295</v>
      </c>
      <c r="L146" s="5">
        <f t="shared" si="21"/>
        <v>0.8001513853256158</v>
      </c>
      <c r="M146" s="5">
        <v>23.190999999999999</v>
      </c>
      <c r="N146" s="5">
        <v>21.876300000000001</v>
      </c>
      <c r="O146" s="5">
        <f t="shared" si="22"/>
        <v>0.22414126379680283</v>
      </c>
      <c r="P146" s="5">
        <f t="shared" si="23"/>
        <v>0.265226747816177</v>
      </c>
    </row>
    <row r="147" spans="1:16" ht="20" customHeight="1" x14ac:dyDescent="0.15">
      <c r="A147" s="28">
        <v>29.236000000000001</v>
      </c>
      <c r="B147" s="4">
        <v>18.3</v>
      </c>
      <c r="C147" s="5">
        <f t="shared" si="16"/>
        <v>0.27639278860243721</v>
      </c>
      <c r="D147" s="5">
        <f t="shared" si="17"/>
        <v>0.38652036624388802</v>
      </c>
      <c r="E147" s="5">
        <v>29.236000000000001</v>
      </c>
      <c r="F147" s="5">
        <v>33.327300000000001</v>
      </c>
      <c r="G147" s="5">
        <f t="shared" si="18"/>
        <v>0.2146060735074983</v>
      </c>
      <c r="H147" s="5">
        <f t="shared" si="19"/>
        <v>0.78099815572954145</v>
      </c>
      <c r="I147" s="5">
        <v>29.236000000000001</v>
      </c>
      <c r="J147" s="5">
        <v>30.636399999999998</v>
      </c>
      <c r="K147" s="5">
        <f t="shared" si="20"/>
        <v>0.26568279095973318</v>
      </c>
      <c r="L147" s="5">
        <f t="shared" si="21"/>
        <v>0.76533026232628787</v>
      </c>
      <c r="M147" s="5">
        <v>23.353000000000002</v>
      </c>
      <c r="N147" s="5">
        <v>24.697399999999998</v>
      </c>
      <c r="O147" s="5">
        <f t="shared" si="22"/>
        <v>0.22570699553476506</v>
      </c>
      <c r="P147" s="5">
        <f t="shared" si="23"/>
        <v>0.29942956905487894</v>
      </c>
    </row>
    <row r="148" spans="1:16" ht="20" customHeight="1" x14ac:dyDescent="0.15">
      <c r="A148" s="28">
        <v>29.439</v>
      </c>
      <c r="B148" s="4">
        <v>18.427299999999999</v>
      </c>
      <c r="C148" s="5">
        <f t="shared" si="16"/>
        <v>0.27831192036075897</v>
      </c>
      <c r="D148" s="5">
        <f t="shared" si="17"/>
        <v>0.38920911174240419</v>
      </c>
      <c r="E148" s="5">
        <v>29.439</v>
      </c>
      <c r="F148" s="5">
        <v>32.490900000000003</v>
      </c>
      <c r="G148" s="5">
        <f t="shared" si="18"/>
        <v>0.21609618956037907</v>
      </c>
      <c r="H148" s="5">
        <f t="shared" si="19"/>
        <v>0.76139780234201271</v>
      </c>
      <c r="I148" s="5">
        <v>29.439</v>
      </c>
      <c r="J148" s="5">
        <v>30.606100000000001</v>
      </c>
      <c r="K148" s="5">
        <f t="shared" si="20"/>
        <v>0.26752755791023347</v>
      </c>
      <c r="L148" s="5">
        <f t="shared" si="21"/>
        <v>0.76457333569820873</v>
      </c>
      <c r="M148" s="5">
        <v>23.515000000000001</v>
      </c>
      <c r="N148" s="5">
        <v>21.305800000000001</v>
      </c>
      <c r="O148" s="5">
        <f t="shared" si="22"/>
        <v>0.22727272727272729</v>
      </c>
      <c r="P148" s="5">
        <f t="shared" si="23"/>
        <v>0.25831004528288165</v>
      </c>
    </row>
    <row r="149" spans="1:16" ht="20" customHeight="1" x14ac:dyDescent="0.15">
      <c r="A149" s="28">
        <v>29.641999999999999</v>
      </c>
      <c r="B149" s="4">
        <v>18.445499999999999</v>
      </c>
      <c r="C149" s="5">
        <f t="shared" si="16"/>
        <v>0.28023105211908073</v>
      </c>
      <c r="D149" s="5">
        <f t="shared" si="17"/>
        <v>0.38959351997549924</v>
      </c>
      <c r="E149" s="5">
        <v>29.641999999999999</v>
      </c>
      <c r="F149" s="5">
        <v>32.863599999999998</v>
      </c>
      <c r="G149" s="5">
        <f t="shared" si="18"/>
        <v>0.21758630561325984</v>
      </c>
      <c r="H149" s="5">
        <f t="shared" si="19"/>
        <v>0.77013172356096515</v>
      </c>
      <c r="I149" s="5">
        <v>29.641999999999999</v>
      </c>
      <c r="J149" s="5">
        <v>29.166699999999999</v>
      </c>
      <c r="K149" s="5">
        <f t="shared" si="20"/>
        <v>0.2693723248607337</v>
      </c>
      <c r="L149" s="5">
        <f t="shared" si="21"/>
        <v>0.72861557370292007</v>
      </c>
      <c r="M149" s="5">
        <v>23.677</v>
      </c>
      <c r="N149" s="5">
        <v>21.310600000000001</v>
      </c>
      <c r="O149" s="5">
        <f t="shared" si="22"/>
        <v>0.2288384590106895</v>
      </c>
      <c r="P149" s="5">
        <f t="shared" si="23"/>
        <v>0.25836824015082172</v>
      </c>
    </row>
    <row r="150" spans="1:16" ht="20" customHeight="1" x14ac:dyDescent="0.15">
      <c r="A150" s="28">
        <v>29.844999999999999</v>
      </c>
      <c r="B150" s="4">
        <v>18.690899999999999</v>
      </c>
      <c r="C150" s="5">
        <f t="shared" si="16"/>
        <v>0.28215018387740243</v>
      </c>
      <c r="D150" s="5">
        <f t="shared" si="17"/>
        <v>0.39477669472283528</v>
      </c>
      <c r="E150" s="5">
        <v>29.844999999999999</v>
      </c>
      <c r="F150" s="5">
        <v>32.681800000000003</v>
      </c>
      <c r="G150" s="5">
        <f t="shared" si="18"/>
        <v>0.21907642166614061</v>
      </c>
      <c r="H150" s="5">
        <f t="shared" si="19"/>
        <v>0.76587138849897018</v>
      </c>
      <c r="I150" s="5">
        <v>29.844999999999999</v>
      </c>
      <c r="J150" s="5">
        <v>29.2424</v>
      </c>
      <c r="K150" s="5">
        <f t="shared" si="20"/>
        <v>0.27121709181123399</v>
      </c>
      <c r="L150" s="5">
        <f t="shared" si="21"/>
        <v>0.73050664121927644</v>
      </c>
      <c r="M150" s="5">
        <v>23.838999999999999</v>
      </c>
      <c r="N150" s="5">
        <v>15.1282</v>
      </c>
      <c r="O150" s="5">
        <f t="shared" si="22"/>
        <v>0.23040419074865173</v>
      </c>
      <c r="P150" s="5">
        <f t="shared" si="23"/>
        <v>0.1834132502439941</v>
      </c>
    </row>
    <row r="151" spans="1:16" ht="20" customHeight="1" x14ac:dyDescent="0.15">
      <c r="A151" s="28">
        <v>30.047999999999998</v>
      </c>
      <c r="B151" s="4">
        <v>18.627300000000002</v>
      </c>
      <c r="C151" s="5">
        <f t="shared" si="16"/>
        <v>0.28406931563572418</v>
      </c>
      <c r="D151" s="5">
        <f t="shared" si="17"/>
        <v>0.39343337804015166</v>
      </c>
      <c r="E151" s="5">
        <v>30.047999999999998</v>
      </c>
      <c r="F151" s="5">
        <v>33.418199999999999</v>
      </c>
      <c r="G151" s="5">
        <f t="shared" si="18"/>
        <v>0.22056653771902138</v>
      </c>
      <c r="H151" s="5">
        <f t="shared" si="19"/>
        <v>0.78312832326053894</v>
      </c>
      <c r="I151" s="5">
        <v>30.047999999999998</v>
      </c>
      <c r="J151" s="5">
        <v>30.696999999999999</v>
      </c>
      <c r="K151" s="5">
        <f t="shared" si="20"/>
        <v>0.27306185876173428</v>
      </c>
      <c r="L151" s="5">
        <f t="shared" si="21"/>
        <v>0.76684411558244636</v>
      </c>
      <c r="M151" s="5">
        <v>24.001000000000001</v>
      </c>
      <c r="N151" s="5">
        <v>16.478300000000001</v>
      </c>
      <c r="O151" s="5">
        <f t="shared" si="22"/>
        <v>0.23196992248661399</v>
      </c>
      <c r="P151" s="5">
        <f t="shared" si="23"/>
        <v>0.1997817692452247</v>
      </c>
    </row>
    <row r="152" spans="1:16" ht="20" customHeight="1" x14ac:dyDescent="0.15">
      <c r="A152" s="28">
        <v>30.251000000000001</v>
      </c>
      <c r="B152" s="4">
        <v>17.909099999999999</v>
      </c>
      <c r="C152" s="5">
        <f t="shared" si="16"/>
        <v>0.285988447394046</v>
      </c>
      <c r="D152" s="5">
        <f t="shared" si="17"/>
        <v>0.37826403776494066</v>
      </c>
      <c r="E152" s="5">
        <v>30.251000000000001</v>
      </c>
      <c r="F152" s="5">
        <v>32.554499999999997</v>
      </c>
      <c r="G152" s="5">
        <f t="shared" si="18"/>
        <v>0.22205665377190215</v>
      </c>
      <c r="H152" s="5">
        <f t="shared" si="19"/>
        <v>0.762888216588123</v>
      </c>
      <c r="I152" s="5">
        <v>30.251000000000001</v>
      </c>
      <c r="J152" s="5">
        <v>30.378799999999998</v>
      </c>
      <c r="K152" s="5">
        <f t="shared" si="20"/>
        <v>0.27490662571223456</v>
      </c>
      <c r="L152" s="5">
        <f t="shared" si="21"/>
        <v>0.75889513693377264</v>
      </c>
      <c r="M152" s="5">
        <v>24.164000000000001</v>
      </c>
      <c r="N152" s="5">
        <v>15.6983</v>
      </c>
      <c r="O152" s="5">
        <f t="shared" si="22"/>
        <v>0.23354531923530439</v>
      </c>
      <c r="P152" s="5">
        <f t="shared" si="23"/>
        <v>0.19032510320496113</v>
      </c>
    </row>
    <row r="153" spans="1:16" ht="20" customHeight="1" x14ac:dyDescent="0.15">
      <c r="A153" s="28">
        <v>30.454000000000001</v>
      </c>
      <c r="B153" s="4">
        <v>17.600000000000001</v>
      </c>
      <c r="C153" s="5">
        <f t="shared" si="16"/>
        <v>0.2879075791523677</v>
      </c>
      <c r="D153" s="5">
        <f t="shared" si="17"/>
        <v>0.37173543420177207</v>
      </c>
      <c r="E153" s="5">
        <v>30.454000000000001</v>
      </c>
      <c r="F153" s="5">
        <v>32.654499999999999</v>
      </c>
      <c r="G153" s="5">
        <f t="shared" si="18"/>
        <v>0.22354676982478291</v>
      </c>
      <c r="H153" s="5">
        <f t="shared" si="19"/>
        <v>0.76523163521408299</v>
      </c>
      <c r="I153" s="5">
        <v>30.454000000000001</v>
      </c>
      <c r="J153" s="5">
        <v>30.439399999999999</v>
      </c>
      <c r="K153" s="5">
        <f t="shared" si="20"/>
        <v>0.2767513926627348</v>
      </c>
      <c r="L153" s="5">
        <f t="shared" si="21"/>
        <v>0.76040899018993113</v>
      </c>
      <c r="M153" s="5">
        <v>24.326000000000001</v>
      </c>
      <c r="N153" s="5">
        <v>13.6533</v>
      </c>
      <c r="O153" s="5">
        <f t="shared" si="22"/>
        <v>0.23511105097326659</v>
      </c>
      <c r="P153" s="5">
        <f t="shared" si="23"/>
        <v>0.16553166467632136</v>
      </c>
    </row>
    <row r="154" spans="1:16" ht="20" customHeight="1" x14ac:dyDescent="0.15">
      <c r="A154" s="28">
        <v>30.657</v>
      </c>
      <c r="B154" s="4">
        <v>17.7182</v>
      </c>
      <c r="C154" s="5">
        <f t="shared" si="16"/>
        <v>0.28982671091068946</v>
      </c>
      <c r="D154" s="5">
        <f t="shared" si="17"/>
        <v>0.37423197558374077</v>
      </c>
      <c r="E154" s="5">
        <v>30.657</v>
      </c>
      <c r="F154" s="5">
        <v>32.118200000000002</v>
      </c>
      <c r="G154" s="5">
        <f t="shared" si="18"/>
        <v>0.22503688587766368</v>
      </c>
      <c r="H154" s="5">
        <f t="shared" si="19"/>
        <v>0.75266388112306004</v>
      </c>
      <c r="I154" s="5">
        <v>30.657</v>
      </c>
      <c r="J154" s="5">
        <v>31.106100000000001</v>
      </c>
      <c r="K154" s="5">
        <f t="shared" si="20"/>
        <v>0.27859615961323508</v>
      </c>
      <c r="L154" s="5">
        <f t="shared" si="21"/>
        <v>0.77706387411535771</v>
      </c>
      <c r="M154" s="5">
        <v>24.488</v>
      </c>
      <c r="N154" s="5">
        <v>11.6348</v>
      </c>
      <c r="O154" s="5">
        <f t="shared" si="22"/>
        <v>0.23667678271122883</v>
      </c>
      <c r="P154" s="5">
        <f t="shared" si="23"/>
        <v>0.14105951031443414</v>
      </c>
    </row>
    <row r="155" spans="1:16" ht="20" customHeight="1" x14ac:dyDescent="0.15">
      <c r="A155" s="28">
        <v>30.86</v>
      </c>
      <c r="B155" s="4">
        <v>17.2636</v>
      </c>
      <c r="C155" s="5">
        <f t="shared" si="16"/>
        <v>0.29174584266901121</v>
      </c>
      <c r="D155" s="5">
        <f t="shared" si="17"/>
        <v>0.36463021828896092</v>
      </c>
      <c r="E155" s="5">
        <v>30.86</v>
      </c>
      <c r="F155" s="5">
        <v>32.336399999999998</v>
      </c>
      <c r="G155" s="5">
        <f t="shared" si="18"/>
        <v>0.22652700193054445</v>
      </c>
      <c r="H155" s="5">
        <f t="shared" si="19"/>
        <v>0.75777722056490449</v>
      </c>
      <c r="I155" s="5">
        <v>30.86</v>
      </c>
      <c r="J155" s="5">
        <v>31.333300000000001</v>
      </c>
      <c r="K155" s="5">
        <f t="shared" si="20"/>
        <v>0.28044092656373532</v>
      </c>
      <c r="L155" s="5">
        <f t="shared" si="21"/>
        <v>0.7827395747721102</v>
      </c>
      <c r="M155" s="5">
        <v>24.65</v>
      </c>
      <c r="N155" s="5">
        <v>13.2339</v>
      </c>
      <c r="O155" s="5">
        <f t="shared" si="22"/>
        <v>0.23824251444919103</v>
      </c>
      <c r="P155" s="5">
        <f t="shared" si="23"/>
        <v>0.16044688809005656</v>
      </c>
    </row>
    <row r="156" spans="1:16" ht="20" customHeight="1" x14ac:dyDescent="0.15">
      <c r="A156" s="28">
        <v>31.062999999999999</v>
      </c>
      <c r="B156" s="4">
        <v>17.136399999999998</v>
      </c>
      <c r="C156" s="5">
        <f t="shared" si="16"/>
        <v>0.29366497442733297</v>
      </c>
      <c r="D156" s="5">
        <f t="shared" si="17"/>
        <v>0.36194358492359352</v>
      </c>
      <c r="E156" s="5">
        <v>31.062999999999999</v>
      </c>
      <c r="F156" s="5">
        <v>31.2182</v>
      </c>
      <c r="G156" s="5">
        <f t="shared" si="18"/>
        <v>0.22801711798342522</v>
      </c>
      <c r="H156" s="5">
        <f t="shared" si="19"/>
        <v>0.73157311348942067</v>
      </c>
      <c r="I156" s="5">
        <v>31.062999999999999</v>
      </c>
      <c r="J156" s="5">
        <v>30.363600000000002</v>
      </c>
      <c r="K156" s="5">
        <f t="shared" si="20"/>
        <v>0.2822856935142356</v>
      </c>
      <c r="L156" s="5">
        <f t="shared" si="21"/>
        <v>0.75851542456589149</v>
      </c>
      <c r="M156" s="5">
        <v>24.812000000000001</v>
      </c>
      <c r="N156" s="5">
        <v>10.085100000000001</v>
      </c>
      <c r="O156" s="5">
        <f t="shared" si="22"/>
        <v>0.2398082461871533</v>
      </c>
      <c r="P156" s="5">
        <f t="shared" si="23"/>
        <v>0.12227105472136177</v>
      </c>
    </row>
    <row r="157" spans="1:16" ht="20" customHeight="1" x14ac:dyDescent="0.15">
      <c r="A157" s="28">
        <v>31.265999999999998</v>
      </c>
      <c r="B157" s="4">
        <v>17.4727</v>
      </c>
      <c r="C157" s="5">
        <f t="shared" si="16"/>
        <v>0.29558410618565473</v>
      </c>
      <c r="D157" s="5">
        <f t="shared" si="17"/>
        <v>0.36904668870325585</v>
      </c>
      <c r="E157" s="5">
        <v>31.265999999999998</v>
      </c>
      <c r="F157" s="5">
        <v>31.427299999999999</v>
      </c>
      <c r="G157" s="5">
        <f t="shared" si="18"/>
        <v>0.22950723403630599</v>
      </c>
      <c r="H157" s="5">
        <f t="shared" si="19"/>
        <v>0.73647320183630283</v>
      </c>
      <c r="I157" s="5">
        <v>31.265999999999998</v>
      </c>
      <c r="J157" s="5">
        <v>29.9848</v>
      </c>
      <c r="K157" s="5">
        <f t="shared" si="20"/>
        <v>0.28413046046473589</v>
      </c>
      <c r="L157" s="5">
        <f t="shared" si="21"/>
        <v>0.74905259266105928</v>
      </c>
      <c r="M157" s="5">
        <v>24.974</v>
      </c>
      <c r="N157" s="5">
        <v>12.2925</v>
      </c>
      <c r="O157" s="5">
        <f t="shared" si="22"/>
        <v>0.2413739779251155</v>
      </c>
      <c r="P157" s="5">
        <f t="shared" si="23"/>
        <v>0.14903341961530769</v>
      </c>
    </row>
    <row r="158" spans="1:16" ht="20" customHeight="1" x14ac:dyDescent="0.15">
      <c r="A158" s="28">
        <v>31.469000000000001</v>
      </c>
      <c r="B158" s="4">
        <v>17.436399999999999</v>
      </c>
      <c r="C158" s="5">
        <f t="shared" si="16"/>
        <v>0.29750323794397648</v>
      </c>
      <c r="D158" s="5">
        <f t="shared" si="17"/>
        <v>0.36827998437021464</v>
      </c>
      <c r="E158" s="5">
        <v>31.469000000000001</v>
      </c>
      <c r="F158" s="5">
        <v>32.054499999999997</v>
      </c>
      <c r="G158" s="5">
        <f t="shared" si="18"/>
        <v>0.23099735008918676</v>
      </c>
      <c r="H158" s="5">
        <f t="shared" si="19"/>
        <v>0.75117112345832338</v>
      </c>
      <c r="I158" s="5">
        <v>31.469000000000001</v>
      </c>
      <c r="J158" s="5">
        <v>30.909099999999999</v>
      </c>
      <c r="K158" s="5">
        <f t="shared" si="20"/>
        <v>0.28597522741523618</v>
      </c>
      <c r="L158" s="5">
        <f t="shared" si="21"/>
        <v>0.77214260197900098</v>
      </c>
      <c r="M158" s="5">
        <v>25.137</v>
      </c>
      <c r="N158" s="5">
        <v>6.2276999999999996</v>
      </c>
      <c r="O158" s="5">
        <f t="shared" si="22"/>
        <v>0.2429493746738059</v>
      </c>
      <c r="P158" s="5">
        <f t="shared" si="23"/>
        <v>7.5504203973012121E-2</v>
      </c>
    </row>
    <row r="159" spans="1:16" ht="20" customHeight="1" x14ac:dyDescent="0.15">
      <c r="A159" s="28">
        <v>31.672000000000001</v>
      </c>
      <c r="B159" s="4">
        <v>16.0364</v>
      </c>
      <c r="C159" s="5">
        <f t="shared" si="16"/>
        <v>0.29942236970229824</v>
      </c>
      <c r="D159" s="5">
        <f t="shared" si="17"/>
        <v>0.33871012028598285</v>
      </c>
      <c r="E159" s="5">
        <v>31.672000000000001</v>
      </c>
      <c r="F159" s="5">
        <v>33.327300000000001</v>
      </c>
      <c r="G159" s="5">
        <f t="shared" si="18"/>
        <v>0.23248746614206753</v>
      </c>
      <c r="H159" s="5">
        <f t="shared" si="19"/>
        <v>0.78099815572954145</v>
      </c>
      <c r="I159" s="5">
        <v>31.672000000000001</v>
      </c>
      <c r="J159" s="5">
        <v>30.696999999999999</v>
      </c>
      <c r="K159" s="5">
        <f t="shared" si="20"/>
        <v>0.28781999436573641</v>
      </c>
      <c r="L159" s="5">
        <f t="shared" si="21"/>
        <v>0.76684411558244636</v>
      </c>
      <c r="M159" s="5">
        <v>25.298999999999999</v>
      </c>
      <c r="N159" s="5">
        <v>6.2603</v>
      </c>
      <c r="O159" s="5">
        <f t="shared" si="22"/>
        <v>0.24451510641176813</v>
      </c>
      <c r="P159" s="5">
        <f t="shared" si="23"/>
        <v>7.5899444117771872E-2</v>
      </c>
    </row>
    <row r="160" spans="1:16" ht="20" customHeight="1" x14ac:dyDescent="0.15">
      <c r="A160" s="28">
        <v>31.875</v>
      </c>
      <c r="B160" s="4">
        <v>16.609100000000002</v>
      </c>
      <c r="C160" s="5">
        <f t="shared" si="16"/>
        <v>0.30134150146062</v>
      </c>
      <c r="D160" s="5">
        <f t="shared" si="17"/>
        <v>0.35080630682958258</v>
      </c>
      <c r="E160" s="5">
        <v>31.875</v>
      </c>
      <c r="F160" s="5">
        <v>33.127299999999998</v>
      </c>
      <c r="G160" s="5">
        <f t="shared" si="18"/>
        <v>0.2339775821949483</v>
      </c>
      <c r="H160" s="5">
        <f t="shared" si="19"/>
        <v>0.77631131847762147</v>
      </c>
      <c r="I160" s="5">
        <v>31.875</v>
      </c>
      <c r="J160" s="5">
        <v>30.303000000000001</v>
      </c>
      <c r="K160" s="5">
        <f t="shared" si="20"/>
        <v>0.2896647613162367</v>
      </c>
      <c r="L160" s="5">
        <f t="shared" si="21"/>
        <v>0.757001571309733</v>
      </c>
      <c r="M160" s="5">
        <v>25.460999999999999</v>
      </c>
      <c r="N160" s="5">
        <v>8.43</v>
      </c>
      <c r="O160" s="5">
        <f t="shared" si="22"/>
        <v>0.24608083814973034</v>
      </c>
      <c r="P160" s="5">
        <f t="shared" si="23"/>
        <v>0.10220473681977171</v>
      </c>
    </row>
    <row r="161" spans="1:16" ht="20" customHeight="1" x14ac:dyDescent="0.15">
      <c r="A161" s="28">
        <v>32.078000000000003</v>
      </c>
      <c r="B161" s="4">
        <v>16.818200000000001</v>
      </c>
      <c r="C161" s="5">
        <f t="shared" si="16"/>
        <v>0.30326063321894176</v>
      </c>
      <c r="D161" s="5">
        <f t="shared" si="17"/>
        <v>0.35522277724387746</v>
      </c>
      <c r="E161" s="5">
        <v>32.078000000000003</v>
      </c>
      <c r="F161" s="5">
        <v>32.672699999999999</v>
      </c>
      <c r="G161" s="5">
        <f t="shared" si="18"/>
        <v>0.23546769824782909</v>
      </c>
      <c r="H161" s="5">
        <f t="shared" si="19"/>
        <v>0.76565813740400768</v>
      </c>
      <c r="I161" s="5">
        <v>32.078000000000003</v>
      </c>
      <c r="J161" s="5">
        <v>30.454499999999999</v>
      </c>
      <c r="K161" s="5">
        <f t="shared" si="20"/>
        <v>0.29150952826673698</v>
      </c>
      <c r="L161" s="5">
        <f t="shared" si="21"/>
        <v>0.76078620445012912</v>
      </c>
      <c r="M161" s="5">
        <v>25.623000000000001</v>
      </c>
      <c r="N161" s="5">
        <v>6.6032999999999999</v>
      </c>
      <c r="O161" s="5">
        <f t="shared" si="22"/>
        <v>0.2476465698876926</v>
      </c>
      <c r="P161" s="5">
        <f t="shared" si="23"/>
        <v>8.0057952389323672E-2</v>
      </c>
    </row>
    <row r="162" spans="1:16" ht="20" customHeight="1" x14ac:dyDescent="0.15">
      <c r="A162" s="28">
        <v>32.280999999999999</v>
      </c>
      <c r="B162" s="4">
        <v>16.645499999999998</v>
      </c>
      <c r="C162" s="5">
        <f t="shared" si="16"/>
        <v>0.30517976497726346</v>
      </c>
      <c r="D162" s="5">
        <f t="shared" si="17"/>
        <v>0.35157512329577251</v>
      </c>
      <c r="E162" s="5">
        <v>32.280999999999999</v>
      </c>
      <c r="F162" s="5">
        <v>32.081800000000001</v>
      </c>
      <c r="G162" s="5">
        <f t="shared" si="18"/>
        <v>0.23695781430070983</v>
      </c>
      <c r="H162" s="5">
        <f t="shared" si="19"/>
        <v>0.75181087674321057</v>
      </c>
      <c r="I162" s="5">
        <v>32.280999999999999</v>
      </c>
      <c r="J162" s="5">
        <v>30.439399999999999</v>
      </c>
      <c r="K162" s="5">
        <f t="shared" si="20"/>
        <v>0.29335429521723722</v>
      </c>
      <c r="L162" s="5">
        <f t="shared" si="21"/>
        <v>0.76040899018993113</v>
      </c>
      <c r="M162" s="5">
        <v>25.785</v>
      </c>
      <c r="N162" s="5">
        <v>6.8593999999999999</v>
      </c>
      <c r="O162" s="5">
        <f t="shared" si="22"/>
        <v>0.24921230162565483</v>
      </c>
      <c r="P162" s="5">
        <f t="shared" si="23"/>
        <v>8.3162891072543543E-2</v>
      </c>
    </row>
    <row r="163" spans="1:16" ht="20" customHeight="1" x14ac:dyDescent="0.15">
      <c r="A163" s="28">
        <v>32.484000000000002</v>
      </c>
      <c r="B163" s="4">
        <v>14.8818</v>
      </c>
      <c r="C163" s="5">
        <f t="shared" si="16"/>
        <v>0.30709889673558527</v>
      </c>
      <c r="D163" s="5">
        <f t="shared" si="17"/>
        <v>0.31432343094908705</v>
      </c>
      <c r="E163" s="5">
        <v>32.484000000000002</v>
      </c>
      <c r="F163" s="5">
        <v>32.9818</v>
      </c>
      <c r="G163" s="5">
        <f t="shared" si="18"/>
        <v>0.2384479303535906</v>
      </c>
      <c r="H163" s="5">
        <f t="shared" si="19"/>
        <v>0.77290164437684983</v>
      </c>
      <c r="I163" s="5">
        <v>32.484000000000002</v>
      </c>
      <c r="J163" s="5">
        <v>29.803000000000001</v>
      </c>
      <c r="K163" s="5">
        <f t="shared" si="20"/>
        <v>0.2951990621677375</v>
      </c>
      <c r="L163" s="5">
        <f t="shared" si="21"/>
        <v>0.74451103289258391</v>
      </c>
      <c r="M163" s="5">
        <v>25.946999999999999</v>
      </c>
      <c r="N163" s="5">
        <v>11.492599999999999</v>
      </c>
      <c r="O163" s="5">
        <f t="shared" si="22"/>
        <v>0.25077803336361704</v>
      </c>
      <c r="P163" s="5">
        <f t="shared" si="23"/>
        <v>0.13933548735170917</v>
      </c>
    </row>
    <row r="164" spans="1:16" ht="20" customHeight="1" x14ac:dyDescent="0.15">
      <c r="A164" s="28">
        <v>32.686999999999998</v>
      </c>
      <c r="B164" s="4">
        <v>14.6273</v>
      </c>
      <c r="C164" s="5">
        <f t="shared" si="16"/>
        <v>0.30901802849390697</v>
      </c>
      <c r="D164" s="5">
        <f t="shared" si="17"/>
        <v>0.30894805208520343</v>
      </c>
      <c r="E164" s="5">
        <v>32.686999999999998</v>
      </c>
      <c r="F164" s="5">
        <v>33.672699999999999</v>
      </c>
      <c r="G164" s="5">
        <f t="shared" si="18"/>
        <v>0.23993804640647134</v>
      </c>
      <c r="H164" s="5">
        <f t="shared" si="19"/>
        <v>0.78909232366360693</v>
      </c>
      <c r="I164" s="5">
        <v>32.686999999999998</v>
      </c>
      <c r="J164" s="5">
        <v>29.939399999999999</v>
      </c>
      <c r="K164" s="5">
        <f t="shared" si="20"/>
        <v>0.29704382911823773</v>
      </c>
      <c r="L164" s="5">
        <f t="shared" si="21"/>
        <v>0.74791845177278216</v>
      </c>
      <c r="M164" s="5">
        <v>26.11</v>
      </c>
      <c r="N164" s="5">
        <v>13.5505</v>
      </c>
      <c r="O164" s="5">
        <f t="shared" si="22"/>
        <v>0.25235343011230743</v>
      </c>
      <c r="P164" s="5">
        <f t="shared" si="23"/>
        <v>0.1642853245879379</v>
      </c>
    </row>
    <row r="165" spans="1:16" ht="20" customHeight="1" x14ac:dyDescent="0.15">
      <c r="A165" s="28">
        <v>32.89</v>
      </c>
      <c r="B165" s="4">
        <v>14.6364</v>
      </c>
      <c r="C165" s="5">
        <f t="shared" si="16"/>
        <v>0.31093716025222873</v>
      </c>
      <c r="D165" s="5">
        <f t="shared" si="17"/>
        <v>0.30914025620175095</v>
      </c>
      <c r="E165" s="5">
        <v>32.89</v>
      </c>
      <c r="F165" s="5">
        <v>33.318199999999997</v>
      </c>
      <c r="G165" s="5">
        <f t="shared" si="18"/>
        <v>0.24142816245935214</v>
      </c>
      <c r="H165" s="5">
        <f t="shared" si="19"/>
        <v>0.78078490463457895</v>
      </c>
      <c r="I165" s="5">
        <v>32.89</v>
      </c>
      <c r="J165" s="5">
        <v>28.606100000000001</v>
      </c>
      <c r="K165" s="5">
        <f t="shared" si="20"/>
        <v>0.29888859606873802</v>
      </c>
      <c r="L165" s="5">
        <f t="shared" si="21"/>
        <v>0.71461118202961271</v>
      </c>
      <c r="M165" s="5">
        <v>26.271999999999998</v>
      </c>
      <c r="N165" s="5">
        <v>14.999700000000001</v>
      </c>
      <c r="O165" s="5">
        <f t="shared" si="22"/>
        <v>0.25391916185026964</v>
      </c>
      <c r="P165" s="5">
        <f t="shared" si="23"/>
        <v>0.18185532513351479</v>
      </c>
    </row>
    <row r="166" spans="1:16" ht="20" customHeight="1" x14ac:dyDescent="0.15">
      <c r="A166" s="28">
        <v>33.093000000000004</v>
      </c>
      <c r="B166" s="4">
        <v>14.7273</v>
      </c>
      <c r="C166" s="5">
        <f t="shared" si="16"/>
        <v>0.31285629201055054</v>
      </c>
      <c r="D166" s="5">
        <f t="shared" si="17"/>
        <v>0.31106018523407714</v>
      </c>
      <c r="E166" s="5">
        <v>33.093000000000004</v>
      </c>
      <c r="F166" s="5">
        <v>33.345500000000001</v>
      </c>
      <c r="G166" s="5">
        <f t="shared" si="18"/>
        <v>0.24291827851223294</v>
      </c>
      <c r="H166" s="5">
        <f t="shared" si="19"/>
        <v>0.78142465791946614</v>
      </c>
      <c r="I166" s="5">
        <v>33.093000000000004</v>
      </c>
      <c r="J166" s="5">
        <v>29.939399999999999</v>
      </c>
      <c r="K166" s="5">
        <f t="shared" si="20"/>
        <v>0.30073336301923831</v>
      </c>
      <c r="L166" s="5">
        <f t="shared" si="21"/>
        <v>0.74791845177278216</v>
      </c>
      <c r="M166" s="5">
        <v>26.434000000000001</v>
      </c>
      <c r="N166" s="5">
        <v>13.7341</v>
      </c>
      <c r="O166" s="5">
        <f t="shared" si="22"/>
        <v>0.2554848935882319</v>
      </c>
      <c r="P166" s="5">
        <f t="shared" si="23"/>
        <v>0.16651127828664611</v>
      </c>
    </row>
    <row r="167" spans="1:16" ht="20" customHeight="1" x14ac:dyDescent="0.15">
      <c r="A167" s="28">
        <v>33.295999999999999</v>
      </c>
      <c r="B167" s="4">
        <v>15.563599999999999</v>
      </c>
      <c r="C167" s="5">
        <f t="shared" si="16"/>
        <v>0.31477542376887224</v>
      </c>
      <c r="D167" s="5">
        <f t="shared" si="17"/>
        <v>0.32872395475810795</v>
      </c>
      <c r="E167" s="5">
        <v>33.295999999999999</v>
      </c>
      <c r="F167" s="5">
        <v>33.181800000000003</v>
      </c>
      <c r="G167" s="5">
        <f t="shared" si="18"/>
        <v>0.24440839456511368</v>
      </c>
      <c r="H167" s="5">
        <f t="shared" si="19"/>
        <v>0.77758848162876981</v>
      </c>
      <c r="I167" s="5">
        <v>33.295999999999999</v>
      </c>
      <c r="J167" s="5">
        <v>30.9848</v>
      </c>
      <c r="K167" s="5">
        <f t="shared" si="20"/>
        <v>0.30257812996973854</v>
      </c>
      <c r="L167" s="5">
        <f t="shared" si="21"/>
        <v>0.77403366949535735</v>
      </c>
      <c r="M167" s="5">
        <v>26.596</v>
      </c>
      <c r="N167" s="5">
        <v>16.798500000000001</v>
      </c>
      <c r="O167" s="5">
        <f t="shared" si="22"/>
        <v>0.2570506253261941</v>
      </c>
      <c r="P167" s="5">
        <f t="shared" si="23"/>
        <v>0.20366385189406111</v>
      </c>
    </row>
    <row r="168" spans="1:16" ht="20" customHeight="1" x14ac:dyDescent="0.15">
      <c r="A168" s="28">
        <v>33.499000000000002</v>
      </c>
      <c r="B168" s="4">
        <v>15.8636</v>
      </c>
      <c r="C168" s="5">
        <f t="shared" si="16"/>
        <v>0.316694555527194</v>
      </c>
      <c r="D168" s="5">
        <f t="shared" si="17"/>
        <v>0.33506035420472907</v>
      </c>
      <c r="E168" s="5">
        <v>33.499000000000002</v>
      </c>
      <c r="F168" s="5">
        <v>33.109099999999998</v>
      </c>
      <c r="G168" s="5">
        <f t="shared" si="18"/>
        <v>0.24589851061799448</v>
      </c>
      <c r="H168" s="5">
        <f t="shared" si="19"/>
        <v>0.77588481628769679</v>
      </c>
      <c r="I168" s="5">
        <v>33.499000000000002</v>
      </c>
      <c r="J168" s="5">
        <v>30.833300000000001</v>
      </c>
      <c r="K168" s="5">
        <f t="shared" si="20"/>
        <v>0.30442289692023883</v>
      </c>
      <c r="L168" s="5">
        <f t="shared" si="21"/>
        <v>0.77024903635496123</v>
      </c>
      <c r="M168" s="5">
        <v>26.757999999999999</v>
      </c>
      <c r="N168" s="5">
        <v>12.725300000000001</v>
      </c>
      <c r="O168" s="5">
        <f t="shared" si="22"/>
        <v>0.25861635706415637</v>
      </c>
      <c r="P168" s="5">
        <f t="shared" si="23"/>
        <v>0.15428065687457188</v>
      </c>
    </row>
    <row r="169" spans="1:16" ht="20" customHeight="1" x14ac:dyDescent="0.15">
      <c r="A169" s="28">
        <v>33.701999999999998</v>
      </c>
      <c r="B169" s="4">
        <v>15.7273</v>
      </c>
      <c r="C169" s="5">
        <f t="shared" si="16"/>
        <v>0.31861368728551576</v>
      </c>
      <c r="D169" s="5">
        <f t="shared" si="17"/>
        <v>0.33218151672281421</v>
      </c>
      <c r="E169" s="5">
        <v>33.701999999999998</v>
      </c>
      <c r="F169" s="5">
        <v>33.236400000000003</v>
      </c>
      <c r="G169" s="5">
        <f t="shared" si="18"/>
        <v>0.24738862667087519</v>
      </c>
      <c r="H169" s="5">
        <f t="shared" si="19"/>
        <v>0.77886798819854386</v>
      </c>
      <c r="I169" s="5">
        <v>33.701999999999998</v>
      </c>
      <c r="J169" s="5">
        <v>30.0303</v>
      </c>
      <c r="K169" s="5">
        <f t="shared" si="20"/>
        <v>0.30626766387073906</v>
      </c>
      <c r="L169" s="5">
        <f t="shared" si="21"/>
        <v>0.75018923165701989</v>
      </c>
      <c r="M169" s="5">
        <v>26.92</v>
      </c>
      <c r="N169" s="5">
        <v>13.8888</v>
      </c>
      <c r="O169" s="5">
        <f t="shared" si="22"/>
        <v>0.26018208880211863</v>
      </c>
      <c r="P169" s="5">
        <f t="shared" si="23"/>
        <v>0.16838685038463172</v>
      </c>
    </row>
    <row r="170" spans="1:16" ht="20" customHeight="1" x14ac:dyDescent="0.15">
      <c r="A170" s="28">
        <v>33.905999999999999</v>
      </c>
      <c r="B170" s="4">
        <v>16.100000000000001</v>
      </c>
      <c r="C170" s="5">
        <f t="shared" si="16"/>
        <v>0.3205422728948637</v>
      </c>
      <c r="D170" s="5">
        <f t="shared" si="17"/>
        <v>0.34005343696866652</v>
      </c>
      <c r="E170" s="5">
        <v>33.905999999999999</v>
      </c>
      <c r="F170" s="5">
        <v>32.627299999999998</v>
      </c>
      <c r="G170" s="5">
        <f t="shared" si="18"/>
        <v>0.24888608319692287</v>
      </c>
      <c r="H170" s="5">
        <f t="shared" si="19"/>
        <v>0.76459422534782184</v>
      </c>
      <c r="I170" s="5">
        <v>33.905999999999999</v>
      </c>
      <c r="J170" s="5">
        <v>30.378799999999998</v>
      </c>
      <c r="K170" s="5">
        <f t="shared" si="20"/>
        <v>0.30812151834316298</v>
      </c>
      <c r="L170" s="5">
        <f t="shared" si="21"/>
        <v>0.75889513693377264</v>
      </c>
      <c r="M170" s="5">
        <v>27.082999999999998</v>
      </c>
      <c r="N170" s="5">
        <v>17.262599999999999</v>
      </c>
      <c r="O170" s="5">
        <f t="shared" si="22"/>
        <v>0.26175748555080897</v>
      </c>
      <c r="P170" s="5">
        <f t="shared" si="23"/>
        <v>0.20929056818801792</v>
      </c>
    </row>
    <row r="171" spans="1:16" ht="20" customHeight="1" x14ac:dyDescent="0.15">
      <c r="A171" s="28">
        <v>34.109000000000002</v>
      </c>
      <c r="B171" s="4">
        <v>16.454499999999999</v>
      </c>
      <c r="C171" s="5">
        <f t="shared" si="16"/>
        <v>0.32246140465318551</v>
      </c>
      <c r="D171" s="5">
        <f t="shared" si="17"/>
        <v>0.34754094898142379</v>
      </c>
      <c r="E171" s="5">
        <v>34.109000000000002</v>
      </c>
      <c r="F171" s="5">
        <v>32.2273</v>
      </c>
      <c r="G171" s="5">
        <f t="shared" si="18"/>
        <v>0.25037619924980364</v>
      </c>
      <c r="H171" s="5">
        <f t="shared" si="19"/>
        <v>0.75522055084398221</v>
      </c>
      <c r="I171" s="5">
        <v>34.109000000000002</v>
      </c>
      <c r="J171" s="5">
        <v>29.590900000000001</v>
      </c>
      <c r="K171" s="5">
        <f t="shared" si="20"/>
        <v>0.30996628529366327</v>
      </c>
      <c r="L171" s="5">
        <f t="shared" si="21"/>
        <v>0.7392125464960293</v>
      </c>
      <c r="M171" s="5">
        <v>27.245000000000001</v>
      </c>
      <c r="N171" s="5">
        <v>15.043900000000001</v>
      </c>
      <c r="O171" s="5">
        <f t="shared" si="22"/>
        <v>0.26332321728877123</v>
      </c>
      <c r="P171" s="5">
        <f t="shared" si="23"/>
        <v>0.18239120287579641</v>
      </c>
    </row>
    <row r="172" spans="1:16" ht="20" customHeight="1" x14ac:dyDescent="0.15">
      <c r="A172" s="28">
        <v>34.311999999999998</v>
      </c>
      <c r="B172" s="4">
        <v>17.372699999999998</v>
      </c>
      <c r="C172" s="5">
        <f t="shared" si="16"/>
        <v>0.32438053641150721</v>
      </c>
      <c r="D172" s="5">
        <f t="shared" si="17"/>
        <v>0.36693455555438209</v>
      </c>
      <c r="E172" s="5">
        <v>34.311999999999998</v>
      </c>
      <c r="F172" s="5">
        <v>32.2727</v>
      </c>
      <c r="G172" s="5">
        <f t="shared" si="18"/>
        <v>0.25186631530268438</v>
      </c>
      <c r="H172" s="5">
        <f t="shared" si="19"/>
        <v>0.75628446290016804</v>
      </c>
      <c r="I172" s="5">
        <v>34.311999999999998</v>
      </c>
      <c r="J172" s="5">
        <v>28.9848</v>
      </c>
      <c r="K172" s="5">
        <f t="shared" si="20"/>
        <v>0.3118110522441635</v>
      </c>
      <c r="L172" s="5">
        <f t="shared" si="21"/>
        <v>0.72407151582676132</v>
      </c>
      <c r="M172" s="5">
        <v>27.407</v>
      </c>
      <c r="N172" s="5">
        <v>13.48</v>
      </c>
      <c r="O172" s="5">
        <f t="shared" si="22"/>
        <v>0.26488894902673343</v>
      </c>
      <c r="P172" s="5">
        <f t="shared" si="23"/>
        <v>0.16343058746506794</v>
      </c>
    </row>
    <row r="173" spans="1:16" ht="20" customHeight="1" x14ac:dyDescent="0.15">
      <c r="A173" s="28">
        <v>34.515000000000001</v>
      </c>
      <c r="B173" s="4">
        <v>18.372699999999998</v>
      </c>
      <c r="C173" s="5">
        <f t="shared" si="16"/>
        <v>0.32629966816982897</v>
      </c>
      <c r="D173" s="5">
        <f t="shared" si="17"/>
        <v>0.38805588704311916</v>
      </c>
      <c r="E173" s="5">
        <v>34.515000000000001</v>
      </c>
      <c r="F173" s="5">
        <v>33.236400000000003</v>
      </c>
      <c r="G173" s="5">
        <f t="shared" si="18"/>
        <v>0.25335643135556518</v>
      </c>
      <c r="H173" s="5">
        <f t="shared" si="19"/>
        <v>0.77886798819854386</v>
      </c>
      <c r="I173" s="5">
        <v>34.515000000000001</v>
      </c>
      <c r="J173" s="5">
        <v>28.363600000000002</v>
      </c>
      <c r="K173" s="5">
        <f t="shared" si="20"/>
        <v>0.31365581919466384</v>
      </c>
      <c r="L173" s="5">
        <f t="shared" si="21"/>
        <v>0.70855327089729536</v>
      </c>
      <c r="M173" s="5">
        <v>27.568999999999999</v>
      </c>
      <c r="N173" s="5">
        <v>14.0474</v>
      </c>
      <c r="O173" s="5">
        <f t="shared" si="22"/>
        <v>0.26645468076469564</v>
      </c>
      <c r="P173" s="5">
        <f t="shared" si="23"/>
        <v>0.17030970581281862</v>
      </c>
    </row>
    <row r="174" spans="1:16" ht="20" customHeight="1" x14ac:dyDescent="0.15">
      <c r="A174" s="28">
        <v>34.718000000000004</v>
      </c>
      <c r="B174" s="4">
        <v>19.2364</v>
      </c>
      <c r="C174" s="5">
        <f t="shared" si="16"/>
        <v>0.32821879992815078</v>
      </c>
      <c r="D174" s="5">
        <f t="shared" si="17"/>
        <v>0.40629838104994137</v>
      </c>
      <c r="E174" s="5">
        <v>34.718000000000004</v>
      </c>
      <c r="F174" s="5">
        <v>34.009099999999997</v>
      </c>
      <c r="G174" s="5">
        <f t="shared" si="18"/>
        <v>0.25484654740844598</v>
      </c>
      <c r="H174" s="5">
        <f t="shared" si="19"/>
        <v>0.79697558392133605</v>
      </c>
      <c r="I174" s="5">
        <v>34.718000000000004</v>
      </c>
      <c r="J174" s="5">
        <v>27.848500000000001</v>
      </c>
      <c r="K174" s="5">
        <f t="shared" si="20"/>
        <v>0.31550058614516413</v>
      </c>
      <c r="L174" s="5">
        <f t="shared" si="21"/>
        <v>0.69568551821994851</v>
      </c>
      <c r="M174" s="5">
        <v>27.731000000000002</v>
      </c>
      <c r="N174" s="5">
        <v>10.2119</v>
      </c>
      <c r="O174" s="5">
        <f t="shared" si="22"/>
        <v>0.2680204125026579</v>
      </c>
      <c r="P174" s="5">
        <f t="shared" si="23"/>
        <v>0.12380836914944564</v>
      </c>
    </row>
    <row r="175" spans="1:16" ht="20" customHeight="1" x14ac:dyDescent="0.15">
      <c r="A175" s="28">
        <v>34.920999999999999</v>
      </c>
      <c r="B175" s="4">
        <v>22.109100000000002</v>
      </c>
      <c r="C175" s="5">
        <f t="shared" si="16"/>
        <v>0.33013793168647249</v>
      </c>
      <c r="D175" s="5">
        <f t="shared" si="17"/>
        <v>0.46697363001763631</v>
      </c>
      <c r="E175" s="5">
        <v>34.920999999999999</v>
      </c>
      <c r="F175" s="5">
        <v>34.181800000000003</v>
      </c>
      <c r="G175" s="5">
        <f t="shared" si="18"/>
        <v>0.25633666346132672</v>
      </c>
      <c r="H175" s="5">
        <f t="shared" si="19"/>
        <v>0.80102266788836896</v>
      </c>
      <c r="I175" s="5">
        <v>34.920999999999999</v>
      </c>
      <c r="J175" s="5">
        <v>27.0152</v>
      </c>
      <c r="K175" s="5">
        <f t="shared" si="20"/>
        <v>0.31734535309566436</v>
      </c>
      <c r="L175" s="5">
        <f t="shared" si="21"/>
        <v>0.67486878689392793</v>
      </c>
      <c r="M175" s="5">
        <v>27.893999999999998</v>
      </c>
      <c r="N175" s="5">
        <v>10.0944</v>
      </c>
      <c r="O175" s="5">
        <f t="shared" si="22"/>
        <v>0.2695958092513483</v>
      </c>
      <c r="P175" s="5">
        <f t="shared" si="23"/>
        <v>0.12238380727799568</v>
      </c>
    </row>
    <row r="176" spans="1:16" ht="20" customHeight="1" x14ac:dyDescent="0.15">
      <c r="A176" s="28">
        <v>35.124000000000002</v>
      </c>
      <c r="B176" s="4">
        <v>24.5</v>
      </c>
      <c r="C176" s="5">
        <f t="shared" si="16"/>
        <v>0.33205706344479424</v>
      </c>
      <c r="D176" s="5">
        <f t="shared" si="17"/>
        <v>0.5174726214740577</v>
      </c>
      <c r="E176" s="5">
        <v>35.124000000000002</v>
      </c>
      <c r="F176" s="5">
        <v>34.436399999999999</v>
      </c>
      <c r="G176" s="5">
        <f t="shared" si="18"/>
        <v>0.25782677951420752</v>
      </c>
      <c r="H176" s="5">
        <f t="shared" si="19"/>
        <v>0.80698901171006288</v>
      </c>
      <c r="I176" s="5">
        <v>35.124000000000002</v>
      </c>
      <c r="J176" s="5">
        <v>28.333300000000001</v>
      </c>
      <c r="K176" s="5">
        <f t="shared" si="20"/>
        <v>0.31919012004616465</v>
      </c>
      <c r="L176" s="5">
        <f t="shared" si="21"/>
        <v>0.70779634426921612</v>
      </c>
      <c r="M176" s="5">
        <v>28.056000000000001</v>
      </c>
      <c r="N176" s="5">
        <v>10.428900000000001</v>
      </c>
      <c r="O176" s="5">
        <f t="shared" si="22"/>
        <v>0.2711615409893105</v>
      </c>
      <c r="P176" s="5">
        <f t="shared" si="23"/>
        <v>0.12643926213757026</v>
      </c>
    </row>
    <row r="177" spans="1:16" ht="20" customHeight="1" x14ac:dyDescent="0.15">
      <c r="A177" s="28">
        <v>35.326999999999998</v>
      </c>
      <c r="B177" s="4">
        <v>25.681799999999999</v>
      </c>
      <c r="C177" s="5">
        <f t="shared" si="16"/>
        <v>0.33397619520311594</v>
      </c>
      <c r="D177" s="5">
        <f t="shared" si="17"/>
        <v>0.54243381102744714</v>
      </c>
      <c r="E177" s="5">
        <v>35.326999999999998</v>
      </c>
      <c r="F177" s="5">
        <v>34.1</v>
      </c>
      <c r="G177" s="5">
        <f t="shared" si="18"/>
        <v>0.25931689556708826</v>
      </c>
      <c r="H177" s="5">
        <f t="shared" si="19"/>
        <v>0.79910575145233376</v>
      </c>
      <c r="I177" s="5">
        <v>35.326999999999998</v>
      </c>
      <c r="J177" s="5">
        <v>27.439399999999999</v>
      </c>
      <c r="K177" s="5">
        <f t="shared" si="20"/>
        <v>0.32103488699666488</v>
      </c>
      <c r="L177" s="5">
        <f t="shared" si="21"/>
        <v>0.68546575968703705</v>
      </c>
      <c r="M177" s="5">
        <v>28.218</v>
      </c>
      <c r="N177" s="5">
        <v>9.5123999999999995</v>
      </c>
      <c r="O177" s="5">
        <f t="shared" si="22"/>
        <v>0.27272727272727276</v>
      </c>
      <c r="P177" s="5">
        <f t="shared" si="23"/>
        <v>0.11532767954026055</v>
      </c>
    </row>
    <row r="178" spans="1:16" ht="20" customHeight="1" x14ac:dyDescent="0.15">
      <c r="A178" s="28">
        <v>35.53</v>
      </c>
      <c r="B178" s="4">
        <v>24.636399999999998</v>
      </c>
      <c r="C178" s="5">
        <f t="shared" si="16"/>
        <v>0.33589532696143776</v>
      </c>
      <c r="D178" s="5">
        <f t="shared" si="17"/>
        <v>0.52035357108912139</v>
      </c>
      <c r="E178" s="5">
        <v>35.53</v>
      </c>
      <c r="F178" s="5">
        <v>34.0182</v>
      </c>
      <c r="G178" s="5">
        <f t="shared" si="18"/>
        <v>0.26080701161996905</v>
      </c>
      <c r="H178" s="5">
        <f t="shared" si="19"/>
        <v>0.79718883501629845</v>
      </c>
      <c r="I178" s="5">
        <v>35.53</v>
      </c>
      <c r="J178" s="5">
        <v>26.196999999999999</v>
      </c>
      <c r="K178" s="5">
        <f t="shared" si="20"/>
        <v>0.32287965394716517</v>
      </c>
      <c r="L178" s="5">
        <f t="shared" si="21"/>
        <v>0.65442926982810523</v>
      </c>
      <c r="M178" s="5">
        <v>28.38</v>
      </c>
      <c r="N178" s="5">
        <v>10.6945</v>
      </c>
      <c r="O178" s="5">
        <f t="shared" si="22"/>
        <v>0.27429300446523497</v>
      </c>
      <c r="P178" s="5">
        <f t="shared" si="23"/>
        <v>0.12965937816358819</v>
      </c>
    </row>
    <row r="179" spans="1:16" ht="20" customHeight="1" x14ac:dyDescent="0.15">
      <c r="A179" s="28">
        <v>35.732999999999997</v>
      </c>
      <c r="B179" s="4">
        <v>26.145499999999998</v>
      </c>
      <c r="C179" s="5">
        <f t="shared" si="16"/>
        <v>0.33781445871975946</v>
      </c>
      <c r="D179" s="5">
        <f t="shared" si="17"/>
        <v>0.55222777243877452</v>
      </c>
      <c r="E179" s="5">
        <v>35.732999999999997</v>
      </c>
      <c r="F179" s="5">
        <v>34.890900000000002</v>
      </c>
      <c r="G179" s="5">
        <f t="shared" si="18"/>
        <v>0.26229712767284979</v>
      </c>
      <c r="H179" s="5">
        <f t="shared" si="19"/>
        <v>0.81763984936505074</v>
      </c>
      <c r="I179" s="5">
        <v>35.732999999999997</v>
      </c>
      <c r="J179" s="5">
        <v>27.166699999999999</v>
      </c>
      <c r="K179" s="5">
        <f t="shared" si="20"/>
        <v>0.3247244208976654</v>
      </c>
      <c r="L179" s="5">
        <f t="shared" si="21"/>
        <v>0.67865342003432405</v>
      </c>
      <c r="M179" s="5">
        <v>28.542000000000002</v>
      </c>
      <c r="N179" s="5">
        <v>11.595700000000001</v>
      </c>
      <c r="O179" s="5">
        <f t="shared" si="22"/>
        <v>0.27585873620319723</v>
      </c>
      <c r="P179" s="5">
        <f t="shared" si="23"/>
        <v>0.14058546461933891</v>
      </c>
    </row>
    <row r="180" spans="1:16" ht="20" customHeight="1" x14ac:dyDescent="0.15">
      <c r="A180" s="28">
        <v>35.936</v>
      </c>
      <c r="B180" s="4">
        <v>26.2455</v>
      </c>
      <c r="C180" s="5">
        <f t="shared" si="16"/>
        <v>0.33973359047808122</v>
      </c>
      <c r="D180" s="5">
        <f t="shared" si="17"/>
        <v>0.55433990558764823</v>
      </c>
      <c r="E180" s="5">
        <v>35.936</v>
      </c>
      <c r="F180" s="5">
        <v>34.281799999999997</v>
      </c>
      <c r="G180" s="5">
        <f t="shared" si="18"/>
        <v>0.26378724372573059</v>
      </c>
      <c r="H180" s="5">
        <f t="shared" si="19"/>
        <v>0.80336608651432873</v>
      </c>
      <c r="I180" s="5">
        <v>35.936</v>
      </c>
      <c r="J180" s="5">
        <v>27.818200000000001</v>
      </c>
      <c r="K180" s="5">
        <f t="shared" si="20"/>
        <v>0.32656918784816569</v>
      </c>
      <c r="L180" s="5">
        <f t="shared" si="21"/>
        <v>0.69492859159186926</v>
      </c>
      <c r="M180" s="5">
        <v>28.704000000000001</v>
      </c>
      <c r="N180" s="5">
        <v>14.093500000000001</v>
      </c>
      <c r="O180" s="5">
        <f t="shared" si="22"/>
        <v>0.27742446794115944</v>
      </c>
      <c r="P180" s="5">
        <f t="shared" si="23"/>
        <v>0.17086861902365985</v>
      </c>
    </row>
    <row r="181" spans="1:16" ht="20" customHeight="1" x14ac:dyDescent="0.15">
      <c r="A181" s="28">
        <v>36.139000000000003</v>
      </c>
      <c r="B181" s="4">
        <v>26.590900000000001</v>
      </c>
      <c r="C181" s="5">
        <f t="shared" si="16"/>
        <v>0.34165272223640303</v>
      </c>
      <c r="D181" s="5">
        <f t="shared" si="17"/>
        <v>0.56163521348385803</v>
      </c>
      <c r="E181" s="5">
        <v>36.139000000000003</v>
      </c>
      <c r="F181" s="5">
        <v>34.236400000000003</v>
      </c>
      <c r="G181" s="5">
        <f t="shared" si="18"/>
        <v>0.26527735977861139</v>
      </c>
      <c r="H181" s="5">
        <f t="shared" si="19"/>
        <v>0.80230217445814311</v>
      </c>
      <c r="I181" s="5">
        <v>36.139000000000003</v>
      </c>
      <c r="J181" s="5">
        <v>26.696999999999999</v>
      </c>
      <c r="K181" s="5">
        <f t="shared" si="20"/>
        <v>0.32841395479866597</v>
      </c>
      <c r="L181" s="5">
        <f t="shared" si="21"/>
        <v>0.66691980824525421</v>
      </c>
      <c r="M181" s="5">
        <v>28.867000000000001</v>
      </c>
      <c r="N181" s="5">
        <v>16.081499999999998</v>
      </c>
      <c r="O181" s="5">
        <f t="shared" si="22"/>
        <v>0.27899986468984983</v>
      </c>
      <c r="P181" s="5">
        <f t="shared" si="23"/>
        <v>0.19497099349551111</v>
      </c>
    </row>
    <row r="182" spans="1:16" ht="20" customHeight="1" x14ac:dyDescent="0.15">
      <c r="A182" s="28">
        <v>36.341999999999999</v>
      </c>
      <c r="B182" s="4">
        <v>27.6</v>
      </c>
      <c r="C182" s="5">
        <f t="shared" si="16"/>
        <v>0.34357185399472473</v>
      </c>
      <c r="D182" s="5">
        <f t="shared" si="17"/>
        <v>0.58294874908914263</v>
      </c>
      <c r="E182" s="5">
        <v>36.341999999999999</v>
      </c>
      <c r="F182" s="5">
        <v>33.309100000000001</v>
      </c>
      <c r="G182" s="5">
        <f t="shared" si="18"/>
        <v>0.26676747583149207</v>
      </c>
      <c r="H182" s="5">
        <f t="shared" si="19"/>
        <v>0.78057165353961666</v>
      </c>
      <c r="I182" s="5">
        <v>36.341999999999999</v>
      </c>
      <c r="J182" s="5">
        <v>27.318200000000001</v>
      </c>
      <c r="K182" s="5">
        <f t="shared" si="20"/>
        <v>0.33025872174916621</v>
      </c>
      <c r="L182" s="5">
        <f t="shared" si="21"/>
        <v>0.68243805317472017</v>
      </c>
      <c r="M182" s="5">
        <v>29.029</v>
      </c>
      <c r="N182" s="5">
        <v>18.837399999999999</v>
      </c>
      <c r="O182" s="5">
        <f t="shared" si="22"/>
        <v>0.28056559642781204</v>
      </c>
      <c r="P182" s="5">
        <f t="shared" si="23"/>
        <v>0.22838333444469366</v>
      </c>
    </row>
    <row r="183" spans="1:16" ht="20" customHeight="1" x14ac:dyDescent="0.15">
      <c r="A183" s="28">
        <v>36.545000000000002</v>
      </c>
      <c r="B183" s="4">
        <v>28.709099999999999</v>
      </c>
      <c r="C183" s="5">
        <f t="shared" si="16"/>
        <v>0.34549098575304654</v>
      </c>
      <c r="D183" s="5">
        <f t="shared" si="17"/>
        <v>0.60637441784330082</v>
      </c>
      <c r="E183" s="5">
        <v>36.545000000000002</v>
      </c>
      <c r="F183" s="5">
        <v>32.645499999999998</v>
      </c>
      <c r="G183" s="5">
        <f t="shared" si="18"/>
        <v>0.26825759188437287</v>
      </c>
      <c r="H183" s="5">
        <f t="shared" si="19"/>
        <v>0.76502072753774664</v>
      </c>
      <c r="I183" s="5">
        <v>36.545000000000002</v>
      </c>
      <c r="J183" s="5">
        <v>27</v>
      </c>
      <c r="K183" s="5">
        <f t="shared" si="20"/>
        <v>0.33210348869966649</v>
      </c>
      <c r="L183" s="5">
        <f t="shared" si="21"/>
        <v>0.67448907452604656</v>
      </c>
      <c r="M183" s="5">
        <v>29.190999999999999</v>
      </c>
      <c r="N183" s="5">
        <v>18.180199999999999</v>
      </c>
      <c r="O183" s="5">
        <f t="shared" si="22"/>
        <v>0.2821313281657743</v>
      </c>
      <c r="P183" s="5">
        <f t="shared" si="23"/>
        <v>0.22041548710923056</v>
      </c>
    </row>
    <row r="184" spans="1:16" ht="20" customHeight="1" x14ac:dyDescent="0.15">
      <c r="A184" s="28">
        <v>36.747999999999998</v>
      </c>
      <c r="B184" s="4">
        <v>27.2182</v>
      </c>
      <c r="C184" s="5">
        <f t="shared" si="16"/>
        <v>0.34741011751136824</v>
      </c>
      <c r="D184" s="5">
        <f t="shared" si="17"/>
        <v>0.57488462472674273</v>
      </c>
      <c r="E184" s="5">
        <v>36.747999999999998</v>
      </c>
      <c r="F184" s="5">
        <v>34.663600000000002</v>
      </c>
      <c r="G184" s="5">
        <f t="shared" si="18"/>
        <v>0.26974770793725361</v>
      </c>
      <c r="H184" s="5">
        <f t="shared" si="19"/>
        <v>0.8123132588282439</v>
      </c>
      <c r="I184" s="5">
        <v>36.747999999999998</v>
      </c>
      <c r="J184" s="5">
        <v>28.121200000000002</v>
      </c>
      <c r="K184" s="5">
        <f t="shared" si="20"/>
        <v>0.33394825565016673</v>
      </c>
      <c r="L184" s="5">
        <f t="shared" si="21"/>
        <v>0.7024978578726615</v>
      </c>
      <c r="M184" s="5">
        <v>29.353000000000002</v>
      </c>
      <c r="N184" s="5">
        <v>15.1866</v>
      </c>
      <c r="O184" s="5">
        <f t="shared" si="22"/>
        <v>0.2836970599037365</v>
      </c>
      <c r="P184" s="5">
        <f t="shared" si="23"/>
        <v>0.1841212878039318</v>
      </c>
    </row>
    <row r="185" spans="1:16" ht="20" customHeight="1" x14ac:dyDescent="0.15">
      <c r="A185" s="28">
        <v>36.951000000000001</v>
      </c>
      <c r="B185" s="4">
        <v>27.6</v>
      </c>
      <c r="C185" s="5">
        <f t="shared" si="16"/>
        <v>0.34932924926969</v>
      </c>
      <c r="D185" s="5">
        <f t="shared" si="17"/>
        <v>0.58294874908914263</v>
      </c>
      <c r="E185" s="5">
        <v>36.951000000000001</v>
      </c>
      <c r="F185" s="5">
        <v>34.0364</v>
      </c>
      <c r="G185" s="5">
        <f t="shared" si="18"/>
        <v>0.27123782399013441</v>
      </c>
      <c r="H185" s="5">
        <f t="shared" si="19"/>
        <v>0.79761533720622324</v>
      </c>
      <c r="I185" s="5">
        <v>36.951000000000001</v>
      </c>
      <c r="J185" s="5">
        <v>26.5152</v>
      </c>
      <c r="K185" s="5">
        <f t="shared" si="20"/>
        <v>0.33579302260066701</v>
      </c>
      <c r="L185" s="5">
        <f t="shared" si="21"/>
        <v>0.66237824847677884</v>
      </c>
      <c r="M185" s="5">
        <v>29.515000000000001</v>
      </c>
      <c r="N185" s="5">
        <v>16.748699999999999</v>
      </c>
      <c r="O185" s="5">
        <f t="shared" si="22"/>
        <v>0.28526279164169877</v>
      </c>
      <c r="P185" s="5">
        <f t="shared" si="23"/>
        <v>0.20306008013918272</v>
      </c>
    </row>
    <row r="186" spans="1:16" ht="20" customHeight="1" x14ac:dyDescent="0.15">
      <c r="A186" s="28">
        <v>37.154000000000003</v>
      </c>
      <c r="B186" s="4">
        <v>26.318200000000001</v>
      </c>
      <c r="C186" s="5">
        <f t="shared" si="16"/>
        <v>0.35124838102801181</v>
      </c>
      <c r="D186" s="5">
        <f t="shared" si="17"/>
        <v>0.55587542638687948</v>
      </c>
      <c r="E186" s="5">
        <v>37.154000000000003</v>
      </c>
      <c r="F186" s="5">
        <v>33.709099999999999</v>
      </c>
      <c r="G186" s="5">
        <f t="shared" si="18"/>
        <v>0.2727279400430152</v>
      </c>
      <c r="H186" s="5">
        <f t="shared" si="19"/>
        <v>0.78994532804345641</v>
      </c>
      <c r="I186" s="5">
        <v>37.154000000000003</v>
      </c>
      <c r="J186" s="5">
        <v>25.424199999999999</v>
      </c>
      <c r="K186" s="5">
        <f t="shared" si="20"/>
        <v>0.33763778955116736</v>
      </c>
      <c r="L186" s="5">
        <f t="shared" si="21"/>
        <v>0.63512389365055977</v>
      </c>
      <c r="M186" s="5">
        <v>29.677</v>
      </c>
      <c r="N186" s="5">
        <v>16.256399999999999</v>
      </c>
      <c r="O186" s="5">
        <f t="shared" si="22"/>
        <v>0.28682852337966097</v>
      </c>
      <c r="P186" s="5">
        <f t="shared" si="23"/>
        <v>0.19709146899607791</v>
      </c>
    </row>
    <row r="187" spans="1:16" ht="20" customHeight="1" x14ac:dyDescent="0.15">
      <c r="A187" s="28">
        <v>37.356999999999999</v>
      </c>
      <c r="B187" s="4">
        <v>25.590900000000001</v>
      </c>
      <c r="C187" s="5">
        <f t="shared" si="16"/>
        <v>0.35316751278633352</v>
      </c>
      <c r="D187" s="5">
        <f t="shared" si="17"/>
        <v>0.54051388199512096</v>
      </c>
      <c r="E187" s="5">
        <v>37.356999999999999</v>
      </c>
      <c r="F187" s="5">
        <v>34.345500000000001</v>
      </c>
      <c r="G187" s="5">
        <f t="shared" si="18"/>
        <v>0.27421805609589595</v>
      </c>
      <c r="H187" s="5">
        <f t="shared" si="19"/>
        <v>0.80485884417906539</v>
      </c>
      <c r="I187" s="5">
        <v>37.356999999999999</v>
      </c>
      <c r="J187" s="5">
        <v>26.151499999999999</v>
      </c>
      <c r="K187" s="5">
        <f t="shared" si="20"/>
        <v>0.33948255650166759</v>
      </c>
      <c r="L187" s="5">
        <f t="shared" si="21"/>
        <v>0.65329263083214462</v>
      </c>
      <c r="M187" s="5">
        <v>29.84</v>
      </c>
      <c r="N187" s="5">
        <v>12.7431</v>
      </c>
      <c r="O187" s="5">
        <f t="shared" si="22"/>
        <v>0.28840392012835137</v>
      </c>
      <c r="P187" s="5">
        <f t="shared" si="23"/>
        <v>0.15449646284318302</v>
      </c>
    </row>
    <row r="188" spans="1:16" ht="20" customHeight="1" x14ac:dyDescent="0.15">
      <c r="A188" s="28">
        <v>37.56</v>
      </c>
      <c r="B188" s="4">
        <v>25.709099999999999</v>
      </c>
      <c r="C188" s="5">
        <f t="shared" si="16"/>
        <v>0.35508664454465527</v>
      </c>
      <c r="D188" s="5">
        <f t="shared" si="17"/>
        <v>0.54301042337708971</v>
      </c>
      <c r="E188" s="5">
        <v>37.56</v>
      </c>
      <c r="F188" s="5">
        <v>35.700000000000003</v>
      </c>
      <c r="G188" s="5">
        <f t="shared" si="18"/>
        <v>0.27570817214877674</v>
      </c>
      <c r="H188" s="5">
        <f t="shared" si="19"/>
        <v>0.83660044946769252</v>
      </c>
      <c r="I188" s="5">
        <v>37.56</v>
      </c>
      <c r="J188" s="5">
        <v>26.575800000000001</v>
      </c>
      <c r="K188" s="5">
        <f t="shared" si="20"/>
        <v>0.34132732345216787</v>
      </c>
      <c r="L188" s="5">
        <f t="shared" si="21"/>
        <v>0.66389210173293733</v>
      </c>
      <c r="M188" s="5">
        <v>30.001999999999999</v>
      </c>
      <c r="N188" s="5">
        <v>13.8353</v>
      </c>
      <c r="O188" s="5">
        <f t="shared" si="22"/>
        <v>0.28996965186631357</v>
      </c>
      <c r="P188" s="5">
        <f t="shared" si="23"/>
        <v>0.16773822008571621</v>
      </c>
    </row>
    <row r="189" spans="1:16" ht="20" customHeight="1" x14ac:dyDescent="0.15">
      <c r="A189" s="28">
        <v>37.762999999999998</v>
      </c>
      <c r="B189" s="4">
        <v>25.2364</v>
      </c>
      <c r="C189" s="5">
        <f t="shared" si="16"/>
        <v>0.35700577630297697</v>
      </c>
      <c r="D189" s="5">
        <f t="shared" si="17"/>
        <v>0.53302636998236363</v>
      </c>
      <c r="E189" s="5">
        <v>37.762999999999998</v>
      </c>
      <c r="F189" s="5">
        <v>35.472700000000003</v>
      </c>
      <c r="G189" s="5">
        <f t="shared" si="18"/>
        <v>0.27719828820165748</v>
      </c>
      <c r="H189" s="5">
        <f t="shared" si="19"/>
        <v>0.83127385893088568</v>
      </c>
      <c r="I189" s="5">
        <v>37.762999999999998</v>
      </c>
      <c r="J189" s="5">
        <v>27.636399999999998</v>
      </c>
      <c r="K189" s="5">
        <f t="shared" si="20"/>
        <v>0.34317209040266811</v>
      </c>
      <c r="L189" s="5">
        <f t="shared" si="21"/>
        <v>0.69038703182339378</v>
      </c>
      <c r="M189" s="5">
        <v>30.164000000000001</v>
      </c>
      <c r="N189" s="5">
        <v>14.624499999999999</v>
      </c>
      <c r="O189" s="5">
        <f t="shared" si="22"/>
        <v>0.29153538360427583</v>
      </c>
      <c r="P189" s="5">
        <f t="shared" si="23"/>
        <v>0.17730642628953158</v>
      </c>
    </row>
    <row r="190" spans="1:16" ht="20" customHeight="1" x14ac:dyDescent="0.15">
      <c r="A190" s="28">
        <v>37.966000000000001</v>
      </c>
      <c r="B190" s="4">
        <v>24.5364</v>
      </c>
      <c r="C190" s="5">
        <f t="shared" si="16"/>
        <v>0.35892490806129879</v>
      </c>
      <c r="D190" s="5">
        <f t="shared" si="17"/>
        <v>0.5182414379402478</v>
      </c>
      <c r="E190" s="5">
        <v>37.966000000000001</v>
      </c>
      <c r="F190" s="5">
        <v>35.290900000000001</v>
      </c>
      <c r="G190" s="5">
        <f t="shared" si="18"/>
        <v>0.27868840425453828</v>
      </c>
      <c r="H190" s="5">
        <f t="shared" si="19"/>
        <v>0.82701352386889049</v>
      </c>
      <c r="I190" s="5">
        <v>37.966000000000001</v>
      </c>
      <c r="J190" s="5">
        <v>25.545500000000001</v>
      </c>
      <c r="K190" s="5">
        <f t="shared" si="20"/>
        <v>0.34501685735316839</v>
      </c>
      <c r="L190" s="5">
        <f t="shared" si="21"/>
        <v>0.63815409827056013</v>
      </c>
      <c r="M190" s="5">
        <v>30.326000000000001</v>
      </c>
      <c r="N190" s="5">
        <v>22.239000000000001</v>
      </c>
      <c r="O190" s="5">
        <f t="shared" si="22"/>
        <v>0.29310111534223804</v>
      </c>
      <c r="P190" s="5">
        <f t="shared" si="23"/>
        <v>0.26962409752489952</v>
      </c>
    </row>
    <row r="191" spans="1:16" ht="20" customHeight="1" x14ac:dyDescent="0.15">
      <c r="A191" s="28">
        <v>38.168999999999997</v>
      </c>
      <c r="B191" s="4">
        <v>24.609100000000002</v>
      </c>
      <c r="C191" s="5">
        <f t="shared" si="16"/>
        <v>0.36084403981962049</v>
      </c>
      <c r="D191" s="5">
        <f t="shared" si="17"/>
        <v>0.51977695873947893</v>
      </c>
      <c r="E191" s="5">
        <v>38.168999999999997</v>
      </c>
      <c r="F191" s="5">
        <v>33.854500000000002</v>
      </c>
      <c r="G191" s="5">
        <f t="shared" si="18"/>
        <v>0.28017852030741902</v>
      </c>
      <c r="H191" s="5">
        <f t="shared" si="19"/>
        <v>0.79335265872560212</v>
      </c>
      <c r="I191" s="5">
        <v>38.168999999999997</v>
      </c>
      <c r="J191" s="5">
        <v>25.454499999999999</v>
      </c>
      <c r="K191" s="5">
        <f t="shared" si="20"/>
        <v>0.34686162430366863</v>
      </c>
      <c r="L191" s="5">
        <f t="shared" si="21"/>
        <v>0.63588082027863901</v>
      </c>
      <c r="M191" s="5">
        <v>30.488</v>
      </c>
      <c r="N191" s="5">
        <v>21.1234</v>
      </c>
      <c r="O191" s="5">
        <f t="shared" si="22"/>
        <v>0.29466684708020024</v>
      </c>
      <c r="P191" s="5">
        <f t="shared" si="23"/>
        <v>0.25609864030115848</v>
      </c>
    </row>
    <row r="192" spans="1:16" ht="20" customHeight="1" x14ac:dyDescent="0.15">
      <c r="A192" s="28">
        <v>38.372</v>
      </c>
      <c r="B192" s="4">
        <v>26.2182</v>
      </c>
      <c r="C192" s="5">
        <f t="shared" si="16"/>
        <v>0.36276317157794224</v>
      </c>
      <c r="D192" s="5">
        <f t="shared" si="17"/>
        <v>0.55376329323800566</v>
      </c>
      <c r="E192" s="5">
        <v>38.372</v>
      </c>
      <c r="F192" s="5">
        <v>34</v>
      </c>
      <c r="G192" s="5">
        <f t="shared" si="18"/>
        <v>0.28166863636029982</v>
      </c>
      <c r="H192" s="5">
        <f t="shared" si="19"/>
        <v>0.79676233282637376</v>
      </c>
      <c r="I192" s="5">
        <v>38.372</v>
      </c>
      <c r="J192" s="5">
        <v>26.2121</v>
      </c>
      <c r="K192" s="5">
        <f t="shared" si="20"/>
        <v>0.34870639125416891</v>
      </c>
      <c r="L192" s="5">
        <f t="shared" si="21"/>
        <v>0.65480648408830311</v>
      </c>
      <c r="M192" s="5">
        <v>30.65</v>
      </c>
      <c r="N192" s="5">
        <v>16.2957</v>
      </c>
      <c r="O192" s="5">
        <f t="shared" si="22"/>
        <v>0.29623257881816251</v>
      </c>
      <c r="P192" s="5">
        <f t="shared" si="23"/>
        <v>0.19756793947733736</v>
      </c>
    </row>
    <row r="193" spans="1:16" ht="20" customHeight="1" x14ac:dyDescent="0.15">
      <c r="A193" s="28">
        <v>38.575000000000003</v>
      </c>
      <c r="B193" s="4">
        <v>25.072700000000001</v>
      </c>
      <c r="C193" s="5">
        <f t="shared" si="16"/>
        <v>0.36468230333626406</v>
      </c>
      <c r="D193" s="5">
        <f t="shared" si="17"/>
        <v>0.52956880801765749</v>
      </c>
      <c r="E193" s="5">
        <v>38.575000000000003</v>
      </c>
      <c r="F193" s="5">
        <v>34.9636</v>
      </c>
      <c r="G193" s="5">
        <f t="shared" si="18"/>
        <v>0.28315875241318056</v>
      </c>
      <c r="H193" s="5">
        <f t="shared" si="19"/>
        <v>0.81934351470612354</v>
      </c>
      <c r="I193" s="5">
        <v>38.575000000000003</v>
      </c>
      <c r="J193" s="5">
        <v>25.7727</v>
      </c>
      <c r="K193" s="5">
        <f t="shared" si="20"/>
        <v>0.3505511582046692</v>
      </c>
      <c r="L193" s="5">
        <f t="shared" si="21"/>
        <v>0.64382979892731262</v>
      </c>
      <c r="M193" s="5">
        <v>30.812999999999999</v>
      </c>
      <c r="N193" s="5">
        <v>17.536899999999999</v>
      </c>
      <c r="O193" s="5">
        <f t="shared" si="22"/>
        <v>0.2978079755668529</v>
      </c>
      <c r="P193" s="5">
        <f t="shared" si="23"/>
        <v>0.21261616241217726</v>
      </c>
    </row>
    <row r="194" spans="1:16" ht="20" customHeight="1" x14ac:dyDescent="0.15">
      <c r="A194" s="28">
        <v>38.777999999999999</v>
      </c>
      <c r="B194" s="4">
        <v>25.790900000000001</v>
      </c>
      <c r="C194" s="5">
        <f t="shared" si="16"/>
        <v>0.36660143509458576</v>
      </c>
      <c r="D194" s="5">
        <f t="shared" si="17"/>
        <v>0.54473814829286837</v>
      </c>
      <c r="E194" s="5">
        <v>38.777999999999999</v>
      </c>
      <c r="F194" s="5">
        <v>35.309100000000001</v>
      </c>
      <c r="G194" s="5">
        <f t="shared" si="18"/>
        <v>0.2846488684660613</v>
      </c>
      <c r="H194" s="5">
        <f t="shared" si="19"/>
        <v>0.82744002605881517</v>
      </c>
      <c r="I194" s="5">
        <v>38.777999999999999</v>
      </c>
      <c r="J194" s="5">
        <v>25.893899999999999</v>
      </c>
      <c r="K194" s="5">
        <f t="shared" si="20"/>
        <v>0.35239592515516943</v>
      </c>
      <c r="L194" s="5">
        <f t="shared" si="21"/>
        <v>0.6468575054396295</v>
      </c>
      <c r="M194" s="5">
        <v>30.975000000000001</v>
      </c>
      <c r="N194" s="5">
        <v>19.368600000000001</v>
      </c>
      <c r="O194" s="5">
        <f t="shared" si="22"/>
        <v>0.29937370730481516</v>
      </c>
      <c r="P194" s="5">
        <f t="shared" si="23"/>
        <v>0.23482356649672959</v>
      </c>
    </row>
    <row r="195" spans="1:16" ht="20" customHeight="1" x14ac:dyDescent="0.15">
      <c r="A195" s="28">
        <v>38.981000000000002</v>
      </c>
      <c r="B195" s="4">
        <v>25.9818</v>
      </c>
      <c r="C195" s="5">
        <f t="shared" ref="C195:C258" si="24">$A195/105.777</f>
        <v>0.36852056685290752</v>
      </c>
      <c r="D195" s="5">
        <f t="shared" ref="D195:D258" si="25">B195/47.3455</f>
        <v>0.54877021047406827</v>
      </c>
      <c r="E195" s="5">
        <v>38.981000000000002</v>
      </c>
      <c r="F195" s="5">
        <v>33.881799999999998</v>
      </c>
      <c r="G195" s="5">
        <f t="shared" ref="G195:G258" si="26">E195/136.231</f>
        <v>0.2861389845189421</v>
      </c>
      <c r="H195" s="5">
        <f t="shared" ref="H195:H258" si="27">F195/42.6727</f>
        <v>0.79399241201048909</v>
      </c>
      <c r="I195" s="5">
        <v>38.981000000000002</v>
      </c>
      <c r="J195" s="5">
        <v>25.090900000000001</v>
      </c>
      <c r="K195" s="5">
        <f t="shared" ref="K195:K258" si="28">I195/110.041</f>
        <v>0.35424069210566972</v>
      </c>
      <c r="L195" s="5">
        <f t="shared" ref="L195:L258" si="29">J195/40.0303</f>
        <v>0.62679770074168828</v>
      </c>
      <c r="M195" s="5">
        <v>31.137</v>
      </c>
      <c r="N195" s="5">
        <v>19.493400000000001</v>
      </c>
      <c r="O195" s="5">
        <f t="shared" ref="O195:O258" si="30">M195/103.466</f>
        <v>0.30093943904277737</v>
      </c>
      <c r="P195" s="5">
        <f t="shared" ref="P195:P258" si="31">N195/82.4815</f>
        <v>0.23633663306317176</v>
      </c>
    </row>
    <row r="196" spans="1:16" ht="20" customHeight="1" x14ac:dyDescent="0.15">
      <c r="A196" s="28">
        <v>39.183999999999997</v>
      </c>
      <c r="B196" s="4">
        <v>26.045500000000001</v>
      </c>
      <c r="C196" s="5">
        <f t="shared" si="24"/>
        <v>0.37043969861122927</v>
      </c>
      <c r="D196" s="5">
        <f t="shared" si="25"/>
        <v>0.55011563928990082</v>
      </c>
      <c r="E196" s="5">
        <v>39.183999999999997</v>
      </c>
      <c r="F196" s="5">
        <v>34.318199999999997</v>
      </c>
      <c r="G196" s="5">
        <f t="shared" si="26"/>
        <v>0.28762910057182284</v>
      </c>
      <c r="H196" s="5">
        <f t="shared" si="27"/>
        <v>0.8042190908941782</v>
      </c>
      <c r="I196" s="5">
        <v>39.183999999999997</v>
      </c>
      <c r="J196" s="5">
        <v>25.333300000000001</v>
      </c>
      <c r="K196" s="5">
        <f t="shared" si="28"/>
        <v>0.35608545905616995</v>
      </c>
      <c r="L196" s="5">
        <f t="shared" si="29"/>
        <v>0.63285311376632214</v>
      </c>
      <c r="M196" s="5">
        <v>31.298999999999999</v>
      </c>
      <c r="N196" s="5">
        <v>18.296900000000001</v>
      </c>
      <c r="O196" s="5">
        <f t="shared" si="30"/>
        <v>0.30250517078073957</v>
      </c>
      <c r="P196" s="5">
        <f t="shared" si="31"/>
        <v>0.22183034983602384</v>
      </c>
    </row>
    <row r="197" spans="1:16" ht="20" customHeight="1" x14ac:dyDescent="0.15">
      <c r="A197" s="28">
        <v>39.387</v>
      </c>
      <c r="B197" s="4">
        <v>27.063600000000001</v>
      </c>
      <c r="C197" s="5">
        <f t="shared" si="24"/>
        <v>0.37235883036955103</v>
      </c>
      <c r="D197" s="5">
        <f t="shared" si="25"/>
        <v>0.571619266878584</v>
      </c>
      <c r="E197" s="5">
        <v>39.387</v>
      </c>
      <c r="F197" s="5">
        <v>35.009099999999997</v>
      </c>
      <c r="G197" s="5">
        <f t="shared" si="26"/>
        <v>0.28911921662470363</v>
      </c>
      <c r="H197" s="5">
        <f t="shared" si="27"/>
        <v>0.8204097701809353</v>
      </c>
      <c r="I197" s="5">
        <v>39.387</v>
      </c>
      <c r="J197" s="5">
        <v>25.803000000000001</v>
      </c>
      <c r="K197" s="5">
        <f t="shared" si="28"/>
        <v>0.35793022600667024</v>
      </c>
      <c r="L197" s="5">
        <f t="shared" si="29"/>
        <v>0.64458672555539187</v>
      </c>
      <c r="M197" s="5">
        <v>31.460999999999999</v>
      </c>
      <c r="N197" s="5">
        <v>16.259</v>
      </c>
      <c r="O197" s="5">
        <f t="shared" si="30"/>
        <v>0.30407090251870178</v>
      </c>
      <c r="P197" s="5">
        <f t="shared" si="31"/>
        <v>0.19712299121621213</v>
      </c>
    </row>
    <row r="198" spans="1:16" ht="20" customHeight="1" x14ac:dyDescent="0.15">
      <c r="A198" s="28">
        <v>39.590000000000003</v>
      </c>
      <c r="B198" s="4">
        <v>26.663599999999999</v>
      </c>
      <c r="C198" s="5">
        <f t="shared" si="24"/>
        <v>0.37427796212787284</v>
      </c>
      <c r="D198" s="5">
        <f t="shared" si="25"/>
        <v>0.56317073428308917</v>
      </c>
      <c r="E198" s="5">
        <v>39.590000000000003</v>
      </c>
      <c r="F198" s="5">
        <v>34.072699999999998</v>
      </c>
      <c r="G198" s="5">
        <f t="shared" si="26"/>
        <v>0.29060933267758443</v>
      </c>
      <c r="H198" s="5">
        <f t="shared" si="27"/>
        <v>0.79846599816744657</v>
      </c>
      <c r="I198" s="5">
        <v>39.590000000000003</v>
      </c>
      <c r="J198" s="5">
        <v>23.151499999999999</v>
      </c>
      <c r="K198" s="5">
        <f t="shared" si="28"/>
        <v>0.35977499295717053</v>
      </c>
      <c r="L198" s="5">
        <f t="shared" si="29"/>
        <v>0.57834940032925064</v>
      </c>
      <c r="M198" s="5">
        <v>31.623000000000001</v>
      </c>
      <c r="N198" s="5">
        <v>19.838200000000001</v>
      </c>
      <c r="O198" s="5">
        <f t="shared" si="30"/>
        <v>0.30563663425666404</v>
      </c>
      <c r="P198" s="5">
        <f t="shared" si="31"/>
        <v>0.2405169644102011</v>
      </c>
    </row>
    <row r="199" spans="1:16" ht="20" customHeight="1" x14ac:dyDescent="0.15">
      <c r="A199" s="28">
        <v>39.792999999999999</v>
      </c>
      <c r="B199" s="4">
        <v>26.9</v>
      </c>
      <c r="C199" s="5">
        <f t="shared" si="24"/>
        <v>0.37619709388619454</v>
      </c>
      <c r="D199" s="5">
        <f t="shared" si="25"/>
        <v>0.56816381704702656</v>
      </c>
      <c r="E199" s="5">
        <v>39.792999999999999</v>
      </c>
      <c r="F199" s="5">
        <v>33.563600000000001</v>
      </c>
      <c r="G199" s="5">
        <f t="shared" si="26"/>
        <v>0.29209944873046517</v>
      </c>
      <c r="H199" s="5">
        <f t="shared" si="27"/>
        <v>0.78653565394268476</v>
      </c>
      <c r="I199" s="5">
        <v>39.792999999999999</v>
      </c>
      <c r="J199" s="5">
        <v>24.5</v>
      </c>
      <c r="K199" s="5">
        <f t="shared" si="28"/>
        <v>0.36161975990767076</v>
      </c>
      <c r="L199" s="5">
        <f t="shared" si="29"/>
        <v>0.61203638244030156</v>
      </c>
      <c r="M199" s="5">
        <v>31.786000000000001</v>
      </c>
      <c r="N199" s="5">
        <v>20.5974</v>
      </c>
      <c r="O199" s="5">
        <f t="shared" si="30"/>
        <v>0.30721203100535444</v>
      </c>
      <c r="P199" s="5">
        <f t="shared" si="31"/>
        <v>0.24972145268939097</v>
      </c>
    </row>
    <row r="200" spans="1:16" ht="20" customHeight="1" x14ac:dyDescent="0.15">
      <c r="A200" s="28">
        <v>39.996000000000002</v>
      </c>
      <c r="B200" s="4">
        <v>27.590900000000001</v>
      </c>
      <c r="C200" s="5">
        <f t="shared" si="24"/>
        <v>0.3781162256445163</v>
      </c>
      <c r="D200" s="5">
        <f t="shared" si="25"/>
        <v>0.5827565449725951</v>
      </c>
      <c r="E200" s="5">
        <v>39.996000000000002</v>
      </c>
      <c r="F200" s="5">
        <v>33.645499999999998</v>
      </c>
      <c r="G200" s="5">
        <f t="shared" si="26"/>
        <v>0.29358956478334597</v>
      </c>
      <c r="H200" s="5">
        <f t="shared" si="27"/>
        <v>0.78845491379734578</v>
      </c>
      <c r="I200" s="5">
        <v>39.996000000000002</v>
      </c>
      <c r="J200" s="5">
        <v>24.696999999999999</v>
      </c>
      <c r="K200" s="5">
        <f t="shared" si="28"/>
        <v>0.3634645268581711</v>
      </c>
      <c r="L200" s="5">
        <f t="shared" si="29"/>
        <v>0.61695765457665819</v>
      </c>
      <c r="M200" s="5">
        <v>31.948</v>
      </c>
      <c r="N200" s="5">
        <v>15.3437</v>
      </c>
      <c r="O200" s="5">
        <f t="shared" si="30"/>
        <v>0.30877776274331664</v>
      </c>
      <c r="P200" s="5">
        <f t="shared" si="31"/>
        <v>0.18602595733588745</v>
      </c>
    </row>
    <row r="201" spans="1:16" ht="20" customHeight="1" x14ac:dyDescent="0.15">
      <c r="A201" s="28">
        <v>40.198999999999998</v>
      </c>
      <c r="B201" s="4">
        <v>28.2</v>
      </c>
      <c r="C201" s="5">
        <f t="shared" si="24"/>
        <v>0.380035357402838</v>
      </c>
      <c r="D201" s="5">
        <f t="shared" si="25"/>
        <v>0.59562154798238476</v>
      </c>
      <c r="E201" s="5">
        <v>40.198999999999998</v>
      </c>
      <c r="F201" s="5">
        <v>32.818199999999997</v>
      </c>
      <c r="G201" s="5">
        <f t="shared" si="26"/>
        <v>0.29507968083622671</v>
      </c>
      <c r="H201" s="5">
        <f t="shared" si="27"/>
        <v>0.76906781150477932</v>
      </c>
      <c r="I201" s="5">
        <v>40.198999999999998</v>
      </c>
      <c r="J201" s="5">
        <v>23.909099999999999</v>
      </c>
      <c r="K201" s="5">
        <f t="shared" si="28"/>
        <v>0.36530929380867133</v>
      </c>
      <c r="L201" s="5">
        <f t="shared" si="29"/>
        <v>0.59727506413891474</v>
      </c>
      <c r="M201" s="5">
        <v>32.11</v>
      </c>
      <c r="N201" s="5">
        <v>15.7241</v>
      </c>
      <c r="O201" s="5">
        <f t="shared" si="30"/>
        <v>0.3103434944812789</v>
      </c>
      <c r="P201" s="5">
        <f t="shared" si="31"/>
        <v>0.19063790062013908</v>
      </c>
    </row>
    <row r="202" spans="1:16" ht="20" customHeight="1" x14ac:dyDescent="0.15">
      <c r="A202" s="28">
        <v>40.402000000000001</v>
      </c>
      <c r="B202" s="4">
        <v>28.9</v>
      </c>
      <c r="C202" s="5">
        <f t="shared" si="24"/>
        <v>0.38195448916115982</v>
      </c>
      <c r="D202" s="5">
        <f t="shared" si="25"/>
        <v>0.61040648002450071</v>
      </c>
      <c r="E202" s="5">
        <v>40.402000000000001</v>
      </c>
      <c r="F202" s="5">
        <v>34.436399999999999</v>
      </c>
      <c r="G202" s="5">
        <f t="shared" si="26"/>
        <v>0.29656979688910751</v>
      </c>
      <c r="H202" s="5">
        <f t="shared" si="27"/>
        <v>0.80698901171006288</v>
      </c>
      <c r="I202" s="5">
        <v>40.402000000000001</v>
      </c>
      <c r="J202" s="5">
        <v>23.348500000000001</v>
      </c>
      <c r="K202" s="5">
        <f t="shared" si="28"/>
        <v>0.36715406075917162</v>
      </c>
      <c r="L202" s="5">
        <f t="shared" si="29"/>
        <v>0.58327067246560738</v>
      </c>
      <c r="M202" s="5">
        <v>32.271999999999998</v>
      </c>
      <c r="N202" s="5">
        <v>14.087999999999999</v>
      </c>
      <c r="O202" s="5">
        <f t="shared" si="30"/>
        <v>0.31190922621924111</v>
      </c>
      <c r="P202" s="5">
        <f t="shared" si="31"/>
        <v>0.17080193740414518</v>
      </c>
    </row>
    <row r="203" spans="1:16" ht="20" customHeight="1" x14ac:dyDescent="0.15">
      <c r="A203" s="28">
        <v>40.604999999999997</v>
      </c>
      <c r="B203" s="4">
        <v>28.845500000000001</v>
      </c>
      <c r="C203" s="5">
        <f t="shared" si="24"/>
        <v>0.38387362091948152</v>
      </c>
      <c r="D203" s="5">
        <f t="shared" si="25"/>
        <v>0.60925536745836462</v>
      </c>
      <c r="E203" s="5">
        <v>40.604999999999997</v>
      </c>
      <c r="F203" s="5">
        <v>33.872700000000002</v>
      </c>
      <c r="G203" s="5">
        <f t="shared" si="26"/>
        <v>0.29805991294198825</v>
      </c>
      <c r="H203" s="5">
        <f t="shared" si="27"/>
        <v>0.7937791609155268</v>
      </c>
      <c r="I203" s="5">
        <v>40.604999999999997</v>
      </c>
      <c r="J203" s="5">
        <v>24.590900000000001</v>
      </c>
      <c r="K203" s="5">
        <f t="shared" si="28"/>
        <v>0.36899882770967185</v>
      </c>
      <c r="L203" s="5">
        <f t="shared" si="29"/>
        <v>0.61430716232453919</v>
      </c>
      <c r="M203" s="5">
        <v>32.433999999999997</v>
      </c>
      <c r="N203" s="5">
        <v>10.0731</v>
      </c>
      <c r="O203" s="5">
        <f t="shared" si="30"/>
        <v>0.31347495795720332</v>
      </c>
      <c r="P203" s="5">
        <f t="shared" si="31"/>
        <v>0.12212556755151156</v>
      </c>
    </row>
    <row r="204" spans="1:16" ht="20" customHeight="1" x14ac:dyDescent="0.15">
      <c r="A204" s="28">
        <v>40.808</v>
      </c>
      <c r="B204" s="4">
        <v>28.081800000000001</v>
      </c>
      <c r="C204" s="5">
        <f t="shared" si="24"/>
        <v>0.38579275267780327</v>
      </c>
      <c r="D204" s="5">
        <f t="shared" si="25"/>
        <v>0.59312500660041612</v>
      </c>
      <c r="E204" s="5">
        <v>40.808</v>
      </c>
      <c r="F204" s="5">
        <v>33.818199999999997</v>
      </c>
      <c r="G204" s="5">
        <f t="shared" si="26"/>
        <v>0.29955002899486904</v>
      </c>
      <c r="H204" s="5">
        <f t="shared" si="27"/>
        <v>0.79250199776437857</v>
      </c>
      <c r="I204" s="5">
        <v>40.808</v>
      </c>
      <c r="J204" s="5">
        <v>23.878799999999998</v>
      </c>
      <c r="K204" s="5">
        <f t="shared" si="28"/>
        <v>0.37084359466017214</v>
      </c>
      <c r="L204" s="5">
        <f t="shared" si="29"/>
        <v>0.5965181375108356</v>
      </c>
      <c r="M204" s="5">
        <v>32.597000000000001</v>
      </c>
      <c r="N204" s="5">
        <v>14.6882</v>
      </c>
      <c r="O204" s="5">
        <f t="shared" si="30"/>
        <v>0.31505035470589376</v>
      </c>
      <c r="P204" s="5">
        <f t="shared" si="31"/>
        <v>0.1780787206828198</v>
      </c>
    </row>
    <row r="205" spans="1:16" ht="20" customHeight="1" x14ac:dyDescent="0.15">
      <c r="A205" s="28">
        <v>41.011000000000003</v>
      </c>
      <c r="B205" s="4">
        <v>28.590900000000001</v>
      </c>
      <c r="C205" s="5">
        <f t="shared" si="24"/>
        <v>0.38771188443612509</v>
      </c>
      <c r="D205" s="5">
        <f t="shared" si="25"/>
        <v>0.60387787646133217</v>
      </c>
      <c r="E205" s="5">
        <v>41.011000000000003</v>
      </c>
      <c r="F205" s="5">
        <v>34.209099999999999</v>
      </c>
      <c r="G205" s="5">
        <f t="shared" si="26"/>
        <v>0.30104014504774979</v>
      </c>
      <c r="H205" s="5">
        <f t="shared" si="27"/>
        <v>0.80166242117325592</v>
      </c>
      <c r="I205" s="5">
        <v>41.011000000000003</v>
      </c>
      <c r="J205" s="5">
        <v>22.878799999999998</v>
      </c>
      <c r="K205" s="5">
        <f t="shared" si="28"/>
        <v>0.37268836161067243</v>
      </c>
      <c r="L205" s="5">
        <f t="shared" si="29"/>
        <v>0.57153706067653753</v>
      </c>
      <c r="M205" s="5">
        <v>32.759</v>
      </c>
      <c r="N205" s="5">
        <v>11.240600000000001</v>
      </c>
      <c r="O205" s="5">
        <f t="shared" si="30"/>
        <v>0.31661608644385597</v>
      </c>
      <c r="P205" s="5">
        <f t="shared" si="31"/>
        <v>0.13628025678485481</v>
      </c>
    </row>
    <row r="206" spans="1:16" ht="20" customHeight="1" x14ac:dyDescent="0.15">
      <c r="A206" s="28">
        <v>41.213999999999999</v>
      </c>
      <c r="B206" s="4">
        <v>27.927299999999999</v>
      </c>
      <c r="C206" s="5">
        <f t="shared" si="24"/>
        <v>0.38963101619444679</v>
      </c>
      <c r="D206" s="5">
        <f t="shared" si="25"/>
        <v>0.58986176088540621</v>
      </c>
      <c r="E206" s="5">
        <v>41.213999999999999</v>
      </c>
      <c r="F206" s="5">
        <v>33.572699999999998</v>
      </c>
      <c r="G206" s="5">
        <f t="shared" si="26"/>
        <v>0.30253026110063053</v>
      </c>
      <c r="H206" s="5">
        <f t="shared" si="27"/>
        <v>0.78674890503764694</v>
      </c>
      <c r="I206" s="5">
        <v>41.213999999999999</v>
      </c>
      <c r="J206" s="5">
        <v>22.666699999999999</v>
      </c>
      <c r="K206" s="5">
        <f t="shared" si="28"/>
        <v>0.37453312856117266</v>
      </c>
      <c r="L206" s="5">
        <f t="shared" si="29"/>
        <v>0.56623857427998292</v>
      </c>
      <c r="M206" s="5">
        <v>32.920999999999999</v>
      </c>
      <c r="N206" s="5">
        <v>10.4793</v>
      </c>
      <c r="O206" s="5">
        <f t="shared" si="30"/>
        <v>0.31818181818181818</v>
      </c>
      <c r="P206" s="5">
        <f t="shared" si="31"/>
        <v>0.12705030825094113</v>
      </c>
    </row>
    <row r="207" spans="1:16" ht="20" customHeight="1" x14ac:dyDescent="0.15">
      <c r="A207" s="28">
        <v>41.417999999999999</v>
      </c>
      <c r="B207" s="4">
        <v>28.345500000000001</v>
      </c>
      <c r="C207" s="5">
        <f t="shared" si="24"/>
        <v>0.39155960180379479</v>
      </c>
      <c r="D207" s="5">
        <f t="shared" si="25"/>
        <v>0.59869470171399608</v>
      </c>
      <c r="E207" s="5">
        <v>41.417999999999999</v>
      </c>
      <c r="F207" s="5">
        <v>32.809100000000001</v>
      </c>
      <c r="G207" s="5">
        <f t="shared" si="26"/>
        <v>0.30402771762667824</v>
      </c>
      <c r="H207" s="5">
        <f t="shared" si="27"/>
        <v>0.76885456040981703</v>
      </c>
      <c r="I207" s="5">
        <v>41.417999999999999</v>
      </c>
      <c r="J207" s="5">
        <v>21.924199999999999</v>
      </c>
      <c r="K207" s="5">
        <f t="shared" si="28"/>
        <v>0.37638698303359658</v>
      </c>
      <c r="L207" s="5">
        <f t="shared" si="29"/>
        <v>0.5476901247305167</v>
      </c>
      <c r="M207" s="5">
        <v>33.082999999999998</v>
      </c>
      <c r="N207" s="5">
        <v>13.1313</v>
      </c>
      <c r="O207" s="5">
        <f t="shared" si="30"/>
        <v>0.31974754991978044</v>
      </c>
      <c r="P207" s="5">
        <f t="shared" si="31"/>
        <v>0.15920297278783727</v>
      </c>
    </row>
    <row r="208" spans="1:16" ht="20" customHeight="1" x14ac:dyDescent="0.15">
      <c r="A208" s="28">
        <v>41.621000000000002</v>
      </c>
      <c r="B208" s="4">
        <v>27.9818</v>
      </c>
      <c r="C208" s="5">
        <f t="shared" si="24"/>
        <v>0.39347873356211654</v>
      </c>
      <c r="D208" s="5">
        <f t="shared" si="25"/>
        <v>0.59101287345154241</v>
      </c>
      <c r="E208" s="5">
        <v>41.621000000000002</v>
      </c>
      <c r="F208" s="5">
        <v>32.845500000000001</v>
      </c>
      <c r="G208" s="5">
        <f t="shared" si="26"/>
        <v>0.30551783367955904</v>
      </c>
      <c r="H208" s="5">
        <f t="shared" si="27"/>
        <v>0.76970756478966651</v>
      </c>
      <c r="I208" s="5">
        <v>41.621000000000002</v>
      </c>
      <c r="J208" s="5">
        <v>23.681799999999999</v>
      </c>
      <c r="K208" s="5">
        <f t="shared" si="28"/>
        <v>0.37823174998409687</v>
      </c>
      <c r="L208" s="5">
        <f t="shared" si="29"/>
        <v>0.59159686537447886</v>
      </c>
      <c r="M208" s="5">
        <v>33.244999999999997</v>
      </c>
      <c r="N208" s="5">
        <v>12.229900000000001</v>
      </c>
      <c r="O208" s="5">
        <f t="shared" si="30"/>
        <v>0.32131328165774264</v>
      </c>
      <c r="P208" s="5">
        <f t="shared" si="31"/>
        <v>0.14827446154592244</v>
      </c>
    </row>
    <row r="209" spans="1:16" ht="20" customHeight="1" x14ac:dyDescent="0.15">
      <c r="A209" s="28">
        <v>41.823999999999998</v>
      </c>
      <c r="B209" s="4">
        <v>29.118200000000002</v>
      </c>
      <c r="C209" s="5">
        <f t="shared" si="24"/>
        <v>0.39539786532043825</v>
      </c>
      <c r="D209" s="5">
        <f t="shared" si="25"/>
        <v>0.61501515455534317</v>
      </c>
      <c r="E209" s="5">
        <v>41.823999999999998</v>
      </c>
      <c r="F209" s="5">
        <v>32.809100000000001</v>
      </c>
      <c r="G209" s="5">
        <f t="shared" si="26"/>
        <v>0.30700794973243978</v>
      </c>
      <c r="H209" s="5">
        <f t="shared" si="27"/>
        <v>0.76885456040981703</v>
      </c>
      <c r="I209" s="5">
        <v>41.823999999999998</v>
      </c>
      <c r="J209" s="5">
        <v>24.7576</v>
      </c>
      <c r="K209" s="5">
        <f t="shared" si="28"/>
        <v>0.3800765169345971</v>
      </c>
      <c r="L209" s="5">
        <f t="shared" si="29"/>
        <v>0.61847150783281668</v>
      </c>
      <c r="M209" s="5">
        <v>33.406999999999996</v>
      </c>
      <c r="N209" s="5">
        <v>13.414999999999999</v>
      </c>
      <c r="O209" s="5">
        <f t="shared" si="30"/>
        <v>0.32287901339570485</v>
      </c>
      <c r="P209" s="5">
        <f t="shared" si="31"/>
        <v>0.16264253196171263</v>
      </c>
    </row>
    <row r="210" spans="1:16" ht="20" customHeight="1" x14ac:dyDescent="0.15">
      <c r="A210" s="28">
        <v>42.027000000000001</v>
      </c>
      <c r="B210" s="4">
        <v>27.9636</v>
      </c>
      <c r="C210" s="5">
        <f t="shared" si="24"/>
        <v>0.39731699707876006</v>
      </c>
      <c r="D210" s="5">
        <f t="shared" si="25"/>
        <v>0.59062846521844736</v>
      </c>
      <c r="E210" s="5">
        <v>42.027000000000001</v>
      </c>
      <c r="F210" s="5">
        <v>33.0364</v>
      </c>
      <c r="G210" s="5">
        <f t="shared" si="26"/>
        <v>0.30849806578532052</v>
      </c>
      <c r="H210" s="5">
        <f t="shared" si="27"/>
        <v>0.77418115094662399</v>
      </c>
      <c r="I210" s="5">
        <v>42.027000000000001</v>
      </c>
      <c r="J210" s="5">
        <v>23.7727</v>
      </c>
      <c r="K210" s="5">
        <f t="shared" si="28"/>
        <v>0.38192128388509738</v>
      </c>
      <c r="L210" s="5">
        <f t="shared" si="29"/>
        <v>0.5938676452587166</v>
      </c>
      <c r="M210" s="5">
        <v>33.57</v>
      </c>
      <c r="N210" s="5">
        <v>18.8154</v>
      </c>
      <c r="O210" s="5">
        <f t="shared" si="30"/>
        <v>0.3244544101443953</v>
      </c>
      <c r="P210" s="5">
        <f t="shared" si="31"/>
        <v>0.22811660796663497</v>
      </c>
    </row>
    <row r="211" spans="1:16" ht="20" customHeight="1" x14ac:dyDescent="0.15">
      <c r="A211" s="28">
        <v>42.23</v>
      </c>
      <c r="B211" s="4">
        <v>29.2818</v>
      </c>
      <c r="C211" s="5">
        <f t="shared" si="24"/>
        <v>0.39923612883708176</v>
      </c>
      <c r="D211" s="5">
        <f t="shared" si="25"/>
        <v>0.61847060438690049</v>
      </c>
      <c r="E211" s="5">
        <v>42.23</v>
      </c>
      <c r="F211" s="5">
        <v>33.545499999999997</v>
      </c>
      <c r="G211" s="5">
        <f t="shared" si="26"/>
        <v>0.30998818183820126</v>
      </c>
      <c r="H211" s="5">
        <f t="shared" si="27"/>
        <v>0.7861114951713859</v>
      </c>
      <c r="I211" s="5">
        <v>42.23</v>
      </c>
      <c r="J211" s="5">
        <v>26.681799999999999</v>
      </c>
      <c r="K211" s="5">
        <f t="shared" si="28"/>
        <v>0.38376605083559762</v>
      </c>
      <c r="L211" s="5">
        <f t="shared" si="29"/>
        <v>0.66654009587737295</v>
      </c>
      <c r="M211" s="5">
        <v>33.731999999999999</v>
      </c>
      <c r="N211" s="5">
        <v>19.454899999999999</v>
      </c>
      <c r="O211" s="5">
        <f t="shared" si="30"/>
        <v>0.32602014188235751</v>
      </c>
      <c r="P211" s="5">
        <f t="shared" si="31"/>
        <v>0.23586986172656899</v>
      </c>
    </row>
    <row r="212" spans="1:16" ht="20" customHeight="1" x14ac:dyDescent="0.15">
      <c r="A212" s="28">
        <v>42.433</v>
      </c>
      <c r="B212" s="4">
        <v>29.5182</v>
      </c>
      <c r="C212" s="5">
        <f t="shared" si="24"/>
        <v>0.40115526059540352</v>
      </c>
      <c r="D212" s="5">
        <f t="shared" si="25"/>
        <v>0.623463687150838</v>
      </c>
      <c r="E212" s="5">
        <v>42.433</v>
      </c>
      <c r="F212" s="5">
        <v>32.618200000000002</v>
      </c>
      <c r="G212" s="5">
        <f t="shared" si="26"/>
        <v>0.31147829789108206</v>
      </c>
      <c r="H212" s="5">
        <f t="shared" si="27"/>
        <v>0.76438097425285967</v>
      </c>
      <c r="I212" s="5">
        <v>42.433</v>
      </c>
      <c r="J212" s="5">
        <v>26.196999999999999</v>
      </c>
      <c r="K212" s="5">
        <f t="shared" si="28"/>
        <v>0.3856108177860979</v>
      </c>
      <c r="L212" s="5">
        <f t="shared" si="29"/>
        <v>0.65442926982810523</v>
      </c>
      <c r="M212" s="5">
        <v>33.893999999999998</v>
      </c>
      <c r="N212" s="5">
        <v>17.834700000000002</v>
      </c>
      <c r="O212" s="5">
        <f t="shared" si="30"/>
        <v>0.32758587362031971</v>
      </c>
      <c r="P212" s="5">
        <f t="shared" si="31"/>
        <v>0.21622666901062665</v>
      </c>
    </row>
    <row r="213" spans="1:16" ht="20" customHeight="1" x14ac:dyDescent="0.15">
      <c r="A213" s="28">
        <v>42.636000000000003</v>
      </c>
      <c r="B213" s="4">
        <v>28.172699999999999</v>
      </c>
      <c r="C213" s="5">
        <f t="shared" si="24"/>
        <v>0.40307439235372533</v>
      </c>
      <c r="D213" s="5">
        <f t="shared" si="25"/>
        <v>0.5950449356327423</v>
      </c>
      <c r="E213" s="5">
        <v>42.636000000000003</v>
      </c>
      <c r="F213" s="5">
        <v>32.336399999999998</v>
      </c>
      <c r="G213" s="5">
        <f t="shared" si="26"/>
        <v>0.31296841394396285</v>
      </c>
      <c r="H213" s="5">
        <f t="shared" si="27"/>
        <v>0.75777722056490449</v>
      </c>
      <c r="I213" s="5">
        <v>42.636000000000003</v>
      </c>
      <c r="J213" s="5">
        <v>23.606100000000001</v>
      </c>
      <c r="K213" s="5">
        <f t="shared" si="28"/>
        <v>0.38745558473659819</v>
      </c>
      <c r="L213" s="5">
        <f t="shared" si="29"/>
        <v>0.5897057978581226</v>
      </c>
      <c r="M213" s="5">
        <v>34.055999999999997</v>
      </c>
      <c r="N213" s="5">
        <v>18.408000000000001</v>
      </c>
      <c r="O213" s="5">
        <f t="shared" si="30"/>
        <v>0.32915160535828192</v>
      </c>
      <c r="P213" s="5">
        <f t="shared" si="31"/>
        <v>0.22317731855022038</v>
      </c>
    </row>
    <row r="214" spans="1:16" ht="20" customHeight="1" x14ac:dyDescent="0.15">
      <c r="A214" s="28">
        <v>42.838999999999999</v>
      </c>
      <c r="B214" s="4">
        <v>28.2818</v>
      </c>
      <c r="C214" s="5">
        <f t="shared" si="24"/>
        <v>0.40499352411204703</v>
      </c>
      <c r="D214" s="5">
        <f t="shared" si="25"/>
        <v>0.59734927289816353</v>
      </c>
      <c r="E214" s="5">
        <v>42.838999999999999</v>
      </c>
      <c r="F214" s="5">
        <v>31.9</v>
      </c>
      <c r="G214" s="5">
        <f t="shared" si="26"/>
        <v>0.31445852999684359</v>
      </c>
      <c r="H214" s="5">
        <f t="shared" si="27"/>
        <v>0.74755054168121537</v>
      </c>
      <c r="I214" s="5">
        <v>42.838999999999999</v>
      </c>
      <c r="J214" s="5">
        <v>26.2121</v>
      </c>
      <c r="K214" s="5">
        <f t="shared" si="28"/>
        <v>0.38930035168709842</v>
      </c>
      <c r="L214" s="5">
        <f t="shared" si="29"/>
        <v>0.65480648408830311</v>
      </c>
      <c r="M214" s="5">
        <v>34.218000000000004</v>
      </c>
      <c r="N214" s="5">
        <v>15.1092</v>
      </c>
      <c r="O214" s="5">
        <f t="shared" si="30"/>
        <v>0.33071733709624423</v>
      </c>
      <c r="P214" s="5">
        <f t="shared" si="31"/>
        <v>0.18318289555839795</v>
      </c>
    </row>
    <row r="215" spans="1:16" ht="20" customHeight="1" x14ac:dyDescent="0.15">
      <c r="A215" s="28">
        <v>43.042000000000002</v>
      </c>
      <c r="B215" s="4">
        <v>29.2455</v>
      </c>
      <c r="C215" s="5">
        <f t="shared" si="24"/>
        <v>0.40691265587036879</v>
      </c>
      <c r="D215" s="5">
        <f t="shared" si="25"/>
        <v>0.61770390005385933</v>
      </c>
      <c r="E215" s="5">
        <v>43.042000000000002</v>
      </c>
      <c r="F215" s="5">
        <v>33.090899999999998</v>
      </c>
      <c r="G215" s="5">
        <f t="shared" si="26"/>
        <v>0.31594864604972439</v>
      </c>
      <c r="H215" s="5">
        <f t="shared" si="27"/>
        <v>0.77545831409777211</v>
      </c>
      <c r="I215" s="5">
        <v>43.042000000000002</v>
      </c>
      <c r="J215" s="5">
        <v>25.7424</v>
      </c>
      <c r="K215" s="5">
        <f t="shared" si="28"/>
        <v>0.39114511863759877</v>
      </c>
      <c r="L215" s="5">
        <f t="shared" si="29"/>
        <v>0.64307287229923338</v>
      </c>
      <c r="M215" s="5">
        <v>34.380000000000003</v>
      </c>
      <c r="N215" s="5">
        <v>17.503399999999999</v>
      </c>
      <c r="O215" s="5">
        <f t="shared" si="30"/>
        <v>0.33228306883420644</v>
      </c>
      <c r="P215" s="5">
        <f t="shared" si="31"/>
        <v>0.21221001072967877</v>
      </c>
    </row>
    <row r="216" spans="1:16" ht="20" customHeight="1" x14ac:dyDescent="0.15">
      <c r="A216" s="28">
        <v>43.244999999999997</v>
      </c>
      <c r="B216" s="4">
        <v>28.2545</v>
      </c>
      <c r="C216" s="5">
        <f t="shared" si="24"/>
        <v>0.40883178762869055</v>
      </c>
      <c r="D216" s="5">
        <f t="shared" si="25"/>
        <v>0.59677266054852096</v>
      </c>
      <c r="E216" s="5">
        <v>43.244999999999997</v>
      </c>
      <c r="F216" s="5">
        <v>32.636400000000002</v>
      </c>
      <c r="G216" s="5">
        <f t="shared" si="26"/>
        <v>0.31743876210260513</v>
      </c>
      <c r="H216" s="5">
        <f t="shared" si="27"/>
        <v>0.76480747644278435</v>
      </c>
      <c r="I216" s="5">
        <v>43.244999999999997</v>
      </c>
      <c r="J216" s="5">
        <v>25.621200000000002</v>
      </c>
      <c r="K216" s="5">
        <f t="shared" si="28"/>
        <v>0.39298988558809894</v>
      </c>
      <c r="L216" s="5">
        <f t="shared" si="29"/>
        <v>0.6400451657869165</v>
      </c>
      <c r="M216" s="5">
        <v>34.542999999999999</v>
      </c>
      <c r="N216" s="5">
        <v>19.1831</v>
      </c>
      <c r="O216" s="5">
        <f t="shared" si="30"/>
        <v>0.33385846558289684</v>
      </c>
      <c r="P216" s="5">
        <f t="shared" si="31"/>
        <v>0.23257457732946177</v>
      </c>
    </row>
    <row r="217" spans="1:16" ht="20" customHeight="1" x14ac:dyDescent="0.15">
      <c r="A217" s="28">
        <v>43.448</v>
      </c>
      <c r="B217" s="4">
        <v>28.9</v>
      </c>
      <c r="C217" s="5">
        <f t="shared" si="24"/>
        <v>0.4107509193870123</v>
      </c>
      <c r="D217" s="5">
        <f t="shared" si="25"/>
        <v>0.61040648002450071</v>
      </c>
      <c r="E217" s="5">
        <v>43.448</v>
      </c>
      <c r="F217" s="5">
        <v>32.4636</v>
      </c>
      <c r="G217" s="5">
        <f t="shared" si="26"/>
        <v>0.31892887815548593</v>
      </c>
      <c r="H217" s="5">
        <f t="shared" si="27"/>
        <v>0.76075804905712552</v>
      </c>
      <c r="I217" s="5">
        <v>43.448</v>
      </c>
      <c r="J217" s="5">
        <v>24.848500000000001</v>
      </c>
      <c r="K217" s="5">
        <f t="shared" si="28"/>
        <v>0.39483465253859928</v>
      </c>
      <c r="L217" s="5">
        <f t="shared" si="29"/>
        <v>0.62074228771705442</v>
      </c>
      <c r="M217" s="5">
        <v>34.704999999999998</v>
      </c>
      <c r="N217" s="5">
        <v>20.303799999999999</v>
      </c>
      <c r="O217" s="5">
        <f t="shared" si="30"/>
        <v>0.33542419732085904</v>
      </c>
      <c r="P217" s="5">
        <f t="shared" si="31"/>
        <v>0.24616186660038916</v>
      </c>
    </row>
    <row r="218" spans="1:16" ht="20" customHeight="1" x14ac:dyDescent="0.15">
      <c r="A218" s="28">
        <v>43.651000000000003</v>
      </c>
      <c r="B218" s="4">
        <v>28.790900000000001</v>
      </c>
      <c r="C218" s="5">
        <f t="shared" si="24"/>
        <v>0.41267005114533406</v>
      </c>
      <c r="D218" s="5">
        <f t="shared" si="25"/>
        <v>0.60810214275907948</v>
      </c>
      <c r="E218" s="5">
        <v>43.651000000000003</v>
      </c>
      <c r="F218" s="5">
        <v>32.354500000000002</v>
      </c>
      <c r="G218" s="5">
        <f t="shared" si="26"/>
        <v>0.32041899420836673</v>
      </c>
      <c r="H218" s="5">
        <f t="shared" si="27"/>
        <v>0.75820137933620324</v>
      </c>
      <c r="I218" s="5">
        <v>43.651000000000003</v>
      </c>
      <c r="J218" s="5">
        <v>25.590900000000001</v>
      </c>
      <c r="K218" s="5">
        <f t="shared" si="28"/>
        <v>0.39667941948909957</v>
      </c>
      <c r="L218" s="5">
        <f t="shared" si="29"/>
        <v>0.63928823915883726</v>
      </c>
      <c r="M218" s="5">
        <v>34.866999999999997</v>
      </c>
      <c r="N218" s="5">
        <v>13.7148</v>
      </c>
      <c r="O218" s="5">
        <f t="shared" si="30"/>
        <v>0.33698992905882125</v>
      </c>
      <c r="P218" s="5">
        <f t="shared" si="31"/>
        <v>0.1662772864218037</v>
      </c>
    </row>
    <row r="219" spans="1:16" ht="20" customHeight="1" x14ac:dyDescent="0.15">
      <c r="A219" s="28">
        <v>43.853999999999999</v>
      </c>
      <c r="B219" s="4">
        <v>30.090900000000001</v>
      </c>
      <c r="C219" s="5">
        <f t="shared" si="24"/>
        <v>0.41458918290365582</v>
      </c>
      <c r="D219" s="5">
        <f t="shared" si="25"/>
        <v>0.63555987369443767</v>
      </c>
      <c r="E219" s="5">
        <v>43.853999999999999</v>
      </c>
      <c r="F219" s="5">
        <v>31.2545</v>
      </c>
      <c r="G219" s="5">
        <f t="shared" si="26"/>
        <v>0.32190911026124747</v>
      </c>
      <c r="H219" s="5">
        <f t="shared" si="27"/>
        <v>0.73242377445064411</v>
      </c>
      <c r="I219" s="5">
        <v>43.853999999999999</v>
      </c>
      <c r="J219" s="5">
        <v>23.439399999999999</v>
      </c>
      <c r="K219" s="5">
        <f t="shared" si="28"/>
        <v>0.3985241864395998</v>
      </c>
      <c r="L219" s="5">
        <f t="shared" si="29"/>
        <v>0.585541452349845</v>
      </c>
      <c r="M219" s="5">
        <v>35.029000000000003</v>
      </c>
      <c r="N219" s="5">
        <v>11.0671</v>
      </c>
      <c r="O219" s="5">
        <f t="shared" si="30"/>
        <v>0.33855566079678356</v>
      </c>
      <c r="P219" s="5">
        <f t="shared" si="31"/>
        <v>0.13417675478743718</v>
      </c>
    </row>
    <row r="220" spans="1:16" ht="20" customHeight="1" x14ac:dyDescent="0.15">
      <c r="A220" s="28">
        <v>44.057000000000002</v>
      </c>
      <c r="B220" s="4">
        <v>29.645499999999998</v>
      </c>
      <c r="C220" s="5">
        <f t="shared" si="24"/>
        <v>0.41650831466197757</v>
      </c>
      <c r="D220" s="5">
        <f t="shared" si="25"/>
        <v>0.62615243264935416</v>
      </c>
      <c r="E220" s="5">
        <v>44.057000000000002</v>
      </c>
      <c r="F220" s="5">
        <v>31.327300000000001</v>
      </c>
      <c r="G220" s="5">
        <f t="shared" si="26"/>
        <v>0.32339922631412826</v>
      </c>
      <c r="H220" s="5">
        <f t="shared" si="27"/>
        <v>0.73412978321034295</v>
      </c>
      <c r="I220" s="5">
        <v>44.057000000000002</v>
      </c>
      <c r="J220" s="5">
        <v>23.2121</v>
      </c>
      <c r="K220" s="5">
        <f t="shared" si="28"/>
        <v>0.40036895339010009</v>
      </c>
      <c r="L220" s="5">
        <f t="shared" si="29"/>
        <v>0.57986325358540913</v>
      </c>
      <c r="M220" s="5">
        <v>35.191000000000003</v>
      </c>
      <c r="N220" s="5">
        <v>11.1113</v>
      </c>
      <c r="O220" s="5">
        <f t="shared" si="30"/>
        <v>0.34012139253474577</v>
      </c>
      <c r="P220" s="5">
        <f t="shared" si="31"/>
        <v>0.1347126325297188</v>
      </c>
    </row>
    <row r="221" spans="1:16" ht="20" customHeight="1" x14ac:dyDescent="0.15">
      <c r="A221" s="28">
        <v>44.26</v>
      </c>
      <c r="B221" s="4">
        <v>31.645499999999998</v>
      </c>
      <c r="C221" s="5">
        <f t="shared" si="24"/>
        <v>0.41842744642029928</v>
      </c>
      <c r="D221" s="5">
        <f t="shared" si="25"/>
        <v>0.66839509562682831</v>
      </c>
      <c r="E221" s="5">
        <v>44.26</v>
      </c>
      <c r="F221" s="5">
        <v>31.881799999999998</v>
      </c>
      <c r="G221" s="5">
        <f t="shared" si="26"/>
        <v>0.32488934236700895</v>
      </c>
      <c r="H221" s="5">
        <f t="shared" si="27"/>
        <v>0.74712403949129069</v>
      </c>
      <c r="I221" s="5">
        <v>44.26</v>
      </c>
      <c r="J221" s="5">
        <v>23.5</v>
      </c>
      <c r="K221" s="5">
        <f t="shared" si="28"/>
        <v>0.40221372034060032</v>
      </c>
      <c r="L221" s="5">
        <f t="shared" si="29"/>
        <v>0.5870553056060035</v>
      </c>
      <c r="M221" s="5">
        <v>35.353000000000002</v>
      </c>
      <c r="N221" s="5">
        <v>13.75</v>
      </c>
      <c r="O221" s="5">
        <f t="shared" si="30"/>
        <v>0.34168712427270798</v>
      </c>
      <c r="P221" s="5">
        <f t="shared" si="31"/>
        <v>0.16670404878669762</v>
      </c>
    </row>
    <row r="222" spans="1:16" ht="20" customHeight="1" x14ac:dyDescent="0.15">
      <c r="A222" s="28">
        <v>44.463000000000001</v>
      </c>
      <c r="B222" s="4">
        <v>31.663599999999999</v>
      </c>
      <c r="C222" s="5">
        <f t="shared" si="24"/>
        <v>0.42034657817862109</v>
      </c>
      <c r="D222" s="5">
        <f t="shared" si="25"/>
        <v>0.66877739172677442</v>
      </c>
      <c r="E222" s="5">
        <v>44.463000000000001</v>
      </c>
      <c r="F222" s="5">
        <v>33.172699999999999</v>
      </c>
      <c r="G222" s="5">
        <f t="shared" si="26"/>
        <v>0.32637945841988975</v>
      </c>
      <c r="H222" s="5">
        <f t="shared" si="27"/>
        <v>0.7773752305338073</v>
      </c>
      <c r="I222" s="5">
        <v>44.463000000000001</v>
      </c>
      <c r="J222" s="5">
        <v>24.196999999999999</v>
      </c>
      <c r="K222" s="5">
        <f t="shared" si="28"/>
        <v>0.40405848729110061</v>
      </c>
      <c r="L222" s="5">
        <f t="shared" si="29"/>
        <v>0.60446711615950921</v>
      </c>
      <c r="M222" s="5">
        <v>35.515999999999998</v>
      </c>
      <c r="N222" s="5">
        <v>13.9764</v>
      </c>
      <c r="O222" s="5">
        <f t="shared" si="30"/>
        <v>0.34326252102139831</v>
      </c>
      <c r="P222" s="5">
        <f t="shared" si="31"/>
        <v>0.16944890672453825</v>
      </c>
    </row>
    <row r="223" spans="1:16" ht="20" customHeight="1" x14ac:dyDescent="0.15">
      <c r="A223" s="28">
        <v>44.665999999999997</v>
      </c>
      <c r="B223" s="4">
        <v>30.545500000000001</v>
      </c>
      <c r="C223" s="5">
        <f t="shared" si="24"/>
        <v>0.42226570993694279</v>
      </c>
      <c r="D223" s="5">
        <f t="shared" si="25"/>
        <v>0.64516163098921753</v>
      </c>
      <c r="E223" s="5">
        <v>44.665999999999997</v>
      </c>
      <c r="F223" s="5">
        <v>33.581800000000001</v>
      </c>
      <c r="G223" s="5">
        <f t="shared" si="26"/>
        <v>0.32786957447277049</v>
      </c>
      <c r="H223" s="5">
        <f t="shared" si="27"/>
        <v>0.78696215613260945</v>
      </c>
      <c r="I223" s="5">
        <v>44.665999999999997</v>
      </c>
      <c r="J223" s="5">
        <v>23.560600000000001</v>
      </c>
      <c r="K223" s="5">
        <f t="shared" si="28"/>
        <v>0.40590325424160084</v>
      </c>
      <c r="L223" s="5">
        <f t="shared" si="29"/>
        <v>0.58856915886216199</v>
      </c>
      <c r="M223" s="5">
        <v>35.677999999999997</v>
      </c>
      <c r="N223" s="5">
        <v>12.876300000000001</v>
      </c>
      <c r="O223" s="5">
        <f t="shared" si="30"/>
        <v>0.34482825275936058</v>
      </c>
      <c r="P223" s="5">
        <f t="shared" si="31"/>
        <v>0.15611137042852036</v>
      </c>
    </row>
    <row r="224" spans="1:16" ht="20" customHeight="1" x14ac:dyDescent="0.15">
      <c r="A224" s="28">
        <v>44.869</v>
      </c>
      <c r="B224" s="4">
        <v>31.3</v>
      </c>
      <c r="C224" s="5">
        <f t="shared" si="24"/>
        <v>0.42418484169526455</v>
      </c>
      <c r="D224" s="5">
        <f t="shared" si="25"/>
        <v>0.66109767559746968</v>
      </c>
      <c r="E224" s="5">
        <v>44.869</v>
      </c>
      <c r="F224" s="5">
        <v>33.763599999999997</v>
      </c>
      <c r="G224" s="5">
        <f t="shared" si="26"/>
        <v>0.32935969052565128</v>
      </c>
      <c r="H224" s="5">
        <f t="shared" si="27"/>
        <v>0.79122249119460442</v>
      </c>
      <c r="I224" s="5">
        <v>44.869</v>
      </c>
      <c r="J224" s="5">
        <v>24.0152</v>
      </c>
      <c r="K224" s="5">
        <f t="shared" si="28"/>
        <v>0.40774802119210113</v>
      </c>
      <c r="L224" s="5">
        <f t="shared" si="29"/>
        <v>0.59992555639103384</v>
      </c>
      <c r="M224" s="5">
        <v>35.840000000000003</v>
      </c>
      <c r="N224" s="5">
        <v>14.0009</v>
      </c>
      <c r="O224" s="5">
        <f t="shared" si="30"/>
        <v>0.34639398449732284</v>
      </c>
      <c r="P224" s="5">
        <f t="shared" si="31"/>
        <v>0.16974594302964907</v>
      </c>
    </row>
    <row r="225" spans="1:16" ht="20" customHeight="1" x14ac:dyDescent="0.15">
      <c r="A225" s="28">
        <v>45.072000000000003</v>
      </c>
      <c r="B225" s="4">
        <v>30.2364</v>
      </c>
      <c r="C225" s="5">
        <f t="shared" si="24"/>
        <v>0.42610397345358636</v>
      </c>
      <c r="D225" s="5">
        <f t="shared" si="25"/>
        <v>0.63863302742604888</v>
      </c>
      <c r="E225" s="5">
        <v>45.072000000000003</v>
      </c>
      <c r="F225" s="5">
        <v>33.372700000000002</v>
      </c>
      <c r="G225" s="5">
        <f t="shared" si="26"/>
        <v>0.33084980657853208</v>
      </c>
      <c r="H225" s="5">
        <f t="shared" si="27"/>
        <v>0.78206206778572729</v>
      </c>
      <c r="I225" s="5">
        <v>45.072000000000003</v>
      </c>
      <c r="J225" s="5">
        <v>25.181799999999999</v>
      </c>
      <c r="K225" s="5">
        <f t="shared" si="28"/>
        <v>0.40959278814260142</v>
      </c>
      <c r="L225" s="5">
        <f t="shared" si="29"/>
        <v>0.62906848062592591</v>
      </c>
      <c r="M225" s="5">
        <v>36.002000000000002</v>
      </c>
      <c r="N225" s="5">
        <v>19.332000000000001</v>
      </c>
      <c r="O225" s="5">
        <f t="shared" si="30"/>
        <v>0.34795971623528504</v>
      </c>
      <c r="P225" s="5">
        <f t="shared" si="31"/>
        <v>0.23437983062868645</v>
      </c>
    </row>
    <row r="226" spans="1:16" ht="20" customHeight="1" x14ac:dyDescent="0.15">
      <c r="A226" s="28">
        <v>45.274999999999999</v>
      </c>
      <c r="B226" s="4">
        <v>29.918199999999999</v>
      </c>
      <c r="C226" s="5">
        <f t="shared" si="24"/>
        <v>0.42802310521190806</v>
      </c>
      <c r="D226" s="5">
        <f t="shared" si="25"/>
        <v>0.63191221974633272</v>
      </c>
      <c r="E226" s="5">
        <v>45.274999999999999</v>
      </c>
      <c r="F226" s="5">
        <v>33.2273</v>
      </c>
      <c r="G226" s="5">
        <f t="shared" si="26"/>
        <v>0.33233992263141282</v>
      </c>
      <c r="H226" s="5">
        <f t="shared" si="27"/>
        <v>0.77865473710358146</v>
      </c>
      <c r="I226" s="5">
        <v>45.274999999999999</v>
      </c>
      <c r="J226" s="5">
        <v>25.0303</v>
      </c>
      <c r="K226" s="5">
        <f t="shared" si="28"/>
        <v>0.41143755509310165</v>
      </c>
      <c r="L226" s="5">
        <f t="shared" si="29"/>
        <v>0.62528384748552979</v>
      </c>
      <c r="M226" s="5">
        <v>36.164000000000001</v>
      </c>
      <c r="N226" s="5">
        <v>20.116099999999999</v>
      </c>
      <c r="O226" s="5">
        <f t="shared" si="30"/>
        <v>0.34952544797324731</v>
      </c>
      <c r="P226" s="5">
        <f t="shared" si="31"/>
        <v>0.2438862047853155</v>
      </c>
    </row>
    <row r="227" spans="1:16" ht="20" customHeight="1" x14ac:dyDescent="0.15">
      <c r="A227" s="28">
        <v>45.478000000000002</v>
      </c>
      <c r="B227" s="4">
        <v>30</v>
      </c>
      <c r="C227" s="5">
        <f t="shared" si="24"/>
        <v>0.42994223697022982</v>
      </c>
      <c r="D227" s="5">
        <f t="shared" si="25"/>
        <v>0.63363994466211149</v>
      </c>
      <c r="E227" s="5">
        <v>45.478000000000002</v>
      </c>
      <c r="F227" s="5">
        <v>33.709099999999999</v>
      </c>
      <c r="G227" s="5">
        <f t="shared" si="26"/>
        <v>0.33383003868429362</v>
      </c>
      <c r="H227" s="5">
        <f t="shared" si="27"/>
        <v>0.78994532804345641</v>
      </c>
      <c r="I227" s="5">
        <v>45.478000000000002</v>
      </c>
      <c r="J227" s="5">
        <v>26.045500000000001</v>
      </c>
      <c r="K227" s="5">
        <f t="shared" si="28"/>
        <v>0.41328232204360194</v>
      </c>
      <c r="L227" s="5">
        <f t="shared" si="29"/>
        <v>0.65064463668770911</v>
      </c>
      <c r="M227" s="5">
        <v>36.326000000000001</v>
      </c>
      <c r="N227" s="5">
        <v>15.2624</v>
      </c>
      <c r="O227" s="5">
        <f t="shared" si="30"/>
        <v>0.35109117971120951</v>
      </c>
      <c r="P227" s="5">
        <f t="shared" si="31"/>
        <v>0.18504028176015228</v>
      </c>
    </row>
    <row r="228" spans="1:16" ht="20" customHeight="1" x14ac:dyDescent="0.15">
      <c r="A228" s="28">
        <v>45.680999999999997</v>
      </c>
      <c r="B228" s="4">
        <v>31.109100000000002</v>
      </c>
      <c r="C228" s="5">
        <f t="shared" si="24"/>
        <v>0.43186136872855152</v>
      </c>
      <c r="D228" s="5">
        <f t="shared" si="25"/>
        <v>0.65706561341626979</v>
      </c>
      <c r="E228" s="5">
        <v>45.680999999999997</v>
      </c>
      <c r="F228" s="5">
        <v>34.0364</v>
      </c>
      <c r="G228" s="5">
        <f t="shared" si="26"/>
        <v>0.33532015473717436</v>
      </c>
      <c r="H228" s="5">
        <f t="shared" si="27"/>
        <v>0.79761533720622324</v>
      </c>
      <c r="I228" s="5">
        <v>45.680999999999997</v>
      </c>
      <c r="J228" s="5">
        <v>25.151499999999999</v>
      </c>
      <c r="K228" s="5">
        <f t="shared" si="28"/>
        <v>0.41512708899410217</v>
      </c>
      <c r="L228" s="5">
        <f t="shared" si="29"/>
        <v>0.62831155399784666</v>
      </c>
      <c r="M228" s="5">
        <v>36.488999999999997</v>
      </c>
      <c r="N228" s="5">
        <v>14.144500000000001</v>
      </c>
      <c r="O228" s="5">
        <f t="shared" si="30"/>
        <v>0.35266657645989985</v>
      </c>
      <c r="P228" s="5">
        <f t="shared" si="31"/>
        <v>0.17148693949552327</v>
      </c>
    </row>
    <row r="229" spans="1:16" ht="20" customHeight="1" x14ac:dyDescent="0.15">
      <c r="A229" s="28">
        <v>45.884</v>
      </c>
      <c r="B229" s="4">
        <v>30.790900000000001</v>
      </c>
      <c r="C229" s="5">
        <f t="shared" si="24"/>
        <v>0.43378050048687333</v>
      </c>
      <c r="D229" s="5">
        <f t="shared" si="25"/>
        <v>0.65034480573655362</v>
      </c>
      <c r="E229" s="5">
        <v>45.884</v>
      </c>
      <c r="F229" s="5">
        <v>33.881799999999998</v>
      </c>
      <c r="G229" s="5">
        <f t="shared" si="26"/>
        <v>0.33681027079005516</v>
      </c>
      <c r="H229" s="5">
        <f t="shared" si="27"/>
        <v>0.79399241201048909</v>
      </c>
      <c r="I229" s="5">
        <v>45.884</v>
      </c>
      <c r="J229" s="5">
        <v>23.7121</v>
      </c>
      <c r="K229" s="5">
        <f t="shared" si="28"/>
        <v>0.41697185594460245</v>
      </c>
      <c r="L229" s="5">
        <f t="shared" si="29"/>
        <v>0.59235379200255811</v>
      </c>
      <c r="M229" s="5">
        <v>36.651000000000003</v>
      </c>
      <c r="N229" s="5">
        <v>8.1003000000000007</v>
      </c>
      <c r="O229" s="5">
        <f t="shared" si="30"/>
        <v>0.35423230819786217</v>
      </c>
      <c r="P229" s="5">
        <f t="shared" si="31"/>
        <v>9.8207476828137227E-2</v>
      </c>
    </row>
    <row r="230" spans="1:16" ht="20" customHeight="1" x14ac:dyDescent="0.15">
      <c r="A230" s="28">
        <v>46.087000000000003</v>
      </c>
      <c r="B230" s="4">
        <v>31.418199999999999</v>
      </c>
      <c r="C230" s="5">
        <f t="shared" si="24"/>
        <v>0.43569963224519509</v>
      </c>
      <c r="D230" s="5">
        <f t="shared" si="25"/>
        <v>0.66359421697943832</v>
      </c>
      <c r="E230" s="5">
        <v>46.087000000000003</v>
      </c>
      <c r="F230" s="5">
        <v>33.7727</v>
      </c>
      <c r="G230" s="5">
        <f t="shared" si="26"/>
        <v>0.33830038684293595</v>
      </c>
      <c r="H230" s="5">
        <f t="shared" si="27"/>
        <v>0.79143574228956692</v>
      </c>
      <c r="I230" s="5">
        <v>46.087000000000003</v>
      </c>
      <c r="J230" s="5">
        <v>23.5</v>
      </c>
      <c r="K230" s="5">
        <f t="shared" si="28"/>
        <v>0.4188166228951028</v>
      </c>
      <c r="L230" s="5">
        <f t="shared" si="29"/>
        <v>0.5870553056060035</v>
      </c>
      <c r="M230" s="5">
        <v>36.813000000000002</v>
      </c>
      <c r="N230" s="5">
        <v>8.4689999999999994</v>
      </c>
      <c r="O230" s="5">
        <f t="shared" si="30"/>
        <v>0.35579803993582437</v>
      </c>
      <c r="P230" s="5">
        <f t="shared" si="31"/>
        <v>0.10267757012178488</v>
      </c>
    </row>
    <row r="231" spans="1:16" ht="20" customHeight="1" x14ac:dyDescent="0.15">
      <c r="A231" s="28">
        <v>46.29</v>
      </c>
      <c r="B231" s="4">
        <v>29.9636</v>
      </c>
      <c r="C231" s="5">
        <f t="shared" si="24"/>
        <v>0.43761876400351685</v>
      </c>
      <c r="D231" s="5">
        <f t="shared" si="25"/>
        <v>0.6328711281959214</v>
      </c>
      <c r="E231" s="5">
        <v>46.29</v>
      </c>
      <c r="F231" s="5">
        <v>33.563600000000001</v>
      </c>
      <c r="G231" s="5">
        <f t="shared" si="26"/>
        <v>0.33979050289581669</v>
      </c>
      <c r="H231" s="5">
        <f t="shared" si="27"/>
        <v>0.78653565394268476</v>
      </c>
      <c r="I231" s="5">
        <v>46.29</v>
      </c>
      <c r="J231" s="5">
        <v>22.9697</v>
      </c>
      <c r="K231" s="5">
        <f t="shared" si="28"/>
        <v>0.42066138984560303</v>
      </c>
      <c r="L231" s="5">
        <f t="shared" si="29"/>
        <v>0.57380784056077527</v>
      </c>
      <c r="M231" s="5">
        <v>36.975000000000001</v>
      </c>
      <c r="N231" s="5">
        <v>9.3055000000000003</v>
      </c>
      <c r="O231" s="5">
        <f t="shared" si="30"/>
        <v>0.35736377167378658</v>
      </c>
      <c r="P231" s="5">
        <f t="shared" si="31"/>
        <v>0.11281923825342653</v>
      </c>
    </row>
    <row r="232" spans="1:16" ht="20" customHeight="1" x14ac:dyDescent="0.15">
      <c r="A232" s="28">
        <v>46.493000000000002</v>
      </c>
      <c r="B232" s="4">
        <v>30.827300000000001</v>
      </c>
      <c r="C232" s="5">
        <f t="shared" si="24"/>
        <v>0.4395378957618386</v>
      </c>
      <c r="D232" s="5">
        <f t="shared" si="25"/>
        <v>0.65111362220274371</v>
      </c>
      <c r="E232" s="5">
        <v>46.493000000000002</v>
      </c>
      <c r="F232" s="5">
        <v>33.490900000000003</v>
      </c>
      <c r="G232" s="5">
        <f t="shared" si="26"/>
        <v>0.34128061894869749</v>
      </c>
      <c r="H232" s="5">
        <f t="shared" si="27"/>
        <v>0.78483198860161185</v>
      </c>
      <c r="I232" s="5">
        <v>46.493000000000002</v>
      </c>
      <c r="J232" s="5">
        <v>22.893899999999999</v>
      </c>
      <c r="K232" s="5">
        <f t="shared" si="28"/>
        <v>0.42250615679610332</v>
      </c>
      <c r="L232" s="5">
        <f t="shared" si="29"/>
        <v>0.57191427493673541</v>
      </c>
      <c r="M232" s="5">
        <v>37.137</v>
      </c>
      <c r="N232" s="5">
        <v>12.709199999999999</v>
      </c>
      <c r="O232" s="5">
        <f t="shared" si="30"/>
        <v>0.35892950341174878</v>
      </c>
      <c r="P232" s="5">
        <f t="shared" si="31"/>
        <v>0.15408546158835618</v>
      </c>
    </row>
    <row r="233" spans="1:16" ht="20" customHeight="1" x14ac:dyDescent="0.15">
      <c r="A233" s="28">
        <v>46.695999999999998</v>
      </c>
      <c r="B233" s="4">
        <v>30.136399999999998</v>
      </c>
      <c r="C233" s="5">
        <f t="shared" si="24"/>
        <v>0.44145702752016031</v>
      </c>
      <c r="D233" s="5">
        <f t="shared" si="25"/>
        <v>0.63652089427717518</v>
      </c>
      <c r="E233" s="5">
        <v>46.695999999999998</v>
      </c>
      <c r="F233" s="5">
        <v>33.045499999999997</v>
      </c>
      <c r="G233" s="5">
        <f t="shared" si="26"/>
        <v>0.34277073500157818</v>
      </c>
      <c r="H233" s="5">
        <f t="shared" si="27"/>
        <v>0.77439440204158627</v>
      </c>
      <c r="I233" s="5">
        <v>46.695999999999998</v>
      </c>
      <c r="J233" s="5">
        <v>23.575800000000001</v>
      </c>
      <c r="K233" s="5">
        <f t="shared" si="28"/>
        <v>0.42435092374660355</v>
      </c>
      <c r="L233" s="5">
        <f t="shared" si="29"/>
        <v>0.58894887123004336</v>
      </c>
      <c r="M233" s="5">
        <v>37.298999999999999</v>
      </c>
      <c r="N233" s="5">
        <v>15.9861</v>
      </c>
      <c r="O233" s="5">
        <f t="shared" si="30"/>
        <v>0.36049523514971105</v>
      </c>
      <c r="P233" s="5">
        <f t="shared" si="31"/>
        <v>0.19381437049520198</v>
      </c>
    </row>
    <row r="234" spans="1:16" ht="20" customHeight="1" x14ac:dyDescent="0.15">
      <c r="A234" s="28">
        <v>46.899000000000001</v>
      </c>
      <c r="B234" s="4">
        <v>29.8</v>
      </c>
      <c r="C234" s="5">
        <f t="shared" si="24"/>
        <v>0.44337615927848212</v>
      </c>
      <c r="D234" s="5">
        <f t="shared" si="25"/>
        <v>0.62941567836436407</v>
      </c>
      <c r="E234" s="5">
        <v>46.899000000000001</v>
      </c>
      <c r="F234" s="5">
        <v>32.890900000000002</v>
      </c>
      <c r="G234" s="5">
        <f t="shared" si="26"/>
        <v>0.34426085105445897</v>
      </c>
      <c r="H234" s="5">
        <f t="shared" si="27"/>
        <v>0.77077147684585234</v>
      </c>
      <c r="I234" s="5">
        <v>46.899000000000001</v>
      </c>
      <c r="J234" s="5">
        <v>24.924199999999999</v>
      </c>
      <c r="K234" s="5">
        <f t="shared" si="28"/>
        <v>0.42619569069710384</v>
      </c>
      <c r="L234" s="5">
        <f t="shared" si="29"/>
        <v>0.62263335523341068</v>
      </c>
      <c r="M234" s="5">
        <v>37.462000000000003</v>
      </c>
      <c r="N234" s="5">
        <v>14.517200000000001</v>
      </c>
      <c r="O234" s="5">
        <f t="shared" si="30"/>
        <v>0.36207063189840144</v>
      </c>
      <c r="P234" s="5">
        <f t="shared" si="31"/>
        <v>0.17600552851245432</v>
      </c>
    </row>
    <row r="235" spans="1:16" ht="20" customHeight="1" x14ac:dyDescent="0.15">
      <c r="A235" s="28">
        <v>47.101999999999997</v>
      </c>
      <c r="B235" s="4">
        <v>29.9727</v>
      </c>
      <c r="C235" s="5">
        <f t="shared" si="24"/>
        <v>0.44529529103680382</v>
      </c>
      <c r="D235" s="5">
        <f t="shared" si="25"/>
        <v>0.63306333231246892</v>
      </c>
      <c r="E235" s="5">
        <v>47.101999999999997</v>
      </c>
      <c r="F235" s="5">
        <v>33.845500000000001</v>
      </c>
      <c r="G235" s="5">
        <f t="shared" si="26"/>
        <v>0.34575096710733971</v>
      </c>
      <c r="H235" s="5">
        <f t="shared" si="27"/>
        <v>0.79314175104926576</v>
      </c>
      <c r="I235" s="5">
        <v>47.101999999999997</v>
      </c>
      <c r="J235" s="5">
        <v>23.7424</v>
      </c>
      <c r="K235" s="5">
        <f t="shared" si="28"/>
        <v>0.42804045764760407</v>
      </c>
      <c r="L235" s="5">
        <f t="shared" si="29"/>
        <v>0.59311071863063736</v>
      </c>
      <c r="M235" s="5">
        <v>37.624000000000002</v>
      </c>
      <c r="N235" s="5">
        <v>16.305800000000001</v>
      </c>
      <c r="O235" s="5">
        <f t="shared" si="30"/>
        <v>0.3636363636363637</v>
      </c>
      <c r="P235" s="5">
        <f t="shared" si="31"/>
        <v>0.19769039117862797</v>
      </c>
    </row>
    <row r="236" spans="1:16" ht="20" customHeight="1" x14ac:dyDescent="0.15">
      <c r="A236" s="28">
        <v>47.305</v>
      </c>
      <c r="B236" s="4">
        <v>30.2727</v>
      </c>
      <c r="C236" s="5">
        <f t="shared" si="24"/>
        <v>0.44721442279512558</v>
      </c>
      <c r="D236" s="5">
        <f t="shared" si="25"/>
        <v>0.63939973175909004</v>
      </c>
      <c r="E236" s="5">
        <v>47.305</v>
      </c>
      <c r="F236" s="5">
        <v>33.063600000000001</v>
      </c>
      <c r="G236" s="5">
        <f t="shared" si="26"/>
        <v>0.34724108316022051</v>
      </c>
      <c r="H236" s="5">
        <f t="shared" si="27"/>
        <v>0.77481856081288514</v>
      </c>
      <c r="I236" s="5">
        <v>47.305</v>
      </c>
      <c r="J236" s="5">
        <v>21.833300000000001</v>
      </c>
      <c r="K236" s="5">
        <f t="shared" si="28"/>
        <v>0.42988522459810435</v>
      </c>
      <c r="L236" s="5">
        <f t="shared" si="29"/>
        <v>0.54541934484627896</v>
      </c>
      <c r="M236" s="5">
        <v>37.786000000000001</v>
      </c>
      <c r="N236" s="5">
        <v>18.2515</v>
      </c>
      <c r="O236" s="5">
        <f t="shared" si="30"/>
        <v>0.36520209537432591</v>
      </c>
      <c r="P236" s="5">
        <f t="shared" si="31"/>
        <v>0.22127992337675723</v>
      </c>
    </row>
    <row r="237" spans="1:16" ht="20" customHeight="1" x14ac:dyDescent="0.15">
      <c r="A237" s="28">
        <v>47.508000000000003</v>
      </c>
      <c r="B237" s="4">
        <v>31.209099999999999</v>
      </c>
      <c r="C237" s="5">
        <f t="shared" si="24"/>
        <v>0.44913355455344739</v>
      </c>
      <c r="D237" s="5">
        <f t="shared" si="25"/>
        <v>0.65917774656514339</v>
      </c>
      <c r="E237" s="5">
        <v>47.508000000000003</v>
      </c>
      <c r="F237" s="5">
        <v>33.972700000000003</v>
      </c>
      <c r="G237" s="5">
        <f t="shared" si="26"/>
        <v>0.34873119921310131</v>
      </c>
      <c r="H237" s="5">
        <f t="shared" si="27"/>
        <v>0.7961225795414868</v>
      </c>
      <c r="I237" s="5">
        <v>47.508000000000003</v>
      </c>
      <c r="J237" s="5">
        <v>23.318200000000001</v>
      </c>
      <c r="K237" s="5">
        <f t="shared" si="28"/>
        <v>0.43172999154860464</v>
      </c>
      <c r="L237" s="5">
        <f t="shared" si="29"/>
        <v>0.58251374583752813</v>
      </c>
      <c r="M237" s="5">
        <v>37.948</v>
      </c>
      <c r="N237" s="5">
        <v>17.916799999999999</v>
      </c>
      <c r="O237" s="5">
        <f t="shared" si="30"/>
        <v>0.36676782711228811</v>
      </c>
      <c r="P237" s="5">
        <f t="shared" si="31"/>
        <v>0.21722204373101847</v>
      </c>
    </row>
    <row r="238" spans="1:16" ht="20" customHeight="1" x14ac:dyDescent="0.15">
      <c r="A238" s="28">
        <v>47.710999999999999</v>
      </c>
      <c r="B238" s="4">
        <v>29.290900000000001</v>
      </c>
      <c r="C238" s="5">
        <f t="shared" si="24"/>
        <v>0.45105268631176909</v>
      </c>
      <c r="D238" s="5">
        <f t="shared" si="25"/>
        <v>0.61866280850344801</v>
      </c>
      <c r="E238" s="5">
        <v>47.710999999999999</v>
      </c>
      <c r="F238" s="5">
        <v>34.200000000000003</v>
      </c>
      <c r="G238" s="5">
        <f t="shared" si="26"/>
        <v>0.35022131526598205</v>
      </c>
      <c r="H238" s="5">
        <f t="shared" si="27"/>
        <v>0.80144917007829375</v>
      </c>
      <c r="I238" s="5">
        <v>47.710999999999999</v>
      </c>
      <c r="J238" s="5">
        <v>24.166699999999999</v>
      </c>
      <c r="K238" s="5">
        <f t="shared" si="28"/>
        <v>0.43357475849910487</v>
      </c>
      <c r="L238" s="5">
        <f t="shared" si="29"/>
        <v>0.60371018953142996</v>
      </c>
      <c r="M238" s="5">
        <v>38.11</v>
      </c>
      <c r="N238" s="5">
        <v>17.1814</v>
      </c>
      <c r="O238" s="5">
        <f t="shared" si="30"/>
        <v>0.36833355885025032</v>
      </c>
      <c r="P238" s="5">
        <f t="shared" si="31"/>
        <v>0.20830610500536484</v>
      </c>
    </row>
    <row r="239" spans="1:16" ht="20" customHeight="1" x14ac:dyDescent="0.15">
      <c r="A239" s="28">
        <v>47.914000000000001</v>
      </c>
      <c r="B239" s="4">
        <v>29.0364</v>
      </c>
      <c r="C239" s="5">
        <f t="shared" si="24"/>
        <v>0.45297181807009085</v>
      </c>
      <c r="D239" s="5">
        <f t="shared" si="25"/>
        <v>0.61328742963956451</v>
      </c>
      <c r="E239" s="5">
        <v>47.914000000000001</v>
      </c>
      <c r="F239" s="5">
        <v>34.700000000000003</v>
      </c>
      <c r="G239" s="5">
        <f t="shared" si="26"/>
        <v>0.35171143131886284</v>
      </c>
      <c r="H239" s="5">
        <f t="shared" si="27"/>
        <v>0.81316626320809327</v>
      </c>
      <c r="I239" s="5">
        <v>47.914000000000001</v>
      </c>
      <c r="J239" s="5">
        <v>23.424199999999999</v>
      </c>
      <c r="K239" s="5">
        <f t="shared" si="28"/>
        <v>0.43541952544960516</v>
      </c>
      <c r="L239" s="5">
        <f t="shared" si="29"/>
        <v>0.58516173998196364</v>
      </c>
      <c r="M239" s="5">
        <v>38.273000000000003</v>
      </c>
      <c r="N239" s="5">
        <v>18.7943</v>
      </c>
      <c r="O239" s="5">
        <f t="shared" si="30"/>
        <v>0.36990895559894077</v>
      </c>
      <c r="P239" s="5">
        <f t="shared" si="31"/>
        <v>0.22786079302631498</v>
      </c>
    </row>
    <row r="240" spans="1:16" ht="20" customHeight="1" x14ac:dyDescent="0.15">
      <c r="A240" s="28">
        <v>48.116999999999997</v>
      </c>
      <c r="B240" s="4">
        <v>29.836400000000001</v>
      </c>
      <c r="C240" s="5">
        <f t="shared" si="24"/>
        <v>0.45489094982841255</v>
      </c>
      <c r="D240" s="5">
        <f t="shared" si="25"/>
        <v>0.63018449483055416</v>
      </c>
      <c r="E240" s="5">
        <v>48.116999999999997</v>
      </c>
      <c r="F240" s="5">
        <v>35.654499999999999</v>
      </c>
      <c r="G240" s="5">
        <f t="shared" si="26"/>
        <v>0.35320154737174358</v>
      </c>
      <c r="H240" s="5">
        <f t="shared" si="27"/>
        <v>0.83553419399288065</v>
      </c>
      <c r="I240" s="5">
        <v>48.116999999999997</v>
      </c>
      <c r="J240" s="5">
        <v>24.075800000000001</v>
      </c>
      <c r="K240" s="5">
        <f t="shared" si="28"/>
        <v>0.43726429240010539</v>
      </c>
      <c r="L240" s="5">
        <f t="shared" si="29"/>
        <v>0.60143940964719234</v>
      </c>
      <c r="M240" s="5">
        <v>38.435000000000002</v>
      </c>
      <c r="N240" s="5">
        <v>16.9801</v>
      </c>
      <c r="O240" s="5">
        <f t="shared" si="30"/>
        <v>0.37147468733690298</v>
      </c>
      <c r="P240" s="5">
        <f t="shared" si="31"/>
        <v>0.20586555773112761</v>
      </c>
    </row>
    <row r="241" spans="1:16" ht="20" customHeight="1" x14ac:dyDescent="0.15">
      <c r="A241" s="28">
        <v>48.32</v>
      </c>
      <c r="B241" s="4">
        <v>29.690899999999999</v>
      </c>
      <c r="C241" s="5">
        <f t="shared" si="24"/>
        <v>0.45681008158673436</v>
      </c>
      <c r="D241" s="5">
        <f t="shared" si="25"/>
        <v>0.62711134109894284</v>
      </c>
      <c r="E241" s="5">
        <v>48.32</v>
      </c>
      <c r="F241" s="5">
        <v>35.672699999999999</v>
      </c>
      <c r="G241" s="5">
        <f t="shared" si="26"/>
        <v>0.35469166342462438</v>
      </c>
      <c r="H241" s="5">
        <f t="shared" si="27"/>
        <v>0.83596069618280544</v>
      </c>
      <c r="I241" s="5">
        <v>48.32</v>
      </c>
      <c r="J241" s="5">
        <v>24.136399999999998</v>
      </c>
      <c r="K241" s="5">
        <f t="shared" si="28"/>
        <v>0.43910905935060568</v>
      </c>
      <c r="L241" s="5">
        <f t="shared" si="29"/>
        <v>0.60295326290335072</v>
      </c>
      <c r="M241" s="5">
        <v>38.597000000000001</v>
      </c>
      <c r="N241" s="5">
        <v>15.0212</v>
      </c>
      <c r="O241" s="5">
        <f t="shared" si="30"/>
        <v>0.37304041907486518</v>
      </c>
      <c r="P241" s="5">
        <f t="shared" si="31"/>
        <v>0.1821159896461631</v>
      </c>
    </row>
    <row r="242" spans="1:16" ht="20" customHeight="1" x14ac:dyDescent="0.15">
      <c r="A242" s="28">
        <v>48.523000000000003</v>
      </c>
      <c r="B242" s="4">
        <v>28.9727</v>
      </c>
      <c r="C242" s="5">
        <f t="shared" si="24"/>
        <v>0.45872921334505612</v>
      </c>
      <c r="D242" s="5">
        <f t="shared" si="25"/>
        <v>0.61194200082373196</v>
      </c>
      <c r="E242" s="5">
        <v>48.523000000000003</v>
      </c>
      <c r="F242" s="5">
        <v>35.9</v>
      </c>
      <c r="G242" s="5">
        <f t="shared" si="26"/>
        <v>0.35618177947750518</v>
      </c>
      <c r="H242" s="5">
        <f t="shared" si="27"/>
        <v>0.84128728671961228</v>
      </c>
      <c r="I242" s="5">
        <v>48.523000000000003</v>
      </c>
      <c r="J242" s="5">
        <v>22.7576</v>
      </c>
      <c r="K242" s="5">
        <f t="shared" si="28"/>
        <v>0.44095382630110597</v>
      </c>
      <c r="L242" s="5">
        <f t="shared" si="29"/>
        <v>0.56850935416422066</v>
      </c>
      <c r="M242" s="5">
        <v>38.759</v>
      </c>
      <c r="N242" s="5">
        <v>13.184900000000001</v>
      </c>
      <c r="O242" s="5">
        <f t="shared" si="30"/>
        <v>0.37460615081282744</v>
      </c>
      <c r="P242" s="5">
        <f t="shared" si="31"/>
        <v>0.15985281547983488</v>
      </c>
    </row>
    <row r="243" spans="1:16" ht="20" customHeight="1" x14ac:dyDescent="0.15">
      <c r="A243" s="28">
        <v>48.725999999999999</v>
      </c>
      <c r="B243" s="4">
        <v>28.354500000000002</v>
      </c>
      <c r="C243" s="5">
        <f t="shared" si="24"/>
        <v>0.46064834510337782</v>
      </c>
      <c r="D243" s="5">
        <f t="shared" si="25"/>
        <v>0.59888479369739467</v>
      </c>
      <c r="E243" s="5">
        <v>48.725999999999999</v>
      </c>
      <c r="F243" s="5">
        <v>36.136400000000002</v>
      </c>
      <c r="G243" s="5">
        <f t="shared" si="26"/>
        <v>0.35767189553038592</v>
      </c>
      <c r="H243" s="5">
        <f t="shared" si="27"/>
        <v>0.84682712835138163</v>
      </c>
      <c r="I243" s="5">
        <v>48.725999999999999</v>
      </c>
      <c r="J243" s="5">
        <v>23.7121</v>
      </c>
      <c r="K243" s="5">
        <f t="shared" si="28"/>
        <v>0.4427985932516062</v>
      </c>
      <c r="L243" s="5">
        <f t="shared" si="29"/>
        <v>0.59235379200255811</v>
      </c>
      <c r="M243" s="5">
        <v>38.920999999999999</v>
      </c>
      <c r="N243" s="5">
        <v>13.8118</v>
      </c>
      <c r="O243" s="5">
        <f t="shared" si="30"/>
        <v>0.37617188255078965</v>
      </c>
      <c r="P243" s="5">
        <f t="shared" si="31"/>
        <v>0.16745330771142619</v>
      </c>
    </row>
    <row r="244" spans="1:16" ht="20" customHeight="1" x14ac:dyDescent="0.15">
      <c r="A244" s="28">
        <v>48.93</v>
      </c>
      <c r="B244" s="4">
        <v>28.645499999999998</v>
      </c>
      <c r="C244" s="5">
        <f t="shared" si="24"/>
        <v>0.46257693071272582</v>
      </c>
      <c r="D244" s="5">
        <f t="shared" si="25"/>
        <v>0.60503110116061709</v>
      </c>
      <c r="E244" s="5">
        <v>48.93</v>
      </c>
      <c r="F244" s="5">
        <v>35.509099999999997</v>
      </c>
      <c r="G244" s="5">
        <f t="shared" si="26"/>
        <v>0.35916935205643358</v>
      </c>
      <c r="H244" s="5">
        <f t="shared" si="27"/>
        <v>0.83212686331073493</v>
      </c>
      <c r="I244" s="5">
        <v>48.93</v>
      </c>
      <c r="J244" s="5">
        <v>24.075800000000001</v>
      </c>
      <c r="K244" s="5">
        <f t="shared" si="28"/>
        <v>0.44465244772403012</v>
      </c>
      <c r="L244" s="5">
        <f t="shared" si="29"/>
        <v>0.60143940964719234</v>
      </c>
      <c r="M244" s="5">
        <v>39.082999999999998</v>
      </c>
      <c r="N244" s="5">
        <v>12.731199999999999</v>
      </c>
      <c r="O244" s="5">
        <f t="shared" si="30"/>
        <v>0.37773761428875186</v>
      </c>
      <c r="P244" s="5">
        <f t="shared" si="31"/>
        <v>0.1543521880664149</v>
      </c>
    </row>
    <row r="245" spans="1:16" ht="20" customHeight="1" x14ac:dyDescent="0.15">
      <c r="A245" s="28">
        <v>49.133000000000003</v>
      </c>
      <c r="B245" s="4">
        <v>28.2364</v>
      </c>
      <c r="C245" s="5">
        <f t="shared" si="24"/>
        <v>0.46449606247104758</v>
      </c>
      <c r="D245" s="5">
        <f t="shared" si="25"/>
        <v>0.59639036444857485</v>
      </c>
      <c r="E245" s="5">
        <v>49.133000000000003</v>
      </c>
      <c r="F245" s="5">
        <v>34.818199999999997</v>
      </c>
      <c r="G245" s="5">
        <f t="shared" si="26"/>
        <v>0.36065946810931437</v>
      </c>
      <c r="H245" s="5">
        <f t="shared" si="27"/>
        <v>0.81593618402397783</v>
      </c>
      <c r="I245" s="5">
        <v>49.133000000000003</v>
      </c>
      <c r="J245" s="5">
        <v>25.606100000000001</v>
      </c>
      <c r="K245" s="5">
        <f t="shared" si="28"/>
        <v>0.44649721467453046</v>
      </c>
      <c r="L245" s="5">
        <f t="shared" si="29"/>
        <v>0.63966795152671863</v>
      </c>
      <c r="M245" s="5">
        <v>39.246000000000002</v>
      </c>
      <c r="N245" s="5">
        <v>16.8537</v>
      </c>
      <c r="O245" s="5">
        <f t="shared" si="30"/>
        <v>0.3793130110374423</v>
      </c>
      <c r="P245" s="5">
        <f t="shared" si="31"/>
        <v>0.20433309287537205</v>
      </c>
    </row>
    <row r="246" spans="1:16" ht="20" customHeight="1" x14ac:dyDescent="0.15">
      <c r="A246" s="28">
        <v>49.335999999999999</v>
      </c>
      <c r="B246" s="4">
        <v>28.381799999999998</v>
      </c>
      <c r="C246" s="5">
        <f t="shared" si="24"/>
        <v>0.46641519422936933</v>
      </c>
      <c r="D246" s="5">
        <f t="shared" si="25"/>
        <v>0.59946140604703713</v>
      </c>
      <c r="E246" s="5">
        <v>49.335999999999999</v>
      </c>
      <c r="F246" s="5">
        <v>35.2727</v>
      </c>
      <c r="G246" s="5">
        <f t="shared" si="26"/>
        <v>0.36214958416219512</v>
      </c>
      <c r="H246" s="5">
        <f t="shared" si="27"/>
        <v>0.82658702167896569</v>
      </c>
      <c r="I246" s="5">
        <v>49.335999999999999</v>
      </c>
      <c r="J246" s="5">
        <v>25.9848</v>
      </c>
      <c r="K246" s="5">
        <f t="shared" si="28"/>
        <v>0.44834198162503069</v>
      </c>
      <c r="L246" s="5">
        <f t="shared" si="29"/>
        <v>0.64912828532386724</v>
      </c>
      <c r="M246" s="5">
        <v>39.408000000000001</v>
      </c>
      <c r="N246" s="5">
        <v>15.523</v>
      </c>
      <c r="O246" s="5">
        <f t="shared" si="30"/>
        <v>0.38087874277540451</v>
      </c>
      <c r="P246" s="5">
        <f t="shared" si="31"/>
        <v>0.18819977813206598</v>
      </c>
    </row>
    <row r="247" spans="1:16" ht="20" customHeight="1" x14ac:dyDescent="0.15">
      <c r="A247" s="28">
        <v>49.539000000000001</v>
      </c>
      <c r="B247" s="4">
        <v>28.936399999999999</v>
      </c>
      <c r="C247" s="5">
        <f t="shared" si="24"/>
        <v>0.46833432598769109</v>
      </c>
      <c r="D247" s="5">
        <f t="shared" si="25"/>
        <v>0.61117529649069069</v>
      </c>
      <c r="E247" s="5">
        <v>49.539000000000001</v>
      </c>
      <c r="F247" s="5">
        <v>35.6</v>
      </c>
      <c r="G247" s="5">
        <f t="shared" si="26"/>
        <v>0.36363970021507591</v>
      </c>
      <c r="H247" s="5">
        <f t="shared" si="27"/>
        <v>0.83425703084173264</v>
      </c>
      <c r="I247" s="5">
        <v>49.539000000000001</v>
      </c>
      <c r="J247" s="5">
        <v>27.151499999999999</v>
      </c>
      <c r="K247" s="5">
        <f t="shared" si="28"/>
        <v>0.45018674857553098</v>
      </c>
      <c r="L247" s="5">
        <f t="shared" si="29"/>
        <v>0.67827370766644268</v>
      </c>
      <c r="M247" s="5">
        <v>39.57</v>
      </c>
      <c r="N247" s="5">
        <v>15.820499999999999</v>
      </c>
      <c r="O247" s="5">
        <f t="shared" si="30"/>
        <v>0.38244447451336672</v>
      </c>
      <c r="P247" s="5">
        <f t="shared" si="31"/>
        <v>0.19180664755126908</v>
      </c>
    </row>
    <row r="248" spans="1:16" ht="20" customHeight="1" x14ac:dyDescent="0.15">
      <c r="A248" s="28">
        <v>49.741999999999997</v>
      </c>
      <c r="B248" s="4">
        <v>28.109100000000002</v>
      </c>
      <c r="C248" s="5">
        <f t="shared" si="24"/>
        <v>0.47025345774601279</v>
      </c>
      <c r="D248" s="5">
        <f t="shared" si="25"/>
        <v>0.59370161895005857</v>
      </c>
      <c r="E248" s="5">
        <v>49.741999999999997</v>
      </c>
      <c r="F248" s="5">
        <v>36.736400000000003</v>
      </c>
      <c r="G248" s="5">
        <f t="shared" si="26"/>
        <v>0.36512981626795665</v>
      </c>
      <c r="H248" s="5">
        <f t="shared" si="27"/>
        <v>0.86088764010714125</v>
      </c>
      <c r="I248" s="5">
        <v>49.741999999999997</v>
      </c>
      <c r="J248" s="5">
        <v>25.424199999999999</v>
      </c>
      <c r="K248" s="5">
        <f t="shared" si="28"/>
        <v>0.45203151552603121</v>
      </c>
      <c r="L248" s="5">
        <f t="shared" si="29"/>
        <v>0.63512389365055977</v>
      </c>
      <c r="M248" s="5">
        <v>39.731999999999999</v>
      </c>
      <c r="N248" s="5">
        <v>12.507099999999999</v>
      </c>
      <c r="O248" s="5">
        <f t="shared" si="30"/>
        <v>0.38401020625132898</v>
      </c>
      <c r="P248" s="5">
        <f t="shared" si="31"/>
        <v>0.15163521516946224</v>
      </c>
    </row>
    <row r="249" spans="1:16" ht="20" customHeight="1" x14ac:dyDescent="0.15">
      <c r="A249" s="28">
        <v>49.945</v>
      </c>
      <c r="B249" s="4">
        <v>28.9909</v>
      </c>
      <c r="C249" s="5">
        <f t="shared" si="24"/>
        <v>0.47217258950433461</v>
      </c>
      <c r="D249" s="5">
        <f t="shared" si="25"/>
        <v>0.61232640905682689</v>
      </c>
      <c r="E249" s="5">
        <v>49.945</v>
      </c>
      <c r="F249" s="5">
        <v>35.381799999999998</v>
      </c>
      <c r="G249" s="5">
        <f t="shared" si="26"/>
        <v>0.36661993232083739</v>
      </c>
      <c r="H249" s="5">
        <f t="shared" si="27"/>
        <v>0.82914369139988797</v>
      </c>
      <c r="I249" s="5">
        <v>49.945</v>
      </c>
      <c r="J249" s="5">
        <v>26.045500000000001</v>
      </c>
      <c r="K249" s="5">
        <f t="shared" si="28"/>
        <v>0.4538762824765315</v>
      </c>
      <c r="L249" s="5">
        <f t="shared" si="29"/>
        <v>0.65064463668770911</v>
      </c>
      <c r="M249" s="5">
        <v>39.893999999999998</v>
      </c>
      <c r="N249" s="5">
        <v>13.4053</v>
      </c>
      <c r="O249" s="5">
        <f t="shared" si="30"/>
        <v>0.38557593798929118</v>
      </c>
      <c r="P249" s="5">
        <f t="shared" si="31"/>
        <v>0.16252492983275038</v>
      </c>
    </row>
    <row r="250" spans="1:16" ht="20" customHeight="1" x14ac:dyDescent="0.15">
      <c r="A250" s="28">
        <v>50.148000000000003</v>
      </c>
      <c r="B250" s="4">
        <v>28.663599999999999</v>
      </c>
      <c r="C250" s="5">
        <f t="shared" si="24"/>
        <v>0.47409172126265636</v>
      </c>
      <c r="D250" s="5">
        <f t="shared" si="25"/>
        <v>0.60541339726056331</v>
      </c>
      <c r="E250" s="5">
        <v>50.148000000000003</v>
      </c>
      <c r="F250" s="5">
        <v>34.9818</v>
      </c>
      <c r="G250" s="5">
        <f t="shared" si="26"/>
        <v>0.36811004837371819</v>
      </c>
      <c r="H250" s="5">
        <f t="shared" si="27"/>
        <v>0.81977001689604834</v>
      </c>
      <c r="I250" s="5">
        <v>50.148000000000003</v>
      </c>
      <c r="J250" s="5">
        <v>26.2424</v>
      </c>
      <c r="K250" s="5">
        <f t="shared" si="28"/>
        <v>0.45572104942703179</v>
      </c>
      <c r="L250" s="5">
        <f t="shared" si="29"/>
        <v>0.65556341071638236</v>
      </c>
      <c r="M250" s="5">
        <v>40.055999999999997</v>
      </c>
      <c r="N250" s="5">
        <v>14.0541</v>
      </c>
      <c r="O250" s="5">
        <f t="shared" si="30"/>
        <v>0.38714166972725339</v>
      </c>
      <c r="P250" s="5">
        <f t="shared" si="31"/>
        <v>0.17039093614931833</v>
      </c>
    </row>
    <row r="251" spans="1:16" ht="20" customHeight="1" x14ac:dyDescent="0.15">
      <c r="A251" s="28">
        <v>50.350999999999999</v>
      </c>
      <c r="B251" s="4">
        <v>29.427299999999999</v>
      </c>
      <c r="C251" s="5">
        <f t="shared" si="24"/>
        <v>0.47601085302097806</v>
      </c>
      <c r="D251" s="5">
        <f t="shared" si="25"/>
        <v>0.6215437581185117</v>
      </c>
      <c r="E251" s="5">
        <v>50.350999999999999</v>
      </c>
      <c r="F251" s="5">
        <v>35.118200000000002</v>
      </c>
      <c r="G251" s="5">
        <f t="shared" si="26"/>
        <v>0.36960016442659893</v>
      </c>
      <c r="H251" s="5">
        <f t="shared" si="27"/>
        <v>0.82296643990185769</v>
      </c>
      <c r="I251" s="5">
        <v>50.350999999999999</v>
      </c>
      <c r="J251" s="5">
        <v>25.075800000000001</v>
      </c>
      <c r="K251" s="5">
        <f t="shared" si="28"/>
        <v>0.45756581637753202</v>
      </c>
      <c r="L251" s="5">
        <f t="shared" si="29"/>
        <v>0.62642048648149029</v>
      </c>
      <c r="M251" s="5">
        <v>40.219000000000001</v>
      </c>
      <c r="N251" s="5">
        <v>19.256399999999999</v>
      </c>
      <c r="O251" s="5">
        <f t="shared" si="30"/>
        <v>0.38871706647594384</v>
      </c>
      <c r="P251" s="5">
        <f t="shared" si="31"/>
        <v>0.23346326145863011</v>
      </c>
    </row>
    <row r="252" spans="1:16" ht="20" customHeight="1" x14ac:dyDescent="0.15">
      <c r="A252" s="28">
        <v>50.554000000000002</v>
      </c>
      <c r="B252" s="4">
        <v>31.081800000000001</v>
      </c>
      <c r="C252" s="5">
        <f t="shared" si="24"/>
        <v>0.47792998477929988</v>
      </c>
      <c r="D252" s="5">
        <f t="shared" si="25"/>
        <v>0.65648900106662722</v>
      </c>
      <c r="E252" s="5">
        <v>50.554000000000002</v>
      </c>
      <c r="F252" s="5">
        <v>35.990900000000003</v>
      </c>
      <c r="G252" s="5">
        <f t="shared" si="26"/>
        <v>0.37109028047947973</v>
      </c>
      <c r="H252" s="5">
        <f t="shared" si="27"/>
        <v>0.84341745425060999</v>
      </c>
      <c r="I252" s="5">
        <v>50.554000000000002</v>
      </c>
      <c r="J252" s="5">
        <v>25.378799999999998</v>
      </c>
      <c r="K252" s="5">
        <f t="shared" si="28"/>
        <v>0.45941058332803231</v>
      </c>
      <c r="L252" s="5">
        <f t="shared" si="29"/>
        <v>0.63398975276228253</v>
      </c>
      <c r="M252" s="5">
        <v>40.381</v>
      </c>
      <c r="N252" s="5">
        <v>21.339700000000001</v>
      </c>
      <c r="O252" s="5">
        <f t="shared" si="30"/>
        <v>0.39028279821390605</v>
      </c>
      <c r="P252" s="5">
        <f t="shared" si="31"/>
        <v>0.2587210465377085</v>
      </c>
    </row>
    <row r="253" spans="1:16" ht="20" customHeight="1" x14ac:dyDescent="0.15">
      <c r="A253" s="28">
        <v>50.756999999999998</v>
      </c>
      <c r="B253" s="4">
        <v>29.890899999999998</v>
      </c>
      <c r="C253" s="5">
        <f t="shared" si="24"/>
        <v>0.47984911653762158</v>
      </c>
      <c r="D253" s="5">
        <f t="shared" si="25"/>
        <v>0.63133560739669026</v>
      </c>
      <c r="E253" s="5">
        <v>50.756999999999998</v>
      </c>
      <c r="F253" s="5">
        <v>35.581800000000001</v>
      </c>
      <c r="G253" s="5">
        <f t="shared" si="26"/>
        <v>0.37258039653236047</v>
      </c>
      <c r="H253" s="5">
        <f t="shared" si="27"/>
        <v>0.83383052865180785</v>
      </c>
      <c r="I253" s="5">
        <v>50.756999999999998</v>
      </c>
      <c r="J253" s="5">
        <v>25.318200000000001</v>
      </c>
      <c r="K253" s="5">
        <f t="shared" si="28"/>
        <v>0.46125535027853254</v>
      </c>
      <c r="L253" s="5">
        <f t="shared" si="29"/>
        <v>0.63247589950612415</v>
      </c>
      <c r="M253" s="5">
        <v>40.542999999999999</v>
      </c>
      <c r="N253" s="5">
        <v>18.974399999999999</v>
      </c>
      <c r="O253" s="5">
        <f t="shared" si="30"/>
        <v>0.39184852995186825</v>
      </c>
      <c r="P253" s="5">
        <f t="shared" si="31"/>
        <v>0.23004431296715022</v>
      </c>
    </row>
    <row r="254" spans="1:16" ht="20" customHeight="1" x14ac:dyDescent="0.15">
      <c r="A254" s="28">
        <v>50.96</v>
      </c>
      <c r="B254" s="4">
        <v>30.309100000000001</v>
      </c>
      <c r="C254" s="5">
        <f t="shared" si="24"/>
        <v>0.48176824829594334</v>
      </c>
      <c r="D254" s="5">
        <f t="shared" si="25"/>
        <v>0.64016854822528013</v>
      </c>
      <c r="E254" s="5">
        <v>50.96</v>
      </c>
      <c r="F254" s="5">
        <v>35.390900000000002</v>
      </c>
      <c r="G254" s="5">
        <f t="shared" si="26"/>
        <v>0.37407051258524127</v>
      </c>
      <c r="H254" s="5">
        <f t="shared" si="27"/>
        <v>0.82935694249485037</v>
      </c>
      <c r="I254" s="5">
        <v>50.96</v>
      </c>
      <c r="J254" s="5">
        <v>26.136399999999998</v>
      </c>
      <c r="K254" s="5">
        <f t="shared" si="28"/>
        <v>0.46310011722903283</v>
      </c>
      <c r="L254" s="5">
        <f t="shared" si="29"/>
        <v>0.65291541657194674</v>
      </c>
      <c r="M254" s="5">
        <v>40.704999999999998</v>
      </c>
      <c r="N254" s="5">
        <v>15.505000000000001</v>
      </c>
      <c r="O254" s="5">
        <f t="shared" si="30"/>
        <v>0.39341426168983046</v>
      </c>
      <c r="P254" s="5">
        <f t="shared" si="31"/>
        <v>0.18798154737729067</v>
      </c>
    </row>
    <row r="255" spans="1:16" ht="20" customHeight="1" x14ac:dyDescent="0.15">
      <c r="A255" s="28">
        <v>51.162999999999997</v>
      </c>
      <c r="B255" s="4">
        <v>30.1</v>
      </c>
      <c r="C255" s="5">
        <f t="shared" si="24"/>
        <v>0.48368738005426509</v>
      </c>
      <c r="D255" s="5">
        <f t="shared" si="25"/>
        <v>0.63575207781098519</v>
      </c>
      <c r="E255" s="5">
        <v>51.162999999999997</v>
      </c>
      <c r="F255" s="5">
        <v>34.690899999999999</v>
      </c>
      <c r="G255" s="5">
        <f t="shared" si="26"/>
        <v>0.37556062863812201</v>
      </c>
      <c r="H255" s="5">
        <f t="shared" si="27"/>
        <v>0.81295301211313087</v>
      </c>
      <c r="I255" s="5">
        <v>51.162999999999997</v>
      </c>
      <c r="J255" s="5">
        <v>24.5</v>
      </c>
      <c r="K255" s="5">
        <f t="shared" si="28"/>
        <v>0.46494488417953306</v>
      </c>
      <c r="L255" s="5">
        <f t="shared" si="29"/>
        <v>0.61203638244030156</v>
      </c>
      <c r="M255" s="5">
        <v>40.866999999999997</v>
      </c>
      <c r="N255" s="5">
        <v>16.736699999999999</v>
      </c>
      <c r="O255" s="5">
        <f t="shared" si="30"/>
        <v>0.39497999342779272</v>
      </c>
      <c r="P255" s="5">
        <f t="shared" si="31"/>
        <v>0.20291459296933251</v>
      </c>
    </row>
    <row r="256" spans="1:16" ht="20" customHeight="1" x14ac:dyDescent="0.15">
      <c r="A256" s="28">
        <v>51.366</v>
      </c>
      <c r="B256" s="4">
        <v>30.563600000000001</v>
      </c>
      <c r="C256" s="5">
        <f t="shared" si="24"/>
        <v>0.48560651181258685</v>
      </c>
      <c r="D256" s="5">
        <f t="shared" si="25"/>
        <v>0.64554392708916375</v>
      </c>
      <c r="E256" s="5">
        <v>51.366</v>
      </c>
      <c r="F256" s="5">
        <v>35.872700000000002</v>
      </c>
      <c r="G256" s="5">
        <f t="shared" si="26"/>
        <v>0.3770507446910028</v>
      </c>
      <c r="H256" s="5">
        <f t="shared" si="27"/>
        <v>0.84064753343472531</v>
      </c>
      <c r="I256" s="5">
        <v>51.366</v>
      </c>
      <c r="J256" s="5">
        <v>23.9848</v>
      </c>
      <c r="K256" s="5">
        <f t="shared" si="28"/>
        <v>0.46678965113003335</v>
      </c>
      <c r="L256" s="5">
        <f t="shared" si="29"/>
        <v>0.59916613165527122</v>
      </c>
      <c r="M256" s="5">
        <v>41.029000000000003</v>
      </c>
      <c r="N256" s="5">
        <v>22.068999999999999</v>
      </c>
      <c r="O256" s="5">
        <f t="shared" si="30"/>
        <v>0.39654572516575498</v>
      </c>
      <c r="P256" s="5">
        <f t="shared" si="31"/>
        <v>0.26756302928535491</v>
      </c>
    </row>
    <row r="257" spans="1:16" ht="20" customHeight="1" x14ac:dyDescent="0.15">
      <c r="A257" s="28">
        <v>51.569000000000003</v>
      </c>
      <c r="B257" s="4">
        <v>30.845500000000001</v>
      </c>
      <c r="C257" s="5">
        <f t="shared" si="24"/>
        <v>0.48752564357090861</v>
      </c>
      <c r="D257" s="5">
        <f t="shared" si="25"/>
        <v>0.65149803043583865</v>
      </c>
      <c r="E257" s="5">
        <v>51.569000000000003</v>
      </c>
      <c r="F257" s="5">
        <v>34.927300000000002</v>
      </c>
      <c r="G257" s="5">
        <f t="shared" si="26"/>
        <v>0.3785408607438836</v>
      </c>
      <c r="H257" s="5">
        <f t="shared" si="27"/>
        <v>0.81849285374490022</v>
      </c>
      <c r="I257" s="5">
        <v>51.569000000000003</v>
      </c>
      <c r="J257" s="5">
        <v>23.166699999999999</v>
      </c>
      <c r="K257" s="5">
        <f t="shared" si="28"/>
        <v>0.46863441808053363</v>
      </c>
      <c r="L257" s="5">
        <f t="shared" si="29"/>
        <v>0.5787291126971319</v>
      </c>
      <c r="M257" s="5">
        <v>41.192</v>
      </c>
      <c r="N257" s="5">
        <v>18.705100000000002</v>
      </c>
      <c r="O257" s="5">
        <f t="shared" si="30"/>
        <v>0.39812112191444538</v>
      </c>
      <c r="P257" s="5">
        <f t="shared" si="31"/>
        <v>0.22677933839709513</v>
      </c>
    </row>
    <row r="258" spans="1:16" ht="20" customHeight="1" x14ac:dyDescent="0.15">
      <c r="A258" s="28">
        <v>51.771999999999998</v>
      </c>
      <c r="B258" s="4">
        <v>31.109100000000002</v>
      </c>
      <c r="C258" s="5">
        <f t="shared" si="24"/>
        <v>0.48944477532923036</v>
      </c>
      <c r="D258" s="5">
        <f t="shared" si="25"/>
        <v>0.65706561341626979</v>
      </c>
      <c r="E258" s="5">
        <v>51.771999999999998</v>
      </c>
      <c r="F258" s="5">
        <v>34.618200000000002</v>
      </c>
      <c r="G258" s="5">
        <f t="shared" si="26"/>
        <v>0.38003097679676434</v>
      </c>
      <c r="H258" s="5">
        <f t="shared" si="27"/>
        <v>0.81124934677205807</v>
      </c>
      <c r="I258" s="5">
        <v>51.771999999999998</v>
      </c>
      <c r="J258" s="5">
        <v>24.090900000000001</v>
      </c>
      <c r="K258" s="5">
        <f t="shared" si="28"/>
        <v>0.47047918503103386</v>
      </c>
      <c r="L258" s="5">
        <f t="shared" si="29"/>
        <v>0.60181662390739021</v>
      </c>
      <c r="M258" s="5">
        <v>41.353999999999999</v>
      </c>
      <c r="N258" s="5">
        <v>16.6585</v>
      </c>
      <c r="O258" s="5">
        <f t="shared" si="30"/>
        <v>0.39968685365240758</v>
      </c>
      <c r="P258" s="5">
        <f t="shared" si="31"/>
        <v>0.201966501579142</v>
      </c>
    </row>
    <row r="259" spans="1:16" ht="20" customHeight="1" x14ac:dyDescent="0.15">
      <c r="A259" s="28">
        <v>51.975000000000001</v>
      </c>
      <c r="B259" s="4">
        <v>32.027299999999997</v>
      </c>
      <c r="C259" s="5">
        <f t="shared" ref="C259:C322" si="32">$A259/105.777</f>
        <v>0.49136390708755212</v>
      </c>
      <c r="D259" s="5">
        <f t="shared" ref="D259:D322" si="33">B259/47.3455</f>
        <v>0.67645921998922809</v>
      </c>
      <c r="E259" s="5">
        <v>51.975000000000001</v>
      </c>
      <c r="F259" s="5">
        <v>34.5364</v>
      </c>
      <c r="G259" s="5">
        <f t="shared" ref="G259:G322" si="34">E259/136.231</f>
        <v>0.38152109284964514</v>
      </c>
      <c r="H259" s="5">
        <f t="shared" ref="H259:H322" si="35">F259/42.6727</f>
        <v>0.80933243033602287</v>
      </c>
      <c r="I259" s="5">
        <v>51.975000000000001</v>
      </c>
      <c r="J259" s="5">
        <v>23.621200000000002</v>
      </c>
      <c r="K259" s="5">
        <f t="shared" ref="K259:K322" si="36">I259/110.041</f>
        <v>0.47232395198153421</v>
      </c>
      <c r="L259" s="5">
        <f t="shared" ref="L259:L322" si="37">J259/40.0303</f>
        <v>0.59008301211832048</v>
      </c>
      <c r="M259" s="5">
        <v>41.515999999999998</v>
      </c>
      <c r="N259" s="5">
        <v>15.396800000000001</v>
      </c>
      <c r="O259" s="5">
        <f t="shared" ref="O259:O322" si="38">M259/103.466</f>
        <v>0.40125258539036979</v>
      </c>
      <c r="P259" s="5">
        <f t="shared" ref="P259:P322" si="39">N259/82.4815</f>
        <v>0.18666973806247464</v>
      </c>
    </row>
    <row r="260" spans="1:16" ht="20" customHeight="1" x14ac:dyDescent="0.15">
      <c r="A260" s="28">
        <v>52.177999999999997</v>
      </c>
      <c r="B260" s="4">
        <v>33.218200000000003</v>
      </c>
      <c r="C260" s="5">
        <f t="shared" si="32"/>
        <v>0.49328303884587382</v>
      </c>
      <c r="D260" s="5">
        <f t="shared" si="33"/>
        <v>0.70161261365916516</v>
      </c>
      <c r="E260" s="5">
        <v>52.177999999999997</v>
      </c>
      <c r="F260" s="5">
        <v>34.072699999999998</v>
      </c>
      <c r="G260" s="5">
        <f t="shared" si="34"/>
        <v>0.38301120890252588</v>
      </c>
      <c r="H260" s="5">
        <f t="shared" si="35"/>
        <v>0.79846599816744657</v>
      </c>
      <c r="I260" s="5">
        <v>52.177999999999997</v>
      </c>
      <c r="J260" s="5">
        <v>24.878799999999998</v>
      </c>
      <c r="K260" s="5">
        <f t="shared" si="36"/>
        <v>0.47416871893203444</v>
      </c>
      <c r="L260" s="5">
        <f t="shared" si="37"/>
        <v>0.62149921434513355</v>
      </c>
      <c r="M260" s="5">
        <v>41.677999999999997</v>
      </c>
      <c r="N260" s="5">
        <v>16.246300000000002</v>
      </c>
      <c r="O260" s="5">
        <f t="shared" si="38"/>
        <v>0.40281831712833199</v>
      </c>
      <c r="P260" s="5">
        <f t="shared" si="39"/>
        <v>0.19696901729478733</v>
      </c>
    </row>
    <row r="261" spans="1:16" ht="20" customHeight="1" x14ac:dyDescent="0.15">
      <c r="A261" s="28">
        <v>52.381</v>
      </c>
      <c r="B261" s="4">
        <v>30.654499999999999</v>
      </c>
      <c r="C261" s="5">
        <f t="shared" si="32"/>
        <v>0.49520217060419564</v>
      </c>
      <c r="D261" s="5">
        <f t="shared" si="33"/>
        <v>0.64746385612148982</v>
      </c>
      <c r="E261" s="5">
        <v>52.381</v>
      </c>
      <c r="F261" s="5">
        <v>34.299999999999997</v>
      </c>
      <c r="G261" s="5">
        <f t="shared" si="34"/>
        <v>0.38450132495540662</v>
      </c>
      <c r="H261" s="5">
        <f t="shared" si="35"/>
        <v>0.80379258870425352</v>
      </c>
      <c r="I261" s="5">
        <v>52.381</v>
      </c>
      <c r="J261" s="5">
        <v>23.651499999999999</v>
      </c>
      <c r="K261" s="5">
        <f t="shared" si="36"/>
        <v>0.47601348588253473</v>
      </c>
      <c r="L261" s="5">
        <f t="shared" si="37"/>
        <v>0.59083993874639962</v>
      </c>
      <c r="M261" s="5">
        <v>41.84</v>
      </c>
      <c r="N261" s="5">
        <v>19.5578</v>
      </c>
      <c r="O261" s="5">
        <f t="shared" si="38"/>
        <v>0.40438404886629431</v>
      </c>
      <c r="P261" s="5">
        <f t="shared" si="39"/>
        <v>0.23711741420803453</v>
      </c>
    </row>
    <row r="262" spans="1:16" ht="20" customHeight="1" x14ac:dyDescent="0.15">
      <c r="A262" s="28">
        <v>52.584000000000003</v>
      </c>
      <c r="B262" s="4">
        <v>30.2727</v>
      </c>
      <c r="C262" s="5">
        <f t="shared" si="32"/>
        <v>0.49712130236251739</v>
      </c>
      <c r="D262" s="5">
        <f t="shared" si="33"/>
        <v>0.63939973175909004</v>
      </c>
      <c r="E262" s="5">
        <v>52.584000000000003</v>
      </c>
      <c r="F262" s="5">
        <v>34.063600000000001</v>
      </c>
      <c r="G262" s="5">
        <f t="shared" si="34"/>
        <v>0.38599144100828742</v>
      </c>
      <c r="H262" s="5">
        <f t="shared" si="35"/>
        <v>0.79825274707248428</v>
      </c>
      <c r="I262" s="5">
        <v>52.584000000000003</v>
      </c>
      <c r="J262" s="5">
        <v>23.7121</v>
      </c>
      <c r="K262" s="5">
        <f t="shared" si="36"/>
        <v>0.47785825283303501</v>
      </c>
      <c r="L262" s="5">
        <f t="shared" si="37"/>
        <v>0.59235379200255811</v>
      </c>
      <c r="M262" s="5">
        <v>42.002000000000002</v>
      </c>
      <c r="N262" s="5">
        <v>15.484299999999999</v>
      </c>
      <c r="O262" s="5">
        <f t="shared" si="38"/>
        <v>0.40594978060425652</v>
      </c>
      <c r="P262" s="5">
        <f t="shared" si="39"/>
        <v>0.18773058200929904</v>
      </c>
    </row>
    <row r="263" spans="1:16" ht="20" customHeight="1" x14ac:dyDescent="0.15">
      <c r="A263" s="28">
        <v>52.786999999999999</v>
      </c>
      <c r="B263" s="4">
        <v>29.6</v>
      </c>
      <c r="C263" s="5">
        <f t="shared" si="32"/>
        <v>0.49904043412083909</v>
      </c>
      <c r="D263" s="5">
        <f t="shared" si="33"/>
        <v>0.62519141206661666</v>
      </c>
      <c r="E263" s="5">
        <v>52.786999999999999</v>
      </c>
      <c r="F263" s="5">
        <v>35.2727</v>
      </c>
      <c r="G263" s="5">
        <f t="shared" si="34"/>
        <v>0.38748155706116816</v>
      </c>
      <c r="H263" s="5">
        <f t="shared" si="35"/>
        <v>0.82658702167896569</v>
      </c>
      <c r="I263" s="5">
        <v>52.786999999999999</v>
      </c>
      <c r="J263" s="5">
        <v>22.636399999999998</v>
      </c>
      <c r="K263" s="5">
        <f t="shared" si="36"/>
        <v>0.47970301978353524</v>
      </c>
      <c r="L263" s="5">
        <f t="shared" si="37"/>
        <v>0.56548164765190367</v>
      </c>
      <c r="M263" s="5">
        <v>42.164999999999999</v>
      </c>
      <c r="N263" s="5">
        <v>13.598699999999999</v>
      </c>
      <c r="O263" s="5">
        <f t="shared" si="38"/>
        <v>0.40752517735294685</v>
      </c>
      <c r="P263" s="5">
        <f t="shared" si="39"/>
        <v>0.16486969805350291</v>
      </c>
    </row>
    <row r="264" spans="1:16" ht="20" customHeight="1" x14ac:dyDescent="0.15">
      <c r="A264" s="28">
        <v>52.99</v>
      </c>
      <c r="B264" s="4">
        <v>29.9727</v>
      </c>
      <c r="C264" s="5">
        <f t="shared" si="32"/>
        <v>0.50095956587916091</v>
      </c>
      <c r="D264" s="5">
        <f t="shared" si="33"/>
        <v>0.63306333231246892</v>
      </c>
      <c r="E264" s="5">
        <v>52.99</v>
      </c>
      <c r="F264" s="5">
        <v>34.5364</v>
      </c>
      <c r="G264" s="5">
        <f t="shared" si="34"/>
        <v>0.38897167311404895</v>
      </c>
      <c r="H264" s="5">
        <f t="shared" si="35"/>
        <v>0.80933243033602287</v>
      </c>
      <c r="I264" s="5">
        <v>52.99</v>
      </c>
      <c r="J264" s="5">
        <v>24.303000000000001</v>
      </c>
      <c r="K264" s="5">
        <f t="shared" si="36"/>
        <v>0.48154778673403553</v>
      </c>
      <c r="L264" s="5">
        <f t="shared" si="37"/>
        <v>0.60711511030394483</v>
      </c>
      <c r="M264" s="5">
        <v>42.326999999999998</v>
      </c>
      <c r="N264" s="5">
        <v>12.396699999999999</v>
      </c>
      <c r="O264" s="5">
        <f t="shared" si="38"/>
        <v>0.40909090909090912</v>
      </c>
      <c r="P264" s="5">
        <f t="shared" si="39"/>
        <v>0.15029673320684031</v>
      </c>
    </row>
    <row r="265" spans="1:16" ht="20" customHeight="1" x14ac:dyDescent="0.15">
      <c r="A265" s="28">
        <v>53.192999999999998</v>
      </c>
      <c r="B265" s="4">
        <v>28.9909</v>
      </c>
      <c r="C265" s="5">
        <f t="shared" si="32"/>
        <v>0.50287869763748261</v>
      </c>
      <c r="D265" s="5">
        <f t="shared" si="33"/>
        <v>0.61232640905682689</v>
      </c>
      <c r="E265" s="5">
        <v>53.192999999999998</v>
      </c>
      <c r="F265" s="5">
        <v>33.736400000000003</v>
      </c>
      <c r="G265" s="5">
        <f t="shared" si="34"/>
        <v>0.3904617891669297</v>
      </c>
      <c r="H265" s="5">
        <f t="shared" si="35"/>
        <v>0.79058508132834349</v>
      </c>
      <c r="I265" s="5">
        <v>53.192999999999998</v>
      </c>
      <c r="J265" s="5">
        <v>24.393899999999999</v>
      </c>
      <c r="K265" s="5">
        <f t="shared" si="36"/>
        <v>0.48339255368453576</v>
      </c>
      <c r="L265" s="5">
        <f t="shared" si="37"/>
        <v>0.60938589018818246</v>
      </c>
      <c r="M265" s="5">
        <v>42.488999999999997</v>
      </c>
      <c r="N265" s="5">
        <v>12.0359</v>
      </c>
      <c r="O265" s="5">
        <f t="shared" si="38"/>
        <v>0.41065664082887132</v>
      </c>
      <c r="P265" s="5">
        <f t="shared" si="39"/>
        <v>0.14592241896667738</v>
      </c>
    </row>
    <row r="266" spans="1:16" ht="20" customHeight="1" x14ac:dyDescent="0.15">
      <c r="A266" s="28">
        <v>53.396000000000001</v>
      </c>
      <c r="B266" s="4">
        <v>28.909099999999999</v>
      </c>
      <c r="C266" s="5">
        <f t="shared" si="32"/>
        <v>0.50479782939580442</v>
      </c>
      <c r="D266" s="5">
        <f t="shared" si="33"/>
        <v>0.61059868414104823</v>
      </c>
      <c r="E266" s="5">
        <v>53.396000000000001</v>
      </c>
      <c r="F266" s="5">
        <v>32.554499999999997</v>
      </c>
      <c r="G266" s="5">
        <f t="shared" si="34"/>
        <v>0.39195190521981049</v>
      </c>
      <c r="H266" s="5">
        <f t="shared" si="35"/>
        <v>0.762888216588123</v>
      </c>
      <c r="I266" s="5">
        <v>53.396000000000001</v>
      </c>
      <c r="J266" s="5">
        <v>24.636399999999998</v>
      </c>
      <c r="K266" s="5">
        <f t="shared" si="36"/>
        <v>0.48523732063503605</v>
      </c>
      <c r="L266" s="5">
        <f t="shared" si="37"/>
        <v>0.61544380132049969</v>
      </c>
      <c r="M266" s="5">
        <v>42.651000000000003</v>
      </c>
      <c r="N266" s="5">
        <v>13.4521</v>
      </c>
      <c r="O266" s="5">
        <f t="shared" si="38"/>
        <v>0.41222237256683358</v>
      </c>
      <c r="P266" s="5">
        <f t="shared" si="39"/>
        <v>0.16309232979516619</v>
      </c>
    </row>
    <row r="267" spans="1:16" ht="20" customHeight="1" x14ac:dyDescent="0.15">
      <c r="A267" s="28">
        <v>53.598999999999997</v>
      </c>
      <c r="B267" s="4">
        <v>29.4636</v>
      </c>
      <c r="C267" s="5">
        <f t="shared" si="32"/>
        <v>0.50671696115412612</v>
      </c>
      <c r="D267" s="5">
        <f t="shared" si="33"/>
        <v>0.62231046245155297</v>
      </c>
      <c r="E267" s="5">
        <v>53.598999999999997</v>
      </c>
      <c r="F267" s="5">
        <v>33.781799999999997</v>
      </c>
      <c r="G267" s="5">
        <f t="shared" si="34"/>
        <v>0.39344202127269123</v>
      </c>
      <c r="H267" s="5">
        <f t="shared" si="35"/>
        <v>0.79164899338452921</v>
      </c>
      <c r="I267" s="5">
        <v>53.598999999999997</v>
      </c>
      <c r="J267" s="5">
        <v>23.666699999999999</v>
      </c>
      <c r="K267" s="5">
        <f t="shared" si="36"/>
        <v>0.48708208758553628</v>
      </c>
      <c r="L267" s="5">
        <f t="shared" si="37"/>
        <v>0.59121965111428099</v>
      </c>
      <c r="M267" s="5">
        <v>42.813000000000002</v>
      </c>
      <c r="N267" s="5">
        <v>20.977399999999999</v>
      </c>
      <c r="O267" s="5">
        <f t="shared" si="38"/>
        <v>0.41378810430479585</v>
      </c>
      <c r="P267" s="5">
        <f t="shared" si="39"/>
        <v>0.25432854640131425</v>
      </c>
    </row>
    <row r="268" spans="1:16" ht="20" customHeight="1" x14ac:dyDescent="0.15">
      <c r="A268" s="28">
        <v>53.802</v>
      </c>
      <c r="B268" s="4">
        <v>29.209099999999999</v>
      </c>
      <c r="C268" s="5">
        <f t="shared" si="32"/>
        <v>0.50863609291244782</v>
      </c>
      <c r="D268" s="5">
        <f t="shared" si="33"/>
        <v>0.61693508358766935</v>
      </c>
      <c r="E268" s="5">
        <v>53.802</v>
      </c>
      <c r="F268" s="5">
        <v>34.072699999999998</v>
      </c>
      <c r="G268" s="5">
        <f t="shared" si="34"/>
        <v>0.39493213732557203</v>
      </c>
      <c r="H268" s="5">
        <f t="shared" si="35"/>
        <v>0.79846599816744657</v>
      </c>
      <c r="I268" s="5">
        <v>53.802</v>
      </c>
      <c r="J268" s="5">
        <v>23.2424</v>
      </c>
      <c r="K268" s="5">
        <f t="shared" si="36"/>
        <v>0.48892685453603657</v>
      </c>
      <c r="L268" s="5">
        <f t="shared" si="37"/>
        <v>0.58062018021348838</v>
      </c>
      <c r="M268" s="5">
        <v>42.975000000000001</v>
      </c>
      <c r="N268" s="5">
        <v>23.485499999999998</v>
      </c>
      <c r="O268" s="5">
        <f t="shared" si="38"/>
        <v>0.41535383604275805</v>
      </c>
      <c r="P268" s="5">
        <f t="shared" si="39"/>
        <v>0.28473657729308993</v>
      </c>
    </row>
    <row r="269" spans="1:16" ht="20" customHeight="1" x14ac:dyDescent="0.15">
      <c r="A269" s="28">
        <v>54.005000000000003</v>
      </c>
      <c r="B269" s="4">
        <v>29.318200000000001</v>
      </c>
      <c r="C269" s="5">
        <f t="shared" si="32"/>
        <v>0.51055522467076964</v>
      </c>
      <c r="D269" s="5">
        <f t="shared" si="33"/>
        <v>0.61923942085309058</v>
      </c>
      <c r="E269" s="5">
        <v>54.005000000000003</v>
      </c>
      <c r="F269" s="5">
        <v>34.590899999999998</v>
      </c>
      <c r="G269" s="5">
        <f t="shared" si="34"/>
        <v>0.39642225337845283</v>
      </c>
      <c r="H269" s="5">
        <f t="shared" si="35"/>
        <v>0.81060959348717088</v>
      </c>
      <c r="I269" s="5">
        <v>54.005000000000003</v>
      </c>
      <c r="J269" s="5">
        <v>23.378799999999998</v>
      </c>
      <c r="K269" s="5">
        <f t="shared" si="36"/>
        <v>0.49077162148653686</v>
      </c>
      <c r="L269" s="5">
        <f t="shared" si="37"/>
        <v>0.58402759909368651</v>
      </c>
      <c r="M269" s="5">
        <v>43.137999999999998</v>
      </c>
      <c r="N269" s="5">
        <v>18.739899999999999</v>
      </c>
      <c r="O269" s="5">
        <f t="shared" si="38"/>
        <v>0.41692923279144839</v>
      </c>
      <c r="P269" s="5">
        <f t="shared" si="39"/>
        <v>0.2272012511896607</v>
      </c>
    </row>
    <row r="270" spans="1:16" ht="20" customHeight="1" x14ac:dyDescent="0.15">
      <c r="A270" s="28">
        <v>54.207999999999998</v>
      </c>
      <c r="B270" s="4">
        <v>29.045500000000001</v>
      </c>
      <c r="C270" s="5">
        <f t="shared" si="32"/>
        <v>0.51247435642909134</v>
      </c>
      <c r="D270" s="5">
        <f t="shared" si="33"/>
        <v>0.61347963375611203</v>
      </c>
      <c r="E270" s="5">
        <v>54.207999999999998</v>
      </c>
      <c r="F270" s="5">
        <v>34.799999999999997</v>
      </c>
      <c r="G270" s="5">
        <f t="shared" si="34"/>
        <v>0.39791236943133357</v>
      </c>
      <c r="H270" s="5">
        <f t="shared" si="35"/>
        <v>0.81550968183405315</v>
      </c>
      <c r="I270" s="5">
        <v>54.207999999999998</v>
      </c>
      <c r="J270" s="5">
        <v>23.303000000000001</v>
      </c>
      <c r="K270" s="5">
        <f t="shared" si="36"/>
        <v>0.49261638843703709</v>
      </c>
      <c r="L270" s="5">
        <f t="shared" si="37"/>
        <v>0.58213403346964676</v>
      </c>
      <c r="M270" s="5">
        <v>43.3</v>
      </c>
      <c r="N270" s="5">
        <v>15.764900000000001</v>
      </c>
      <c r="O270" s="5">
        <f t="shared" si="38"/>
        <v>0.41849496452941065</v>
      </c>
      <c r="P270" s="5">
        <f t="shared" si="39"/>
        <v>0.19113255699762979</v>
      </c>
    </row>
    <row r="271" spans="1:16" ht="20" customHeight="1" x14ac:dyDescent="0.15">
      <c r="A271" s="28">
        <v>54.411000000000001</v>
      </c>
      <c r="B271" s="4">
        <v>29.363600000000002</v>
      </c>
      <c r="C271" s="5">
        <f t="shared" si="32"/>
        <v>0.51439348818741315</v>
      </c>
      <c r="D271" s="5">
        <f t="shared" si="33"/>
        <v>0.62019832930267926</v>
      </c>
      <c r="E271" s="5">
        <v>54.411000000000001</v>
      </c>
      <c r="F271" s="5">
        <v>34.818199999999997</v>
      </c>
      <c r="G271" s="5">
        <f t="shared" si="34"/>
        <v>0.39940248548421436</v>
      </c>
      <c r="H271" s="5">
        <f t="shared" si="35"/>
        <v>0.81593618402397783</v>
      </c>
      <c r="I271" s="5">
        <v>54.411000000000001</v>
      </c>
      <c r="J271" s="5">
        <v>23.2424</v>
      </c>
      <c r="K271" s="5">
        <f t="shared" si="36"/>
        <v>0.49446115538753738</v>
      </c>
      <c r="L271" s="5">
        <f t="shared" si="37"/>
        <v>0.58062018021348838</v>
      </c>
      <c r="M271" s="5">
        <v>43.462000000000003</v>
      </c>
      <c r="N271" s="5">
        <v>16.7746</v>
      </c>
      <c r="O271" s="5">
        <f t="shared" si="38"/>
        <v>0.42006069626737291</v>
      </c>
      <c r="P271" s="5">
        <f t="shared" si="39"/>
        <v>0.20337408994744277</v>
      </c>
    </row>
    <row r="272" spans="1:16" ht="20" customHeight="1" x14ac:dyDescent="0.15">
      <c r="A272" s="28">
        <v>54.613999999999997</v>
      </c>
      <c r="B272" s="4">
        <v>29.454499999999999</v>
      </c>
      <c r="C272" s="5">
        <f t="shared" si="32"/>
        <v>0.51631261994573485</v>
      </c>
      <c r="D272" s="5">
        <f t="shared" si="33"/>
        <v>0.62211825833500545</v>
      </c>
      <c r="E272" s="5">
        <v>54.613999999999997</v>
      </c>
      <c r="F272" s="5">
        <v>33.563600000000001</v>
      </c>
      <c r="G272" s="5">
        <f t="shared" si="34"/>
        <v>0.40089260153709505</v>
      </c>
      <c r="H272" s="5">
        <f t="shared" si="35"/>
        <v>0.78653565394268476</v>
      </c>
      <c r="I272" s="5">
        <v>54.613999999999997</v>
      </c>
      <c r="J272" s="5">
        <v>24.060600000000001</v>
      </c>
      <c r="K272" s="5">
        <f t="shared" si="36"/>
        <v>0.49630592233803761</v>
      </c>
      <c r="L272" s="5">
        <f t="shared" si="37"/>
        <v>0.60105969727931097</v>
      </c>
      <c r="M272" s="5">
        <v>43.624000000000002</v>
      </c>
      <c r="N272" s="5">
        <v>14.483700000000001</v>
      </c>
      <c r="O272" s="5">
        <f t="shared" si="38"/>
        <v>0.42162642800533512</v>
      </c>
      <c r="P272" s="5">
        <f t="shared" si="39"/>
        <v>0.17559937682995583</v>
      </c>
    </row>
    <row r="273" spans="1:16" ht="20" customHeight="1" x14ac:dyDescent="0.15">
      <c r="A273" s="28">
        <v>54.817</v>
      </c>
      <c r="B273" s="4">
        <v>29.2545</v>
      </c>
      <c r="C273" s="5">
        <f t="shared" si="32"/>
        <v>0.51823175170405666</v>
      </c>
      <c r="D273" s="5">
        <f t="shared" si="33"/>
        <v>0.61789399203725803</v>
      </c>
      <c r="E273" s="5">
        <v>54.817</v>
      </c>
      <c r="F273" s="5">
        <v>33.509099999999997</v>
      </c>
      <c r="G273" s="5">
        <f t="shared" si="34"/>
        <v>0.40238271758997585</v>
      </c>
      <c r="H273" s="5">
        <f t="shared" si="35"/>
        <v>0.78525849079153642</v>
      </c>
      <c r="I273" s="5">
        <v>54.817</v>
      </c>
      <c r="J273" s="5">
        <v>24.318200000000001</v>
      </c>
      <c r="K273" s="5">
        <f t="shared" si="36"/>
        <v>0.49815068928853795</v>
      </c>
      <c r="L273" s="5">
        <f t="shared" si="37"/>
        <v>0.6074948226718262</v>
      </c>
      <c r="M273" s="5">
        <v>43.786000000000001</v>
      </c>
      <c r="N273" s="5">
        <v>25.311399999999999</v>
      </c>
      <c r="O273" s="5">
        <f t="shared" si="38"/>
        <v>0.42319215974329738</v>
      </c>
      <c r="P273" s="5">
        <f t="shared" si="39"/>
        <v>0.30687366257888132</v>
      </c>
    </row>
    <row r="274" spans="1:16" ht="20" customHeight="1" x14ac:dyDescent="0.15">
      <c r="A274" s="28">
        <v>55.02</v>
      </c>
      <c r="B274" s="4">
        <v>30.5273</v>
      </c>
      <c r="C274" s="5">
        <f t="shared" si="32"/>
        <v>0.52015088346237848</v>
      </c>
      <c r="D274" s="5">
        <f t="shared" si="33"/>
        <v>0.64477722275612248</v>
      </c>
      <c r="E274" s="5">
        <v>55.02</v>
      </c>
      <c r="F274" s="5">
        <v>32.954500000000003</v>
      </c>
      <c r="G274" s="5">
        <f t="shared" si="34"/>
        <v>0.40387283364285664</v>
      </c>
      <c r="H274" s="5">
        <f t="shared" si="35"/>
        <v>0.77226189109196286</v>
      </c>
      <c r="I274" s="5">
        <v>55.02</v>
      </c>
      <c r="J274" s="5">
        <v>23.651499999999999</v>
      </c>
      <c r="K274" s="5">
        <f t="shared" si="36"/>
        <v>0.49999545623903824</v>
      </c>
      <c r="L274" s="5">
        <f t="shared" si="37"/>
        <v>0.59083993874639962</v>
      </c>
      <c r="M274" s="5">
        <v>43.948999999999998</v>
      </c>
      <c r="N274" s="5">
        <v>22.0473</v>
      </c>
      <c r="O274" s="5">
        <f t="shared" si="38"/>
        <v>0.42476755649198772</v>
      </c>
      <c r="P274" s="5">
        <f t="shared" si="39"/>
        <v>0.26729993998654245</v>
      </c>
    </row>
    <row r="275" spans="1:16" ht="20" customHeight="1" x14ac:dyDescent="0.15">
      <c r="A275" s="28">
        <v>55.222999999999999</v>
      </c>
      <c r="B275" s="4">
        <v>30.690899999999999</v>
      </c>
      <c r="C275" s="5">
        <f t="shared" si="32"/>
        <v>0.52207001522070018</v>
      </c>
      <c r="D275" s="5">
        <f t="shared" si="33"/>
        <v>0.64823267258767991</v>
      </c>
      <c r="E275" s="5">
        <v>55.222999999999999</v>
      </c>
      <c r="F275" s="5">
        <v>33.381799999999998</v>
      </c>
      <c r="G275" s="5">
        <f t="shared" si="34"/>
        <v>0.40536294969573738</v>
      </c>
      <c r="H275" s="5">
        <f t="shared" si="35"/>
        <v>0.78227531888068946</v>
      </c>
      <c r="I275" s="5">
        <v>55.222999999999999</v>
      </c>
      <c r="J275" s="5">
        <v>25.606100000000001</v>
      </c>
      <c r="K275" s="5">
        <f t="shared" si="36"/>
        <v>0.50184022318953847</v>
      </c>
      <c r="L275" s="5">
        <f t="shared" si="37"/>
        <v>0.63966795152671863</v>
      </c>
      <c r="M275" s="5">
        <v>44.110999999999997</v>
      </c>
      <c r="N275" s="5">
        <v>14.5692</v>
      </c>
      <c r="O275" s="5">
        <f t="shared" si="38"/>
        <v>0.42633328822994992</v>
      </c>
      <c r="P275" s="5">
        <f t="shared" si="39"/>
        <v>0.17663597291513855</v>
      </c>
    </row>
    <row r="276" spans="1:16" ht="20" customHeight="1" x14ac:dyDescent="0.15">
      <c r="A276" s="28">
        <v>55.426000000000002</v>
      </c>
      <c r="B276" s="4">
        <v>29.7</v>
      </c>
      <c r="C276" s="5">
        <f t="shared" si="32"/>
        <v>0.52398914697902188</v>
      </c>
      <c r="D276" s="5">
        <f t="shared" si="33"/>
        <v>0.62730354521549037</v>
      </c>
      <c r="E276" s="5">
        <v>55.426000000000002</v>
      </c>
      <c r="F276" s="5">
        <v>34.281799999999997</v>
      </c>
      <c r="G276" s="5">
        <f t="shared" si="34"/>
        <v>0.40685306574861818</v>
      </c>
      <c r="H276" s="5">
        <f t="shared" si="35"/>
        <v>0.80336608651432873</v>
      </c>
      <c r="I276" s="5">
        <v>55.426000000000002</v>
      </c>
      <c r="J276" s="5">
        <v>23.0303</v>
      </c>
      <c r="K276" s="5">
        <f t="shared" si="36"/>
        <v>0.50368499014003876</v>
      </c>
      <c r="L276" s="5">
        <f t="shared" si="37"/>
        <v>0.57532169381693377</v>
      </c>
      <c r="M276" s="5">
        <v>44.273000000000003</v>
      </c>
      <c r="N276" s="5">
        <v>18.789000000000001</v>
      </c>
      <c r="O276" s="5">
        <f t="shared" si="38"/>
        <v>0.42789901996791224</v>
      </c>
      <c r="P276" s="5">
        <f t="shared" si="39"/>
        <v>0.2277965361929645</v>
      </c>
    </row>
    <row r="277" spans="1:16" ht="20" customHeight="1" x14ac:dyDescent="0.15">
      <c r="A277" s="28">
        <v>55.628999999999998</v>
      </c>
      <c r="B277" s="4">
        <v>30.5364</v>
      </c>
      <c r="C277" s="5">
        <f t="shared" si="32"/>
        <v>0.52590827873734358</v>
      </c>
      <c r="D277" s="5">
        <f t="shared" si="33"/>
        <v>0.64496942687267</v>
      </c>
      <c r="E277" s="5">
        <v>55.628999999999998</v>
      </c>
      <c r="F277" s="5">
        <v>34.309100000000001</v>
      </c>
      <c r="G277" s="5">
        <f t="shared" si="34"/>
        <v>0.40834318180149892</v>
      </c>
      <c r="H277" s="5">
        <f t="shared" si="35"/>
        <v>0.80400583979921592</v>
      </c>
      <c r="I277" s="5">
        <v>55.628999999999998</v>
      </c>
      <c r="J277" s="5">
        <v>22.9697</v>
      </c>
      <c r="K277" s="5">
        <f t="shared" si="36"/>
        <v>0.50552975709053893</v>
      </c>
      <c r="L277" s="5">
        <f t="shared" si="37"/>
        <v>0.57380784056077527</v>
      </c>
      <c r="M277" s="5">
        <v>44.435000000000002</v>
      </c>
      <c r="N277" s="5">
        <v>23.345199999999998</v>
      </c>
      <c r="O277" s="5">
        <f t="shared" si="38"/>
        <v>0.42946475170587445</v>
      </c>
      <c r="P277" s="5">
        <f t="shared" si="39"/>
        <v>0.28303558979892462</v>
      </c>
    </row>
    <row r="278" spans="1:16" ht="20" customHeight="1" x14ac:dyDescent="0.15">
      <c r="A278" s="28">
        <v>55.832000000000001</v>
      </c>
      <c r="B278" s="4">
        <v>28.7273</v>
      </c>
      <c r="C278" s="5">
        <f t="shared" si="32"/>
        <v>0.52782741049566539</v>
      </c>
      <c r="D278" s="5">
        <f t="shared" si="33"/>
        <v>0.60675882607639586</v>
      </c>
      <c r="E278" s="5">
        <v>55.832000000000001</v>
      </c>
      <c r="F278" s="5">
        <v>33.7455</v>
      </c>
      <c r="G278" s="5">
        <f t="shared" si="34"/>
        <v>0.40983329785437972</v>
      </c>
      <c r="H278" s="5">
        <f t="shared" si="35"/>
        <v>0.79079833242330577</v>
      </c>
      <c r="I278" s="5">
        <v>55.832000000000001</v>
      </c>
      <c r="J278" s="5">
        <v>24.2727</v>
      </c>
      <c r="K278" s="5">
        <f t="shared" si="36"/>
        <v>0.50737452404103922</v>
      </c>
      <c r="L278" s="5">
        <f t="shared" si="37"/>
        <v>0.60635818367586558</v>
      </c>
      <c r="M278" s="5">
        <v>44.597000000000001</v>
      </c>
      <c r="N278" s="5">
        <v>23.986899999999999</v>
      </c>
      <c r="O278" s="5">
        <f t="shared" si="38"/>
        <v>0.43103048344383665</v>
      </c>
      <c r="P278" s="5">
        <f t="shared" si="39"/>
        <v>0.29081551620666451</v>
      </c>
    </row>
    <row r="279" spans="1:16" ht="20" customHeight="1" x14ac:dyDescent="0.15">
      <c r="A279" s="28">
        <v>56.034999999999997</v>
      </c>
      <c r="B279" s="4">
        <v>29.545500000000001</v>
      </c>
      <c r="C279" s="5">
        <f t="shared" si="32"/>
        <v>0.5297465422539871</v>
      </c>
      <c r="D279" s="5">
        <f t="shared" si="33"/>
        <v>0.62404029950048046</v>
      </c>
      <c r="E279" s="5">
        <v>56.034999999999997</v>
      </c>
      <c r="F279" s="5">
        <v>33.509099999999997</v>
      </c>
      <c r="G279" s="5">
        <f t="shared" si="34"/>
        <v>0.41132341390726046</v>
      </c>
      <c r="H279" s="5">
        <f t="shared" si="35"/>
        <v>0.78525849079153642</v>
      </c>
      <c r="I279" s="5">
        <v>56.034999999999997</v>
      </c>
      <c r="J279" s="5">
        <v>23.818200000000001</v>
      </c>
      <c r="K279" s="5">
        <f t="shared" si="36"/>
        <v>0.50921929099153951</v>
      </c>
      <c r="L279" s="5">
        <f t="shared" si="37"/>
        <v>0.59500428425467711</v>
      </c>
      <c r="M279" s="5">
        <v>44.759</v>
      </c>
      <c r="N279" s="5">
        <v>25.5291</v>
      </c>
      <c r="O279" s="5">
        <f t="shared" si="38"/>
        <v>0.43259621518179886</v>
      </c>
      <c r="P279" s="5">
        <f t="shared" si="39"/>
        <v>0.30951304231858051</v>
      </c>
    </row>
    <row r="280" spans="1:16" ht="20" customHeight="1" x14ac:dyDescent="0.15">
      <c r="A280" s="28">
        <v>56.238</v>
      </c>
      <c r="B280" s="4">
        <v>28.181799999999999</v>
      </c>
      <c r="C280" s="5">
        <f t="shared" si="32"/>
        <v>0.53166567401230891</v>
      </c>
      <c r="D280" s="5">
        <f t="shared" si="33"/>
        <v>0.59523713974928971</v>
      </c>
      <c r="E280" s="5">
        <v>56.238</v>
      </c>
      <c r="F280" s="5">
        <v>32.0364</v>
      </c>
      <c r="G280" s="5">
        <f t="shared" si="34"/>
        <v>0.41281352996014126</v>
      </c>
      <c r="H280" s="5">
        <f t="shared" si="35"/>
        <v>0.75074696468702473</v>
      </c>
      <c r="I280" s="5">
        <v>56.238</v>
      </c>
      <c r="J280" s="5">
        <v>25.196999999999999</v>
      </c>
      <c r="K280" s="5">
        <f t="shared" si="36"/>
        <v>0.5110640579420398</v>
      </c>
      <c r="L280" s="5">
        <f t="shared" si="37"/>
        <v>0.62944819299380717</v>
      </c>
      <c r="M280" s="5">
        <v>44.921999999999997</v>
      </c>
      <c r="N280" s="5">
        <v>22.389399999999998</v>
      </c>
      <c r="O280" s="5">
        <f t="shared" si="38"/>
        <v>0.43417161193048925</v>
      </c>
      <c r="P280" s="5">
        <f t="shared" si="39"/>
        <v>0.27144753672035549</v>
      </c>
    </row>
    <row r="281" spans="1:16" ht="20" customHeight="1" x14ac:dyDescent="0.15">
      <c r="A281" s="28">
        <v>56.441000000000003</v>
      </c>
      <c r="B281" s="4">
        <v>28.2</v>
      </c>
      <c r="C281" s="5">
        <f t="shared" si="32"/>
        <v>0.53358480577063072</v>
      </c>
      <c r="D281" s="5">
        <f t="shared" si="33"/>
        <v>0.59562154798238476</v>
      </c>
      <c r="E281" s="5">
        <v>56.441000000000003</v>
      </c>
      <c r="F281" s="5">
        <v>32.136400000000002</v>
      </c>
      <c r="G281" s="5">
        <f t="shared" si="34"/>
        <v>0.41430364601302205</v>
      </c>
      <c r="H281" s="5">
        <f t="shared" si="35"/>
        <v>0.75309038331298472</v>
      </c>
      <c r="I281" s="5">
        <v>56.441000000000003</v>
      </c>
      <c r="J281" s="5">
        <v>24.393899999999999</v>
      </c>
      <c r="K281" s="5">
        <f t="shared" si="36"/>
        <v>0.51290882489254008</v>
      </c>
      <c r="L281" s="5">
        <f t="shared" si="37"/>
        <v>0.60938589018818246</v>
      </c>
      <c r="M281" s="5">
        <v>45.084000000000003</v>
      </c>
      <c r="N281" s="5">
        <v>28.2928</v>
      </c>
      <c r="O281" s="5">
        <f t="shared" si="38"/>
        <v>0.43573734366845152</v>
      </c>
      <c r="P281" s="5">
        <f t="shared" si="39"/>
        <v>0.3430199499281657</v>
      </c>
    </row>
    <row r="282" spans="1:16" ht="20" customHeight="1" x14ac:dyDescent="0.15">
      <c r="A282" s="28">
        <v>56.645000000000003</v>
      </c>
      <c r="B282" s="4">
        <v>28.645499999999998</v>
      </c>
      <c r="C282" s="5">
        <f t="shared" si="32"/>
        <v>0.53551339137997866</v>
      </c>
      <c r="D282" s="5">
        <f t="shared" si="33"/>
        <v>0.60503110116061709</v>
      </c>
      <c r="E282" s="5">
        <v>56.645000000000003</v>
      </c>
      <c r="F282" s="5">
        <v>32.7727</v>
      </c>
      <c r="G282" s="5">
        <f t="shared" si="34"/>
        <v>0.41580110253906971</v>
      </c>
      <c r="H282" s="5">
        <f t="shared" si="35"/>
        <v>0.76800155602996767</v>
      </c>
      <c r="I282" s="5">
        <v>56.645000000000003</v>
      </c>
      <c r="J282" s="5">
        <v>24.121200000000002</v>
      </c>
      <c r="K282" s="5">
        <f t="shared" si="36"/>
        <v>0.514762679364964</v>
      </c>
      <c r="L282" s="5">
        <f t="shared" si="37"/>
        <v>0.60257355053546946</v>
      </c>
      <c r="M282" s="5">
        <v>45.246000000000002</v>
      </c>
      <c r="N282" s="5">
        <v>26.223600000000001</v>
      </c>
      <c r="O282" s="5">
        <f t="shared" si="38"/>
        <v>0.43730307540641372</v>
      </c>
      <c r="P282" s="5">
        <f t="shared" si="39"/>
        <v>0.31793311227366139</v>
      </c>
    </row>
    <row r="283" spans="1:16" ht="20" customHeight="1" x14ac:dyDescent="0.15">
      <c r="A283" s="28">
        <v>56.847999999999999</v>
      </c>
      <c r="B283" s="4">
        <v>28.4818</v>
      </c>
      <c r="C283" s="5">
        <f t="shared" si="32"/>
        <v>0.53743252313830037</v>
      </c>
      <c r="D283" s="5">
        <f t="shared" si="33"/>
        <v>0.60157353919591094</v>
      </c>
      <c r="E283" s="5">
        <v>56.847999999999999</v>
      </c>
      <c r="F283" s="5">
        <v>33.345500000000001</v>
      </c>
      <c r="G283" s="5">
        <f t="shared" si="34"/>
        <v>0.41729121859195045</v>
      </c>
      <c r="H283" s="5">
        <f t="shared" si="35"/>
        <v>0.78142465791946614</v>
      </c>
      <c r="I283" s="5">
        <v>56.847999999999999</v>
      </c>
      <c r="J283" s="5">
        <v>25.7121</v>
      </c>
      <c r="K283" s="5">
        <f t="shared" si="36"/>
        <v>0.51660744631546429</v>
      </c>
      <c r="L283" s="5">
        <f t="shared" si="37"/>
        <v>0.64231594567115413</v>
      </c>
      <c r="M283" s="5">
        <v>45.408000000000001</v>
      </c>
      <c r="N283" s="5">
        <v>16.484000000000002</v>
      </c>
      <c r="O283" s="5">
        <f t="shared" si="38"/>
        <v>0.43886880714437598</v>
      </c>
      <c r="P283" s="5">
        <f t="shared" si="39"/>
        <v>0.19985087565090356</v>
      </c>
    </row>
    <row r="284" spans="1:16" ht="20" customHeight="1" x14ac:dyDescent="0.15">
      <c r="A284" s="28">
        <v>57.051000000000002</v>
      </c>
      <c r="B284" s="4">
        <v>29.1</v>
      </c>
      <c r="C284" s="5">
        <f t="shared" si="32"/>
        <v>0.53935165489662218</v>
      </c>
      <c r="D284" s="5">
        <f t="shared" si="33"/>
        <v>0.61463074632224812</v>
      </c>
      <c r="E284" s="5">
        <v>57.051000000000002</v>
      </c>
      <c r="F284" s="5">
        <v>34.163600000000002</v>
      </c>
      <c r="G284" s="5">
        <f t="shared" si="34"/>
        <v>0.41878133464483125</v>
      </c>
      <c r="H284" s="5">
        <f t="shared" si="35"/>
        <v>0.80059616569844427</v>
      </c>
      <c r="I284" s="5">
        <v>57.051000000000002</v>
      </c>
      <c r="J284" s="5">
        <v>26.151499999999999</v>
      </c>
      <c r="K284" s="5">
        <f t="shared" si="36"/>
        <v>0.51845221326596458</v>
      </c>
      <c r="L284" s="5">
        <f t="shared" si="37"/>
        <v>0.65329263083214462</v>
      </c>
      <c r="M284" s="5">
        <v>45.57</v>
      </c>
      <c r="N284" s="5">
        <v>19.608699999999999</v>
      </c>
      <c r="O284" s="5">
        <f t="shared" si="38"/>
        <v>0.44043453888233819</v>
      </c>
      <c r="P284" s="5">
        <f t="shared" si="39"/>
        <v>0.23773452228681582</v>
      </c>
    </row>
    <row r="285" spans="1:16" ht="20" customHeight="1" x14ac:dyDescent="0.15">
      <c r="A285" s="28">
        <v>57.253999999999998</v>
      </c>
      <c r="B285" s="4">
        <v>30.045500000000001</v>
      </c>
      <c r="C285" s="5">
        <f t="shared" si="32"/>
        <v>0.54127078665494388</v>
      </c>
      <c r="D285" s="5">
        <f t="shared" si="33"/>
        <v>0.63460096524484899</v>
      </c>
      <c r="E285" s="5">
        <v>57.253999999999998</v>
      </c>
      <c r="F285" s="5">
        <v>34.381799999999998</v>
      </c>
      <c r="G285" s="5">
        <f t="shared" si="34"/>
        <v>0.42027145069771199</v>
      </c>
      <c r="H285" s="5">
        <f t="shared" si="35"/>
        <v>0.80570950514028872</v>
      </c>
      <c r="I285" s="5">
        <v>57.253999999999998</v>
      </c>
      <c r="J285" s="5">
        <v>24.636399999999998</v>
      </c>
      <c r="K285" s="5">
        <f t="shared" si="36"/>
        <v>0.52029698021646476</v>
      </c>
      <c r="L285" s="5">
        <f t="shared" si="37"/>
        <v>0.61544380132049969</v>
      </c>
      <c r="M285" s="5">
        <v>45.731999999999999</v>
      </c>
      <c r="N285" s="5">
        <v>14.111800000000001</v>
      </c>
      <c r="O285" s="5">
        <f t="shared" si="38"/>
        <v>0.4420002706203004</v>
      </c>
      <c r="P285" s="5">
        <f t="shared" si="39"/>
        <v>0.17109048695768142</v>
      </c>
    </row>
    <row r="286" spans="1:16" ht="20" customHeight="1" x14ac:dyDescent="0.15">
      <c r="A286" s="28">
        <v>57.457000000000001</v>
      </c>
      <c r="B286" s="4">
        <v>30.890899999999998</v>
      </c>
      <c r="C286" s="5">
        <f t="shared" si="32"/>
        <v>0.54318991841326569</v>
      </c>
      <c r="D286" s="5">
        <f t="shared" si="33"/>
        <v>0.65245693888542733</v>
      </c>
      <c r="E286" s="5">
        <v>57.457000000000001</v>
      </c>
      <c r="F286" s="5">
        <v>33.436399999999999</v>
      </c>
      <c r="G286" s="5">
        <f t="shared" si="34"/>
        <v>0.42176156675059279</v>
      </c>
      <c r="H286" s="5">
        <f t="shared" si="35"/>
        <v>0.78355482545046362</v>
      </c>
      <c r="I286" s="5">
        <v>57.457000000000001</v>
      </c>
      <c r="J286" s="5">
        <v>24.7121</v>
      </c>
      <c r="K286" s="5">
        <f t="shared" si="36"/>
        <v>0.52214174716696504</v>
      </c>
      <c r="L286" s="5">
        <f t="shared" si="37"/>
        <v>0.61733486883685607</v>
      </c>
      <c r="M286" s="5">
        <v>45.895000000000003</v>
      </c>
      <c r="N286" s="5">
        <v>23.3355</v>
      </c>
      <c r="O286" s="5">
        <f t="shared" si="38"/>
        <v>0.44357566736899084</v>
      </c>
      <c r="P286" s="5">
        <f t="shared" si="39"/>
        <v>0.28291798766996235</v>
      </c>
    </row>
    <row r="287" spans="1:16" ht="20" customHeight="1" x14ac:dyDescent="0.15">
      <c r="A287" s="28">
        <v>57.66</v>
      </c>
      <c r="B287" s="4">
        <v>28.7818</v>
      </c>
      <c r="C287" s="5">
        <f t="shared" si="32"/>
        <v>0.54510905017158739</v>
      </c>
      <c r="D287" s="5">
        <f t="shared" si="33"/>
        <v>0.60790993864253207</v>
      </c>
      <c r="E287" s="5">
        <v>57.66</v>
      </c>
      <c r="F287" s="5">
        <v>33.663600000000002</v>
      </c>
      <c r="G287" s="5">
        <f t="shared" si="34"/>
        <v>0.42325168280347353</v>
      </c>
      <c r="H287" s="5">
        <f t="shared" si="35"/>
        <v>0.78887907256864465</v>
      </c>
      <c r="I287" s="5">
        <v>57.66</v>
      </c>
      <c r="J287" s="5">
        <v>23.9697</v>
      </c>
      <c r="K287" s="5">
        <f t="shared" si="36"/>
        <v>0.52398651411746533</v>
      </c>
      <c r="L287" s="5">
        <f t="shared" si="37"/>
        <v>0.59878891739507323</v>
      </c>
      <c r="M287" s="5">
        <v>46.057000000000002</v>
      </c>
      <c r="N287" s="5">
        <v>22.154</v>
      </c>
      <c r="O287" s="5">
        <f t="shared" si="38"/>
        <v>0.44514139910695305</v>
      </c>
      <c r="P287" s="5">
        <f t="shared" si="39"/>
        <v>0.26859356340512724</v>
      </c>
    </row>
    <row r="288" spans="1:16" ht="20" customHeight="1" x14ac:dyDescent="0.15">
      <c r="A288" s="28">
        <v>57.863</v>
      </c>
      <c r="B288" s="4">
        <v>29.7364</v>
      </c>
      <c r="C288" s="5">
        <f t="shared" si="32"/>
        <v>0.5470281819299091</v>
      </c>
      <c r="D288" s="5">
        <f t="shared" si="33"/>
        <v>0.62807236168168035</v>
      </c>
      <c r="E288" s="5">
        <v>57.863</v>
      </c>
      <c r="F288" s="5">
        <v>33.7273</v>
      </c>
      <c r="G288" s="5">
        <f t="shared" si="34"/>
        <v>0.42474179885635427</v>
      </c>
      <c r="H288" s="5">
        <f t="shared" si="35"/>
        <v>0.79037183023338109</v>
      </c>
      <c r="I288" s="5">
        <v>57.863</v>
      </c>
      <c r="J288" s="5">
        <v>23.2727</v>
      </c>
      <c r="K288" s="5">
        <f t="shared" si="36"/>
        <v>0.52583128106796562</v>
      </c>
      <c r="L288" s="5">
        <f t="shared" si="37"/>
        <v>0.58137710684156751</v>
      </c>
      <c r="M288" s="5">
        <v>46.219000000000001</v>
      </c>
      <c r="N288" s="5">
        <v>21.871200000000002</v>
      </c>
      <c r="O288" s="5">
        <f t="shared" si="38"/>
        <v>0.44670713084491526</v>
      </c>
      <c r="P288" s="5">
        <f t="shared" si="39"/>
        <v>0.26516491576899065</v>
      </c>
    </row>
    <row r="289" spans="1:16" ht="20" customHeight="1" x14ac:dyDescent="0.15">
      <c r="A289" s="28">
        <v>58.066000000000003</v>
      </c>
      <c r="B289" s="4">
        <v>29.9818</v>
      </c>
      <c r="C289" s="5">
        <f t="shared" si="32"/>
        <v>0.54894731368823091</v>
      </c>
      <c r="D289" s="5">
        <f t="shared" si="33"/>
        <v>0.63325553642901644</v>
      </c>
      <c r="E289" s="5">
        <v>58.066000000000003</v>
      </c>
      <c r="F289" s="5">
        <v>32.5</v>
      </c>
      <c r="G289" s="5">
        <f t="shared" si="34"/>
        <v>0.42623191490923507</v>
      </c>
      <c r="H289" s="5">
        <f t="shared" si="35"/>
        <v>0.76161105343697499</v>
      </c>
      <c r="I289" s="5">
        <v>58.066000000000003</v>
      </c>
      <c r="J289" s="5">
        <v>24.4697</v>
      </c>
      <c r="K289" s="5">
        <f t="shared" si="36"/>
        <v>0.5276760480184659</v>
      </c>
      <c r="L289" s="5">
        <f t="shared" si="37"/>
        <v>0.61127945581222232</v>
      </c>
      <c r="M289" s="5">
        <v>46.381</v>
      </c>
      <c r="N289" s="5">
        <v>22.4863</v>
      </c>
      <c r="O289" s="5">
        <f t="shared" si="38"/>
        <v>0.44827286258287752</v>
      </c>
      <c r="P289" s="5">
        <f t="shared" si="39"/>
        <v>0.27262234561689591</v>
      </c>
    </row>
    <row r="290" spans="1:16" ht="20" customHeight="1" x14ac:dyDescent="0.15">
      <c r="A290" s="28">
        <v>58.268999999999998</v>
      </c>
      <c r="B290" s="4">
        <v>29.409099999999999</v>
      </c>
      <c r="C290" s="5">
        <f t="shared" si="32"/>
        <v>0.55086644544655261</v>
      </c>
      <c r="D290" s="5">
        <f t="shared" si="33"/>
        <v>0.62115934988541677</v>
      </c>
      <c r="E290" s="5">
        <v>58.268999999999998</v>
      </c>
      <c r="F290" s="5">
        <v>32.672699999999999</v>
      </c>
      <c r="G290" s="5">
        <f t="shared" si="34"/>
        <v>0.42772203096211581</v>
      </c>
      <c r="H290" s="5">
        <f t="shared" si="35"/>
        <v>0.76565813740400768</v>
      </c>
      <c r="I290" s="5">
        <v>58.268999999999998</v>
      </c>
      <c r="J290" s="5">
        <v>24.060600000000001</v>
      </c>
      <c r="K290" s="5">
        <f t="shared" si="36"/>
        <v>0.52952081496896608</v>
      </c>
      <c r="L290" s="5">
        <f t="shared" si="37"/>
        <v>0.60105969727931097</v>
      </c>
      <c r="M290" s="5">
        <v>46.542999999999999</v>
      </c>
      <c r="N290" s="5">
        <v>20.2441</v>
      </c>
      <c r="O290" s="5">
        <f t="shared" si="38"/>
        <v>0.44983859432083972</v>
      </c>
      <c r="P290" s="5">
        <f t="shared" si="39"/>
        <v>0.24543806793038439</v>
      </c>
    </row>
    <row r="291" spans="1:16" ht="20" customHeight="1" x14ac:dyDescent="0.15">
      <c r="A291" s="28">
        <v>58.472000000000001</v>
      </c>
      <c r="B291" s="4">
        <v>29.7364</v>
      </c>
      <c r="C291" s="5">
        <f t="shared" si="32"/>
        <v>0.55278557720487442</v>
      </c>
      <c r="D291" s="5">
        <f t="shared" si="33"/>
        <v>0.62807236168168035</v>
      </c>
      <c r="E291" s="5">
        <v>58.472000000000001</v>
      </c>
      <c r="F291" s="5">
        <v>33.118200000000002</v>
      </c>
      <c r="G291" s="5">
        <f t="shared" si="34"/>
        <v>0.4292121470149966</v>
      </c>
      <c r="H291" s="5">
        <f t="shared" si="35"/>
        <v>0.77609806738265918</v>
      </c>
      <c r="I291" s="5">
        <v>58.472000000000001</v>
      </c>
      <c r="J291" s="5">
        <v>23.2727</v>
      </c>
      <c r="K291" s="5">
        <f t="shared" si="36"/>
        <v>0.53136558191946637</v>
      </c>
      <c r="L291" s="5">
        <f t="shared" si="37"/>
        <v>0.58137710684156751</v>
      </c>
      <c r="M291" s="5">
        <v>46.704999999999998</v>
      </c>
      <c r="N291" s="5">
        <v>19.491299999999999</v>
      </c>
      <c r="O291" s="5">
        <f t="shared" si="38"/>
        <v>0.45140432605880193</v>
      </c>
      <c r="P291" s="5">
        <f t="shared" si="39"/>
        <v>0.23631117280844796</v>
      </c>
    </row>
    <row r="292" spans="1:16" ht="20" customHeight="1" x14ac:dyDescent="0.15">
      <c r="A292" s="28">
        <v>58.674999999999997</v>
      </c>
      <c r="B292" s="4">
        <v>29.854500000000002</v>
      </c>
      <c r="C292" s="5">
        <f t="shared" si="32"/>
        <v>0.55470470896319612</v>
      </c>
      <c r="D292" s="5">
        <f t="shared" si="33"/>
        <v>0.63056679093050028</v>
      </c>
      <c r="E292" s="5">
        <v>58.674999999999997</v>
      </c>
      <c r="F292" s="5">
        <v>32.990900000000003</v>
      </c>
      <c r="G292" s="5">
        <f t="shared" si="34"/>
        <v>0.43070226306787734</v>
      </c>
      <c r="H292" s="5">
        <f t="shared" si="35"/>
        <v>0.77311489547181234</v>
      </c>
      <c r="I292" s="5">
        <v>58.674999999999997</v>
      </c>
      <c r="J292" s="5">
        <v>23.151499999999999</v>
      </c>
      <c r="K292" s="5">
        <f t="shared" si="36"/>
        <v>0.53321034886996665</v>
      </c>
      <c r="L292" s="5">
        <f t="shared" si="37"/>
        <v>0.57834940032925064</v>
      </c>
      <c r="M292" s="5">
        <v>46.868000000000002</v>
      </c>
      <c r="N292" s="5">
        <v>19.9072</v>
      </c>
      <c r="O292" s="5">
        <f t="shared" si="38"/>
        <v>0.45297972280749238</v>
      </c>
      <c r="P292" s="5">
        <f t="shared" si="39"/>
        <v>0.24135351563683977</v>
      </c>
    </row>
    <row r="293" spans="1:16" ht="20" customHeight="1" x14ac:dyDescent="0.15">
      <c r="A293" s="28">
        <v>58.878</v>
      </c>
      <c r="B293" s="4">
        <v>29.6</v>
      </c>
      <c r="C293" s="5">
        <f t="shared" si="32"/>
        <v>0.55662384072151794</v>
      </c>
      <c r="D293" s="5">
        <f t="shared" si="33"/>
        <v>0.62519141206661666</v>
      </c>
      <c r="E293" s="5">
        <v>58.878</v>
      </c>
      <c r="F293" s="5">
        <v>33.709099999999999</v>
      </c>
      <c r="G293" s="5">
        <f t="shared" si="34"/>
        <v>0.43219237912075814</v>
      </c>
      <c r="H293" s="5">
        <f t="shared" si="35"/>
        <v>0.78994532804345641</v>
      </c>
      <c r="I293" s="5">
        <v>58.878</v>
      </c>
      <c r="J293" s="5">
        <v>22.818200000000001</v>
      </c>
      <c r="K293" s="5">
        <f t="shared" si="36"/>
        <v>0.53505511582046694</v>
      </c>
      <c r="L293" s="5">
        <f t="shared" si="37"/>
        <v>0.57002320742037915</v>
      </c>
      <c r="M293" s="5">
        <v>47.03</v>
      </c>
      <c r="N293" s="5">
        <v>17.280999999999999</v>
      </c>
      <c r="O293" s="5">
        <f t="shared" si="38"/>
        <v>0.45454545454545459</v>
      </c>
      <c r="P293" s="5">
        <f t="shared" si="39"/>
        <v>0.20951364851512155</v>
      </c>
    </row>
    <row r="294" spans="1:16" ht="20" customHeight="1" x14ac:dyDescent="0.15">
      <c r="A294" s="28">
        <v>59.081000000000003</v>
      </c>
      <c r="B294" s="4">
        <v>30.445499999999999</v>
      </c>
      <c r="C294" s="5">
        <f t="shared" si="32"/>
        <v>0.55854297247983964</v>
      </c>
      <c r="D294" s="5">
        <f t="shared" si="33"/>
        <v>0.64304949784034382</v>
      </c>
      <c r="E294" s="5">
        <v>59.081000000000003</v>
      </c>
      <c r="F294" s="5">
        <v>33.918199999999999</v>
      </c>
      <c r="G294" s="5">
        <f t="shared" si="34"/>
        <v>0.43368249517363894</v>
      </c>
      <c r="H294" s="5">
        <f t="shared" si="35"/>
        <v>0.79484541639033857</v>
      </c>
      <c r="I294" s="5">
        <v>59.081000000000003</v>
      </c>
      <c r="J294" s="5">
        <v>23.636399999999998</v>
      </c>
      <c r="K294" s="5">
        <f t="shared" si="36"/>
        <v>0.53689988277096723</v>
      </c>
      <c r="L294" s="5">
        <f t="shared" si="37"/>
        <v>0.59046272448620174</v>
      </c>
      <c r="M294" s="5">
        <v>47.192</v>
      </c>
      <c r="N294" s="5">
        <v>19.0427</v>
      </c>
      <c r="O294" s="5">
        <f t="shared" si="38"/>
        <v>0.45611118628341679</v>
      </c>
      <c r="P294" s="5">
        <f t="shared" si="39"/>
        <v>0.23087237744221431</v>
      </c>
    </row>
    <row r="295" spans="1:16" ht="20" customHeight="1" x14ac:dyDescent="0.15">
      <c r="A295" s="28">
        <v>59.283999999999999</v>
      </c>
      <c r="B295" s="4">
        <v>30.309100000000001</v>
      </c>
      <c r="C295" s="5">
        <f t="shared" si="32"/>
        <v>0.56046210423816145</v>
      </c>
      <c r="D295" s="5">
        <f t="shared" si="33"/>
        <v>0.64016854822528013</v>
      </c>
      <c r="E295" s="5">
        <v>59.283999999999999</v>
      </c>
      <c r="F295" s="5">
        <v>33.690899999999999</v>
      </c>
      <c r="G295" s="5">
        <f t="shared" si="34"/>
        <v>0.43517261122651968</v>
      </c>
      <c r="H295" s="5">
        <f t="shared" si="35"/>
        <v>0.78951882585353161</v>
      </c>
      <c r="I295" s="5">
        <v>59.283999999999999</v>
      </c>
      <c r="J295" s="5">
        <v>22.893899999999999</v>
      </c>
      <c r="K295" s="5">
        <f t="shared" si="36"/>
        <v>0.53874464972146741</v>
      </c>
      <c r="L295" s="5">
        <f t="shared" si="37"/>
        <v>0.57191427493673541</v>
      </c>
      <c r="M295" s="5">
        <v>47.353999999999999</v>
      </c>
      <c r="N295" s="5">
        <v>19.017299999999999</v>
      </c>
      <c r="O295" s="5">
        <f t="shared" si="38"/>
        <v>0.457676918021379</v>
      </c>
      <c r="P295" s="5">
        <f t="shared" si="39"/>
        <v>0.23056442959936471</v>
      </c>
    </row>
    <row r="296" spans="1:16" ht="20" customHeight="1" x14ac:dyDescent="0.15">
      <c r="A296" s="28">
        <v>59.487000000000002</v>
      </c>
      <c r="B296" s="4">
        <v>28.4909</v>
      </c>
      <c r="C296" s="5">
        <f t="shared" si="32"/>
        <v>0.56238123599648315</v>
      </c>
      <c r="D296" s="5">
        <f t="shared" si="33"/>
        <v>0.60176574331245836</v>
      </c>
      <c r="E296" s="5">
        <v>59.487000000000002</v>
      </c>
      <c r="F296" s="5">
        <v>34.790900000000001</v>
      </c>
      <c r="G296" s="5">
        <f t="shared" si="34"/>
        <v>0.43666272727940048</v>
      </c>
      <c r="H296" s="5">
        <f t="shared" si="35"/>
        <v>0.81529643073909086</v>
      </c>
      <c r="I296" s="5">
        <v>59.487000000000002</v>
      </c>
      <c r="J296" s="5">
        <v>23.818200000000001</v>
      </c>
      <c r="K296" s="5">
        <f t="shared" si="36"/>
        <v>0.5405894166719678</v>
      </c>
      <c r="L296" s="5">
        <f t="shared" si="37"/>
        <v>0.59500428425467711</v>
      </c>
      <c r="M296" s="5">
        <v>47.515999999999998</v>
      </c>
      <c r="N296" s="5">
        <v>21.3201</v>
      </c>
      <c r="O296" s="5">
        <f t="shared" si="38"/>
        <v>0.45924264975934126</v>
      </c>
      <c r="P296" s="5">
        <f t="shared" si="39"/>
        <v>0.2584834174936198</v>
      </c>
    </row>
    <row r="297" spans="1:16" ht="20" customHeight="1" x14ac:dyDescent="0.15">
      <c r="A297" s="28">
        <v>59.69</v>
      </c>
      <c r="B297" s="4">
        <v>28.572700000000001</v>
      </c>
      <c r="C297" s="5">
        <f t="shared" si="32"/>
        <v>0.56430036775480485</v>
      </c>
      <c r="D297" s="5">
        <f t="shared" si="33"/>
        <v>0.60349346822823713</v>
      </c>
      <c r="E297" s="5">
        <v>59.69</v>
      </c>
      <c r="F297" s="5">
        <v>34.063600000000001</v>
      </c>
      <c r="G297" s="5">
        <f t="shared" si="34"/>
        <v>0.43815284333228122</v>
      </c>
      <c r="H297" s="5">
        <f t="shared" si="35"/>
        <v>0.79825274707248428</v>
      </c>
      <c r="I297" s="5">
        <v>59.69</v>
      </c>
      <c r="J297" s="5">
        <v>23.7273</v>
      </c>
      <c r="K297" s="5">
        <f t="shared" si="36"/>
        <v>0.54243418362246798</v>
      </c>
      <c r="L297" s="5">
        <f t="shared" si="37"/>
        <v>0.59273350437043948</v>
      </c>
      <c r="M297" s="5">
        <v>47.677999999999997</v>
      </c>
      <c r="N297" s="5">
        <v>19.699300000000001</v>
      </c>
      <c r="O297" s="5">
        <f t="shared" si="38"/>
        <v>0.46080838149730347</v>
      </c>
      <c r="P297" s="5">
        <f t="shared" si="39"/>
        <v>0.23883295041918493</v>
      </c>
    </row>
    <row r="298" spans="1:16" ht="20" customHeight="1" x14ac:dyDescent="0.15">
      <c r="A298" s="28">
        <v>59.893000000000001</v>
      </c>
      <c r="B298" s="4">
        <v>28.5182</v>
      </c>
      <c r="C298" s="5">
        <f t="shared" si="32"/>
        <v>0.56621949951312667</v>
      </c>
      <c r="D298" s="5">
        <f t="shared" si="33"/>
        <v>0.60234235566210093</v>
      </c>
      <c r="E298" s="5">
        <v>59.893000000000001</v>
      </c>
      <c r="F298" s="5">
        <v>34.145499999999998</v>
      </c>
      <c r="G298" s="5">
        <f t="shared" si="34"/>
        <v>0.43964295938516201</v>
      </c>
      <c r="H298" s="5">
        <f t="shared" si="35"/>
        <v>0.80017200692714541</v>
      </c>
      <c r="I298" s="5">
        <v>59.893000000000001</v>
      </c>
      <c r="J298" s="5">
        <v>23.5152</v>
      </c>
      <c r="K298" s="5">
        <f t="shared" si="36"/>
        <v>0.54427895057296827</v>
      </c>
      <c r="L298" s="5">
        <f t="shared" si="37"/>
        <v>0.58743501797388487</v>
      </c>
      <c r="M298" s="5">
        <v>47.841000000000001</v>
      </c>
      <c r="N298" s="5">
        <v>22.130500000000001</v>
      </c>
      <c r="O298" s="5">
        <f t="shared" si="38"/>
        <v>0.46238377824599391</v>
      </c>
      <c r="P298" s="5">
        <f t="shared" si="39"/>
        <v>0.26830865103083723</v>
      </c>
    </row>
    <row r="299" spans="1:16" ht="20" customHeight="1" x14ac:dyDescent="0.15">
      <c r="A299" s="28">
        <v>60.095999999999997</v>
      </c>
      <c r="B299" s="4">
        <v>28.454499999999999</v>
      </c>
      <c r="C299" s="5">
        <f t="shared" si="32"/>
        <v>0.56813863127144837</v>
      </c>
      <c r="D299" s="5">
        <f t="shared" si="33"/>
        <v>0.60099692684626838</v>
      </c>
      <c r="E299" s="5">
        <v>60.095999999999997</v>
      </c>
      <c r="F299" s="5">
        <v>34.2273</v>
      </c>
      <c r="G299" s="5">
        <f t="shared" si="34"/>
        <v>0.44113307543804275</v>
      </c>
      <c r="H299" s="5">
        <f t="shared" si="35"/>
        <v>0.80208892336318072</v>
      </c>
      <c r="I299" s="5">
        <v>60.095999999999997</v>
      </c>
      <c r="J299" s="5">
        <v>21.833300000000001</v>
      </c>
      <c r="K299" s="5">
        <f t="shared" si="36"/>
        <v>0.54612371752346855</v>
      </c>
      <c r="L299" s="5">
        <f t="shared" si="37"/>
        <v>0.54541934484627896</v>
      </c>
      <c r="M299" s="5">
        <v>48.003</v>
      </c>
      <c r="N299" s="5">
        <v>23.451799999999999</v>
      </c>
      <c r="O299" s="5">
        <f t="shared" si="38"/>
        <v>0.46394950998395612</v>
      </c>
      <c r="P299" s="5">
        <f t="shared" si="39"/>
        <v>0.28432800082442727</v>
      </c>
    </row>
    <row r="300" spans="1:16" ht="20" customHeight="1" x14ac:dyDescent="0.15">
      <c r="A300" s="28">
        <v>60.298999999999999</v>
      </c>
      <c r="B300" s="4">
        <v>29.072700000000001</v>
      </c>
      <c r="C300" s="5">
        <f t="shared" si="32"/>
        <v>0.57005776302977018</v>
      </c>
      <c r="D300" s="5">
        <f t="shared" si="33"/>
        <v>0.61405413397260566</v>
      </c>
      <c r="E300" s="5">
        <v>60.298999999999999</v>
      </c>
      <c r="F300" s="5">
        <v>33.609099999999998</v>
      </c>
      <c r="G300" s="5">
        <f t="shared" si="34"/>
        <v>0.4426231914909235</v>
      </c>
      <c r="H300" s="5">
        <f t="shared" si="35"/>
        <v>0.78760190941749642</v>
      </c>
      <c r="I300" s="5">
        <v>60.298999999999999</v>
      </c>
      <c r="J300" s="5">
        <v>23.090900000000001</v>
      </c>
      <c r="K300" s="5">
        <f t="shared" si="36"/>
        <v>0.54796848447396884</v>
      </c>
      <c r="L300" s="5">
        <f t="shared" si="37"/>
        <v>0.57683554707309226</v>
      </c>
      <c r="M300" s="5">
        <v>48.164999999999999</v>
      </c>
      <c r="N300" s="5">
        <v>23.0428</v>
      </c>
      <c r="O300" s="5">
        <f t="shared" si="38"/>
        <v>0.46551524172191833</v>
      </c>
      <c r="P300" s="5">
        <f t="shared" si="39"/>
        <v>0.27936931311869934</v>
      </c>
    </row>
    <row r="301" spans="1:16" ht="20" customHeight="1" x14ac:dyDescent="0.15">
      <c r="A301" s="28">
        <v>60.502000000000002</v>
      </c>
      <c r="B301" s="4">
        <v>28.9727</v>
      </c>
      <c r="C301" s="5">
        <f t="shared" si="32"/>
        <v>0.57197689478809199</v>
      </c>
      <c r="D301" s="5">
        <f t="shared" si="33"/>
        <v>0.61194200082373196</v>
      </c>
      <c r="E301" s="5">
        <v>60.502000000000002</v>
      </c>
      <c r="F301" s="5">
        <v>33.490900000000003</v>
      </c>
      <c r="G301" s="5">
        <f t="shared" si="34"/>
        <v>0.44411330754380429</v>
      </c>
      <c r="H301" s="5">
        <f t="shared" si="35"/>
        <v>0.78483198860161185</v>
      </c>
      <c r="I301" s="5">
        <v>60.502000000000002</v>
      </c>
      <c r="J301" s="5">
        <v>24.2576</v>
      </c>
      <c r="K301" s="5">
        <f t="shared" si="36"/>
        <v>0.54981325142446913</v>
      </c>
      <c r="L301" s="5">
        <f t="shared" si="37"/>
        <v>0.6059809694156677</v>
      </c>
      <c r="M301" s="5">
        <v>48.326999999999998</v>
      </c>
      <c r="N301" s="5">
        <v>21.7714</v>
      </c>
      <c r="O301" s="5">
        <f t="shared" si="38"/>
        <v>0.46708097345988053</v>
      </c>
      <c r="P301" s="5">
        <f t="shared" si="39"/>
        <v>0.26395494747306975</v>
      </c>
    </row>
    <row r="302" spans="1:16" ht="20" customHeight="1" x14ac:dyDescent="0.15">
      <c r="A302" s="28">
        <v>60.704999999999998</v>
      </c>
      <c r="B302" s="4">
        <v>30.572700000000001</v>
      </c>
      <c r="C302" s="5">
        <f t="shared" si="32"/>
        <v>0.5738960265464137</v>
      </c>
      <c r="D302" s="5">
        <f t="shared" si="33"/>
        <v>0.64573613120571116</v>
      </c>
      <c r="E302" s="5">
        <v>60.704999999999998</v>
      </c>
      <c r="F302" s="5">
        <v>33.863599999999998</v>
      </c>
      <c r="G302" s="5">
        <f t="shared" si="34"/>
        <v>0.44560342359668503</v>
      </c>
      <c r="H302" s="5">
        <f t="shared" si="35"/>
        <v>0.79356590982056441</v>
      </c>
      <c r="I302" s="5">
        <v>60.704999999999998</v>
      </c>
      <c r="J302" s="5">
        <v>22.666699999999999</v>
      </c>
      <c r="K302" s="5">
        <f t="shared" si="36"/>
        <v>0.55165801837496931</v>
      </c>
      <c r="L302" s="5">
        <f t="shared" si="37"/>
        <v>0.56623857427998292</v>
      </c>
      <c r="M302" s="5">
        <v>48.488999999999997</v>
      </c>
      <c r="N302" s="5">
        <v>28.620200000000001</v>
      </c>
      <c r="O302" s="5">
        <f t="shared" si="38"/>
        <v>0.46864670519784279</v>
      </c>
      <c r="P302" s="5">
        <f t="shared" si="39"/>
        <v>0.34698932487891226</v>
      </c>
    </row>
    <row r="303" spans="1:16" ht="20" customHeight="1" x14ac:dyDescent="0.15">
      <c r="A303" s="28">
        <v>60.908000000000001</v>
      </c>
      <c r="B303" s="4">
        <v>30.2545</v>
      </c>
      <c r="C303" s="5">
        <f t="shared" si="32"/>
        <v>0.5758151583047354</v>
      </c>
      <c r="D303" s="5">
        <f t="shared" si="33"/>
        <v>0.6390153235259951</v>
      </c>
      <c r="E303" s="5">
        <v>60.908000000000001</v>
      </c>
      <c r="F303" s="5">
        <v>33.372700000000002</v>
      </c>
      <c r="G303" s="5">
        <f t="shared" si="34"/>
        <v>0.44709353964956583</v>
      </c>
      <c r="H303" s="5">
        <f t="shared" si="35"/>
        <v>0.78206206778572729</v>
      </c>
      <c r="I303" s="5">
        <v>60.908000000000001</v>
      </c>
      <c r="J303" s="5">
        <v>22.636399999999998</v>
      </c>
      <c r="K303" s="5">
        <f t="shared" si="36"/>
        <v>0.55350278532546959</v>
      </c>
      <c r="L303" s="5">
        <f t="shared" si="37"/>
        <v>0.56548164765190367</v>
      </c>
      <c r="M303" s="5">
        <v>48.651000000000003</v>
      </c>
      <c r="N303" s="5">
        <v>26.112400000000001</v>
      </c>
      <c r="O303" s="5">
        <f t="shared" si="38"/>
        <v>0.47021243693580506</v>
      </c>
      <c r="P303" s="5">
        <f t="shared" si="39"/>
        <v>0.31658493116638281</v>
      </c>
    </row>
    <row r="304" spans="1:16" ht="20" customHeight="1" x14ac:dyDescent="0.15">
      <c r="A304" s="28">
        <v>61.110999999999997</v>
      </c>
      <c r="B304" s="4">
        <v>30.663599999999999</v>
      </c>
      <c r="C304" s="5">
        <f t="shared" si="32"/>
        <v>0.5777342900630571</v>
      </c>
      <c r="D304" s="5">
        <f t="shared" si="33"/>
        <v>0.64765606023803735</v>
      </c>
      <c r="E304" s="5">
        <v>61.110999999999997</v>
      </c>
      <c r="F304" s="5">
        <v>33.427300000000002</v>
      </c>
      <c r="G304" s="5">
        <f t="shared" si="34"/>
        <v>0.44858365570244657</v>
      </c>
      <c r="H304" s="5">
        <f t="shared" si="35"/>
        <v>0.78334157435550134</v>
      </c>
      <c r="I304" s="5">
        <v>61.110999999999997</v>
      </c>
      <c r="J304" s="5">
        <v>22.621200000000002</v>
      </c>
      <c r="K304" s="5">
        <f t="shared" si="36"/>
        <v>0.55534755227596988</v>
      </c>
      <c r="L304" s="5">
        <f t="shared" si="37"/>
        <v>0.56510193528402242</v>
      </c>
      <c r="M304" s="5">
        <v>48.814</v>
      </c>
      <c r="N304" s="5">
        <v>25.002099999999999</v>
      </c>
      <c r="O304" s="5">
        <f t="shared" si="38"/>
        <v>0.47178783368449539</v>
      </c>
      <c r="P304" s="5">
        <f t="shared" si="39"/>
        <v>0.3031237307759922</v>
      </c>
    </row>
    <row r="305" spans="1:16" ht="20" customHeight="1" x14ac:dyDescent="0.15">
      <c r="A305" s="28">
        <v>61.314</v>
      </c>
      <c r="B305" s="4">
        <v>32.1</v>
      </c>
      <c r="C305" s="5">
        <f t="shared" si="32"/>
        <v>0.57965342182137891</v>
      </c>
      <c r="D305" s="5">
        <f t="shared" si="33"/>
        <v>0.67799474078845934</v>
      </c>
      <c r="E305" s="5">
        <v>61.314</v>
      </c>
      <c r="F305" s="5">
        <v>32.2455</v>
      </c>
      <c r="G305" s="5">
        <f t="shared" si="34"/>
        <v>0.45007377175532737</v>
      </c>
      <c r="H305" s="5">
        <f t="shared" si="35"/>
        <v>0.75564705303390689</v>
      </c>
      <c r="I305" s="5">
        <v>61.314</v>
      </c>
      <c r="J305" s="5">
        <v>21.848500000000001</v>
      </c>
      <c r="K305" s="5">
        <f t="shared" si="36"/>
        <v>0.55719231922647017</v>
      </c>
      <c r="L305" s="5">
        <f t="shared" si="37"/>
        <v>0.54579905721416033</v>
      </c>
      <c r="M305" s="5">
        <v>48.975999999999999</v>
      </c>
      <c r="N305" s="5">
        <v>24.601700000000001</v>
      </c>
      <c r="O305" s="5">
        <f t="shared" si="38"/>
        <v>0.47335356542245766</v>
      </c>
      <c r="P305" s="5">
        <f t="shared" si="39"/>
        <v>0.2982693088753236</v>
      </c>
    </row>
    <row r="306" spans="1:16" ht="20" customHeight="1" x14ac:dyDescent="0.15">
      <c r="A306" s="28">
        <v>61.517000000000003</v>
      </c>
      <c r="B306" s="4">
        <v>31.7727</v>
      </c>
      <c r="C306" s="5">
        <f t="shared" si="32"/>
        <v>0.58157255357970072</v>
      </c>
      <c r="D306" s="5">
        <f t="shared" si="33"/>
        <v>0.67108172899219565</v>
      </c>
      <c r="E306" s="5">
        <v>61.517000000000003</v>
      </c>
      <c r="F306" s="5">
        <v>33.063600000000001</v>
      </c>
      <c r="G306" s="5">
        <f t="shared" si="34"/>
        <v>0.45156388780820816</v>
      </c>
      <c r="H306" s="5">
        <f t="shared" si="35"/>
        <v>0.77481856081288514</v>
      </c>
      <c r="I306" s="5">
        <v>61.517000000000003</v>
      </c>
      <c r="J306" s="5">
        <v>21.5</v>
      </c>
      <c r="K306" s="5">
        <f t="shared" si="36"/>
        <v>0.55903708617697045</v>
      </c>
      <c r="L306" s="5">
        <f t="shared" si="37"/>
        <v>0.53709315193740748</v>
      </c>
      <c r="M306" s="5">
        <v>49.137999999999998</v>
      </c>
      <c r="N306" s="5">
        <v>26.361599999999999</v>
      </c>
      <c r="O306" s="5">
        <f t="shared" si="38"/>
        <v>0.47491929716041986</v>
      </c>
      <c r="P306" s="5">
        <f t="shared" si="39"/>
        <v>0.31960621472693879</v>
      </c>
    </row>
    <row r="307" spans="1:16" ht="20" customHeight="1" x14ac:dyDescent="0.15">
      <c r="A307" s="28">
        <v>61.72</v>
      </c>
      <c r="B307" s="4">
        <v>29.7545</v>
      </c>
      <c r="C307" s="5">
        <f t="shared" si="32"/>
        <v>0.58349168533802243</v>
      </c>
      <c r="D307" s="5">
        <f t="shared" si="33"/>
        <v>0.62845465778162657</v>
      </c>
      <c r="E307" s="5">
        <v>61.72</v>
      </c>
      <c r="F307" s="5">
        <v>33.054499999999997</v>
      </c>
      <c r="G307" s="5">
        <f t="shared" si="34"/>
        <v>0.45305400386108891</v>
      </c>
      <c r="H307" s="5">
        <f t="shared" si="35"/>
        <v>0.77460530971792263</v>
      </c>
      <c r="I307" s="5">
        <v>61.72</v>
      </c>
      <c r="J307" s="5">
        <v>21.454499999999999</v>
      </c>
      <c r="K307" s="5">
        <f t="shared" si="36"/>
        <v>0.56088185312747063</v>
      </c>
      <c r="L307" s="5">
        <f t="shared" si="37"/>
        <v>0.53595651294144686</v>
      </c>
      <c r="M307" s="5">
        <v>49.3</v>
      </c>
      <c r="N307" s="5">
        <v>21.6294</v>
      </c>
      <c r="O307" s="5">
        <f t="shared" si="38"/>
        <v>0.47648502889838207</v>
      </c>
      <c r="P307" s="5">
        <f t="shared" si="39"/>
        <v>0.26223334929650893</v>
      </c>
    </row>
    <row r="308" spans="1:16" ht="20" customHeight="1" x14ac:dyDescent="0.15">
      <c r="A308" s="28">
        <v>61.923000000000002</v>
      </c>
      <c r="B308" s="4">
        <v>29.590900000000001</v>
      </c>
      <c r="C308" s="5">
        <f t="shared" si="32"/>
        <v>0.58541081709634424</v>
      </c>
      <c r="D308" s="5">
        <f t="shared" si="33"/>
        <v>0.62499920795006914</v>
      </c>
      <c r="E308" s="5">
        <v>61.923000000000002</v>
      </c>
      <c r="F308" s="5">
        <v>32.590899999999998</v>
      </c>
      <c r="G308" s="5">
        <f t="shared" si="34"/>
        <v>0.4545441199139697</v>
      </c>
      <c r="H308" s="5">
        <f t="shared" si="35"/>
        <v>0.76374122096797248</v>
      </c>
      <c r="I308" s="5">
        <v>61.923000000000002</v>
      </c>
      <c r="J308" s="5">
        <v>22.409099999999999</v>
      </c>
      <c r="K308" s="5">
        <f t="shared" si="36"/>
        <v>0.56272662007797092</v>
      </c>
      <c r="L308" s="5">
        <f t="shared" si="37"/>
        <v>0.5598034488874678</v>
      </c>
      <c r="M308" s="5">
        <v>49.462000000000003</v>
      </c>
      <c r="N308" s="5">
        <v>21.296099999999999</v>
      </c>
      <c r="O308" s="5">
        <f t="shared" si="38"/>
        <v>0.47805076063634439</v>
      </c>
      <c r="P308" s="5">
        <f t="shared" si="39"/>
        <v>0.25819244315391937</v>
      </c>
    </row>
    <row r="309" spans="1:16" ht="20" customHeight="1" x14ac:dyDescent="0.15">
      <c r="A309" s="28">
        <v>62.125999999999998</v>
      </c>
      <c r="B309" s="4">
        <v>31.454499999999999</v>
      </c>
      <c r="C309" s="5">
        <f t="shared" si="32"/>
        <v>0.58732994885466594</v>
      </c>
      <c r="D309" s="5">
        <f t="shared" si="33"/>
        <v>0.66436092131247948</v>
      </c>
      <c r="E309" s="5">
        <v>62.125999999999998</v>
      </c>
      <c r="F309" s="5">
        <v>29.9</v>
      </c>
      <c r="G309" s="5">
        <f t="shared" si="34"/>
        <v>0.45603423596685044</v>
      </c>
      <c r="H309" s="5">
        <f t="shared" si="35"/>
        <v>0.70068216916201687</v>
      </c>
      <c r="I309" s="5">
        <v>62.125999999999998</v>
      </c>
      <c r="J309" s="5">
        <v>21.9697</v>
      </c>
      <c r="K309" s="5">
        <f t="shared" si="36"/>
        <v>0.56457138702847121</v>
      </c>
      <c r="L309" s="5">
        <f t="shared" si="37"/>
        <v>0.54882676372647721</v>
      </c>
      <c r="M309" s="5">
        <v>49.625</v>
      </c>
      <c r="N309" s="5">
        <v>21.159099999999999</v>
      </c>
      <c r="O309" s="5">
        <f t="shared" si="38"/>
        <v>0.47962615738503472</v>
      </c>
      <c r="P309" s="5">
        <f t="shared" si="39"/>
        <v>0.25653146463146281</v>
      </c>
    </row>
    <row r="310" spans="1:16" ht="20" customHeight="1" x14ac:dyDescent="0.15">
      <c r="A310" s="28">
        <v>62.329000000000001</v>
      </c>
      <c r="B310" s="4">
        <v>29.818200000000001</v>
      </c>
      <c r="C310" s="5">
        <f t="shared" si="32"/>
        <v>0.58924908061298775</v>
      </c>
      <c r="D310" s="5">
        <f t="shared" si="33"/>
        <v>0.62980008659745912</v>
      </c>
      <c r="E310" s="5">
        <v>62.329000000000001</v>
      </c>
      <c r="F310" s="5">
        <v>30.609100000000002</v>
      </c>
      <c r="G310" s="5">
        <f t="shared" si="34"/>
        <v>0.45752435201973124</v>
      </c>
      <c r="H310" s="5">
        <f t="shared" si="35"/>
        <v>0.71729935063869876</v>
      </c>
      <c r="I310" s="5">
        <v>62.329000000000001</v>
      </c>
      <c r="J310" s="5">
        <v>23.5152</v>
      </c>
      <c r="K310" s="5">
        <f t="shared" si="36"/>
        <v>0.56641615397897149</v>
      </c>
      <c r="L310" s="5">
        <f t="shared" si="37"/>
        <v>0.58743501797388487</v>
      </c>
      <c r="M310" s="5">
        <v>49.786999999999999</v>
      </c>
      <c r="N310" s="5">
        <v>21.259</v>
      </c>
      <c r="O310" s="5">
        <f t="shared" si="38"/>
        <v>0.48119188912299693</v>
      </c>
      <c r="P310" s="5">
        <f t="shared" si="39"/>
        <v>0.25774264532046581</v>
      </c>
    </row>
    <row r="311" spans="1:16" ht="20" customHeight="1" x14ac:dyDescent="0.15">
      <c r="A311" s="28">
        <v>62.531999999999996</v>
      </c>
      <c r="B311" s="4">
        <v>30.6</v>
      </c>
      <c r="C311" s="5">
        <f t="shared" si="32"/>
        <v>0.59116821237130945</v>
      </c>
      <c r="D311" s="5">
        <f t="shared" si="33"/>
        <v>0.64631274355535373</v>
      </c>
      <c r="E311" s="5">
        <v>62.531999999999996</v>
      </c>
      <c r="F311" s="5">
        <v>30.7</v>
      </c>
      <c r="G311" s="5">
        <f t="shared" si="34"/>
        <v>0.45901446807261198</v>
      </c>
      <c r="H311" s="5">
        <f t="shared" si="35"/>
        <v>0.71942951816969636</v>
      </c>
      <c r="I311" s="5">
        <v>62.531999999999996</v>
      </c>
      <c r="J311" s="5">
        <v>22.4697</v>
      </c>
      <c r="K311" s="5">
        <f t="shared" si="36"/>
        <v>0.56826092092947178</v>
      </c>
      <c r="L311" s="5">
        <f t="shared" si="37"/>
        <v>0.56131730214362618</v>
      </c>
      <c r="M311" s="5">
        <v>49.948999999999998</v>
      </c>
      <c r="N311" s="5">
        <v>26.253299999999999</v>
      </c>
      <c r="O311" s="5">
        <f t="shared" si="38"/>
        <v>0.48275762086095919</v>
      </c>
      <c r="P311" s="5">
        <f t="shared" si="39"/>
        <v>0.31829319301904063</v>
      </c>
    </row>
    <row r="312" spans="1:16" ht="20" customHeight="1" x14ac:dyDescent="0.15">
      <c r="A312" s="28">
        <v>62.734999999999999</v>
      </c>
      <c r="B312" s="4">
        <v>29.454499999999999</v>
      </c>
      <c r="C312" s="5">
        <f t="shared" si="32"/>
        <v>0.59308734412963116</v>
      </c>
      <c r="D312" s="5">
        <f t="shared" si="33"/>
        <v>0.62211825833500545</v>
      </c>
      <c r="E312" s="5">
        <v>62.734999999999999</v>
      </c>
      <c r="F312" s="5">
        <v>31.5182</v>
      </c>
      <c r="G312" s="5">
        <f t="shared" si="34"/>
        <v>0.46050458412549272</v>
      </c>
      <c r="H312" s="5">
        <f t="shared" si="35"/>
        <v>0.73860336936730042</v>
      </c>
      <c r="I312" s="5">
        <v>62.734999999999999</v>
      </c>
      <c r="J312" s="5">
        <v>23.7879</v>
      </c>
      <c r="K312" s="5">
        <f t="shared" si="36"/>
        <v>0.57010568787997207</v>
      </c>
      <c r="L312" s="5">
        <f t="shared" si="37"/>
        <v>0.59424735762659786</v>
      </c>
      <c r="M312" s="5">
        <v>50.110999999999997</v>
      </c>
      <c r="N312" s="5">
        <v>20.3263</v>
      </c>
      <c r="O312" s="5">
        <f t="shared" si="38"/>
        <v>0.4843233525989214</v>
      </c>
      <c r="P312" s="5">
        <f t="shared" si="39"/>
        <v>0.24643465504385834</v>
      </c>
    </row>
    <row r="313" spans="1:16" ht="20" customHeight="1" x14ac:dyDescent="0.15">
      <c r="A313" s="28">
        <v>62.938000000000002</v>
      </c>
      <c r="B313" s="4">
        <v>30.0273</v>
      </c>
      <c r="C313" s="5">
        <f t="shared" si="32"/>
        <v>0.59500647588795297</v>
      </c>
      <c r="D313" s="5">
        <f t="shared" si="33"/>
        <v>0.63421655701175406</v>
      </c>
      <c r="E313" s="5">
        <v>62.938000000000002</v>
      </c>
      <c r="F313" s="5">
        <v>31.5182</v>
      </c>
      <c r="G313" s="5">
        <f t="shared" si="34"/>
        <v>0.46199470017837352</v>
      </c>
      <c r="H313" s="5">
        <f t="shared" si="35"/>
        <v>0.73860336936730042</v>
      </c>
      <c r="I313" s="5">
        <v>62.938000000000002</v>
      </c>
      <c r="J313" s="5">
        <v>23.681799999999999</v>
      </c>
      <c r="K313" s="5">
        <f t="shared" si="36"/>
        <v>0.57195045483047235</v>
      </c>
      <c r="L313" s="5">
        <f t="shared" si="37"/>
        <v>0.59159686537447886</v>
      </c>
      <c r="M313" s="5">
        <v>50.273000000000003</v>
      </c>
      <c r="N313" s="5">
        <v>23.4224</v>
      </c>
      <c r="O313" s="5">
        <f t="shared" si="38"/>
        <v>0.48588908433688366</v>
      </c>
      <c r="P313" s="5">
        <f t="shared" si="39"/>
        <v>0.28397155725829432</v>
      </c>
    </row>
    <row r="314" spans="1:16" ht="20" customHeight="1" x14ac:dyDescent="0.15">
      <c r="A314" s="28">
        <v>63.140999999999998</v>
      </c>
      <c r="B314" s="4">
        <v>30.7</v>
      </c>
      <c r="C314" s="5">
        <f t="shared" si="32"/>
        <v>0.59692560764627467</v>
      </c>
      <c r="D314" s="5">
        <f t="shared" si="33"/>
        <v>0.64842487670422744</v>
      </c>
      <c r="E314" s="5">
        <v>63.140999999999998</v>
      </c>
      <c r="F314" s="5">
        <v>31.181799999999999</v>
      </c>
      <c r="G314" s="5">
        <f t="shared" si="34"/>
        <v>0.46348481623125426</v>
      </c>
      <c r="H314" s="5">
        <f t="shared" si="35"/>
        <v>0.73072010910957119</v>
      </c>
      <c r="I314" s="5">
        <v>63.140999999999998</v>
      </c>
      <c r="J314" s="5">
        <v>23.424199999999999</v>
      </c>
      <c r="K314" s="5">
        <f t="shared" si="36"/>
        <v>0.57379522178097253</v>
      </c>
      <c r="L314" s="5">
        <f t="shared" si="37"/>
        <v>0.58516173998196364</v>
      </c>
      <c r="M314" s="5">
        <v>50.435000000000002</v>
      </c>
      <c r="N314" s="5">
        <v>25.711300000000001</v>
      </c>
      <c r="O314" s="5">
        <f t="shared" si="38"/>
        <v>0.48745481607484592</v>
      </c>
      <c r="P314" s="5">
        <f t="shared" si="39"/>
        <v>0.31172202251413955</v>
      </c>
    </row>
    <row r="315" spans="1:16" ht="20" customHeight="1" x14ac:dyDescent="0.15">
      <c r="A315" s="28">
        <v>63.344000000000001</v>
      </c>
      <c r="B315" s="4">
        <v>29.9</v>
      </c>
      <c r="C315" s="5">
        <f t="shared" si="32"/>
        <v>0.59884473940459648</v>
      </c>
      <c r="D315" s="5">
        <f t="shared" si="33"/>
        <v>0.63152781151323778</v>
      </c>
      <c r="E315" s="5">
        <v>63.344000000000001</v>
      </c>
      <c r="F315" s="5">
        <v>30.790900000000001</v>
      </c>
      <c r="G315" s="5">
        <f t="shared" si="34"/>
        <v>0.46497493228413506</v>
      </c>
      <c r="H315" s="5">
        <f t="shared" si="35"/>
        <v>0.72155968570069395</v>
      </c>
      <c r="I315" s="5">
        <v>63.344000000000001</v>
      </c>
      <c r="J315" s="5">
        <v>24.181799999999999</v>
      </c>
      <c r="K315" s="5">
        <f t="shared" si="36"/>
        <v>0.57563998873147282</v>
      </c>
      <c r="L315" s="5">
        <f t="shared" si="37"/>
        <v>0.60408740379162784</v>
      </c>
      <c r="M315" s="5">
        <v>50.597999999999999</v>
      </c>
      <c r="N315" s="5">
        <v>28.148800000000001</v>
      </c>
      <c r="O315" s="5">
        <f t="shared" si="38"/>
        <v>0.48903021282353626</v>
      </c>
      <c r="P315" s="5">
        <f t="shared" si="39"/>
        <v>0.34127410388996321</v>
      </c>
    </row>
    <row r="316" spans="1:16" ht="20" customHeight="1" x14ac:dyDescent="0.15">
      <c r="A316" s="28">
        <v>63.546999999999997</v>
      </c>
      <c r="B316" s="4">
        <v>31.2</v>
      </c>
      <c r="C316" s="5">
        <f t="shared" si="32"/>
        <v>0.60076387116291818</v>
      </c>
      <c r="D316" s="5">
        <f t="shared" si="33"/>
        <v>0.65898554244859597</v>
      </c>
      <c r="E316" s="5">
        <v>63.546999999999997</v>
      </c>
      <c r="F316" s="5">
        <v>31.2636</v>
      </c>
      <c r="G316" s="5">
        <f t="shared" si="34"/>
        <v>0.4664650483370158</v>
      </c>
      <c r="H316" s="5">
        <f t="shared" si="35"/>
        <v>0.7326370255456065</v>
      </c>
      <c r="I316" s="5">
        <v>63.546999999999997</v>
      </c>
      <c r="J316" s="5">
        <v>23.363600000000002</v>
      </c>
      <c r="K316" s="5">
        <f t="shared" si="36"/>
        <v>0.57748475568197311</v>
      </c>
      <c r="L316" s="5">
        <f t="shared" si="37"/>
        <v>0.58364788672580525</v>
      </c>
      <c r="M316" s="5">
        <v>50.76</v>
      </c>
      <c r="N316" s="5">
        <v>28.948399999999999</v>
      </c>
      <c r="O316" s="5">
        <f t="shared" si="38"/>
        <v>0.49059594456149846</v>
      </c>
      <c r="P316" s="5">
        <f t="shared" si="39"/>
        <v>0.35096839897431548</v>
      </c>
    </row>
    <row r="317" spans="1:16" ht="20" customHeight="1" x14ac:dyDescent="0.15">
      <c r="A317" s="28">
        <v>63.75</v>
      </c>
      <c r="B317" s="4">
        <v>30.127300000000002</v>
      </c>
      <c r="C317" s="5">
        <f t="shared" si="32"/>
        <v>0.60268300292124</v>
      </c>
      <c r="D317" s="5">
        <f t="shared" si="33"/>
        <v>0.63632869016062776</v>
      </c>
      <c r="E317" s="5">
        <v>63.75</v>
      </c>
      <c r="F317" s="5">
        <v>31.209099999999999</v>
      </c>
      <c r="G317" s="5">
        <f t="shared" si="34"/>
        <v>0.46795516438989659</v>
      </c>
      <c r="H317" s="5">
        <f t="shared" si="35"/>
        <v>0.73135986239445827</v>
      </c>
      <c r="I317" s="5">
        <v>63.75</v>
      </c>
      <c r="J317" s="5">
        <v>22.454499999999999</v>
      </c>
      <c r="K317" s="5">
        <f t="shared" si="36"/>
        <v>0.57932952263247339</v>
      </c>
      <c r="L317" s="5">
        <f t="shared" si="37"/>
        <v>0.56093758977574493</v>
      </c>
      <c r="M317" s="5">
        <v>50.921999999999997</v>
      </c>
      <c r="N317" s="5">
        <v>26.975999999999999</v>
      </c>
      <c r="O317" s="5">
        <f t="shared" si="38"/>
        <v>0.49216167629946067</v>
      </c>
      <c r="P317" s="5">
        <f t="shared" si="39"/>
        <v>0.32705515782326944</v>
      </c>
    </row>
    <row r="318" spans="1:16" ht="20" customHeight="1" x14ac:dyDescent="0.15">
      <c r="A318" s="28">
        <v>63.953000000000003</v>
      </c>
      <c r="B318" s="4">
        <v>29.590900000000001</v>
      </c>
      <c r="C318" s="5">
        <f t="shared" si="32"/>
        <v>0.6046021346795617</v>
      </c>
      <c r="D318" s="5">
        <f t="shared" si="33"/>
        <v>0.62499920795006914</v>
      </c>
      <c r="E318" s="5">
        <v>63.953000000000003</v>
      </c>
      <c r="F318" s="5">
        <v>31.209099999999999</v>
      </c>
      <c r="G318" s="5">
        <f t="shared" si="34"/>
        <v>0.46944528044277739</v>
      </c>
      <c r="H318" s="5">
        <f t="shared" si="35"/>
        <v>0.73135986239445827</v>
      </c>
      <c r="I318" s="5">
        <v>63.953000000000003</v>
      </c>
      <c r="J318" s="5">
        <v>22.7424</v>
      </c>
      <c r="K318" s="5">
        <f t="shared" si="36"/>
        <v>0.58117428958297368</v>
      </c>
      <c r="L318" s="5">
        <f t="shared" si="37"/>
        <v>0.56812964179633929</v>
      </c>
      <c r="M318" s="5">
        <v>51.084000000000003</v>
      </c>
      <c r="N318" s="5">
        <v>21.541799999999999</v>
      </c>
      <c r="O318" s="5">
        <f t="shared" si="38"/>
        <v>0.49372740803742299</v>
      </c>
      <c r="P318" s="5">
        <f t="shared" si="39"/>
        <v>0.26117129295660241</v>
      </c>
    </row>
    <row r="319" spans="1:16" ht="20" customHeight="1" x14ac:dyDescent="0.15">
      <c r="A319" s="28">
        <v>64.156999999999996</v>
      </c>
      <c r="B319" s="4">
        <v>30.881799999999998</v>
      </c>
      <c r="C319" s="5">
        <f t="shared" si="32"/>
        <v>0.60653072028890964</v>
      </c>
      <c r="D319" s="5">
        <f t="shared" si="33"/>
        <v>0.65226473476887981</v>
      </c>
      <c r="E319" s="5">
        <v>64.156999999999996</v>
      </c>
      <c r="F319" s="5">
        <v>31.909099999999999</v>
      </c>
      <c r="G319" s="5">
        <f t="shared" si="34"/>
        <v>0.47094273696882499</v>
      </c>
      <c r="H319" s="5">
        <f t="shared" si="35"/>
        <v>0.74776379277617777</v>
      </c>
      <c r="I319" s="5">
        <v>64.156999999999996</v>
      </c>
      <c r="J319" s="5">
        <v>22.136399999999998</v>
      </c>
      <c r="K319" s="5">
        <f t="shared" si="36"/>
        <v>0.58302814405539749</v>
      </c>
      <c r="L319" s="5">
        <f t="shared" si="37"/>
        <v>0.5529911092347547</v>
      </c>
      <c r="M319" s="5">
        <v>51.246000000000002</v>
      </c>
      <c r="N319" s="5">
        <v>21.5304</v>
      </c>
      <c r="O319" s="5">
        <f t="shared" si="38"/>
        <v>0.49529313977538519</v>
      </c>
      <c r="P319" s="5">
        <f t="shared" si="39"/>
        <v>0.26103308014524468</v>
      </c>
    </row>
    <row r="320" spans="1:16" ht="20" customHeight="1" x14ac:dyDescent="0.15">
      <c r="A320" s="28">
        <v>64.36</v>
      </c>
      <c r="B320" s="4">
        <v>29.609100000000002</v>
      </c>
      <c r="C320" s="5">
        <f t="shared" si="32"/>
        <v>0.60844985204723145</v>
      </c>
      <c r="D320" s="5">
        <f t="shared" si="33"/>
        <v>0.62538361618316418</v>
      </c>
      <c r="E320" s="5">
        <v>64.36</v>
      </c>
      <c r="F320" s="5">
        <v>32.736400000000003</v>
      </c>
      <c r="G320" s="5">
        <f t="shared" si="34"/>
        <v>0.47243285302170579</v>
      </c>
      <c r="H320" s="5">
        <f t="shared" si="35"/>
        <v>0.76715089506874423</v>
      </c>
      <c r="I320" s="5">
        <v>64.36</v>
      </c>
      <c r="J320" s="5">
        <v>21.454499999999999</v>
      </c>
      <c r="K320" s="5">
        <f t="shared" si="36"/>
        <v>0.58487291100589778</v>
      </c>
      <c r="L320" s="5">
        <f t="shared" si="37"/>
        <v>0.53595651294144686</v>
      </c>
      <c r="M320" s="5">
        <v>51.408000000000001</v>
      </c>
      <c r="N320" s="5">
        <v>26.965699999999998</v>
      </c>
      <c r="O320" s="5">
        <f t="shared" si="38"/>
        <v>0.4968588715133474</v>
      </c>
      <c r="P320" s="5">
        <f t="shared" si="39"/>
        <v>0.3269302813358147</v>
      </c>
    </row>
    <row r="321" spans="1:16" ht="20" customHeight="1" x14ac:dyDescent="0.15">
      <c r="A321" s="28">
        <v>64.563000000000002</v>
      </c>
      <c r="B321" s="4">
        <v>29.809100000000001</v>
      </c>
      <c r="C321" s="5">
        <f t="shared" si="32"/>
        <v>0.61036898380555316</v>
      </c>
      <c r="D321" s="5">
        <f t="shared" si="33"/>
        <v>0.6296078824809116</v>
      </c>
      <c r="E321" s="5">
        <v>64.563000000000002</v>
      </c>
      <c r="F321" s="5">
        <v>31.636399999999998</v>
      </c>
      <c r="G321" s="5">
        <f t="shared" si="34"/>
        <v>0.47392296907458659</v>
      </c>
      <c r="H321" s="5">
        <f t="shared" si="35"/>
        <v>0.74137329018318499</v>
      </c>
      <c r="I321" s="5">
        <v>64.563000000000002</v>
      </c>
      <c r="J321" s="5">
        <v>22.4848</v>
      </c>
      <c r="K321" s="5">
        <f t="shared" si="36"/>
        <v>0.58671767795639806</v>
      </c>
      <c r="L321" s="5">
        <f t="shared" si="37"/>
        <v>0.56169451640382417</v>
      </c>
      <c r="M321" s="5">
        <v>51.570999999999998</v>
      </c>
      <c r="N321" s="5">
        <v>29.441400000000002</v>
      </c>
      <c r="O321" s="5">
        <f t="shared" si="38"/>
        <v>0.49843426826203779</v>
      </c>
      <c r="P321" s="5">
        <f t="shared" si="39"/>
        <v>0.3569454968689949</v>
      </c>
    </row>
    <row r="322" spans="1:16" ht="20" customHeight="1" x14ac:dyDescent="0.15">
      <c r="A322" s="28">
        <v>64.766000000000005</v>
      </c>
      <c r="B322" s="4">
        <v>28.5091</v>
      </c>
      <c r="C322" s="5">
        <f t="shared" si="32"/>
        <v>0.61228811556387497</v>
      </c>
      <c r="D322" s="5">
        <f t="shared" si="33"/>
        <v>0.6021501515455534</v>
      </c>
      <c r="E322" s="5">
        <v>64.766000000000005</v>
      </c>
      <c r="F322" s="5">
        <v>31.9</v>
      </c>
      <c r="G322" s="5">
        <f t="shared" si="34"/>
        <v>0.47541308512746738</v>
      </c>
      <c r="H322" s="5">
        <f t="shared" si="35"/>
        <v>0.74755054168121537</v>
      </c>
      <c r="I322" s="5">
        <v>64.766000000000005</v>
      </c>
      <c r="J322" s="5">
        <v>23.075800000000001</v>
      </c>
      <c r="K322" s="5">
        <f t="shared" si="36"/>
        <v>0.58856244490689835</v>
      </c>
      <c r="L322" s="5">
        <f t="shared" si="37"/>
        <v>0.57645833281289427</v>
      </c>
      <c r="M322" s="5">
        <v>51.732999999999997</v>
      </c>
      <c r="N322" s="5">
        <v>25</v>
      </c>
      <c r="O322" s="5">
        <f t="shared" si="38"/>
        <v>0.5</v>
      </c>
      <c r="P322" s="5">
        <f t="shared" si="39"/>
        <v>0.30309827052126842</v>
      </c>
    </row>
    <row r="323" spans="1:16" ht="20" customHeight="1" x14ac:dyDescent="0.15">
      <c r="A323" s="28">
        <v>64.968999999999994</v>
      </c>
      <c r="B323" s="4">
        <v>29.445499999999999</v>
      </c>
      <c r="C323" s="5">
        <f t="shared" ref="C323:C386" si="40">$A323/105.777</f>
        <v>0.61420724732219667</v>
      </c>
      <c r="D323" s="5">
        <f t="shared" ref="D323:D386" si="41">B323/47.3455</f>
        <v>0.62192816635160675</v>
      </c>
      <c r="E323" s="5">
        <v>64.968999999999994</v>
      </c>
      <c r="F323" s="5">
        <v>32.045499999999997</v>
      </c>
      <c r="G323" s="5">
        <f t="shared" ref="G323:G386" si="42">E323/136.231</f>
        <v>0.47690320118034807</v>
      </c>
      <c r="H323" s="5">
        <f t="shared" ref="H323:H386" si="43">F323/42.6727</f>
        <v>0.75096021578198702</v>
      </c>
      <c r="I323" s="5">
        <v>64.968999999999994</v>
      </c>
      <c r="J323" s="5">
        <v>22.454499999999999</v>
      </c>
      <c r="K323" s="5">
        <f t="shared" ref="K323:K386" si="44">I323/110.041</f>
        <v>0.59040721185739853</v>
      </c>
      <c r="L323" s="5">
        <f t="shared" ref="L323:L386" si="45">J323/40.0303</f>
        <v>0.56093758977574493</v>
      </c>
      <c r="M323" s="5">
        <v>51.895000000000003</v>
      </c>
      <c r="N323" s="5">
        <v>24.549399999999999</v>
      </c>
      <c r="O323" s="5">
        <f t="shared" ref="O323:O386" si="46">M323/103.466</f>
        <v>0.50156573173796226</v>
      </c>
      <c r="P323" s="5">
        <f t="shared" ref="P323:P386" si="47">N323/82.4815</f>
        <v>0.29763522729339303</v>
      </c>
    </row>
    <row r="324" spans="1:16" ht="20" customHeight="1" x14ac:dyDescent="0.15">
      <c r="A324" s="28">
        <v>65.171999999999997</v>
      </c>
      <c r="B324" s="4">
        <v>29.109100000000002</v>
      </c>
      <c r="C324" s="5">
        <f t="shared" si="40"/>
        <v>0.61612637908051837</v>
      </c>
      <c r="D324" s="5">
        <f t="shared" si="41"/>
        <v>0.61482295043879565</v>
      </c>
      <c r="E324" s="5">
        <v>65.171999999999997</v>
      </c>
      <c r="F324" s="5">
        <v>30.563600000000001</v>
      </c>
      <c r="G324" s="5">
        <f t="shared" si="42"/>
        <v>0.47839331723322887</v>
      </c>
      <c r="H324" s="5">
        <f t="shared" si="43"/>
        <v>0.716233095163887</v>
      </c>
      <c r="I324" s="5">
        <v>65.171999999999997</v>
      </c>
      <c r="J324" s="5">
        <v>22.5</v>
      </c>
      <c r="K324" s="5">
        <f t="shared" si="44"/>
        <v>0.59225197880789882</v>
      </c>
      <c r="L324" s="5">
        <f t="shared" si="45"/>
        <v>0.56207422877170543</v>
      </c>
      <c r="M324" s="5">
        <v>52.057000000000002</v>
      </c>
      <c r="N324" s="5">
        <v>23.6128</v>
      </c>
      <c r="O324" s="5">
        <f t="shared" si="46"/>
        <v>0.50313146347592452</v>
      </c>
      <c r="P324" s="5">
        <f t="shared" si="47"/>
        <v>0.28627995368658427</v>
      </c>
    </row>
    <row r="325" spans="1:16" ht="20" customHeight="1" x14ac:dyDescent="0.15">
      <c r="A325" s="28">
        <v>65.375</v>
      </c>
      <c r="B325" s="4">
        <v>28.818200000000001</v>
      </c>
      <c r="C325" s="5">
        <f t="shared" si="40"/>
        <v>0.61804551083884018</v>
      </c>
      <c r="D325" s="5">
        <f t="shared" si="41"/>
        <v>0.60867875510872205</v>
      </c>
      <c r="E325" s="5">
        <v>65.375</v>
      </c>
      <c r="F325" s="5">
        <v>30.072700000000001</v>
      </c>
      <c r="G325" s="5">
        <f t="shared" si="42"/>
        <v>0.47988343328610966</v>
      </c>
      <c r="H325" s="5">
        <f t="shared" si="43"/>
        <v>0.70472925312904977</v>
      </c>
      <c r="I325" s="5">
        <v>65.375</v>
      </c>
      <c r="J325" s="5">
        <v>23.560600000000001</v>
      </c>
      <c r="K325" s="5">
        <f t="shared" si="44"/>
        <v>0.59409674575839921</v>
      </c>
      <c r="L325" s="5">
        <f t="shared" si="45"/>
        <v>0.58856915886216199</v>
      </c>
      <c r="M325" s="5">
        <v>52.219000000000001</v>
      </c>
      <c r="N325" s="5">
        <v>28.036999999999999</v>
      </c>
      <c r="O325" s="5">
        <f t="shared" si="46"/>
        <v>0.50469719521388667</v>
      </c>
      <c r="P325" s="5">
        <f t="shared" si="47"/>
        <v>0.33991864842419212</v>
      </c>
    </row>
    <row r="326" spans="1:16" ht="20" customHeight="1" x14ac:dyDescent="0.15">
      <c r="A326" s="28">
        <v>65.578000000000003</v>
      </c>
      <c r="B326" s="4">
        <v>30.827300000000001</v>
      </c>
      <c r="C326" s="5">
        <f t="shared" si="40"/>
        <v>0.619964642597162</v>
      </c>
      <c r="D326" s="5">
        <f t="shared" si="41"/>
        <v>0.65111362220274371</v>
      </c>
      <c r="E326" s="5">
        <v>65.578000000000003</v>
      </c>
      <c r="F326" s="5">
        <v>30.636399999999998</v>
      </c>
      <c r="G326" s="5">
        <f t="shared" si="42"/>
        <v>0.48137354933899046</v>
      </c>
      <c r="H326" s="5">
        <f t="shared" si="43"/>
        <v>0.71793910392358573</v>
      </c>
      <c r="I326" s="5">
        <v>65.578000000000003</v>
      </c>
      <c r="J326" s="5">
        <v>23.424199999999999</v>
      </c>
      <c r="K326" s="5">
        <f t="shared" si="44"/>
        <v>0.5959415127088995</v>
      </c>
      <c r="L326" s="5">
        <f t="shared" si="45"/>
        <v>0.58516173998196364</v>
      </c>
      <c r="M326" s="5">
        <v>52.381</v>
      </c>
      <c r="N326" s="5">
        <v>25.959599999999998</v>
      </c>
      <c r="O326" s="5">
        <f t="shared" si="46"/>
        <v>0.50626292695184893</v>
      </c>
      <c r="P326" s="5">
        <f t="shared" si="47"/>
        <v>0.31473239453695678</v>
      </c>
    </row>
    <row r="327" spans="1:16" ht="20" customHeight="1" x14ac:dyDescent="0.15">
      <c r="A327" s="28">
        <v>65.781000000000006</v>
      </c>
      <c r="B327" s="4">
        <v>29.354500000000002</v>
      </c>
      <c r="C327" s="5">
        <f t="shared" si="40"/>
        <v>0.62188377435548381</v>
      </c>
      <c r="D327" s="5">
        <f t="shared" si="41"/>
        <v>0.62000612518613174</v>
      </c>
      <c r="E327" s="5">
        <v>65.781000000000006</v>
      </c>
      <c r="F327" s="5">
        <v>31.163599999999999</v>
      </c>
      <c r="G327" s="5">
        <f t="shared" si="42"/>
        <v>0.4828636653918712</v>
      </c>
      <c r="H327" s="5">
        <f t="shared" si="43"/>
        <v>0.73029360691964651</v>
      </c>
      <c r="I327" s="5">
        <v>65.781000000000006</v>
      </c>
      <c r="J327" s="5">
        <v>23.196999999999999</v>
      </c>
      <c r="K327" s="5">
        <f t="shared" si="44"/>
        <v>0.59778627965939979</v>
      </c>
      <c r="L327" s="5">
        <f t="shared" si="45"/>
        <v>0.57948603932521114</v>
      </c>
      <c r="M327" s="5">
        <v>52.543999999999997</v>
      </c>
      <c r="N327" s="5">
        <v>22.372800000000002</v>
      </c>
      <c r="O327" s="5">
        <f t="shared" si="46"/>
        <v>0.50783832370053927</v>
      </c>
      <c r="P327" s="5">
        <f t="shared" si="47"/>
        <v>0.27124627946872937</v>
      </c>
    </row>
    <row r="328" spans="1:16" ht="20" customHeight="1" x14ac:dyDescent="0.15">
      <c r="A328" s="28">
        <v>65.983999999999995</v>
      </c>
      <c r="B328" s="4">
        <v>30.881799999999998</v>
      </c>
      <c r="C328" s="5">
        <f t="shared" si="40"/>
        <v>0.6238029061138054</v>
      </c>
      <c r="D328" s="5">
        <f t="shared" si="41"/>
        <v>0.65226473476887981</v>
      </c>
      <c r="E328" s="5">
        <v>65.983999999999995</v>
      </c>
      <c r="F328" s="5">
        <v>30.445499999999999</v>
      </c>
      <c r="G328" s="5">
        <f t="shared" si="42"/>
        <v>0.48435378144475189</v>
      </c>
      <c r="H328" s="5">
        <f t="shared" si="43"/>
        <v>0.71346551776662825</v>
      </c>
      <c r="I328" s="5">
        <v>65.983999999999995</v>
      </c>
      <c r="J328" s="5">
        <v>22.878799999999998</v>
      </c>
      <c r="K328" s="5">
        <f t="shared" si="44"/>
        <v>0.59963104660989996</v>
      </c>
      <c r="L328" s="5">
        <f t="shared" si="45"/>
        <v>0.57153706067653753</v>
      </c>
      <c r="M328" s="5">
        <v>52.706000000000003</v>
      </c>
      <c r="N328" s="5">
        <v>23.118099999999998</v>
      </c>
      <c r="O328" s="5">
        <f t="shared" si="46"/>
        <v>0.50940405543850165</v>
      </c>
      <c r="P328" s="5">
        <f t="shared" si="47"/>
        <v>0.28028224510950939</v>
      </c>
    </row>
    <row r="329" spans="1:16" ht="20" customHeight="1" x14ac:dyDescent="0.15">
      <c r="A329" s="28">
        <v>66.186999999999998</v>
      </c>
      <c r="B329" s="4">
        <v>30.181799999999999</v>
      </c>
      <c r="C329" s="5">
        <f t="shared" si="40"/>
        <v>0.62572203787212721</v>
      </c>
      <c r="D329" s="5">
        <f t="shared" si="41"/>
        <v>0.63747980272676386</v>
      </c>
      <c r="E329" s="5">
        <v>66.186999999999998</v>
      </c>
      <c r="F329" s="5">
        <v>30.7</v>
      </c>
      <c r="G329" s="5">
        <f t="shared" si="42"/>
        <v>0.48584389749763268</v>
      </c>
      <c r="H329" s="5">
        <f t="shared" si="43"/>
        <v>0.71942951816969636</v>
      </c>
      <c r="I329" s="5">
        <v>66.186999999999998</v>
      </c>
      <c r="J329" s="5">
        <v>22.2576</v>
      </c>
      <c r="K329" s="5">
        <f t="shared" si="44"/>
        <v>0.60147581356040025</v>
      </c>
      <c r="L329" s="5">
        <f t="shared" si="45"/>
        <v>0.55601881574707168</v>
      </c>
      <c r="M329" s="5">
        <v>52.868000000000002</v>
      </c>
      <c r="N329" s="5">
        <v>23.1877</v>
      </c>
      <c r="O329" s="5">
        <f t="shared" si="46"/>
        <v>0.5109697871764638</v>
      </c>
      <c r="P329" s="5">
        <f t="shared" si="47"/>
        <v>0.28112607069464063</v>
      </c>
    </row>
    <row r="330" spans="1:16" ht="20" customHeight="1" x14ac:dyDescent="0.15">
      <c r="A330" s="28">
        <v>66.39</v>
      </c>
      <c r="B330" s="4">
        <v>29.854500000000002</v>
      </c>
      <c r="C330" s="5">
        <f t="shared" si="40"/>
        <v>0.62764116963044891</v>
      </c>
      <c r="D330" s="5">
        <f t="shared" si="41"/>
        <v>0.63056679093050028</v>
      </c>
      <c r="E330" s="5">
        <v>66.39</v>
      </c>
      <c r="F330" s="5">
        <v>30.645499999999998</v>
      </c>
      <c r="G330" s="5">
        <f t="shared" si="42"/>
        <v>0.48733401355051348</v>
      </c>
      <c r="H330" s="5">
        <f t="shared" si="43"/>
        <v>0.71815235501854813</v>
      </c>
      <c r="I330" s="5">
        <v>66.39</v>
      </c>
      <c r="J330" s="5">
        <v>22.666699999999999</v>
      </c>
      <c r="K330" s="5">
        <f t="shared" si="44"/>
        <v>0.60332058051090054</v>
      </c>
      <c r="L330" s="5">
        <f t="shared" si="45"/>
        <v>0.56623857427998292</v>
      </c>
      <c r="M330" s="5">
        <v>53.03</v>
      </c>
      <c r="N330" s="5">
        <v>28.145800000000001</v>
      </c>
      <c r="O330" s="5">
        <f t="shared" si="46"/>
        <v>0.51253551891442606</v>
      </c>
      <c r="P330" s="5">
        <f t="shared" si="47"/>
        <v>0.34123773209750069</v>
      </c>
    </row>
    <row r="331" spans="1:16" ht="20" customHeight="1" x14ac:dyDescent="0.15">
      <c r="A331" s="28">
        <v>66.593000000000004</v>
      </c>
      <c r="B331" s="4">
        <v>31.663599999999999</v>
      </c>
      <c r="C331" s="5">
        <f t="shared" si="40"/>
        <v>0.62956030138877073</v>
      </c>
      <c r="D331" s="5">
        <f t="shared" si="41"/>
        <v>0.66877739172677442</v>
      </c>
      <c r="E331" s="5">
        <v>66.593000000000004</v>
      </c>
      <c r="F331" s="5">
        <v>30.327300000000001</v>
      </c>
      <c r="G331" s="5">
        <f t="shared" si="42"/>
        <v>0.48882412960339428</v>
      </c>
      <c r="H331" s="5">
        <f t="shared" si="43"/>
        <v>0.71069559695074369</v>
      </c>
      <c r="I331" s="5">
        <v>66.593000000000004</v>
      </c>
      <c r="J331" s="5">
        <v>22.393899999999999</v>
      </c>
      <c r="K331" s="5">
        <f t="shared" si="44"/>
        <v>0.60516534746140083</v>
      </c>
      <c r="L331" s="5">
        <f t="shared" si="45"/>
        <v>0.55942373651958643</v>
      </c>
      <c r="M331" s="5">
        <v>53.192</v>
      </c>
      <c r="N331" s="5">
        <v>24.4313</v>
      </c>
      <c r="O331" s="5">
        <f t="shared" si="46"/>
        <v>0.51410125065238821</v>
      </c>
      <c r="P331" s="5">
        <f t="shared" si="47"/>
        <v>0.29620339106345062</v>
      </c>
    </row>
    <row r="332" spans="1:16" ht="20" customHeight="1" x14ac:dyDescent="0.15">
      <c r="A332" s="28">
        <v>66.796000000000006</v>
      </c>
      <c r="B332" s="4">
        <v>31.581800000000001</v>
      </c>
      <c r="C332" s="5">
        <f t="shared" si="40"/>
        <v>0.63147943314709254</v>
      </c>
      <c r="D332" s="5">
        <f t="shared" si="41"/>
        <v>0.66704966681099576</v>
      </c>
      <c r="E332" s="5">
        <v>66.796000000000006</v>
      </c>
      <c r="F332" s="5">
        <v>31.2364</v>
      </c>
      <c r="G332" s="5">
        <f t="shared" si="42"/>
        <v>0.49031424565627507</v>
      </c>
      <c r="H332" s="5">
        <f t="shared" si="43"/>
        <v>0.73199961567934535</v>
      </c>
      <c r="I332" s="5">
        <v>66.796000000000006</v>
      </c>
      <c r="J332" s="5">
        <v>20.7273</v>
      </c>
      <c r="K332" s="5">
        <f t="shared" si="44"/>
        <v>0.60701011441190111</v>
      </c>
      <c r="L332" s="5">
        <f t="shared" si="45"/>
        <v>0.51779027386754539</v>
      </c>
      <c r="M332" s="5">
        <v>53.353999999999999</v>
      </c>
      <c r="N332" s="5">
        <v>22.392499999999998</v>
      </c>
      <c r="O332" s="5">
        <f t="shared" si="46"/>
        <v>0.51566698239035047</v>
      </c>
      <c r="P332" s="5">
        <f t="shared" si="47"/>
        <v>0.2714851209059001</v>
      </c>
    </row>
    <row r="333" spans="1:16" ht="20" customHeight="1" x14ac:dyDescent="0.15">
      <c r="A333" s="28">
        <v>66.998999999999995</v>
      </c>
      <c r="B333" s="4">
        <v>31.7727</v>
      </c>
      <c r="C333" s="5">
        <f t="shared" si="40"/>
        <v>0.63339856490541413</v>
      </c>
      <c r="D333" s="5">
        <f t="shared" si="41"/>
        <v>0.67108172899219565</v>
      </c>
      <c r="E333" s="5">
        <v>66.998999999999995</v>
      </c>
      <c r="F333" s="5">
        <v>30.418199999999999</v>
      </c>
      <c r="G333" s="5">
        <f t="shared" si="42"/>
        <v>0.49180436170915576</v>
      </c>
      <c r="H333" s="5">
        <f t="shared" si="43"/>
        <v>0.71282576448174129</v>
      </c>
      <c r="I333" s="5">
        <v>66.998999999999995</v>
      </c>
      <c r="J333" s="5">
        <v>20.818200000000001</v>
      </c>
      <c r="K333" s="5">
        <f t="shared" si="44"/>
        <v>0.60885488136240129</v>
      </c>
      <c r="L333" s="5">
        <f t="shared" si="45"/>
        <v>0.52006105375178313</v>
      </c>
      <c r="M333" s="5">
        <v>53.517000000000003</v>
      </c>
      <c r="N333" s="5">
        <v>30.922699999999999</v>
      </c>
      <c r="O333" s="5">
        <f t="shared" si="46"/>
        <v>0.51724237913904092</v>
      </c>
      <c r="P333" s="5">
        <f t="shared" si="47"/>
        <v>0.37490467559392104</v>
      </c>
    </row>
    <row r="334" spans="1:16" ht="20" customHeight="1" x14ac:dyDescent="0.15">
      <c r="A334" s="28">
        <v>67.201999999999998</v>
      </c>
      <c r="B334" s="4">
        <v>32.136400000000002</v>
      </c>
      <c r="C334" s="5">
        <f t="shared" si="40"/>
        <v>0.63531769666373594</v>
      </c>
      <c r="D334" s="5">
        <f t="shared" si="41"/>
        <v>0.67876355725464932</v>
      </c>
      <c r="E334" s="5">
        <v>67.201999999999998</v>
      </c>
      <c r="F334" s="5">
        <v>30.318200000000001</v>
      </c>
      <c r="G334" s="5">
        <f t="shared" si="42"/>
        <v>0.49329447776203655</v>
      </c>
      <c r="H334" s="5">
        <f t="shared" si="43"/>
        <v>0.71048234585578141</v>
      </c>
      <c r="I334" s="5">
        <v>67.201999999999998</v>
      </c>
      <c r="J334" s="5">
        <v>22.2424</v>
      </c>
      <c r="K334" s="5">
        <f t="shared" si="44"/>
        <v>0.61069964831290158</v>
      </c>
      <c r="L334" s="5">
        <f t="shared" si="45"/>
        <v>0.55563910337919031</v>
      </c>
      <c r="M334" s="5">
        <v>53.679000000000002</v>
      </c>
      <c r="N334" s="5">
        <v>30.2379</v>
      </c>
      <c r="O334" s="5">
        <f t="shared" si="46"/>
        <v>0.51880811087700307</v>
      </c>
      <c r="P334" s="5">
        <f t="shared" si="47"/>
        <v>0.3666022077678025</v>
      </c>
    </row>
    <row r="335" spans="1:16" ht="20" customHeight="1" x14ac:dyDescent="0.15">
      <c r="A335" s="28">
        <v>67.405000000000001</v>
      </c>
      <c r="B335" s="4">
        <v>33.309100000000001</v>
      </c>
      <c r="C335" s="5">
        <f t="shared" si="40"/>
        <v>0.63723682842205776</v>
      </c>
      <c r="D335" s="5">
        <f t="shared" si="41"/>
        <v>0.70353254269149124</v>
      </c>
      <c r="E335" s="5">
        <v>67.405000000000001</v>
      </c>
      <c r="F335" s="5">
        <v>30.609100000000002</v>
      </c>
      <c r="G335" s="5">
        <f t="shared" si="42"/>
        <v>0.49478459381491735</v>
      </c>
      <c r="H335" s="5">
        <f t="shared" si="43"/>
        <v>0.71729935063869876</v>
      </c>
      <c r="I335" s="5">
        <v>67.405000000000001</v>
      </c>
      <c r="J335" s="5">
        <v>22.045500000000001</v>
      </c>
      <c r="K335" s="5">
        <f t="shared" si="44"/>
        <v>0.61254441526340186</v>
      </c>
      <c r="L335" s="5">
        <f t="shared" si="45"/>
        <v>0.55072032935051707</v>
      </c>
      <c r="M335" s="5">
        <v>53.841000000000001</v>
      </c>
      <c r="N335" s="5">
        <v>24.629000000000001</v>
      </c>
      <c r="O335" s="5">
        <f t="shared" si="46"/>
        <v>0.52037384261496533</v>
      </c>
      <c r="P335" s="5">
        <f t="shared" si="47"/>
        <v>0.29860029218673279</v>
      </c>
    </row>
    <row r="336" spans="1:16" ht="20" customHeight="1" x14ac:dyDescent="0.15">
      <c r="A336" s="28">
        <v>67.608000000000004</v>
      </c>
      <c r="B336" s="4">
        <v>32.790900000000001</v>
      </c>
      <c r="C336" s="5">
        <f t="shared" si="40"/>
        <v>0.63915596018037946</v>
      </c>
      <c r="D336" s="5">
        <f t="shared" si="41"/>
        <v>0.69258746871402777</v>
      </c>
      <c r="E336" s="5">
        <v>67.608000000000004</v>
      </c>
      <c r="F336" s="5">
        <v>31.2</v>
      </c>
      <c r="G336" s="5">
        <f t="shared" si="42"/>
        <v>0.49627470986779815</v>
      </c>
      <c r="H336" s="5">
        <f t="shared" si="43"/>
        <v>0.73114661129949599</v>
      </c>
      <c r="I336" s="5">
        <v>67.608000000000004</v>
      </c>
      <c r="J336" s="5">
        <v>21.666699999999999</v>
      </c>
      <c r="K336" s="5">
        <f t="shared" si="44"/>
        <v>0.61438918221390215</v>
      </c>
      <c r="L336" s="5">
        <f t="shared" si="45"/>
        <v>0.54125749744568485</v>
      </c>
      <c r="M336" s="5">
        <v>54.003</v>
      </c>
      <c r="N336" s="5">
        <v>25.557400000000001</v>
      </c>
      <c r="O336" s="5">
        <f t="shared" si="46"/>
        <v>0.52193957435292759</v>
      </c>
      <c r="P336" s="5">
        <f t="shared" si="47"/>
        <v>0.30985614956081065</v>
      </c>
    </row>
    <row r="337" spans="1:16" ht="20" customHeight="1" x14ac:dyDescent="0.15">
      <c r="A337" s="28">
        <v>67.811000000000007</v>
      </c>
      <c r="B337" s="4">
        <v>33.318199999999997</v>
      </c>
      <c r="C337" s="5">
        <f t="shared" si="40"/>
        <v>0.64107509193870127</v>
      </c>
      <c r="D337" s="5">
        <f t="shared" si="41"/>
        <v>0.70372474680803876</v>
      </c>
      <c r="E337" s="5">
        <v>67.811000000000007</v>
      </c>
      <c r="F337" s="5">
        <v>31.2</v>
      </c>
      <c r="G337" s="5">
        <f t="shared" si="42"/>
        <v>0.49776482592067894</v>
      </c>
      <c r="H337" s="5">
        <f t="shared" si="43"/>
        <v>0.73114661129949599</v>
      </c>
      <c r="I337" s="5">
        <v>67.811000000000007</v>
      </c>
      <c r="J337" s="5">
        <v>24.045500000000001</v>
      </c>
      <c r="K337" s="5">
        <f t="shared" si="44"/>
        <v>0.61623394916440244</v>
      </c>
      <c r="L337" s="5">
        <f t="shared" si="45"/>
        <v>0.60068248301911309</v>
      </c>
      <c r="M337" s="5">
        <v>54.164999999999999</v>
      </c>
      <c r="N337" s="5">
        <v>24.126300000000001</v>
      </c>
      <c r="O337" s="5">
        <f t="shared" si="46"/>
        <v>0.52350530609088974</v>
      </c>
      <c r="P337" s="5">
        <f t="shared" si="47"/>
        <v>0.29250559216309113</v>
      </c>
    </row>
    <row r="338" spans="1:16" ht="20" customHeight="1" x14ac:dyDescent="0.15">
      <c r="A338" s="28">
        <v>68.013999999999996</v>
      </c>
      <c r="B338" s="4">
        <v>33.827300000000001</v>
      </c>
      <c r="C338" s="5">
        <f t="shared" si="40"/>
        <v>0.64299422369702297</v>
      </c>
      <c r="D338" s="5">
        <f t="shared" si="41"/>
        <v>0.71447761666895482</v>
      </c>
      <c r="E338" s="5">
        <v>68.013999999999996</v>
      </c>
      <c r="F338" s="5">
        <v>31.336400000000001</v>
      </c>
      <c r="G338" s="5">
        <f t="shared" si="42"/>
        <v>0.49925494197355963</v>
      </c>
      <c r="H338" s="5">
        <f t="shared" si="43"/>
        <v>0.73434303430530534</v>
      </c>
      <c r="I338" s="5">
        <v>68.013999999999996</v>
      </c>
      <c r="J338" s="5">
        <v>22.7273</v>
      </c>
      <c r="K338" s="5">
        <f t="shared" si="44"/>
        <v>0.61807871611490262</v>
      </c>
      <c r="L338" s="5">
        <f t="shared" si="45"/>
        <v>0.56775242753614141</v>
      </c>
      <c r="M338" s="5">
        <v>54.326999999999998</v>
      </c>
      <c r="N338" s="5">
        <v>27.453199999999999</v>
      </c>
      <c r="O338" s="5">
        <f t="shared" si="46"/>
        <v>0.52507103782885201</v>
      </c>
      <c r="P338" s="5">
        <f t="shared" si="47"/>
        <v>0.33284069761097945</v>
      </c>
    </row>
    <row r="339" spans="1:16" ht="20" customHeight="1" x14ac:dyDescent="0.15">
      <c r="A339" s="28">
        <v>68.216999999999999</v>
      </c>
      <c r="B339" s="4">
        <v>33.200000000000003</v>
      </c>
      <c r="C339" s="5">
        <f t="shared" si="40"/>
        <v>0.64491335545534467</v>
      </c>
      <c r="D339" s="5">
        <f t="shared" si="41"/>
        <v>0.70122820542607012</v>
      </c>
      <c r="E339" s="5">
        <v>68.216999999999999</v>
      </c>
      <c r="F339" s="5">
        <v>31.7364</v>
      </c>
      <c r="G339" s="5">
        <f t="shared" si="42"/>
        <v>0.50074505802644043</v>
      </c>
      <c r="H339" s="5">
        <f t="shared" si="43"/>
        <v>0.74371670880914498</v>
      </c>
      <c r="I339" s="5">
        <v>68.216999999999999</v>
      </c>
      <c r="J339" s="5">
        <v>23.606100000000001</v>
      </c>
      <c r="K339" s="5">
        <f t="shared" si="44"/>
        <v>0.6199234830654029</v>
      </c>
      <c r="L339" s="5">
        <f t="shared" si="45"/>
        <v>0.5897057978581226</v>
      </c>
      <c r="M339" s="5">
        <v>54.49</v>
      </c>
      <c r="N339" s="5">
        <v>29.6084</v>
      </c>
      <c r="O339" s="5">
        <f t="shared" si="46"/>
        <v>0.52664643457754245</v>
      </c>
      <c r="P339" s="5">
        <f t="shared" si="47"/>
        <v>0.35897019331607694</v>
      </c>
    </row>
    <row r="340" spans="1:16" ht="20" customHeight="1" x14ac:dyDescent="0.15">
      <c r="A340" s="28">
        <v>68.42</v>
      </c>
      <c r="B340" s="4">
        <v>33.881799999999998</v>
      </c>
      <c r="C340" s="5">
        <f t="shared" si="40"/>
        <v>0.64683248721366648</v>
      </c>
      <c r="D340" s="5">
        <f t="shared" si="41"/>
        <v>0.71562872923509091</v>
      </c>
      <c r="E340" s="5">
        <v>68.42</v>
      </c>
      <c r="F340" s="5">
        <v>30.863600000000002</v>
      </c>
      <c r="G340" s="5">
        <f t="shared" si="42"/>
        <v>0.50223517407932117</v>
      </c>
      <c r="H340" s="5">
        <f t="shared" si="43"/>
        <v>0.72326335104176676</v>
      </c>
      <c r="I340" s="5">
        <v>68.42</v>
      </c>
      <c r="J340" s="5">
        <v>23.878799999999998</v>
      </c>
      <c r="K340" s="5">
        <f t="shared" si="44"/>
        <v>0.62176825001590319</v>
      </c>
      <c r="L340" s="5">
        <f t="shared" si="45"/>
        <v>0.5965181375108356</v>
      </c>
      <c r="M340" s="5">
        <v>54.652000000000001</v>
      </c>
      <c r="N340" s="5">
        <v>31.486999999999998</v>
      </c>
      <c r="O340" s="5">
        <f t="shared" si="46"/>
        <v>0.52821216631550461</v>
      </c>
      <c r="P340" s="5">
        <f t="shared" si="47"/>
        <v>0.38174620975612711</v>
      </c>
    </row>
    <row r="341" spans="1:16" ht="20" customHeight="1" x14ac:dyDescent="0.15">
      <c r="A341" s="28">
        <v>68.623000000000005</v>
      </c>
      <c r="B341" s="4">
        <v>34.836399999999998</v>
      </c>
      <c r="C341" s="5">
        <f t="shared" si="40"/>
        <v>0.6487516189719883</v>
      </c>
      <c r="D341" s="5">
        <f t="shared" si="41"/>
        <v>0.7357911522742393</v>
      </c>
      <c r="E341" s="5">
        <v>68.623000000000005</v>
      </c>
      <c r="F341" s="5">
        <v>30.572700000000001</v>
      </c>
      <c r="G341" s="5">
        <f t="shared" si="42"/>
        <v>0.50372529013220202</v>
      </c>
      <c r="H341" s="5">
        <f t="shared" si="43"/>
        <v>0.7164463462588494</v>
      </c>
      <c r="I341" s="5">
        <v>68.623000000000005</v>
      </c>
      <c r="J341" s="5">
        <v>23.848500000000001</v>
      </c>
      <c r="K341" s="5">
        <f t="shared" si="44"/>
        <v>0.62361301696640348</v>
      </c>
      <c r="L341" s="5">
        <f t="shared" si="45"/>
        <v>0.59576121088275635</v>
      </c>
      <c r="M341" s="5">
        <v>54.814</v>
      </c>
      <c r="N341" s="5">
        <v>26.976400000000002</v>
      </c>
      <c r="O341" s="5">
        <f t="shared" si="46"/>
        <v>0.52977789805346687</v>
      </c>
      <c r="P341" s="5">
        <f t="shared" si="47"/>
        <v>0.32706000739559782</v>
      </c>
    </row>
    <row r="342" spans="1:16" ht="20" customHeight="1" x14ac:dyDescent="0.15">
      <c r="A342" s="28">
        <v>68.825999999999993</v>
      </c>
      <c r="B342" s="4">
        <v>33.790900000000001</v>
      </c>
      <c r="C342" s="5">
        <f t="shared" si="40"/>
        <v>0.65067075073030989</v>
      </c>
      <c r="D342" s="5">
        <f t="shared" si="41"/>
        <v>0.71370880020276473</v>
      </c>
      <c r="E342" s="5">
        <v>68.825999999999993</v>
      </c>
      <c r="F342" s="5">
        <v>29.9818</v>
      </c>
      <c r="G342" s="5">
        <f t="shared" si="42"/>
        <v>0.50521540618508265</v>
      </c>
      <c r="H342" s="5">
        <f t="shared" si="43"/>
        <v>0.70259908559805218</v>
      </c>
      <c r="I342" s="5">
        <v>68.825999999999993</v>
      </c>
      <c r="J342" s="5">
        <v>22.954499999999999</v>
      </c>
      <c r="K342" s="5">
        <f t="shared" si="44"/>
        <v>0.62545778391690365</v>
      </c>
      <c r="L342" s="5">
        <f t="shared" si="45"/>
        <v>0.5734281281928939</v>
      </c>
      <c r="M342" s="5">
        <v>54.975999999999999</v>
      </c>
      <c r="N342" s="5">
        <v>32.5426</v>
      </c>
      <c r="O342" s="5">
        <f t="shared" si="46"/>
        <v>0.53134362979142913</v>
      </c>
      <c r="P342" s="5">
        <f t="shared" si="47"/>
        <v>0.39454423113061721</v>
      </c>
    </row>
    <row r="343" spans="1:16" ht="20" customHeight="1" x14ac:dyDescent="0.15">
      <c r="A343" s="28">
        <v>69.028999999999996</v>
      </c>
      <c r="B343" s="4">
        <v>34.709099999999999</v>
      </c>
      <c r="C343" s="5">
        <f t="shared" si="40"/>
        <v>0.6525898824886317</v>
      </c>
      <c r="D343" s="5">
        <f t="shared" si="41"/>
        <v>0.73310240677572314</v>
      </c>
      <c r="E343" s="5">
        <v>69.028999999999996</v>
      </c>
      <c r="F343" s="5">
        <v>30.4727</v>
      </c>
      <c r="G343" s="5">
        <f t="shared" si="42"/>
        <v>0.5067055222379635</v>
      </c>
      <c r="H343" s="5">
        <f t="shared" si="43"/>
        <v>0.71410292763288941</v>
      </c>
      <c r="I343" s="5">
        <v>69.028999999999996</v>
      </c>
      <c r="J343" s="5">
        <v>22.909099999999999</v>
      </c>
      <c r="K343" s="5">
        <f t="shared" si="44"/>
        <v>0.62730255086740394</v>
      </c>
      <c r="L343" s="5">
        <f t="shared" si="45"/>
        <v>0.57229398730461678</v>
      </c>
      <c r="M343" s="5">
        <v>55.137999999999998</v>
      </c>
      <c r="N343" s="5">
        <v>30.976500000000001</v>
      </c>
      <c r="O343" s="5">
        <f t="shared" si="46"/>
        <v>0.53290936152939128</v>
      </c>
      <c r="P343" s="5">
        <f t="shared" si="47"/>
        <v>0.37555694307208287</v>
      </c>
    </row>
    <row r="344" spans="1:16" ht="20" customHeight="1" x14ac:dyDescent="0.15">
      <c r="A344" s="28">
        <v>69.231999999999999</v>
      </c>
      <c r="B344" s="4">
        <v>35</v>
      </c>
      <c r="C344" s="5">
        <f t="shared" si="40"/>
        <v>0.65450901424695351</v>
      </c>
      <c r="D344" s="5">
        <f t="shared" si="41"/>
        <v>0.73924660210579674</v>
      </c>
      <c r="E344" s="5">
        <v>69.231999999999999</v>
      </c>
      <c r="F344" s="5">
        <v>30.2636</v>
      </c>
      <c r="G344" s="5">
        <f t="shared" si="42"/>
        <v>0.50819563829084424</v>
      </c>
      <c r="H344" s="5">
        <f t="shared" si="43"/>
        <v>0.70920283928600725</v>
      </c>
      <c r="I344" s="5">
        <v>69.231999999999999</v>
      </c>
      <c r="J344" s="5">
        <v>23.621200000000002</v>
      </c>
      <c r="K344" s="5">
        <f t="shared" si="44"/>
        <v>0.62914731781790423</v>
      </c>
      <c r="L344" s="5">
        <f t="shared" si="45"/>
        <v>0.59008301211832048</v>
      </c>
      <c r="M344" s="5">
        <v>55.301000000000002</v>
      </c>
      <c r="N344" s="5">
        <v>29.501799999999999</v>
      </c>
      <c r="O344" s="5">
        <f t="shared" si="46"/>
        <v>0.53448475827808173</v>
      </c>
      <c r="P344" s="5">
        <f t="shared" si="47"/>
        <v>0.35767778229057423</v>
      </c>
    </row>
    <row r="345" spans="1:16" ht="20" customHeight="1" x14ac:dyDescent="0.15">
      <c r="A345" s="28">
        <v>69.435000000000002</v>
      </c>
      <c r="B345" s="4">
        <v>35.218200000000003</v>
      </c>
      <c r="C345" s="5">
        <f t="shared" si="40"/>
        <v>0.65642814600527521</v>
      </c>
      <c r="D345" s="5">
        <f t="shared" si="41"/>
        <v>0.7438552766366392</v>
      </c>
      <c r="E345" s="5">
        <v>69.435000000000002</v>
      </c>
      <c r="F345" s="5">
        <v>29.7182</v>
      </c>
      <c r="G345" s="5">
        <f t="shared" si="42"/>
        <v>0.50968575434372498</v>
      </c>
      <c r="H345" s="5">
        <f t="shared" si="43"/>
        <v>0.69642183410002179</v>
      </c>
      <c r="I345" s="5">
        <v>69.435000000000002</v>
      </c>
      <c r="J345" s="5">
        <v>22.833300000000001</v>
      </c>
      <c r="K345" s="5">
        <f t="shared" si="44"/>
        <v>0.63099208476840452</v>
      </c>
      <c r="L345" s="5">
        <f t="shared" si="45"/>
        <v>0.57040042168057703</v>
      </c>
      <c r="M345" s="5">
        <v>55.463000000000001</v>
      </c>
      <c r="N345" s="5">
        <v>30.485099999999999</v>
      </c>
      <c r="O345" s="5">
        <f t="shared" si="46"/>
        <v>0.53605049001604399</v>
      </c>
      <c r="P345" s="5">
        <f t="shared" si="47"/>
        <v>0.3695992434667168</v>
      </c>
    </row>
    <row r="346" spans="1:16" ht="20" customHeight="1" x14ac:dyDescent="0.15">
      <c r="A346" s="28">
        <v>69.638000000000005</v>
      </c>
      <c r="B346" s="4">
        <v>35.390900000000002</v>
      </c>
      <c r="C346" s="5">
        <f t="shared" si="40"/>
        <v>0.65834727776359703</v>
      </c>
      <c r="D346" s="5">
        <f t="shared" si="41"/>
        <v>0.74750293058474404</v>
      </c>
      <c r="E346" s="5">
        <v>69.638000000000005</v>
      </c>
      <c r="F346" s="5">
        <v>29.927299999999999</v>
      </c>
      <c r="G346" s="5">
        <f t="shared" si="42"/>
        <v>0.51117587039660584</v>
      </c>
      <c r="H346" s="5">
        <f t="shared" si="43"/>
        <v>0.70132192244690394</v>
      </c>
      <c r="I346" s="5">
        <v>69.638000000000005</v>
      </c>
      <c r="J346" s="5">
        <v>23.303000000000001</v>
      </c>
      <c r="K346" s="5">
        <f t="shared" si="44"/>
        <v>0.6328368517189048</v>
      </c>
      <c r="L346" s="5">
        <f t="shared" si="45"/>
        <v>0.58213403346964676</v>
      </c>
      <c r="M346" s="5">
        <v>55.625</v>
      </c>
      <c r="N346" s="5">
        <v>30.5839</v>
      </c>
      <c r="O346" s="5">
        <f t="shared" si="46"/>
        <v>0.53761622175400614</v>
      </c>
      <c r="P346" s="5">
        <f t="shared" si="47"/>
        <v>0.37079708783181686</v>
      </c>
    </row>
    <row r="347" spans="1:16" ht="20" customHeight="1" x14ac:dyDescent="0.15">
      <c r="A347" s="28">
        <v>69.840999999999994</v>
      </c>
      <c r="B347" s="4">
        <v>34.9636</v>
      </c>
      <c r="C347" s="5">
        <f t="shared" si="40"/>
        <v>0.66026640952191873</v>
      </c>
      <c r="D347" s="5">
        <f t="shared" si="41"/>
        <v>0.73847778563960664</v>
      </c>
      <c r="E347" s="5">
        <v>69.840999999999994</v>
      </c>
      <c r="F347" s="5">
        <v>29.7</v>
      </c>
      <c r="G347" s="5">
        <f t="shared" si="42"/>
        <v>0.51266598644948647</v>
      </c>
      <c r="H347" s="5">
        <f t="shared" si="43"/>
        <v>0.6959953319100971</v>
      </c>
      <c r="I347" s="5">
        <v>69.840999999999994</v>
      </c>
      <c r="J347" s="5">
        <v>23.136399999999998</v>
      </c>
      <c r="K347" s="5">
        <f t="shared" si="44"/>
        <v>0.63468161866940498</v>
      </c>
      <c r="L347" s="5">
        <f t="shared" si="45"/>
        <v>0.57797218606905265</v>
      </c>
      <c r="M347" s="5">
        <v>55.786999999999999</v>
      </c>
      <c r="N347" s="5">
        <v>31.4375</v>
      </c>
      <c r="O347" s="5">
        <f t="shared" si="46"/>
        <v>0.5391819534919684</v>
      </c>
      <c r="P347" s="5">
        <f t="shared" si="47"/>
        <v>0.38114607518049504</v>
      </c>
    </row>
    <row r="348" spans="1:16" ht="20" customHeight="1" x14ac:dyDescent="0.15">
      <c r="A348" s="28">
        <v>70.043999999999997</v>
      </c>
      <c r="B348" s="4">
        <v>35.4</v>
      </c>
      <c r="C348" s="5">
        <f t="shared" si="40"/>
        <v>0.66218554128024043</v>
      </c>
      <c r="D348" s="5">
        <f t="shared" si="41"/>
        <v>0.74769513470129156</v>
      </c>
      <c r="E348" s="5">
        <v>70.043999999999997</v>
      </c>
      <c r="F348" s="5">
        <v>30.209099999999999</v>
      </c>
      <c r="G348" s="5">
        <f t="shared" si="42"/>
        <v>0.51415610250236732</v>
      </c>
      <c r="H348" s="5">
        <f t="shared" si="43"/>
        <v>0.70792567613485902</v>
      </c>
      <c r="I348" s="5">
        <v>70.043999999999997</v>
      </c>
      <c r="J348" s="5">
        <v>23.5152</v>
      </c>
      <c r="K348" s="5">
        <f t="shared" si="44"/>
        <v>0.63652638561990527</v>
      </c>
      <c r="L348" s="5">
        <f t="shared" si="45"/>
        <v>0.58743501797388487</v>
      </c>
      <c r="M348" s="5">
        <v>55.948999999999998</v>
      </c>
      <c r="N348" s="5">
        <v>30.297000000000001</v>
      </c>
      <c r="O348" s="5">
        <f t="shared" si="46"/>
        <v>0.54074768522993066</v>
      </c>
      <c r="P348" s="5">
        <f t="shared" si="47"/>
        <v>0.36731873207931476</v>
      </c>
    </row>
    <row r="349" spans="1:16" ht="20" customHeight="1" x14ac:dyDescent="0.15">
      <c r="A349" s="28">
        <v>70.247</v>
      </c>
      <c r="B349" s="4">
        <v>35.809100000000001</v>
      </c>
      <c r="C349" s="5">
        <f t="shared" si="40"/>
        <v>0.66410467303856224</v>
      </c>
      <c r="D349" s="5">
        <f t="shared" si="41"/>
        <v>0.75633587141333392</v>
      </c>
      <c r="E349" s="5">
        <v>70.247</v>
      </c>
      <c r="F349" s="5">
        <v>29.890899999999998</v>
      </c>
      <c r="G349" s="5">
        <f t="shared" si="42"/>
        <v>0.51564621855524806</v>
      </c>
      <c r="H349" s="5">
        <f t="shared" si="43"/>
        <v>0.70046891806705458</v>
      </c>
      <c r="I349" s="5">
        <v>70.247</v>
      </c>
      <c r="J349" s="5">
        <v>23.151499999999999</v>
      </c>
      <c r="K349" s="5">
        <f t="shared" si="44"/>
        <v>0.63837115257040555</v>
      </c>
      <c r="L349" s="5">
        <f t="shared" si="45"/>
        <v>0.57834940032925064</v>
      </c>
      <c r="M349" s="5">
        <v>56.110999999999997</v>
      </c>
      <c r="N349" s="5">
        <v>26.740600000000001</v>
      </c>
      <c r="O349" s="5">
        <f t="shared" si="46"/>
        <v>0.54231341696789281</v>
      </c>
      <c r="P349" s="5">
        <f t="shared" si="47"/>
        <v>0.3242011845080412</v>
      </c>
    </row>
    <row r="350" spans="1:16" ht="20" customHeight="1" x14ac:dyDescent="0.15">
      <c r="A350" s="28">
        <v>70.45</v>
      </c>
      <c r="B350" s="4">
        <v>35.763599999999997</v>
      </c>
      <c r="C350" s="5">
        <f t="shared" si="40"/>
        <v>0.66602380479688406</v>
      </c>
      <c r="D350" s="5">
        <f t="shared" si="41"/>
        <v>0.7553748508305963</v>
      </c>
      <c r="E350" s="5">
        <v>70.45</v>
      </c>
      <c r="F350" s="5">
        <v>29.4727</v>
      </c>
      <c r="G350" s="5">
        <f t="shared" si="42"/>
        <v>0.51713633460812891</v>
      </c>
      <c r="H350" s="5">
        <f t="shared" si="43"/>
        <v>0.69066874137329015</v>
      </c>
      <c r="I350" s="5">
        <v>70.45</v>
      </c>
      <c r="J350" s="5">
        <v>23.090900000000001</v>
      </c>
      <c r="K350" s="5">
        <f t="shared" si="44"/>
        <v>0.64021591952090584</v>
      </c>
      <c r="L350" s="5">
        <f t="shared" si="45"/>
        <v>0.57683554707309226</v>
      </c>
      <c r="M350" s="5">
        <v>56.274000000000001</v>
      </c>
      <c r="N350" s="5">
        <v>23.464300000000001</v>
      </c>
      <c r="O350" s="5">
        <f t="shared" si="46"/>
        <v>0.54388881371658326</v>
      </c>
      <c r="P350" s="5">
        <f t="shared" si="47"/>
        <v>0.28447954995968794</v>
      </c>
    </row>
    <row r="351" spans="1:16" ht="20" customHeight="1" x14ac:dyDescent="0.15">
      <c r="A351" s="28">
        <v>70.653000000000006</v>
      </c>
      <c r="B351" s="4">
        <v>36.827300000000001</v>
      </c>
      <c r="C351" s="5">
        <f t="shared" si="40"/>
        <v>0.66794293655520576</v>
      </c>
      <c r="D351" s="5">
        <f t="shared" si="41"/>
        <v>0.77784161113516592</v>
      </c>
      <c r="E351" s="5">
        <v>70.653000000000006</v>
      </c>
      <c r="F351" s="5">
        <v>29.7</v>
      </c>
      <c r="G351" s="5">
        <f t="shared" si="42"/>
        <v>0.51862645066100965</v>
      </c>
      <c r="H351" s="5">
        <f t="shared" si="43"/>
        <v>0.6959953319100971</v>
      </c>
      <c r="I351" s="5">
        <v>70.653000000000006</v>
      </c>
      <c r="J351" s="5">
        <v>22.409099999999999</v>
      </c>
      <c r="K351" s="5">
        <f t="shared" si="44"/>
        <v>0.64206068647140624</v>
      </c>
      <c r="L351" s="5">
        <f t="shared" si="45"/>
        <v>0.5598034488874678</v>
      </c>
      <c r="M351" s="5">
        <v>56.436</v>
      </c>
      <c r="N351" s="5">
        <v>23.289300000000001</v>
      </c>
      <c r="O351" s="5">
        <f t="shared" si="46"/>
        <v>0.54545454545454553</v>
      </c>
      <c r="P351" s="5">
        <f t="shared" si="47"/>
        <v>0.28235786206603908</v>
      </c>
    </row>
    <row r="352" spans="1:16" ht="20" customHeight="1" x14ac:dyDescent="0.15">
      <c r="A352" s="28">
        <v>70.855999999999995</v>
      </c>
      <c r="B352" s="4">
        <v>35.190899999999999</v>
      </c>
      <c r="C352" s="5">
        <f t="shared" si="40"/>
        <v>0.66986206831352746</v>
      </c>
      <c r="D352" s="5">
        <f t="shared" si="41"/>
        <v>0.74327866428699663</v>
      </c>
      <c r="E352" s="5">
        <v>70.855999999999995</v>
      </c>
      <c r="F352" s="5">
        <v>29.8</v>
      </c>
      <c r="G352" s="5">
        <f t="shared" si="42"/>
        <v>0.52011656671389039</v>
      </c>
      <c r="H352" s="5">
        <f t="shared" si="43"/>
        <v>0.6983387505360571</v>
      </c>
      <c r="I352" s="5">
        <v>70.855999999999995</v>
      </c>
      <c r="J352" s="5">
        <v>22.2424</v>
      </c>
      <c r="K352" s="5">
        <f t="shared" si="44"/>
        <v>0.6439054534219063</v>
      </c>
      <c r="L352" s="5">
        <f t="shared" si="45"/>
        <v>0.55563910337919031</v>
      </c>
      <c r="M352" s="5">
        <v>56.597999999999999</v>
      </c>
      <c r="N352" s="5">
        <v>21.7864</v>
      </c>
      <c r="O352" s="5">
        <f t="shared" si="46"/>
        <v>0.54702027719250768</v>
      </c>
      <c r="P352" s="5">
        <f t="shared" si="47"/>
        <v>0.26413680643538251</v>
      </c>
    </row>
    <row r="353" spans="1:16" ht="20" customHeight="1" x14ac:dyDescent="0.15">
      <c r="A353" s="28">
        <v>71.058999999999997</v>
      </c>
      <c r="B353" s="4">
        <v>36.236400000000003</v>
      </c>
      <c r="C353" s="5">
        <f t="shared" si="40"/>
        <v>0.67178120007184927</v>
      </c>
      <c r="D353" s="5">
        <f t="shared" si="41"/>
        <v>0.76536101635847131</v>
      </c>
      <c r="E353" s="5">
        <v>71.058999999999997</v>
      </c>
      <c r="F353" s="5">
        <v>28.636399999999998</v>
      </c>
      <c r="G353" s="5">
        <f t="shared" si="42"/>
        <v>0.52160668276677113</v>
      </c>
      <c r="H353" s="5">
        <f t="shared" si="43"/>
        <v>0.67107073140438733</v>
      </c>
      <c r="I353" s="5">
        <v>71.058999999999997</v>
      </c>
      <c r="J353" s="5">
        <v>22.909099999999999</v>
      </c>
      <c r="K353" s="5">
        <f t="shared" si="44"/>
        <v>0.64575022037240659</v>
      </c>
      <c r="L353" s="5">
        <f t="shared" si="45"/>
        <v>0.57229398730461678</v>
      </c>
      <c r="M353" s="5">
        <v>56.76</v>
      </c>
      <c r="N353" s="5">
        <v>32.280700000000003</v>
      </c>
      <c r="O353" s="5">
        <f t="shared" si="46"/>
        <v>0.54858600893046994</v>
      </c>
      <c r="P353" s="5">
        <f t="shared" si="47"/>
        <v>0.39136897364863643</v>
      </c>
    </row>
    <row r="354" spans="1:16" ht="20" customHeight="1" x14ac:dyDescent="0.15">
      <c r="A354" s="28">
        <v>71.262</v>
      </c>
      <c r="B354" s="4">
        <v>38.063600000000001</v>
      </c>
      <c r="C354" s="5">
        <f t="shared" si="40"/>
        <v>0.67370033183017097</v>
      </c>
      <c r="D354" s="5">
        <f t="shared" si="41"/>
        <v>0.80395391325469157</v>
      </c>
      <c r="E354" s="5">
        <v>71.262</v>
      </c>
      <c r="F354" s="5">
        <v>28.581800000000001</v>
      </c>
      <c r="G354" s="5">
        <f t="shared" si="42"/>
        <v>0.52309679881965199</v>
      </c>
      <c r="H354" s="5">
        <f t="shared" si="43"/>
        <v>0.66979122483461329</v>
      </c>
      <c r="I354" s="5">
        <v>71.262</v>
      </c>
      <c r="J354" s="5">
        <v>24.5</v>
      </c>
      <c r="K354" s="5">
        <f t="shared" si="44"/>
        <v>0.64759498732290699</v>
      </c>
      <c r="L354" s="5">
        <f t="shared" si="45"/>
        <v>0.61203638244030156</v>
      </c>
      <c r="M354" s="5">
        <v>56.921999999999997</v>
      </c>
      <c r="N354" s="5">
        <v>26.9041</v>
      </c>
      <c r="O354" s="5">
        <f t="shared" si="46"/>
        <v>0.5501517406684322</v>
      </c>
      <c r="P354" s="5">
        <f t="shared" si="47"/>
        <v>0.32618344719725029</v>
      </c>
    </row>
    <row r="355" spans="1:16" ht="20" customHeight="1" x14ac:dyDescent="0.15">
      <c r="A355" s="28">
        <v>71.465000000000003</v>
      </c>
      <c r="B355" s="4">
        <v>37.409100000000002</v>
      </c>
      <c r="C355" s="5">
        <f t="shared" si="40"/>
        <v>0.67561946358849279</v>
      </c>
      <c r="D355" s="5">
        <f t="shared" si="41"/>
        <v>0.79013000179531323</v>
      </c>
      <c r="E355" s="5">
        <v>71.465000000000003</v>
      </c>
      <c r="F355" s="5">
        <v>28.0091</v>
      </c>
      <c r="G355" s="5">
        <f t="shared" si="42"/>
        <v>0.52458691487253273</v>
      </c>
      <c r="H355" s="5">
        <f t="shared" si="43"/>
        <v>0.65637046636374075</v>
      </c>
      <c r="I355" s="5">
        <v>71.465000000000003</v>
      </c>
      <c r="J355" s="5">
        <v>22.924199999999999</v>
      </c>
      <c r="K355" s="5">
        <f t="shared" si="44"/>
        <v>0.64943975427340728</v>
      </c>
      <c r="L355" s="5">
        <f t="shared" si="45"/>
        <v>0.57267120156481466</v>
      </c>
      <c r="M355" s="5">
        <v>57.084000000000003</v>
      </c>
      <c r="N355" s="5">
        <v>29.517199999999999</v>
      </c>
      <c r="O355" s="5">
        <f t="shared" si="46"/>
        <v>0.55171747240639446</v>
      </c>
      <c r="P355" s="5">
        <f t="shared" si="47"/>
        <v>0.35786449082521538</v>
      </c>
    </row>
    <row r="356" spans="1:16" ht="20" customHeight="1" x14ac:dyDescent="0.15">
      <c r="A356" s="28">
        <v>71.668999999999997</v>
      </c>
      <c r="B356" s="4">
        <v>37</v>
      </c>
      <c r="C356" s="5">
        <f t="shared" si="40"/>
        <v>0.67754804919784073</v>
      </c>
      <c r="D356" s="5">
        <f t="shared" si="41"/>
        <v>0.78148926508327088</v>
      </c>
      <c r="E356" s="5">
        <v>71.668999999999997</v>
      </c>
      <c r="F356" s="5">
        <v>28.790900000000001</v>
      </c>
      <c r="G356" s="5">
        <f t="shared" si="42"/>
        <v>0.52608437139858033</v>
      </c>
      <c r="H356" s="5">
        <f t="shared" si="43"/>
        <v>0.67469131318149544</v>
      </c>
      <c r="I356" s="5">
        <v>71.668999999999997</v>
      </c>
      <c r="J356" s="5">
        <v>22.5152</v>
      </c>
      <c r="K356" s="5">
        <f t="shared" si="44"/>
        <v>0.65129360874583109</v>
      </c>
      <c r="L356" s="5">
        <f t="shared" si="45"/>
        <v>0.5624539411395868</v>
      </c>
      <c r="M356" s="5">
        <v>57.247</v>
      </c>
      <c r="N356" s="5">
        <v>31.457899999999999</v>
      </c>
      <c r="O356" s="5">
        <f t="shared" si="46"/>
        <v>0.5532928691550848</v>
      </c>
      <c r="P356" s="5">
        <f t="shared" si="47"/>
        <v>0.38139340336924038</v>
      </c>
    </row>
    <row r="357" spans="1:16" ht="20" customHeight="1" x14ac:dyDescent="0.15">
      <c r="A357" s="28">
        <v>71.872</v>
      </c>
      <c r="B357" s="4">
        <v>36.527299999999997</v>
      </c>
      <c r="C357" s="5">
        <f t="shared" si="40"/>
        <v>0.67946718095616243</v>
      </c>
      <c r="D357" s="5">
        <f t="shared" si="41"/>
        <v>0.7715052116885448</v>
      </c>
      <c r="E357" s="5">
        <v>71.872</v>
      </c>
      <c r="F357" s="5">
        <v>29.0364</v>
      </c>
      <c r="G357" s="5">
        <f t="shared" si="42"/>
        <v>0.52757448745146118</v>
      </c>
      <c r="H357" s="5">
        <f t="shared" si="43"/>
        <v>0.68044440590822708</v>
      </c>
      <c r="I357" s="5">
        <v>71.872</v>
      </c>
      <c r="J357" s="5">
        <v>23.060600000000001</v>
      </c>
      <c r="K357" s="5">
        <f t="shared" si="44"/>
        <v>0.65313837569633137</v>
      </c>
      <c r="L357" s="5">
        <f t="shared" si="45"/>
        <v>0.57607862044501301</v>
      </c>
      <c r="M357" s="5">
        <v>57.408999999999999</v>
      </c>
      <c r="N357" s="5">
        <v>30.140899999999998</v>
      </c>
      <c r="O357" s="5">
        <f t="shared" si="46"/>
        <v>0.55485860089304706</v>
      </c>
      <c r="P357" s="5">
        <f t="shared" si="47"/>
        <v>0.36542618647817993</v>
      </c>
    </row>
    <row r="358" spans="1:16" ht="20" customHeight="1" x14ac:dyDescent="0.15">
      <c r="A358" s="28">
        <v>72.075000000000003</v>
      </c>
      <c r="B358" s="4">
        <v>37.063600000000001</v>
      </c>
      <c r="C358" s="5">
        <f t="shared" si="40"/>
        <v>0.68138631271448424</v>
      </c>
      <c r="D358" s="5">
        <f t="shared" si="41"/>
        <v>0.78283258176595449</v>
      </c>
      <c r="E358" s="5">
        <v>72.075000000000003</v>
      </c>
      <c r="F358" s="5">
        <v>29.2364</v>
      </c>
      <c r="G358" s="5">
        <f t="shared" si="42"/>
        <v>0.52906460350434192</v>
      </c>
      <c r="H358" s="5">
        <f t="shared" si="43"/>
        <v>0.68513124316014684</v>
      </c>
      <c r="I358" s="5">
        <v>72.075000000000003</v>
      </c>
      <c r="J358" s="5">
        <v>22.924199999999999</v>
      </c>
      <c r="K358" s="5">
        <f t="shared" si="44"/>
        <v>0.65498314264683166</v>
      </c>
      <c r="L358" s="5">
        <f t="shared" si="45"/>
        <v>0.57267120156481466</v>
      </c>
      <c r="M358" s="5">
        <v>57.570999999999998</v>
      </c>
      <c r="N358" s="5">
        <v>29.308399999999999</v>
      </c>
      <c r="O358" s="5">
        <f t="shared" si="46"/>
        <v>0.55642433263100921</v>
      </c>
      <c r="P358" s="5">
        <f t="shared" si="47"/>
        <v>0.35533301406982171</v>
      </c>
    </row>
    <row r="359" spans="1:16" ht="20" customHeight="1" x14ac:dyDescent="0.15">
      <c r="A359" s="28">
        <v>72.278000000000006</v>
      </c>
      <c r="B359" s="4">
        <v>37.581800000000001</v>
      </c>
      <c r="C359" s="5">
        <f t="shared" si="40"/>
        <v>0.68330544447280606</v>
      </c>
      <c r="D359" s="5">
        <f t="shared" si="41"/>
        <v>0.79377765574341808</v>
      </c>
      <c r="E359" s="5">
        <v>72.278000000000006</v>
      </c>
      <c r="F359" s="5">
        <v>28.372699999999998</v>
      </c>
      <c r="G359" s="5">
        <f t="shared" si="42"/>
        <v>0.53055471955722278</v>
      </c>
      <c r="H359" s="5">
        <f t="shared" si="43"/>
        <v>0.66489113648773102</v>
      </c>
      <c r="I359" s="5">
        <v>72.278000000000006</v>
      </c>
      <c r="J359" s="5">
        <v>23.7576</v>
      </c>
      <c r="K359" s="5">
        <f t="shared" si="44"/>
        <v>0.65682790959733195</v>
      </c>
      <c r="L359" s="5">
        <f t="shared" si="45"/>
        <v>0.59349043099851861</v>
      </c>
      <c r="M359" s="5">
        <v>57.732999999999997</v>
      </c>
      <c r="N359" s="5">
        <v>25.723400000000002</v>
      </c>
      <c r="O359" s="5">
        <f t="shared" si="46"/>
        <v>0.55799006436897147</v>
      </c>
      <c r="P359" s="5">
        <f t="shared" si="47"/>
        <v>0.31186872207707184</v>
      </c>
    </row>
    <row r="360" spans="1:16" ht="20" customHeight="1" x14ac:dyDescent="0.15">
      <c r="A360" s="28">
        <v>72.480999999999995</v>
      </c>
      <c r="B360" s="4">
        <v>36.554499999999997</v>
      </c>
      <c r="C360" s="5">
        <f t="shared" si="40"/>
        <v>0.68522457623112765</v>
      </c>
      <c r="D360" s="5">
        <f t="shared" si="41"/>
        <v>0.77207971190503843</v>
      </c>
      <c r="E360" s="5">
        <v>72.480999999999995</v>
      </c>
      <c r="F360" s="5">
        <v>28.2</v>
      </c>
      <c r="G360" s="5">
        <f t="shared" si="42"/>
        <v>0.53204483561010341</v>
      </c>
      <c r="H360" s="5">
        <f t="shared" si="43"/>
        <v>0.66084405252069822</v>
      </c>
      <c r="I360" s="5">
        <v>72.480999999999995</v>
      </c>
      <c r="J360" s="5">
        <v>24.590900000000001</v>
      </c>
      <c r="K360" s="5">
        <f t="shared" si="44"/>
        <v>0.65867267654783213</v>
      </c>
      <c r="L360" s="5">
        <f t="shared" si="45"/>
        <v>0.61430716232453919</v>
      </c>
      <c r="M360" s="5">
        <v>57.895000000000003</v>
      </c>
      <c r="N360" s="5">
        <v>29.292100000000001</v>
      </c>
      <c r="O360" s="5">
        <f t="shared" si="46"/>
        <v>0.55955579610693373</v>
      </c>
      <c r="P360" s="5">
        <f t="shared" si="47"/>
        <v>0.35513539399744187</v>
      </c>
    </row>
    <row r="361" spans="1:16" ht="20" customHeight="1" x14ac:dyDescent="0.15">
      <c r="A361" s="28">
        <v>72.683999999999997</v>
      </c>
      <c r="B361" s="4">
        <v>38.809100000000001</v>
      </c>
      <c r="C361" s="5">
        <f t="shared" si="40"/>
        <v>0.68714370798944946</v>
      </c>
      <c r="D361" s="5">
        <f t="shared" si="41"/>
        <v>0.81969986587954502</v>
      </c>
      <c r="E361" s="5">
        <v>72.683999999999997</v>
      </c>
      <c r="F361" s="5">
        <v>28</v>
      </c>
      <c r="G361" s="5">
        <f t="shared" si="42"/>
        <v>0.53353495166298415</v>
      </c>
      <c r="H361" s="5">
        <f t="shared" si="43"/>
        <v>0.65615721526877846</v>
      </c>
      <c r="I361" s="5">
        <v>72.683999999999997</v>
      </c>
      <c r="J361" s="5">
        <v>23.893899999999999</v>
      </c>
      <c r="K361" s="5">
        <f t="shared" si="44"/>
        <v>0.66051744349833241</v>
      </c>
      <c r="L361" s="5">
        <f t="shared" si="45"/>
        <v>0.59689535177103348</v>
      </c>
      <c r="M361" s="5">
        <v>58.057000000000002</v>
      </c>
      <c r="N361" s="5">
        <v>27.498799999999999</v>
      </c>
      <c r="O361" s="5">
        <f t="shared" si="46"/>
        <v>0.561121527844896</v>
      </c>
      <c r="P361" s="5">
        <f t="shared" si="47"/>
        <v>0.3333935488564102</v>
      </c>
    </row>
    <row r="362" spans="1:16" ht="20" customHeight="1" x14ac:dyDescent="0.15">
      <c r="A362" s="28">
        <v>72.887</v>
      </c>
      <c r="B362" s="4">
        <v>36.5364</v>
      </c>
      <c r="C362" s="5">
        <f t="shared" si="40"/>
        <v>0.68906283974777127</v>
      </c>
      <c r="D362" s="5">
        <f t="shared" si="41"/>
        <v>0.77169741580509232</v>
      </c>
      <c r="E362" s="5">
        <v>72.887</v>
      </c>
      <c r="F362" s="5">
        <v>29.2455</v>
      </c>
      <c r="G362" s="5">
        <f t="shared" si="42"/>
        <v>0.535025067715865</v>
      </c>
      <c r="H362" s="5">
        <f t="shared" si="43"/>
        <v>0.68534449425510924</v>
      </c>
      <c r="I362" s="5">
        <v>72.887</v>
      </c>
      <c r="J362" s="5">
        <v>22.196999999999999</v>
      </c>
      <c r="K362" s="5">
        <f t="shared" si="44"/>
        <v>0.6623622104488327</v>
      </c>
      <c r="L362" s="5">
        <f t="shared" si="45"/>
        <v>0.55450496249091319</v>
      </c>
      <c r="M362" s="5">
        <v>58.22</v>
      </c>
      <c r="N362" s="5">
        <v>29.1066</v>
      </c>
      <c r="O362" s="5">
        <f t="shared" si="46"/>
        <v>0.56269692459358633</v>
      </c>
      <c r="P362" s="5">
        <f t="shared" si="47"/>
        <v>0.35288640483017403</v>
      </c>
    </row>
    <row r="363" spans="1:16" ht="20" customHeight="1" x14ac:dyDescent="0.15">
      <c r="A363" s="28">
        <v>73.09</v>
      </c>
      <c r="B363" s="4">
        <v>39.136400000000002</v>
      </c>
      <c r="C363" s="5">
        <f t="shared" si="40"/>
        <v>0.69098197150609308</v>
      </c>
      <c r="D363" s="5">
        <f t="shared" si="41"/>
        <v>0.82661287767580871</v>
      </c>
      <c r="E363" s="5">
        <v>73.09</v>
      </c>
      <c r="F363" s="5">
        <v>28.9727</v>
      </c>
      <c r="G363" s="5">
        <f t="shared" si="42"/>
        <v>0.53651518376874574</v>
      </c>
      <c r="H363" s="5">
        <f t="shared" si="43"/>
        <v>0.67895164824349052</v>
      </c>
      <c r="I363" s="5">
        <v>73.09</v>
      </c>
      <c r="J363" s="5">
        <v>24.333300000000001</v>
      </c>
      <c r="K363" s="5">
        <f t="shared" si="44"/>
        <v>0.66420697739933299</v>
      </c>
      <c r="L363" s="5">
        <f t="shared" si="45"/>
        <v>0.60787203693202407</v>
      </c>
      <c r="M363" s="5">
        <v>58.381999999999998</v>
      </c>
      <c r="N363" s="5">
        <v>31.490300000000001</v>
      </c>
      <c r="O363" s="5">
        <f t="shared" si="46"/>
        <v>0.5642626563315486</v>
      </c>
      <c r="P363" s="5">
        <f t="shared" si="47"/>
        <v>0.38178621872783597</v>
      </c>
    </row>
    <row r="364" spans="1:16" ht="20" customHeight="1" x14ac:dyDescent="0.15">
      <c r="A364" s="28">
        <v>73.293000000000006</v>
      </c>
      <c r="B364" s="4">
        <v>37.390900000000002</v>
      </c>
      <c r="C364" s="5">
        <f t="shared" si="40"/>
        <v>0.69290110326441479</v>
      </c>
      <c r="D364" s="5">
        <f t="shared" si="41"/>
        <v>0.78974559356221818</v>
      </c>
      <c r="E364" s="5">
        <v>73.293000000000006</v>
      </c>
      <c r="F364" s="5">
        <v>29.381799999999998</v>
      </c>
      <c r="G364" s="5">
        <f t="shared" si="42"/>
        <v>0.53800529982162659</v>
      </c>
      <c r="H364" s="5">
        <f t="shared" si="43"/>
        <v>0.68853857384229256</v>
      </c>
      <c r="I364" s="5">
        <v>73.293000000000006</v>
      </c>
      <c r="J364" s="5">
        <v>23.060600000000001</v>
      </c>
      <c r="K364" s="5">
        <f t="shared" si="44"/>
        <v>0.66605174434983327</v>
      </c>
      <c r="L364" s="5">
        <f t="shared" si="45"/>
        <v>0.57607862044501301</v>
      </c>
      <c r="M364" s="5">
        <v>58.543999999999997</v>
      </c>
      <c r="N364" s="5">
        <v>33.7624</v>
      </c>
      <c r="O364" s="5">
        <f t="shared" si="46"/>
        <v>0.56582838806951075</v>
      </c>
      <c r="P364" s="5">
        <f t="shared" si="47"/>
        <v>0.4093330019458909</v>
      </c>
    </row>
    <row r="365" spans="1:16" ht="20" customHeight="1" x14ac:dyDescent="0.15">
      <c r="A365" s="28">
        <v>73.495999999999995</v>
      </c>
      <c r="B365" s="4">
        <v>37.7727</v>
      </c>
      <c r="C365" s="5">
        <f t="shared" si="40"/>
        <v>0.69482023502273649</v>
      </c>
      <c r="D365" s="5">
        <f t="shared" si="41"/>
        <v>0.79780971792461797</v>
      </c>
      <c r="E365" s="5">
        <v>73.495999999999995</v>
      </c>
      <c r="F365" s="5">
        <v>28.809100000000001</v>
      </c>
      <c r="G365" s="5">
        <f t="shared" si="42"/>
        <v>0.53949541587450722</v>
      </c>
      <c r="H365" s="5">
        <f t="shared" si="43"/>
        <v>0.67511781537142013</v>
      </c>
      <c r="I365" s="5">
        <v>73.495999999999995</v>
      </c>
      <c r="J365" s="5">
        <v>23.5303</v>
      </c>
      <c r="K365" s="5">
        <f t="shared" si="44"/>
        <v>0.66789651130033345</v>
      </c>
      <c r="L365" s="5">
        <f t="shared" si="45"/>
        <v>0.58781223223408274</v>
      </c>
      <c r="M365" s="5">
        <v>58.706000000000003</v>
      </c>
      <c r="N365" s="5">
        <v>24.914200000000001</v>
      </c>
      <c r="O365" s="5">
        <f t="shared" si="46"/>
        <v>0.56739411980747301</v>
      </c>
      <c r="P365" s="5">
        <f t="shared" si="47"/>
        <v>0.30205803725683944</v>
      </c>
    </row>
    <row r="366" spans="1:16" ht="20" customHeight="1" x14ac:dyDescent="0.15">
      <c r="A366" s="28">
        <v>73.698999999999998</v>
      </c>
      <c r="B366" s="4">
        <v>37.927300000000002</v>
      </c>
      <c r="C366" s="5">
        <f t="shared" si="40"/>
        <v>0.69673936678105819</v>
      </c>
      <c r="D366" s="5">
        <f t="shared" si="41"/>
        <v>0.8010750757727767</v>
      </c>
      <c r="E366" s="5">
        <v>73.698999999999998</v>
      </c>
      <c r="F366" s="5">
        <v>27.9818</v>
      </c>
      <c r="G366" s="5">
        <f t="shared" si="42"/>
        <v>0.54098553192738807</v>
      </c>
      <c r="H366" s="5">
        <f t="shared" si="43"/>
        <v>0.65573071307885367</v>
      </c>
      <c r="I366" s="5">
        <v>73.698999999999998</v>
      </c>
      <c r="J366" s="5">
        <v>24.2576</v>
      </c>
      <c r="K366" s="5">
        <f t="shared" si="44"/>
        <v>0.66974127825083374</v>
      </c>
      <c r="L366" s="5">
        <f t="shared" si="45"/>
        <v>0.6059809694156677</v>
      </c>
      <c r="M366" s="5">
        <v>58.868000000000002</v>
      </c>
      <c r="N366" s="5">
        <v>20.1629</v>
      </c>
      <c r="O366" s="5">
        <f t="shared" si="46"/>
        <v>0.56895985154543527</v>
      </c>
      <c r="P366" s="5">
        <f t="shared" si="47"/>
        <v>0.24445360474773131</v>
      </c>
    </row>
    <row r="367" spans="1:16" ht="20" customHeight="1" x14ac:dyDescent="0.15">
      <c r="A367" s="28">
        <v>73.902000000000001</v>
      </c>
      <c r="B367" s="4">
        <v>39.5182</v>
      </c>
      <c r="C367" s="5">
        <f t="shared" si="40"/>
        <v>0.69865849853938</v>
      </c>
      <c r="D367" s="5">
        <f t="shared" si="41"/>
        <v>0.83467700203820849</v>
      </c>
      <c r="E367" s="5">
        <v>73.902000000000001</v>
      </c>
      <c r="F367" s="5">
        <v>27.872699999999998</v>
      </c>
      <c r="G367" s="5">
        <f t="shared" si="42"/>
        <v>0.54247564798026882</v>
      </c>
      <c r="H367" s="5">
        <f t="shared" si="43"/>
        <v>0.65317404335793139</v>
      </c>
      <c r="I367" s="5">
        <v>73.902000000000001</v>
      </c>
      <c r="J367" s="5">
        <v>22.454499999999999</v>
      </c>
      <c r="K367" s="5">
        <f t="shared" si="44"/>
        <v>0.67158604520133403</v>
      </c>
      <c r="L367" s="5">
        <f t="shared" si="45"/>
        <v>0.56093758977574493</v>
      </c>
      <c r="M367" s="5">
        <v>59.03</v>
      </c>
      <c r="N367" s="5">
        <v>20.782499999999999</v>
      </c>
      <c r="O367" s="5">
        <f t="shared" si="46"/>
        <v>0.57052558328339753</v>
      </c>
      <c r="P367" s="5">
        <f t="shared" si="47"/>
        <v>0.25196559228433041</v>
      </c>
    </row>
    <row r="368" spans="1:16" ht="20" customHeight="1" x14ac:dyDescent="0.15">
      <c r="A368" s="28">
        <v>74.105000000000004</v>
      </c>
      <c r="B368" s="4">
        <v>39</v>
      </c>
      <c r="C368" s="5">
        <f t="shared" si="40"/>
        <v>0.70057763029770181</v>
      </c>
      <c r="D368" s="5">
        <f t="shared" si="41"/>
        <v>0.82373192806074491</v>
      </c>
      <c r="E368" s="5">
        <v>74.105000000000004</v>
      </c>
      <c r="F368" s="5">
        <v>28.890899999999998</v>
      </c>
      <c r="G368" s="5">
        <f t="shared" si="42"/>
        <v>0.54396576403314967</v>
      </c>
      <c r="H368" s="5">
        <f t="shared" si="43"/>
        <v>0.67703473180745533</v>
      </c>
      <c r="I368" s="5">
        <v>74.105000000000004</v>
      </c>
      <c r="J368" s="5">
        <v>23.121200000000002</v>
      </c>
      <c r="K368" s="5">
        <f t="shared" si="44"/>
        <v>0.67343081215183442</v>
      </c>
      <c r="L368" s="5">
        <f t="shared" si="45"/>
        <v>0.5775924737011715</v>
      </c>
      <c r="M368" s="5">
        <v>59.192999999999998</v>
      </c>
      <c r="N368" s="5">
        <v>24.195699999999999</v>
      </c>
      <c r="O368" s="5">
        <f t="shared" si="46"/>
        <v>0.57210098003208787</v>
      </c>
      <c r="P368" s="5">
        <f t="shared" si="47"/>
        <v>0.29334699296205813</v>
      </c>
    </row>
    <row r="369" spans="1:16" ht="20" customHeight="1" x14ac:dyDescent="0.15">
      <c r="A369" s="28">
        <v>74.308000000000007</v>
      </c>
      <c r="B369" s="4">
        <v>39.181800000000003</v>
      </c>
      <c r="C369" s="5">
        <f t="shared" si="40"/>
        <v>0.70249676205602363</v>
      </c>
      <c r="D369" s="5">
        <f t="shared" si="41"/>
        <v>0.82757178612539739</v>
      </c>
      <c r="E369" s="5">
        <v>74.308000000000007</v>
      </c>
      <c r="F369" s="5">
        <v>29.2455</v>
      </c>
      <c r="G369" s="5">
        <f t="shared" si="42"/>
        <v>0.54545588008603041</v>
      </c>
      <c r="H369" s="5">
        <f t="shared" si="43"/>
        <v>0.68534449425510924</v>
      </c>
      <c r="I369" s="5">
        <v>74.308000000000007</v>
      </c>
      <c r="J369" s="5">
        <v>23.045500000000001</v>
      </c>
      <c r="K369" s="5">
        <f t="shared" si="44"/>
        <v>0.67527557910233471</v>
      </c>
      <c r="L369" s="5">
        <f t="shared" si="45"/>
        <v>0.57570140618481502</v>
      </c>
      <c r="M369" s="5">
        <v>59.354999999999997</v>
      </c>
      <c r="N369" s="5">
        <v>26.4559</v>
      </c>
      <c r="O369" s="5">
        <f t="shared" si="46"/>
        <v>0.57366671177005002</v>
      </c>
      <c r="P369" s="5">
        <f t="shared" si="47"/>
        <v>0.32074950140334502</v>
      </c>
    </row>
    <row r="370" spans="1:16" ht="20" customHeight="1" x14ac:dyDescent="0.15">
      <c r="A370" s="28">
        <v>74.510999999999996</v>
      </c>
      <c r="B370" s="4">
        <v>40.027299999999997</v>
      </c>
      <c r="C370" s="5">
        <f t="shared" si="40"/>
        <v>0.70441589381434522</v>
      </c>
      <c r="D370" s="5">
        <f t="shared" si="41"/>
        <v>0.84542987189912444</v>
      </c>
      <c r="E370" s="5">
        <v>74.510999999999996</v>
      </c>
      <c r="F370" s="5">
        <v>29.2545</v>
      </c>
      <c r="G370" s="5">
        <f t="shared" si="42"/>
        <v>0.54694599613891115</v>
      </c>
      <c r="H370" s="5">
        <f t="shared" si="43"/>
        <v>0.68555540193144571</v>
      </c>
      <c r="I370" s="5">
        <v>74.510999999999996</v>
      </c>
      <c r="J370" s="5">
        <v>24.060600000000001</v>
      </c>
      <c r="K370" s="5">
        <f t="shared" si="44"/>
        <v>0.67712034605283489</v>
      </c>
      <c r="L370" s="5">
        <f t="shared" si="45"/>
        <v>0.60105969727931097</v>
      </c>
      <c r="M370" s="5">
        <v>59.517000000000003</v>
      </c>
      <c r="N370" s="5">
        <v>25.095600000000001</v>
      </c>
      <c r="O370" s="5">
        <f t="shared" si="46"/>
        <v>0.57523244350801239</v>
      </c>
      <c r="P370" s="5">
        <f t="shared" si="47"/>
        <v>0.30425731830774178</v>
      </c>
    </row>
    <row r="371" spans="1:16" ht="20" customHeight="1" x14ac:dyDescent="0.15">
      <c r="A371" s="28">
        <v>74.713999999999999</v>
      </c>
      <c r="B371" s="4">
        <v>41.454500000000003</v>
      </c>
      <c r="C371" s="5">
        <f t="shared" si="40"/>
        <v>0.70633502557266703</v>
      </c>
      <c r="D371" s="5">
        <f t="shared" si="41"/>
        <v>0.87557423619985009</v>
      </c>
      <c r="E371" s="5">
        <v>74.713999999999999</v>
      </c>
      <c r="F371" s="5">
        <v>29.854500000000002</v>
      </c>
      <c r="G371" s="5">
        <f t="shared" si="42"/>
        <v>0.54843611219179189</v>
      </c>
      <c r="H371" s="5">
        <f t="shared" si="43"/>
        <v>0.69961591368720522</v>
      </c>
      <c r="I371" s="5">
        <v>74.713999999999999</v>
      </c>
      <c r="J371" s="5">
        <v>23.590900000000001</v>
      </c>
      <c r="K371" s="5">
        <f t="shared" si="44"/>
        <v>0.67896511300333517</v>
      </c>
      <c r="L371" s="5">
        <f t="shared" si="45"/>
        <v>0.58932608549024124</v>
      </c>
      <c r="M371" s="5">
        <v>59.679000000000002</v>
      </c>
      <c r="N371" s="5">
        <v>25.764199999999999</v>
      </c>
      <c r="O371" s="5">
        <f t="shared" si="46"/>
        <v>0.57679817524597454</v>
      </c>
      <c r="P371" s="5">
        <f t="shared" si="47"/>
        <v>0.31236337845456252</v>
      </c>
    </row>
    <row r="372" spans="1:16" ht="20" customHeight="1" x14ac:dyDescent="0.15">
      <c r="A372" s="28">
        <v>74.917000000000002</v>
      </c>
      <c r="B372" s="4">
        <v>39.327300000000001</v>
      </c>
      <c r="C372" s="5">
        <f t="shared" si="40"/>
        <v>0.70825415733098873</v>
      </c>
      <c r="D372" s="5">
        <f t="shared" si="41"/>
        <v>0.8306449398570086</v>
      </c>
      <c r="E372" s="5">
        <v>74.917000000000002</v>
      </c>
      <c r="F372" s="5">
        <v>29.327300000000001</v>
      </c>
      <c r="G372" s="5">
        <f t="shared" si="42"/>
        <v>0.54992622824467263</v>
      </c>
      <c r="H372" s="5">
        <f t="shared" si="43"/>
        <v>0.68726141069114455</v>
      </c>
      <c r="I372" s="5">
        <v>74.917000000000002</v>
      </c>
      <c r="J372" s="5">
        <v>23.4697</v>
      </c>
      <c r="K372" s="5">
        <f t="shared" si="44"/>
        <v>0.68080987995383546</v>
      </c>
      <c r="L372" s="5">
        <f t="shared" si="45"/>
        <v>0.58629837897792425</v>
      </c>
      <c r="M372" s="5">
        <v>59.841000000000001</v>
      </c>
      <c r="N372" s="5">
        <v>21.845500000000001</v>
      </c>
      <c r="O372" s="5">
        <f t="shared" si="46"/>
        <v>0.5783639069839368</v>
      </c>
      <c r="P372" s="5">
        <f t="shared" si="47"/>
        <v>0.26485333074689477</v>
      </c>
    </row>
    <row r="373" spans="1:16" ht="20" customHeight="1" x14ac:dyDescent="0.15">
      <c r="A373" s="28">
        <v>75.12</v>
      </c>
      <c r="B373" s="4">
        <v>40.063600000000001</v>
      </c>
      <c r="C373" s="5">
        <f t="shared" si="40"/>
        <v>0.71017328908931054</v>
      </c>
      <c r="D373" s="5">
        <f t="shared" si="41"/>
        <v>0.84619657623216571</v>
      </c>
      <c r="E373" s="5">
        <v>75.12</v>
      </c>
      <c r="F373" s="5">
        <v>29.563600000000001</v>
      </c>
      <c r="G373" s="5">
        <f t="shared" si="42"/>
        <v>0.55141634429755348</v>
      </c>
      <c r="H373" s="5">
        <f t="shared" si="43"/>
        <v>0.69279890890428775</v>
      </c>
      <c r="I373" s="5">
        <v>75.12</v>
      </c>
      <c r="J373" s="5">
        <v>23.318200000000001</v>
      </c>
      <c r="K373" s="5">
        <f t="shared" si="44"/>
        <v>0.68265464690433575</v>
      </c>
      <c r="L373" s="5">
        <f t="shared" si="45"/>
        <v>0.58251374583752813</v>
      </c>
      <c r="M373" s="5">
        <v>60.003999999999998</v>
      </c>
      <c r="N373" s="5">
        <v>17.996300000000002</v>
      </c>
      <c r="O373" s="5">
        <f t="shared" si="46"/>
        <v>0.57993930373262714</v>
      </c>
      <c r="P373" s="5">
        <f t="shared" si="47"/>
        <v>0.21818589623127613</v>
      </c>
    </row>
    <row r="374" spans="1:16" ht="20" customHeight="1" x14ac:dyDescent="0.15">
      <c r="A374" s="28">
        <v>75.322999999999993</v>
      </c>
      <c r="B374" s="4">
        <v>40.418199999999999</v>
      </c>
      <c r="C374" s="5">
        <f t="shared" si="40"/>
        <v>0.71209242084763225</v>
      </c>
      <c r="D374" s="5">
        <f t="shared" si="41"/>
        <v>0.85368620037807175</v>
      </c>
      <c r="E374" s="5">
        <v>75.322999999999993</v>
      </c>
      <c r="F374" s="5">
        <v>29.372699999999998</v>
      </c>
      <c r="G374" s="5">
        <f t="shared" si="42"/>
        <v>0.55290646035043411</v>
      </c>
      <c r="H374" s="5">
        <f t="shared" si="43"/>
        <v>0.68832532274733027</v>
      </c>
      <c r="I374" s="5">
        <v>75.322999999999993</v>
      </c>
      <c r="J374" s="5">
        <v>22.348500000000001</v>
      </c>
      <c r="K374" s="5">
        <f t="shared" si="44"/>
        <v>0.68449941385483593</v>
      </c>
      <c r="L374" s="5">
        <f t="shared" si="45"/>
        <v>0.55828959563130931</v>
      </c>
      <c r="M374" s="5">
        <v>60.165999999999997</v>
      </c>
      <c r="N374" s="5">
        <v>15.5533</v>
      </c>
      <c r="O374" s="5">
        <f t="shared" si="46"/>
        <v>0.5815050354705894</v>
      </c>
      <c r="P374" s="5">
        <f t="shared" si="47"/>
        <v>0.18856713323593777</v>
      </c>
    </row>
    <row r="375" spans="1:16" ht="20" customHeight="1" x14ac:dyDescent="0.15">
      <c r="A375" s="28">
        <v>75.525999999999996</v>
      </c>
      <c r="B375" s="4">
        <v>39.409100000000002</v>
      </c>
      <c r="C375" s="5">
        <f t="shared" si="40"/>
        <v>0.71401155260595395</v>
      </c>
      <c r="D375" s="5">
        <f t="shared" si="41"/>
        <v>0.83237266477278726</v>
      </c>
      <c r="E375" s="5">
        <v>75.525999999999996</v>
      </c>
      <c r="F375" s="5">
        <v>30.145499999999998</v>
      </c>
      <c r="G375" s="5">
        <f t="shared" si="42"/>
        <v>0.55439657640331497</v>
      </c>
      <c r="H375" s="5">
        <f t="shared" si="43"/>
        <v>0.7064352618887485</v>
      </c>
      <c r="I375" s="5">
        <v>75.525999999999996</v>
      </c>
      <c r="J375" s="5">
        <v>23.2879</v>
      </c>
      <c r="K375" s="5">
        <f t="shared" si="44"/>
        <v>0.68634418080533621</v>
      </c>
      <c r="L375" s="5">
        <f t="shared" si="45"/>
        <v>0.58175681920944888</v>
      </c>
      <c r="M375" s="5">
        <v>60.328000000000003</v>
      </c>
      <c r="N375" s="5">
        <v>16.683599999999998</v>
      </c>
      <c r="O375" s="5">
        <f t="shared" si="46"/>
        <v>0.58307076720855167</v>
      </c>
      <c r="P375" s="5">
        <f t="shared" si="47"/>
        <v>0.20227081224274532</v>
      </c>
    </row>
    <row r="376" spans="1:16" ht="20" customHeight="1" x14ac:dyDescent="0.15">
      <c r="A376" s="28">
        <v>75.728999999999999</v>
      </c>
      <c r="B376" s="4">
        <v>38.927300000000002</v>
      </c>
      <c r="C376" s="5">
        <f t="shared" si="40"/>
        <v>0.71593068436427576</v>
      </c>
      <c r="D376" s="5">
        <f t="shared" si="41"/>
        <v>0.82219640726151377</v>
      </c>
      <c r="E376" s="5">
        <v>75.728999999999999</v>
      </c>
      <c r="F376" s="5">
        <v>30.454499999999999</v>
      </c>
      <c r="G376" s="5">
        <f t="shared" si="42"/>
        <v>0.55588669245619571</v>
      </c>
      <c r="H376" s="5">
        <f t="shared" si="43"/>
        <v>0.71367642544296472</v>
      </c>
      <c r="I376" s="5">
        <v>75.728999999999999</v>
      </c>
      <c r="J376" s="5">
        <v>23.606100000000001</v>
      </c>
      <c r="K376" s="5">
        <f t="shared" si="44"/>
        <v>0.6881889477558365</v>
      </c>
      <c r="L376" s="5">
        <f t="shared" si="45"/>
        <v>0.5897057978581226</v>
      </c>
      <c r="M376" s="5">
        <v>60.49</v>
      </c>
      <c r="N376" s="5">
        <v>15.984500000000001</v>
      </c>
      <c r="O376" s="5">
        <f t="shared" si="46"/>
        <v>0.58463649894651393</v>
      </c>
      <c r="P376" s="5">
        <f t="shared" si="47"/>
        <v>0.19379497220588862</v>
      </c>
    </row>
    <row r="377" spans="1:16" ht="20" customHeight="1" x14ac:dyDescent="0.15">
      <c r="A377" s="28">
        <v>75.932000000000002</v>
      </c>
      <c r="B377" s="4">
        <v>38.654499999999999</v>
      </c>
      <c r="C377" s="5">
        <f t="shared" si="40"/>
        <v>0.71784981612259757</v>
      </c>
      <c r="D377" s="5">
        <f t="shared" si="41"/>
        <v>0.81643450803138629</v>
      </c>
      <c r="E377" s="5">
        <v>75.932000000000002</v>
      </c>
      <c r="F377" s="5">
        <v>30.618200000000002</v>
      </c>
      <c r="G377" s="5">
        <f t="shared" si="42"/>
        <v>0.55737680850907656</v>
      </c>
      <c r="H377" s="5">
        <f t="shared" si="43"/>
        <v>0.71751260173366116</v>
      </c>
      <c r="I377" s="5">
        <v>75.932000000000002</v>
      </c>
      <c r="J377" s="5">
        <v>23.636399999999998</v>
      </c>
      <c r="K377" s="5">
        <f t="shared" si="44"/>
        <v>0.69003371470633679</v>
      </c>
      <c r="L377" s="5">
        <f t="shared" si="45"/>
        <v>0.59046272448620174</v>
      </c>
      <c r="M377" s="5">
        <v>60.652000000000001</v>
      </c>
      <c r="N377" s="5">
        <v>19.61</v>
      </c>
      <c r="O377" s="5">
        <f t="shared" si="46"/>
        <v>0.58620223068447608</v>
      </c>
      <c r="P377" s="5">
        <f t="shared" si="47"/>
        <v>0.23775028339688295</v>
      </c>
    </row>
    <row r="378" spans="1:16" ht="20" customHeight="1" x14ac:dyDescent="0.15">
      <c r="A378" s="28">
        <v>76.135000000000005</v>
      </c>
      <c r="B378" s="4">
        <v>39.181800000000003</v>
      </c>
      <c r="C378" s="5">
        <f t="shared" si="40"/>
        <v>0.71976894788091939</v>
      </c>
      <c r="D378" s="5">
        <f t="shared" si="41"/>
        <v>0.82757178612539739</v>
      </c>
      <c r="E378" s="5">
        <v>76.135000000000005</v>
      </c>
      <c r="F378" s="5">
        <v>30.809100000000001</v>
      </c>
      <c r="G378" s="5">
        <f t="shared" si="42"/>
        <v>0.5588669245619573</v>
      </c>
      <c r="H378" s="5">
        <f t="shared" si="43"/>
        <v>0.72198618789061864</v>
      </c>
      <c r="I378" s="5">
        <v>76.135000000000005</v>
      </c>
      <c r="J378" s="5">
        <v>23.363600000000002</v>
      </c>
      <c r="K378" s="5">
        <f t="shared" si="44"/>
        <v>0.69187848165683707</v>
      </c>
      <c r="L378" s="5">
        <f t="shared" si="45"/>
        <v>0.58364788672580525</v>
      </c>
      <c r="M378" s="5">
        <v>60.814</v>
      </c>
      <c r="N378" s="5">
        <v>21.145600000000002</v>
      </c>
      <c r="O378" s="5">
        <f t="shared" si="46"/>
        <v>0.58776796242243834</v>
      </c>
      <c r="P378" s="5">
        <f t="shared" si="47"/>
        <v>0.25636779156538136</v>
      </c>
    </row>
    <row r="379" spans="1:16" ht="20" customHeight="1" x14ac:dyDescent="0.15">
      <c r="A379" s="28">
        <v>76.337999999999994</v>
      </c>
      <c r="B379" s="4">
        <v>37.845500000000001</v>
      </c>
      <c r="C379" s="5">
        <f t="shared" si="40"/>
        <v>0.72168807963924098</v>
      </c>
      <c r="D379" s="5">
        <f t="shared" si="41"/>
        <v>0.79934735085699804</v>
      </c>
      <c r="E379" s="5">
        <v>76.337999999999994</v>
      </c>
      <c r="F379" s="5">
        <v>29.572700000000001</v>
      </c>
      <c r="G379" s="5">
        <f t="shared" si="42"/>
        <v>0.56035704061483804</v>
      </c>
      <c r="H379" s="5">
        <f t="shared" si="43"/>
        <v>0.69301215999925014</v>
      </c>
      <c r="I379" s="5">
        <v>76.337999999999994</v>
      </c>
      <c r="J379" s="5">
        <v>24.0152</v>
      </c>
      <c r="K379" s="5">
        <f t="shared" si="44"/>
        <v>0.69372324860733725</v>
      </c>
      <c r="L379" s="5">
        <f t="shared" si="45"/>
        <v>0.59992555639103384</v>
      </c>
      <c r="M379" s="5">
        <v>60.976999999999997</v>
      </c>
      <c r="N379" s="5">
        <v>28.692399999999999</v>
      </c>
      <c r="O379" s="5">
        <f t="shared" si="46"/>
        <v>0.58934335917112868</v>
      </c>
      <c r="P379" s="5">
        <f t="shared" si="47"/>
        <v>0.34786467268417764</v>
      </c>
    </row>
    <row r="380" spans="1:16" ht="20" customHeight="1" x14ac:dyDescent="0.15">
      <c r="A380" s="28">
        <v>76.540999999999997</v>
      </c>
      <c r="B380" s="4">
        <v>37.945500000000003</v>
      </c>
      <c r="C380" s="5">
        <f t="shared" si="40"/>
        <v>0.72360721139756279</v>
      </c>
      <c r="D380" s="5">
        <f t="shared" si="41"/>
        <v>0.80145948400587175</v>
      </c>
      <c r="E380" s="5">
        <v>76.540999999999997</v>
      </c>
      <c r="F380" s="5">
        <v>28.2455</v>
      </c>
      <c r="G380" s="5">
        <f t="shared" si="42"/>
        <v>0.56184715666771878</v>
      </c>
      <c r="H380" s="5">
        <f t="shared" si="43"/>
        <v>0.66191030799550998</v>
      </c>
      <c r="I380" s="5">
        <v>76.540999999999997</v>
      </c>
      <c r="J380" s="5">
        <v>23.560600000000001</v>
      </c>
      <c r="K380" s="5">
        <f t="shared" si="44"/>
        <v>0.69556801555783754</v>
      </c>
      <c r="L380" s="5">
        <f t="shared" si="45"/>
        <v>0.58856915886216199</v>
      </c>
      <c r="M380" s="5">
        <v>61.139000000000003</v>
      </c>
      <c r="N380" s="5">
        <v>22.702500000000001</v>
      </c>
      <c r="O380" s="5">
        <f t="shared" si="46"/>
        <v>0.59090909090909094</v>
      </c>
      <c r="P380" s="5">
        <f t="shared" si="47"/>
        <v>0.27524353946036384</v>
      </c>
    </row>
    <row r="381" spans="1:16" ht="20" customHeight="1" x14ac:dyDescent="0.15">
      <c r="A381" s="28">
        <v>76.744</v>
      </c>
      <c r="B381" s="4">
        <v>37.327300000000001</v>
      </c>
      <c r="C381" s="5">
        <f t="shared" si="40"/>
        <v>0.72552634315588449</v>
      </c>
      <c r="D381" s="5">
        <f t="shared" si="41"/>
        <v>0.78840227687953446</v>
      </c>
      <c r="E381" s="5">
        <v>76.744</v>
      </c>
      <c r="F381" s="5">
        <v>28.063600000000001</v>
      </c>
      <c r="G381" s="5">
        <f t="shared" si="42"/>
        <v>0.56333727272059964</v>
      </c>
      <c r="H381" s="5">
        <f t="shared" si="43"/>
        <v>0.65764762951488898</v>
      </c>
      <c r="I381" s="5">
        <v>76.744</v>
      </c>
      <c r="J381" s="5">
        <v>24.7424</v>
      </c>
      <c r="K381" s="5">
        <f t="shared" si="44"/>
        <v>0.69741278250833783</v>
      </c>
      <c r="L381" s="5">
        <f t="shared" si="45"/>
        <v>0.61809179546493531</v>
      </c>
      <c r="M381" s="5">
        <v>61.301000000000002</v>
      </c>
      <c r="N381" s="5">
        <v>26.052600000000002</v>
      </c>
      <c r="O381" s="5">
        <f t="shared" si="46"/>
        <v>0.5924748226470532</v>
      </c>
      <c r="P381" s="5">
        <f t="shared" si="47"/>
        <v>0.31585992010329594</v>
      </c>
    </row>
    <row r="382" spans="1:16" ht="20" customHeight="1" x14ac:dyDescent="0.15">
      <c r="A382" s="28">
        <v>76.947000000000003</v>
      </c>
      <c r="B382" s="4">
        <v>37.4</v>
      </c>
      <c r="C382" s="5">
        <f t="shared" si="40"/>
        <v>0.7274454749142063</v>
      </c>
      <c r="D382" s="5">
        <f t="shared" si="41"/>
        <v>0.7899377976787656</v>
      </c>
      <c r="E382" s="5">
        <v>76.947000000000003</v>
      </c>
      <c r="F382" s="5">
        <v>28.890899999999998</v>
      </c>
      <c r="G382" s="5">
        <f t="shared" si="42"/>
        <v>0.56482738877348038</v>
      </c>
      <c r="H382" s="5">
        <f t="shared" si="43"/>
        <v>0.67703473180745533</v>
      </c>
      <c r="I382" s="5">
        <v>76.947000000000003</v>
      </c>
      <c r="J382" s="5">
        <v>24.454499999999999</v>
      </c>
      <c r="K382" s="5">
        <f t="shared" si="44"/>
        <v>0.69925754945883811</v>
      </c>
      <c r="L382" s="5">
        <f t="shared" si="45"/>
        <v>0.61089974344434095</v>
      </c>
      <c r="M382" s="5">
        <v>61.463000000000001</v>
      </c>
      <c r="N382" s="5">
        <v>30.87</v>
      </c>
      <c r="O382" s="5">
        <f t="shared" si="46"/>
        <v>0.59404055438501546</v>
      </c>
      <c r="P382" s="5">
        <f t="shared" si="47"/>
        <v>0.37426574443966226</v>
      </c>
    </row>
    <row r="383" spans="1:16" ht="20" customHeight="1" x14ac:dyDescent="0.15">
      <c r="A383" s="28">
        <v>77.150000000000006</v>
      </c>
      <c r="B383" s="4">
        <v>38.863599999999998</v>
      </c>
      <c r="C383" s="5">
        <f t="shared" si="40"/>
        <v>0.72936460667252812</v>
      </c>
      <c r="D383" s="5">
        <f t="shared" si="41"/>
        <v>0.82085097844568111</v>
      </c>
      <c r="E383" s="5">
        <v>77.150000000000006</v>
      </c>
      <c r="F383" s="5">
        <v>29.209099999999999</v>
      </c>
      <c r="G383" s="5">
        <f t="shared" si="42"/>
        <v>0.56631750482636112</v>
      </c>
      <c r="H383" s="5">
        <f t="shared" si="43"/>
        <v>0.68449148987525987</v>
      </c>
      <c r="I383" s="5">
        <v>77.150000000000006</v>
      </c>
      <c r="J383" s="5">
        <v>22.848500000000001</v>
      </c>
      <c r="K383" s="5">
        <f t="shared" si="44"/>
        <v>0.7011023164093384</v>
      </c>
      <c r="L383" s="5">
        <f t="shared" si="45"/>
        <v>0.5707801340484584</v>
      </c>
      <c r="M383" s="5">
        <v>61.625</v>
      </c>
      <c r="N383" s="5">
        <v>26.971900000000002</v>
      </c>
      <c r="O383" s="5">
        <f t="shared" si="46"/>
        <v>0.59560628612297761</v>
      </c>
      <c r="P383" s="5">
        <f t="shared" si="47"/>
        <v>0.32700544970690398</v>
      </c>
    </row>
    <row r="384" spans="1:16" ht="20" customHeight="1" x14ac:dyDescent="0.15">
      <c r="A384" s="28">
        <v>77.352999999999994</v>
      </c>
      <c r="B384" s="4">
        <v>38.581800000000001</v>
      </c>
      <c r="C384" s="5">
        <f t="shared" si="40"/>
        <v>0.73128373843084971</v>
      </c>
      <c r="D384" s="5">
        <f t="shared" si="41"/>
        <v>0.81489898723215515</v>
      </c>
      <c r="E384" s="5">
        <v>77.352999999999994</v>
      </c>
      <c r="F384" s="5">
        <v>28.4909</v>
      </c>
      <c r="G384" s="5">
        <f t="shared" si="42"/>
        <v>0.56780762087924186</v>
      </c>
      <c r="H384" s="5">
        <f t="shared" si="43"/>
        <v>0.66766105730361569</v>
      </c>
      <c r="I384" s="5">
        <v>77.352999999999994</v>
      </c>
      <c r="J384" s="5">
        <v>23.4848</v>
      </c>
      <c r="K384" s="5">
        <f t="shared" si="44"/>
        <v>0.70294708335983858</v>
      </c>
      <c r="L384" s="5">
        <f t="shared" si="45"/>
        <v>0.58667559323812213</v>
      </c>
      <c r="M384" s="5">
        <v>61.786999999999999</v>
      </c>
      <c r="N384" s="5">
        <v>26.471699999999998</v>
      </c>
      <c r="O384" s="5">
        <f t="shared" si="46"/>
        <v>0.59717201786093987</v>
      </c>
      <c r="P384" s="5">
        <f t="shared" si="47"/>
        <v>0.32094105951031443</v>
      </c>
    </row>
    <row r="385" spans="1:16" ht="20" customHeight="1" x14ac:dyDescent="0.15">
      <c r="A385" s="28">
        <v>77.555999999999997</v>
      </c>
      <c r="B385" s="4">
        <v>37.5182</v>
      </c>
      <c r="C385" s="5">
        <f t="shared" si="40"/>
        <v>0.73320287018917152</v>
      </c>
      <c r="D385" s="5">
        <f t="shared" si="41"/>
        <v>0.79243433906073435</v>
      </c>
      <c r="E385" s="5">
        <v>77.555999999999997</v>
      </c>
      <c r="F385" s="5">
        <v>28.5182</v>
      </c>
      <c r="G385" s="5">
        <f t="shared" si="42"/>
        <v>0.5692977369321226</v>
      </c>
      <c r="H385" s="5">
        <f t="shared" si="43"/>
        <v>0.66830081058850277</v>
      </c>
      <c r="I385" s="5">
        <v>77.555999999999997</v>
      </c>
      <c r="J385" s="5">
        <v>24.060600000000001</v>
      </c>
      <c r="K385" s="5">
        <f t="shared" si="44"/>
        <v>0.70479185031033886</v>
      </c>
      <c r="L385" s="5">
        <f t="shared" si="45"/>
        <v>0.60105969727931097</v>
      </c>
      <c r="M385" s="5">
        <v>61.95</v>
      </c>
      <c r="N385" s="5">
        <v>27.155899999999999</v>
      </c>
      <c r="O385" s="5">
        <f t="shared" si="46"/>
        <v>0.59874741460963032</v>
      </c>
      <c r="P385" s="5">
        <f t="shared" si="47"/>
        <v>0.32923625297794051</v>
      </c>
    </row>
    <row r="386" spans="1:16" ht="20" customHeight="1" x14ac:dyDescent="0.15">
      <c r="A386" s="28">
        <v>77.759</v>
      </c>
      <c r="B386" s="4">
        <v>36.781799999999997</v>
      </c>
      <c r="C386" s="5">
        <f t="shared" si="40"/>
        <v>0.73512200194749333</v>
      </c>
      <c r="D386" s="5">
        <f t="shared" si="41"/>
        <v>0.77688059055242831</v>
      </c>
      <c r="E386" s="5">
        <v>77.759</v>
      </c>
      <c r="F386" s="5">
        <v>28.9818</v>
      </c>
      <c r="G386" s="5">
        <f t="shared" si="42"/>
        <v>0.57078785298500345</v>
      </c>
      <c r="H386" s="5">
        <f t="shared" si="43"/>
        <v>0.67916489933845292</v>
      </c>
      <c r="I386" s="5">
        <v>77.759</v>
      </c>
      <c r="J386" s="5">
        <v>24.636399999999998</v>
      </c>
      <c r="K386" s="5">
        <f t="shared" si="44"/>
        <v>0.70663661726083915</v>
      </c>
      <c r="L386" s="5">
        <f t="shared" si="45"/>
        <v>0.61544380132049969</v>
      </c>
      <c r="M386" s="5">
        <v>62.112000000000002</v>
      </c>
      <c r="N386" s="5">
        <v>27.265899999999998</v>
      </c>
      <c r="O386" s="5">
        <f t="shared" si="46"/>
        <v>0.60031314634759247</v>
      </c>
      <c r="P386" s="5">
        <f t="shared" si="47"/>
        <v>0.33056988536823406</v>
      </c>
    </row>
    <row r="387" spans="1:16" ht="20" customHeight="1" x14ac:dyDescent="0.15">
      <c r="A387" s="28">
        <v>77.962000000000003</v>
      </c>
      <c r="B387" s="4">
        <v>37.845500000000001</v>
      </c>
      <c r="C387" s="5">
        <f t="shared" ref="C387:C450" si="48">$A387/105.777</f>
        <v>0.73704113370581503</v>
      </c>
      <c r="D387" s="5">
        <f t="shared" ref="D387:D450" si="49">B387/47.3455</f>
        <v>0.79934735085699804</v>
      </c>
      <c r="E387" s="5">
        <v>77.962000000000003</v>
      </c>
      <c r="F387" s="5">
        <v>30.163599999999999</v>
      </c>
      <c r="G387" s="5">
        <f t="shared" ref="G387:G450" si="50">E387/136.231</f>
        <v>0.57227796903788419</v>
      </c>
      <c r="H387" s="5">
        <f t="shared" ref="H387:H450" si="51">F387/42.6727</f>
        <v>0.70685942066004726</v>
      </c>
      <c r="I387" s="5">
        <v>77.962000000000003</v>
      </c>
      <c r="J387" s="5">
        <v>25.4848</v>
      </c>
      <c r="K387" s="5">
        <f t="shared" ref="K387:K450" si="52">I387/110.041</f>
        <v>0.70848138421133944</v>
      </c>
      <c r="L387" s="5">
        <f t="shared" ref="L387:L450" si="53">J387/40.0303</f>
        <v>0.63663774690671826</v>
      </c>
      <c r="M387" s="5">
        <v>62.274000000000001</v>
      </c>
      <c r="N387" s="5">
        <v>28.598700000000001</v>
      </c>
      <c r="O387" s="5">
        <f t="shared" ref="O387:O450" si="54">M387/103.466</f>
        <v>0.60187887808555474</v>
      </c>
      <c r="P387" s="5">
        <f t="shared" ref="P387:P450" si="55">N387/82.4815</f>
        <v>0.34672866036626399</v>
      </c>
    </row>
    <row r="388" spans="1:16" ht="20" customHeight="1" x14ac:dyDescent="0.15">
      <c r="A388" s="28">
        <v>78.165000000000006</v>
      </c>
      <c r="B388" s="4">
        <v>36.645499999999998</v>
      </c>
      <c r="C388" s="5">
        <f t="shared" si="48"/>
        <v>0.73896026546413685</v>
      </c>
      <c r="D388" s="5">
        <f t="shared" si="49"/>
        <v>0.77400175307051355</v>
      </c>
      <c r="E388" s="5">
        <v>78.165000000000006</v>
      </c>
      <c r="F388" s="5">
        <v>29.7364</v>
      </c>
      <c r="G388" s="5">
        <f t="shared" si="50"/>
        <v>0.57376808509076505</v>
      </c>
      <c r="H388" s="5">
        <f t="shared" si="51"/>
        <v>0.69684833628994647</v>
      </c>
      <c r="I388" s="5">
        <v>78.165000000000006</v>
      </c>
      <c r="J388" s="5">
        <v>23.818200000000001</v>
      </c>
      <c r="K388" s="5">
        <f t="shared" si="52"/>
        <v>0.71032615116183973</v>
      </c>
      <c r="L388" s="5">
        <f t="shared" si="53"/>
        <v>0.59500428425467711</v>
      </c>
      <c r="M388" s="5">
        <v>62.436</v>
      </c>
      <c r="N388" s="5">
        <v>26.627800000000001</v>
      </c>
      <c r="O388" s="5">
        <f t="shared" si="54"/>
        <v>0.60344460982351689</v>
      </c>
      <c r="P388" s="5">
        <f t="shared" si="55"/>
        <v>0.32283360511144926</v>
      </c>
    </row>
    <row r="389" spans="1:16" ht="20" customHeight="1" x14ac:dyDescent="0.15">
      <c r="A389" s="28">
        <v>78.367999999999995</v>
      </c>
      <c r="B389" s="4">
        <v>36.363599999999998</v>
      </c>
      <c r="C389" s="5">
        <f t="shared" si="48"/>
        <v>0.74087939722245855</v>
      </c>
      <c r="D389" s="5">
        <f t="shared" si="49"/>
        <v>0.76804764972383854</v>
      </c>
      <c r="E389" s="5">
        <v>78.367999999999995</v>
      </c>
      <c r="F389" s="5">
        <v>29.563600000000001</v>
      </c>
      <c r="G389" s="5">
        <f t="shared" si="50"/>
        <v>0.57525820114364568</v>
      </c>
      <c r="H389" s="5">
        <f t="shared" si="51"/>
        <v>0.69279890890428775</v>
      </c>
      <c r="I389" s="5">
        <v>78.367999999999995</v>
      </c>
      <c r="J389" s="5">
        <v>24.621200000000002</v>
      </c>
      <c r="K389" s="5">
        <f t="shared" si="52"/>
        <v>0.7121709181123399</v>
      </c>
      <c r="L389" s="5">
        <f t="shared" si="53"/>
        <v>0.61506408895261844</v>
      </c>
      <c r="M389" s="5">
        <v>62.597999999999999</v>
      </c>
      <c r="N389" s="5">
        <v>21.406099999999999</v>
      </c>
      <c r="O389" s="5">
        <f t="shared" si="54"/>
        <v>0.60501034156147915</v>
      </c>
      <c r="P389" s="5">
        <f t="shared" si="55"/>
        <v>0.25952607554421292</v>
      </c>
    </row>
    <row r="390" spans="1:16" ht="20" customHeight="1" x14ac:dyDescent="0.15">
      <c r="A390" s="28">
        <v>78.570999999999998</v>
      </c>
      <c r="B390" s="4">
        <v>36.509099999999997</v>
      </c>
      <c r="C390" s="5">
        <f t="shared" si="48"/>
        <v>0.74279852898078025</v>
      </c>
      <c r="D390" s="5">
        <f t="shared" si="49"/>
        <v>0.77112080345544975</v>
      </c>
      <c r="E390" s="5">
        <v>78.570999999999998</v>
      </c>
      <c r="F390" s="5">
        <v>29.618200000000002</v>
      </c>
      <c r="G390" s="5">
        <f t="shared" si="50"/>
        <v>0.57674831719652653</v>
      </c>
      <c r="H390" s="5">
        <f t="shared" si="51"/>
        <v>0.6940784154740619</v>
      </c>
      <c r="I390" s="5">
        <v>78.570999999999998</v>
      </c>
      <c r="J390" s="5">
        <v>23.348500000000001</v>
      </c>
      <c r="K390" s="5">
        <f t="shared" si="52"/>
        <v>0.71401568506284019</v>
      </c>
      <c r="L390" s="5">
        <f t="shared" si="53"/>
        <v>0.58327067246560738</v>
      </c>
      <c r="M390" s="5">
        <v>62.76</v>
      </c>
      <c r="N390" s="5">
        <v>26</v>
      </c>
      <c r="O390" s="5">
        <f t="shared" si="54"/>
        <v>0.60657607329944141</v>
      </c>
      <c r="P390" s="5">
        <f t="shared" si="55"/>
        <v>0.31522220134211915</v>
      </c>
    </row>
    <row r="391" spans="1:16" ht="20" customHeight="1" x14ac:dyDescent="0.15">
      <c r="A391" s="28">
        <v>78.774000000000001</v>
      </c>
      <c r="B391" s="4">
        <v>35.700000000000003</v>
      </c>
      <c r="C391" s="5">
        <f t="shared" si="48"/>
        <v>0.74471766073910206</v>
      </c>
      <c r="D391" s="5">
        <f t="shared" si="49"/>
        <v>0.75403153414791269</v>
      </c>
      <c r="E391" s="5">
        <v>78.774000000000001</v>
      </c>
      <c r="F391" s="5">
        <v>30.136399999999998</v>
      </c>
      <c r="G391" s="5">
        <f t="shared" si="50"/>
        <v>0.57823843324940727</v>
      </c>
      <c r="H391" s="5">
        <f t="shared" si="51"/>
        <v>0.70622201079378621</v>
      </c>
      <c r="I391" s="5">
        <v>78.774000000000001</v>
      </c>
      <c r="J391" s="5">
        <v>24.090900000000001</v>
      </c>
      <c r="K391" s="5">
        <f t="shared" si="52"/>
        <v>0.71586045201334048</v>
      </c>
      <c r="L391" s="5">
        <f t="shared" si="53"/>
        <v>0.60181662390739021</v>
      </c>
      <c r="M391" s="5">
        <v>62.923000000000002</v>
      </c>
      <c r="N391" s="5">
        <v>27.561900000000001</v>
      </c>
      <c r="O391" s="5">
        <f t="shared" si="54"/>
        <v>0.60815147004813186</v>
      </c>
      <c r="P391" s="5">
        <f t="shared" si="55"/>
        <v>0.33415856889120593</v>
      </c>
    </row>
    <row r="392" spans="1:16" ht="20" customHeight="1" x14ac:dyDescent="0.15">
      <c r="A392" s="28">
        <v>78.977000000000004</v>
      </c>
      <c r="B392" s="4">
        <v>36.190899999999999</v>
      </c>
      <c r="C392" s="5">
        <f t="shared" si="48"/>
        <v>0.74663679249742387</v>
      </c>
      <c r="D392" s="5">
        <f t="shared" si="49"/>
        <v>0.7643999957757337</v>
      </c>
      <c r="E392" s="5">
        <v>78.977000000000004</v>
      </c>
      <c r="F392" s="5">
        <v>30.7273</v>
      </c>
      <c r="G392" s="5">
        <f t="shared" si="50"/>
        <v>0.57972854930228812</v>
      </c>
      <c r="H392" s="5">
        <f t="shared" si="51"/>
        <v>0.72006927145458344</v>
      </c>
      <c r="I392" s="5">
        <v>78.977000000000004</v>
      </c>
      <c r="J392" s="5">
        <v>23.196999999999999</v>
      </c>
      <c r="K392" s="5">
        <f t="shared" si="52"/>
        <v>0.71770521896384076</v>
      </c>
      <c r="L392" s="5">
        <f t="shared" si="53"/>
        <v>0.57948603932521114</v>
      </c>
      <c r="M392" s="5">
        <v>63.085000000000001</v>
      </c>
      <c r="N392" s="5">
        <v>27.381799999999998</v>
      </c>
      <c r="O392" s="5">
        <f t="shared" si="54"/>
        <v>0.60971720178609401</v>
      </c>
      <c r="P392" s="5">
        <f t="shared" si="55"/>
        <v>0.33197504895037067</v>
      </c>
    </row>
    <row r="393" spans="1:16" ht="20" customHeight="1" x14ac:dyDescent="0.15">
      <c r="A393" s="28">
        <v>79.180999999999997</v>
      </c>
      <c r="B393" s="4">
        <v>36.4</v>
      </c>
      <c r="C393" s="5">
        <f t="shared" si="48"/>
        <v>0.74856537810677171</v>
      </c>
      <c r="D393" s="5">
        <f t="shared" si="49"/>
        <v>0.76881646619002852</v>
      </c>
      <c r="E393" s="5">
        <v>79.180999999999997</v>
      </c>
      <c r="F393" s="5">
        <v>31.2818</v>
      </c>
      <c r="G393" s="5">
        <f t="shared" si="50"/>
        <v>0.58122600582833572</v>
      </c>
      <c r="H393" s="5">
        <f t="shared" si="51"/>
        <v>0.73306352773553118</v>
      </c>
      <c r="I393" s="5">
        <v>79.180999999999997</v>
      </c>
      <c r="J393" s="5">
        <v>24.863600000000002</v>
      </c>
      <c r="K393" s="5">
        <f t="shared" si="52"/>
        <v>0.71955907343626468</v>
      </c>
      <c r="L393" s="5">
        <f t="shared" si="53"/>
        <v>0.6211195019772523</v>
      </c>
      <c r="M393" s="5">
        <v>63.247</v>
      </c>
      <c r="N393" s="5">
        <v>24.720099999999999</v>
      </c>
      <c r="O393" s="5">
        <f t="shared" si="54"/>
        <v>0.61128293352405627</v>
      </c>
      <c r="P393" s="5">
        <f t="shared" si="55"/>
        <v>0.29970478228451231</v>
      </c>
    </row>
    <row r="394" spans="1:16" ht="20" customHeight="1" x14ac:dyDescent="0.15">
      <c r="A394" s="28">
        <v>79.384</v>
      </c>
      <c r="B394" s="4">
        <v>36.872700000000002</v>
      </c>
      <c r="C394" s="5">
        <f t="shared" si="48"/>
        <v>0.75048450986509352</v>
      </c>
      <c r="D394" s="5">
        <f t="shared" si="49"/>
        <v>0.7788005195847546</v>
      </c>
      <c r="E394" s="5">
        <v>79.384</v>
      </c>
      <c r="F394" s="5">
        <v>31.181799999999999</v>
      </c>
      <c r="G394" s="5">
        <f t="shared" si="50"/>
        <v>0.58271612188121646</v>
      </c>
      <c r="H394" s="5">
        <f t="shared" si="51"/>
        <v>0.73072010910957119</v>
      </c>
      <c r="I394" s="5">
        <v>79.384</v>
      </c>
      <c r="J394" s="5">
        <v>24.136399999999998</v>
      </c>
      <c r="K394" s="5">
        <f t="shared" si="52"/>
        <v>0.72140384038676497</v>
      </c>
      <c r="L394" s="5">
        <f t="shared" si="53"/>
        <v>0.60295326290335072</v>
      </c>
      <c r="M394" s="5">
        <v>63.408999999999999</v>
      </c>
      <c r="N394" s="5">
        <v>24.981300000000001</v>
      </c>
      <c r="O394" s="5">
        <f t="shared" si="54"/>
        <v>0.61284866526201842</v>
      </c>
      <c r="P394" s="5">
        <f t="shared" si="55"/>
        <v>0.30287155301491853</v>
      </c>
    </row>
    <row r="395" spans="1:16" ht="20" customHeight="1" x14ac:dyDescent="0.15">
      <c r="A395" s="28">
        <v>79.587000000000003</v>
      </c>
      <c r="B395" s="4">
        <v>37.681800000000003</v>
      </c>
      <c r="C395" s="5">
        <f t="shared" si="48"/>
        <v>0.75240364162341533</v>
      </c>
      <c r="D395" s="5">
        <f t="shared" si="49"/>
        <v>0.79588978889229178</v>
      </c>
      <c r="E395" s="5">
        <v>79.587000000000003</v>
      </c>
      <c r="F395" s="5">
        <v>31.0091</v>
      </c>
      <c r="G395" s="5">
        <f t="shared" si="50"/>
        <v>0.58420623793409732</v>
      </c>
      <c r="H395" s="5">
        <f t="shared" si="51"/>
        <v>0.72667302514253851</v>
      </c>
      <c r="I395" s="5">
        <v>79.587000000000003</v>
      </c>
      <c r="J395" s="5">
        <v>23.2879</v>
      </c>
      <c r="K395" s="5">
        <f t="shared" si="52"/>
        <v>0.72324860733726526</v>
      </c>
      <c r="L395" s="5">
        <f t="shared" si="53"/>
        <v>0.58175681920944888</v>
      </c>
      <c r="M395" s="5">
        <v>63.570999999999998</v>
      </c>
      <c r="N395" s="5">
        <v>19.039300000000001</v>
      </c>
      <c r="O395" s="5">
        <f t="shared" si="54"/>
        <v>0.61441439699998068</v>
      </c>
      <c r="P395" s="5">
        <f t="shared" si="55"/>
        <v>0.23083115607742344</v>
      </c>
    </row>
    <row r="396" spans="1:16" ht="20" customHeight="1" x14ac:dyDescent="0.15">
      <c r="A396" s="28">
        <v>79.790000000000006</v>
      </c>
      <c r="B396" s="4">
        <v>39.572699999999998</v>
      </c>
      <c r="C396" s="5">
        <f t="shared" si="48"/>
        <v>0.75432277338173714</v>
      </c>
      <c r="D396" s="5">
        <f t="shared" si="49"/>
        <v>0.83582811460434459</v>
      </c>
      <c r="E396" s="5">
        <v>79.790000000000006</v>
      </c>
      <c r="F396" s="5">
        <v>31.5</v>
      </c>
      <c r="G396" s="5">
        <f t="shared" si="50"/>
        <v>0.58569635398697806</v>
      </c>
      <c r="H396" s="5">
        <f t="shared" si="51"/>
        <v>0.73817686717737574</v>
      </c>
      <c r="I396" s="5">
        <v>79.790000000000006</v>
      </c>
      <c r="J396" s="5">
        <v>25.166699999999999</v>
      </c>
      <c r="K396" s="5">
        <f t="shared" si="52"/>
        <v>0.72509337428776555</v>
      </c>
      <c r="L396" s="5">
        <f t="shared" si="53"/>
        <v>0.62869126636572803</v>
      </c>
      <c r="M396" s="5">
        <v>63.732999999999997</v>
      </c>
      <c r="N396" s="5">
        <v>24.949100000000001</v>
      </c>
      <c r="O396" s="5">
        <f t="shared" si="54"/>
        <v>0.61598012873794294</v>
      </c>
      <c r="P396" s="5">
        <f t="shared" si="55"/>
        <v>0.30248116244248713</v>
      </c>
    </row>
    <row r="397" spans="1:16" ht="20" customHeight="1" x14ac:dyDescent="0.15">
      <c r="A397" s="28">
        <v>79.992999999999995</v>
      </c>
      <c r="B397" s="4">
        <v>40.690899999999999</v>
      </c>
      <c r="C397" s="5">
        <f t="shared" si="48"/>
        <v>0.75624190514005873</v>
      </c>
      <c r="D397" s="5">
        <f t="shared" si="49"/>
        <v>0.85944598747505041</v>
      </c>
      <c r="E397" s="5">
        <v>79.992999999999995</v>
      </c>
      <c r="F397" s="5">
        <v>31.5091</v>
      </c>
      <c r="G397" s="5">
        <f t="shared" si="50"/>
        <v>0.5871864700398588</v>
      </c>
      <c r="H397" s="5">
        <f t="shared" si="51"/>
        <v>0.73839011827233803</v>
      </c>
      <c r="I397" s="5">
        <v>79.992999999999995</v>
      </c>
      <c r="J397" s="5">
        <v>25.090900000000001</v>
      </c>
      <c r="K397" s="5">
        <f t="shared" si="52"/>
        <v>0.72693814123826572</v>
      </c>
      <c r="L397" s="5">
        <f t="shared" si="53"/>
        <v>0.62679770074168828</v>
      </c>
      <c r="M397" s="5">
        <v>63.896000000000001</v>
      </c>
      <c r="N397" s="5">
        <v>21.777100000000001</v>
      </c>
      <c r="O397" s="5">
        <f t="shared" si="54"/>
        <v>0.61755552548663328</v>
      </c>
      <c r="P397" s="5">
        <f t="shared" si="55"/>
        <v>0.26402405387874861</v>
      </c>
    </row>
    <row r="398" spans="1:16" ht="20" customHeight="1" x14ac:dyDescent="0.15">
      <c r="A398" s="28">
        <v>80.195999999999998</v>
      </c>
      <c r="B398" s="4">
        <v>41.318199999999997</v>
      </c>
      <c r="C398" s="5">
        <f t="shared" si="48"/>
        <v>0.75816103689838055</v>
      </c>
      <c r="D398" s="5">
        <f t="shared" si="49"/>
        <v>0.87269539871793511</v>
      </c>
      <c r="E398" s="5">
        <v>80.195999999999998</v>
      </c>
      <c r="F398" s="5">
        <v>31.2</v>
      </c>
      <c r="G398" s="5">
        <f t="shared" si="50"/>
        <v>0.58867658609273954</v>
      </c>
      <c r="H398" s="5">
        <f t="shared" si="51"/>
        <v>0.73114661129949599</v>
      </c>
      <c r="I398" s="5">
        <v>80.195999999999998</v>
      </c>
      <c r="J398" s="5">
        <v>25.9848</v>
      </c>
      <c r="K398" s="5">
        <f t="shared" si="52"/>
        <v>0.72878290818876601</v>
      </c>
      <c r="L398" s="5">
        <f t="shared" si="53"/>
        <v>0.64912828532386724</v>
      </c>
      <c r="M398" s="5">
        <v>64.058000000000007</v>
      </c>
      <c r="N398" s="5">
        <v>23.995000000000001</v>
      </c>
      <c r="O398" s="5">
        <f t="shared" si="54"/>
        <v>0.61912125722459566</v>
      </c>
      <c r="P398" s="5">
        <f t="shared" si="55"/>
        <v>0.29091372004631344</v>
      </c>
    </row>
    <row r="399" spans="1:16" ht="20" customHeight="1" x14ac:dyDescent="0.15">
      <c r="A399" s="28">
        <v>80.399000000000001</v>
      </c>
      <c r="B399" s="4">
        <v>40.054499999999997</v>
      </c>
      <c r="C399" s="5">
        <f t="shared" si="48"/>
        <v>0.76008016865670236</v>
      </c>
      <c r="D399" s="5">
        <f t="shared" si="49"/>
        <v>0.84600437211561808</v>
      </c>
      <c r="E399" s="5">
        <v>80.399000000000001</v>
      </c>
      <c r="F399" s="5">
        <v>30.672699999999999</v>
      </c>
      <c r="G399" s="5">
        <f t="shared" si="50"/>
        <v>0.59016670214562039</v>
      </c>
      <c r="H399" s="5">
        <f t="shared" si="51"/>
        <v>0.71878976488480928</v>
      </c>
      <c r="I399" s="5">
        <v>80.399000000000001</v>
      </c>
      <c r="J399" s="5">
        <v>24.621200000000002</v>
      </c>
      <c r="K399" s="5">
        <f t="shared" si="52"/>
        <v>0.7306276751392663</v>
      </c>
      <c r="L399" s="5">
        <f t="shared" si="53"/>
        <v>0.61506408895261844</v>
      </c>
      <c r="M399" s="5">
        <v>64.22</v>
      </c>
      <c r="N399" s="5">
        <v>19.834700000000002</v>
      </c>
      <c r="O399" s="5">
        <f t="shared" si="54"/>
        <v>0.62068698896255781</v>
      </c>
      <c r="P399" s="5">
        <f t="shared" si="55"/>
        <v>0.24047453065232813</v>
      </c>
    </row>
    <row r="400" spans="1:16" ht="20" customHeight="1" x14ac:dyDescent="0.15">
      <c r="A400" s="28">
        <v>80.602000000000004</v>
      </c>
      <c r="B400" s="4">
        <v>39.136400000000002</v>
      </c>
      <c r="C400" s="5">
        <f t="shared" si="48"/>
        <v>0.76199930041502406</v>
      </c>
      <c r="D400" s="5">
        <f t="shared" si="49"/>
        <v>0.82661287767580871</v>
      </c>
      <c r="E400" s="5">
        <v>80.602000000000004</v>
      </c>
      <c r="F400" s="5">
        <v>29.636399999999998</v>
      </c>
      <c r="G400" s="5">
        <f t="shared" si="50"/>
        <v>0.59165681819850113</v>
      </c>
      <c r="H400" s="5">
        <f t="shared" si="51"/>
        <v>0.69450491766398659</v>
      </c>
      <c r="I400" s="5">
        <v>80.602000000000004</v>
      </c>
      <c r="J400" s="5">
        <v>24.939399999999999</v>
      </c>
      <c r="K400" s="5">
        <f t="shared" si="52"/>
        <v>0.73247244208976658</v>
      </c>
      <c r="L400" s="5">
        <f t="shared" si="53"/>
        <v>0.62301306760129205</v>
      </c>
      <c r="M400" s="5">
        <v>64.382000000000005</v>
      </c>
      <c r="N400" s="5">
        <v>18.039899999999999</v>
      </c>
      <c r="O400" s="5">
        <f t="shared" si="54"/>
        <v>0.62225272070052007</v>
      </c>
      <c r="P400" s="5">
        <f t="shared" si="55"/>
        <v>0.2187144996150652</v>
      </c>
    </row>
    <row r="401" spans="1:16" ht="20" customHeight="1" x14ac:dyDescent="0.15">
      <c r="A401" s="28">
        <v>80.805000000000007</v>
      </c>
      <c r="B401" s="4">
        <v>38.1</v>
      </c>
      <c r="C401" s="5">
        <f t="shared" si="48"/>
        <v>0.76391843217334587</v>
      </c>
      <c r="D401" s="5">
        <f t="shared" si="49"/>
        <v>0.80472272972088166</v>
      </c>
      <c r="E401" s="5">
        <v>80.805000000000007</v>
      </c>
      <c r="F401" s="5">
        <v>29.4818</v>
      </c>
      <c r="G401" s="5">
        <f t="shared" si="50"/>
        <v>0.59314693425138187</v>
      </c>
      <c r="H401" s="5">
        <f t="shared" si="51"/>
        <v>0.69088199246825255</v>
      </c>
      <c r="I401" s="5">
        <v>80.805000000000007</v>
      </c>
      <c r="J401" s="5">
        <v>24.333300000000001</v>
      </c>
      <c r="K401" s="5">
        <f t="shared" si="52"/>
        <v>0.73431720904026687</v>
      </c>
      <c r="L401" s="5">
        <f t="shared" si="53"/>
        <v>0.60787203693202407</v>
      </c>
      <c r="M401" s="5">
        <v>64.543999999999997</v>
      </c>
      <c r="N401" s="5">
        <v>19.499600000000001</v>
      </c>
      <c r="O401" s="5">
        <f t="shared" si="54"/>
        <v>0.62381845243848222</v>
      </c>
      <c r="P401" s="5">
        <f t="shared" si="55"/>
        <v>0.23641180143426105</v>
      </c>
    </row>
    <row r="402" spans="1:16" ht="20" customHeight="1" x14ac:dyDescent="0.15">
      <c r="A402" s="28">
        <v>81.007999999999996</v>
      </c>
      <c r="B402" s="4">
        <v>39.190899999999999</v>
      </c>
      <c r="C402" s="5">
        <f t="shared" si="48"/>
        <v>0.76583756393166746</v>
      </c>
      <c r="D402" s="5">
        <f t="shared" si="49"/>
        <v>0.8277639902419448</v>
      </c>
      <c r="E402" s="5">
        <v>81.007999999999996</v>
      </c>
      <c r="F402" s="5">
        <v>29.4</v>
      </c>
      <c r="G402" s="5">
        <f t="shared" si="50"/>
        <v>0.59463705030426262</v>
      </c>
      <c r="H402" s="5">
        <f t="shared" si="51"/>
        <v>0.68896507603221735</v>
      </c>
      <c r="I402" s="5">
        <v>81.007999999999996</v>
      </c>
      <c r="J402" s="5">
        <v>25.090900000000001</v>
      </c>
      <c r="K402" s="5">
        <f t="shared" si="52"/>
        <v>0.73616197599076705</v>
      </c>
      <c r="L402" s="5">
        <f t="shared" si="53"/>
        <v>0.62679770074168828</v>
      </c>
      <c r="M402" s="5">
        <v>64.706000000000003</v>
      </c>
      <c r="N402" s="5">
        <v>17.8505</v>
      </c>
      <c r="O402" s="5">
        <f t="shared" si="54"/>
        <v>0.62538418417644448</v>
      </c>
      <c r="P402" s="5">
        <f t="shared" si="55"/>
        <v>0.21641822711759609</v>
      </c>
    </row>
    <row r="403" spans="1:16" ht="20" customHeight="1" x14ac:dyDescent="0.15">
      <c r="A403" s="28">
        <v>81.210999999999999</v>
      </c>
      <c r="B403" s="4">
        <v>39.490900000000003</v>
      </c>
      <c r="C403" s="5">
        <f t="shared" si="48"/>
        <v>0.76775669568998928</v>
      </c>
      <c r="D403" s="5">
        <f t="shared" si="49"/>
        <v>0.83410038968856604</v>
      </c>
      <c r="E403" s="5">
        <v>81.210999999999999</v>
      </c>
      <c r="F403" s="5">
        <v>29.363600000000002</v>
      </c>
      <c r="G403" s="5">
        <f t="shared" si="50"/>
        <v>0.59612716635714336</v>
      </c>
      <c r="H403" s="5">
        <f t="shared" si="51"/>
        <v>0.68811207165236798</v>
      </c>
      <c r="I403" s="5">
        <v>81.210999999999999</v>
      </c>
      <c r="J403" s="5">
        <v>25.409099999999999</v>
      </c>
      <c r="K403" s="5">
        <f t="shared" si="52"/>
        <v>0.73800674294126734</v>
      </c>
      <c r="L403" s="5">
        <f t="shared" si="53"/>
        <v>0.63474667939036178</v>
      </c>
      <c r="M403" s="5">
        <v>64.869</v>
      </c>
      <c r="N403" s="5">
        <v>20.392600000000002</v>
      </c>
      <c r="O403" s="5">
        <f t="shared" si="54"/>
        <v>0.62695958092513482</v>
      </c>
      <c r="P403" s="5">
        <f t="shared" si="55"/>
        <v>0.24723847165728075</v>
      </c>
    </row>
    <row r="404" spans="1:16" ht="20" customHeight="1" x14ac:dyDescent="0.15">
      <c r="A404" s="28">
        <v>81.414000000000001</v>
      </c>
      <c r="B404" s="4">
        <v>39.927300000000002</v>
      </c>
      <c r="C404" s="5">
        <f t="shared" si="48"/>
        <v>0.76967582744831109</v>
      </c>
      <c r="D404" s="5">
        <f t="shared" si="49"/>
        <v>0.84331773875025084</v>
      </c>
      <c r="E404" s="5">
        <v>81.414000000000001</v>
      </c>
      <c r="F404" s="5">
        <v>30.1</v>
      </c>
      <c r="G404" s="5">
        <f t="shared" si="50"/>
        <v>0.59761728241002421</v>
      </c>
      <c r="H404" s="5">
        <f t="shared" si="51"/>
        <v>0.70536900641393685</v>
      </c>
      <c r="I404" s="5">
        <v>81.414000000000001</v>
      </c>
      <c r="J404" s="5">
        <v>26.4848</v>
      </c>
      <c r="K404" s="5">
        <f t="shared" si="52"/>
        <v>0.73985150989176762</v>
      </c>
      <c r="L404" s="5">
        <f t="shared" si="53"/>
        <v>0.66161882374101622</v>
      </c>
      <c r="M404" s="5">
        <v>65.031000000000006</v>
      </c>
      <c r="N404" s="5">
        <v>19.284400000000002</v>
      </c>
      <c r="O404" s="5">
        <f t="shared" si="54"/>
        <v>0.62852531266309719</v>
      </c>
      <c r="P404" s="5">
        <f t="shared" si="55"/>
        <v>0.23380273152161396</v>
      </c>
    </row>
    <row r="405" spans="1:16" ht="20" customHeight="1" x14ac:dyDescent="0.15">
      <c r="A405" s="28">
        <v>81.617000000000004</v>
      </c>
      <c r="B405" s="4">
        <v>38.672699999999999</v>
      </c>
      <c r="C405" s="5">
        <f t="shared" si="48"/>
        <v>0.7715949592066329</v>
      </c>
      <c r="D405" s="5">
        <f t="shared" si="49"/>
        <v>0.81681891626448122</v>
      </c>
      <c r="E405" s="5">
        <v>81.617000000000004</v>
      </c>
      <c r="F405" s="5">
        <v>30.118200000000002</v>
      </c>
      <c r="G405" s="5">
        <f t="shared" si="50"/>
        <v>0.59910739846290495</v>
      </c>
      <c r="H405" s="5">
        <f t="shared" si="51"/>
        <v>0.70579550860386153</v>
      </c>
      <c r="I405" s="5">
        <v>81.617000000000004</v>
      </c>
      <c r="J405" s="5">
        <v>26.2273</v>
      </c>
      <c r="K405" s="5">
        <f t="shared" si="52"/>
        <v>0.74169627684226791</v>
      </c>
      <c r="L405" s="5">
        <f t="shared" si="53"/>
        <v>0.65518619645618448</v>
      </c>
      <c r="M405" s="5">
        <v>65.192999999999998</v>
      </c>
      <c r="N405" s="5">
        <v>15.723000000000001</v>
      </c>
      <c r="O405" s="5">
        <f t="shared" si="54"/>
        <v>0.63009104440105934</v>
      </c>
      <c r="P405" s="5">
        <f t="shared" si="55"/>
        <v>0.19062456429623614</v>
      </c>
    </row>
    <row r="406" spans="1:16" ht="20" customHeight="1" x14ac:dyDescent="0.15">
      <c r="A406" s="28">
        <v>81.819999999999993</v>
      </c>
      <c r="B406" s="4">
        <v>38.781799999999997</v>
      </c>
      <c r="C406" s="5">
        <f t="shared" si="48"/>
        <v>0.77351409096495449</v>
      </c>
      <c r="D406" s="5">
        <f t="shared" si="49"/>
        <v>0.81912325352990245</v>
      </c>
      <c r="E406" s="5">
        <v>81.819999999999993</v>
      </c>
      <c r="F406" s="5">
        <v>29.5364</v>
      </c>
      <c r="G406" s="5">
        <f t="shared" si="50"/>
        <v>0.60059751451578569</v>
      </c>
      <c r="H406" s="5">
        <f t="shared" si="51"/>
        <v>0.69216149903802671</v>
      </c>
      <c r="I406" s="5">
        <v>81.819999999999993</v>
      </c>
      <c r="J406" s="5">
        <v>26.7576</v>
      </c>
      <c r="K406" s="5">
        <f t="shared" si="52"/>
        <v>0.74354104379276809</v>
      </c>
      <c r="L406" s="5">
        <f t="shared" si="53"/>
        <v>0.6684336615014127</v>
      </c>
      <c r="M406" s="5">
        <v>65.355000000000004</v>
      </c>
      <c r="N406" s="5">
        <v>22.401599999999998</v>
      </c>
      <c r="O406" s="5">
        <f t="shared" si="54"/>
        <v>0.6316567761390216</v>
      </c>
      <c r="P406" s="5">
        <f t="shared" si="55"/>
        <v>0.27159544867636987</v>
      </c>
    </row>
    <row r="407" spans="1:16" ht="20" customHeight="1" x14ac:dyDescent="0.15">
      <c r="A407" s="28">
        <v>82.022999999999996</v>
      </c>
      <c r="B407" s="4">
        <v>39.063600000000001</v>
      </c>
      <c r="C407" s="5">
        <f t="shared" si="48"/>
        <v>0.77543322272327631</v>
      </c>
      <c r="D407" s="5">
        <f t="shared" si="49"/>
        <v>0.82507524474342864</v>
      </c>
      <c r="E407" s="5">
        <v>82.022999999999996</v>
      </c>
      <c r="F407" s="5">
        <v>30.181799999999999</v>
      </c>
      <c r="G407" s="5">
        <f t="shared" si="50"/>
        <v>0.60208763056866643</v>
      </c>
      <c r="H407" s="5">
        <f t="shared" si="51"/>
        <v>0.70728592284997194</v>
      </c>
      <c r="I407" s="5">
        <v>82.022999999999996</v>
      </c>
      <c r="J407" s="5">
        <v>26.560600000000001</v>
      </c>
      <c r="K407" s="5">
        <f t="shared" si="52"/>
        <v>0.74538581074326837</v>
      </c>
      <c r="L407" s="5">
        <f t="shared" si="53"/>
        <v>0.66351238936505608</v>
      </c>
      <c r="M407" s="5">
        <v>65.516999999999996</v>
      </c>
      <c r="N407" s="5">
        <v>22.92</v>
      </c>
      <c r="O407" s="5">
        <f t="shared" si="54"/>
        <v>0.63322250787698375</v>
      </c>
      <c r="P407" s="5">
        <f t="shared" si="55"/>
        <v>0.27788049441389889</v>
      </c>
    </row>
    <row r="408" spans="1:16" ht="20" customHeight="1" x14ac:dyDescent="0.15">
      <c r="A408" s="28">
        <v>82.225999999999999</v>
      </c>
      <c r="B408" s="4">
        <v>40.409100000000002</v>
      </c>
      <c r="C408" s="5">
        <f t="shared" si="48"/>
        <v>0.77735235448159812</v>
      </c>
      <c r="D408" s="5">
        <f t="shared" si="49"/>
        <v>0.85349399626152433</v>
      </c>
      <c r="E408" s="5">
        <v>82.225999999999999</v>
      </c>
      <c r="F408" s="5">
        <v>29.427299999999999</v>
      </c>
      <c r="G408" s="5">
        <f t="shared" si="50"/>
        <v>0.60357774662154728</v>
      </c>
      <c r="H408" s="5">
        <f t="shared" si="51"/>
        <v>0.68960482931710432</v>
      </c>
      <c r="I408" s="5">
        <v>82.225999999999999</v>
      </c>
      <c r="J408" s="5">
        <v>25.5152</v>
      </c>
      <c r="K408" s="5">
        <f t="shared" si="52"/>
        <v>0.74723057769376866</v>
      </c>
      <c r="L408" s="5">
        <f t="shared" si="53"/>
        <v>0.63739717164248089</v>
      </c>
      <c r="M408" s="5">
        <v>65.680000000000007</v>
      </c>
      <c r="N408" s="5">
        <v>22.312200000000001</v>
      </c>
      <c r="O408" s="5">
        <f t="shared" si="54"/>
        <v>0.6347979046256742</v>
      </c>
      <c r="P408" s="5">
        <f t="shared" si="55"/>
        <v>0.2705115692609858</v>
      </c>
    </row>
    <row r="409" spans="1:16" ht="20" customHeight="1" x14ac:dyDescent="0.15">
      <c r="A409" s="28">
        <v>82.429000000000002</v>
      </c>
      <c r="B409" s="4">
        <v>40.381799999999998</v>
      </c>
      <c r="C409" s="5">
        <f t="shared" si="48"/>
        <v>0.77927148623991982</v>
      </c>
      <c r="D409" s="5">
        <f t="shared" si="49"/>
        <v>0.85291738391188177</v>
      </c>
      <c r="E409" s="5">
        <v>82.429000000000002</v>
      </c>
      <c r="F409" s="5">
        <v>28.690899999999999</v>
      </c>
      <c r="G409" s="5">
        <f t="shared" si="50"/>
        <v>0.60506786267442803</v>
      </c>
      <c r="H409" s="5">
        <f t="shared" si="51"/>
        <v>0.67234789455553545</v>
      </c>
      <c r="I409" s="5">
        <v>82.429000000000002</v>
      </c>
      <c r="J409" s="5">
        <v>26.696999999999999</v>
      </c>
      <c r="K409" s="5">
        <f t="shared" si="52"/>
        <v>0.74907534464426895</v>
      </c>
      <c r="L409" s="5">
        <f t="shared" si="53"/>
        <v>0.66691980824525421</v>
      </c>
      <c r="M409" s="5">
        <v>65.841999999999999</v>
      </c>
      <c r="N409" s="5">
        <v>25.0579</v>
      </c>
      <c r="O409" s="5">
        <f t="shared" si="54"/>
        <v>0.63636363636363635</v>
      </c>
      <c r="P409" s="5">
        <f t="shared" si="55"/>
        <v>0.3038002461157957</v>
      </c>
    </row>
    <row r="410" spans="1:16" ht="20" customHeight="1" x14ac:dyDescent="0.15">
      <c r="A410" s="28">
        <v>82.632000000000005</v>
      </c>
      <c r="B410" s="4">
        <v>41.863599999999998</v>
      </c>
      <c r="C410" s="5">
        <f t="shared" si="48"/>
        <v>0.78119061799824163</v>
      </c>
      <c r="D410" s="5">
        <f t="shared" si="49"/>
        <v>0.88421497291189233</v>
      </c>
      <c r="E410" s="5">
        <v>82.632000000000005</v>
      </c>
      <c r="F410" s="5">
        <v>30.127300000000002</v>
      </c>
      <c r="G410" s="5">
        <f t="shared" si="50"/>
        <v>0.60655797872730888</v>
      </c>
      <c r="H410" s="5">
        <f t="shared" si="51"/>
        <v>0.70600875969882393</v>
      </c>
      <c r="I410" s="5">
        <v>82.632000000000005</v>
      </c>
      <c r="J410" s="5">
        <v>26.0152</v>
      </c>
      <c r="K410" s="5">
        <f t="shared" si="52"/>
        <v>0.75092011159476924</v>
      </c>
      <c r="L410" s="5">
        <f t="shared" si="53"/>
        <v>0.64988771005962986</v>
      </c>
      <c r="M410" s="5">
        <v>66.004000000000005</v>
      </c>
      <c r="N410" s="5">
        <v>21.796700000000001</v>
      </c>
      <c r="O410" s="5">
        <f t="shared" si="54"/>
        <v>0.63792936810159873</v>
      </c>
      <c r="P410" s="5">
        <f t="shared" si="55"/>
        <v>0.26426168292283725</v>
      </c>
    </row>
    <row r="411" spans="1:16" ht="20" customHeight="1" x14ac:dyDescent="0.15">
      <c r="A411" s="28">
        <v>82.834999999999994</v>
      </c>
      <c r="B411" s="4">
        <v>41.7273</v>
      </c>
      <c r="C411" s="5">
        <f t="shared" si="48"/>
        <v>0.78310974975656322</v>
      </c>
      <c r="D411" s="5">
        <f t="shared" si="49"/>
        <v>0.88133613542997746</v>
      </c>
      <c r="E411" s="5">
        <v>82.834999999999994</v>
      </c>
      <c r="F411" s="5">
        <v>29.7818</v>
      </c>
      <c r="G411" s="5">
        <f t="shared" si="50"/>
        <v>0.60804809478018951</v>
      </c>
      <c r="H411" s="5">
        <f t="shared" si="51"/>
        <v>0.6979122483461323</v>
      </c>
      <c r="I411" s="5">
        <v>82.834999999999994</v>
      </c>
      <c r="J411" s="5">
        <v>25.575800000000001</v>
      </c>
      <c r="K411" s="5">
        <f t="shared" si="52"/>
        <v>0.75276487854526941</v>
      </c>
      <c r="L411" s="5">
        <f t="shared" si="53"/>
        <v>0.63891102489863938</v>
      </c>
      <c r="M411" s="5">
        <v>66.165999999999997</v>
      </c>
      <c r="N411" s="5">
        <v>19.2409</v>
      </c>
      <c r="O411" s="5">
        <f t="shared" si="54"/>
        <v>0.63949509983956088</v>
      </c>
      <c r="P411" s="5">
        <f t="shared" si="55"/>
        <v>0.23327534053090693</v>
      </c>
    </row>
    <row r="412" spans="1:16" ht="20" customHeight="1" x14ac:dyDescent="0.15">
      <c r="A412" s="28">
        <v>83.037999999999997</v>
      </c>
      <c r="B412" s="4">
        <v>41.327300000000001</v>
      </c>
      <c r="C412" s="5">
        <f t="shared" si="48"/>
        <v>0.78502888151488504</v>
      </c>
      <c r="D412" s="5">
        <f t="shared" si="49"/>
        <v>0.87288760283448263</v>
      </c>
      <c r="E412" s="5">
        <v>83.037999999999997</v>
      </c>
      <c r="F412" s="5">
        <v>29.636399999999998</v>
      </c>
      <c r="G412" s="5">
        <f t="shared" si="50"/>
        <v>0.60953821083307025</v>
      </c>
      <c r="H412" s="5">
        <f t="shared" si="51"/>
        <v>0.69450491766398659</v>
      </c>
      <c r="I412" s="5">
        <v>83.037999999999997</v>
      </c>
      <c r="J412" s="5">
        <v>25.106100000000001</v>
      </c>
      <c r="K412" s="5">
        <f t="shared" si="52"/>
        <v>0.7546096454957697</v>
      </c>
      <c r="L412" s="5">
        <f t="shared" si="53"/>
        <v>0.62717741310956954</v>
      </c>
      <c r="M412" s="5">
        <v>66.328000000000003</v>
      </c>
      <c r="N412" s="5">
        <v>22.831499999999998</v>
      </c>
      <c r="O412" s="5">
        <f t="shared" si="54"/>
        <v>0.64106083157752314</v>
      </c>
      <c r="P412" s="5">
        <f t="shared" si="55"/>
        <v>0.27680752653625357</v>
      </c>
    </row>
    <row r="413" spans="1:16" ht="20" customHeight="1" x14ac:dyDescent="0.15">
      <c r="A413" s="28">
        <v>83.241</v>
      </c>
      <c r="B413" s="4">
        <v>42.690899999999999</v>
      </c>
      <c r="C413" s="5">
        <f t="shared" si="48"/>
        <v>0.78694801327320685</v>
      </c>
      <c r="D413" s="5">
        <f t="shared" si="49"/>
        <v>0.90168865045252444</v>
      </c>
      <c r="E413" s="5">
        <v>83.241</v>
      </c>
      <c r="F413" s="5">
        <v>29.945499999999999</v>
      </c>
      <c r="G413" s="5">
        <f t="shared" si="50"/>
        <v>0.6110283268859511</v>
      </c>
      <c r="H413" s="5">
        <f t="shared" si="51"/>
        <v>0.70174842463682874</v>
      </c>
      <c r="I413" s="5">
        <v>83.241</v>
      </c>
      <c r="J413" s="5">
        <v>24.606100000000001</v>
      </c>
      <c r="K413" s="5">
        <f t="shared" si="52"/>
        <v>0.7564544124462701</v>
      </c>
      <c r="L413" s="5">
        <f t="shared" si="53"/>
        <v>0.61468687469242056</v>
      </c>
      <c r="M413" s="5">
        <v>66.489999999999995</v>
      </c>
      <c r="N413" s="5">
        <v>23.663599999999999</v>
      </c>
      <c r="O413" s="5">
        <f t="shared" si="54"/>
        <v>0.64262656331548529</v>
      </c>
      <c r="P413" s="5">
        <f t="shared" si="55"/>
        <v>0.28689584937228346</v>
      </c>
    </row>
    <row r="414" spans="1:16" ht="20" customHeight="1" x14ac:dyDescent="0.15">
      <c r="A414" s="28">
        <v>83.444000000000003</v>
      </c>
      <c r="B414" s="4">
        <v>42.2545</v>
      </c>
      <c r="C414" s="5">
        <f t="shared" si="48"/>
        <v>0.78886714503152866</v>
      </c>
      <c r="D414" s="5">
        <f t="shared" si="49"/>
        <v>0.89247130139083963</v>
      </c>
      <c r="E414" s="5">
        <v>83.444000000000003</v>
      </c>
      <c r="F414" s="5">
        <v>29.409099999999999</v>
      </c>
      <c r="G414" s="5">
        <f t="shared" si="50"/>
        <v>0.61251844293883184</v>
      </c>
      <c r="H414" s="5">
        <f t="shared" si="51"/>
        <v>0.68917832712717964</v>
      </c>
      <c r="I414" s="5">
        <v>83.444000000000003</v>
      </c>
      <c r="J414" s="5">
        <v>25.348500000000001</v>
      </c>
      <c r="K414" s="5">
        <f t="shared" si="52"/>
        <v>0.75829917939677038</v>
      </c>
      <c r="L414" s="5">
        <f t="shared" si="53"/>
        <v>0.6332328261342034</v>
      </c>
      <c r="M414" s="5">
        <v>66.653000000000006</v>
      </c>
      <c r="N414" s="5">
        <v>22.400300000000001</v>
      </c>
      <c r="O414" s="5">
        <f t="shared" si="54"/>
        <v>0.64420196006417574</v>
      </c>
      <c r="P414" s="5">
        <f t="shared" si="55"/>
        <v>0.2715796875663028</v>
      </c>
    </row>
    <row r="415" spans="1:16" ht="20" customHeight="1" x14ac:dyDescent="0.15">
      <c r="A415" s="28">
        <v>83.647000000000006</v>
      </c>
      <c r="B415" s="4">
        <v>42.436399999999999</v>
      </c>
      <c r="C415" s="5">
        <f t="shared" si="48"/>
        <v>0.79078627678985036</v>
      </c>
      <c r="D415" s="5">
        <f t="shared" si="49"/>
        <v>0.89631327158864094</v>
      </c>
      <c r="E415" s="5">
        <v>83.647000000000006</v>
      </c>
      <c r="F415" s="5">
        <v>29.0364</v>
      </c>
      <c r="G415" s="5">
        <f t="shared" si="50"/>
        <v>0.61400855899171269</v>
      </c>
      <c r="H415" s="5">
        <f t="shared" si="51"/>
        <v>0.68044440590822708</v>
      </c>
      <c r="I415" s="5">
        <v>83.647000000000006</v>
      </c>
      <c r="J415" s="5">
        <v>25.5152</v>
      </c>
      <c r="K415" s="5">
        <f t="shared" si="52"/>
        <v>0.76014394634727067</v>
      </c>
      <c r="L415" s="5">
        <f t="shared" si="53"/>
        <v>0.63739717164248089</v>
      </c>
      <c r="M415" s="5">
        <v>66.814999999999998</v>
      </c>
      <c r="N415" s="5">
        <v>19.067699999999999</v>
      </c>
      <c r="O415" s="5">
        <f t="shared" si="54"/>
        <v>0.64576769180213789</v>
      </c>
      <c r="P415" s="5">
        <f t="shared" si="55"/>
        <v>0.23117547571273558</v>
      </c>
    </row>
    <row r="416" spans="1:16" ht="20" customHeight="1" x14ac:dyDescent="0.15">
      <c r="A416" s="28">
        <v>83.85</v>
      </c>
      <c r="B416" s="4">
        <v>41.9636</v>
      </c>
      <c r="C416" s="5">
        <f t="shared" si="48"/>
        <v>0.79270540854817206</v>
      </c>
      <c r="D416" s="5">
        <f t="shared" si="49"/>
        <v>0.88632710606076603</v>
      </c>
      <c r="E416" s="5">
        <v>83.85</v>
      </c>
      <c r="F416" s="5">
        <v>28.381799999999998</v>
      </c>
      <c r="G416" s="5">
        <f t="shared" si="50"/>
        <v>0.61549867504459332</v>
      </c>
      <c r="H416" s="5">
        <f t="shared" si="51"/>
        <v>0.66510438758269341</v>
      </c>
      <c r="I416" s="5">
        <v>83.85</v>
      </c>
      <c r="J416" s="5">
        <v>26.575800000000001</v>
      </c>
      <c r="K416" s="5">
        <f t="shared" si="52"/>
        <v>0.76198871329777085</v>
      </c>
      <c r="L416" s="5">
        <f t="shared" si="53"/>
        <v>0.66389210173293733</v>
      </c>
      <c r="M416" s="5">
        <v>66.977000000000004</v>
      </c>
      <c r="N416" s="5">
        <v>16.808800000000002</v>
      </c>
      <c r="O416" s="5">
        <f t="shared" si="54"/>
        <v>0.64733342354010015</v>
      </c>
      <c r="P416" s="5">
        <f t="shared" si="55"/>
        <v>0.20378872838151588</v>
      </c>
    </row>
    <row r="417" spans="1:16" ht="20" customHeight="1" x14ac:dyDescent="0.15">
      <c r="A417" s="28">
        <v>84.052999999999997</v>
      </c>
      <c r="B417" s="4">
        <v>42.281799999999997</v>
      </c>
      <c r="C417" s="5">
        <f t="shared" si="48"/>
        <v>0.79462454030649377</v>
      </c>
      <c r="D417" s="5">
        <f t="shared" si="49"/>
        <v>0.89304791374048209</v>
      </c>
      <c r="E417" s="5">
        <v>84.052999999999997</v>
      </c>
      <c r="F417" s="5">
        <v>29.0364</v>
      </c>
      <c r="G417" s="5">
        <f t="shared" si="50"/>
        <v>0.61698879109747418</v>
      </c>
      <c r="H417" s="5">
        <f t="shared" si="51"/>
        <v>0.68044440590822708</v>
      </c>
      <c r="I417" s="5">
        <v>84.052999999999997</v>
      </c>
      <c r="J417" s="5">
        <v>25.9848</v>
      </c>
      <c r="K417" s="5">
        <f t="shared" si="52"/>
        <v>0.76383348024827113</v>
      </c>
      <c r="L417" s="5">
        <f t="shared" si="53"/>
        <v>0.64912828532386724</v>
      </c>
      <c r="M417" s="5">
        <v>67.138999999999996</v>
      </c>
      <c r="N417" s="5">
        <v>14.551399999999999</v>
      </c>
      <c r="O417" s="5">
        <f t="shared" si="54"/>
        <v>0.6488991552780623</v>
      </c>
      <c r="P417" s="5">
        <f t="shared" si="55"/>
        <v>0.1764201669465274</v>
      </c>
    </row>
    <row r="418" spans="1:16" ht="20" customHeight="1" x14ac:dyDescent="0.15">
      <c r="A418" s="28">
        <v>84.256</v>
      </c>
      <c r="B418" s="4">
        <v>40.945500000000003</v>
      </c>
      <c r="C418" s="5">
        <f t="shared" si="48"/>
        <v>0.79654367206481558</v>
      </c>
      <c r="D418" s="5">
        <f t="shared" si="49"/>
        <v>0.86482347847208296</v>
      </c>
      <c r="E418" s="5">
        <v>84.256</v>
      </c>
      <c r="F418" s="5">
        <v>29.4636</v>
      </c>
      <c r="G418" s="5">
        <f t="shared" si="50"/>
        <v>0.61847890715035492</v>
      </c>
      <c r="H418" s="5">
        <f t="shared" si="51"/>
        <v>0.69045549027832787</v>
      </c>
      <c r="I418" s="5">
        <v>84.256</v>
      </c>
      <c r="J418" s="5">
        <v>26.2121</v>
      </c>
      <c r="K418" s="5">
        <f t="shared" si="52"/>
        <v>0.76567824719877142</v>
      </c>
      <c r="L418" s="5">
        <f t="shared" si="53"/>
        <v>0.65480648408830311</v>
      </c>
      <c r="M418" s="5">
        <v>67.301000000000002</v>
      </c>
      <c r="N418" s="5">
        <v>13.7959</v>
      </c>
      <c r="O418" s="5">
        <f t="shared" si="54"/>
        <v>0.65046488701602467</v>
      </c>
      <c r="P418" s="5">
        <f t="shared" si="55"/>
        <v>0.16726053721137468</v>
      </c>
    </row>
    <row r="419" spans="1:16" ht="20" customHeight="1" x14ac:dyDescent="0.15">
      <c r="A419" s="28">
        <v>84.459000000000003</v>
      </c>
      <c r="B419" s="4">
        <v>42.881799999999998</v>
      </c>
      <c r="C419" s="5">
        <f t="shared" si="48"/>
        <v>0.79846280382313739</v>
      </c>
      <c r="D419" s="5">
        <f t="shared" si="49"/>
        <v>0.90572071263372433</v>
      </c>
      <c r="E419" s="5">
        <v>84.459000000000003</v>
      </c>
      <c r="F419" s="5">
        <v>29.2</v>
      </c>
      <c r="G419" s="5">
        <f t="shared" si="50"/>
        <v>0.61996902320323577</v>
      </c>
      <c r="H419" s="5">
        <f t="shared" si="51"/>
        <v>0.68427823878029748</v>
      </c>
      <c r="I419" s="5">
        <v>84.459000000000003</v>
      </c>
      <c r="J419" s="5">
        <v>25.681799999999999</v>
      </c>
      <c r="K419" s="5">
        <f t="shared" si="52"/>
        <v>0.76752301414927171</v>
      </c>
      <c r="L419" s="5">
        <f t="shared" si="53"/>
        <v>0.64155901904307489</v>
      </c>
      <c r="M419" s="5">
        <v>67.462999999999994</v>
      </c>
      <c r="N419" s="5">
        <v>14.8476</v>
      </c>
      <c r="O419" s="5">
        <f t="shared" si="54"/>
        <v>0.65203061875398682</v>
      </c>
      <c r="P419" s="5">
        <f t="shared" si="55"/>
        <v>0.18001127525566341</v>
      </c>
    </row>
    <row r="420" spans="1:16" ht="20" customHeight="1" x14ac:dyDescent="0.15">
      <c r="A420" s="28">
        <v>84.662000000000006</v>
      </c>
      <c r="B420" s="4">
        <v>42.890900000000002</v>
      </c>
      <c r="C420" s="5">
        <f t="shared" si="48"/>
        <v>0.8003819355814592</v>
      </c>
      <c r="D420" s="5">
        <f t="shared" si="49"/>
        <v>0.90591291675027197</v>
      </c>
      <c r="E420" s="5">
        <v>84.662000000000006</v>
      </c>
      <c r="F420" s="5">
        <v>30.0182</v>
      </c>
      <c r="G420" s="5">
        <f t="shared" si="50"/>
        <v>0.62145913925611651</v>
      </c>
      <c r="H420" s="5">
        <f t="shared" si="51"/>
        <v>0.70345208997790154</v>
      </c>
      <c r="I420" s="5">
        <v>84.662000000000006</v>
      </c>
      <c r="J420" s="5">
        <v>25.303000000000001</v>
      </c>
      <c r="K420" s="5">
        <f t="shared" si="52"/>
        <v>0.769367781099772</v>
      </c>
      <c r="L420" s="5">
        <f t="shared" si="53"/>
        <v>0.63209618713824289</v>
      </c>
      <c r="M420" s="5">
        <v>67.626000000000005</v>
      </c>
      <c r="N420" s="5">
        <v>19.9618</v>
      </c>
      <c r="O420" s="5">
        <f t="shared" si="54"/>
        <v>0.65360601550267727</v>
      </c>
      <c r="P420" s="5">
        <f t="shared" si="55"/>
        <v>0.24201548225965824</v>
      </c>
    </row>
    <row r="421" spans="1:16" ht="20" customHeight="1" x14ac:dyDescent="0.15">
      <c r="A421" s="28">
        <v>84.864999999999995</v>
      </c>
      <c r="B421" s="4">
        <v>42.927300000000002</v>
      </c>
      <c r="C421" s="5">
        <f t="shared" si="48"/>
        <v>0.80230106733978079</v>
      </c>
      <c r="D421" s="5">
        <f t="shared" si="49"/>
        <v>0.90668173321646195</v>
      </c>
      <c r="E421" s="5">
        <v>84.864999999999995</v>
      </c>
      <c r="F421" s="5">
        <v>29.454499999999999</v>
      </c>
      <c r="G421" s="5">
        <f t="shared" si="50"/>
        <v>0.62294925530899725</v>
      </c>
      <c r="H421" s="5">
        <f t="shared" si="51"/>
        <v>0.69024223918336547</v>
      </c>
      <c r="I421" s="5">
        <v>84.864999999999995</v>
      </c>
      <c r="J421" s="5">
        <v>26.2121</v>
      </c>
      <c r="K421" s="5">
        <f t="shared" si="52"/>
        <v>0.77121254805027217</v>
      </c>
      <c r="L421" s="5">
        <f t="shared" si="53"/>
        <v>0.65480648408830311</v>
      </c>
      <c r="M421" s="5">
        <v>67.787999999999997</v>
      </c>
      <c r="N421" s="5">
        <v>18.456600000000002</v>
      </c>
      <c r="O421" s="5">
        <f t="shared" si="54"/>
        <v>0.65517174724063942</v>
      </c>
      <c r="P421" s="5">
        <f t="shared" si="55"/>
        <v>0.22376654158811374</v>
      </c>
    </row>
    <row r="422" spans="1:16" ht="20" customHeight="1" x14ac:dyDescent="0.15">
      <c r="A422" s="28">
        <v>85.067999999999998</v>
      </c>
      <c r="B422" s="4">
        <v>41.872700000000002</v>
      </c>
      <c r="C422" s="5">
        <f t="shared" si="48"/>
        <v>0.80422019909810261</v>
      </c>
      <c r="D422" s="5">
        <f t="shared" si="49"/>
        <v>0.88440717702843985</v>
      </c>
      <c r="E422" s="5">
        <v>85.067999999999998</v>
      </c>
      <c r="F422" s="5">
        <v>29.590900000000001</v>
      </c>
      <c r="G422" s="5">
        <f t="shared" si="50"/>
        <v>0.62443937136187799</v>
      </c>
      <c r="H422" s="5">
        <f t="shared" si="51"/>
        <v>0.69343866218917483</v>
      </c>
      <c r="I422" s="5">
        <v>85.067999999999998</v>
      </c>
      <c r="J422" s="5">
        <v>24.863600000000002</v>
      </c>
      <c r="K422" s="5">
        <f t="shared" si="52"/>
        <v>0.77305731500077246</v>
      </c>
      <c r="L422" s="5">
        <f t="shared" si="53"/>
        <v>0.6211195019772523</v>
      </c>
      <c r="M422" s="5">
        <v>67.95</v>
      </c>
      <c r="N422" s="5">
        <v>22.148499999999999</v>
      </c>
      <c r="O422" s="5">
        <f t="shared" si="54"/>
        <v>0.65673747897860169</v>
      </c>
      <c r="P422" s="5">
        <f t="shared" si="55"/>
        <v>0.26852688178561251</v>
      </c>
    </row>
    <row r="423" spans="1:16" ht="20" customHeight="1" x14ac:dyDescent="0.15">
      <c r="A423" s="28">
        <v>85.271000000000001</v>
      </c>
      <c r="B423" s="4">
        <v>42.972700000000003</v>
      </c>
      <c r="C423" s="5">
        <f t="shared" si="48"/>
        <v>0.80613933085642442</v>
      </c>
      <c r="D423" s="5">
        <f t="shared" si="49"/>
        <v>0.90764064166605063</v>
      </c>
      <c r="E423" s="5">
        <v>85.271000000000001</v>
      </c>
      <c r="F423" s="5">
        <v>29.2818</v>
      </c>
      <c r="G423" s="5">
        <f t="shared" si="50"/>
        <v>0.62592948741475873</v>
      </c>
      <c r="H423" s="5">
        <f t="shared" si="51"/>
        <v>0.68619515521633268</v>
      </c>
      <c r="I423" s="5">
        <v>85.271000000000001</v>
      </c>
      <c r="J423" s="5">
        <v>24.7879</v>
      </c>
      <c r="K423" s="5">
        <f t="shared" si="52"/>
        <v>0.77490208195127275</v>
      </c>
      <c r="L423" s="5">
        <f t="shared" si="53"/>
        <v>0.61922843446089593</v>
      </c>
      <c r="M423" s="5">
        <v>68.111999999999995</v>
      </c>
      <c r="N423" s="5">
        <v>20.401299999999999</v>
      </c>
      <c r="O423" s="5">
        <f t="shared" si="54"/>
        <v>0.65830321071656384</v>
      </c>
      <c r="P423" s="5">
        <f t="shared" si="55"/>
        <v>0.24734394985542213</v>
      </c>
    </row>
    <row r="424" spans="1:16" ht="20" customHeight="1" x14ac:dyDescent="0.15">
      <c r="A424" s="28">
        <v>85.474000000000004</v>
      </c>
      <c r="B424" s="4">
        <v>43.209099999999999</v>
      </c>
      <c r="C424" s="5">
        <f t="shared" si="48"/>
        <v>0.80805846261474612</v>
      </c>
      <c r="D424" s="5">
        <f t="shared" si="49"/>
        <v>0.91263372442998802</v>
      </c>
      <c r="E424" s="5">
        <v>85.474000000000004</v>
      </c>
      <c r="F424" s="5">
        <v>28.954499999999999</v>
      </c>
      <c r="G424" s="5">
        <f t="shared" si="50"/>
        <v>0.62741960346763959</v>
      </c>
      <c r="H424" s="5">
        <f t="shared" si="51"/>
        <v>0.67852514605356584</v>
      </c>
      <c r="I424" s="5">
        <v>85.474000000000004</v>
      </c>
      <c r="J424" s="5">
        <v>24.2727</v>
      </c>
      <c r="K424" s="5">
        <f t="shared" si="52"/>
        <v>0.77674684890177303</v>
      </c>
      <c r="L424" s="5">
        <f t="shared" si="53"/>
        <v>0.60635818367586558</v>
      </c>
      <c r="M424" s="5">
        <v>68.274000000000001</v>
      </c>
      <c r="N424" s="5">
        <v>20.9527</v>
      </c>
      <c r="O424" s="5">
        <f t="shared" si="54"/>
        <v>0.65986894245452621</v>
      </c>
      <c r="P424" s="5">
        <f t="shared" si="55"/>
        <v>0.2540290853100392</v>
      </c>
    </row>
    <row r="425" spans="1:16" ht="20" customHeight="1" x14ac:dyDescent="0.15">
      <c r="A425" s="28">
        <v>85.677000000000007</v>
      </c>
      <c r="B425" s="4">
        <v>42.436399999999999</v>
      </c>
      <c r="C425" s="5">
        <f t="shared" si="48"/>
        <v>0.80997759437306793</v>
      </c>
      <c r="D425" s="5">
        <f t="shared" si="49"/>
        <v>0.89631327158864094</v>
      </c>
      <c r="E425" s="5">
        <v>85.677000000000007</v>
      </c>
      <c r="F425" s="5">
        <v>28.181799999999999</v>
      </c>
      <c r="G425" s="5">
        <f t="shared" si="50"/>
        <v>0.62890971952052033</v>
      </c>
      <c r="H425" s="5">
        <f t="shared" si="51"/>
        <v>0.66041755033077354</v>
      </c>
      <c r="I425" s="5">
        <v>85.677000000000007</v>
      </c>
      <c r="J425" s="5">
        <v>24.560600000000001</v>
      </c>
      <c r="K425" s="5">
        <f t="shared" si="52"/>
        <v>0.77859161585227332</v>
      </c>
      <c r="L425" s="5">
        <f t="shared" si="53"/>
        <v>0.61355023569646006</v>
      </c>
      <c r="M425" s="5">
        <v>68.436000000000007</v>
      </c>
      <c r="N425" s="5">
        <v>17.9373</v>
      </c>
      <c r="O425" s="5">
        <f t="shared" si="54"/>
        <v>0.66143467419248847</v>
      </c>
      <c r="P425" s="5">
        <f t="shared" si="55"/>
        <v>0.21747058431284594</v>
      </c>
    </row>
    <row r="426" spans="1:16" ht="20" customHeight="1" x14ac:dyDescent="0.15">
      <c r="A426" s="28">
        <v>85.88</v>
      </c>
      <c r="B426" s="4">
        <v>43.363599999999998</v>
      </c>
      <c r="C426" s="5">
        <f t="shared" si="48"/>
        <v>0.81189672613138952</v>
      </c>
      <c r="D426" s="5">
        <f t="shared" si="49"/>
        <v>0.91589697014499782</v>
      </c>
      <c r="E426" s="5">
        <v>85.88</v>
      </c>
      <c r="F426" s="5">
        <v>28.5364</v>
      </c>
      <c r="G426" s="5">
        <f t="shared" si="50"/>
        <v>0.63039983557340107</v>
      </c>
      <c r="H426" s="5">
        <f t="shared" si="51"/>
        <v>0.66872731277842745</v>
      </c>
      <c r="I426" s="5">
        <v>85.88</v>
      </c>
      <c r="J426" s="5">
        <v>24.196999999999999</v>
      </c>
      <c r="K426" s="5">
        <f t="shared" si="52"/>
        <v>0.7804363828027735</v>
      </c>
      <c r="L426" s="5">
        <f t="shared" si="53"/>
        <v>0.60446711615950921</v>
      </c>
      <c r="M426" s="5">
        <v>68.599000000000004</v>
      </c>
      <c r="N426" s="5">
        <v>17.357500000000002</v>
      </c>
      <c r="O426" s="5">
        <f t="shared" si="54"/>
        <v>0.66301007094117881</v>
      </c>
      <c r="P426" s="5">
        <f t="shared" si="55"/>
        <v>0.21044112922291669</v>
      </c>
    </row>
    <row r="427" spans="1:16" ht="20" customHeight="1" x14ac:dyDescent="0.15">
      <c r="A427" s="28">
        <v>86.082999999999998</v>
      </c>
      <c r="B427" s="4">
        <v>43.054499999999997</v>
      </c>
      <c r="C427" s="5">
        <f t="shared" si="48"/>
        <v>0.81381585788971134</v>
      </c>
      <c r="D427" s="5">
        <f t="shared" si="49"/>
        <v>0.90936836658182929</v>
      </c>
      <c r="E427" s="5">
        <v>86.082999999999998</v>
      </c>
      <c r="F427" s="5">
        <v>28.645499999999998</v>
      </c>
      <c r="G427" s="5">
        <f t="shared" si="50"/>
        <v>0.63188995162628181</v>
      </c>
      <c r="H427" s="5">
        <f t="shared" si="51"/>
        <v>0.67128398249934973</v>
      </c>
      <c r="I427" s="5">
        <v>86.082999999999998</v>
      </c>
      <c r="J427" s="5">
        <v>24.7576</v>
      </c>
      <c r="K427" s="5">
        <f t="shared" si="52"/>
        <v>0.78228114975327379</v>
      </c>
      <c r="L427" s="5">
        <f t="shared" si="53"/>
        <v>0.61847150783281668</v>
      </c>
      <c r="M427" s="5">
        <v>68.760999999999996</v>
      </c>
      <c r="N427" s="5">
        <v>16.202100000000002</v>
      </c>
      <c r="O427" s="5">
        <f t="shared" si="54"/>
        <v>0.66457580267914096</v>
      </c>
      <c r="P427" s="5">
        <f t="shared" si="55"/>
        <v>0.19643313955250574</v>
      </c>
    </row>
    <row r="428" spans="1:16" ht="20" customHeight="1" x14ac:dyDescent="0.15">
      <c r="A428" s="28">
        <v>86.286000000000001</v>
      </c>
      <c r="B428" s="4">
        <v>42.372700000000002</v>
      </c>
      <c r="C428" s="5">
        <f t="shared" si="48"/>
        <v>0.81573498964803315</v>
      </c>
      <c r="D428" s="5">
        <f t="shared" si="49"/>
        <v>0.89496784277280839</v>
      </c>
      <c r="E428" s="5">
        <v>86.286000000000001</v>
      </c>
      <c r="F428" s="5">
        <v>28.327300000000001</v>
      </c>
      <c r="G428" s="5">
        <f t="shared" si="50"/>
        <v>0.63338006767916266</v>
      </c>
      <c r="H428" s="5">
        <f t="shared" si="51"/>
        <v>0.66382722443154529</v>
      </c>
      <c r="I428" s="5">
        <v>86.286000000000001</v>
      </c>
      <c r="J428" s="5">
        <v>25.636399999999998</v>
      </c>
      <c r="K428" s="5">
        <f t="shared" si="52"/>
        <v>0.78412591670377407</v>
      </c>
      <c r="L428" s="5">
        <f t="shared" si="53"/>
        <v>0.64042487815479776</v>
      </c>
      <c r="M428" s="5">
        <v>68.923000000000002</v>
      </c>
      <c r="N428" s="5">
        <v>17.550999999999998</v>
      </c>
      <c r="O428" s="5">
        <f t="shared" si="54"/>
        <v>0.66614153441710322</v>
      </c>
      <c r="P428" s="5">
        <f t="shared" si="55"/>
        <v>0.21278710983675125</v>
      </c>
    </row>
    <row r="429" spans="1:16" ht="20" customHeight="1" x14ac:dyDescent="0.15">
      <c r="A429" s="28">
        <v>86.489000000000004</v>
      </c>
      <c r="B429" s="4">
        <v>43.990900000000003</v>
      </c>
      <c r="C429" s="5">
        <f t="shared" si="48"/>
        <v>0.81765412140635496</v>
      </c>
      <c r="D429" s="5">
        <f t="shared" si="49"/>
        <v>0.92914638138788275</v>
      </c>
      <c r="E429" s="5">
        <v>86.489000000000004</v>
      </c>
      <c r="F429" s="5">
        <v>27.609100000000002</v>
      </c>
      <c r="G429" s="5">
        <f t="shared" si="50"/>
        <v>0.6348701837320434</v>
      </c>
      <c r="H429" s="5">
        <f t="shared" si="51"/>
        <v>0.64699679185990111</v>
      </c>
      <c r="I429" s="5">
        <v>86.489000000000004</v>
      </c>
      <c r="J429" s="5">
        <v>24.575800000000001</v>
      </c>
      <c r="K429" s="5">
        <f t="shared" si="52"/>
        <v>0.78597068365427436</v>
      </c>
      <c r="L429" s="5">
        <f t="shared" si="53"/>
        <v>0.61392994806434131</v>
      </c>
      <c r="M429" s="5">
        <v>69.084999999999994</v>
      </c>
      <c r="N429" s="5">
        <v>19.010899999999999</v>
      </c>
      <c r="O429" s="5">
        <f t="shared" si="54"/>
        <v>0.66770726615506537</v>
      </c>
      <c r="P429" s="5">
        <f t="shared" si="55"/>
        <v>0.23048683644211126</v>
      </c>
    </row>
    <row r="430" spans="1:16" ht="20" customHeight="1" x14ac:dyDescent="0.15">
      <c r="A430" s="28">
        <v>86.692999999999998</v>
      </c>
      <c r="B430" s="4">
        <v>43.2727</v>
      </c>
      <c r="C430" s="5">
        <f t="shared" si="48"/>
        <v>0.81958270701570279</v>
      </c>
      <c r="D430" s="5">
        <f t="shared" si="49"/>
        <v>0.91397704111267175</v>
      </c>
      <c r="E430" s="5">
        <v>86.692999999999998</v>
      </c>
      <c r="F430" s="5">
        <v>27.136399999999998</v>
      </c>
      <c r="G430" s="5">
        <f t="shared" si="50"/>
        <v>0.63636764025809101</v>
      </c>
      <c r="H430" s="5">
        <f t="shared" si="51"/>
        <v>0.63591945201498845</v>
      </c>
      <c r="I430" s="5">
        <v>86.692999999999998</v>
      </c>
      <c r="J430" s="5">
        <v>25.954499999999999</v>
      </c>
      <c r="K430" s="5">
        <f t="shared" si="52"/>
        <v>0.78782453812669828</v>
      </c>
      <c r="L430" s="5">
        <f t="shared" si="53"/>
        <v>0.64837135869578799</v>
      </c>
      <c r="M430" s="5">
        <v>69.247</v>
      </c>
      <c r="N430" s="5">
        <v>25.801100000000002</v>
      </c>
      <c r="O430" s="5">
        <f t="shared" si="54"/>
        <v>0.66927299789302774</v>
      </c>
      <c r="P430" s="5">
        <f t="shared" si="55"/>
        <v>0.31281075150185195</v>
      </c>
    </row>
    <row r="431" spans="1:16" ht="20" customHeight="1" x14ac:dyDescent="0.15">
      <c r="A431" s="28">
        <v>86.896000000000001</v>
      </c>
      <c r="B431" s="4">
        <v>43.0182</v>
      </c>
      <c r="C431" s="5">
        <f t="shared" si="48"/>
        <v>0.82150183877402461</v>
      </c>
      <c r="D431" s="5">
        <f t="shared" si="49"/>
        <v>0.90860166224878813</v>
      </c>
      <c r="E431" s="5">
        <v>86.896000000000001</v>
      </c>
      <c r="F431" s="5">
        <v>27.390899999999998</v>
      </c>
      <c r="G431" s="5">
        <f t="shared" si="50"/>
        <v>0.63785775631097186</v>
      </c>
      <c r="H431" s="5">
        <f t="shared" si="51"/>
        <v>0.64188345241805644</v>
      </c>
      <c r="I431" s="5">
        <v>86.896000000000001</v>
      </c>
      <c r="J431" s="5">
        <v>24.818200000000001</v>
      </c>
      <c r="K431" s="5">
        <f t="shared" si="52"/>
        <v>0.78966930507719857</v>
      </c>
      <c r="L431" s="5">
        <f t="shared" si="53"/>
        <v>0.61998536108897517</v>
      </c>
      <c r="M431" s="5">
        <v>69.409000000000006</v>
      </c>
      <c r="N431" s="5">
        <v>21.687200000000001</v>
      </c>
      <c r="O431" s="5">
        <f t="shared" si="54"/>
        <v>0.67083872963099</v>
      </c>
      <c r="P431" s="5">
        <f t="shared" si="55"/>
        <v>0.26293411249795412</v>
      </c>
    </row>
    <row r="432" spans="1:16" ht="20" customHeight="1" x14ac:dyDescent="0.15">
      <c r="A432" s="28">
        <v>87.099000000000004</v>
      </c>
      <c r="B432" s="4">
        <v>44.354500000000002</v>
      </c>
      <c r="C432" s="5">
        <f t="shared" si="48"/>
        <v>0.82342097053234642</v>
      </c>
      <c r="D432" s="5">
        <f t="shared" si="49"/>
        <v>0.93682609751718748</v>
      </c>
      <c r="E432" s="5">
        <v>87.099000000000004</v>
      </c>
      <c r="F432" s="5">
        <v>28.427299999999999</v>
      </c>
      <c r="G432" s="5">
        <f t="shared" si="50"/>
        <v>0.6393478723638526</v>
      </c>
      <c r="H432" s="5">
        <f t="shared" si="51"/>
        <v>0.66617064305750517</v>
      </c>
      <c r="I432" s="5">
        <v>87.099000000000004</v>
      </c>
      <c r="J432" s="5">
        <v>26.166699999999999</v>
      </c>
      <c r="K432" s="5">
        <f t="shared" si="52"/>
        <v>0.79151407202769886</v>
      </c>
      <c r="L432" s="5">
        <f t="shared" si="53"/>
        <v>0.65367234320002598</v>
      </c>
      <c r="M432" s="5">
        <v>69.572000000000003</v>
      </c>
      <c r="N432" s="5">
        <v>14.7872</v>
      </c>
      <c r="O432" s="5">
        <f t="shared" si="54"/>
        <v>0.67241412637968034</v>
      </c>
      <c r="P432" s="5">
        <f t="shared" si="55"/>
        <v>0.17927898983408402</v>
      </c>
    </row>
    <row r="433" spans="1:16" ht="20" customHeight="1" x14ac:dyDescent="0.15">
      <c r="A433" s="28">
        <v>87.302000000000007</v>
      </c>
      <c r="B433" s="4">
        <v>43.554499999999997</v>
      </c>
      <c r="C433" s="5">
        <f t="shared" si="48"/>
        <v>0.82534010229066812</v>
      </c>
      <c r="D433" s="5">
        <f t="shared" si="49"/>
        <v>0.91992903232619772</v>
      </c>
      <c r="E433" s="5">
        <v>87.302000000000007</v>
      </c>
      <c r="F433" s="5">
        <v>27.3</v>
      </c>
      <c r="G433" s="5">
        <f t="shared" si="50"/>
        <v>0.64083798841673345</v>
      </c>
      <c r="H433" s="5">
        <f t="shared" si="51"/>
        <v>0.63975328488705896</v>
      </c>
      <c r="I433" s="5">
        <v>87.302000000000007</v>
      </c>
      <c r="J433" s="5">
        <v>24.939399999999999</v>
      </c>
      <c r="K433" s="5">
        <f t="shared" si="52"/>
        <v>0.79335883897819914</v>
      </c>
      <c r="L433" s="5">
        <f t="shared" si="53"/>
        <v>0.62301306760129205</v>
      </c>
      <c r="M433" s="5">
        <v>69.733999999999995</v>
      </c>
      <c r="N433" s="5">
        <v>12.373699999999999</v>
      </c>
      <c r="O433" s="5">
        <f t="shared" si="54"/>
        <v>0.67397985811764249</v>
      </c>
      <c r="P433" s="5">
        <f t="shared" si="55"/>
        <v>0.15001788279796074</v>
      </c>
    </row>
    <row r="434" spans="1:16" ht="20" customHeight="1" x14ac:dyDescent="0.15">
      <c r="A434" s="28">
        <v>87.504999999999995</v>
      </c>
      <c r="B434" s="4">
        <v>43.9636</v>
      </c>
      <c r="C434" s="5">
        <f t="shared" si="48"/>
        <v>0.82725923404898982</v>
      </c>
      <c r="D434" s="5">
        <f t="shared" si="49"/>
        <v>0.92856976903824018</v>
      </c>
      <c r="E434" s="5">
        <v>87.504999999999995</v>
      </c>
      <c r="F434" s="5">
        <v>27.7182</v>
      </c>
      <c r="G434" s="5">
        <f t="shared" si="50"/>
        <v>0.64232810446961408</v>
      </c>
      <c r="H434" s="5">
        <f t="shared" si="51"/>
        <v>0.64955346158082339</v>
      </c>
      <c r="I434" s="5">
        <v>87.504999999999995</v>
      </c>
      <c r="J434" s="5">
        <v>27</v>
      </c>
      <c r="K434" s="5">
        <f t="shared" si="52"/>
        <v>0.79520360592869932</v>
      </c>
      <c r="L434" s="5">
        <f t="shared" si="53"/>
        <v>0.67448907452604656</v>
      </c>
      <c r="M434" s="5">
        <v>69.896000000000001</v>
      </c>
      <c r="N434" s="5">
        <v>15.547599999999999</v>
      </c>
      <c r="O434" s="5">
        <f t="shared" si="54"/>
        <v>0.67554558985560476</v>
      </c>
      <c r="P434" s="5">
        <f t="shared" si="55"/>
        <v>0.1884980268302589</v>
      </c>
    </row>
    <row r="435" spans="1:16" ht="20" customHeight="1" x14ac:dyDescent="0.15">
      <c r="A435" s="28">
        <v>87.707999999999998</v>
      </c>
      <c r="B435" s="4">
        <v>44.918199999999999</v>
      </c>
      <c r="C435" s="5">
        <f t="shared" si="48"/>
        <v>0.82917836580731163</v>
      </c>
      <c r="D435" s="5">
        <f t="shared" si="49"/>
        <v>0.94873219207738846</v>
      </c>
      <c r="E435" s="5">
        <v>87.707999999999998</v>
      </c>
      <c r="F435" s="5">
        <v>27.390899999999998</v>
      </c>
      <c r="G435" s="5">
        <f t="shared" si="50"/>
        <v>0.64381822052249493</v>
      </c>
      <c r="H435" s="5">
        <f t="shared" si="51"/>
        <v>0.64188345241805644</v>
      </c>
      <c r="I435" s="5">
        <v>87.707999999999998</v>
      </c>
      <c r="J435" s="5">
        <v>26.0152</v>
      </c>
      <c r="K435" s="5">
        <f t="shared" si="52"/>
        <v>0.79704837287919961</v>
      </c>
      <c r="L435" s="5">
        <f t="shared" si="53"/>
        <v>0.64988771005962986</v>
      </c>
      <c r="M435" s="5">
        <v>70.058000000000007</v>
      </c>
      <c r="N435" s="5">
        <v>26.044599999999999</v>
      </c>
      <c r="O435" s="5">
        <f t="shared" si="54"/>
        <v>0.67711132159356713</v>
      </c>
      <c r="P435" s="5">
        <f t="shared" si="55"/>
        <v>0.31576292865672906</v>
      </c>
    </row>
    <row r="436" spans="1:16" ht="20" customHeight="1" x14ac:dyDescent="0.15">
      <c r="A436" s="28">
        <v>87.911000000000001</v>
      </c>
      <c r="B436" s="4">
        <v>45.154499999999999</v>
      </c>
      <c r="C436" s="5">
        <f t="shared" si="48"/>
        <v>0.83109749756563334</v>
      </c>
      <c r="D436" s="5">
        <f t="shared" si="49"/>
        <v>0.95372316270817703</v>
      </c>
      <c r="E436" s="5">
        <v>87.911000000000001</v>
      </c>
      <c r="F436" s="5">
        <v>27.054500000000001</v>
      </c>
      <c r="G436" s="5">
        <f t="shared" si="50"/>
        <v>0.64530833657537567</v>
      </c>
      <c r="H436" s="5">
        <f t="shared" si="51"/>
        <v>0.63400019216032732</v>
      </c>
      <c r="I436" s="5">
        <v>87.911000000000001</v>
      </c>
      <c r="J436" s="5">
        <v>25.909099999999999</v>
      </c>
      <c r="K436" s="5">
        <f t="shared" si="52"/>
        <v>0.79889313982969989</v>
      </c>
      <c r="L436" s="5">
        <f t="shared" si="53"/>
        <v>0.64723721780751087</v>
      </c>
      <c r="M436" s="5">
        <v>70.22</v>
      </c>
      <c r="N436" s="5">
        <v>19.718499999999999</v>
      </c>
      <c r="O436" s="5">
        <f t="shared" si="54"/>
        <v>0.67867705333152928</v>
      </c>
      <c r="P436" s="5">
        <f t="shared" si="55"/>
        <v>0.23906572989094524</v>
      </c>
    </row>
    <row r="437" spans="1:16" ht="20" customHeight="1" x14ac:dyDescent="0.15">
      <c r="A437" s="28">
        <v>88.114000000000004</v>
      </c>
      <c r="B437" s="4">
        <v>43.854500000000002</v>
      </c>
      <c r="C437" s="5">
        <f t="shared" si="48"/>
        <v>0.83301662932395515</v>
      </c>
      <c r="D437" s="5">
        <f t="shared" si="49"/>
        <v>0.92626543177281895</v>
      </c>
      <c r="E437" s="5">
        <v>88.114000000000004</v>
      </c>
      <c r="F437" s="5">
        <v>27.4909</v>
      </c>
      <c r="G437" s="5">
        <f t="shared" si="50"/>
        <v>0.64679845262825653</v>
      </c>
      <c r="H437" s="5">
        <f t="shared" si="51"/>
        <v>0.64422687104401644</v>
      </c>
      <c r="I437" s="5">
        <v>88.114000000000004</v>
      </c>
      <c r="J437" s="5">
        <v>25.7424</v>
      </c>
      <c r="K437" s="5">
        <f t="shared" si="52"/>
        <v>0.80073790678020018</v>
      </c>
      <c r="L437" s="5">
        <f t="shared" si="53"/>
        <v>0.64307287229923338</v>
      </c>
      <c r="M437" s="5">
        <v>70.382000000000005</v>
      </c>
      <c r="N437" s="5">
        <v>21.19</v>
      </c>
      <c r="O437" s="5">
        <f t="shared" si="54"/>
        <v>0.68024278506949154</v>
      </c>
      <c r="P437" s="5">
        <f t="shared" si="55"/>
        <v>0.25690609409382714</v>
      </c>
    </row>
    <row r="438" spans="1:16" ht="20" customHeight="1" x14ac:dyDescent="0.15">
      <c r="A438" s="28">
        <v>88.316999999999993</v>
      </c>
      <c r="B438" s="4">
        <v>43.936399999999999</v>
      </c>
      <c r="C438" s="5">
        <f t="shared" si="48"/>
        <v>0.83493576108227674</v>
      </c>
      <c r="D438" s="5">
        <f t="shared" si="49"/>
        <v>0.92799526882174643</v>
      </c>
      <c r="E438" s="5">
        <v>88.316999999999993</v>
      </c>
      <c r="F438" s="5">
        <v>27.890899999999998</v>
      </c>
      <c r="G438" s="5">
        <f t="shared" si="50"/>
        <v>0.64828856868113716</v>
      </c>
      <c r="H438" s="5">
        <f t="shared" si="51"/>
        <v>0.65360054554785607</v>
      </c>
      <c r="I438" s="5">
        <v>88.316999999999993</v>
      </c>
      <c r="J438" s="5">
        <v>25.166699999999999</v>
      </c>
      <c r="K438" s="5">
        <f t="shared" si="52"/>
        <v>0.80258267373070036</v>
      </c>
      <c r="L438" s="5">
        <f t="shared" si="53"/>
        <v>0.62869126636572803</v>
      </c>
      <c r="M438" s="5">
        <v>70.545000000000002</v>
      </c>
      <c r="N438" s="5">
        <v>20.9587</v>
      </c>
      <c r="O438" s="5">
        <f t="shared" si="54"/>
        <v>0.68181818181818188</v>
      </c>
      <c r="P438" s="5">
        <f t="shared" si="55"/>
        <v>0.25410182889496435</v>
      </c>
    </row>
    <row r="439" spans="1:16" ht="20" customHeight="1" x14ac:dyDescent="0.15">
      <c r="A439" s="28">
        <v>88.52</v>
      </c>
      <c r="B439" s="4">
        <v>44.581800000000001</v>
      </c>
      <c r="C439" s="5">
        <f t="shared" si="48"/>
        <v>0.83685489284059855</v>
      </c>
      <c r="D439" s="5">
        <f t="shared" si="49"/>
        <v>0.94162697616457747</v>
      </c>
      <c r="E439" s="5">
        <v>88.52</v>
      </c>
      <c r="F439" s="5">
        <v>27.309100000000001</v>
      </c>
      <c r="G439" s="5">
        <f t="shared" si="50"/>
        <v>0.6497786847340179</v>
      </c>
      <c r="H439" s="5">
        <f t="shared" si="51"/>
        <v>0.63996653598202136</v>
      </c>
      <c r="I439" s="5">
        <v>88.52</v>
      </c>
      <c r="J439" s="5">
        <v>24.7424</v>
      </c>
      <c r="K439" s="5">
        <f t="shared" si="52"/>
        <v>0.80442744068120065</v>
      </c>
      <c r="L439" s="5">
        <f t="shared" si="53"/>
        <v>0.61809179546493531</v>
      </c>
      <c r="M439" s="5">
        <v>70.706999999999994</v>
      </c>
      <c r="N439" s="5">
        <v>14.729900000000001</v>
      </c>
      <c r="O439" s="5">
        <f t="shared" si="54"/>
        <v>0.68338391355614403</v>
      </c>
      <c r="P439" s="5">
        <f t="shared" si="55"/>
        <v>0.17858428859804928</v>
      </c>
    </row>
    <row r="440" spans="1:16" ht="20" customHeight="1" x14ac:dyDescent="0.15">
      <c r="A440" s="28">
        <v>88.722999999999999</v>
      </c>
      <c r="B440" s="4">
        <v>44.2727</v>
      </c>
      <c r="C440" s="5">
        <f t="shared" si="48"/>
        <v>0.83877402459892036</v>
      </c>
      <c r="D440" s="5">
        <f t="shared" si="49"/>
        <v>0.93509837260140882</v>
      </c>
      <c r="E440" s="5">
        <v>88.722999999999999</v>
      </c>
      <c r="F440" s="5">
        <v>27.381799999999998</v>
      </c>
      <c r="G440" s="5">
        <f t="shared" si="50"/>
        <v>0.65126880078689875</v>
      </c>
      <c r="H440" s="5">
        <f t="shared" si="51"/>
        <v>0.64167020132309416</v>
      </c>
      <c r="I440" s="5">
        <v>88.722999999999999</v>
      </c>
      <c r="J440" s="5">
        <v>24.2121</v>
      </c>
      <c r="K440" s="5">
        <f t="shared" si="52"/>
        <v>0.80627220763170093</v>
      </c>
      <c r="L440" s="5">
        <f t="shared" si="53"/>
        <v>0.60484433041970709</v>
      </c>
      <c r="M440" s="5">
        <v>70.869</v>
      </c>
      <c r="N440" s="5">
        <v>11.7599</v>
      </c>
      <c r="O440" s="5">
        <f t="shared" si="54"/>
        <v>0.68494964529410629</v>
      </c>
      <c r="P440" s="5">
        <f t="shared" si="55"/>
        <v>0.14257621406012258</v>
      </c>
    </row>
    <row r="441" spans="1:16" ht="20" customHeight="1" x14ac:dyDescent="0.15">
      <c r="A441" s="28">
        <v>88.926000000000002</v>
      </c>
      <c r="B441" s="4">
        <v>45</v>
      </c>
      <c r="C441" s="5">
        <f t="shared" si="48"/>
        <v>0.84069315635724218</v>
      </c>
      <c r="D441" s="5">
        <f t="shared" si="49"/>
        <v>0.95045991699316723</v>
      </c>
      <c r="E441" s="5">
        <v>88.926000000000002</v>
      </c>
      <c r="F441" s="5">
        <v>27.818200000000001</v>
      </c>
      <c r="G441" s="5">
        <f t="shared" si="50"/>
        <v>0.65275891683977949</v>
      </c>
      <c r="H441" s="5">
        <f t="shared" si="51"/>
        <v>0.65189688020678327</v>
      </c>
      <c r="I441" s="5">
        <v>88.926000000000002</v>
      </c>
      <c r="J441" s="5">
        <v>24.924199999999999</v>
      </c>
      <c r="K441" s="5">
        <f t="shared" si="52"/>
        <v>0.80811697458220122</v>
      </c>
      <c r="L441" s="5">
        <f t="shared" si="53"/>
        <v>0.62263335523341068</v>
      </c>
      <c r="M441" s="5">
        <v>71.031000000000006</v>
      </c>
      <c r="N441" s="5">
        <v>15.747999999999999</v>
      </c>
      <c r="O441" s="5">
        <f t="shared" si="54"/>
        <v>0.68651537703206855</v>
      </c>
      <c r="P441" s="5">
        <f t="shared" si="55"/>
        <v>0.19092766256675739</v>
      </c>
    </row>
    <row r="442" spans="1:16" ht="20" customHeight="1" x14ac:dyDescent="0.15">
      <c r="A442" s="28">
        <v>89.129000000000005</v>
      </c>
      <c r="B442" s="4">
        <v>44.845500000000001</v>
      </c>
      <c r="C442" s="5">
        <f t="shared" si="48"/>
        <v>0.84261228811556388</v>
      </c>
      <c r="D442" s="5">
        <f t="shared" si="49"/>
        <v>0.94719667127815743</v>
      </c>
      <c r="E442" s="5">
        <v>89.129000000000005</v>
      </c>
      <c r="F442" s="5">
        <v>26.7545</v>
      </c>
      <c r="G442" s="5">
        <f t="shared" si="50"/>
        <v>0.65424903289266034</v>
      </c>
      <c r="H442" s="5">
        <f t="shared" si="51"/>
        <v>0.62696993628244757</v>
      </c>
      <c r="I442" s="5">
        <v>89.129000000000005</v>
      </c>
      <c r="J442" s="5">
        <v>25.045500000000001</v>
      </c>
      <c r="K442" s="5">
        <f t="shared" si="52"/>
        <v>0.80996174153270151</v>
      </c>
      <c r="L442" s="5">
        <f t="shared" si="53"/>
        <v>0.62566355985341116</v>
      </c>
      <c r="M442" s="5">
        <v>71.192999999999998</v>
      </c>
      <c r="N442" s="5">
        <v>12.0405</v>
      </c>
      <c r="O442" s="5">
        <f t="shared" si="54"/>
        <v>0.6880811087700307</v>
      </c>
      <c r="P442" s="5">
        <f t="shared" si="55"/>
        <v>0.14597818904845331</v>
      </c>
    </row>
    <row r="443" spans="1:16" ht="20" customHeight="1" x14ac:dyDescent="0.15">
      <c r="A443" s="28">
        <v>89.331999999999994</v>
      </c>
      <c r="B443" s="4">
        <v>44.2455</v>
      </c>
      <c r="C443" s="5">
        <f t="shared" si="48"/>
        <v>0.84453141987388558</v>
      </c>
      <c r="D443" s="5">
        <f t="shared" si="49"/>
        <v>0.93452387238491508</v>
      </c>
      <c r="E443" s="5">
        <v>89.331999999999994</v>
      </c>
      <c r="F443" s="5">
        <v>27.9636</v>
      </c>
      <c r="G443" s="5">
        <f t="shared" si="50"/>
        <v>0.65573914894554097</v>
      </c>
      <c r="H443" s="5">
        <f t="shared" si="51"/>
        <v>0.65530421088892898</v>
      </c>
      <c r="I443" s="5">
        <v>89.331999999999994</v>
      </c>
      <c r="J443" s="5">
        <v>24</v>
      </c>
      <c r="K443" s="5">
        <f t="shared" si="52"/>
        <v>0.81180650848320168</v>
      </c>
      <c r="L443" s="5">
        <f t="shared" si="53"/>
        <v>0.59954584402315247</v>
      </c>
      <c r="M443" s="5">
        <v>71.355999999999995</v>
      </c>
      <c r="N443" s="5">
        <v>14.1403</v>
      </c>
      <c r="O443" s="5">
        <f t="shared" si="54"/>
        <v>0.68965650551872115</v>
      </c>
      <c r="P443" s="5">
        <f t="shared" si="55"/>
        <v>0.17143601898607566</v>
      </c>
    </row>
    <row r="444" spans="1:16" ht="20" customHeight="1" x14ac:dyDescent="0.15">
      <c r="A444" s="28">
        <v>89.534999999999997</v>
      </c>
      <c r="B444" s="4">
        <v>43.427300000000002</v>
      </c>
      <c r="C444" s="5">
        <f t="shared" si="48"/>
        <v>0.84645055163220739</v>
      </c>
      <c r="D444" s="5">
        <f t="shared" si="49"/>
        <v>0.91724239896083049</v>
      </c>
      <c r="E444" s="5">
        <v>89.534999999999997</v>
      </c>
      <c r="F444" s="5">
        <v>27.354500000000002</v>
      </c>
      <c r="G444" s="5">
        <f t="shared" si="50"/>
        <v>0.65722926499842182</v>
      </c>
      <c r="H444" s="5">
        <f t="shared" si="51"/>
        <v>0.64103044803820719</v>
      </c>
      <c r="I444" s="5">
        <v>89.534999999999997</v>
      </c>
      <c r="J444" s="5">
        <v>24</v>
      </c>
      <c r="K444" s="5">
        <f t="shared" si="52"/>
        <v>0.81365127543370197</v>
      </c>
      <c r="L444" s="5">
        <f t="shared" si="53"/>
        <v>0.59954584402315247</v>
      </c>
      <c r="M444" s="5">
        <v>71.518000000000001</v>
      </c>
      <c r="N444" s="5">
        <v>12.156499999999999</v>
      </c>
      <c r="O444" s="5">
        <f t="shared" si="54"/>
        <v>0.69122223725668341</v>
      </c>
      <c r="P444" s="5">
        <f t="shared" si="55"/>
        <v>0.14738456502367198</v>
      </c>
    </row>
    <row r="445" spans="1:16" ht="20" customHeight="1" x14ac:dyDescent="0.15">
      <c r="A445" s="28">
        <v>89.738</v>
      </c>
      <c r="B445" s="4">
        <v>43.909100000000002</v>
      </c>
      <c r="C445" s="5">
        <f t="shared" si="48"/>
        <v>0.84836968339052909</v>
      </c>
      <c r="D445" s="5">
        <f t="shared" si="49"/>
        <v>0.92741865647210397</v>
      </c>
      <c r="E445" s="5">
        <v>89.738</v>
      </c>
      <c r="F445" s="5">
        <v>27.045500000000001</v>
      </c>
      <c r="G445" s="5">
        <f t="shared" si="50"/>
        <v>0.65871938105130257</v>
      </c>
      <c r="H445" s="5">
        <f t="shared" si="51"/>
        <v>0.63378928448399097</v>
      </c>
      <c r="I445" s="5">
        <v>89.738</v>
      </c>
      <c r="J445" s="5">
        <v>23.893899999999999</v>
      </c>
      <c r="K445" s="5">
        <f t="shared" si="52"/>
        <v>0.81549604238420226</v>
      </c>
      <c r="L445" s="5">
        <f t="shared" si="53"/>
        <v>0.59689535177103348</v>
      </c>
      <c r="M445" s="5">
        <v>71.680000000000007</v>
      </c>
      <c r="N445" s="5">
        <v>13.5183</v>
      </c>
      <c r="O445" s="5">
        <f t="shared" si="54"/>
        <v>0.69278796899464568</v>
      </c>
      <c r="P445" s="5">
        <f t="shared" si="55"/>
        <v>0.1638949340155065</v>
      </c>
    </row>
    <row r="446" spans="1:16" ht="20" customHeight="1" x14ac:dyDescent="0.15">
      <c r="A446" s="28">
        <v>89.941000000000003</v>
      </c>
      <c r="B446" s="4">
        <v>45.5</v>
      </c>
      <c r="C446" s="5">
        <f t="shared" si="48"/>
        <v>0.85028881514885091</v>
      </c>
      <c r="D446" s="5">
        <f t="shared" si="49"/>
        <v>0.96102058273753577</v>
      </c>
      <c r="E446" s="5">
        <v>89.941000000000003</v>
      </c>
      <c r="F446" s="5">
        <v>28.0182</v>
      </c>
      <c r="G446" s="5">
        <f t="shared" si="50"/>
        <v>0.66020949710418342</v>
      </c>
      <c r="H446" s="5">
        <f t="shared" si="51"/>
        <v>0.65658371745870314</v>
      </c>
      <c r="I446" s="5">
        <v>89.941000000000003</v>
      </c>
      <c r="J446" s="5">
        <v>25.621200000000002</v>
      </c>
      <c r="K446" s="5">
        <f t="shared" si="52"/>
        <v>0.81734080933470254</v>
      </c>
      <c r="L446" s="5">
        <f t="shared" si="53"/>
        <v>0.6400451657869165</v>
      </c>
      <c r="M446" s="5">
        <v>71.841999999999999</v>
      </c>
      <c r="N446" s="5">
        <v>14.3955</v>
      </c>
      <c r="O446" s="5">
        <f t="shared" si="54"/>
        <v>0.69435370073260783</v>
      </c>
      <c r="P446" s="5">
        <f t="shared" si="55"/>
        <v>0.17453004613155679</v>
      </c>
    </row>
    <row r="447" spans="1:16" ht="20" customHeight="1" x14ac:dyDescent="0.15">
      <c r="A447" s="28">
        <v>90.144000000000005</v>
      </c>
      <c r="B447" s="4">
        <v>44.263599999999997</v>
      </c>
      <c r="C447" s="5">
        <f t="shared" si="48"/>
        <v>0.85220794690717272</v>
      </c>
      <c r="D447" s="5">
        <f t="shared" si="49"/>
        <v>0.93490616848486119</v>
      </c>
      <c r="E447" s="5">
        <v>90.144000000000005</v>
      </c>
      <c r="F447" s="5">
        <v>27.681799999999999</v>
      </c>
      <c r="G447" s="5">
        <f t="shared" si="50"/>
        <v>0.66169961315706416</v>
      </c>
      <c r="H447" s="5">
        <f t="shared" si="51"/>
        <v>0.64870045720097391</v>
      </c>
      <c r="I447" s="5">
        <v>90.144000000000005</v>
      </c>
      <c r="J447" s="5">
        <v>24.560600000000001</v>
      </c>
      <c r="K447" s="5">
        <f t="shared" si="52"/>
        <v>0.81918557628520283</v>
      </c>
      <c r="L447" s="5">
        <f t="shared" si="53"/>
        <v>0.61355023569646006</v>
      </c>
      <c r="M447" s="5">
        <v>72.004000000000005</v>
      </c>
      <c r="N447" s="5">
        <v>13.354200000000001</v>
      </c>
      <c r="O447" s="5">
        <f t="shared" si="54"/>
        <v>0.69591943247057009</v>
      </c>
      <c r="P447" s="5">
        <f t="shared" si="55"/>
        <v>0.16190539696780493</v>
      </c>
    </row>
    <row r="448" spans="1:16" ht="20" customHeight="1" x14ac:dyDescent="0.15">
      <c r="A448" s="28">
        <v>90.346999999999994</v>
      </c>
      <c r="B448" s="4">
        <v>45.354500000000002</v>
      </c>
      <c r="C448" s="5">
        <f t="shared" si="48"/>
        <v>0.85412707866549431</v>
      </c>
      <c r="D448" s="5">
        <f t="shared" si="49"/>
        <v>0.95794742900592456</v>
      </c>
      <c r="E448" s="5">
        <v>90.346999999999994</v>
      </c>
      <c r="F448" s="5">
        <v>27.454499999999999</v>
      </c>
      <c r="G448" s="5">
        <f t="shared" si="50"/>
        <v>0.6631897292099449</v>
      </c>
      <c r="H448" s="5">
        <f t="shared" si="51"/>
        <v>0.64337386666416707</v>
      </c>
      <c r="I448" s="5">
        <v>90.346999999999994</v>
      </c>
      <c r="J448" s="5">
        <v>26.090900000000001</v>
      </c>
      <c r="K448" s="5">
        <f t="shared" si="52"/>
        <v>0.82103034323570301</v>
      </c>
      <c r="L448" s="5">
        <f t="shared" si="53"/>
        <v>0.65177877757598623</v>
      </c>
      <c r="M448" s="5">
        <v>72.165999999999997</v>
      </c>
      <c r="N448" s="5">
        <v>12.8728</v>
      </c>
      <c r="O448" s="5">
        <f t="shared" si="54"/>
        <v>0.69748516420853224</v>
      </c>
      <c r="P448" s="5">
        <f t="shared" si="55"/>
        <v>0.15606893667064736</v>
      </c>
    </row>
    <row r="449" spans="1:16" ht="20" customHeight="1" x14ac:dyDescent="0.15">
      <c r="A449" s="28">
        <v>90.55</v>
      </c>
      <c r="B449" s="4">
        <v>44.863599999999998</v>
      </c>
      <c r="C449" s="5">
        <f t="shared" si="48"/>
        <v>0.85604621042381612</v>
      </c>
      <c r="D449" s="5">
        <f t="shared" si="49"/>
        <v>0.94757896737810343</v>
      </c>
      <c r="E449" s="5">
        <v>90.55</v>
      </c>
      <c r="F449" s="5">
        <v>27.209099999999999</v>
      </c>
      <c r="G449" s="5">
        <f t="shared" si="50"/>
        <v>0.66467984526282564</v>
      </c>
      <c r="H449" s="5">
        <f t="shared" si="51"/>
        <v>0.63762311735606136</v>
      </c>
      <c r="I449" s="5">
        <v>90.55</v>
      </c>
      <c r="J449" s="5">
        <v>25.454499999999999</v>
      </c>
      <c r="K449" s="5">
        <f t="shared" si="52"/>
        <v>0.8228751101862033</v>
      </c>
      <c r="L449" s="5">
        <f t="shared" si="53"/>
        <v>0.63588082027863901</v>
      </c>
      <c r="M449" s="5">
        <v>72.328999999999994</v>
      </c>
      <c r="N449" s="5">
        <v>15.2103</v>
      </c>
      <c r="O449" s="5">
        <f t="shared" si="54"/>
        <v>0.69906056095722269</v>
      </c>
      <c r="P449" s="5">
        <f t="shared" si="55"/>
        <v>0.18440862496438595</v>
      </c>
    </row>
    <row r="450" spans="1:16" ht="20" customHeight="1" x14ac:dyDescent="0.15">
      <c r="A450" s="28">
        <v>90.753</v>
      </c>
      <c r="B450" s="4">
        <v>43.390900000000002</v>
      </c>
      <c r="C450" s="5">
        <f t="shared" si="48"/>
        <v>0.85796534218213794</v>
      </c>
      <c r="D450" s="5">
        <f t="shared" si="49"/>
        <v>0.9164735824946405</v>
      </c>
      <c r="E450" s="5">
        <v>90.753</v>
      </c>
      <c r="F450" s="5">
        <v>27.836400000000001</v>
      </c>
      <c r="G450" s="5">
        <f t="shared" si="50"/>
        <v>0.66616996131570638</v>
      </c>
      <c r="H450" s="5">
        <f t="shared" si="51"/>
        <v>0.65232338239670806</v>
      </c>
      <c r="I450" s="5">
        <v>90.753</v>
      </c>
      <c r="J450" s="5">
        <v>24.4848</v>
      </c>
      <c r="K450" s="5">
        <f t="shared" si="52"/>
        <v>0.82471987713670358</v>
      </c>
      <c r="L450" s="5">
        <f t="shared" si="53"/>
        <v>0.61165667007242019</v>
      </c>
      <c r="M450" s="5">
        <v>72.491</v>
      </c>
      <c r="N450" s="5">
        <v>16.061599999999999</v>
      </c>
      <c r="O450" s="5">
        <f t="shared" si="54"/>
        <v>0.70062629269518495</v>
      </c>
      <c r="P450" s="5">
        <f t="shared" si="55"/>
        <v>0.19472972727217616</v>
      </c>
    </row>
    <row r="451" spans="1:16" ht="20" customHeight="1" x14ac:dyDescent="0.15">
      <c r="A451" s="28">
        <v>90.956000000000003</v>
      </c>
      <c r="B451" s="4">
        <v>44.318199999999997</v>
      </c>
      <c r="C451" s="5">
        <f t="shared" ref="C451:C514" si="56">$A451/105.777</f>
        <v>0.85988447394045964</v>
      </c>
      <c r="D451" s="5">
        <f t="shared" ref="D451:D514" si="57">B451/47.3455</f>
        <v>0.93605939318414622</v>
      </c>
      <c r="E451" s="5">
        <v>90.956000000000003</v>
      </c>
      <c r="F451" s="5">
        <v>27.4</v>
      </c>
      <c r="G451" s="5">
        <f t="shared" ref="G451:G514" si="58">E451/136.231</f>
        <v>0.66766007736858723</v>
      </c>
      <c r="H451" s="5">
        <f t="shared" ref="H451:H514" si="59">F451/42.6727</f>
        <v>0.64209670351301884</v>
      </c>
      <c r="I451" s="5">
        <v>90.956000000000003</v>
      </c>
      <c r="J451" s="5">
        <v>25.9848</v>
      </c>
      <c r="K451" s="5">
        <f t="shared" ref="K451:K514" si="60">I451/110.041</f>
        <v>0.82656464408720387</v>
      </c>
      <c r="L451" s="5">
        <f t="shared" ref="L451:L514" si="61">J451/40.0303</f>
        <v>0.64912828532386724</v>
      </c>
      <c r="M451" s="5">
        <v>72.653000000000006</v>
      </c>
      <c r="N451" s="5">
        <v>18.410299999999999</v>
      </c>
      <c r="O451" s="5">
        <f t="shared" ref="O451:O514" si="62">M451/103.466</f>
        <v>0.70219202443314721</v>
      </c>
      <c r="P451" s="5">
        <f t="shared" ref="P451:P514" si="63">N451/82.4815</f>
        <v>0.22320520359110832</v>
      </c>
    </row>
    <row r="452" spans="1:16" ht="20" customHeight="1" x14ac:dyDescent="0.15">
      <c r="A452" s="28">
        <v>91.159000000000006</v>
      </c>
      <c r="B452" s="4">
        <v>43.7</v>
      </c>
      <c r="C452" s="5">
        <f t="shared" si="56"/>
        <v>0.86180360569878145</v>
      </c>
      <c r="D452" s="5">
        <f t="shared" si="57"/>
        <v>0.92300218605780915</v>
      </c>
      <c r="E452" s="5">
        <v>91.159000000000006</v>
      </c>
      <c r="F452" s="5">
        <v>28.9636</v>
      </c>
      <c r="G452" s="5">
        <f t="shared" si="58"/>
        <v>0.66915019342146798</v>
      </c>
      <c r="H452" s="5">
        <f t="shared" si="59"/>
        <v>0.67873839714852824</v>
      </c>
      <c r="I452" s="5">
        <v>91.159000000000006</v>
      </c>
      <c r="J452" s="5">
        <v>25.045500000000001</v>
      </c>
      <c r="K452" s="5">
        <f t="shared" si="60"/>
        <v>0.82840941103770416</v>
      </c>
      <c r="L452" s="5">
        <f t="shared" si="61"/>
        <v>0.62566355985341116</v>
      </c>
      <c r="M452" s="5">
        <v>72.814999999999998</v>
      </c>
      <c r="N452" s="5">
        <v>13.9137</v>
      </c>
      <c r="O452" s="5">
        <f t="shared" si="62"/>
        <v>0.70375775617110936</v>
      </c>
      <c r="P452" s="5">
        <f t="shared" si="63"/>
        <v>0.1686887362620709</v>
      </c>
    </row>
    <row r="453" spans="1:16" ht="20" customHeight="1" x14ac:dyDescent="0.15">
      <c r="A453" s="28">
        <v>91.361999999999995</v>
      </c>
      <c r="B453" s="4">
        <v>43.9636</v>
      </c>
      <c r="C453" s="5">
        <f t="shared" si="56"/>
        <v>0.86372273745710304</v>
      </c>
      <c r="D453" s="5">
        <f t="shared" si="57"/>
        <v>0.92856976903824018</v>
      </c>
      <c r="E453" s="5">
        <v>91.361999999999995</v>
      </c>
      <c r="F453" s="5">
        <v>28.5091</v>
      </c>
      <c r="G453" s="5">
        <f t="shared" si="58"/>
        <v>0.67064030947434872</v>
      </c>
      <c r="H453" s="5">
        <f t="shared" si="59"/>
        <v>0.66808755949354037</v>
      </c>
      <c r="I453" s="5">
        <v>91.361999999999995</v>
      </c>
      <c r="J453" s="5">
        <v>24.5152</v>
      </c>
      <c r="K453" s="5">
        <f t="shared" si="60"/>
        <v>0.83025417798820433</v>
      </c>
      <c r="L453" s="5">
        <f t="shared" si="61"/>
        <v>0.61241609480818282</v>
      </c>
      <c r="M453" s="5">
        <v>72.977000000000004</v>
      </c>
      <c r="N453" s="5">
        <v>11.837199999999999</v>
      </c>
      <c r="O453" s="5">
        <f t="shared" si="62"/>
        <v>0.70532348790907162</v>
      </c>
      <c r="P453" s="5">
        <f t="shared" si="63"/>
        <v>0.14351339391257434</v>
      </c>
    </row>
    <row r="454" spans="1:16" ht="20" customHeight="1" x14ac:dyDescent="0.15">
      <c r="A454" s="28">
        <v>91.564999999999998</v>
      </c>
      <c r="B454" s="4">
        <v>43.681800000000003</v>
      </c>
      <c r="C454" s="5">
        <f t="shared" si="56"/>
        <v>0.86564186921542485</v>
      </c>
      <c r="D454" s="5">
        <f t="shared" si="57"/>
        <v>0.9226177778247141</v>
      </c>
      <c r="E454" s="5">
        <v>91.564999999999998</v>
      </c>
      <c r="F454" s="5">
        <v>27.809100000000001</v>
      </c>
      <c r="G454" s="5">
        <f t="shared" si="58"/>
        <v>0.67213042552722946</v>
      </c>
      <c r="H454" s="5">
        <f t="shared" si="59"/>
        <v>0.65168362911182098</v>
      </c>
      <c r="I454" s="5">
        <v>91.564999999999998</v>
      </c>
      <c r="J454" s="5">
        <v>24.5152</v>
      </c>
      <c r="K454" s="5">
        <f t="shared" si="60"/>
        <v>0.83209894493870462</v>
      </c>
      <c r="L454" s="5">
        <f t="shared" si="61"/>
        <v>0.61241609480818282</v>
      </c>
      <c r="M454" s="5">
        <v>73.138999999999996</v>
      </c>
      <c r="N454" s="5">
        <v>12.576700000000001</v>
      </c>
      <c r="O454" s="5">
        <f t="shared" si="62"/>
        <v>0.70688921964703377</v>
      </c>
      <c r="P454" s="5">
        <f t="shared" si="63"/>
        <v>0.15247904075459348</v>
      </c>
    </row>
    <row r="455" spans="1:16" ht="20" customHeight="1" x14ac:dyDescent="0.15">
      <c r="A455" s="28">
        <v>91.768000000000001</v>
      </c>
      <c r="B455" s="4">
        <v>44.972700000000003</v>
      </c>
      <c r="C455" s="5">
        <f t="shared" si="56"/>
        <v>0.86756100097374667</v>
      </c>
      <c r="D455" s="5">
        <f t="shared" si="57"/>
        <v>0.94988330464352477</v>
      </c>
      <c r="E455" s="5">
        <v>91.768000000000001</v>
      </c>
      <c r="F455" s="5">
        <v>27.7273</v>
      </c>
      <c r="G455" s="5">
        <f t="shared" si="58"/>
        <v>0.67362054158011031</v>
      </c>
      <c r="H455" s="5">
        <f t="shared" si="59"/>
        <v>0.64976671267578567</v>
      </c>
      <c r="I455" s="5">
        <v>91.768000000000001</v>
      </c>
      <c r="J455" s="5">
        <v>24.666699999999999</v>
      </c>
      <c r="K455" s="5">
        <f t="shared" si="60"/>
        <v>0.83394371188920491</v>
      </c>
      <c r="L455" s="5">
        <f t="shared" si="61"/>
        <v>0.61620072794857894</v>
      </c>
      <c r="M455" s="5">
        <v>73.302000000000007</v>
      </c>
      <c r="N455" s="5">
        <v>10.594799999999999</v>
      </c>
      <c r="O455" s="5">
        <f t="shared" si="62"/>
        <v>0.70846461639572433</v>
      </c>
      <c r="P455" s="5">
        <f t="shared" si="63"/>
        <v>0.12845062226074938</v>
      </c>
    </row>
    <row r="456" spans="1:16" ht="20" customHeight="1" x14ac:dyDescent="0.15">
      <c r="A456" s="28">
        <v>91.971000000000004</v>
      </c>
      <c r="B456" s="4">
        <v>43.854500000000002</v>
      </c>
      <c r="C456" s="5">
        <f t="shared" si="56"/>
        <v>0.86948013273206848</v>
      </c>
      <c r="D456" s="5">
        <f t="shared" si="57"/>
        <v>0.92626543177281895</v>
      </c>
      <c r="E456" s="5">
        <v>91.971000000000004</v>
      </c>
      <c r="F456" s="5">
        <v>28.127300000000002</v>
      </c>
      <c r="G456" s="5">
        <f t="shared" si="58"/>
        <v>0.67511065763299105</v>
      </c>
      <c r="H456" s="5">
        <f t="shared" si="59"/>
        <v>0.65914038717962542</v>
      </c>
      <c r="I456" s="5">
        <v>91.971000000000004</v>
      </c>
      <c r="J456" s="5">
        <v>25.2273</v>
      </c>
      <c r="K456" s="5">
        <f t="shared" si="60"/>
        <v>0.83578847883970531</v>
      </c>
      <c r="L456" s="5">
        <f t="shared" si="61"/>
        <v>0.63020511962188641</v>
      </c>
      <c r="M456" s="5">
        <v>73.463999999999999</v>
      </c>
      <c r="N456" s="5">
        <v>14.245799999999999</v>
      </c>
      <c r="O456" s="5">
        <f t="shared" si="62"/>
        <v>0.71003034813368648</v>
      </c>
      <c r="P456" s="5">
        <f t="shared" si="63"/>
        <v>0.1727150936876754</v>
      </c>
    </row>
    <row r="457" spans="1:16" ht="20" customHeight="1" x14ac:dyDescent="0.15">
      <c r="A457" s="28">
        <v>92.174000000000007</v>
      </c>
      <c r="B457" s="4">
        <v>45.190899999999999</v>
      </c>
      <c r="C457" s="5">
        <f t="shared" si="56"/>
        <v>0.87139926449039018</v>
      </c>
      <c r="D457" s="5">
        <f t="shared" si="57"/>
        <v>0.95449197917436712</v>
      </c>
      <c r="E457" s="5">
        <v>92.174000000000007</v>
      </c>
      <c r="F457" s="5">
        <v>27.8</v>
      </c>
      <c r="G457" s="5">
        <f t="shared" si="58"/>
        <v>0.6766007736858719</v>
      </c>
      <c r="H457" s="5">
        <f t="shared" si="59"/>
        <v>0.65147037801685859</v>
      </c>
      <c r="I457" s="5">
        <v>92.174000000000007</v>
      </c>
      <c r="J457" s="5">
        <v>26.333300000000001</v>
      </c>
      <c r="K457" s="5">
        <f t="shared" si="60"/>
        <v>0.83763324579020559</v>
      </c>
      <c r="L457" s="5">
        <f t="shared" si="61"/>
        <v>0.65783419060062009</v>
      </c>
      <c r="M457" s="5">
        <v>73.626000000000005</v>
      </c>
      <c r="N457" s="5">
        <v>13.5146</v>
      </c>
      <c r="O457" s="5">
        <f t="shared" si="62"/>
        <v>0.71159607987164875</v>
      </c>
      <c r="P457" s="5">
        <f t="shared" si="63"/>
        <v>0.16385007547146938</v>
      </c>
    </row>
    <row r="458" spans="1:16" ht="20" customHeight="1" x14ac:dyDescent="0.15">
      <c r="A458" s="28">
        <v>92.376999999999995</v>
      </c>
      <c r="B458" s="4">
        <v>45.827300000000001</v>
      </c>
      <c r="C458" s="5">
        <f t="shared" si="56"/>
        <v>0.87331839624871188</v>
      </c>
      <c r="D458" s="5">
        <f t="shared" si="57"/>
        <v>0.96793359453379946</v>
      </c>
      <c r="E458" s="5">
        <v>92.376999999999995</v>
      </c>
      <c r="F458" s="5">
        <v>28.2727</v>
      </c>
      <c r="G458" s="5">
        <f t="shared" si="58"/>
        <v>0.67809088973875253</v>
      </c>
      <c r="H458" s="5">
        <f t="shared" si="59"/>
        <v>0.66254771786177113</v>
      </c>
      <c r="I458" s="5">
        <v>92.376999999999995</v>
      </c>
      <c r="J458" s="5">
        <v>26.2576</v>
      </c>
      <c r="K458" s="5">
        <f t="shared" si="60"/>
        <v>0.83947801274070577</v>
      </c>
      <c r="L458" s="5">
        <f t="shared" si="61"/>
        <v>0.65594312308426372</v>
      </c>
      <c r="M458" s="5">
        <v>73.787999999999997</v>
      </c>
      <c r="N458" s="5">
        <v>11.7141</v>
      </c>
      <c r="O458" s="5">
        <f t="shared" si="62"/>
        <v>0.7131618116096109</v>
      </c>
      <c r="P458" s="5">
        <f t="shared" si="63"/>
        <v>0.14202093802852761</v>
      </c>
    </row>
    <row r="459" spans="1:16" ht="20" customHeight="1" x14ac:dyDescent="0.15">
      <c r="A459" s="28">
        <v>92.58</v>
      </c>
      <c r="B459" s="4">
        <v>44.627299999999998</v>
      </c>
      <c r="C459" s="5">
        <f t="shared" si="56"/>
        <v>0.87523752800703369</v>
      </c>
      <c r="D459" s="5">
        <f t="shared" si="57"/>
        <v>0.94258799674731486</v>
      </c>
      <c r="E459" s="5">
        <v>92.58</v>
      </c>
      <c r="F459" s="5">
        <v>29.918199999999999</v>
      </c>
      <c r="G459" s="5">
        <f t="shared" si="58"/>
        <v>0.67958100579163339</v>
      </c>
      <c r="H459" s="5">
        <f t="shared" si="59"/>
        <v>0.70110867135194166</v>
      </c>
      <c r="I459" s="5">
        <v>92.58</v>
      </c>
      <c r="J459" s="5">
        <v>25.7879</v>
      </c>
      <c r="K459" s="5">
        <f t="shared" si="60"/>
        <v>0.84132277969120606</v>
      </c>
      <c r="L459" s="5">
        <f t="shared" si="61"/>
        <v>0.64420951129519399</v>
      </c>
      <c r="M459" s="5">
        <v>73.95</v>
      </c>
      <c r="N459" s="5">
        <v>13.5566</v>
      </c>
      <c r="O459" s="5">
        <f t="shared" si="62"/>
        <v>0.71472754334757316</v>
      </c>
      <c r="P459" s="5">
        <f t="shared" si="63"/>
        <v>0.16435928056594509</v>
      </c>
    </row>
    <row r="460" spans="1:16" ht="20" customHeight="1" x14ac:dyDescent="0.15">
      <c r="A460" s="28">
        <v>92.783000000000001</v>
      </c>
      <c r="B460" s="4">
        <v>43.690899999999999</v>
      </c>
      <c r="C460" s="5">
        <f t="shared" si="56"/>
        <v>0.8771566597653554</v>
      </c>
      <c r="D460" s="5">
        <f t="shared" si="57"/>
        <v>0.92280998194126151</v>
      </c>
      <c r="E460" s="5">
        <v>92.783000000000001</v>
      </c>
      <c r="F460" s="5">
        <v>29.9636</v>
      </c>
      <c r="G460" s="5">
        <f t="shared" si="58"/>
        <v>0.68107112184451413</v>
      </c>
      <c r="H460" s="5">
        <f t="shared" si="59"/>
        <v>0.70217258340812749</v>
      </c>
      <c r="I460" s="5">
        <v>92.783000000000001</v>
      </c>
      <c r="J460" s="5">
        <v>25.393899999999999</v>
      </c>
      <c r="K460" s="5">
        <f t="shared" si="60"/>
        <v>0.84316754664170634</v>
      </c>
      <c r="L460" s="5">
        <f t="shared" si="61"/>
        <v>0.63436696702248052</v>
      </c>
      <c r="M460" s="5">
        <v>74.111999999999995</v>
      </c>
      <c r="N460" s="5">
        <v>12.085100000000001</v>
      </c>
      <c r="O460" s="5">
        <f t="shared" si="62"/>
        <v>0.71629327508553531</v>
      </c>
      <c r="P460" s="5">
        <f t="shared" si="63"/>
        <v>0.14651891636306325</v>
      </c>
    </row>
    <row r="461" spans="1:16" ht="20" customHeight="1" x14ac:dyDescent="0.15">
      <c r="A461" s="28">
        <v>92.986000000000004</v>
      </c>
      <c r="B461" s="4">
        <v>44.918199999999999</v>
      </c>
      <c r="C461" s="5">
        <f t="shared" si="56"/>
        <v>0.87907579152367721</v>
      </c>
      <c r="D461" s="5">
        <f t="shared" si="57"/>
        <v>0.94873219207738846</v>
      </c>
      <c r="E461" s="5">
        <v>92.986000000000004</v>
      </c>
      <c r="F461" s="5">
        <v>29.5273</v>
      </c>
      <c r="G461" s="5">
        <f t="shared" si="58"/>
        <v>0.68256123789739498</v>
      </c>
      <c r="H461" s="5">
        <f t="shared" si="59"/>
        <v>0.69194824794306431</v>
      </c>
      <c r="I461" s="5">
        <v>92.986000000000004</v>
      </c>
      <c r="J461" s="5">
        <v>26.166699999999999</v>
      </c>
      <c r="K461" s="5">
        <f t="shared" si="60"/>
        <v>0.84501231359220663</v>
      </c>
      <c r="L461" s="5">
        <f t="shared" si="61"/>
        <v>0.65367234320002598</v>
      </c>
      <c r="M461" s="5">
        <v>74.275000000000006</v>
      </c>
      <c r="N461" s="5">
        <v>9.4573999999999998</v>
      </c>
      <c r="O461" s="5">
        <f t="shared" si="62"/>
        <v>0.71786867183422587</v>
      </c>
      <c r="P461" s="5">
        <f t="shared" si="63"/>
        <v>0.11466086334511376</v>
      </c>
    </row>
    <row r="462" spans="1:16" ht="20" customHeight="1" x14ac:dyDescent="0.15">
      <c r="A462" s="28">
        <v>93.188999999999993</v>
      </c>
      <c r="B462" s="4">
        <v>44.627299999999998</v>
      </c>
      <c r="C462" s="5">
        <f t="shared" si="56"/>
        <v>0.8809949232819988</v>
      </c>
      <c r="D462" s="5">
        <f t="shared" si="57"/>
        <v>0.94258799674731486</v>
      </c>
      <c r="E462" s="5">
        <v>93.188999999999993</v>
      </c>
      <c r="F462" s="5">
        <v>29.327300000000001</v>
      </c>
      <c r="G462" s="5">
        <f t="shared" si="58"/>
        <v>0.68405135395027561</v>
      </c>
      <c r="H462" s="5">
        <f t="shared" si="59"/>
        <v>0.68726141069114455</v>
      </c>
      <c r="I462" s="5">
        <v>93.188999999999993</v>
      </c>
      <c r="J462" s="5">
        <v>26.545500000000001</v>
      </c>
      <c r="K462" s="5">
        <f t="shared" si="60"/>
        <v>0.84685708054270681</v>
      </c>
      <c r="L462" s="5">
        <f t="shared" si="61"/>
        <v>0.66313517510485809</v>
      </c>
      <c r="M462" s="5">
        <v>74.436999999999998</v>
      </c>
      <c r="N462" s="5">
        <v>14.1988</v>
      </c>
      <c r="O462" s="5">
        <f t="shared" si="62"/>
        <v>0.71943440357218802</v>
      </c>
      <c r="P462" s="5">
        <f t="shared" si="63"/>
        <v>0.17214526893909543</v>
      </c>
    </row>
    <row r="463" spans="1:16" ht="20" customHeight="1" x14ac:dyDescent="0.15">
      <c r="A463" s="28">
        <v>93.391999999999996</v>
      </c>
      <c r="B463" s="4">
        <v>43.418199999999999</v>
      </c>
      <c r="C463" s="5">
        <f t="shared" si="56"/>
        <v>0.88291405504032061</v>
      </c>
      <c r="D463" s="5">
        <f t="shared" si="57"/>
        <v>0.91705019484428296</v>
      </c>
      <c r="E463" s="5">
        <v>93.391999999999996</v>
      </c>
      <c r="F463" s="5">
        <v>29.654499999999999</v>
      </c>
      <c r="G463" s="5">
        <f t="shared" si="58"/>
        <v>0.68554147000315635</v>
      </c>
      <c r="H463" s="5">
        <f t="shared" si="59"/>
        <v>0.69492907643528534</v>
      </c>
      <c r="I463" s="5">
        <v>93.391999999999996</v>
      </c>
      <c r="J463" s="5">
        <v>26.7576</v>
      </c>
      <c r="K463" s="5">
        <f t="shared" si="60"/>
        <v>0.8487018474932071</v>
      </c>
      <c r="L463" s="5">
        <f t="shared" si="61"/>
        <v>0.6684336615014127</v>
      </c>
      <c r="M463" s="5">
        <v>74.599000000000004</v>
      </c>
      <c r="N463" s="5">
        <v>13.5692</v>
      </c>
      <c r="O463" s="5">
        <f t="shared" si="62"/>
        <v>0.72100013531015028</v>
      </c>
      <c r="P463" s="5">
        <f t="shared" si="63"/>
        <v>0.16451204209428782</v>
      </c>
    </row>
    <row r="464" spans="1:16" ht="20" customHeight="1" x14ac:dyDescent="0.15">
      <c r="A464" s="28">
        <v>93.594999999999999</v>
      </c>
      <c r="B464" s="4">
        <v>43.945500000000003</v>
      </c>
      <c r="C464" s="5">
        <f t="shared" si="56"/>
        <v>0.88483318679864242</v>
      </c>
      <c r="D464" s="5">
        <f t="shared" si="57"/>
        <v>0.92818747293829407</v>
      </c>
      <c r="E464" s="5">
        <v>93.594999999999999</v>
      </c>
      <c r="F464" s="5">
        <v>29.5273</v>
      </c>
      <c r="G464" s="5">
        <f t="shared" si="58"/>
        <v>0.6870315860560372</v>
      </c>
      <c r="H464" s="5">
        <f t="shared" si="59"/>
        <v>0.69194824794306431</v>
      </c>
      <c r="I464" s="5">
        <v>93.594999999999999</v>
      </c>
      <c r="J464" s="5">
        <v>27.060600000000001</v>
      </c>
      <c r="K464" s="5">
        <f t="shared" si="60"/>
        <v>0.85054661444370738</v>
      </c>
      <c r="L464" s="5">
        <f t="shared" si="61"/>
        <v>0.67600292778220505</v>
      </c>
      <c r="M464" s="5">
        <v>74.760999999999996</v>
      </c>
      <c r="N464" s="5">
        <v>15.7438</v>
      </c>
      <c r="O464" s="5">
        <f t="shared" si="62"/>
        <v>0.72256586704811243</v>
      </c>
      <c r="P464" s="5">
        <f t="shared" si="63"/>
        <v>0.19087674205730984</v>
      </c>
    </row>
    <row r="465" spans="1:16" ht="20" customHeight="1" x14ac:dyDescent="0.15">
      <c r="A465" s="28">
        <v>93.798000000000002</v>
      </c>
      <c r="B465" s="4">
        <v>44.218200000000003</v>
      </c>
      <c r="C465" s="5">
        <f t="shared" si="56"/>
        <v>0.88675231855696424</v>
      </c>
      <c r="D465" s="5">
        <f t="shared" si="57"/>
        <v>0.93394726003527262</v>
      </c>
      <c r="E465" s="5">
        <v>93.798000000000002</v>
      </c>
      <c r="F465" s="5">
        <v>29.309100000000001</v>
      </c>
      <c r="G465" s="5">
        <f t="shared" si="58"/>
        <v>0.68852170210891794</v>
      </c>
      <c r="H465" s="5">
        <f t="shared" si="59"/>
        <v>0.68683490850121975</v>
      </c>
      <c r="I465" s="5">
        <v>93.798000000000002</v>
      </c>
      <c r="J465" s="5">
        <v>26.060600000000001</v>
      </c>
      <c r="K465" s="5">
        <f t="shared" si="60"/>
        <v>0.85239138139420767</v>
      </c>
      <c r="L465" s="5">
        <f t="shared" si="61"/>
        <v>0.65102185094790699</v>
      </c>
      <c r="M465" s="5">
        <v>74.923000000000002</v>
      </c>
      <c r="N465" s="5">
        <v>16.093900000000001</v>
      </c>
      <c r="O465" s="5">
        <f t="shared" si="62"/>
        <v>0.72413159878607469</v>
      </c>
      <c r="P465" s="5">
        <f t="shared" si="63"/>
        <v>0.19512133023768968</v>
      </c>
    </row>
    <row r="466" spans="1:16" ht="20" customHeight="1" x14ac:dyDescent="0.15">
      <c r="A466" s="28">
        <v>94.001000000000005</v>
      </c>
      <c r="B466" s="4">
        <v>44.427300000000002</v>
      </c>
      <c r="C466" s="5">
        <f t="shared" si="56"/>
        <v>0.88867145031528594</v>
      </c>
      <c r="D466" s="5">
        <f t="shared" si="57"/>
        <v>0.93836373044956756</v>
      </c>
      <c r="E466" s="5">
        <v>94.001000000000005</v>
      </c>
      <c r="F466" s="5">
        <v>29.336400000000001</v>
      </c>
      <c r="G466" s="5">
        <f t="shared" si="58"/>
        <v>0.6900118181617988</v>
      </c>
      <c r="H466" s="5">
        <f t="shared" si="59"/>
        <v>0.68747466178610683</v>
      </c>
      <c r="I466" s="5">
        <v>94.001000000000005</v>
      </c>
      <c r="J466" s="5">
        <v>26.060600000000001</v>
      </c>
      <c r="K466" s="5">
        <f t="shared" si="60"/>
        <v>0.85423614834470796</v>
      </c>
      <c r="L466" s="5">
        <f t="shared" si="61"/>
        <v>0.65102185094790699</v>
      </c>
      <c r="M466" s="5">
        <v>75.084999999999994</v>
      </c>
      <c r="N466" s="5">
        <v>16.211300000000001</v>
      </c>
      <c r="O466" s="5">
        <f t="shared" si="62"/>
        <v>0.72569733052403684</v>
      </c>
      <c r="P466" s="5">
        <f t="shared" si="63"/>
        <v>0.19654467971605757</v>
      </c>
    </row>
    <row r="467" spans="1:16" ht="20" customHeight="1" x14ac:dyDescent="0.15">
      <c r="A467" s="28">
        <v>94.204999999999998</v>
      </c>
      <c r="B467" s="4">
        <v>44.381799999999998</v>
      </c>
      <c r="C467" s="5">
        <f t="shared" si="56"/>
        <v>0.89060003592463388</v>
      </c>
      <c r="D467" s="5">
        <f t="shared" si="57"/>
        <v>0.93740270986682994</v>
      </c>
      <c r="E467" s="5">
        <v>94.204999999999998</v>
      </c>
      <c r="F467" s="5">
        <v>30</v>
      </c>
      <c r="G467" s="5">
        <f t="shared" si="58"/>
        <v>0.6915092746878464</v>
      </c>
      <c r="H467" s="5">
        <f t="shared" si="59"/>
        <v>0.70302558778797686</v>
      </c>
      <c r="I467" s="5">
        <v>94.204999999999998</v>
      </c>
      <c r="J467" s="5">
        <v>26.833300000000001</v>
      </c>
      <c r="K467" s="5">
        <f t="shared" si="60"/>
        <v>0.85609000281713177</v>
      </c>
      <c r="L467" s="5">
        <f t="shared" si="61"/>
        <v>0.67032472901776907</v>
      </c>
      <c r="M467" s="5">
        <v>75.248000000000005</v>
      </c>
      <c r="N467" s="5">
        <v>19.148800000000001</v>
      </c>
      <c r="O467" s="5">
        <f t="shared" si="62"/>
        <v>0.7272727272727274</v>
      </c>
      <c r="P467" s="5">
        <f t="shared" si="63"/>
        <v>0.23215872650230659</v>
      </c>
    </row>
    <row r="468" spans="1:16" ht="20" customHeight="1" x14ac:dyDescent="0.15">
      <c r="A468" s="28">
        <v>94.408000000000001</v>
      </c>
      <c r="B468" s="4">
        <v>44.009099999999997</v>
      </c>
      <c r="C468" s="5">
        <f t="shared" si="56"/>
        <v>0.89251916768295569</v>
      </c>
      <c r="D468" s="5">
        <f t="shared" si="57"/>
        <v>0.92953078962097757</v>
      </c>
      <c r="E468" s="5">
        <v>94.408000000000001</v>
      </c>
      <c r="F468" s="5">
        <v>29.7455</v>
      </c>
      <c r="G468" s="5">
        <f t="shared" si="58"/>
        <v>0.69299939074072714</v>
      </c>
      <c r="H468" s="5">
        <f t="shared" si="59"/>
        <v>0.69706158738490887</v>
      </c>
      <c r="I468" s="5">
        <v>94.408000000000001</v>
      </c>
      <c r="J468" s="5">
        <v>28.393899999999999</v>
      </c>
      <c r="K468" s="5">
        <f t="shared" si="60"/>
        <v>0.85793476976763205</v>
      </c>
      <c r="L468" s="5">
        <f t="shared" si="61"/>
        <v>0.7093101975253745</v>
      </c>
      <c r="M468" s="5">
        <v>75.41</v>
      </c>
      <c r="N468" s="5">
        <v>21.192599999999999</v>
      </c>
      <c r="O468" s="5">
        <f t="shared" si="62"/>
        <v>0.72883845901068955</v>
      </c>
      <c r="P468" s="5">
        <f t="shared" si="63"/>
        <v>0.25693761631396128</v>
      </c>
    </row>
    <row r="469" spans="1:16" ht="20" customHeight="1" x14ac:dyDescent="0.15">
      <c r="A469" s="28">
        <v>94.611000000000004</v>
      </c>
      <c r="B469" s="4">
        <v>43.690899999999999</v>
      </c>
      <c r="C469" s="5">
        <f t="shared" si="56"/>
        <v>0.8944382994412774</v>
      </c>
      <c r="D469" s="5">
        <f t="shared" si="57"/>
        <v>0.92280998194126151</v>
      </c>
      <c r="E469" s="5">
        <v>94.611000000000004</v>
      </c>
      <c r="F469" s="5">
        <v>28.809100000000001</v>
      </c>
      <c r="G469" s="5">
        <f t="shared" si="58"/>
        <v>0.69448950679360799</v>
      </c>
      <c r="H469" s="5">
        <f t="shared" si="59"/>
        <v>0.67511781537142013</v>
      </c>
      <c r="I469" s="5">
        <v>94.611000000000004</v>
      </c>
      <c r="J469" s="5">
        <v>27.651499999999999</v>
      </c>
      <c r="K469" s="5">
        <f t="shared" si="60"/>
        <v>0.85977953671813234</v>
      </c>
      <c r="L469" s="5">
        <f t="shared" si="61"/>
        <v>0.69076424608359166</v>
      </c>
      <c r="M469" s="5">
        <v>75.572000000000003</v>
      </c>
      <c r="N469" s="5">
        <v>30.754999999999999</v>
      </c>
      <c r="O469" s="5">
        <f t="shared" si="62"/>
        <v>0.73040419074865182</v>
      </c>
      <c r="P469" s="5">
        <f t="shared" si="63"/>
        <v>0.3728714923952644</v>
      </c>
    </row>
    <row r="470" spans="1:16" ht="20" customHeight="1" x14ac:dyDescent="0.15">
      <c r="A470" s="28">
        <v>94.813999999999993</v>
      </c>
      <c r="B470" s="4">
        <v>44.363599999999998</v>
      </c>
      <c r="C470" s="5">
        <f t="shared" si="56"/>
        <v>0.8963574311995991</v>
      </c>
      <c r="D470" s="5">
        <f t="shared" si="57"/>
        <v>0.9370183016337349</v>
      </c>
      <c r="E470" s="5">
        <v>94.813999999999993</v>
      </c>
      <c r="F470" s="5">
        <v>29.081800000000001</v>
      </c>
      <c r="G470" s="5">
        <f t="shared" si="58"/>
        <v>0.69597962284648862</v>
      </c>
      <c r="H470" s="5">
        <f t="shared" si="59"/>
        <v>0.68150831796441291</v>
      </c>
      <c r="I470" s="5">
        <v>94.813999999999993</v>
      </c>
      <c r="J470" s="5">
        <v>28.0303</v>
      </c>
      <c r="K470" s="5">
        <f t="shared" si="60"/>
        <v>0.86162430366863252</v>
      </c>
      <c r="L470" s="5">
        <f t="shared" si="61"/>
        <v>0.70022707798842387</v>
      </c>
      <c r="M470" s="5">
        <v>75.733999999999995</v>
      </c>
      <c r="N470" s="5">
        <v>33.593699999999998</v>
      </c>
      <c r="O470" s="5">
        <f t="shared" si="62"/>
        <v>0.73196992248661397</v>
      </c>
      <c r="P470" s="5">
        <f t="shared" si="63"/>
        <v>0.40728769481641336</v>
      </c>
    </row>
    <row r="471" spans="1:16" ht="20" customHeight="1" x14ac:dyDescent="0.15">
      <c r="A471" s="28">
        <v>95.016999999999996</v>
      </c>
      <c r="B471" s="4">
        <v>46.318199999999997</v>
      </c>
      <c r="C471" s="5">
        <f t="shared" si="56"/>
        <v>0.89827656295792091</v>
      </c>
      <c r="D471" s="5">
        <f t="shared" si="57"/>
        <v>0.97830205616162036</v>
      </c>
      <c r="E471" s="5">
        <v>95.016999999999996</v>
      </c>
      <c r="F471" s="5">
        <v>29.1</v>
      </c>
      <c r="G471" s="5">
        <f t="shared" si="58"/>
        <v>0.69746973889936947</v>
      </c>
      <c r="H471" s="5">
        <f t="shared" si="59"/>
        <v>0.6819348201543376</v>
      </c>
      <c r="I471" s="5">
        <v>95.016999999999996</v>
      </c>
      <c r="J471" s="5">
        <v>26.9848</v>
      </c>
      <c r="K471" s="5">
        <f t="shared" si="60"/>
        <v>0.86346907061913281</v>
      </c>
      <c r="L471" s="5">
        <f t="shared" si="61"/>
        <v>0.67410936215816519</v>
      </c>
      <c r="M471" s="5">
        <v>75.896000000000001</v>
      </c>
      <c r="N471" s="5">
        <v>36.383699999999997</v>
      </c>
      <c r="O471" s="5">
        <f t="shared" si="62"/>
        <v>0.73353565422457623</v>
      </c>
      <c r="P471" s="5">
        <f t="shared" si="63"/>
        <v>0.44111346180658689</v>
      </c>
    </row>
    <row r="472" spans="1:16" ht="20" customHeight="1" x14ac:dyDescent="0.15">
      <c r="A472" s="28">
        <v>95.22</v>
      </c>
      <c r="B472" s="4">
        <v>45.9818</v>
      </c>
      <c r="C472" s="5">
        <f t="shared" si="56"/>
        <v>0.90019569471624261</v>
      </c>
      <c r="D472" s="5">
        <f t="shared" si="57"/>
        <v>0.97119684024880926</v>
      </c>
      <c r="E472" s="5">
        <v>95.22</v>
      </c>
      <c r="F472" s="5">
        <v>28.7636</v>
      </c>
      <c r="G472" s="5">
        <f t="shared" si="58"/>
        <v>0.69895985495225021</v>
      </c>
      <c r="H472" s="5">
        <f t="shared" si="59"/>
        <v>0.67405155989660837</v>
      </c>
      <c r="I472" s="5">
        <v>95.22</v>
      </c>
      <c r="J472" s="5">
        <v>28.151499999999999</v>
      </c>
      <c r="K472" s="5">
        <f t="shared" si="60"/>
        <v>0.8653138375696332</v>
      </c>
      <c r="L472" s="5">
        <f t="shared" si="61"/>
        <v>0.70325478450074075</v>
      </c>
      <c r="M472" s="5">
        <v>76.058999999999997</v>
      </c>
      <c r="N472" s="5">
        <v>37.247900000000001</v>
      </c>
      <c r="O472" s="5">
        <f t="shared" si="62"/>
        <v>0.73511105097326657</v>
      </c>
      <c r="P472" s="5">
        <f t="shared" si="63"/>
        <v>0.45159096282196615</v>
      </c>
    </row>
    <row r="473" spans="1:16" ht="20" customHeight="1" x14ac:dyDescent="0.15">
      <c r="A473" s="28">
        <v>95.423000000000002</v>
      </c>
      <c r="B473" s="4">
        <v>47.345500000000001</v>
      </c>
      <c r="C473" s="5">
        <f t="shared" si="56"/>
        <v>0.90211482647456442</v>
      </c>
      <c r="D473" s="5">
        <f t="shared" si="57"/>
        <v>1</v>
      </c>
      <c r="E473" s="5">
        <v>95.423000000000002</v>
      </c>
      <c r="F473" s="5">
        <v>28.9727</v>
      </c>
      <c r="G473" s="5">
        <f t="shared" si="58"/>
        <v>0.70044997100513107</v>
      </c>
      <c r="H473" s="5">
        <f t="shared" si="59"/>
        <v>0.67895164824349052</v>
      </c>
      <c r="I473" s="5">
        <v>95.423000000000002</v>
      </c>
      <c r="J473" s="5">
        <v>28.666699999999999</v>
      </c>
      <c r="K473" s="5">
        <f t="shared" si="60"/>
        <v>0.86715860452013349</v>
      </c>
      <c r="L473" s="5">
        <f t="shared" si="61"/>
        <v>0.71612503528577109</v>
      </c>
      <c r="M473" s="5">
        <v>76.221000000000004</v>
      </c>
      <c r="N473" s="5">
        <v>40.216299999999997</v>
      </c>
      <c r="O473" s="5">
        <f t="shared" si="62"/>
        <v>0.73667678271122894</v>
      </c>
      <c r="P473" s="5">
        <f t="shared" si="63"/>
        <v>0.48757963907057944</v>
      </c>
    </row>
    <row r="474" spans="1:16" ht="20" customHeight="1" x14ac:dyDescent="0.15">
      <c r="A474" s="28">
        <v>95.626000000000005</v>
      </c>
      <c r="B474" s="4">
        <v>45.2273</v>
      </c>
      <c r="C474" s="5">
        <f t="shared" si="56"/>
        <v>0.90403395823288624</v>
      </c>
      <c r="D474" s="5">
        <f t="shared" si="57"/>
        <v>0.9552607956405571</v>
      </c>
      <c r="E474" s="5">
        <v>95.626000000000005</v>
      </c>
      <c r="F474" s="5">
        <v>29.9818</v>
      </c>
      <c r="G474" s="5">
        <f t="shared" si="58"/>
        <v>0.70194008705801181</v>
      </c>
      <c r="H474" s="5">
        <f t="shared" si="59"/>
        <v>0.70259908559805218</v>
      </c>
      <c r="I474" s="5">
        <v>95.626000000000005</v>
      </c>
      <c r="J474" s="5">
        <v>27.409099999999999</v>
      </c>
      <c r="K474" s="5">
        <f t="shared" si="60"/>
        <v>0.86900337147063378</v>
      </c>
      <c r="L474" s="5">
        <f t="shared" si="61"/>
        <v>0.68470883305895791</v>
      </c>
      <c r="M474" s="5">
        <v>76.382999999999996</v>
      </c>
      <c r="N474" s="5">
        <v>33.508400000000002</v>
      </c>
      <c r="O474" s="5">
        <f t="shared" si="62"/>
        <v>0.73824251444919109</v>
      </c>
      <c r="P474" s="5">
        <f t="shared" si="63"/>
        <v>0.40625352351739485</v>
      </c>
    </row>
    <row r="475" spans="1:16" ht="20" customHeight="1" x14ac:dyDescent="0.15">
      <c r="A475" s="28">
        <v>95.828999999999994</v>
      </c>
      <c r="B475" s="4">
        <v>45.854500000000002</v>
      </c>
      <c r="C475" s="5">
        <f t="shared" si="56"/>
        <v>0.90595308999120783</v>
      </c>
      <c r="D475" s="5">
        <f t="shared" si="57"/>
        <v>0.96850809475029309</v>
      </c>
      <c r="E475" s="5">
        <v>95.828999999999994</v>
      </c>
      <c r="F475" s="5">
        <v>29.2455</v>
      </c>
      <c r="G475" s="5">
        <f t="shared" si="58"/>
        <v>0.70343020311089255</v>
      </c>
      <c r="H475" s="5">
        <f t="shared" si="59"/>
        <v>0.68534449425510924</v>
      </c>
      <c r="I475" s="5">
        <v>95.828999999999994</v>
      </c>
      <c r="J475" s="5">
        <v>28.651499999999999</v>
      </c>
      <c r="K475" s="5">
        <f t="shared" si="60"/>
        <v>0.87084813842113395</v>
      </c>
      <c r="L475" s="5">
        <f t="shared" si="61"/>
        <v>0.71574532291788973</v>
      </c>
      <c r="M475" s="5">
        <v>76.545000000000002</v>
      </c>
      <c r="N475" s="5">
        <v>26.1739</v>
      </c>
      <c r="O475" s="5">
        <f t="shared" si="62"/>
        <v>0.73980824618715335</v>
      </c>
      <c r="P475" s="5">
        <f t="shared" si="63"/>
        <v>0.31733055291186507</v>
      </c>
    </row>
    <row r="476" spans="1:16" ht="20" customHeight="1" x14ac:dyDescent="0.15">
      <c r="A476" s="28">
        <v>96.031999999999996</v>
      </c>
      <c r="B476" s="4">
        <v>44.418199999999999</v>
      </c>
      <c r="C476" s="5">
        <f t="shared" si="56"/>
        <v>0.90787222174952964</v>
      </c>
      <c r="D476" s="5">
        <f t="shared" si="57"/>
        <v>0.93817152633302003</v>
      </c>
      <c r="E476" s="5">
        <v>96.031999999999996</v>
      </c>
      <c r="F476" s="5">
        <v>29.627300000000002</v>
      </c>
      <c r="G476" s="5">
        <f t="shared" si="58"/>
        <v>0.70492031916377329</v>
      </c>
      <c r="H476" s="5">
        <f t="shared" si="59"/>
        <v>0.6942916665690243</v>
      </c>
      <c r="I476" s="5">
        <v>96.031999999999996</v>
      </c>
      <c r="J476" s="5">
        <v>28.5</v>
      </c>
      <c r="K476" s="5">
        <f t="shared" si="60"/>
        <v>0.87269290537163424</v>
      </c>
      <c r="L476" s="5">
        <f t="shared" si="61"/>
        <v>0.7119606897774936</v>
      </c>
      <c r="M476" s="5">
        <v>76.706999999999994</v>
      </c>
      <c r="N476" s="5">
        <v>19.007100000000001</v>
      </c>
      <c r="O476" s="5">
        <f t="shared" si="62"/>
        <v>0.7413739779251155</v>
      </c>
      <c r="P476" s="5">
        <f t="shared" si="63"/>
        <v>0.23044076550499204</v>
      </c>
    </row>
    <row r="477" spans="1:16" ht="20" customHeight="1" x14ac:dyDescent="0.15">
      <c r="A477" s="28">
        <v>96.234999999999999</v>
      </c>
      <c r="B477" s="4">
        <v>43.563600000000001</v>
      </c>
      <c r="C477" s="5">
        <f t="shared" si="56"/>
        <v>0.90979135350785145</v>
      </c>
      <c r="D477" s="5">
        <f t="shared" si="57"/>
        <v>0.92012123644274535</v>
      </c>
      <c r="E477" s="5">
        <v>96.234999999999999</v>
      </c>
      <c r="F477" s="5">
        <v>28.136399999999998</v>
      </c>
      <c r="G477" s="5">
        <f t="shared" si="58"/>
        <v>0.70641043521665414</v>
      </c>
      <c r="H477" s="5">
        <f t="shared" si="59"/>
        <v>0.65935363827458771</v>
      </c>
      <c r="I477" s="5">
        <v>96.234999999999999</v>
      </c>
      <c r="J477" s="5">
        <v>28.575800000000001</v>
      </c>
      <c r="K477" s="5">
        <f t="shared" si="60"/>
        <v>0.87453767232213453</v>
      </c>
      <c r="L477" s="5">
        <f t="shared" si="61"/>
        <v>0.71385425540153347</v>
      </c>
      <c r="M477" s="5">
        <v>76.869</v>
      </c>
      <c r="N477" s="5">
        <v>17.354199999999999</v>
      </c>
      <c r="O477" s="5">
        <f t="shared" si="62"/>
        <v>0.74293970966307776</v>
      </c>
      <c r="P477" s="5">
        <f t="shared" si="63"/>
        <v>0.21040112025120783</v>
      </c>
    </row>
    <row r="478" spans="1:16" ht="20" customHeight="1" x14ac:dyDescent="0.15">
      <c r="A478" s="28">
        <v>96.438000000000002</v>
      </c>
      <c r="B478" s="4">
        <v>45.309100000000001</v>
      </c>
      <c r="C478" s="5">
        <f t="shared" si="56"/>
        <v>0.91171048526617315</v>
      </c>
      <c r="D478" s="5">
        <f t="shared" si="57"/>
        <v>0.95698852055633588</v>
      </c>
      <c r="E478" s="5">
        <v>96.438000000000002</v>
      </c>
      <c r="F478" s="5">
        <v>28.854500000000002</v>
      </c>
      <c r="G478" s="5">
        <f t="shared" si="58"/>
        <v>0.70790055126953488</v>
      </c>
      <c r="H478" s="5">
        <f t="shared" si="59"/>
        <v>0.67618172742760596</v>
      </c>
      <c r="I478" s="5">
        <v>96.438000000000002</v>
      </c>
      <c r="J478" s="5">
        <v>29.424199999999999</v>
      </c>
      <c r="K478" s="5">
        <f t="shared" si="60"/>
        <v>0.87638243927263482</v>
      </c>
      <c r="L478" s="5">
        <f t="shared" si="61"/>
        <v>0.73504820098775181</v>
      </c>
      <c r="M478" s="5">
        <v>77.031999999999996</v>
      </c>
      <c r="N478" s="5">
        <v>17.122299999999999</v>
      </c>
      <c r="O478" s="5">
        <f t="shared" si="62"/>
        <v>0.7445151064117681</v>
      </c>
      <c r="P478" s="5">
        <f t="shared" si="63"/>
        <v>0.20758958069385255</v>
      </c>
    </row>
    <row r="479" spans="1:16" ht="20" customHeight="1" x14ac:dyDescent="0.15">
      <c r="A479" s="28">
        <v>96.641000000000005</v>
      </c>
      <c r="B479" s="4">
        <v>46.127299999999998</v>
      </c>
      <c r="C479" s="5">
        <f t="shared" si="56"/>
        <v>0.91362961702449497</v>
      </c>
      <c r="D479" s="5">
        <f t="shared" si="57"/>
        <v>0.97426999398042047</v>
      </c>
      <c r="E479" s="5">
        <v>96.641000000000005</v>
      </c>
      <c r="F479" s="5">
        <v>27.8</v>
      </c>
      <c r="G479" s="5">
        <f t="shared" si="58"/>
        <v>0.70939066732241562</v>
      </c>
      <c r="H479" s="5">
        <f t="shared" si="59"/>
        <v>0.65147037801685859</v>
      </c>
      <c r="I479" s="5">
        <v>96.641000000000005</v>
      </c>
      <c r="J479" s="5">
        <v>30.439399999999999</v>
      </c>
      <c r="K479" s="5">
        <f t="shared" si="60"/>
        <v>0.8782272062231351</v>
      </c>
      <c r="L479" s="5">
        <f t="shared" si="61"/>
        <v>0.76040899018993113</v>
      </c>
      <c r="M479" s="5">
        <v>77.194000000000003</v>
      </c>
      <c r="N479" s="5">
        <v>17.338899999999999</v>
      </c>
      <c r="O479" s="5">
        <f t="shared" si="62"/>
        <v>0.74608083814973036</v>
      </c>
      <c r="P479" s="5">
        <f t="shared" si="63"/>
        <v>0.21021562410964884</v>
      </c>
    </row>
    <row r="480" spans="1:16" ht="20" customHeight="1" x14ac:dyDescent="0.15">
      <c r="A480" s="28">
        <v>96.843999999999994</v>
      </c>
      <c r="B480" s="4">
        <v>44.590899999999998</v>
      </c>
      <c r="C480" s="5">
        <f t="shared" si="56"/>
        <v>0.91554874878281667</v>
      </c>
      <c r="D480" s="5">
        <f t="shared" si="57"/>
        <v>0.94181918028112488</v>
      </c>
      <c r="E480" s="5">
        <v>96.843999999999994</v>
      </c>
      <c r="F480" s="5">
        <v>27.209099999999999</v>
      </c>
      <c r="G480" s="5">
        <f t="shared" si="58"/>
        <v>0.71088078337529637</v>
      </c>
      <c r="H480" s="5">
        <f t="shared" si="59"/>
        <v>0.63762311735606136</v>
      </c>
      <c r="I480" s="5">
        <v>96.843999999999994</v>
      </c>
      <c r="J480" s="5">
        <v>31.136399999999998</v>
      </c>
      <c r="K480" s="5">
        <f t="shared" si="60"/>
        <v>0.88007197317363528</v>
      </c>
      <c r="L480" s="5">
        <f t="shared" si="61"/>
        <v>0.77782080074343685</v>
      </c>
      <c r="M480" s="5">
        <v>77.355999999999995</v>
      </c>
      <c r="N480" s="5">
        <v>16.216000000000001</v>
      </c>
      <c r="O480" s="5">
        <f t="shared" si="62"/>
        <v>0.74764656988769251</v>
      </c>
      <c r="P480" s="5">
        <f t="shared" si="63"/>
        <v>0.19660166219091557</v>
      </c>
    </row>
    <row r="481" spans="1:16" ht="20" customHeight="1" x14ac:dyDescent="0.15">
      <c r="A481" s="28">
        <v>97.046999999999997</v>
      </c>
      <c r="B481" s="4">
        <v>44.090899999999998</v>
      </c>
      <c r="C481" s="5">
        <f t="shared" si="56"/>
        <v>0.91746788054113837</v>
      </c>
      <c r="D481" s="5">
        <f t="shared" si="57"/>
        <v>0.93125851453675634</v>
      </c>
      <c r="E481" s="5">
        <v>97.046999999999997</v>
      </c>
      <c r="F481" s="5">
        <v>27.954499999999999</v>
      </c>
      <c r="G481" s="5">
        <f t="shared" si="58"/>
        <v>0.71237089942817711</v>
      </c>
      <c r="H481" s="5">
        <f t="shared" si="59"/>
        <v>0.65509095979396659</v>
      </c>
      <c r="I481" s="5">
        <v>97.046999999999997</v>
      </c>
      <c r="J481" s="5">
        <v>30.878799999999998</v>
      </c>
      <c r="K481" s="5">
        <f t="shared" si="60"/>
        <v>0.88191674012413557</v>
      </c>
      <c r="L481" s="5">
        <f t="shared" si="61"/>
        <v>0.77138567535092173</v>
      </c>
      <c r="M481" s="5">
        <v>77.518000000000001</v>
      </c>
      <c r="N481" s="5">
        <v>19.511299999999999</v>
      </c>
      <c r="O481" s="5">
        <f t="shared" si="62"/>
        <v>0.74921230162565489</v>
      </c>
      <c r="P481" s="5">
        <f t="shared" si="63"/>
        <v>0.23655365142486495</v>
      </c>
    </row>
    <row r="482" spans="1:16" ht="20" customHeight="1" x14ac:dyDescent="0.15">
      <c r="A482" s="28">
        <v>97.25</v>
      </c>
      <c r="B482" s="4">
        <v>44.927300000000002</v>
      </c>
      <c r="C482" s="5">
        <f t="shared" si="56"/>
        <v>0.91938701229946018</v>
      </c>
      <c r="D482" s="5">
        <f t="shared" si="57"/>
        <v>0.94892439619393609</v>
      </c>
      <c r="E482" s="5">
        <v>97.25</v>
      </c>
      <c r="F482" s="5">
        <v>28.163599999999999</v>
      </c>
      <c r="G482" s="5">
        <f t="shared" si="58"/>
        <v>0.71386101548105796</v>
      </c>
      <c r="H482" s="5">
        <f t="shared" si="59"/>
        <v>0.65999104814084886</v>
      </c>
      <c r="I482" s="5">
        <v>97.25</v>
      </c>
      <c r="J482" s="5">
        <v>30.818200000000001</v>
      </c>
      <c r="K482" s="5">
        <f t="shared" si="60"/>
        <v>0.88376150707463585</v>
      </c>
      <c r="L482" s="5">
        <f t="shared" si="61"/>
        <v>0.76987182209476335</v>
      </c>
      <c r="M482" s="5">
        <v>77.680000000000007</v>
      </c>
      <c r="N482" s="5">
        <v>25.0913</v>
      </c>
      <c r="O482" s="5">
        <f t="shared" si="62"/>
        <v>0.75077803336361715</v>
      </c>
      <c r="P482" s="5">
        <f t="shared" si="63"/>
        <v>0.30420518540521208</v>
      </c>
    </row>
    <row r="483" spans="1:16" ht="20" customHeight="1" x14ac:dyDescent="0.15">
      <c r="A483" s="28">
        <v>97.453000000000003</v>
      </c>
      <c r="B483" s="4">
        <v>44.236400000000003</v>
      </c>
      <c r="C483" s="5">
        <f t="shared" si="56"/>
        <v>0.92130614405778199</v>
      </c>
      <c r="D483" s="5">
        <f t="shared" si="57"/>
        <v>0.93433166826836767</v>
      </c>
      <c r="E483" s="5">
        <v>97.453000000000003</v>
      </c>
      <c r="F483" s="5">
        <v>28</v>
      </c>
      <c r="G483" s="5">
        <f t="shared" si="58"/>
        <v>0.7153511315339387</v>
      </c>
      <c r="H483" s="5">
        <f t="shared" si="59"/>
        <v>0.65615721526877846</v>
      </c>
      <c r="I483" s="5">
        <v>97.453000000000003</v>
      </c>
      <c r="J483" s="5">
        <v>29.863600000000002</v>
      </c>
      <c r="K483" s="5">
        <f t="shared" si="60"/>
        <v>0.88560627402513614</v>
      </c>
      <c r="L483" s="5">
        <f t="shared" si="61"/>
        <v>0.74602488614874241</v>
      </c>
      <c r="M483" s="5">
        <v>77.841999999999999</v>
      </c>
      <c r="N483" s="5">
        <v>19.259599999999999</v>
      </c>
      <c r="O483" s="5">
        <f t="shared" si="62"/>
        <v>0.7523437651015793</v>
      </c>
      <c r="P483" s="5">
        <f t="shared" si="63"/>
        <v>0.23350205803725685</v>
      </c>
    </row>
    <row r="484" spans="1:16" ht="20" customHeight="1" x14ac:dyDescent="0.15">
      <c r="A484" s="28">
        <v>97.656000000000006</v>
      </c>
      <c r="B484" s="4">
        <v>47.081800000000001</v>
      </c>
      <c r="C484" s="5">
        <f t="shared" si="56"/>
        <v>0.9232252758161037</v>
      </c>
      <c r="D484" s="5">
        <f t="shared" si="57"/>
        <v>0.99443030488642004</v>
      </c>
      <c r="E484" s="5">
        <v>97.656000000000006</v>
      </c>
      <c r="F484" s="5">
        <v>27.836400000000001</v>
      </c>
      <c r="G484" s="5">
        <f t="shared" si="58"/>
        <v>0.71684124758681955</v>
      </c>
      <c r="H484" s="5">
        <f t="shared" si="59"/>
        <v>0.65232338239670806</v>
      </c>
      <c r="I484" s="5">
        <v>97.656000000000006</v>
      </c>
      <c r="J484" s="5">
        <v>32.439399999999999</v>
      </c>
      <c r="K484" s="5">
        <f t="shared" si="60"/>
        <v>0.88745104097563643</v>
      </c>
      <c r="L484" s="5">
        <f t="shared" si="61"/>
        <v>0.81037114385852715</v>
      </c>
      <c r="M484" s="5">
        <v>78.004999999999995</v>
      </c>
      <c r="N484" s="5">
        <v>17.026599999999998</v>
      </c>
      <c r="O484" s="5">
        <f t="shared" si="62"/>
        <v>0.75391916185026964</v>
      </c>
      <c r="P484" s="5">
        <f t="shared" si="63"/>
        <v>0.20642932051429713</v>
      </c>
    </row>
    <row r="485" spans="1:16" ht="20" customHeight="1" x14ac:dyDescent="0.15">
      <c r="A485" s="28">
        <v>97.858999999999995</v>
      </c>
      <c r="B485" s="4">
        <v>46.336399999999998</v>
      </c>
      <c r="C485" s="5">
        <f t="shared" si="56"/>
        <v>0.9251444075744254</v>
      </c>
      <c r="D485" s="5">
        <f t="shared" si="57"/>
        <v>0.97868646439471541</v>
      </c>
      <c r="E485" s="5">
        <v>97.858999999999995</v>
      </c>
      <c r="F485" s="5">
        <v>28.790900000000001</v>
      </c>
      <c r="G485" s="5">
        <f t="shared" si="58"/>
        <v>0.71833136363970018</v>
      </c>
      <c r="H485" s="5">
        <f t="shared" si="59"/>
        <v>0.67469131318149544</v>
      </c>
      <c r="I485" s="5">
        <v>97.858999999999995</v>
      </c>
      <c r="J485" s="5">
        <v>32.469700000000003</v>
      </c>
      <c r="K485" s="5">
        <f t="shared" si="60"/>
        <v>0.88929580792613661</v>
      </c>
      <c r="L485" s="5">
        <f t="shared" si="61"/>
        <v>0.81112807048660651</v>
      </c>
      <c r="M485" s="5">
        <v>78.167000000000002</v>
      </c>
      <c r="N485" s="5">
        <v>13.3218</v>
      </c>
      <c r="O485" s="5">
        <f t="shared" si="62"/>
        <v>0.7554848935882319</v>
      </c>
      <c r="P485" s="5">
        <f t="shared" si="63"/>
        <v>0.16151258160920934</v>
      </c>
    </row>
    <row r="486" spans="1:16" ht="20" customHeight="1" x14ac:dyDescent="0.15">
      <c r="A486" s="28">
        <v>98.061999999999998</v>
      </c>
      <c r="B486" s="4">
        <v>46.9818</v>
      </c>
      <c r="C486" s="5">
        <f t="shared" si="56"/>
        <v>0.92706353933274721</v>
      </c>
      <c r="D486" s="5">
        <f t="shared" si="57"/>
        <v>0.99231817173754633</v>
      </c>
      <c r="E486" s="5">
        <v>98.061999999999998</v>
      </c>
      <c r="F486" s="5">
        <v>29.4909</v>
      </c>
      <c r="G486" s="5">
        <f t="shared" si="58"/>
        <v>0.71982147969258103</v>
      </c>
      <c r="H486" s="5">
        <f t="shared" si="59"/>
        <v>0.69109524356321494</v>
      </c>
      <c r="I486" s="5">
        <v>98.061999999999998</v>
      </c>
      <c r="J486" s="5">
        <v>31.893899999999999</v>
      </c>
      <c r="K486" s="5">
        <f t="shared" si="60"/>
        <v>0.89114057487663689</v>
      </c>
      <c r="L486" s="5">
        <f t="shared" si="61"/>
        <v>0.79674396644541767</v>
      </c>
      <c r="M486" s="5">
        <v>78.328999999999994</v>
      </c>
      <c r="N486" s="5">
        <v>15.857799999999999</v>
      </c>
      <c r="O486" s="5">
        <f t="shared" si="62"/>
        <v>0.75705062532619405</v>
      </c>
      <c r="P486" s="5">
        <f t="shared" si="63"/>
        <v>0.1922588701708868</v>
      </c>
    </row>
    <row r="487" spans="1:16" ht="20" customHeight="1" x14ac:dyDescent="0.15">
      <c r="A487" s="28">
        <v>98.265000000000001</v>
      </c>
      <c r="B487" s="4">
        <v>45.0364</v>
      </c>
      <c r="C487" s="5">
        <f t="shared" si="56"/>
        <v>0.92898267109106891</v>
      </c>
      <c r="D487" s="5">
        <f t="shared" si="57"/>
        <v>0.95122873345935721</v>
      </c>
      <c r="E487" s="5">
        <v>98.265000000000001</v>
      </c>
      <c r="F487" s="5">
        <v>29.436399999999999</v>
      </c>
      <c r="G487" s="5">
        <f t="shared" si="58"/>
        <v>0.72131159574546178</v>
      </c>
      <c r="H487" s="5">
        <f t="shared" si="59"/>
        <v>0.68981808041206671</v>
      </c>
      <c r="I487" s="5">
        <v>98.265000000000001</v>
      </c>
      <c r="J487" s="5">
        <v>30.939399999999999</v>
      </c>
      <c r="K487" s="5">
        <f t="shared" si="60"/>
        <v>0.89298534182713718</v>
      </c>
      <c r="L487" s="5">
        <f t="shared" si="61"/>
        <v>0.77289952860708022</v>
      </c>
      <c r="M487" s="5">
        <v>78.491</v>
      </c>
      <c r="N487" s="5">
        <v>17.396000000000001</v>
      </c>
      <c r="O487" s="5">
        <f t="shared" si="62"/>
        <v>0.75861635706415642</v>
      </c>
      <c r="P487" s="5">
        <f t="shared" si="63"/>
        <v>0.21090790055951941</v>
      </c>
    </row>
    <row r="488" spans="1:16" ht="20" customHeight="1" x14ac:dyDescent="0.15">
      <c r="A488" s="28">
        <v>98.468000000000004</v>
      </c>
      <c r="B488" s="4">
        <v>45.163600000000002</v>
      </c>
      <c r="C488" s="5">
        <f t="shared" si="56"/>
        <v>0.93090180284939072</v>
      </c>
      <c r="D488" s="5">
        <f t="shared" si="57"/>
        <v>0.95391536682472466</v>
      </c>
      <c r="E488" s="5">
        <v>98.468000000000004</v>
      </c>
      <c r="F488" s="5">
        <v>28.645499999999998</v>
      </c>
      <c r="G488" s="5">
        <f t="shared" si="58"/>
        <v>0.72280171179834263</v>
      </c>
      <c r="H488" s="5">
        <f t="shared" si="59"/>
        <v>0.67128398249934973</v>
      </c>
      <c r="I488" s="5">
        <v>98.468000000000004</v>
      </c>
      <c r="J488" s="5">
        <v>31.151499999999999</v>
      </c>
      <c r="K488" s="5">
        <f t="shared" si="60"/>
        <v>0.89483010877763747</v>
      </c>
      <c r="L488" s="5">
        <f t="shared" si="61"/>
        <v>0.77819801500363472</v>
      </c>
      <c r="M488" s="5">
        <v>78.653000000000006</v>
      </c>
      <c r="N488" s="5">
        <v>22.379100000000001</v>
      </c>
      <c r="O488" s="5">
        <f t="shared" si="62"/>
        <v>0.76018208880211868</v>
      </c>
      <c r="P488" s="5">
        <f t="shared" si="63"/>
        <v>0.27132266023290075</v>
      </c>
    </row>
    <row r="489" spans="1:16" ht="20" customHeight="1" x14ac:dyDescent="0.15">
      <c r="A489" s="28">
        <v>98.671000000000006</v>
      </c>
      <c r="B489" s="4">
        <v>45.681800000000003</v>
      </c>
      <c r="C489" s="5">
        <f t="shared" si="56"/>
        <v>0.93282093460771254</v>
      </c>
      <c r="D489" s="5">
        <f t="shared" si="57"/>
        <v>0.96486044080218825</v>
      </c>
      <c r="E489" s="5">
        <v>98.671000000000006</v>
      </c>
      <c r="F489" s="5">
        <v>28.390899999999998</v>
      </c>
      <c r="G489" s="5">
        <f t="shared" si="58"/>
        <v>0.72429182785122337</v>
      </c>
      <c r="H489" s="5">
        <f t="shared" si="59"/>
        <v>0.6653176386776557</v>
      </c>
      <c r="I489" s="5">
        <v>98.671000000000006</v>
      </c>
      <c r="J489" s="5">
        <v>32.863599999999998</v>
      </c>
      <c r="K489" s="5">
        <f t="shared" si="60"/>
        <v>0.89667487572813775</v>
      </c>
      <c r="L489" s="5">
        <f t="shared" si="61"/>
        <v>0.82096811665163638</v>
      </c>
      <c r="M489" s="5">
        <v>78.814999999999998</v>
      </c>
      <c r="N489" s="5">
        <v>23.319900000000001</v>
      </c>
      <c r="O489" s="5">
        <f t="shared" si="62"/>
        <v>0.76174782054008083</v>
      </c>
      <c r="P489" s="5">
        <f t="shared" si="63"/>
        <v>0.28272885434915712</v>
      </c>
    </row>
    <row r="490" spans="1:16" ht="20" customHeight="1" x14ac:dyDescent="0.15">
      <c r="A490" s="28">
        <v>98.873999999999995</v>
      </c>
      <c r="B490" s="4">
        <v>45.909100000000002</v>
      </c>
      <c r="C490" s="5">
        <f t="shared" si="56"/>
        <v>0.93474006636603413</v>
      </c>
      <c r="D490" s="5">
        <f t="shared" si="57"/>
        <v>0.96966131944957812</v>
      </c>
      <c r="E490" s="5">
        <v>98.873999999999995</v>
      </c>
      <c r="F490" s="5">
        <v>27.927299999999999</v>
      </c>
      <c r="G490" s="5">
        <f t="shared" si="58"/>
        <v>0.725781943904104</v>
      </c>
      <c r="H490" s="5">
        <f t="shared" si="59"/>
        <v>0.65445354992770555</v>
      </c>
      <c r="I490" s="5">
        <v>98.873999999999995</v>
      </c>
      <c r="J490" s="5">
        <v>34.893900000000002</v>
      </c>
      <c r="K490" s="5">
        <f t="shared" si="60"/>
        <v>0.89851964267863793</v>
      </c>
      <c r="L490" s="5">
        <f t="shared" si="61"/>
        <v>0.87168719694831176</v>
      </c>
      <c r="M490" s="5">
        <v>78.977999999999994</v>
      </c>
      <c r="N490" s="5">
        <v>21.9373</v>
      </c>
      <c r="O490" s="5">
        <f t="shared" si="62"/>
        <v>0.76332321728877117</v>
      </c>
      <c r="P490" s="5">
        <f t="shared" si="63"/>
        <v>0.2659663075962489</v>
      </c>
    </row>
    <row r="491" spans="1:16" ht="20" customHeight="1" x14ac:dyDescent="0.15">
      <c r="A491" s="28">
        <v>99.076999999999998</v>
      </c>
      <c r="B491" s="4">
        <v>45.881799999999998</v>
      </c>
      <c r="C491" s="5">
        <f t="shared" si="56"/>
        <v>0.93665919812435594</v>
      </c>
      <c r="D491" s="5">
        <f t="shared" si="57"/>
        <v>0.96908470709993555</v>
      </c>
      <c r="E491" s="5">
        <v>99.076999999999998</v>
      </c>
      <c r="F491" s="5">
        <v>27.936399999999999</v>
      </c>
      <c r="G491" s="5">
        <f t="shared" si="58"/>
        <v>0.72727205995698485</v>
      </c>
      <c r="H491" s="5">
        <f t="shared" si="59"/>
        <v>0.65466680102266783</v>
      </c>
      <c r="I491" s="5">
        <v>99.076999999999998</v>
      </c>
      <c r="J491" s="5">
        <v>33.530299999999997</v>
      </c>
      <c r="K491" s="5">
        <f t="shared" si="60"/>
        <v>0.90036440962913822</v>
      </c>
      <c r="L491" s="5">
        <f t="shared" si="61"/>
        <v>0.83762300057706285</v>
      </c>
      <c r="M491" s="5">
        <v>79.14</v>
      </c>
      <c r="N491" s="5">
        <v>21.456499999999998</v>
      </c>
      <c r="O491" s="5">
        <f t="shared" si="62"/>
        <v>0.76488894902673343</v>
      </c>
      <c r="P491" s="5">
        <f t="shared" si="63"/>
        <v>0.26013712165758379</v>
      </c>
    </row>
    <row r="492" spans="1:16" ht="20" customHeight="1" x14ac:dyDescent="0.15">
      <c r="A492" s="28">
        <v>99.28</v>
      </c>
      <c r="B492" s="4">
        <v>46.027299999999997</v>
      </c>
      <c r="C492" s="5">
        <f t="shared" si="56"/>
        <v>0.93857832988267775</v>
      </c>
      <c r="D492" s="5">
        <f t="shared" si="57"/>
        <v>0.97215786083154676</v>
      </c>
      <c r="E492" s="5">
        <v>99.28</v>
      </c>
      <c r="F492" s="5">
        <v>28.390899999999998</v>
      </c>
      <c r="G492" s="5">
        <f t="shared" si="58"/>
        <v>0.72876217600986559</v>
      </c>
      <c r="H492" s="5">
        <f t="shared" si="59"/>
        <v>0.6653176386776557</v>
      </c>
      <c r="I492" s="5">
        <v>99.28</v>
      </c>
      <c r="J492" s="5">
        <v>35.7273</v>
      </c>
      <c r="K492" s="5">
        <f t="shared" si="60"/>
        <v>0.90220917657963851</v>
      </c>
      <c r="L492" s="5">
        <f t="shared" si="61"/>
        <v>0.89250642638201572</v>
      </c>
      <c r="M492" s="5">
        <v>79.302000000000007</v>
      </c>
      <c r="N492" s="5">
        <v>29.303999999999998</v>
      </c>
      <c r="O492" s="5">
        <f t="shared" si="62"/>
        <v>0.76645468076469581</v>
      </c>
      <c r="P492" s="5">
        <f t="shared" si="63"/>
        <v>0.35527966877420997</v>
      </c>
    </row>
    <row r="493" spans="1:16" ht="20" customHeight="1" x14ac:dyDescent="0.15">
      <c r="A493" s="28">
        <v>99.483000000000004</v>
      </c>
      <c r="B493" s="4">
        <v>44.445500000000003</v>
      </c>
      <c r="C493" s="5">
        <f t="shared" si="56"/>
        <v>0.94049746164099945</v>
      </c>
      <c r="D493" s="5">
        <f t="shared" si="57"/>
        <v>0.9387481386826626</v>
      </c>
      <c r="E493" s="5">
        <v>99.483000000000004</v>
      </c>
      <c r="F493" s="5">
        <v>28.390899999999998</v>
      </c>
      <c r="G493" s="5">
        <f t="shared" si="58"/>
        <v>0.73025229206274644</v>
      </c>
      <c r="H493" s="5">
        <f t="shared" si="59"/>
        <v>0.6653176386776557</v>
      </c>
      <c r="I493" s="5">
        <v>99.483000000000004</v>
      </c>
      <c r="J493" s="5">
        <v>36.7121</v>
      </c>
      <c r="K493" s="5">
        <f t="shared" si="60"/>
        <v>0.90405394353013879</v>
      </c>
      <c r="L493" s="5">
        <f t="shared" si="61"/>
        <v>0.91710779084843241</v>
      </c>
      <c r="M493" s="5">
        <v>79.463999999999999</v>
      </c>
      <c r="N493" s="5">
        <v>26.1053</v>
      </c>
      <c r="O493" s="5">
        <f t="shared" si="62"/>
        <v>0.76802041250265796</v>
      </c>
      <c r="P493" s="5">
        <f t="shared" si="63"/>
        <v>0.31649885125755473</v>
      </c>
    </row>
    <row r="494" spans="1:16" ht="20" customHeight="1" x14ac:dyDescent="0.15">
      <c r="A494" s="28">
        <v>99.686000000000007</v>
      </c>
      <c r="B494" s="4">
        <v>46.172699999999999</v>
      </c>
      <c r="C494" s="5">
        <f t="shared" si="56"/>
        <v>0.94241659339932127</v>
      </c>
      <c r="D494" s="5">
        <f t="shared" si="57"/>
        <v>0.97522890243000915</v>
      </c>
      <c r="E494" s="5">
        <v>99.686000000000007</v>
      </c>
      <c r="F494" s="5">
        <v>28.336400000000001</v>
      </c>
      <c r="G494" s="5">
        <f t="shared" si="58"/>
        <v>0.73174240811562719</v>
      </c>
      <c r="H494" s="5">
        <f t="shared" si="59"/>
        <v>0.66404047552650758</v>
      </c>
      <c r="I494" s="5">
        <v>99.686000000000007</v>
      </c>
      <c r="J494" s="5">
        <v>36.818199999999997</v>
      </c>
      <c r="K494" s="5">
        <f t="shared" si="60"/>
        <v>0.90589871048063908</v>
      </c>
      <c r="L494" s="5">
        <f t="shared" si="61"/>
        <v>0.9197582831005513</v>
      </c>
      <c r="M494" s="5">
        <v>79.626000000000005</v>
      </c>
      <c r="N494" s="5">
        <v>19.389399999999998</v>
      </c>
      <c r="O494" s="5">
        <f t="shared" si="62"/>
        <v>0.76958614424062022</v>
      </c>
      <c r="P494" s="5">
        <f t="shared" si="63"/>
        <v>0.23507574425780325</v>
      </c>
    </row>
    <row r="495" spans="1:16" ht="20" customHeight="1" x14ac:dyDescent="0.15">
      <c r="A495" s="28">
        <v>99.888999999999996</v>
      </c>
      <c r="B495" s="4">
        <v>43.990900000000003</v>
      </c>
      <c r="C495" s="5">
        <f t="shared" si="56"/>
        <v>0.94433572515764297</v>
      </c>
      <c r="D495" s="5">
        <f t="shared" si="57"/>
        <v>0.92914638138788275</v>
      </c>
      <c r="E495" s="5">
        <v>99.888999999999996</v>
      </c>
      <c r="F495" s="5">
        <v>28.790900000000001</v>
      </c>
      <c r="G495" s="5">
        <f t="shared" si="58"/>
        <v>0.73323252416850793</v>
      </c>
      <c r="H495" s="5">
        <f t="shared" si="59"/>
        <v>0.67469131318149544</v>
      </c>
      <c r="I495" s="5">
        <v>99.888999999999996</v>
      </c>
      <c r="J495" s="5">
        <v>37.2121</v>
      </c>
      <c r="K495" s="5">
        <f t="shared" si="60"/>
        <v>0.90774347743113926</v>
      </c>
      <c r="L495" s="5">
        <f t="shared" si="61"/>
        <v>0.92959832926558139</v>
      </c>
      <c r="M495" s="5">
        <v>79.787999999999997</v>
      </c>
      <c r="N495" s="5">
        <v>21.865600000000001</v>
      </c>
      <c r="O495" s="5">
        <f t="shared" si="62"/>
        <v>0.77115187597858237</v>
      </c>
      <c r="P495" s="5">
        <f t="shared" si="63"/>
        <v>0.26509702175639388</v>
      </c>
    </row>
    <row r="496" spans="1:16" ht="20" customHeight="1" x14ac:dyDescent="0.15">
      <c r="A496" s="28">
        <v>100.092</v>
      </c>
      <c r="B496" s="4">
        <v>45.345500000000001</v>
      </c>
      <c r="C496" s="5">
        <f t="shared" si="56"/>
        <v>0.94625485691596467</v>
      </c>
      <c r="D496" s="5">
        <f t="shared" si="57"/>
        <v>0.95775733702252586</v>
      </c>
      <c r="E496" s="5">
        <v>100.092</v>
      </c>
      <c r="F496" s="5">
        <v>29.1</v>
      </c>
      <c r="G496" s="5">
        <f t="shared" si="58"/>
        <v>0.73472264022138867</v>
      </c>
      <c r="H496" s="5">
        <f t="shared" si="59"/>
        <v>0.6819348201543376</v>
      </c>
      <c r="I496" s="5">
        <v>100.092</v>
      </c>
      <c r="J496" s="5">
        <v>36.166699999999999</v>
      </c>
      <c r="K496" s="5">
        <f t="shared" si="60"/>
        <v>0.90958824438163954</v>
      </c>
      <c r="L496" s="5">
        <f t="shared" si="61"/>
        <v>0.9034831115430062</v>
      </c>
      <c r="M496" s="5">
        <v>79.950999999999993</v>
      </c>
      <c r="N496" s="5">
        <v>23.7851</v>
      </c>
      <c r="O496" s="5">
        <f t="shared" si="62"/>
        <v>0.77272727272727271</v>
      </c>
      <c r="P496" s="5">
        <f t="shared" si="63"/>
        <v>0.28836890696701684</v>
      </c>
    </row>
    <row r="497" spans="1:16" ht="20" customHeight="1" x14ac:dyDescent="0.15">
      <c r="A497" s="28">
        <v>100.295</v>
      </c>
      <c r="B497" s="4">
        <v>45.781799999999997</v>
      </c>
      <c r="C497" s="5">
        <f t="shared" si="56"/>
        <v>0.94817398867428648</v>
      </c>
      <c r="D497" s="5">
        <f t="shared" si="57"/>
        <v>0.96697257395106173</v>
      </c>
      <c r="E497" s="5">
        <v>100.295</v>
      </c>
      <c r="F497" s="5">
        <v>28.545500000000001</v>
      </c>
      <c r="G497" s="5">
        <f t="shared" si="58"/>
        <v>0.73621275627426952</v>
      </c>
      <c r="H497" s="5">
        <f t="shared" si="59"/>
        <v>0.66894056387338985</v>
      </c>
      <c r="I497" s="5">
        <v>100.295</v>
      </c>
      <c r="J497" s="5">
        <v>34.2727</v>
      </c>
      <c r="K497" s="5">
        <f t="shared" si="60"/>
        <v>0.91143301133213983</v>
      </c>
      <c r="L497" s="5">
        <f t="shared" si="61"/>
        <v>0.8561689520188458</v>
      </c>
      <c r="M497" s="5">
        <v>80.113</v>
      </c>
      <c r="N497" s="5">
        <v>20.904299999999999</v>
      </c>
      <c r="O497" s="5">
        <f t="shared" si="62"/>
        <v>0.77429300446523497</v>
      </c>
      <c r="P497" s="5">
        <f t="shared" si="63"/>
        <v>0.25344228705831007</v>
      </c>
    </row>
    <row r="498" spans="1:16" ht="20" customHeight="1" x14ac:dyDescent="0.15">
      <c r="A498" s="28">
        <v>100.498</v>
      </c>
      <c r="B498" s="4">
        <v>44.972700000000003</v>
      </c>
      <c r="C498" s="5">
        <f t="shared" si="56"/>
        <v>0.9500931204326083</v>
      </c>
      <c r="D498" s="5">
        <f t="shared" si="57"/>
        <v>0.94988330464352477</v>
      </c>
      <c r="E498" s="5">
        <v>100.498</v>
      </c>
      <c r="F498" s="5">
        <v>28.909099999999999</v>
      </c>
      <c r="G498" s="5">
        <f t="shared" si="58"/>
        <v>0.73770287232715026</v>
      </c>
      <c r="H498" s="5">
        <f t="shared" si="59"/>
        <v>0.67746123399738001</v>
      </c>
      <c r="I498" s="5">
        <v>100.498</v>
      </c>
      <c r="J498" s="5">
        <v>36.2273</v>
      </c>
      <c r="K498" s="5">
        <f t="shared" si="60"/>
        <v>0.91327777828264023</v>
      </c>
      <c r="L498" s="5">
        <f t="shared" si="61"/>
        <v>0.90499696479916469</v>
      </c>
      <c r="M498" s="5">
        <v>80.275000000000006</v>
      </c>
      <c r="N498" s="5">
        <v>24.5838</v>
      </c>
      <c r="O498" s="5">
        <f t="shared" si="62"/>
        <v>0.77585873620319734</v>
      </c>
      <c r="P498" s="5">
        <f t="shared" si="63"/>
        <v>0.29805229051363036</v>
      </c>
    </row>
    <row r="499" spans="1:16" ht="20" customHeight="1" x14ac:dyDescent="0.15">
      <c r="A499" s="28">
        <v>100.70099999999999</v>
      </c>
      <c r="B499" s="4">
        <v>44.818199999999997</v>
      </c>
      <c r="C499" s="5">
        <f t="shared" si="56"/>
        <v>0.95201225219092989</v>
      </c>
      <c r="D499" s="5">
        <f t="shared" si="57"/>
        <v>0.94662005892851475</v>
      </c>
      <c r="E499" s="5">
        <v>100.70099999999999</v>
      </c>
      <c r="F499" s="5">
        <v>29.7</v>
      </c>
      <c r="G499" s="5">
        <f t="shared" si="58"/>
        <v>0.739192988380031</v>
      </c>
      <c r="H499" s="5">
        <f t="shared" si="59"/>
        <v>0.6959953319100971</v>
      </c>
      <c r="I499" s="5">
        <v>100.70099999999999</v>
      </c>
      <c r="J499" s="5">
        <v>35.621200000000002</v>
      </c>
      <c r="K499" s="5">
        <f t="shared" si="60"/>
        <v>0.91512254523314029</v>
      </c>
      <c r="L499" s="5">
        <f t="shared" si="61"/>
        <v>0.88985593412989672</v>
      </c>
      <c r="M499" s="5">
        <v>80.436999999999998</v>
      </c>
      <c r="N499" s="5">
        <v>21.2105</v>
      </c>
      <c r="O499" s="5">
        <f t="shared" si="62"/>
        <v>0.77742446794115949</v>
      </c>
      <c r="P499" s="5">
        <f t="shared" si="63"/>
        <v>0.25715463467565453</v>
      </c>
    </row>
    <row r="500" spans="1:16" ht="20" customHeight="1" x14ac:dyDescent="0.15">
      <c r="A500" s="28">
        <v>100.904</v>
      </c>
      <c r="B500" s="4">
        <v>43.781799999999997</v>
      </c>
      <c r="C500" s="5">
        <f t="shared" si="56"/>
        <v>0.9539313839492517</v>
      </c>
      <c r="D500" s="5">
        <f t="shared" si="57"/>
        <v>0.9247299109735877</v>
      </c>
      <c r="E500" s="5">
        <v>100.904</v>
      </c>
      <c r="F500" s="5">
        <v>28.9636</v>
      </c>
      <c r="G500" s="5">
        <f t="shared" si="58"/>
        <v>0.74068310443291174</v>
      </c>
      <c r="H500" s="5">
        <f t="shared" si="59"/>
        <v>0.67873839714852824</v>
      </c>
      <c r="I500" s="5">
        <v>100.904</v>
      </c>
      <c r="J500" s="5">
        <v>35.621200000000002</v>
      </c>
      <c r="K500" s="5">
        <f t="shared" si="60"/>
        <v>0.91696731218364058</v>
      </c>
      <c r="L500" s="5">
        <f t="shared" si="61"/>
        <v>0.88985593412989672</v>
      </c>
      <c r="M500" s="5">
        <v>80.599000000000004</v>
      </c>
      <c r="N500" s="5">
        <v>21.821300000000001</v>
      </c>
      <c r="O500" s="5">
        <f t="shared" si="62"/>
        <v>0.77899019967912175</v>
      </c>
      <c r="P500" s="5">
        <f t="shared" si="63"/>
        <v>0.2645599316210302</v>
      </c>
    </row>
    <row r="501" spans="1:16" ht="20" customHeight="1" x14ac:dyDescent="0.15">
      <c r="A501" s="28">
        <v>101.107</v>
      </c>
      <c r="B501" s="4">
        <v>42.581800000000001</v>
      </c>
      <c r="C501" s="5">
        <f t="shared" si="56"/>
        <v>0.95585051570757351</v>
      </c>
      <c r="D501" s="5">
        <f t="shared" si="57"/>
        <v>0.89938431318710332</v>
      </c>
      <c r="E501" s="5">
        <v>101.107</v>
      </c>
      <c r="F501" s="5">
        <v>29.590900000000001</v>
      </c>
      <c r="G501" s="5">
        <f t="shared" si="58"/>
        <v>0.74217322048579248</v>
      </c>
      <c r="H501" s="5">
        <f t="shared" si="59"/>
        <v>0.69343866218917483</v>
      </c>
      <c r="I501" s="5">
        <v>101.107</v>
      </c>
      <c r="J501" s="5">
        <v>35.2121</v>
      </c>
      <c r="K501" s="5">
        <f t="shared" si="60"/>
        <v>0.91881207913414098</v>
      </c>
      <c r="L501" s="5">
        <f t="shared" si="61"/>
        <v>0.87963617559698537</v>
      </c>
      <c r="M501" s="5">
        <v>80.760999999999996</v>
      </c>
      <c r="N501" s="5">
        <v>25.680700000000002</v>
      </c>
      <c r="O501" s="5">
        <f t="shared" si="62"/>
        <v>0.7805559314170839</v>
      </c>
      <c r="P501" s="5">
        <f t="shared" si="63"/>
        <v>0.31135103023102151</v>
      </c>
    </row>
    <row r="502" spans="1:16" ht="20" customHeight="1" x14ac:dyDescent="0.15">
      <c r="A502" s="28">
        <v>101.31</v>
      </c>
      <c r="B502" s="4">
        <v>45.009099999999997</v>
      </c>
      <c r="C502" s="5">
        <f t="shared" si="56"/>
        <v>0.95776964746589521</v>
      </c>
      <c r="D502" s="5">
        <f t="shared" si="57"/>
        <v>0.95065212110971464</v>
      </c>
      <c r="E502" s="5">
        <v>101.31</v>
      </c>
      <c r="F502" s="5">
        <v>28.863600000000002</v>
      </c>
      <c r="G502" s="5">
        <f t="shared" si="58"/>
        <v>0.74366333653867334</v>
      </c>
      <c r="H502" s="5">
        <f t="shared" si="59"/>
        <v>0.67639497852256836</v>
      </c>
      <c r="I502" s="5">
        <v>101.31</v>
      </c>
      <c r="J502" s="5">
        <v>34.909100000000002</v>
      </c>
      <c r="K502" s="5">
        <f t="shared" si="60"/>
        <v>0.92065684608464127</v>
      </c>
      <c r="L502" s="5">
        <f t="shared" si="61"/>
        <v>0.87206690931619313</v>
      </c>
      <c r="M502" s="5">
        <v>80.924000000000007</v>
      </c>
      <c r="N502" s="5">
        <v>26.051600000000001</v>
      </c>
      <c r="O502" s="5">
        <f t="shared" si="62"/>
        <v>0.78213132816577435</v>
      </c>
      <c r="P502" s="5">
        <f t="shared" si="63"/>
        <v>0.31584779617247505</v>
      </c>
    </row>
    <row r="503" spans="1:16" ht="20" customHeight="1" x14ac:dyDescent="0.15">
      <c r="A503" s="28">
        <v>101.51300000000001</v>
      </c>
      <c r="B503" s="4">
        <v>44.781799999999997</v>
      </c>
      <c r="C503" s="5">
        <f t="shared" si="56"/>
        <v>0.95968877922421703</v>
      </c>
      <c r="D503" s="5">
        <f t="shared" si="57"/>
        <v>0.94585124246232477</v>
      </c>
      <c r="E503" s="5">
        <v>101.51300000000001</v>
      </c>
      <c r="F503" s="5">
        <v>28.9727</v>
      </c>
      <c r="G503" s="5">
        <f t="shared" si="58"/>
        <v>0.74515345259155408</v>
      </c>
      <c r="H503" s="5">
        <f t="shared" si="59"/>
        <v>0.67895164824349052</v>
      </c>
      <c r="I503" s="5">
        <v>101.51300000000001</v>
      </c>
      <c r="J503" s="5">
        <v>34.0152</v>
      </c>
      <c r="K503" s="5">
        <f t="shared" si="60"/>
        <v>0.92250161303514155</v>
      </c>
      <c r="L503" s="5">
        <f t="shared" si="61"/>
        <v>0.84973632473401406</v>
      </c>
      <c r="M503" s="5">
        <v>81.085999999999999</v>
      </c>
      <c r="N503" s="5">
        <v>24.566099999999999</v>
      </c>
      <c r="O503" s="5">
        <f t="shared" si="62"/>
        <v>0.7836970599037365</v>
      </c>
      <c r="P503" s="5">
        <f t="shared" si="63"/>
        <v>0.29783769693810125</v>
      </c>
    </row>
    <row r="504" spans="1:16" ht="20" customHeight="1" x14ac:dyDescent="0.15">
      <c r="A504" s="28">
        <v>101.717</v>
      </c>
      <c r="B504" s="4">
        <v>42.7727</v>
      </c>
      <c r="C504" s="5">
        <f t="shared" si="56"/>
        <v>0.96161736483356497</v>
      </c>
      <c r="D504" s="5">
        <f t="shared" si="57"/>
        <v>0.90341637536830321</v>
      </c>
      <c r="E504" s="5">
        <v>101.717</v>
      </c>
      <c r="F504" s="5">
        <v>29.2818</v>
      </c>
      <c r="G504" s="5">
        <f t="shared" si="58"/>
        <v>0.74665090911760179</v>
      </c>
      <c r="H504" s="5">
        <f t="shared" si="59"/>
        <v>0.68619515521633268</v>
      </c>
      <c r="I504" s="5">
        <v>101.717</v>
      </c>
      <c r="J504" s="5">
        <v>36.302999999999997</v>
      </c>
      <c r="K504" s="5">
        <f t="shared" si="60"/>
        <v>0.92435546750756536</v>
      </c>
      <c r="L504" s="5">
        <f t="shared" si="61"/>
        <v>0.90688803231552095</v>
      </c>
      <c r="M504" s="5">
        <v>81.248000000000005</v>
      </c>
      <c r="N504" s="5">
        <v>23.434899999999999</v>
      </c>
      <c r="O504" s="5">
        <f t="shared" si="62"/>
        <v>0.78526279164169877</v>
      </c>
      <c r="P504" s="5">
        <f t="shared" si="63"/>
        <v>0.28412310639355493</v>
      </c>
    </row>
    <row r="505" spans="1:16" ht="20" customHeight="1" x14ac:dyDescent="0.15">
      <c r="A505" s="28">
        <v>101.92</v>
      </c>
      <c r="B505" s="4">
        <v>43.827300000000001</v>
      </c>
      <c r="C505" s="5">
        <f t="shared" si="56"/>
        <v>0.96353649659188667</v>
      </c>
      <c r="D505" s="5">
        <f t="shared" si="57"/>
        <v>0.92569093155632531</v>
      </c>
      <c r="E505" s="5">
        <v>101.92</v>
      </c>
      <c r="F505" s="5">
        <v>29.363600000000002</v>
      </c>
      <c r="G505" s="5">
        <f t="shared" si="58"/>
        <v>0.74814102517048253</v>
      </c>
      <c r="H505" s="5">
        <f t="shared" si="59"/>
        <v>0.68811207165236798</v>
      </c>
      <c r="I505" s="5">
        <v>101.92</v>
      </c>
      <c r="J505" s="5">
        <v>37.151499999999999</v>
      </c>
      <c r="K505" s="5">
        <f t="shared" si="60"/>
        <v>0.92620023445806565</v>
      </c>
      <c r="L505" s="5">
        <f t="shared" si="61"/>
        <v>0.9280844760094229</v>
      </c>
      <c r="M505" s="5">
        <v>81.41</v>
      </c>
      <c r="N505" s="5">
        <v>24.4665</v>
      </c>
      <c r="O505" s="5">
        <f t="shared" si="62"/>
        <v>0.78682852337966092</v>
      </c>
      <c r="P505" s="5">
        <f t="shared" si="63"/>
        <v>0.29663015342834453</v>
      </c>
    </row>
    <row r="506" spans="1:16" ht="20" customHeight="1" x14ac:dyDescent="0.15">
      <c r="A506" s="28">
        <v>102.123</v>
      </c>
      <c r="B506" s="4">
        <v>43.454500000000003</v>
      </c>
      <c r="C506" s="5">
        <f t="shared" si="56"/>
        <v>0.96545562835020848</v>
      </c>
      <c r="D506" s="5">
        <f t="shared" si="57"/>
        <v>0.91781689917732423</v>
      </c>
      <c r="E506" s="5">
        <v>102.123</v>
      </c>
      <c r="F506" s="5">
        <v>27.827300000000001</v>
      </c>
      <c r="G506" s="5">
        <f t="shared" si="58"/>
        <v>0.74963114122336327</v>
      </c>
      <c r="H506" s="5">
        <f t="shared" si="59"/>
        <v>0.65211013130174567</v>
      </c>
      <c r="I506" s="5">
        <v>102.123</v>
      </c>
      <c r="J506" s="5">
        <v>37.242400000000004</v>
      </c>
      <c r="K506" s="5">
        <f t="shared" si="60"/>
        <v>0.92804500140856594</v>
      </c>
      <c r="L506" s="5">
        <f t="shared" si="61"/>
        <v>0.93035525589366075</v>
      </c>
      <c r="M506" s="5">
        <v>81.572000000000003</v>
      </c>
      <c r="N506" s="5">
        <v>32.166600000000003</v>
      </c>
      <c r="O506" s="5">
        <f t="shared" si="62"/>
        <v>0.78839425511762329</v>
      </c>
      <c r="P506" s="5">
        <f t="shared" si="63"/>
        <v>0.38998563314197732</v>
      </c>
    </row>
    <row r="507" spans="1:16" ht="20" customHeight="1" x14ac:dyDescent="0.15">
      <c r="A507" s="28">
        <v>102.32599999999999</v>
      </c>
      <c r="B507" s="4">
        <v>42.436399999999999</v>
      </c>
      <c r="C507" s="5">
        <f t="shared" si="56"/>
        <v>0.96737476010853019</v>
      </c>
      <c r="D507" s="5">
        <f t="shared" si="57"/>
        <v>0.89631327158864094</v>
      </c>
      <c r="E507" s="5">
        <v>102.32599999999999</v>
      </c>
      <c r="F507" s="5">
        <v>27.827300000000001</v>
      </c>
      <c r="G507" s="5">
        <f t="shared" si="58"/>
        <v>0.75112125727624401</v>
      </c>
      <c r="H507" s="5">
        <f t="shared" si="59"/>
        <v>0.65211013130174567</v>
      </c>
      <c r="I507" s="5">
        <v>102.32599999999999</v>
      </c>
      <c r="J507" s="5">
        <v>37.454500000000003</v>
      </c>
      <c r="K507" s="5">
        <f t="shared" si="60"/>
        <v>0.92988976835906612</v>
      </c>
      <c r="L507" s="5">
        <f t="shared" si="61"/>
        <v>0.93565374229021536</v>
      </c>
      <c r="M507" s="5">
        <v>81.734999999999999</v>
      </c>
      <c r="N507" s="5">
        <v>32.933</v>
      </c>
      <c r="O507" s="5">
        <f t="shared" si="62"/>
        <v>0.78996965186631363</v>
      </c>
      <c r="P507" s="5">
        <f t="shared" si="63"/>
        <v>0.39927741372307729</v>
      </c>
    </row>
    <row r="508" spans="1:16" ht="20" customHeight="1" x14ac:dyDescent="0.15">
      <c r="A508" s="28">
        <v>102.529</v>
      </c>
      <c r="B508" s="4">
        <v>44.090899999999998</v>
      </c>
      <c r="C508" s="5">
        <f t="shared" si="56"/>
        <v>0.96929389186685189</v>
      </c>
      <c r="D508" s="5">
        <f t="shared" si="57"/>
        <v>0.93125851453675634</v>
      </c>
      <c r="E508" s="5">
        <v>102.529</v>
      </c>
      <c r="F508" s="5">
        <v>28.081800000000001</v>
      </c>
      <c r="G508" s="5">
        <f t="shared" si="58"/>
        <v>0.75261137332912476</v>
      </c>
      <c r="H508" s="5">
        <f t="shared" si="59"/>
        <v>0.65807413170481366</v>
      </c>
      <c r="I508" s="5">
        <v>102.529</v>
      </c>
      <c r="J508" s="5">
        <v>37.909100000000002</v>
      </c>
      <c r="K508" s="5">
        <f t="shared" si="60"/>
        <v>0.9317345353095664</v>
      </c>
      <c r="L508" s="5">
        <f t="shared" si="61"/>
        <v>0.94701013981908722</v>
      </c>
      <c r="M508" s="5">
        <v>81.897000000000006</v>
      </c>
      <c r="N508" s="5">
        <v>32.722999999999999</v>
      </c>
      <c r="O508" s="5">
        <f t="shared" si="62"/>
        <v>0.79153538360427589</v>
      </c>
      <c r="P508" s="5">
        <f t="shared" si="63"/>
        <v>0.39673138825069865</v>
      </c>
    </row>
    <row r="509" spans="1:16" ht="20" customHeight="1" x14ac:dyDescent="0.15">
      <c r="A509" s="28">
        <v>102.732</v>
      </c>
      <c r="B509" s="4">
        <v>43.2273</v>
      </c>
      <c r="C509" s="5">
        <f t="shared" si="56"/>
        <v>0.9712130236251737</v>
      </c>
      <c r="D509" s="5">
        <f t="shared" si="57"/>
        <v>0.91301813266308307</v>
      </c>
      <c r="E509" s="5">
        <v>102.732</v>
      </c>
      <c r="F509" s="5">
        <v>28.2727</v>
      </c>
      <c r="G509" s="5">
        <f t="shared" si="58"/>
        <v>0.75410148938200561</v>
      </c>
      <c r="H509" s="5">
        <f t="shared" si="59"/>
        <v>0.66254771786177113</v>
      </c>
      <c r="I509" s="5">
        <v>102.732</v>
      </c>
      <c r="J509" s="5">
        <v>37.7273</v>
      </c>
      <c r="K509" s="5">
        <f t="shared" si="60"/>
        <v>0.93357930226006669</v>
      </c>
      <c r="L509" s="5">
        <f t="shared" si="61"/>
        <v>0.94246858005061174</v>
      </c>
      <c r="M509" s="5">
        <v>82.058999999999997</v>
      </c>
      <c r="N509" s="5">
        <v>28.311499999999999</v>
      </c>
      <c r="O509" s="5">
        <f t="shared" si="62"/>
        <v>0.79310111534223804</v>
      </c>
      <c r="P509" s="5">
        <f t="shared" si="63"/>
        <v>0.3432466674345156</v>
      </c>
    </row>
    <row r="510" spans="1:16" ht="20" customHeight="1" x14ac:dyDescent="0.15">
      <c r="A510" s="28">
        <v>102.935</v>
      </c>
      <c r="B510" s="4">
        <v>43.354500000000002</v>
      </c>
      <c r="C510" s="5">
        <f t="shared" si="56"/>
        <v>0.97313215538349551</v>
      </c>
      <c r="D510" s="5">
        <f t="shared" si="57"/>
        <v>0.91570476602845041</v>
      </c>
      <c r="E510" s="5">
        <v>102.935</v>
      </c>
      <c r="F510" s="5">
        <v>28.5182</v>
      </c>
      <c r="G510" s="5">
        <f t="shared" si="58"/>
        <v>0.75559160543488635</v>
      </c>
      <c r="H510" s="5">
        <f t="shared" si="59"/>
        <v>0.66830081058850277</v>
      </c>
      <c r="I510" s="5">
        <v>102.935</v>
      </c>
      <c r="J510" s="5">
        <v>36.348500000000001</v>
      </c>
      <c r="K510" s="5">
        <f t="shared" si="60"/>
        <v>0.93542406921056698</v>
      </c>
      <c r="L510" s="5">
        <f t="shared" si="61"/>
        <v>0.90802467131148168</v>
      </c>
      <c r="M510" s="5">
        <v>82.221000000000004</v>
      </c>
      <c r="N510" s="5">
        <v>28.075500000000002</v>
      </c>
      <c r="O510" s="5">
        <f t="shared" si="62"/>
        <v>0.7946668470802003</v>
      </c>
      <c r="P510" s="5">
        <f t="shared" si="63"/>
        <v>0.34038541976079489</v>
      </c>
    </row>
    <row r="511" spans="1:16" ht="20" customHeight="1" x14ac:dyDescent="0.15">
      <c r="A511" s="28">
        <v>103.13800000000001</v>
      </c>
      <c r="B511" s="4">
        <v>42.581800000000001</v>
      </c>
      <c r="C511" s="5">
        <f t="shared" si="56"/>
        <v>0.97505128714181721</v>
      </c>
      <c r="D511" s="5">
        <f t="shared" si="57"/>
        <v>0.89938431318710332</v>
      </c>
      <c r="E511" s="5">
        <v>103.13800000000001</v>
      </c>
      <c r="F511" s="5">
        <v>28.354500000000002</v>
      </c>
      <c r="G511" s="5">
        <f t="shared" si="58"/>
        <v>0.7570817214877672</v>
      </c>
      <c r="H511" s="5">
        <f t="shared" si="59"/>
        <v>0.66446463429780633</v>
      </c>
      <c r="I511" s="5">
        <v>103.13800000000001</v>
      </c>
      <c r="J511" s="5">
        <v>39.802999999999997</v>
      </c>
      <c r="K511" s="5">
        <f t="shared" si="60"/>
        <v>0.93726883616106726</v>
      </c>
      <c r="L511" s="5">
        <f t="shared" si="61"/>
        <v>0.99432180123556402</v>
      </c>
      <c r="M511" s="5">
        <v>82.382999999999996</v>
      </c>
      <c r="N511" s="5">
        <v>29.287099999999999</v>
      </c>
      <c r="O511" s="5">
        <f t="shared" si="62"/>
        <v>0.79623257881816245</v>
      </c>
      <c r="P511" s="5">
        <f t="shared" si="63"/>
        <v>0.35507477434333762</v>
      </c>
    </row>
    <row r="512" spans="1:16" ht="20" customHeight="1" x14ac:dyDescent="0.15">
      <c r="A512" s="28">
        <v>103.34099999999999</v>
      </c>
      <c r="B512" s="4">
        <v>41.145499999999998</v>
      </c>
      <c r="C512" s="5">
        <f t="shared" si="56"/>
        <v>0.97697041890013891</v>
      </c>
      <c r="D512" s="5">
        <f t="shared" si="57"/>
        <v>0.86904774476983027</v>
      </c>
      <c r="E512" s="5">
        <v>103.34099999999999</v>
      </c>
      <c r="F512" s="5">
        <v>29.054500000000001</v>
      </c>
      <c r="G512" s="5">
        <f t="shared" si="58"/>
        <v>0.75857183754064783</v>
      </c>
      <c r="H512" s="5">
        <f t="shared" si="59"/>
        <v>0.68086856467952583</v>
      </c>
      <c r="I512" s="5">
        <v>103.34099999999999</v>
      </c>
      <c r="J512" s="5">
        <v>39.757599999999996</v>
      </c>
      <c r="K512" s="5">
        <f t="shared" si="60"/>
        <v>0.93911360311156744</v>
      </c>
      <c r="L512" s="5">
        <f t="shared" si="61"/>
        <v>0.99318766034728689</v>
      </c>
      <c r="M512" s="5">
        <v>82.545000000000002</v>
      </c>
      <c r="N512" s="5">
        <v>29.772600000000001</v>
      </c>
      <c r="O512" s="5">
        <f t="shared" si="62"/>
        <v>0.79779831055612482</v>
      </c>
      <c r="P512" s="5">
        <f t="shared" si="63"/>
        <v>0.36096094275686064</v>
      </c>
    </row>
    <row r="513" spans="1:16" ht="20" customHeight="1" x14ac:dyDescent="0.15">
      <c r="A513" s="28">
        <v>103.544</v>
      </c>
      <c r="B513" s="4">
        <v>41.090899999999998</v>
      </c>
      <c r="C513" s="5">
        <f t="shared" si="56"/>
        <v>0.97888955065846073</v>
      </c>
      <c r="D513" s="5">
        <f t="shared" si="57"/>
        <v>0.86789452007054513</v>
      </c>
      <c r="E513" s="5">
        <v>103.544</v>
      </c>
      <c r="F513" s="5">
        <v>29.145499999999998</v>
      </c>
      <c r="G513" s="5">
        <f t="shared" si="58"/>
        <v>0.76006195359352868</v>
      </c>
      <c r="H513" s="5">
        <f t="shared" si="59"/>
        <v>0.68300107562914925</v>
      </c>
      <c r="I513" s="5">
        <v>103.544</v>
      </c>
      <c r="J513" s="5">
        <v>39.242400000000004</v>
      </c>
      <c r="K513" s="5">
        <f t="shared" si="60"/>
        <v>0.94095837006206773</v>
      </c>
      <c r="L513" s="5">
        <f t="shared" si="61"/>
        <v>0.98031740956225677</v>
      </c>
      <c r="M513" s="5">
        <v>82.707999999999998</v>
      </c>
      <c r="N513" s="5">
        <v>35.813699999999997</v>
      </c>
      <c r="O513" s="5">
        <f t="shared" si="62"/>
        <v>0.79937370730481516</v>
      </c>
      <c r="P513" s="5">
        <f t="shared" si="63"/>
        <v>0.43420282123870202</v>
      </c>
    </row>
    <row r="514" spans="1:16" ht="20" customHeight="1" x14ac:dyDescent="0.15">
      <c r="A514" s="28">
        <v>103.747</v>
      </c>
      <c r="B514" s="4">
        <v>40.354500000000002</v>
      </c>
      <c r="C514" s="5">
        <f t="shared" si="56"/>
        <v>0.98080868241678243</v>
      </c>
      <c r="D514" s="5">
        <f t="shared" si="57"/>
        <v>0.85234077156223931</v>
      </c>
      <c r="E514" s="5">
        <v>103.747</v>
      </c>
      <c r="F514" s="5">
        <v>28.8</v>
      </c>
      <c r="G514" s="5">
        <f t="shared" si="58"/>
        <v>0.76155206964640942</v>
      </c>
      <c r="H514" s="5">
        <f t="shared" si="59"/>
        <v>0.67490456427645784</v>
      </c>
      <c r="I514" s="5">
        <v>103.747</v>
      </c>
      <c r="J514" s="5">
        <v>39.545499999999997</v>
      </c>
      <c r="K514" s="5">
        <f t="shared" si="60"/>
        <v>0.94280313701256802</v>
      </c>
      <c r="L514" s="5">
        <f t="shared" si="61"/>
        <v>0.98788917395073228</v>
      </c>
      <c r="M514" s="5">
        <v>82.87</v>
      </c>
      <c r="N514" s="5">
        <v>33.020499999999998</v>
      </c>
      <c r="O514" s="5">
        <f t="shared" si="62"/>
        <v>0.80093943904277742</v>
      </c>
      <c r="P514" s="5">
        <f t="shared" si="63"/>
        <v>0.40033825766990172</v>
      </c>
    </row>
    <row r="515" spans="1:16" ht="20" customHeight="1" x14ac:dyDescent="0.15">
      <c r="A515" s="28">
        <v>103.95</v>
      </c>
      <c r="B515" s="4">
        <v>40.372700000000002</v>
      </c>
      <c r="C515" s="5">
        <f t="shared" ref="C515:C524" si="64">$A515/105.777</f>
        <v>0.98272781417510424</v>
      </c>
      <c r="D515" s="5">
        <f t="shared" ref="D515:D524" si="65">B515/47.3455</f>
        <v>0.85272517979533435</v>
      </c>
      <c r="E515" s="5">
        <v>103.95</v>
      </c>
      <c r="F515" s="5">
        <v>29.672699999999999</v>
      </c>
      <c r="G515" s="5">
        <f t="shared" ref="G515:G578" si="66">E515/136.231</f>
        <v>0.76304218569929028</v>
      </c>
      <c r="H515" s="5">
        <f t="shared" ref="H515:H578" si="67">F515/42.6727</f>
        <v>0.69535557862521002</v>
      </c>
      <c r="I515" s="5">
        <v>103.95</v>
      </c>
      <c r="J515" s="5">
        <v>39.863599999999998</v>
      </c>
      <c r="K515" s="5">
        <f t="shared" ref="K515:K545" si="68">I515/110.041</f>
        <v>0.94464790396306841</v>
      </c>
      <c r="L515" s="5">
        <f t="shared" ref="L515:L545" si="69">J515/40.0303</f>
        <v>0.99583565449172251</v>
      </c>
      <c r="M515" s="5">
        <v>83.031999999999996</v>
      </c>
      <c r="N515" s="5">
        <v>32.271799999999999</v>
      </c>
      <c r="O515" s="5">
        <f t="shared" ref="O515:O578" si="70">M515/103.466</f>
        <v>0.80250517078073957</v>
      </c>
      <c r="P515" s="5">
        <f t="shared" ref="P515:P578" si="71">N515/82.4815</f>
        <v>0.3912610706643308</v>
      </c>
    </row>
    <row r="516" spans="1:16" ht="20" customHeight="1" x14ac:dyDescent="0.15">
      <c r="A516" s="28">
        <v>104.15300000000001</v>
      </c>
      <c r="B516" s="4">
        <v>39.836399999999998</v>
      </c>
      <c r="C516" s="5">
        <f t="shared" si="64"/>
        <v>0.98464694593342605</v>
      </c>
      <c r="D516" s="5">
        <f t="shared" si="65"/>
        <v>0.84139780971792455</v>
      </c>
      <c r="E516" s="5">
        <v>104.15300000000001</v>
      </c>
      <c r="F516" s="5">
        <v>30.563600000000001</v>
      </c>
      <c r="G516" s="5">
        <f t="shared" si="66"/>
        <v>0.76453230175217102</v>
      </c>
      <c r="H516" s="5">
        <f t="shared" si="67"/>
        <v>0.716233095163887</v>
      </c>
      <c r="I516" s="5">
        <v>104.15300000000001</v>
      </c>
      <c r="J516" s="5">
        <v>38.621200000000002</v>
      </c>
      <c r="K516" s="5">
        <f t="shared" si="68"/>
        <v>0.9464926709135687</v>
      </c>
      <c r="L516" s="5">
        <f t="shared" si="69"/>
        <v>0.96479916463279081</v>
      </c>
      <c r="M516" s="5">
        <v>83.194000000000003</v>
      </c>
      <c r="N516" s="5">
        <v>28.895900000000001</v>
      </c>
      <c r="O516" s="5">
        <f t="shared" si="70"/>
        <v>0.80407090251870184</v>
      </c>
      <c r="P516" s="5">
        <f t="shared" si="71"/>
        <v>0.35033189260622083</v>
      </c>
    </row>
    <row r="517" spans="1:16" ht="20" customHeight="1" x14ac:dyDescent="0.15">
      <c r="A517" s="28">
        <v>104.35599999999999</v>
      </c>
      <c r="B517" s="4">
        <v>39.781799999999997</v>
      </c>
      <c r="C517" s="5">
        <f t="shared" si="64"/>
        <v>0.98656607769174764</v>
      </c>
      <c r="D517" s="5">
        <f t="shared" si="65"/>
        <v>0.84024458501863952</v>
      </c>
      <c r="E517" s="5">
        <v>104.35599999999999</v>
      </c>
      <c r="F517" s="5">
        <v>30.381799999999998</v>
      </c>
      <c r="G517" s="5">
        <f t="shared" si="66"/>
        <v>0.76602241780505176</v>
      </c>
      <c r="H517" s="5">
        <f t="shared" si="67"/>
        <v>0.71197276010189181</v>
      </c>
      <c r="I517" s="5">
        <v>104.35599999999999</v>
      </c>
      <c r="J517" s="5">
        <v>40.030299999999997</v>
      </c>
      <c r="K517" s="5">
        <f t="shared" si="68"/>
        <v>0.94833743786406888</v>
      </c>
      <c r="L517" s="5">
        <f t="shared" si="69"/>
        <v>1</v>
      </c>
      <c r="M517" s="5">
        <v>83.355999999999995</v>
      </c>
      <c r="N517" s="5">
        <v>23.607600000000001</v>
      </c>
      <c r="O517" s="5">
        <f t="shared" si="70"/>
        <v>0.80563663425666399</v>
      </c>
      <c r="P517" s="5">
        <f t="shared" si="71"/>
        <v>0.28621690924631588</v>
      </c>
    </row>
    <row r="518" spans="1:16" ht="20" customHeight="1" x14ac:dyDescent="0.15">
      <c r="A518" s="28">
        <v>104.559</v>
      </c>
      <c r="B518" s="4">
        <v>37.836399999999998</v>
      </c>
      <c r="C518" s="5">
        <f t="shared" si="64"/>
        <v>0.98848520945006946</v>
      </c>
      <c r="D518" s="5">
        <f t="shared" si="65"/>
        <v>0.79915514674045041</v>
      </c>
      <c r="E518" s="5">
        <v>104.559</v>
      </c>
      <c r="F518" s="5">
        <v>30.1</v>
      </c>
      <c r="G518" s="5">
        <f t="shared" si="66"/>
        <v>0.7675125338579325</v>
      </c>
      <c r="H518" s="5">
        <f t="shared" si="67"/>
        <v>0.70536900641393685</v>
      </c>
      <c r="I518" s="5">
        <v>104.559</v>
      </c>
      <c r="J518" s="5">
        <v>38.363599999999998</v>
      </c>
      <c r="K518" s="5">
        <f t="shared" si="68"/>
        <v>0.95018220481456916</v>
      </c>
      <c r="L518" s="5">
        <f t="shared" si="69"/>
        <v>0.95836403924027547</v>
      </c>
      <c r="M518" s="5">
        <v>83.518000000000001</v>
      </c>
      <c r="N518" s="5">
        <v>27.377400000000002</v>
      </c>
      <c r="O518" s="5">
        <f t="shared" si="70"/>
        <v>0.80720236599462636</v>
      </c>
      <c r="P518" s="5">
        <f t="shared" si="71"/>
        <v>0.33192170365475898</v>
      </c>
    </row>
    <row r="519" spans="1:16" ht="20" customHeight="1" x14ac:dyDescent="0.15">
      <c r="A519" s="28">
        <v>104.762</v>
      </c>
      <c r="B519" s="4">
        <v>37.545499999999997</v>
      </c>
      <c r="C519" s="5">
        <f t="shared" si="64"/>
        <v>0.99040434120839127</v>
      </c>
      <c r="D519" s="5">
        <f t="shared" si="65"/>
        <v>0.79301095141037681</v>
      </c>
      <c r="E519" s="5">
        <v>104.762</v>
      </c>
      <c r="F519" s="5">
        <v>30.2</v>
      </c>
      <c r="G519" s="5">
        <f t="shared" si="66"/>
        <v>0.76900264991081324</v>
      </c>
      <c r="H519" s="5">
        <f t="shared" si="67"/>
        <v>0.70771242503989673</v>
      </c>
      <c r="I519" s="5">
        <v>104.762</v>
      </c>
      <c r="J519" s="5">
        <v>39.590899999999998</v>
      </c>
      <c r="K519" s="5">
        <f t="shared" si="68"/>
        <v>0.95202697176506945</v>
      </c>
      <c r="L519" s="5">
        <f t="shared" si="69"/>
        <v>0.98902331483900952</v>
      </c>
      <c r="M519" s="5">
        <v>83.680999999999997</v>
      </c>
      <c r="N519" s="5">
        <v>23.401499999999999</v>
      </c>
      <c r="O519" s="5">
        <f t="shared" si="70"/>
        <v>0.8087777627433167</v>
      </c>
      <c r="P519" s="5">
        <f t="shared" si="71"/>
        <v>0.2837181671041385</v>
      </c>
    </row>
    <row r="520" spans="1:16" ht="20" customHeight="1" x14ac:dyDescent="0.15">
      <c r="A520" s="28">
        <v>104.965</v>
      </c>
      <c r="B520" s="4">
        <v>36.454500000000003</v>
      </c>
      <c r="C520" s="5">
        <f t="shared" si="64"/>
        <v>0.99232347296671297</v>
      </c>
      <c r="D520" s="5">
        <f t="shared" si="65"/>
        <v>0.76996757875616484</v>
      </c>
      <c r="E520" s="5">
        <v>104.965</v>
      </c>
      <c r="F520" s="5">
        <v>29.845500000000001</v>
      </c>
      <c r="G520" s="5">
        <f t="shared" si="66"/>
        <v>0.77049276596369409</v>
      </c>
      <c r="H520" s="5">
        <f t="shared" si="67"/>
        <v>0.69940500601086886</v>
      </c>
      <c r="I520" s="5">
        <v>104.965</v>
      </c>
      <c r="J520" s="5">
        <v>37.757599999999996</v>
      </c>
      <c r="K520" s="5">
        <f t="shared" si="68"/>
        <v>0.95387173871556974</v>
      </c>
      <c r="L520" s="5">
        <f t="shared" si="69"/>
        <v>0.94322550667869087</v>
      </c>
      <c r="M520" s="5">
        <v>83.843000000000004</v>
      </c>
      <c r="N520" s="5">
        <v>21.909600000000001</v>
      </c>
      <c r="O520" s="5">
        <f t="shared" si="70"/>
        <v>0.81034349448127896</v>
      </c>
      <c r="P520" s="5">
        <f t="shared" si="71"/>
        <v>0.26563047471251133</v>
      </c>
    </row>
    <row r="521" spans="1:16" ht="20" customHeight="1" x14ac:dyDescent="0.15">
      <c r="A521" s="28">
        <v>105.16800000000001</v>
      </c>
      <c r="B521" s="4">
        <v>35.454500000000003</v>
      </c>
      <c r="C521" s="5">
        <f t="shared" si="64"/>
        <v>0.99424260472503478</v>
      </c>
      <c r="D521" s="5">
        <f t="shared" si="65"/>
        <v>0.74884624726742777</v>
      </c>
      <c r="E521" s="5">
        <v>105.16800000000001</v>
      </c>
      <c r="F521" s="5">
        <v>30.0091</v>
      </c>
      <c r="G521" s="5">
        <f t="shared" si="66"/>
        <v>0.77198288201657483</v>
      </c>
      <c r="H521" s="5">
        <f t="shared" si="67"/>
        <v>0.70323883888293925</v>
      </c>
      <c r="I521" s="5">
        <v>105.16800000000001</v>
      </c>
      <c r="J521" s="5">
        <v>37.545499999999997</v>
      </c>
      <c r="K521" s="5">
        <f t="shared" si="68"/>
        <v>0.95571650566607003</v>
      </c>
      <c r="L521" s="5">
        <f t="shared" si="69"/>
        <v>0.93792702028213626</v>
      </c>
      <c r="M521" s="5">
        <v>84.004999999999995</v>
      </c>
      <c r="N521" s="5">
        <v>21.0688</v>
      </c>
      <c r="O521" s="5">
        <f t="shared" si="70"/>
        <v>0.81190922621924111</v>
      </c>
      <c r="P521" s="5">
        <f t="shared" si="71"/>
        <v>0.25543667367834</v>
      </c>
    </row>
    <row r="522" spans="1:16" ht="20" customHeight="1" x14ac:dyDescent="0.15">
      <c r="A522" s="28">
        <v>105.371</v>
      </c>
      <c r="B522" s="4">
        <v>34.490900000000003</v>
      </c>
      <c r="C522" s="5">
        <f t="shared" si="64"/>
        <v>0.99616173648335649</v>
      </c>
      <c r="D522" s="5">
        <f t="shared" si="65"/>
        <v>0.72849373224488079</v>
      </c>
      <c r="E522" s="5">
        <v>105.371</v>
      </c>
      <c r="F522" s="5">
        <v>30.836400000000001</v>
      </c>
      <c r="G522" s="5">
        <f t="shared" si="66"/>
        <v>0.77347299806945558</v>
      </c>
      <c r="H522" s="5">
        <f t="shared" si="67"/>
        <v>0.72262594117550571</v>
      </c>
      <c r="I522" s="5">
        <v>105.371</v>
      </c>
      <c r="J522" s="5">
        <v>39.121200000000002</v>
      </c>
      <c r="K522" s="5">
        <f t="shared" si="68"/>
        <v>0.9575612726165702</v>
      </c>
      <c r="L522" s="5">
        <f t="shared" si="69"/>
        <v>0.97728970304993978</v>
      </c>
      <c r="M522" s="5">
        <v>84.167000000000002</v>
      </c>
      <c r="N522" s="5">
        <v>24.302399999999999</v>
      </c>
      <c r="O522" s="5">
        <f t="shared" si="70"/>
        <v>0.81347495795720337</v>
      </c>
      <c r="P522" s="5">
        <f t="shared" si="71"/>
        <v>0.29464061638064293</v>
      </c>
    </row>
    <row r="523" spans="1:16" ht="20" customHeight="1" x14ac:dyDescent="0.15">
      <c r="A523" s="28">
        <v>105.574</v>
      </c>
      <c r="B523" s="4">
        <v>35.872700000000002</v>
      </c>
      <c r="C523" s="5">
        <f t="shared" si="64"/>
        <v>0.99808086824167819</v>
      </c>
      <c r="D523" s="5">
        <f t="shared" si="65"/>
        <v>0.75767918809601764</v>
      </c>
      <c r="E523" s="5">
        <v>105.574</v>
      </c>
      <c r="F523" s="5">
        <v>30.836400000000001</v>
      </c>
      <c r="G523" s="5">
        <f t="shared" si="66"/>
        <v>0.77496311412233632</v>
      </c>
      <c r="H523" s="5">
        <f t="shared" si="67"/>
        <v>0.72262594117550571</v>
      </c>
      <c r="I523" s="5">
        <v>105.574</v>
      </c>
      <c r="J523" s="5">
        <v>37.863599999999998</v>
      </c>
      <c r="K523" s="5">
        <f t="shared" si="68"/>
        <v>0.95940603956707049</v>
      </c>
      <c r="L523" s="5">
        <f t="shared" si="69"/>
        <v>0.94587350082312649</v>
      </c>
      <c r="M523" s="5">
        <v>84.328999999999994</v>
      </c>
      <c r="N523" s="5">
        <v>14.045199999999999</v>
      </c>
      <c r="O523" s="5">
        <f t="shared" si="70"/>
        <v>0.81504068969516552</v>
      </c>
      <c r="P523" s="5">
        <f t="shared" si="71"/>
        <v>0.17028303316501275</v>
      </c>
    </row>
    <row r="524" spans="1:16" ht="20" customHeight="1" x14ac:dyDescent="0.15">
      <c r="A524" s="28">
        <v>105.777</v>
      </c>
      <c r="B524" s="4">
        <v>35.490900000000003</v>
      </c>
      <c r="C524" s="5">
        <f t="shared" si="64"/>
        <v>1</v>
      </c>
      <c r="D524" s="5">
        <f t="shared" si="65"/>
        <v>0.74961506373361786</v>
      </c>
      <c r="E524" s="5">
        <v>105.777</v>
      </c>
      <c r="F524" s="5">
        <v>30.390899999999998</v>
      </c>
      <c r="G524" s="5">
        <f t="shared" si="66"/>
        <v>0.77645323017521717</v>
      </c>
      <c r="H524" s="5">
        <f t="shared" si="67"/>
        <v>0.71218601119685421</v>
      </c>
      <c r="I524" s="5">
        <v>105.777</v>
      </c>
      <c r="J524" s="5">
        <v>35.9848</v>
      </c>
      <c r="K524" s="5">
        <f t="shared" si="68"/>
        <v>0.96125080651757078</v>
      </c>
      <c r="L524" s="5">
        <f t="shared" si="69"/>
        <v>0.89893905366684745</v>
      </c>
      <c r="M524" s="5">
        <v>84.491</v>
      </c>
      <c r="N524" s="5">
        <v>14.3629</v>
      </c>
      <c r="O524" s="5">
        <f t="shared" si="70"/>
        <v>0.81660642143312778</v>
      </c>
      <c r="P524" s="5">
        <f t="shared" si="71"/>
        <v>0.17413480598679704</v>
      </c>
    </row>
    <row r="525" spans="1:16" ht="20" customHeight="1" x14ac:dyDescent="0.15">
      <c r="A525" s="29"/>
      <c r="B525" s="6"/>
      <c r="C525" s="7"/>
      <c r="D525" s="7"/>
      <c r="E525" s="5">
        <v>105.98</v>
      </c>
      <c r="F525" s="5">
        <v>29.4818</v>
      </c>
      <c r="G525" s="5">
        <f t="shared" si="66"/>
        <v>0.77794334622809791</v>
      </c>
      <c r="H525" s="5">
        <f t="shared" si="67"/>
        <v>0.69088199246825255</v>
      </c>
      <c r="I525" s="5">
        <v>105.98</v>
      </c>
      <c r="J525" s="5">
        <v>36.075800000000001</v>
      </c>
      <c r="K525" s="5">
        <f t="shared" si="68"/>
        <v>0.96309557346807106</v>
      </c>
      <c r="L525" s="5">
        <f t="shared" si="69"/>
        <v>0.90121233165876857</v>
      </c>
      <c r="M525" s="5">
        <v>84.653999999999996</v>
      </c>
      <c r="N525" s="5">
        <v>17.074400000000001</v>
      </c>
      <c r="O525" s="5">
        <f t="shared" si="70"/>
        <v>0.81818181818181823</v>
      </c>
      <c r="P525" s="5">
        <f t="shared" si="71"/>
        <v>0.20700884440753384</v>
      </c>
    </row>
    <row r="526" spans="1:16" ht="20" customHeight="1" x14ac:dyDescent="0.15">
      <c r="A526" s="29"/>
      <c r="B526" s="6"/>
      <c r="C526" s="7"/>
      <c r="D526" s="7"/>
      <c r="E526" s="5">
        <v>106.18300000000001</v>
      </c>
      <c r="F526" s="5">
        <v>29.154499999999999</v>
      </c>
      <c r="G526" s="5">
        <f t="shared" si="66"/>
        <v>0.77943346228097876</v>
      </c>
      <c r="H526" s="5">
        <f t="shared" si="67"/>
        <v>0.68321198330548571</v>
      </c>
      <c r="I526" s="5">
        <v>106.18300000000001</v>
      </c>
      <c r="J526" s="5">
        <v>36.7273</v>
      </c>
      <c r="K526" s="5">
        <f t="shared" si="68"/>
        <v>0.96494034041857135</v>
      </c>
      <c r="L526" s="5">
        <f t="shared" si="69"/>
        <v>0.91748750321631367</v>
      </c>
      <c r="M526" s="5">
        <v>84.816000000000003</v>
      </c>
      <c r="N526" s="5">
        <v>21.028199999999998</v>
      </c>
      <c r="O526" s="5">
        <f t="shared" si="70"/>
        <v>0.81974754991978049</v>
      </c>
      <c r="P526" s="5">
        <f t="shared" si="71"/>
        <v>0.25494444208701345</v>
      </c>
    </row>
    <row r="527" spans="1:16" ht="20" customHeight="1" x14ac:dyDescent="0.15">
      <c r="A527" s="29"/>
      <c r="B527" s="6"/>
      <c r="C527" s="7"/>
      <c r="D527" s="7"/>
      <c r="E527" s="5">
        <v>106.386</v>
      </c>
      <c r="F527" s="5">
        <v>29.372699999999998</v>
      </c>
      <c r="G527" s="5">
        <f t="shared" si="66"/>
        <v>0.78092357833385939</v>
      </c>
      <c r="H527" s="5">
        <f t="shared" si="67"/>
        <v>0.68832532274733027</v>
      </c>
      <c r="I527" s="5">
        <v>106.386</v>
      </c>
      <c r="J527" s="5">
        <v>36</v>
      </c>
      <c r="K527" s="5">
        <f t="shared" si="68"/>
        <v>0.96678510736907153</v>
      </c>
      <c r="L527" s="5">
        <f t="shared" si="69"/>
        <v>0.89931876603472871</v>
      </c>
      <c r="M527" s="5">
        <v>84.977999999999994</v>
      </c>
      <c r="N527" s="5">
        <v>24.319600000000001</v>
      </c>
      <c r="O527" s="5">
        <f t="shared" si="70"/>
        <v>0.82131328165774264</v>
      </c>
      <c r="P527" s="5">
        <f t="shared" si="71"/>
        <v>0.29484914799076162</v>
      </c>
    </row>
    <row r="528" spans="1:16" ht="20" customHeight="1" x14ac:dyDescent="0.15">
      <c r="A528" s="29"/>
      <c r="B528" s="6"/>
      <c r="C528" s="7"/>
      <c r="D528" s="7"/>
      <c r="E528" s="5">
        <v>106.589</v>
      </c>
      <c r="F528" s="5">
        <v>29.318200000000001</v>
      </c>
      <c r="G528" s="5">
        <f t="shared" si="66"/>
        <v>0.78241369438674024</v>
      </c>
      <c r="H528" s="5">
        <f t="shared" si="67"/>
        <v>0.68704815959618215</v>
      </c>
      <c r="I528" s="5">
        <v>106.589</v>
      </c>
      <c r="J528" s="5">
        <v>35.060600000000001</v>
      </c>
      <c r="K528" s="5">
        <f t="shared" si="68"/>
        <v>0.96862987431957182</v>
      </c>
      <c r="L528" s="5">
        <f t="shared" si="69"/>
        <v>0.87585154245658925</v>
      </c>
      <c r="M528" s="5">
        <v>85.14</v>
      </c>
      <c r="N528" s="5">
        <v>24.3843</v>
      </c>
      <c r="O528" s="5">
        <f t="shared" si="70"/>
        <v>0.82287901339570491</v>
      </c>
      <c r="P528" s="5">
        <f t="shared" si="71"/>
        <v>0.29563356631487059</v>
      </c>
    </row>
    <row r="529" spans="1:16" ht="20" customHeight="1" x14ac:dyDescent="0.15">
      <c r="A529" s="29"/>
      <c r="B529" s="6"/>
      <c r="C529" s="7"/>
      <c r="D529" s="7"/>
      <c r="E529" s="5">
        <v>106.792</v>
      </c>
      <c r="F529" s="5">
        <v>29.318200000000001</v>
      </c>
      <c r="G529" s="5">
        <f t="shared" si="66"/>
        <v>0.78390381043962098</v>
      </c>
      <c r="H529" s="5">
        <f t="shared" si="67"/>
        <v>0.68704815959618215</v>
      </c>
      <c r="I529" s="5">
        <v>106.792</v>
      </c>
      <c r="J529" s="5">
        <v>34.318199999999997</v>
      </c>
      <c r="K529" s="5">
        <f t="shared" si="68"/>
        <v>0.9704746412700721</v>
      </c>
      <c r="L529" s="5">
        <f t="shared" si="69"/>
        <v>0.8573055910148063</v>
      </c>
      <c r="M529" s="5">
        <v>85.302000000000007</v>
      </c>
      <c r="N529" s="5">
        <v>25.356300000000001</v>
      </c>
      <c r="O529" s="5">
        <f t="shared" si="70"/>
        <v>0.82444474513366717</v>
      </c>
      <c r="P529" s="5">
        <f t="shared" si="71"/>
        <v>0.30741802707273752</v>
      </c>
    </row>
    <row r="530" spans="1:16" ht="20" customHeight="1" x14ac:dyDescent="0.15">
      <c r="A530" s="29"/>
      <c r="B530" s="6"/>
      <c r="C530" s="7"/>
      <c r="D530" s="7"/>
      <c r="E530" s="5">
        <v>106.995</v>
      </c>
      <c r="F530" s="5">
        <v>29.709099999999999</v>
      </c>
      <c r="G530" s="5">
        <f t="shared" si="66"/>
        <v>0.78539392649250173</v>
      </c>
      <c r="H530" s="5">
        <f t="shared" si="67"/>
        <v>0.69620858300505939</v>
      </c>
      <c r="I530" s="5">
        <v>106.995</v>
      </c>
      <c r="J530" s="5">
        <v>34.166699999999999</v>
      </c>
      <c r="K530" s="5">
        <f t="shared" si="68"/>
        <v>0.97231940822057239</v>
      </c>
      <c r="L530" s="5">
        <f t="shared" si="69"/>
        <v>0.85352095787441018</v>
      </c>
      <c r="M530" s="5">
        <v>85.463999999999999</v>
      </c>
      <c r="N530" s="5">
        <v>28.5639</v>
      </c>
      <c r="O530" s="5">
        <f t="shared" si="70"/>
        <v>0.82601047687162932</v>
      </c>
      <c r="P530" s="5">
        <f t="shared" si="71"/>
        <v>0.34630674757369834</v>
      </c>
    </row>
    <row r="531" spans="1:16" ht="20" customHeight="1" x14ac:dyDescent="0.15">
      <c r="A531" s="29"/>
      <c r="B531" s="6"/>
      <c r="C531" s="7"/>
      <c r="D531" s="7"/>
      <c r="E531" s="5">
        <v>107.19799999999999</v>
      </c>
      <c r="F531" s="5">
        <v>29.9818</v>
      </c>
      <c r="G531" s="5">
        <f t="shared" si="66"/>
        <v>0.78688404254538247</v>
      </c>
      <c r="H531" s="5">
        <f t="shared" si="67"/>
        <v>0.70259908559805218</v>
      </c>
      <c r="I531" s="5">
        <v>107.19799999999999</v>
      </c>
      <c r="J531" s="5">
        <v>34.757599999999996</v>
      </c>
      <c r="K531" s="5">
        <f t="shared" si="68"/>
        <v>0.97416417517107257</v>
      </c>
      <c r="L531" s="5">
        <f t="shared" si="69"/>
        <v>0.86828227617579679</v>
      </c>
      <c r="M531" s="5">
        <v>85.626999999999995</v>
      </c>
      <c r="N531" s="5">
        <v>25.168800000000001</v>
      </c>
      <c r="O531" s="5">
        <f t="shared" si="70"/>
        <v>0.82758587362031977</v>
      </c>
      <c r="P531" s="5">
        <f t="shared" si="71"/>
        <v>0.30514479004382805</v>
      </c>
    </row>
    <row r="532" spans="1:16" ht="20" customHeight="1" x14ac:dyDescent="0.15">
      <c r="A532" s="29"/>
      <c r="B532" s="6"/>
      <c r="C532" s="7"/>
      <c r="D532" s="7"/>
      <c r="E532" s="5">
        <v>107.401</v>
      </c>
      <c r="F532" s="5">
        <v>29.2545</v>
      </c>
      <c r="G532" s="5">
        <f t="shared" si="66"/>
        <v>0.78837415859826321</v>
      </c>
      <c r="H532" s="5">
        <f t="shared" si="67"/>
        <v>0.68555540193144571</v>
      </c>
      <c r="I532" s="5">
        <v>107.401</v>
      </c>
      <c r="J532" s="5">
        <v>34.045499999999997</v>
      </c>
      <c r="K532" s="5">
        <f t="shared" si="68"/>
        <v>0.97600894212157285</v>
      </c>
      <c r="L532" s="5">
        <f t="shared" si="69"/>
        <v>0.85049325136209319</v>
      </c>
      <c r="M532" s="5">
        <v>85.789000000000001</v>
      </c>
      <c r="N532" s="5">
        <v>21.004100000000001</v>
      </c>
      <c r="O532" s="5">
        <f t="shared" si="70"/>
        <v>0.82915160535828203</v>
      </c>
      <c r="P532" s="5">
        <f t="shared" si="71"/>
        <v>0.25465225535423097</v>
      </c>
    </row>
    <row r="533" spans="1:16" ht="20" customHeight="1" x14ac:dyDescent="0.15">
      <c r="A533" s="29"/>
      <c r="B533" s="6"/>
      <c r="C533" s="7"/>
      <c r="D533" s="7"/>
      <c r="E533" s="5">
        <v>107.604</v>
      </c>
      <c r="F533" s="5">
        <v>29.2545</v>
      </c>
      <c r="G533" s="5">
        <f t="shared" si="66"/>
        <v>0.78986427465114406</v>
      </c>
      <c r="H533" s="5">
        <f t="shared" si="67"/>
        <v>0.68555540193144571</v>
      </c>
      <c r="I533" s="5">
        <v>107.604</v>
      </c>
      <c r="J533" s="5">
        <v>34.197000000000003</v>
      </c>
      <c r="K533" s="5">
        <f t="shared" si="68"/>
        <v>0.97785370907207314</v>
      </c>
      <c r="L533" s="5">
        <f t="shared" si="69"/>
        <v>0.85427788450248954</v>
      </c>
      <c r="M533" s="5">
        <v>85.950999999999993</v>
      </c>
      <c r="N533" s="5">
        <v>20.086099999999998</v>
      </c>
      <c r="O533" s="5">
        <f t="shared" si="70"/>
        <v>0.83071733709624418</v>
      </c>
      <c r="P533" s="5">
        <f t="shared" si="71"/>
        <v>0.24352248686068997</v>
      </c>
    </row>
    <row r="534" spans="1:16" ht="20" customHeight="1" x14ac:dyDescent="0.15">
      <c r="A534" s="29"/>
      <c r="B534" s="6"/>
      <c r="C534" s="7"/>
      <c r="D534" s="7"/>
      <c r="E534" s="5">
        <v>107.807</v>
      </c>
      <c r="F534" s="5">
        <v>29.327300000000001</v>
      </c>
      <c r="G534" s="5">
        <f t="shared" si="66"/>
        <v>0.7913543907040248</v>
      </c>
      <c r="H534" s="5">
        <f t="shared" si="67"/>
        <v>0.68726141069114455</v>
      </c>
      <c r="I534" s="5">
        <v>107.807</v>
      </c>
      <c r="J534" s="5">
        <v>34.242400000000004</v>
      </c>
      <c r="K534" s="5">
        <f t="shared" si="68"/>
        <v>0.97969847602257343</v>
      </c>
      <c r="L534" s="5">
        <f t="shared" si="69"/>
        <v>0.85541202539076666</v>
      </c>
      <c r="M534" s="5">
        <v>86.113</v>
      </c>
      <c r="N534" s="5">
        <v>21.918399999999998</v>
      </c>
      <c r="O534" s="5">
        <f t="shared" si="70"/>
        <v>0.83228306883420644</v>
      </c>
      <c r="P534" s="5">
        <f t="shared" si="71"/>
        <v>0.26573716530373476</v>
      </c>
    </row>
    <row r="535" spans="1:16" ht="20" customHeight="1" x14ac:dyDescent="0.15">
      <c r="A535" s="29"/>
      <c r="B535" s="6"/>
      <c r="C535" s="7"/>
      <c r="D535" s="7"/>
      <c r="E535" s="5">
        <v>108.01</v>
      </c>
      <c r="F535" s="5">
        <v>29.709099999999999</v>
      </c>
      <c r="G535" s="5">
        <f t="shared" si="66"/>
        <v>0.79284450675690565</v>
      </c>
      <c r="H535" s="5">
        <f t="shared" si="67"/>
        <v>0.69620858300505939</v>
      </c>
      <c r="I535" s="5">
        <v>108.01</v>
      </c>
      <c r="J535" s="5">
        <v>33.2727</v>
      </c>
      <c r="K535" s="5">
        <f t="shared" si="68"/>
        <v>0.98154324297307372</v>
      </c>
      <c r="L535" s="5">
        <f t="shared" si="69"/>
        <v>0.83118787518454773</v>
      </c>
      <c r="M535" s="5">
        <v>86.275000000000006</v>
      </c>
      <c r="N535" s="5">
        <v>22.836500000000001</v>
      </c>
      <c r="O535" s="5">
        <f t="shared" si="70"/>
        <v>0.8338488005721687</v>
      </c>
      <c r="P535" s="5">
        <f t="shared" si="71"/>
        <v>0.27686814619035788</v>
      </c>
    </row>
    <row r="536" spans="1:16" ht="20" customHeight="1" x14ac:dyDescent="0.15">
      <c r="A536" s="29"/>
      <c r="B536" s="6"/>
      <c r="C536" s="7"/>
      <c r="D536" s="7"/>
      <c r="E536" s="5">
        <v>108.21299999999999</v>
      </c>
      <c r="F536" s="5">
        <v>28.9636</v>
      </c>
      <c r="G536" s="5">
        <f t="shared" si="66"/>
        <v>0.79433462280978628</v>
      </c>
      <c r="H536" s="5">
        <f t="shared" si="67"/>
        <v>0.67873839714852824</v>
      </c>
      <c r="I536" s="5">
        <v>108.21299999999999</v>
      </c>
      <c r="J536" s="5">
        <v>31.803000000000001</v>
      </c>
      <c r="K536" s="5">
        <f t="shared" si="68"/>
        <v>0.98338800992357389</v>
      </c>
      <c r="L536" s="5">
        <f t="shared" si="69"/>
        <v>0.79447318656117993</v>
      </c>
      <c r="M536" s="5">
        <v>86.436999999999998</v>
      </c>
      <c r="N536" s="5">
        <v>23.0913</v>
      </c>
      <c r="O536" s="5">
        <f t="shared" si="70"/>
        <v>0.83541453231013085</v>
      </c>
      <c r="P536" s="5">
        <f t="shared" si="71"/>
        <v>0.27995732376351062</v>
      </c>
    </row>
    <row r="537" spans="1:16" ht="20" customHeight="1" x14ac:dyDescent="0.15">
      <c r="A537" s="29"/>
      <c r="B537" s="6"/>
      <c r="C537" s="7"/>
      <c r="D537" s="7"/>
      <c r="E537" s="5">
        <v>108.416</v>
      </c>
      <c r="F537" s="5">
        <v>29.5273</v>
      </c>
      <c r="G537" s="5">
        <f t="shared" si="66"/>
        <v>0.79582473886266714</v>
      </c>
      <c r="H537" s="5">
        <f t="shared" si="67"/>
        <v>0.69194824794306431</v>
      </c>
      <c r="I537" s="5">
        <v>108.416</v>
      </c>
      <c r="J537" s="5">
        <v>31.151499999999999</v>
      </c>
      <c r="K537" s="5">
        <f t="shared" si="68"/>
        <v>0.98523277687407418</v>
      </c>
      <c r="L537" s="5">
        <f t="shared" si="69"/>
        <v>0.77819801500363472</v>
      </c>
      <c r="M537" s="5">
        <v>86.6</v>
      </c>
      <c r="N537" s="5">
        <v>16.984500000000001</v>
      </c>
      <c r="O537" s="5">
        <f t="shared" si="70"/>
        <v>0.8369899290588213</v>
      </c>
      <c r="P537" s="5">
        <f t="shared" si="71"/>
        <v>0.20591890302673935</v>
      </c>
    </row>
    <row r="538" spans="1:16" ht="20" customHeight="1" x14ac:dyDescent="0.15">
      <c r="A538" s="29"/>
      <c r="B538" s="6"/>
      <c r="C538" s="7"/>
      <c r="D538" s="7"/>
      <c r="E538" s="5">
        <v>108.619</v>
      </c>
      <c r="F538" s="5">
        <v>29.881799999999998</v>
      </c>
      <c r="G538" s="5">
        <f t="shared" si="66"/>
        <v>0.79731485491554788</v>
      </c>
      <c r="H538" s="5">
        <f t="shared" si="67"/>
        <v>0.70025566697209218</v>
      </c>
      <c r="I538" s="5">
        <v>108.619</v>
      </c>
      <c r="J538" s="5">
        <v>31.7424</v>
      </c>
      <c r="K538" s="5">
        <f t="shared" si="68"/>
        <v>0.98707754382457447</v>
      </c>
      <c r="L538" s="5">
        <f t="shared" si="69"/>
        <v>0.79295933330502155</v>
      </c>
      <c r="M538" s="5">
        <v>86.762</v>
      </c>
      <c r="N538" s="5">
        <v>20.821000000000002</v>
      </c>
      <c r="O538" s="5">
        <f t="shared" si="70"/>
        <v>0.83855566079678356</v>
      </c>
      <c r="P538" s="5">
        <f t="shared" si="71"/>
        <v>0.25243236362093319</v>
      </c>
    </row>
    <row r="539" spans="1:16" ht="20" customHeight="1" x14ac:dyDescent="0.15">
      <c r="A539" s="29"/>
      <c r="B539" s="6"/>
      <c r="C539" s="7"/>
      <c r="D539" s="7"/>
      <c r="E539" s="5">
        <v>108.822</v>
      </c>
      <c r="F539" s="5">
        <v>30.345500000000001</v>
      </c>
      <c r="G539" s="5">
        <f t="shared" si="66"/>
        <v>0.79880497096842873</v>
      </c>
      <c r="H539" s="5">
        <f t="shared" si="67"/>
        <v>0.71112209914066848</v>
      </c>
      <c r="I539" s="5">
        <v>108.822</v>
      </c>
      <c r="J539" s="5">
        <v>30.409099999999999</v>
      </c>
      <c r="K539" s="5">
        <f t="shared" si="68"/>
        <v>0.98892231077507475</v>
      </c>
      <c r="L539" s="5">
        <f t="shared" si="69"/>
        <v>0.75965206356185189</v>
      </c>
      <c r="M539" s="5">
        <v>86.924000000000007</v>
      </c>
      <c r="N539" s="5">
        <v>20.8889</v>
      </c>
      <c r="O539" s="5">
        <f t="shared" si="70"/>
        <v>0.84012139253474583</v>
      </c>
      <c r="P539" s="5">
        <f t="shared" si="71"/>
        <v>0.25325557852366892</v>
      </c>
    </row>
    <row r="540" spans="1:16" ht="20" customHeight="1" x14ac:dyDescent="0.15">
      <c r="A540" s="29"/>
      <c r="B540" s="6"/>
      <c r="C540" s="7"/>
      <c r="D540" s="7"/>
      <c r="E540" s="5">
        <v>109.02500000000001</v>
      </c>
      <c r="F540" s="5">
        <v>30.0182</v>
      </c>
      <c r="G540" s="5">
        <f t="shared" si="66"/>
        <v>0.80029508702130947</v>
      </c>
      <c r="H540" s="5">
        <f t="shared" si="67"/>
        <v>0.70345208997790154</v>
      </c>
      <c r="I540" s="5">
        <v>109.02500000000001</v>
      </c>
      <c r="J540" s="5">
        <v>31.166699999999999</v>
      </c>
      <c r="K540" s="5">
        <f t="shared" si="68"/>
        <v>0.99076707772557504</v>
      </c>
      <c r="L540" s="5">
        <f t="shared" si="69"/>
        <v>0.77857772737151609</v>
      </c>
      <c r="M540" s="5">
        <v>87.085999999999999</v>
      </c>
      <c r="N540" s="5">
        <v>22.657800000000002</v>
      </c>
      <c r="O540" s="5">
        <f t="shared" si="70"/>
        <v>0.84168712427270798</v>
      </c>
      <c r="P540" s="5">
        <f t="shared" si="71"/>
        <v>0.27470159975267183</v>
      </c>
    </row>
    <row r="541" spans="1:16" ht="20" customHeight="1" x14ac:dyDescent="0.15">
      <c r="A541" s="29"/>
      <c r="B541" s="6"/>
      <c r="C541" s="7"/>
      <c r="D541" s="7"/>
      <c r="E541" s="5">
        <v>109.229</v>
      </c>
      <c r="F541" s="5">
        <v>30.809100000000001</v>
      </c>
      <c r="G541" s="5">
        <f t="shared" si="66"/>
        <v>0.80179254354735707</v>
      </c>
      <c r="H541" s="5">
        <f t="shared" si="67"/>
        <v>0.72198618789061864</v>
      </c>
      <c r="I541" s="5">
        <v>109.229</v>
      </c>
      <c r="J541" s="5">
        <v>30.939399999999999</v>
      </c>
      <c r="K541" s="5">
        <f t="shared" si="68"/>
        <v>0.99262093219799896</v>
      </c>
      <c r="L541" s="5">
        <f t="shared" si="69"/>
        <v>0.77289952860708022</v>
      </c>
      <c r="M541" s="5">
        <v>87.248000000000005</v>
      </c>
      <c r="N541" s="5">
        <v>18.120899999999999</v>
      </c>
      <c r="O541" s="5">
        <f t="shared" si="70"/>
        <v>0.84325285601067024</v>
      </c>
      <c r="P541" s="5">
        <f t="shared" si="71"/>
        <v>0.21969653801155409</v>
      </c>
    </row>
    <row r="542" spans="1:16" ht="20" customHeight="1" x14ac:dyDescent="0.15">
      <c r="A542" s="29"/>
      <c r="B542" s="6"/>
      <c r="C542" s="7"/>
      <c r="D542" s="7"/>
      <c r="E542" s="5">
        <v>109.432</v>
      </c>
      <c r="F542" s="5">
        <v>31.354500000000002</v>
      </c>
      <c r="G542" s="5">
        <f t="shared" si="66"/>
        <v>0.80328265960023792</v>
      </c>
      <c r="H542" s="5">
        <f t="shared" si="67"/>
        <v>0.7347671930766041</v>
      </c>
      <c r="I542" s="5">
        <v>109.432</v>
      </c>
      <c r="J542" s="5">
        <v>28.636399999999998</v>
      </c>
      <c r="K542" s="5">
        <f t="shared" si="68"/>
        <v>0.99446569914849925</v>
      </c>
      <c r="L542" s="5">
        <f t="shared" si="69"/>
        <v>0.71536810865769185</v>
      </c>
      <c r="M542" s="5">
        <v>87.411000000000001</v>
      </c>
      <c r="N542" s="5">
        <v>16.2818</v>
      </c>
      <c r="O542" s="5">
        <f t="shared" si="70"/>
        <v>0.84482825275936058</v>
      </c>
      <c r="P542" s="5">
        <f t="shared" si="71"/>
        <v>0.19739941683892753</v>
      </c>
    </row>
    <row r="543" spans="1:16" ht="20" customHeight="1" x14ac:dyDescent="0.15">
      <c r="A543" s="29"/>
      <c r="B543" s="6"/>
      <c r="C543" s="7"/>
      <c r="D543" s="7"/>
      <c r="E543" s="5">
        <v>109.63500000000001</v>
      </c>
      <c r="F543" s="5">
        <v>30.809100000000001</v>
      </c>
      <c r="G543" s="5">
        <f t="shared" si="66"/>
        <v>0.80477277565311867</v>
      </c>
      <c r="H543" s="5">
        <f t="shared" si="67"/>
        <v>0.72198618789061864</v>
      </c>
      <c r="I543" s="5">
        <v>109.63500000000001</v>
      </c>
      <c r="J543" s="5">
        <v>27.560600000000001</v>
      </c>
      <c r="K543" s="5">
        <f t="shared" si="68"/>
        <v>0.99631046609899954</v>
      </c>
      <c r="L543" s="5">
        <f t="shared" si="69"/>
        <v>0.68849346619935403</v>
      </c>
      <c r="M543" s="5">
        <v>87.572999999999993</v>
      </c>
      <c r="N543" s="5">
        <v>15.3292</v>
      </c>
      <c r="O543" s="5">
        <f t="shared" si="70"/>
        <v>0.84639398449732273</v>
      </c>
      <c r="P543" s="5">
        <f t="shared" si="71"/>
        <v>0.1858501603389851</v>
      </c>
    </row>
    <row r="544" spans="1:16" ht="20" customHeight="1" x14ac:dyDescent="0.15">
      <c r="A544" s="29"/>
      <c r="B544" s="6"/>
      <c r="C544" s="7"/>
      <c r="D544" s="7"/>
      <c r="E544" s="5">
        <v>109.83799999999999</v>
      </c>
      <c r="F544" s="5">
        <v>29.690899999999999</v>
      </c>
      <c r="G544" s="5">
        <f t="shared" si="66"/>
        <v>0.80626289170599941</v>
      </c>
      <c r="H544" s="5">
        <f t="shared" si="67"/>
        <v>0.69578208081513471</v>
      </c>
      <c r="I544" s="5">
        <v>109.83799999999999</v>
      </c>
      <c r="J544" s="5">
        <v>27.9848</v>
      </c>
      <c r="K544" s="5">
        <f t="shared" si="68"/>
        <v>0.99815523304949971</v>
      </c>
      <c r="L544" s="5">
        <f t="shared" si="69"/>
        <v>0.69909043899246326</v>
      </c>
      <c r="M544" s="5">
        <v>87.734999999999999</v>
      </c>
      <c r="N544" s="5">
        <v>26.952300000000001</v>
      </c>
      <c r="O544" s="5">
        <f t="shared" si="70"/>
        <v>0.8479597162352851</v>
      </c>
      <c r="P544" s="5">
        <f t="shared" si="71"/>
        <v>0.32676782066281534</v>
      </c>
    </row>
    <row r="545" spans="1:16" ht="20" customHeight="1" x14ac:dyDescent="0.15">
      <c r="A545" s="29"/>
      <c r="B545" s="6"/>
      <c r="C545" s="7"/>
      <c r="D545" s="7"/>
      <c r="E545" s="5">
        <v>110.041</v>
      </c>
      <c r="F545" s="5">
        <v>28.9909</v>
      </c>
      <c r="G545" s="5">
        <f t="shared" si="66"/>
        <v>0.80775300775888015</v>
      </c>
      <c r="H545" s="5">
        <f t="shared" si="67"/>
        <v>0.67937815043341532</v>
      </c>
      <c r="I545" s="5">
        <v>110.041</v>
      </c>
      <c r="J545" s="5">
        <v>26.9697</v>
      </c>
      <c r="K545" s="5">
        <f t="shared" si="68"/>
        <v>1</v>
      </c>
      <c r="L545" s="5">
        <f t="shared" si="69"/>
        <v>0.67373214789796732</v>
      </c>
      <c r="M545" s="5">
        <v>87.897000000000006</v>
      </c>
      <c r="N545" s="5">
        <v>26.5718</v>
      </c>
      <c r="O545" s="5">
        <f t="shared" si="70"/>
        <v>0.84952544797324736</v>
      </c>
      <c r="P545" s="5">
        <f t="shared" si="71"/>
        <v>0.32215466498548162</v>
      </c>
    </row>
    <row r="546" spans="1:16" ht="20" customHeight="1" x14ac:dyDescent="0.15">
      <c r="A546" s="29"/>
      <c r="B546" s="6"/>
      <c r="C546" s="7"/>
      <c r="D546" s="7"/>
      <c r="E546" s="5">
        <v>110.244</v>
      </c>
      <c r="F546" s="5">
        <v>28.7545</v>
      </c>
      <c r="G546" s="5">
        <f t="shared" si="66"/>
        <v>0.80924312381176089</v>
      </c>
      <c r="H546" s="5">
        <f t="shared" si="67"/>
        <v>0.67383830880164608</v>
      </c>
      <c r="I546" s="7"/>
      <c r="J546" s="7"/>
      <c r="K546" s="7"/>
      <c r="L546" s="7"/>
      <c r="M546" s="5">
        <v>88.058999999999997</v>
      </c>
      <c r="N546" s="5">
        <v>22.6753</v>
      </c>
      <c r="O546" s="5">
        <f t="shared" si="70"/>
        <v>0.85109117971120951</v>
      </c>
      <c r="P546" s="5">
        <f t="shared" si="71"/>
        <v>0.2749137685420367</v>
      </c>
    </row>
    <row r="547" spans="1:16" ht="20" customHeight="1" x14ac:dyDescent="0.15">
      <c r="A547" s="29"/>
      <c r="B547" s="6"/>
      <c r="C547" s="7"/>
      <c r="D547" s="7"/>
      <c r="E547" s="5">
        <v>110.447</v>
      </c>
      <c r="F547" s="5">
        <v>29.418199999999999</v>
      </c>
      <c r="G547" s="5">
        <f t="shared" si="66"/>
        <v>0.81073323986464174</v>
      </c>
      <c r="H547" s="5">
        <f t="shared" si="67"/>
        <v>0.68939157822214203</v>
      </c>
      <c r="I547" s="7"/>
      <c r="J547" s="7"/>
      <c r="K547" s="7"/>
      <c r="L547" s="7"/>
      <c r="M547" s="5">
        <v>88.221000000000004</v>
      </c>
      <c r="N547" s="5">
        <v>21.5046</v>
      </c>
      <c r="O547" s="5">
        <f t="shared" si="70"/>
        <v>0.85265691144917177</v>
      </c>
      <c r="P547" s="5">
        <f t="shared" si="71"/>
        <v>0.26072028273006675</v>
      </c>
    </row>
    <row r="548" spans="1:16" ht="20" customHeight="1" x14ac:dyDescent="0.15">
      <c r="A548" s="29"/>
      <c r="B548" s="6"/>
      <c r="C548" s="7"/>
      <c r="D548" s="7"/>
      <c r="E548" s="5">
        <v>110.65</v>
      </c>
      <c r="F548" s="5">
        <v>28.945499999999999</v>
      </c>
      <c r="G548" s="5">
        <f t="shared" si="66"/>
        <v>0.81222335591752248</v>
      </c>
      <c r="H548" s="5">
        <f t="shared" si="67"/>
        <v>0.67831423837722948</v>
      </c>
      <c r="I548" s="7"/>
      <c r="J548" s="7"/>
      <c r="K548" s="7"/>
      <c r="L548" s="7"/>
      <c r="M548" s="5">
        <v>88.384</v>
      </c>
      <c r="N548" s="5">
        <v>24.178000000000001</v>
      </c>
      <c r="O548" s="5">
        <f t="shared" si="70"/>
        <v>0.85423230819786211</v>
      </c>
      <c r="P548" s="5">
        <f t="shared" si="71"/>
        <v>0.29313239938652913</v>
      </c>
    </row>
    <row r="549" spans="1:16" ht="20" customHeight="1" x14ac:dyDescent="0.15">
      <c r="A549" s="29"/>
      <c r="B549" s="6"/>
      <c r="C549" s="7"/>
      <c r="D549" s="7"/>
      <c r="E549" s="5">
        <v>110.85299999999999</v>
      </c>
      <c r="F549" s="5">
        <v>29.2182</v>
      </c>
      <c r="G549" s="5">
        <f t="shared" si="66"/>
        <v>0.81371347197040322</v>
      </c>
      <c r="H549" s="5">
        <f t="shared" si="67"/>
        <v>0.68470474097022216</v>
      </c>
      <c r="I549" s="7"/>
      <c r="J549" s="7"/>
      <c r="K549" s="7"/>
      <c r="L549" s="7"/>
      <c r="M549" s="5">
        <v>88.546000000000006</v>
      </c>
      <c r="N549" s="5">
        <v>24.9026</v>
      </c>
      <c r="O549" s="5">
        <f t="shared" si="70"/>
        <v>0.85579803993582448</v>
      </c>
      <c r="P549" s="5">
        <f t="shared" si="71"/>
        <v>0.30191739965931758</v>
      </c>
    </row>
    <row r="550" spans="1:16" ht="20" customHeight="1" x14ac:dyDescent="0.15">
      <c r="A550" s="29"/>
      <c r="B550" s="6"/>
      <c r="C550" s="7"/>
      <c r="D550" s="7"/>
      <c r="E550" s="5">
        <v>111.056</v>
      </c>
      <c r="F550" s="5">
        <v>28.9818</v>
      </c>
      <c r="G550" s="5">
        <f t="shared" si="66"/>
        <v>0.81520358802328396</v>
      </c>
      <c r="H550" s="5">
        <f t="shared" si="67"/>
        <v>0.67916489933845292</v>
      </c>
      <c r="I550" s="7"/>
      <c r="J550" s="7"/>
      <c r="K550" s="7"/>
      <c r="L550" s="7"/>
      <c r="M550" s="5">
        <v>88.707999999999998</v>
      </c>
      <c r="N550" s="5">
        <v>27.921099999999999</v>
      </c>
      <c r="O550" s="5">
        <f t="shared" si="70"/>
        <v>0.85736377167378663</v>
      </c>
      <c r="P550" s="5">
        <f t="shared" si="71"/>
        <v>0.33851348484205551</v>
      </c>
    </row>
    <row r="551" spans="1:16" ht="20" customHeight="1" x14ac:dyDescent="0.15">
      <c r="A551" s="29"/>
      <c r="B551" s="6"/>
      <c r="C551" s="7"/>
      <c r="D551" s="7"/>
      <c r="E551" s="5">
        <v>111.259</v>
      </c>
      <c r="F551" s="5">
        <v>30.7455</v>
      </c>
      <c r="G551" s="5">
        <f t="shared" si="66"/>
        <v>0.81669370407616482</v>
      </c>
      <c r="H551" s="5">
        <f t="shared" si="67"/>
        <v>0.72049577364450812</v>
      </c>
      <c r="I551" s="7"/>
      <c r="J551" s="7"/>
      <c r="K551" s="7"/>
      <c r="L551" s="7"/>
      <c r="M551" s="5">
        <v>88.87</v>
      </c>
      <c r="N551" s="5">
        <v>23.397400000000001</v>
      </c>
      <c r="O551" s="5">
        <f t="shared" si="70"/>
        <v>0.8589295034117489</v>
      </c>
      <c r="P551" s="5">
        <f t="shared" si="71"/>
        <v>0.28366845898777304</v>
      </c>
    </row>
    <row r="552" spans="1:16" ht="20" customHeight="1" x14ac:dyDescent="0.15">
      <c r="A552" s="29"/>
      <c r="B552" s="6"/>
      <c r="C552" s="7"/>
      <c r="D552" s="7"/>
      <c r="E552" s="5">
        <v>111.462</v>
      </c>
      <c r="F552" s="5">
        <v>30.7364</v>
      </c>
      <c r="G552" s="5">
        <f t="shared" si="66"/>
        <v>0.81818382012904556</v>
      </c>
      <c r="H552" s="5">
        <f t="shared" si="67"/>
        <v>0.72028252254954572</v>
      </c>
      <c r="I552" s="7"/>
      <c r="J552" s="7"/>
      <c r="K552" s="7"/>
      <c r="L552" s="7"/>
      <c r="M552" s="5">
        <v>89.031999999999996</v>
      </c>
      <c r="N552" s="5">
        <v>23.319700000000001</v>
      </c>
      <c r="O552" s="5">
        <f t="shared" si="70"/>
        <v>0.86049523514971105</v>
      </c>
      <c r="P552" s="5">
        <f t="shared" si="71"/>
        <v>0.28272642956299293</v>
      </c>
    </row>
    <row r="553" spans="1:16" ht="20" customHeight="1" x14ac:dyDescent="0.15">
      <c r="A553" s="29"/>
      <c r="B553" s="6"/>
      <c r="C553" s="7"/>
      <c r="D553" s="7"/>
      <c r="E553" s="5">
        <v>111.66500000000001</v>
      </c>
      <c r="F553" s="5">
        <v>29.0364</v>
      </c>
      <c r="G553" s="5">
        <f t="shared" si="66"/>
        <v>0.81967393618192641</v>
      </c>
      <c r="H553" s="5">
        <f t="shared" si="67"/>
        <v>0.68044440590822708</v>
      </c>
      <c r="I553" s="7"/>
      <c r="J553" s="7"/>
      <c r="K553" s="7"/>
      <c r="L553" s="7"/>
      <c r="M553" s="5">
        <v>89.194000000000003</v>
      </c>
      <c r="N553" s="5">
        <v>21.315100000000001</v>
      </c>
      <c r="O553" s="5">
        <f t="shared" si="70"/>
        <v>0.86206096688767331</v>
      </c>
      <c r="P553" s="5">
        <f t="shared" si="71"/>
        <v>0.25842279783951555</v>
      </c>
    </row>
    <row r="554" spans="1:16" ht="20" customHeight="1" x14ac:dyDescent="0.15">
      <c r="A554" s="29"/>
      <c r="B554" s="6"/>
      <c r="C554" s="7"/>
      <c r="D554" s="7"/>
      <c r="E554" s="5">
        <v>111.86799999999999</v>
      </c>
      <c r="F554" s="5">
        <v>28.636399999999998</v>
      </c>
      <c r="G554" s="5">
        <f t="shared" si="66"/>
        <v>0.82116405223480704</v>
      </c>
      <c r="H554" s="5">
        <f t="shared" si="67"/>
        <v>0.67107073140438733</v>
      </c>
      <c r="I554" s="7"/>
      <c r="J554" s="7"/>
      <c r="K554" s="7"/>
      <c r="L554" s="7"/>
      <c r="M554" s="5">
        <v>89.356999999999999</v>
      </c>
      <c r="N554" s="5">
        <v>20.140499999999999</v>
      </c>
      <c r="O554" s="5">
        <f t="shared" si="70"/>
        <v>0.86363636363636365</v>
      </c>
      <c r="P554" s="5">
        <f t="shared" si="71"/>
        <v>0.24418202869734426</v>
      </c>
    </row>
    <row r="555" spans="1:16" ht="20" customHeight="1" x14ac:dyDescent="0.15">
      <c r="A555" s="29"/>
      <c r="B555" s="6"/>
      <c r="C555" s="7"/>
      <c r="D555" s="7"/>
      <c r="E555" s="5">
        <v>112.071</v>
      </c>
      <c r="F555" s="5">
        <v>27.7727</v>
      </c>
      <c r="G555" s="5">
        <f t="shared" si="66"/>
        <v>0.82265416828768789</v>
      </c>
      <c r="H555" s="5">
        <f t="shared" si="67"/>
        <v>0.65083062473197151</v>
      </c>
      <c r="I555" s="7"/>
      <c r="J555" s="7"/>
      <c r="K555" s="7"/>
      <c r="L555" s="7"/>
      <c r="M555" s="5">
        <v>89.519000000000005</v>
      </c>
      <c r="N555" s="5">
        <v>29.7209</v>
      </c>
      <c r="O555" s="5">
        <f t="shared" si="70"/>
        <v>0.86520209537432602</v>
      </c>
      <c r="P555" s="5">
        <f t="shared" si="71"/>
        <v>0.36033413553342264</v>
      </c>
    </row>
    <row r="556" spans="1:16" ht="20" customHeight="1" x14ac:dyDescent="0.15">
      <c r="A556" s="29"/>
      <c r="B556" s="6"/>
      <c r="C556" s="7"/>
      <c r="D556" s="7"/>
      <c r="E556" s="5">
        <v>112.274</v>
      </c>
      <c r="F556" s="5">
        <v>27.936399999999999</v>
      </c>
      <c r="G556" s="5">
        <f t="shared" si="66"/>
        <v>0.82414428434056863</v>
      </c>
      <c r="H556" s="5">
        <f t="shared" si="67"/>
        <v>0.65466680102266783</v>
      </c>
      <c r="I556" s="7"/>
      <c r="J556" s="7"/>
      <c r="K556" s="7"/>
      <c r="L556" s="7"/>
      <c r="M556" s="5">
        <v>89.680999999999997</v>
      </c>
      <c r="N556" s="5">
        <v>30.588799999999999</v>
      </c>
      <c r="O556" s="5">
        <f t="shared" si="70"/>
        <v>0.86676782711228817</v>
      </c>
      <c r="P556" s="5">
        <f t="shared" si="71"/>
        <v>0.37085649509283902</v>
      </c>
    </row>
    <row r="557" spans="1:16" ht="20" customHeight="1" x14ac:dyDescent="0.15">
      <c r="A557" s="29"/>
      <c r="B557" s="6"/>
      <c r="C557" s="7"/>
      <c r="D557" s="7"/>
      <c r="E557" s="5">
        <v>112.477</v>
      </c>
      <c r="F557" s="5">
        <v>28.581800000000001</v>
      </c>
      <c r="G557" s="5">
        <f t="shared" si="66"/>
        <v>0.82563440039344937</v>
      </c>
      <c r="H557" s="5">
        <f t="shared" si="67"/>
        <v>0.66979122483461329</v>
      </c>
      <c r="I557" s="7"/>
      <c r="J557" s="7"/>
      <c r="K557" s="7"/>
      <c r="L557" s="7"/>
      <c r="M557" s="5">
        <v>89.843000000000004</v>
      </c>
      <c r="N557" s="5">
        <v>31.717099999999999</v>
      </c>
      <c r="O557" s="5">
        <f t="shared" si="70"/>
        <v>0.86833355885025043</v>
      </c>
      <c r="P557" s="5">
        <f t="shared" si="71"/>
        <v>0.38453592623800487</v>
      </c>
    </row>
    <row r="558" spans="1:16" ht="20" customHeight="1" x14ac:dyDescent="0.15">
      <c r="A558" s="29"/>
      <c r="B558" s="6"/>
      <c r="C558" s="7"/>
      <c r="D558" s="7"/>
      <c r="E558" s="5">
        <v>112.68</v>
      </c>
      <c r="F558" s="5">
        <v>27.827300000000001</v>
      </c>
      <c r="G558" s="5">
        <f t="shared" si="66"/>
        <v>0.82712451644633023</v>
      </c>
      <c r="H558" s="5">
        <f t="shared" si="67"/>
        <v>0.65211013130174567</v>
      </c>
      <c r="I558" s="7"/>
      <c r="J558" s="7"/>
      <c r="K558" s="7"/>
      <c r="L558" s="7"/>
      <c r="M558" s="5">
        <v>90.004999999999995</v>
      </c>
      <c r="N558" s="5">
        <v>28.810400000000001</v>
      </c>
      <c r="O558" s="5">
        <f t="shared" si="70"/>
        <v>0.86989929058821258</v>
      </c>
      <c r="P558" s="5">
        <f t="shared" si="71"/>
        <v>0.34929529652103808</v>
      </c>
    </row>
    <row r="559" spans="1:16" ht="20" customHeight="1" x14ac:dyDescent="0.15">
      <c r="A559" s="29"/>
      <c r="B559" s="6"/>
      <c r="C559" s="7"/>
      <c r="D559" s="7"/>
      <c r="E559" s="5">
        <v>112.883</v>
      </c>
      <c r="F559" s="5">
        <v>27.363600000000002</v>
      </c>
      <c r="G559" s="5">
        <f t="shared" si="66"/>
        <v>0.82861463249921086</v>
      </c>
      <c r="H559" s="5">
        <f t="shared" si="67"/>
        <v>0.64124369913316948</v>
      </c>
      <c r="I559" s="7"/>
      <c r="J559" s="7"/>
      <c r="K559" s="7"/>
      <c r="L559" s="7"/>
      <c r="M559" s="5">
        <v>90.167000000000002</v>
      </c>
      <c r="N559" s="5">
        <v>26.968599999999999</v>
      </c>
      <c r="O559" s="5">
        <f t="shared" si="70"/>
        <v>0.87146502232617484</v>
      </c>
      <c r="P559" s="5">
        <f t="shared" si="71"/>
        <v>0.32696544073519518</v>
      </c>
    </row>
    <row r="560" spans="1:16" ht="20" customHeight="1" x14ac:dyDescent="0.15">
      <c r="A560" s="29"/>
      <c r="B560" s="6"/>
      <c r="C560" s="7"/>
      <c r="D560" s="7"/>
      <c r="E560" s="5">
        <v>113.086</v>
      </c>
      <c r="F560" s="5">
        <v>27.118200000000002</v>
      </c>
      <c r="G560" s="5">
        <f t="shared" si="66"/>
        <v>0.83010474855209171</v>
      </c>
      <c r="H560" s="5">
        <f t="shared" si="67"/>
        <v>0.63549294982506388</v>
      </c>
      <c r="I560" s="7"/>
      <c r="J560" s="7"/>
      <c r="K560" s="7"/>
      <c r="L560" s="7"/>
      <c r="M560" s="5">
        <v>90.33</v>
      </c>
      <c r="N560" s="5">
        <v>24.817399999999999</v>
      </c>
      <c r="O560" s="5">
        <f t="shared" si="70"/>
        <v>0.87304041907486518</v>
      </c>
      <c r="P560" s="5">
        <f t="shared" si="71"/>
        <v>0.30088444075338105</v>
      </c>
    </row>
    <row r="561" spans="1:16" ht="20" customHeight="1" x14ac:dyDescent="0.15">
      <c r="A561" s="29"/>
      <c r="B561" s="6"/>
      <c r="C561" s="7"/>
      <c r="D561" s="7"/>
      <c r="E561" s="5">
        <v>113.289</v>
      </c>
      <c r="F561" s="5">
        <v>27.3</v>
      </c>
      <c r="G561" s="5">
        <f t="shared" si="66"/>
        <v>0.83159486460497245</v>
      </c>
      <c r="H561" s="5">
        <f t="shared" si="67"/>
        <v>0.63975328488705896</v>
      </c>
      <c r="I561" s="7"/>
      <c r="J561" s="7"/>
      <c r="K561" s="7"/>
      <c r="L561" s="7"/>
      <c r="M561" s="5">
        <v>90.492000000000004</v>
      </c>
      <c r="N561" s="5">
        <v>27.0472</v>
      </c>
      <c r="O561" s="5">
        <f t="shared" si="70"/>
        <v>0.87460615081282744</v>
      </c>
      <c r="P561" s="5">
        <f t="shared" si="71"/>
        <v>0.32791838169771403</v>
      </c>
    </row>
    <row r="562" spans="1:16" ht="20" customHeight="1" x14ac:dyDescent="0.15">
      <c r="A562" s="29"/>
      <c r="B562" s="6"/>
      <c r="C562" s="7"/>
      <c r="D562" s="7"/>
      <c r="E562" s="5">
        <v>113.492</v>
      </c>
      <c r="F562" s="5">
        <v>27.345500000000001</v>
      </c>
      <c r="G562" s="5">
        <f t="shared" si="66"/>
        <v>0.8330849806578533</v>
      </c>
      <c r="H562" s="5">
        <f t="shared" si="67"/>
        <v>0.64081954036187072</v>
      </c>
      <c r="I562" s="7"/>
      <c r="J562" s="7"/>
      <c r="K562" s="7"/>
      <c r="L562" s="7"/>
      <c r="M562" s="5">
        <v>90.653999999999996</v>
      </c>
      <c r="N562" s="5">
        <v>24.583100000000002</v>
      </c>
      <c r="O562" s="5">
        <f t="shared" si="70"/>
        <v>0.87617188255078959</v>
      </c>
      <c r="P562" s="5">
        <f t="shared" si="71"/>
        <v>0.29804380376205575</v>
      </c>
    </row>
    <row r="563" spans="1:16" ht="20" customHeight="1" x14ac:dyDescent="0.15">
      <c r="A563" s="29"/>
      <c r="B563" s="6"/>
      <c r="C563" s="7"/>
      <c r="D563" s="7"/>
      <c r="E563" s="5">
        <v>113.69499999999999</v>
      </c>
      <c r="F563" s="5">
        <v>27.372699999999998</v>
      </c>
      <c r="G563" s="5">
        <f t="shared" si="66"/>
        <v>0.83457509671073393</v>
      </c>
      <c r="H563" s="5">
        <f t="shared" si="67"/>
        <v>0.64145695022813176</v>
      </c>
      <c r="I563" s="7"/>
      <c r="J563" s="7"/>
      <c r="K563" s="7"/>
      <c r="L563" s="7"/>
      <c r="M563" s="5">
        <v>90.816000000000003</v>
      </c>
      <c r="N563" s="5">
        <v>26.3475</v>
      </c>
      <c r="O563" s="5">
        <f t="shared" si="70"/>
        <v>0.87773761428875197</v>
      </c>
      <c r="P563" s="5">
        <f t="shared" si="71"/>
        <v>0.31943526730236477</v>
      </c>
    </row>
    <row r="564" spans="1:16" ht="20" customHeight="1" x14ac:dyDescent="0.15">
      <c r="A564" s="29"/>
      <c r="B564" s="6"/>
      <c r="C564" s="7"/>
      <c r="D564" s="7"/>
      <c r="E564" s="5">
        <v>113.898</v>
      </c>
      <c r="F564" s="5">
        <v>28.090900000000001</v>
      </c>
      <c r="G564" s="5">
        <f t="shared" si="66"/>
        <v>0.83606521276361478</v>
      </c>
      <c r="H564" s="5">
        <f t="shared" si="67"/>
        <v>0.65828738279977606</v>
      </c>
      <c r="I564" s="7"/>
      <c r="J564" s="7"/>
      <c r="K564" s="7"/>
      <c r="L564" s="7"/>
      <c r="M564" s="5">
        <v>90.977999999999994</v>
      </c>
      <c r="N564" s="5">
        <v>25.8276</v>
      </c>
      <c r="O564" s="5">
        <f t="shared" si="70"/>
        <v>0.87930334602671412</v>
      </c>
      <c r="P564" s="5">
        <f t="shared" si="71"/>
        <v>0.31313203566860448</v>
      </c>
    </row>
    <row r="565" spans="1:16" ht="20" customHeight="1" x14ac:dyDescent="0.15">
      <c r="A565" s="29"/>
      <c r="B565" s="6"/>
      <c r="C565" s="7"/>
      <c r="D565" s="7"/>
      <c r="E565" s="5">
        <v>114.101</v>
      </c>
      <c r="F565" s="5">
        <v>27.7182</v>
      </c>
      <c r="G565" s="5">
        <f t="shared" si="66"/>
        <v>0.83755532881649553</v>
      </c>
      <c r="H565" s="5">
        <f t="shared" si="67"/>
        <v>0.64955346158082339</v>
      </c>
      <c r="I565" s="7"/>
      <c r="J565" s="7"/>
      <c r="K565" s="7"/>
      <c r="L565" s="7"/>
      <c r="M565" s="5">
        <v>91.14</v>
      </c>
      <c r="N565" s="5">
        <v>28.377099999999999</v>
      </c>
      <c r="O565" s="5">
        <f t="shared" si="70"/>
        <v>0.88086907776467638</v>
      </c>
      <c r="P565" s="5">
        <f t="shared" si="71"/>
        <v>0.34404199729636342</v>
      </c>
    </row>
    <row r="566" spans="1:16" ht="20" customHeight="1" x14ac:dyDescent="0.15">
      <c r="A566" s="29"/>
      <c r="B566" s="6"/>
      <c r="C566" s="7"/>
      <c r="D566" s="7"/>
      <c r="E566" s="5">
        <v>114.304</v>
      </c>
      <c r="F566" s="5">
        <v>28.209099999999999</v>
      </c>
      <c r="G566" s="5">
        <f t="shared" si="66"/>
        <v>0.83904544486937638</v>
      </c>
      <c r="H566" s="5">
        <f t="shared" si="67"/>
        <v>0.66105730361566062</v>
      </c>
      <c r="I566" s="7"/>
      <c r="J566" s="7"/>
      <c r="K566" s="7"/>
      <c r="L566" s="7"/>
      <c r="M566" s="5">
        <v>91.302999999999997</v>
      </c>
      <c r="N566" s="5">
        <v>26.9086</v>
      </c>
      <c r="O566" s="5">
        <f t="shared" si="70"/>
        <v>0.88244447451336672</v>
      </c>
      <c r="P566" s="5">
        <f t="shared" si="71"/>
        <v>0.32623800488594412</v>
      </c>
    </row>
    <row r="567" spans="1:16" ht="20" customHeight="1" x14ac:dyDescent="0.15">
      <c r="A567" s="29"/>
      <c r="B567" s="6"/>
      <c r="C567" s="7"/>
      <c r="D567" s="7"/>
      <c r="E567" s="5">
        <v>114.50700000000001</v>
      </c>
      <c r="F567" s="5">
        <v>28.209099999999999</v>
      </c>
      <c r="G567" s="5">
        <f t="shared" si="66"/>
        <v>0.84053556092225712</v>
      </c>
      <c r="H567" s="5">
        <f t="shared" si="67"/>
        <v>0.66105730361566062</v>
      </c>
      <c r="I567" s="7"/>
      <c r="J567" s="7"/>
      <c r="K567" s="7"/>
      <c r="L567" s="7"/>
      <c r="M567" s="5">
        <v>91.465000000000003</v>
      </c>
      <c r="N567" s="5">
        <v>31.059899999999999</v>
      </c>
      <c r="O567" s="5">
        <f t="shared" si="70"/>
        <v>0.88401020625132898</v>
      </c>
      <c r="P567" s="5">
        <f t="shared" si="71"/>
        <v>0.37656807890254179</v>
      </c>
    </row>
    <row r="568" spans="1:16" ht="20" customHeight="1" x14ac:dyDescent="0.15">
      <c r="A568" s="29"/>
      <c r="B568" s="6"/>
      <c r="C568" s="7"/>
      <c r="D568" s="7"/>
      <c r="E568" s="5">
        <v>114.71</v>
      </c>
      <c r="F568" s="5">
        <v>27.445499999999999</v>
      </c>
      <c r="G568" s="5">
        <f t="shared" si="66"/>
        <v>0.84202567697513786</v>
      </c>
      <c r="H568" s="5">
        <f t="shared" si="67"/>
        <v>0.6431629589878306</v>
      </c>
      <c r="I568" s="7"/>
      <c r="J568" s="7"/>
      <c r="K568" s="7"/>
      <c r="L568" s="7"/>
      <c r="M568" s="5">
        <v>91.626999999999995</v>
      </c>
      <c r="N568" s="5">
        <v>27.972100000000001</v>
      </c>
      <c r="O568" s="5">
        <f t="shared" si="70"/>
        <v>0.88557593798929113</v>
      </c>
      <c r="P568" s="5">
        <f t="shared" si="71"/>
        <v>0.3391318053139189</v>
      </c>
    </row>
    <row r="569" spans="1:16" ht="20" customHeight="1" x14ac:dyDescent="0.15">
      <c r="A569" s="29"/>
      <c r="B569" s="6"/>
      <c r="C569" s="7"/>
      <c r="D569" s="7"/>
      <c r="E569" s="5">
        <v>114.913</v>
      </c>
      <c r="F569" s="5">
        <v>28.4636</v>
      </c>
      <c r="G569" s="5">
        <f t="shared" si="66"/>
        <v>0.8435157930280186</v>
      </c>
      <c r="H569" s="5">
        <f t="shared" si="67"/>
        <v>0.66702130401872861</v>
      </c>
      <c r="I569" s="7"/>
      <c r="J569" s="7"/>
      <c r="K569" s="7"/>
      <c r="L569" s="7"/>
      <c r="M569" s="5">
        <v>91.789000000000001</v>
      </c>
      <c r="N569" s="5">
        <v>27.650700000000001</v>
      </c>
      <c r="O569" s="5">
        <f t="shared" si="70"/>
        <v>0.8871416697272535</v>
      </c>
      <c r="P569" s="5">
        <f t="shared" si="71"/>
        <v>0.33523517394809749</v>
      </c>
    </row>
    <row r="570" spans="1:16" ht="20" customHeight="1" x14ac:dyDescent="0.15">
      <c r="A570" s="29"/>
      <c r="B570" s="6"/>
      <c r="C570" s="7"/>
      <c r="D570" s="7"/>
      <c r="E570" s="5">
        <v>115.116</v>
      </c>
      <c r="F570" s="5">
        <v>28.7636</v>
      </c>
      <c r="G570" s="5">
        <f t="shared" si="66"/>
        <v>0.84500590908089934</v>
      </c>
      <c r="H570" s="5">
        <f t="shared" si="67"/>
        <v>0.67405155989660837</v>
      </c>
      <c r="I570" s="7"/>
      <c r="J570" s="7"/>
      <c r="K570" s="7"/>
      <c r="L570" s="7"/>
      <c r="M570" s="5">
        <v>91.950999999999993</v>
      </c>
      <c r="N570" s="5">
        <v>31.553100000000001</v>
      </c>
      <c r="O570" s="5">
        <f t="shared" si="70"/>
        <v>0.88870740146521565</v>
      </c>
      <c r="P570" s="5">
        <f t="shared" si="71"/>
        <v>0.38254760158338541</v>
      </c>
    </row>
    <row r="571" spans="1:16" ht="20" customHeight="1" x14ac:dyDescent="0.15">
      <c r="A571" s="29"/>
      <c r="B571" s="6"/>
      <c r="C571" s="7"/>
      <c r="D571" s="7"/>
      <c r="E571" s="5">
        <v>115.319</v>
      </c>
      <c r="F571" s="5">
        <v>29.0273</v>
      </c>
      <c r="G571" s="5">
        <f t="shared" si="66"/>
        <v>0.84649602513378019</v>
      </c>
      <c r="H571" s="5">
        <f t="shared" si="67"/>
        <v>0.68023115481326468</v>
      </c>
      <c r="I571" s="7"/>
      <c r="J571" s="7"/>
      <c r="K571" s="7"/>
      <c r="L571" s="7"/>
      <c r="M571" s="5">
        <v>92.113</v>
      </c>
      <c r="N571" s="5">
        <v>35.710900000000002</v>
      </c>
      <c r="O571" s="5">
        <f t="shared" si="70"/>
        <v>0.89027313320317791</v>
      </c>
      <c r="P571" s="5">
        <f t="shared" si="71"/>
        <v>0.4329564811503186</v>
      </c>
    </row>
    <row r="572" spans="1:16" ht="20" customHeight="1" x14ac:dyDescent="0.15">
      <c r="A572" s="29"/>
      <c r="B572" s="6"/>
      <c r="C572" s="7"/>
      <c r="D572" s="7"/>
      <c r="E572" s="5">
        <v>115.52200000000001</v>
      </c>
      <c r="F572" s="5">
        <v>28.9909</v>
      </c>
      <c r="G572" s="5">
        <f t="shared" si="66"/>
        <v>0.84798614118666094</v>
      </c>
      <c r="H572" s="5">
        <f t="shared" si="67"/>
        <v>0.67937815043341532</v>
      </c>
      <c r="I572" s="7"/>
      <c r="J572" s="7"/>
      <c r="K572" s="7"/>
      <c r="L572" s="7"/>
      <c r="M572" s="5">
        <v>92.275999999999996</v>
      </c>
      <c r="N572" s="5">
        <v>38.6785</v>
      </c>
      <c r="O572" s="5">
        <f t="shared" si="70"/>
        <v>0.89184852995186825</v>
      </c>
      <c r="P572" s="5">
        <f t="shared" si="71"/>
        <v>0.46893545825427524</v>
      </c>
    </row>
    <row r="573" spans="1:16" ht="20" customHeight="1" x14ac:dyDescent="0.15">
      <c r="A573" s="29"/>
      <c r="B573" s="6"/>
      <c r="C573" s="7"/>
      <c r="D573" s="7"/>
      <c r="E573" s="5">
        <v>115.72499999999999</v>
      </c>
      <c r="F573" s="5">
        <v>29.681799999999999</v>
      </c>
      <c r="G573" s="5">
        <f t="shared" si="66"/>
        <v>0.84947625723954168</v>
      </c>
      <c r="H573" s="5">
        <f t="shared" si="67"/>
        <v>0.69556882972017242</v>
      </c>
      <c r="I573" s="7"/>
      <c r="J573" s="7"/>
      <c r="K573" s="7"/>
      <c r="L573" s="7"/>
      <c r="M573" s="5">
        <v>92.438000000000002</v>
      </c>
      <c r="N573" s="5">
        <v>37.591200000000001</v>
      </c>
      <c r="O573" s="5">
        <f t="shared" si="70"/>
        <v>0.89341426168983051</v>
      </c>
      <c r="P573" s="5">
        <f t="shared" si="71"/>
        <v>0.45575310827276422</v>
      </c>
    </row>
    <row r="574" spans="1:16" ht="20" customHeight="1" x14ac:dyDescent="0.15">
      <c r="A574" s="29"/>
      <c r="B574" s="6"/>
      <c r="C574" s="7"/>
      <c r="D574" s="7"/>
      <c r="E574" s="5">
        <v>115.928</v>
      </c>
      <c r="F574" s="5">
        <v>29.809100000000001</v>
      </c>
      <c r="G574" s="5">
        <f t="shared" si="66"/>
        <v>0.85096637329242242</v>
      </c>
      <c r="H574" s="5">
        <f t="shared" si="67"/>
        <v>0.69855200163101938</v>
      </c>
      <c r="I574" s="7"/>
      <c r="J574" s="7"/>
      <c r="K574" s="7"/>
      <c r="L574" s="7"/>
      <c r="M574" s="5">
        <v>92.6</v>
      </c>
      <c r="N574" s="5">
        <v>39.499499999999998</v>
      </c>
      <c r="O574" s="5">
        <f t="shared" si="70"/>
        <v>0.89497999342779266</v>
      </c>
      <c r="P574" s="5">
        <f t="shared" si="71"/>
        <v>0.47888920545819363</v>
      </c>
    </row>
    <row r="575" spans="1:16" ht="20" customHeight="1" x14ac:dyDescent="0.15">
      <c r="A575" s="29"/>
      <c r="B575" s="6"/>
      <c r="C575" s="7"/>
      <c r="D575" s="7"/>
      <c r="E575" s="5">
        <v>116.131</v>
      </c>
      <c r="F575" s="5">
        <v>29.7364</v>
      </c>
      <c r="G575" s="5">
        <f t="shared" si="66"/>
        <v>0.85245648934530327</v>
      </c>
      <c r="H575" s="5">
        <f t="shared" si="67"/>
        <v>0.69684833628994647</v>
      </c>
      <c r="I575" s="7"/>
      <c r="J575" s="7"/>
      <c r="K575" s="7"/>
      <c r="L575" s="7"/>
      <c r="M575" s="5">
        <v>92.762</v>
      </c>
      <c r="N575" s="5">
        <v>35.319899999999997</v>
      </c>
      <c r="O575" s="5">
        <f t="shared" si="70"/>
        <v>0.89654572516575504</v>
      </c>
      <c r="P575" s="5">
        <f t="shared" si="71"/>
        <v>0.42821602419936589</v>
      </c>
    </row>
    <row r="576" spans="1:16" ht="20" customHeight="1" x14ac:dyDescent="0.15">
      <c r="A576" s="29"/>
      <c r="B576" s="6"/>
      <c r="C576" s="7"/>
      <c r="D576" s="7"/>
      <c r="E576" s="5">
        <v>116.334</v>
      </c>
      <c r="F576" s="5">
        <v>29.345500000000001</v>
      </c>
      <c r="G576" s="5">
        <f t="shared" si="66"/>
        <v>0.85394660539818401</v>
      </c>
      <c r="H576" s="5">
        <f t="shared" si="67"/>
        <v>0.68768791288106923</v>
      </c>
      <c r="I576" s="7"/>
      <c r="J576" s="7"/>
      <c r="K576" s="7"/>
      <c r="L576" s="7"/>
      <c r="M576" s="5">
        <v>92.924000000000007</v>
      </c>
      <c r="N576" s="5">
        <v>35.216700000000003</v>
      </c>
      <c r="O576" s="5">
        <f t="shared" si="70"/>
        <v>0.8981114569037173</v>
      </c>
      <c r="P576" s="5">
        <f t="shared" si="71"/>
        <v>0.42696483453865419</v>
      </c>
    </row>
    <row r="577" spans="1:16" ht="20" customHeight="1" x14ac:dyDescent="0.15">
      <c r="A577" s="29"/>
      <c r="B577" s="6"/>
      <c r="C577" s="7"/>
      <c r="D577" s="7"/>
      <c r="E577" s="5">
        <v>116.53700000000001</v>
      </c>
      <c r="F577" s="5">
        <v>27.9909</v>
      </c>
      <c r="G577" s="5">
        <f t="shared" si="66"/>
        <v>0.85543672145106486</v>
      </c>
      <c r="H577" s="5">
        <f t="shared" si="67"/>
        <v>0.65594396417381606</v>
      </c>
      <c r="I577" s="7"/>
      <c r="J577" s="7"/>
      <c r="K577" s="7"/>
      <c r="L577" s="7"/>
      <c r="M577" s="5">
        <v>93.087000000000003</v>
      </c>
      <c r="N577" s="5">
        <v>36.817100000000003</v>
      </c>
      <c r="O577" s="5">
        <f t="shared" si="70"/>
        <v>0.89968685365240764</v>
      </c>
      <c r="P577" s="5">
        <f t="shared" si="71"/>
        <v>0.4463679734243437</v>
      </c>
    </row>
    <row r="578" spans="1:16" ht="20" customHeight="1" x14ac:dyDescent="0.15">
      <c r="A578" s="29"/>
      <c r="B578" s="6"/>
      <c r="C578" s="7"/>
      <c r="D578" s="7"/>
      <c r="E578" s="5">
        <v>116.741</v>
      </c>
      <c r="F578" s="5">
        <v>28.4727</v>
      </c>
      <c r="G578" s="5">
        <f t="shared" si="66"/>
        <v>0.85693417797711247</v>
      </c>
      <c r="H578" s="5">
        <f t="shared" si="67"/>
        <v>0.66723455511369101</v>
      </c>
      <c r="I578" s="7"/>
      <c r="J578" s="7"/>
      <c r="K578" s="7"/>
      <c r="L578" s="7"/>
      <c r="M578" s="5">
        <v>93.248999999999995</v>
      </c>
      <c r="N578" s="5">
        <v>35.540500000000002</v>
      </c>
      <c r="O578" s="5">
        <f t="shared" si="70"/>
        <v>0.90125258539036979</v>
      </c>
      <c r="P578" s="5">
        <f t="shared" si="71"/>
        <v>0.43089056333844561</v>
      </c>
    </row>
    <row r="579" spans="1:16" ht="20" customHeight="1" x14ac:dyDescent="0.15">
      <c r="A579" s="29"/>
      <c r="B579" s="6"/>
      <c r="C579" s="7"/>
      <c r="D579" s="7"/>
      <c r="E579" s="5">
        <v>116.944</v>
      </c>
      <c r="F579" s="5">
        <v>29.436399999999999</v>
      </c>
      <c r="G579" s="5">
        <f t="shared" ref="G579:G642" si="72">E579/136.231</f>
        <v>0.85842429402999321</v>
      </c>
      <c r="H579" s="5">
        <f t="shared" ref="H579:H642" si="73">F579/42.6727</f>
        <v>0.68981808041206671</v>
      </c>
      <c r="I579" s="7"/>
      <c r="J579" s="7"/>
      <c r="K579" s="7"/>
      <c r="L579" s="7"/>
      <c r="M579" s="5">
        <v>93.411000000000001</v>
      </c>
      <c r="N579" s="5">
        <v>43.197000000000003</v>
      </c>
      <c r="O579" s="5">
        <f t="shared" ref="O579:O641" si="74">M579/103.466</f>
        <v>0.90281831712833205</v>
      </c>
      <c r="P579" s="5">
        <f t="shared" ref="P579:P641" si="75">N579/82.4815</f>
        <v>0.52371743966828932</v>
      </c>
    </row>
    <row r="580" spans="1:16" ht="20" customHeight="1" x14ac:dyDescent="0.15">
      <c r="A580" s="29"/>
      <c r="B580" s="6"/>
      <c r="C580" s="7"/>
      <c r="D580" s="7"/>
      <c r="E580" s="5">
        <v>117.14700000000001</v>
      </c>
      <c r="F580" s="5">
        <v>29.063600000000001</v>
      </c>
      <c r="G580" s="5">
        <f t="shared" si="72"/>
        <v>0.85991441008287406</v>
      </c>
      <c r="H580" s="5">
        <f t="shared" si="73"/>
        <v>0.68108181577448823</v>
      </c>
      <c r="I580" s="7"/>
      <c r="J580" s="7"/>
      <c r="K580" s="7"/>
      <c r="L580" s="7"/>
      <c r="M580" s="5">
        <v>93.572999999999993</v>
      </c>
      <c r="N580" s="5">
        <v>30.973099999999999</v>
      </c>
      <c r="O580" s="5">
        <f t="shared" si="74"/>
        <v>0.9043840488662942</v>
      </c>
      <c r="P580" s="5">
        <f t="shared" si="75"/>
        <v>0.37551572170729192</v>
      </c>
    </row>
    <row r="581" spans="1:16" ht="20" customHeight="1" x14ac:dyDescent="0.15">
      <c r="A581" s="29"/>
      <c r="B581" s="6"/>
      <c r="C581" s="7"/>
      <c r="D581" s="7"/>
      <c r="E581" s="5">
        <v>117.35</v>
      </c>
      <c r="F581" s="5">
        <v>28.8</v>
      </c>
      <c r="G581" s="5">
        <f t="shared" si="72"/>
        <v>0.86140452613575469</v>
      </c>
      <c r="H581" s="5">
        <f t="shared" si="73"/>
        <v>0.67490456427645784</v>
      </c>
      <c r="I581" s="7"/>
      <c r="J581" s="7"/>
      <c r="K581" s="7"/>
      <c r="L581" s="7"/>
      <c r="M581" s="5">
        <v>93.734999999999999</v>
      </c>
      <c r="N581" s="5">
        <v>30.6129</v>
      </c>
      <c r="O581" s="5">
        <f t="shared" si="74"/>
        <v>0.90594978060425657</v>
      </c>
      <c r="P581" s="5">
        <f t="shared" si="75"/>
        <v>0.3711486818256215</v>
      </c>
    </row>
    <row r="582" spans="1:16" ht="20" customHeight="1" x14ac:dyDescent="0.15">
      <c r="A582" s="29"/>
      <c r="B582" s="6"/>
      <c r="C582" s="7"/>
      <c r="D582" s="7"/>
      <c r="E582" s="5">
        <v>117.553</v>
      </c>
      <c r="F582" s="5">
        <v>28</v>
      </c>
      <c r="G582" s="5">
        <f t="shared" si="72"/>
        <v>0.86289464218863554</v>
      </c>
      <c r="H582" s="5">
        <f t="shared" si="73"/>
        <v>0.65615721526877846</v>
      </c>
      <c r="I582" s="7"/>
      <c r="J582" s="7"/>
      <c r="K582" s="7"/>
      <c r="L582" s="7"/>
      <c r="M582" s="5">
        <v>93.897000000000006</v>
      </c>
      <c r="N582" s="5">
        <v>22.983599999999999</v>
      </c>
      <c r="O582" s="5">
        <f t="shared" si="74"/>
        <v>0.90751551234221883</v>
      </c>
      <c r="P582" s="5">
        <f t="shared" si="75"/>
        <v>0.27865157641410498</v>
      </c>
    </row>
    <row r="583" spans="1:16" ht="20" customHeight="1" x14ac:dyDescent="0.15">
      <c r="A583" s="29"/>
      <c r="B583" s="6"/>
      <c r="C583" s="7"/>
      <c r="D583" s="7"/>
      <c r="E583" s="5">
        <v>117.756</v>
      </c>
      <c r="F583" s="5">
        <v>27.372699999999998</v>
      </c>
      <c r="G583" s="5">
        <f t="shared" si="72"/>
        <v>0.86438475824151628</v>
      </c>
      <c r="H583" s="5">
        <f t="shared" si="73"/>
        <v>0.64145695022813176</v>
      </c>
      <c r="I583" s="7"/>
      <c r="J583" s="7"/>
      <c r="K583" s="7"/>
      <c r="L583" s="7"/>
      <c r="M583" s="5">
        <v>94.06</v>
      </c>
      <c r="N583" s="5">
        <v>28.190100000000001</v>
      </c>
      <c r="O583" s="5">
        <f t="shared" si="74"/>
        <v>0.90909090909090917</v>
      </c>
      <c r="P583" s="5">
        <f t="shared" si="75"/>
        <v>0.34177482223286437</v>
      </c>
    </row>
    <row r="584" spans="1:16" ht="20" customHeight="1" x14ac:dyDescent="0.15">
      <c r="A584" s="29"/>
      <c r="B584" s="6"/>
      <c r="C584" s="7"/>
      <c r="D584" s="7"/>
      <c r="E584" s="5">
        <v>117.959</v>
      </c>
      <c r="F584" s="5">
        <v>28.063600000000001</v>
      </c>
      <c r="G584" s="5">
        <f t="shared" si="72"/>
        <v>0.86587487429439702</v>
      </c>
      <c r="H584" s="5">
        <f t="shared" si="73"/>
        <v>0.65764762951488898</v>
      </c>
      <c r="I584" s="7"/>
      <c r="J584" s="7"/>
      <c r="K584" s="7"/>
      <c r="L584" s="7"/>
      <c r="M584" s="5">
        <v>94.221999999999994</v>
      </c>
      <c r="N584" s="5">
        <v>30.646000000000001</v>
      </c>
      <c r="O584" s="5">
        <f t="shared" si="74"/>
        <v>0.91065664082887132</v>
      </c>
      <c r="P584" s="5">
        <f t="shared" si="75"/>
        <v>0.37154998393579169</v>
      </c>
    </row>
    <row r="585" spans="1:16" ht="20" customHeight="1" x14ac:dyDescent="0.15">
      <c r="A585" s="29"/>
      <c r="B585" s="6"/>
      <c r="C585" s="7"/>
      <c r="D585" s="7"/>
      <c r="E585" s="5">
        <v>118.16200000000001</v>
      </c>
      <c r="F585" s="5">
        <v>28.672699999999999</v>
      </c>
      <c r="G585" s="5">
        <f t="shared" si="72"/>
        <v>0.86736499034727788</v>
      </c>
      <c r="H585" s="5">
        <f t="shared" si="73"/>
        <v>0.67192139236561077</v>
      </c>
      <c r="I585" s="7"/>
      <c r="J585" s="7"/>
      <c r="K585" s="7"/>
      <c r="L585" s="7"/>
      <c r="M585" s="5">
        <v>94.384</v>
      </c>
      <c r="N585" s="5">
        <v>21.2454</v>
      </c>
      <c r="O585" s="5">
        <f t="shared" si="74"/>
        <v>0.91222237256683358</v>
      </c>
      <c r="P585" s="5">
        <f t="shared" si="75"/>
        <v>0.25757775986130227</v>
      </c>
    </row>
    <row r="586" spans="1:16" ht="20" customHeight="1" x14ac:dyDescent="0.15">
      <c r="A586" s="29"/>
      <c r="B586" s="6"/>
      <c r="C586" s="7"/>
      <c r="D586" s="7"/>
      <c r="E586" s="5">
        <v>118.36499999999999</v>
      </c>
      <c r="F586" s="5">
        <v>28.436399999999999</v>
      </c>
      <c r="G586" s="5">
        <f t="shared" si="72"/>
        <v>0.86885510640015851</v>
      </c>
      <c r="H586" s="5">
        <f t="shared" si="73"/>
        <v>0.66638389415246746</v>
      </c>
      <c r="I586" s="7"/>
      <c r="J586" s="7"/>
      <c r="K586" s="7"/>
      <c r="L586" s="7"/>
      <c r="M586" s="5">
        <v>94.546000000000006</v>
      </c>
      <c r="N586" s="5">
        <v>26.537500000000001</v>
      </c>
      <c r="O586" s="5">
        <f t="shared" si="74"/>
        <v>0.91378810430479585</v>
      </c>
      <c r="P586" s="5">
        <f t="shared" si="75"/>
        <v>0.32173881415832645</v>
      </c>
    </row>
    <row r="587" spans="1:16" ht="20" customHeight="1" x14ac:dyDescent="0.15">
      <c r="A587" s="29"/>
      <c r="B587" s="6"/>
      <c r="C587" s="7"/>
      <c r="D587" s="7"/>
      <c r="E587" s="5">
        <v>118.568</v>
      </c>
      <c r="F587" s="5">
        <v>27.4909</v>
      </c>
      <c r="G587" s="5">
        <f t="shared" si="72"/>
        <v>0.87034522245303936</v>
      </c>
      <c r="H587" s="5">
        <f t="shared" si="73"/>
        <v>0.64422687104401644</v>
      </c>
      <c r="I587" s="7"/>
      <c r="J587" s="7"/>
      <c r="K587" s="7"/>
      <c r="L587" s="7"/>
      <c r="M587" s="5">
        <v>94.707999999999998</v>
      </c>
      <c r="N587" s="5">
        <v>25.996700000000001</v>
      </c>
      <c r="O587" s="5">
        <f t="shared" si="74"/>
        <v>0.915353836042758</v>
      </c>
      <c r="P587" s="5">
        <f t="shared" si="75"/>
        <v>0.31518219237041034</v>
      </c>
    </row>
    <row r="588" spans="1:16" ht="20" customHeight="1" x14ac:dyDescent="0.15">
      <c r="A588" s="29"/>
      <c r="B588" s="6"/>
      <c r="C588" s="7"/>
      <c r="D588" s="7"/>
      <c r="E588" s="5">
        <v>118.771</v>
      </c>
      <c r="F588" s="5">
        <v>27.354500000000002</v>
      </c>
      <c r="G588" s="5">
        <f t="shared" si="72"/>
        <v>0.8718353385059201</v>
      </c>
      <c r="H588" s="5">
        <f t="shared" si="73"/>
        <v>0.64103044803820719</v>
      </c>
      <c r="I588" s="7"/>
      <c r="J588" s="7"/>
      <c r="K588" s="7"/>
      <c r="L588" s="7"/>
      <c r="M588" s="5">
        <v>94.87</v>
      </c>
      <c r="N588" s="5">
        <v>26.261900000000001</v>
      </c>
      <c r="O588" s="5">
        <f t="shared" si="74"/>
        <v>0.91691956778072037</v>
      </c>
      <c r="P588" s="5">
        <f t="shared" si="75"/>
        <v>0.31839745882409998</v>
      </c>
    </row>
    <row r="589" spans="1:16" ht="20" customHeight="1" x14ac:dyDescent="0.15">
      <c r="A589" s="29"/>
      <c r="B589" s="6"/>
      <c r="C589" s="7"/>
      <c r="D589" s="7"/>
      <c r="E589" s="5">
        <v>118.974</v>
      </c>
      <c r="F589" s="5">
        <v>27.627300000000002</v>
      </c>
      <c r="G589" s="5">
        <f t="shared" si="72"/>
        <v>0.87332545455880095</v>
      </c>
      <c r="H589" s="5">
        <f t="shared" si="73"/>
        <v>0.64742329404982579</v>
      </c>
      <c r="I589" s="7"/>
      <c r="J589" s="7"/>
      <c r="K589" s="7"/>
      <c r="L589" s="7"/>
      <c r="M589" s="5">
        <v>95.033000000000001</v>
      </c>
      <c r="N589" s="5">
        <v>28.857299999999999</v>
      </c>
      <c r="O589" s="5">
        <f t="shared" si="74"/>
        <v>0.91849496452941071</v>
      </c>
      <c r="P589" s="5">
        <f t="shared" si="75"/>
        <v>0.34986390887653596</v>
      </c>
    </row>
    <row r="590" spans="1:16" ht="20" customHeight="1" x14ac:dyDescent="0.15">
      <c r="A590" s="29"/>
      <c r="B590" s="6"/>
      <c r="C590" s="7"/>
      <c r="D590" s="7"/>
      <c r="E590" s="5">
        <v>119.17700000000001</v>
      </c>
      <c r="F590" s="5">
        <v>28.090900000000001</v>
      </c>
      <c r="G590" s="5">
        <f t="shared" si="72"/>
        <v>0.87481557061168169</v>
      </c>
      <c r="H590" s="5">
        <f t="shared" si="73"/>
        <v>0.65828738279977606</v>
      </c>
      <c r="I590" s="7"/>
      <c r="J590" s="7"/>
      <c r="K590" s="7"/>
      <c r="L590" s="7"/>
      <c r="M590" s="5">
        <v>95.194999999999993</v>
      </c>
      <c r="N590" s="5">
        <v>30.355799999999999</v>
      </c>
      <c r="O590" s="5">
        <f t="shared" si="74"/>
        <v>0.92006069626737286</v>
      </c>
      <c r="P590" s="5">
        <f t="shared" si="75"/>
        <v>0.36803161921158078</v>
      </c>
    </row>
    <row r="591" spans="1:16" ht="20" customHeight="1" x14ac:dyDescent="0.15">
      <c r="A591" s="29"/>
      <c r="B591" s="6"/>
      <c r="C591" s="7"/>
      <c r="D591" s="7"/>
      <c r="E591" s="5">
        <v>119.38</v>
      </c>
      <c r="F591" s="5">
        <v>28.2364</v>
      </c>
      <c r="G591" s="5">
        <f t="shared" si="72"/>
        <v>0.87630568666456243</v>
      </c>
      <c r="H591" s="5">
        <f t="shared" si="73"/>
        <v>0.6616970569005477</v>
      </c>
      <c r="I591" s="7"/>
      <c r="J591" s="7"/>
      <c r="K591" s="7"/>
      <c r="L591" s="7"/>
      <c r="M591" s="5">
        <v>95.356999999999999</v>
      </c>
      <c r="N591" s="5">
        <v>30.683399999999999</v>
      </c>
      <c r="O591" s="5">
        <f t="shared" si="74"/>
        <v>0.92162642800533512</v>
      </c>
      <c r="P591" s="5">
        <f t="shared" si="75"/>
        <v>0.37200341894849148</v>
      </c>
    </row>
    <row r="592" spans="1:16" ht="20" customHeight="1" x14ac:dyDescent="0.15">
      <c r="A592" s="29"/>
      <c r="B592" s="6"/>
      <c r="C592" s="7"/>
      <c r="D592" s="7"/>
      <c r="E592" s="5">
        <v>119.583</v>
      </c>
      <c r="F592" s="5">
        <v>27.709099999999999</v>
      </c>
      <c r="G592" s="5">
        <f t="shared" si="72"/>
        <v>0.87779580271744317</v>
      </c>
      <c r="H592" s="5">
        <f t="shared" si="73"/>
        <v>0.64934021048586099</v>
      </c>
      <c r="I592" s="7"/>
      <c r="J592" s="7"/>
      <c r="K592" s="7"/>
      <c r="L592" s="7"/>
      <c r="M592" s="5">
        <v>95.519000000000005</v>
      </c>
      <c r="N592" s="5">
        <v>31.551200000000001</v>
      </c>
      <c r="O592" s="5">
        <f t="shared" si="74"/>
        <v>0.92319215974329738</v>
      </c>
      <c r="P592" s="5">
        <f t="shared" si="75"/>
        <v>0.38252456611482577</v>
      </c>
    </row>
    <row r="593" spans="1:16" ht="20" customHeight="1" x14ac:dyDescent="0.15">
      <c r="A593" s="29"/>
      <c r="B593" s="6"/>
      <c r="C593" s="7"/>
      <c r="D593" s="7"/>
      <c r="E593" s="5">
        <v>119.786</v>
      </c>
      <c r="F593" s="5">
        <v>27.609100000000002</v>
      </c>
      <c r="G593" s="5">
        <f t="shared" si="72"/>
        <v>0.87928591877032403</v>
      </c>
      <c r="H593" s="5">
        <f t="shared" si="73"/>
        <v>0.64699679185990111</v>
      </c>
      <c r="I593" s="7"/>
      <c r="J593" s="7"/>
      <c r="K593" s="7"/>
      <c r="L593" s="7"/>
      <c r="M593" s="5">
        <v>95.680999999999997</v>
      </c>
      <c r="N593" s="5">
        <v>32.841700000000003</v>
      </c>
      <c r="O593" s="5">
        <f t="shared" si="74"/>
        <v>0.92475789148125953</v>
      </c>
      <c r="P593" s="5">
        <f t="shared" si="75"/>
        <v>0.39817049883913369</v>
      </c>
    </row>
    <row r="594" spans="1:16" ht="20" customHeight="1" x14ac:dyDescent="0.15">
      <c r="A594" s="29"/>
      <c r="B594" s="6"/>
      <c r="C594" s="7"/>
      <c r="D594" s="7"/>
      <c r="E594" s="5">
        <v>119.989</v>
      </c>
      <c r="F594" s="5">
        <v>28.372699999999998</v>
      </c>
      <c r="G594" s="5">
        <f t="shared" si="72"/>
        <v>0.88077603482320477</v>
      </c>
      <c r="H594" s="5">
        <f t="shared" si="73"/>
        <v>0.66489113648773102</v>
      </c>
      <c r="I594" s="7"/>
      <c r="J594" s="7"/>
      <c r="K594" s="7"/>
      <c r="L594" s="7"/>
      <c r="M594" s="5">
        <v>95.843000000000004</v>
      </c>
      <c r="N594" s="5">
        <v>31.462700000000002</v>
      </c>
      <c r="O594" s="5">
        <f t="shared" si="74"/>
        <v>0.9263236232192219</v>
      </c>
      <c r="P594" s="5">
        <f t="shared" si="75"/>
        <v>0.3814515982371805</v>
      </c>
    </row>
    <row r="595" spans="1:16" ht="20" customHeight="1" x14ac:dyDescent="0.15">
      <c r="A595" s="29"/>
      <c r="B595" s="6"/>
      <c r="C595" s="7"/>
      <c r="D595" s="7"/>
      <c r="E595" s="5">
        <v>120.19199999999999</v>
      </c>
      <c r="F595" s="5">
        <v>28.409099999999999</v>
      </c>
      <c r="G595" s="5">
        <f t="shared" si="72"/>
        <v>0.88226615087608551</v>
      </c>
      <c r="H595" s="5">
        <f t="shared" si="73"/>
        <v>0.66574414086758038</v>
      </c>
      <c r="I595" s="7"/>
      <c r="J595" s="7"/>
      <c r="K595" s="7"/>
      <c r="L595" s="7"/>
      <c r="M595" s="5">
        <v>96.006</v>
      </c>
      <c r="N595" s="5">
        <v>29.1342</v>
      </c>
      <c r="O595" s="5">
        <f t="shared" si="74"/>
        <v>0.92789901996791224</v>
      </c>
      <c r="P595" s="5">
        <f t="shared" si="75"/>
        <v>0.35322102532082955</v>
      </c>
    </row>
    <row r="596" spans="1:16" ht="20" customHeight="1" x14ac:dyDescent="0.15">
      <c r="A596" s="29"/>
      <c r="B596" s="6"/>
      <c r="C596" s="7"/>
      <c r="D596" s="7"/>
      <c r="E596" s="5">
        <v>120.395</v>
      </c>
      <c r="F596" s="5">
        <v>28.1</v>
      </c>
      <c r="G596" s="5">
        <f t="shared" si="72"/>
        <v>0.88375626692896625</v>
      </c>
      <c r="H596" s="5">
        <f t="shared" si="73"/>
        <v>0.65850063389473834</v>
      </c>
      <c r="I596" s="7"/>
      <c r="J596" s="7"/>
      <c r="K596" s="7"/>
      <c r="L596" s="7"/>
      <c r="M596" s="5">
        <v>96.168000000000006</v>
      </c>
      <c r="N596" s="5">
        <v>39.467399999999998</v>
      </c>
      <c r="O596" s="5">
        <f t="shared" si="74"/>
        <v>0.9294647517058745</v>
      </c>
      <c r="P596" s="5">
        <f t="shared" si="75"/>
        <v>0.47850002727884433</v>
      </c>
    </row>
    <row r="597" spans="1:16" ht="20" customHeight="1" x14ac:dyDescent="0.15">
      <c r="A597" s="29"/>
      <c r="B597" s="6"/>
      <c r="C597" s="7"/>
      <c r="D597" s="7"/>
      <c r="E597" s="5">
        <v>120.598</v>
      </c>
      <c r="F597" s="5">
        <v>28.127300000000002</v>
      </c>
      <c r="G597" s="5">
        <f t="shared" si="72"/>
        <v>0.88524638298184699</v>
      </c>
      <c r="H597" s="5">
        <f t="shared" si="73"/>
        <v>0.65914038717962542</v>
      </c>
      <c r="I597" s="7"/>
      <c r="J597" s="7"/>
      <c r="K597" s="7"/>
      <c r="L597" s="7"/>
      <c r="M597" s="5">
        <v>96.33</v>
      </c>
      <c r="N597" s="5">
        <v>47.877499999999998</v>
      </c>
      <c r="O597" s="5">
        <f t="shared" si="74"/>
        <v>0.93103048344383665</v>
      </c>
      <c r="P597" s="5">
        <f t="shared" si="75"/>
        <v>0.58046349787528106</v>
      </c>
    </row>
    <row r="598" spans="1:16" ht="20" customHeight="1" x14ac:dyDescent="0.15">
      <c r="A598" s="29"/>
      <c r="B598" s="6"/>
      <c r="C598" s="7"/>
      <c r="D598" s="7"/>
      <c r="E598" s="5">
        <v>120.801</v>
      </c>
      <c r="F598" s="5">
        <v>28.5182</v>
      </c>
      <c r="G598" s="5">
        <f t="shared" si="72"/>
        <v>0.88673649903472784</v>
      </c>
      <c r="H598" s="5">
        <f t="shared" si="73"/>
        <v>0.66830081058850277</v>
      </c>
      <c r="I598" s="7"/>
      <c r="J598" s="7"/>
      <c r="K598" s="7"/>
      <c r="L598" s="7"/>
      <c r="M598" s="5">
        <v>96.492000000000004</v>
      </c>
      <c r="N598" s="5">
        <v>47.773699999999998</v>
      </c>
      <c r="O598" s="5">
        <f t="shared" si="74"/>
        <v>0.93259621518179892</v>
      </c>
      <c r="P598" s="5">
        <f t="shared" si="75"/>
        <v>0.5792050338560768</v>
      </c>
    </row>
    <row r="599" spans="1:16" ht="20" customHeight="1" x14ac:dyDescent="0.15">
      <c r="A599" s="29"/>
      <c r="B599" s="6"/>
      <c r="C599" s="7"/>
      <c r="D599" s="7"/>
      <c r="E599" s="5">
        <v>121.004</v>
      </c>
      <c r="F599" s="5">
        <v>28.3</v>
      </c>
      <c r="G599" s="5">
        <f t="shared" si="72"/>
        <v>0.88822661508760858</v>
      </c>
      <c r="H599" s="5">
        <f t="shared" si="73"/>
        <v>0.66318747114665821</v>
      </c>
      <c r="I599" s="7"/>
      <c r="J599" s="7"/>
      <c r="K599" s="7"/>
      <c r="L599" s="7"/>
      <c r="M599" s="5">
        <v>96.653999999999996</v>
      </c>
      <c r="N599" s="5">
        <v>40.161999999999999</v>
      </c>
      <c r="O599" s="5">
        <f t="shared" si="74"/>
        <v>0.93416194691976107</v>
      </c>
      <c r="P599" s="5">
        <f t="shared" si="75"/>
        <v>0.48692130962700725</v>
      </c>
    </row>
    <row r="600" spans="1:16" ht="20" customHeight="1" x14ac:dyDescent="0.15">
      <c r="A600" s="29"/>
      <c r="B600" s="6"/>
      <c r="C600" s="7"/>
      <c r="D600" s="7"/>
      <c r="E600" s="5">
        <v>121.20699999999999</v>
      </c>
      <c r="F600" s="5">
        <v>28.081800000000001</v>
      </c>
      <c r="G600" s="5">
        <f t="shared" si="72"/>
        <v>0.88971673114048933</v>
      </c>
      <c r="H600" s="5">
        <f t="shared" si="73"/>
        <v>0.65807413170481366</v>
      </c>
      <c r="I600" s="7"/>
      <c r="J600" s="7"/>
      <c r="K600" s="7"/>
      <c r="L600" s="7"/>
      <c r="M600" s="5">
        <v>96.816000000000003</v>
      </c>
      <c r="N600" s="5">
        <v>28.492599999999999</v>
      </c>
      <c r="O600" s="5">
        <f t="shared" si="74"/>
        <v>0.93572767865772344</v>
      </c>
      <c r="P600" s="5">
        <f t="shared" si="75"/>
        <v>0.3454423113061717</v>
      </c>
    </row>
    <row r="601" spans="1:16" ht="20" customHeight="1" x14ac:dyDescent="0.15">
      <c r="A601" s="29"/>
      <c r="B601" s="6"/>
      <c r="C601" s="7"/>
      <c r="D601" s="7"/>
      <c r="E601" s="5">
        <v>121.41</v>
      </c>
      <c r="F601" s="5">
        <v>27.554500000000001</v>
      </c>
      <c r="G601" s="5">
        <f t="shared" si="72"/>
        <v>0.89120684719337007</v>
      </c>
      <c r="H601" s="5">
        <f t="shared" si="73"/>
        <v>0.64571728529012695</v>
      </c>
      <c r="I601" s="7"/>
      <c r="J601" s="7"/>
      <c r="K601" s="7"/>
      <c r="L601" s="7"/>
      <c r="M601" s="5">
        <v>96.978999999999999</v>
      </c>
      <c r="N601" s="5">
        <v>35.917499999999997</v>
      </c>
      <c r="O601" s="5">
        <f t="shared" si="74"/>
        <v>0.93730307540641378</v>
      </c>
      <c r="P601" s="5">
        <f t="shared" si="75"/>
        <v>0.43546128525790628</v>
      </c>
    </row>
    <row r="602" spans="1:16" ht="20" customHeight="1" x14ac:dyDescent="0.15">
      <c r="A602" s="29"/>
      <c r="B602" s="6"/>
      <c r="C602" s="7"/>
      <c r="D602" s="7"/>
      <c r="E602" s="5">
        <v>121.613</v>
      </c>
      <c r="F602" s="5">
        <v>26.9</v>
      </c>
      <c r="G602" s="5">
        <f t="shared" si="72"/>
        <v>0.89269696324625092</v>
      </c>
      <c r="H602" s="5">
        <f t="shared" si="73"/>
        <v>0.63037961038321921</v>
      </c>
      <c r="I602" s="7"/>
      <c r="J602" s="7"/>
      <c r="K602" s="7"/>
      <c r="L602" s="7"/>
      <c r="M602" s="5">
        <v>97.141000000000005</v>
      </c>
      <c r="N602" s="5">
        <v>32.189500000000002</v>
      </c>
      <c r="O602" s="5">
        <f t="shared" si="74"/>
        <v>0.93886880714437604</v>
      </c>
      <c r="P602" s="5">
        <f t="shared" si="75"/>
        <v>0.39026327115777482</v>
      </c>
    </row>
    <row r="603" spans="1:16" ht="20" customHeight="1" x14ac:dyDescent="0.15">
      <c r="A603" s="29"/>
      <c r="B603" s="6"/>
      <c r="C603" s="7"/>
      <c r="D603" s="7"/>
      <c r="E603" s="5">
        <v>121.816</v>
      </c>
      <c r="F603" s="5">
        <v>27.545500000000001</v>
      </c>
      <c r="G603" s="5">
        <f t="shared" si="72"/>
        <v>0.89418707929913166</v>
      </c>
      <c r="H603" s="5">
        <f t="shared" si="73"/>
        <v>0.64550637761379059</v>
      </c>
      <c r="I603" s="7"/>
      <c r="J603" s="7"/>
      <c r="K603" s="7"/>
      <c r="L603" s="7"/>
      <c r="M603" s="5">
        <v>97.302999999999997</v>
      </c>
      <c r="N603" s="5">
        <v>33.815399999999997</v>
      </c>
      <c r="O603" s="5">
        <f t="shared" si="74"/>
        <v>0.94043453888233819</v>
      </c>
      <c r="P603" s="5">
        <f t="shared" si="75"/>
        <v>0.40997557027939596</v>
      </c>
    </row>
    <row r="604" spans="1:16" ht="20" customHeight="1" x14ac:dyDescent="0.15">
      <c r="A604" s="29"/>
      <c r="B604" s="6"/>
      <c r="C604" s="7"/>
      <c r="D604" s="7"/>
      <c r="E604" s="5">
        <v>122.01900000000001</v>
      </c>
      <c r="F604" s="5">
        <v>27.7</v>
      </c>
      <c r="G604" s="5">
        <f t="shared" si="72"/>
        <v>0.89567719535201251</v>
      </c>
      <c r="H604" s="5">
        <f t="shared" si="73"/>
        <v>0.64912695939089859</v>
      </c>
      <c r="I604" s="7"/>
      <c r="J604" s="7"/>
      <c r="K604" s="7"/>
      <c r="L604" s="7"/>
      <c r="M604" s="5">
        <v>97.465000000000003</v>
      </c>
      <c r="N604" s="5">
        <v>37.145200000000003</v>
      </c>
      <c r="O604" s="5">
        <f t="shared" si="74"/>
        <v>0.94200027062030045</v>
      </c>
      <c r="P604" s="5">
        <f t="shared" si="75"/>
        <v>0.45034583512666482</v>
      </c>
    </row>
    <row r="605" spans="1:16" ht="20" customHeight="1" x14ac:dyDescent="0.15">
      <c r="A605" s="29"/>
      <c r="B605" s="6"/>
      <c r="C605" s="7"/>
      <c r="D605" s="7"/>
      <c r="E605" s="5">
        <v>122.22199999999999</v>
      </c>
      <c r="F605" s="5">
        <v>27.363600000000002</v>
      </c>
      <c r="G605" s="5">
        <f t="shared" si="72"/>
        <v>0.89716731140489314</v>
      </c>
      <c r="H605" s="5">
        <f t="shared" si="73"/>
        <v>0.64124369913316948</v>
      </c>
      <c r="I605" s="7"/>
      <c r="J605" s="7"/>
      <c r="K605" s="7"/>
      <c r="L605" s="7"/>
      <c r="M605" s="5">
        <v>97.626999999999995</v>
      </c>
      <c r="N605" s="5">
        <v>50.000100000000003</v>
      </c>
      <c r="O605" s="5">
        <f t="shared" si="74"/>
        <v>0.9435660023582626</v>
      </c>
      <c r="P605" s="5">
        <f t="shared" si="75"/>
        <v>0.60619775343561899</v>
      </c>
    </row>
    <row r="606" spans="1:16" ht="20" customHeight="1" x14ac:dyDescent="0.15">
      <c r="A606" s="29"/>
      <c r="B606" s="6"/>
      <c r="C606" s="7"/>
      <c r="D606" s="7"/>
      <c r="E606" s="5">
        <v>122.425</v>
      </c>
      <c r="F606" s="5">
        <v>27.909099999999999</v>
      </c>
      <c r="G606" s="5">
        <f t="shared" si="72"/>
        <v>0.89865742745777399</v>
      </c>
      <c r="H606" s="5">
        <f t="shared" si="73"/>
        <v>0.65402704773778086</v>
      </c>
      <c r="I606" s="7"/>
      <c r="J606" s="7"/>
      <c r="K606" s="7"/>
      <c r="L606" s="7"/>
      <c r="M606" s="5">
        <v>97.79</v>
      </c>
      <c r="N606" s="5">
        <v>45.262</v>
      </c>
      <c r="O606" s="5">
        <f t="shared" si="74"/>
        <v>0.94514139910695316</v>
      </c>
      <c r="P606" s="5">
        <f t="shared" si="75"/>
        <v>0.54875335681334603</v>
      </c>
    </row>
    <row r="607" spans="1:16" ht="20" customHeight="1" x14ac:dyDescent="0.15">
      <c r="A607" s="29"/>
      <c r="B607" s="6"/>
      <c r="C607" s="7"/>
      <c r="D607" s="7"/>
      <c r="E607" s="5">
        <v>122.628</v>
      </c>
      <c r="F607" s="5">
        <v>28.2</v>
      </c>
      <c r="G607" s="5">
        <f t="shared" si="72"/>
        <v>0.90014754351065474</v>
      </c>
      <c r="H607" s="5">
        <f t="shared" si="73"/>
        <v>0.66084405252069822</v>
      </c>
      <c r="I607" s="7"/>
      <c r="J607" s="7"/>
      <c r="K607" s="7"/>
      <c r="L607" s="7"/>
      <c r="M607" s="5">
        <v>97.951999999999998</v>
      </c>
      <c r="N607" s="5">
        <v>50.7697</v>
      </c>
      <c r="O607" s="5">
        <f t="shared" si="74"/>
        <v>0.94670713084491531</v>
      </c>
      <c r="P607" s="5">
        <f t="shared" si="75"/>
        <v>0.61552833059534562</v>
      </c>
    </row>
    <row r="608" spans="1:16" ht="20" customHeight="1" x14ac:dyDescent="0.15">
      <c r="A608" s="29"/>
      <c r="B608" s="6"/>
      <c r="C608" s="7"/>
      <c r="D608" s="7"/>
      <c r="E608" s="5">
        <v>122.831</v>
      </c>
      <c r="F608" s="5">
        <v>27.4818</v>
      </c>
      <c r="G608" s="5">
        <f t="shared" si="72"/>
        <v>0.90163765956353548</v>
      </c>
      <c r="H608" s="5">
        <f t="shared" si="73"/>
        <v>0.64401361994905404</v>
      </c>
      <c r="I608" s="7"/>
      <c r="J608" s="7"/>
      <c r="K608" s="7"/>
      <c r="L608" s="7"/>
      <c r="M608" s="5">
        <v>98.114000000000004</v>
      </c>
      <c r="N608" s="5">
        <v>52.7776</v>
      </c>
      <c r="O608" s="5">
        <f t="shared" si="74"/>
        <v>0.94827286258287757</v>
      </c>
      <c r="P608" s="5">
        <f t="shared" si="75"/>
        <v>0.63987197129053186</v>
      </c>
    </row>
    <row r="609" spans="1:16" ht="20" customHeight="1" x14ac:dyDescent="0.15">
      <c r="A609" s="29"/>
      <c r="B609" s="6"/>
      <c r="C609" s="7"/>
      <c r="D609" s="7"/>
      <c r="E609" s="5">
        <v>123.03400000000001</v>
      </c>
      <c r="F609" s="5">
        <v>26.9909</v>
      </c>
      <c r="G609" s="5">
        <f t="shared" si="72"/>
        <v>0.90312777561641633</v>
      </c>
      <c r="H609" s="5">
        <f t="shared" si="73"/>
        <v>0.63250977791421681</v>
      </c>
      <c r="I609" s="7"/>
      <c r="J609" s="7"/>
      <c r="K609" s="7"/>
      <c r="L609" s="7"/>
      <c r="M609" s="5">
        <v>98.275999999999996</v>
      </c>
      <c r="N609" s="5">
        <v>49.472000000000001</v>
      </c>
      <c r="O609" s="5">
        <f t="shared" si="74"/>
        <v>0.94983859432083972</v>
      </c>
      <c r="P609" s="5">
        <f t="shared" si="75"/>
        <v>0.59979510556912763</v>
      </c>
    </row>
    <row r="610" spans="1:16" ht="20" customHeight="1" x14ac:dyDescent="0.15">
      <c r="A610" s="29"/>
      <c r="B610" s="6"/>
      <c r="C610" s="7"/>
      <c r="D610" s="7"/>
      <c r="E610" s="5">
        <v>123.23699999999999</v>
      </c>
      <c r="F610" s="5">
        <v>26.590900000000001</v>
      </c>
      <c r="G610" s="5">
        <f t="shared" si="72"/>
        <v>0.90461789166929696</v>
      </c>
      <c r="H610" s="5">
        <f t="shared" si="73"/>
        <v>0.62313610341037717</v>
      </c>
      <c r="I610" s="7"/>
      <c r="J610" s="7"/>
      <c r="K610" s="7"/>
      <c r="L610" s="7"/>
      <c r="M610" s="5">
        <v>98.438000000000002</v>
      </c>
      <c r="N610" s="5">
        <v>53.137900000000002</v>
      </c>
      <c r="O610" s="5">
        <f t="shared" si="74"/>
        <v>0.95140432605880199</v>
      </c>
      <c r="P610" s="5">
        <f t="shared" si="75"/>
        <v>0.64424022356528443</v>
      </c>
    </row>
    <row r="611" spans="1:16" ht="20" customHeight="1" x14ac:dyDescent="0.15">
      <c r="A611" s="29"/>
      <c r="B611" s="6"/>
      <c r="C611" s="7"/>
      <c r="D611" s="7"/>
      <c r="E611" s="5">
        <v>123.44</v>
      </c>
      <c r="F611" s="5">
        <v>26.4727</v>
      </c>
      <c r="G611" s="5">
        <f t="shared" si="72"/>
        <v>0.90610800772217781</v>
      </c>
      <c r="H611" s="5">
        <f t="shared" si="73"/>
        <v>0.6203661825944925</v>
      </c>
      <c r="I611" s="7"/>
      <c r="J611" s="7"/>
      <c r="K611" s="7"/>
      <c r="L611" s="7"/>
      <c r="M611" s="5">
        <v>98.6</v>
      </c>
      <c r="N611" s="5">
        <v>45.8566</v>
      </c>
      <c r="O611" s="5">
        <f t="shared" si="74"/>
        <v>0.95297005779676414</v>
      </c>
      <c r="P611" s="5">
        <f t="shared" si="75"/>
        <v>0.55596224607942391</v>
      </c>
    </row>
    <row r="612" spans="1:16" ht="20" customHeight="1" x14ac:dyDescent="0.15">
      <c r="A612" s="29"/>
      <c r="B612" s="6"/>
      <c r="C612" s="7"/>
      <c r="D612" s="7"/>
      <c r="E612" s="5">
        <v>123.643</v>
      </c>
      <c r="F612" s="5">
        <v>26.5364</v>
      </c>
      <c r="G612" s="5">
        <f t="shared" si="72"/>
        <v>0.90759812377505855</v>
      </c>
      <c r="H612" s="5">
        <f t="shared" si="73"/>
        <v>0.62185894025922894</v>
      </c>
      <c r="I612" s="7"/>
      <c r="J612" s="7"/>
      <c r="K612" s="7"/>
      <c r="L612" s="7"/>
      <c r="M612" s="5">
        <v>98.763000000000005</v>
      </c>
      <c r="N612" s="5">
        <v>37.314</v>
      </c>
      <c r="O612" s="5">
        <f t="shared" si="74"/>
        <v>0.9545454545454547</v>
      </c>
      <c r="P612" s="5">
        <f t="shared" si="75"/>
        <v>0.45239235464922439</v>
      </c>
    </row>
    <row r="613" spans="1:16" ht="20" customHeight="1" x14ac:dyDescent="0.15">
      <c r="A613" s="29"/>
      <c r="B613" s="6"/>
      <c r="C613" s="7"/>
      <c r="D613" s="7"/>
      <c r="E613" s="5">
        <v>123.846</v>
      </c>
      <c r="F613" s="5">
        <v>27.081800000000001</v>
      </c>
      <c r="G613" s="5">
        <f t="shared" si="72"/>
        <v>0.9090882398279394</v>
      </c>
      <c r="H613" s="5">
        <f t="shared" si="73"/>
        <v>0.6346399454452144</v>
      </c>
      <c r="I613" s="7"/>
      <c r="J613" s="7"/>
      <c r="K613" s="7"/>
      <c r="L613" s="7"/>
      <c r="M613" s="5">
        <v>98.924999999999997</v>
      </c>
      <c r="N613" s="5">
        <v>39.242100000000001</v>
      </c>
      <c r="O613" s="5">
        <f t="shared" si="74"/>
        <v>0.95611118628341685</v>
      </c>
      <c r="P613" s="5">
        <f t="shared" si="75"/>
        <v>0.47576850566490669</v>
      </c>
    </row>
    <row r="614" spans="1:16" ht="20" customHeight="1" x14ac:dyDescent="0.15">
      <c r="A614" s="29"/>
      <c r="B614" s="6"/>
      <c r="C614" s="7"/>
      <c r="D614" s="7"/>
      <c r="E614" s="5">
        <v>124.04900000000001</v>
      </c>
      <c r="F614" s="5">
        <v>28.618200000000002</v>
      </c>
      <c r="G614" s="5">
        <f t="shared" si="72"/>
        <v>0.91057835588082014</v>
      </c>
      <c r="H614" s="5">
        <f t="shared" si="73"/>
        <v>0.67064422921446265</v>
      </c>
      <c r="I614" s="7"/>
      <c r="J614" s="7"/>
      <c r="K614" s="7"/>
      <c r="L614" s="7"/>
      <c r="M614" s="5">
        <v>99.087000000000003</v>
      </c>
      <c r="N614" s="5">
        <v>48.240499999999997</v>
      </c>
      <c r="O614" s="5">
        <f t="shared" si="74"/>
        <v>0.95767691802137911</v>
      </c>
      <c r="P614" s="5">
        <f t="shared" si="75"/>
        <v>0.58486448476324993</v>
      </c>
    </row>
    <row r="615" spans="1:16" ht="20" customHeight="1" x14ac:dyDescent="0.15">
      <c r="A615" s="29"/>
      <c r="B615" s="6"/>
      <c r="C615" s="7"/>
      <c r="D615" s="7"/>
      <c r="E615" s="5">
        <v>124.253</v>
      </c>
      <c r="F615" s="5">
        <v>28.554500000000001</v>
      </c>
      <c r="G615" s="5">
        <f t="shared" si="72"/>
        <v>0.91207581240686775</v>
      </c>
      <c r="H615" s="5">
        <f t="shared" si="73"/>
        <v>0.66915147154972621</v>
      </c>
      <c r="I615" s="7"/>
      <c r="J615" s="7"/>
      <c r="K615" s="7"/>
      <c r="L615" s="7"/>
      <c r="M615" s="5">
        <v>99.248999999999995</v>
      </c>
      <c r="N615" s="5">
        <v>55.224499999999999</v>
      </c>
      <c r="O615" s="5">
        <f t="shared" si="74"/>
        <v>0.95924264975934126</v>
      </c>
      <c r="P615" s="5">
        <f t="shared" si="75"/>
        <v>0.66953801761607146</v>
      </c>
    </row>
    <row r="616" spans="1:16" ht="20" customHeight="1" x14ac:dyDescent="0.15">
      <c r="A616" s="29"/>
      <c r="B616" s="6"/>
      <c r="C616" s="7"/>
      <c r="D616" s="7"/>
      <c r="E616" s="5">
        <v>124.456</v>
      </c>
      <c r="F616" s="5">
        <v>28.445499999999999</v>
      </c>
      <c r="G616" s="5">
        <f t="shared" si="72"/>
        <v>0.9135659284597486</v>
      </c>
      <c r="H616" s="5">
        <f t="shared" si="73"/>
        <v>0.66659714524742986</v>
      </c>
      <c r="I616" s="7"/>
      <c r="J616" s="7"/>
      <c r="K616" s="7"/>
      <c r="L616" s="7"/>
      <c r="M616" s="5">
        <v>99.411000000000001</v>
      </c>
      <c r="N616" s="5">
        <v>48.283999999999999</v>
      </c>
      <c r="O616" s="5">
        <f t="shared" si="74"/>
        <v>0.96080838149730352</v>
      </c>
      <c r="P616" s="5">
        <f t="shared" si="75"/>
        <v>0.5853918757539569</v>
      </c>
    </row>
    <row r="617" spans="1:16" ht="20" customHeight="1" x14ac:dyDescent="0.15">
      <c r="A617" s="29"/>
      <c r="B617" s="6"/>
      <c r="C617" s="7"/>
      <c r="D617" s="7"/>
      <c r="E617" s="5">
        <v>124.65900000000001</v>
      </c>
      <c r="F617" s="5">
        <v>28.609100000000002</v>
      </c>
      <c r="G617" s="5">
        <f t="shared" si="72"/>
        <v>0.91505604451262934</v>
      </c>
      <c r="H617" s="5">
        <f t="shared" si="73"/>
        <v>0.67043097811950036</v>
      </c>
      <c r="I617" s="7"/>
      <c r="J617" s="7"/>
      <c r="K617" s="7"/>
      <c r="L617" s="7"/>
      <c r="M617" s="5">
        <v>99.572999999999993</v>
      </c>
      <c r="N617" s="5">
        <v>42.394500000000001</v>
      </c>
      <c r="O617" s="5">
        <f t="shared" si="74"/>
        <v>0.96237411323526567</v>
      </c>
      <c r="P617" s="5">
        <f t="shared" si="75"/>
        <v>0.51398798518455657</v>
      </c>
    </row>
    <row r="618" spans="1:16" ht="20" customHeight="1" x14ac:dyDescent="0.15">
      <c r="A618" s="29"/>
      <c r="B618" s="6"/>
      <c r="C618" s="7"/>
      <c r="D618" s="7"/>
      <c r="E618" s="5">
        <v>124.86199999999999</v>
      </c>
      <c r="F618" s="5">
        <v>29.090900000000001</v>
      </c>
      <c r="G618" s="5">
        <f t="shared" si="72"/>
        <v>0.91654616056551008</v>
      </c>
      <c r="H618" s="5">
        <f t="shared" si="73"/>
        <v>0.6817215690593752</v>
      </c>
      <c r="I618" s="7"/>
      <c r="J618" s="7"/>
      <c r="K618" s="7"/>
      <c r="L618" s="7"/>
      <c r="M618" s="5">
        <v>99.736000000000004</v>
      </c>
      <c r="N618" s="5">
        <v>42.548499999999997</v>
      </c>
      <c r="O618" s="5">
        <f t="shared" si="74"/>
        <v>0.96394950998395623</v>
      </c>
      <c r="P618" s="5">
        <f t="shared" si="75"/>
        <v>0.51585507053096757</v>
      </c>
    </row>
    <row r="619" spans="1:16" ht="20" customHeight="1" x14ac:dyDescent="0.15">
      <c r="A619" s="29"/>
      <c r="B619" s="6"/>
      <c r="C619" s="7"/>
      <c r="D619" s="7"/>
      <c r="E619" s="5">
        <v>125.065</v>
      </c>
      <c r="F619" s="5">
        <v>29.363600000000002</v>
      </c>
      <c r="G619" s="5">
        <f t="shared" si="72"/>
        <v>0.91803627661839082</v>
      </c>
      <c r="H619" s="5">
        <f t="shared" si="73"/>
        <v>0.68811207165236798</v>
      </c>
      <c r="I619" s="7"/>
      <c r="J619" s="7"/>
      <c r="K619" s="7"/>
      <c r="L619" s="7"/>
      <c r="M619" s="5">
        <v>99.897999999999996</v>
      </c>
      <c r="N619" s="5">
        <v>46.870399999999997</v>
      </c>
      <c r="O619" s="5">
        <f t="shared" si="74"/>
        <v>0.96551524172191838</v>
      </c>
      <c r="P619" s="5">
        <f t="shared" si="75"/>
        <v>0.56825348714560231</v>
      </c>
    </row>
    <row r="620" spans="1:16" ht="20" customHeight="1" x14ac:dyDescent="0.15">
      <c r="A620" s="29"/>
      <c r="B620" s="6"/>
      <c r="C620" s="7"/>
      <c r="D620" s="7"/>
      <c r="E620" s="5">
        <v>125.268</v>
      </c>
      <c r="F620" s="5">
        <v>29.145499999999998</v>
      </c>
      <c r="G620" s="5">
        <f t="shared" si="72"/>
        <v>0.91952639267127168</v>
      </c>
      <c r="H620" s="5">
        <f t="shared" si="73"/>
        <v>0.68300107562914925</v>
      </c>
      <c r="I620" s="7"/>
      <c r="J620" s="7"/>
      <c r="K620" s="7"/>
      <c r="L620" s="7"/>
      <c r="M620" s="5">
        <v>100.06</v>
      </c>
      <c r="N620" s="5">
        <v>56.297899999999998</v>
      </c>
      <c r="O620" s="5">
        <f t="shared" si="74"/>
        <v>0.96708097345988064</v>
      </c>
      <c r="P620" s="5">
        <f t="shared" si="75"/>
        <v>0.68255184495917265</v>
      </c>
    </row>
    <row r="621" spans="1:16" ht="20" customHeight="1" x14ac:dyDescent="0.15">
      <c r="A621" s="29"/>
      <c r="B621" s="6"/>
      <c r="C621" s="7"/>
      <c r="D621" s="7"/>
      <c r="E621" s="5">
        <v>125.471</v>
      </c>
      <c r="F621" s="5">
        <v>28.9727</v>
      </c>
      <c r="G621" s="5">
        <f t="shared" si="72"/>
        <v>0.92101650872415242</v>
      </c>
      <c r="H621" s="5">
        <f t="shared" si="73"/>
        <v>0.67895164824349052</v>
      </c>
      <c r="I621" s="7"/>
      <c r="J621" s="7"/>
      <c r="K621" s="7"/>
      <c r="L621" s="7"/>
      <c r="M621" s="5">
        <v>100.22199999999999</v>
      </c>
      <c r="N621" s="5">
        <v>60.648099999999999</v>
      </c>
      <c r="O621" s="5">
        <f t="shared" si="74"/>
        <v>0.96864670519784279</v>
      </c>
      <c r="P621" s="5">
        <f t="shared" si="75"/>
        <v>0.73529336881603757</v>
      </c>
    </row>
    <row r="622" spans="1:16" ht="20" customHeight="1" x14ac:dyDescent="0.15">
      <c r="A622" s="29"/>
      <c r="B622" s="6"/>
      <c r="C622" s="7"/>
      <c r="D622" s="7"/>
      <c r="E622" s="5">
        <v>125.67400000000001</v>
      </c>
      <c r="F622" s="5">
        <v>28.390899999999998</v>
      </c>
      <c r="G622" s="5">
        <f t="shared" si="72"/>
        <v>0.92250662477703327</v>
      </c>
      <c r="H622" s="5">
        <f t="shared" si="73"/>
        <v>0.6653176386776557</v>
      </c>
      <c r="I622" s="7"/>
      <c r="J622" s="7"/>
      <c r="K622" s="7"/>
      <c r="L622" s="7"/>
      <c r="M622" s="5">
        <v>100.384</v>
      </c>
      <c r="N622" s="5">
        <v>57.625300000000003</v>
      </c>
      <c r="O622" s="5">
        <f t="shared" si="74"/>
        <v>0.97021243693580506</v>
      </c>
      <c r="P622" s="5">
        <f t="shared" si="75"/>
        <v>0.69864515073076994</v>
      </c>
    </row>
    <row r="623" spans="1:16" ht="20" customHeight="1" x14ac:dyDescent="0.15">
      <c r="A623" s="29"/>
      <c r="B623" s="6"/>
      <c r="C623" s="7"/>
      <c r="D623" s="7"/>
      <c r="E623" s="5">
        <v>125.877</v>
      </c>
      <c r="F623" s="5">
        <v>28.127300000000002</v>
      </c>
      <c r="G623" s="5">
        <f t="shared" si="72"/>
        <v>0.9239967408299139</v>
      </c>
      <c r="H623" s="5">
        <f t="shared" si="73"/>
        <v>0.65914038717962542</v>
      </c>
      <c r="I623" s="7"/>
      <c r="J623" s="7"/>
      <c r="K623" s="7"/>
      <c r="L623" s="7"/>
      <c r="M623" s="5">
        <v>100.54600000000001</v>
      </c>
      <c r="N623" s="5">
        <v>56.481699999999996</v>
      </c>
      <c r="O623" s="5">
        <f t="shared" si="74"/>
        <v>0.97177816867376732</v>
      </c>
      <c r="P623" s="5">
        <f t="shared" si="75"/>
        <v>0.68478022344404499</v>
      </c>
    </row>
    <row r="624" spans="1:16" ht="20" customHeight="1" x14ac:dyDescent="0.15">
      <c r="A624" s="29"/>
      <c r="B624" s="6"/>
      <c r="C624" s="7"/>
      <c r="D624" s="7"/>
      <c r="E624" s="5">
        <v>126.08</v>
      </c>
      <c r="F624" s="5">
        <v>28.0091</v>
      </c>
      <c r="G624" s="5">
        <f t="shared" si="72"/>
        <v>0.92548685688279464</v>
      </c>
      <c r="H624" s="5">
        <f t="shared" si="73"/>
        <v>0.65637046636374075</v>
      </c>
      <c r="I624" s="7"/>
      <c r="J624" s="7"/>
      <c r="K624" s="7"/>
      <c r="L624" s="7"/>
      <c r="M624" s="5">
        <v>100.709</v>
      </c>
      <c r="N624" s="5">
        <v>56.332599999999999</v>
      </c>
      <c r="O624" s="5">
        <f t="shared" si="74"/>
        <v>0.97335356542245766</v>
      </c>
      <c r="P624" s="5">
        <f t="shared" si="75"/>
        <v>0.68297254535865615</v>
      </c>
    </row>
    <row r="625" spans="1:16" ht="20" customHeight="1" x14ac:dyDescent="0.15">
      <c r="A625" s="29"/>
      <c r="B625" s="6"/>
      <c r="C625" s="7"/>
      <c r="D625" s="7"/>
      <c r="E625" s="5">
        <v>126.283</v>
      </c>
      <c r="F625" s="5">
        <v>29.2364</v>
      </c>
      <c r="G625" s="5">
        <f t="shared" si="72"/>
        <v>0.92697697293567549</v>
      </c>
      <c r="H625" s="5">
        <f t="shared" si="73"/>
        <v>0.68513124316014684</v>
      </c>
      <c r="I625" s="7"/>
      <c r="J625" s="7"/>
      <c r="K625" s="7"/>
      <c r="L625" s="7"/>
      <c r="M625" s="5">
        <v>100.871</v>
      </c>
      <c r="N625" s="5">
        <v>57.293100000000003</v>
      </c>
      <c r="O625" s="5">
        <f t="shared" si="74"/>
        <v>0.97491929716041981</v>
      </c>
      <c r="P625" s="5">
        <f t="shared" si="75"/>
        <v>0.69461758091208337</v>
      </c>
    </row>
    <row r="626" spans="1:16" ht="20" customHeight="1" x14ac:dyDescent="0.15">
      <c r="A626" s="29"/>
      <c r="B626" s="6"/>
      <c r="C626" s="7"/>
      <c r="D626" s="7"/>
      <c r="E626" s="5">
        <v>126.486</v>
      </c>
      <c r="F626" s="5">
        <v>29.409099999999999</v>
      </c>
      <c r="G626" s="5">
        <f t="shared" si="72"/>
        <v>0.92846708898855623</v>
      </c>
      <c r="H626" s="5">
        <f t="shared" si="73"/>
        <v>0.68917832712717964</v>
      </c>
      <c r="I626" s="7"/>
      <c r="J626" s="7"/>
      <c r="K626" s="7"/>
      <c r="L626" s="7"/>
      <c r="M626" s="5">
        <v>101.033</v>
      </c>
      <c r="N626" s="5">
        <v>65.491699999999994</v>
      </c>
      <c r="O626" s="5">
        <f t="shared" si="74"/>
        <v>0.97648502889838218</v>
      </c>
      <c r="P626" s="5">
        <f t="shared" si="75"/>
        <v>0.79401684013991014</v>
      </c>
    </row>
    <row r="627" spans="1:16" ht="20" customHeight="1" x14ac:dyDescent="0.15">
      <c r="A627" s="29"/>
      <c r="B627" s="6"/>
      <c r="C627" s="7"/>
      <c r="D627" s="7"/>
      <c r="E627" s="5">
        <v>126.68899999999999</v>
      </c>
      <c r="F627" s="5">
        <v>29.618200000000002</v>
      </c>
      <c r="G627" s="5">
        <f t="shared" si="72"/>
        <v>0.92995720504143697</v>
      </c>
      <c r="H627" s="5">
        <f t="shared" si="73"/>
        <v>0.6940784154740619</v>
      </c>
      <c r="I627" s="7"/>
      <c r="J627" s="7"/>
      <c r="K627" s="7"/>
      <c r="L627" s="7"/>
      <c r="M627" s="5">
        <v>101.19499999999999</v>
      </c>
      <c r="N627" s="5">
        <v>60.112499999999997</v>
      </c>
      <c r="O627" s="5">
        <f t="shared" si="74"/>
        <v>0.97805076063634433</v>
      </c>
      <c r="P627" s="5">
        <f t="shared" si="75"/>
        <v>0.72879979146838991</v>
      </c>
    </row>
    <row r="628" spans="1:16" ht="20" customHeight="1" x14ac:dyDescent="0.15">
      <c r="A628" s="29"/>
      <c r="B628" s="6"/>
      <c r="C628" s="7"/>
      <c r="D628" s="7"/>
      <c r="E628" s="5">
        <v>126.892</v>
      </c>
      <c r="F628" s="5">
        <v>29.5091</v>
      </c>
      <c r="G628" s="5">
        <f t="shared" si="72"/>
        <v>0.93144732109431772</v>
      </c>
      <c r="H628" s="5">
        <f t="shared" si="73"/>
        <v>0.69152174575313963</v>
      </c>
      <c r="I628" s="7"/>
      <c r="J628" s="7"/>
      <c r="K628" s="7"/>
      <c r="L628" s="7"/>
      <c r="M628" s="5">
        <v>101.357</v>
      </c>
      <c r="N628" s="5">
        <v>64.297799999999995</v>
      </c>
      <c r="O628" s="5">
        <f t="shared" si="74"/>
        <v>0.97961649237430659</v>
      </c>
      <c r="P628" s="5">
        <f t="shared" si="75"/>
        <v>0.77954207913289641</v>
      </c>
    </row>
    <row r="629" spans="1:16" ht="20" customHeight="1" x14ac:dyDescent="0.15">
      <c r="A629" s="29"/>
      <c r="B629" s="6"/>
      <c r="C629" s="7"/>
      <c r="D629" s="7"/>
      <c r="E629" s="5">
        <v>127.095</v>
      </c>
      <c r="F629" s="5">
        <v>29.2</v>
      </c>
      <c r="G629" s="5">
        <f t="shared" si="72"/>
        <v>0.93293743714719857</v>
      </c>
      <c r="H629" s="5">
        <f t="shared" si="73"/>
        <v>0.68427823878029748</v>
      </c>
      <c r="I629" s="7"/>
      <c r="J629" s="7"/>
      <c r="K629" s="7"/>
      <c r="L629" s="7"/>
      <c r="M629" s="5">
        <v>101.51900000000001</v>
      </c>
      <c r="N629" s="5">
        <v>73.775700000000001</v>
      </c>
      <c r="O629" s="5">
        <f t="shared" si="74"/>
        <v>0.98118222411226885</v>
      </c>
      <c r="P629" s="5">
        <f t="shared" si="75"/>
        <v>0.89445148305983768</v>
      </c>
    </row>
    <row r="630" spans="1:16" ht="20" customHeight="1" x14ac:dyDescent="0.15">
      <c r="A630" s="29"/>
      <c r="B630" s="6"/>
      <c r="C630" s="7"/>
      <c r="D630" s="7"/>
      <c r="E630" s="5">
        <v>127.298</v>
      </c>
      <c r="F630" s="5">
        <v>29.454499999999999</v>
      </c>
      <c r="G630" s="5">
        <f t="shared" si="72"/>
        <v>0.93442755320007931</v>
      </c>
      <c r="H630" s="5">
        <f t="shared" si="73"/>
        <v>0.69024223918336547</v>
      </c>
      <c r="I630" s="7"/>
      <c r="J630" s="7"/>
      <c r="K630" s="7"/>
      <c r="L630" s="7"/>
      <c r="M630" s="5">
        <v>101.682</v>
      </c>
      <c r="N630" s="5">
        <v>74.506500000000003</v>
      </c>
      <c r="O630" s="5">
        <f t="shared" si="74"/>
        <v>0.98275762086095919</v>
      </c>
      <c r="P630" s="5">
        <f t="shared" si="75"/>
        <v>0.90331165170371541</v>
      </c>
    </row>
    <row r="631" spans="1:16" ht="20" customHeight="1" x14ac:dyDescent="0.15">
      <c r="A631" s="29"/>
      <c r="B631" s="6"/>
      <c r="C631" s="7"/>
      <c r="D631" s="7"/>
      <c r="E631" s="5">
        <v>127.501</v>
      </c>
      <c r="F631" s="5">
        <v>29.345500000000001</v>
      </c>
      <c r="G631" s="5">
        <f t="shared" si="72"/>
        <v>0.93591766925296016</v>
      </c>
      <c r="H631" s="5">
        <f t="shared" si="73"/>
        <v>0.68768791288106923</v>
      </c>
      <c r="I631" s="7"/>
      <c r="J631" s="7"/>
      <c r="K631" s="7"/>
      <c r="L631" s="7"/>
      <c r="M631" s="5">
        <v>101.84399999999999</v>
      </c>
      <c r="N631" s="5">
        <v>69.390199999999993</v>
      </c>
      <c r="O631" s="5">
        <f t="shared" si="74"/>
        <v>0.98432335259892134</v>
      </c>
      <c r="P631" s="5">
        <f t="shared" si="75"/>
        <v>0.84128198444499669</v>
      </c>
    </row>
    <row r="632" spans="1:16" ht="20" customHeight="1" x14ac:dyDescent="0.15">
      <c r="A632" s="29"/>
      <c r="B632" s="6"/>
      <c r="C632" s="7"/>
      <c r="D632" s="7"/>
      <c r="E632" s="5">
        <v>127.70399999999999</v>
      </c>
      <c r="F632" s="5">
        <v>28.7545</v>
      </c>
      <c r="G632" s="5">
        <f t="shared" si="72"/>
        <v>0.93740778530584079</v>
      </c>
      <c r="H632" s="5">
        <f t="shared" si="73"/>
        <v>0.67383830880164608</v>
      </c>
      <c r="I632" s="7"/>
      <c r="J632" s="7"/>
      <c r="K632" s="7"/>
      <c r="L632" s="7"/>
      <c r="M632" s="5">
        <v>102.006</v>
      </c>
      <c r="N632" s="5">
        <v>70.573099999999997</v>
      </c>
      <c r="O632" s="5">
        <f t="shared" si="74"/>
        <v>0.98588908433688371</v>
      </c>
      <c r="P632" s="5">
        <f t="shared" si="75"/>
        <v>0.85562338221298107</v>
      </c>
    </row>
    <row r="633" spans="1:16" ht="20" customHeight="1" x14ac:dyDescent="0.15">
      <c r="A633" s="29"/>
      <c r="B633" s="6"/>
      <c r="C633" s="7"/>
      <c r="D633" s="7"/>
      <c r="E633" s="5">
        <v>127.907</v>
      </c>
      <c r="F633" s="5">
        <v>29.4</v>
      </c>
      <c r="G633" s="5">
        <f t="shared" si="72"/>
        <v>0.93889790135872164</v>
      </c>
      <c r="H633" s="5">
        <f t="shared" si="73"/>
        <v>0.68896507603221735</v>
      </c>
      <c r="I633" s="7"/>
      <c r="J633" s="7"/>
      <c r="K633" s="7"/>
      <c r="L633" s="7"/>
      <c r="M633" s="5">
        <v>102.16800000000001</v>
      </c>
      <c r="N633" s="5">
        <v>81.614900000000006</v>
      </c>
      <c r="O633" s="5">
        <f t="shared" si="74"/>
        <v>0.98745481607484598</v>
      </c>
      <c r="P633" s="5">
        <f t="shared" si="75"/>
        <v>0.98949340155065091</v>
      </c>
    </row>
    <row r="634" spans="1:16" ht="20" customHeight="1" x14ac:dyDescent="0.15">
      <c r="A634" s="29"/>
      <c r="B634" s="6"/>
      <c r="C634" s="7"/>
      <c r="D634" s="7"/>
      <c r="E634" s="5">
        <v>128.11000000000001</v>
      </c>
      <c r="F634" s="5">
        <v>29.7727</v>
      </c>
      <c r="G634" s="5">
        <f t="shared" si="72"/>
        <v>0.94038801741160249</v>
      </c>
      <c r="H634" s="5">
        <f t="shared" si="73"/>
        <v>0.69769899725117002</v>
      </c>
      <c r="I634" s="7"/>
      <c r="J634" s="7"/>
      <c r="K634" s="7"/>
      <c r="L634" s="7"/>
      <c r="M634" s="5">
        <v>102.33</v>
      </c>
      <c r="N634" s="5">
        <v>80.307400000000001</v>
      </c>
      <c r="O634" s="5">
        <f t="shared" si="74"/>
        <v>0.98902054781280813</v>
      </c>
      <c r="P634" s="5">
        <f t="shared" si="75"/>
        <v>0.97364136200238849</v>
      </c>
    </row>
    <row r="635" spans="1:16" ht="20" customHeight="1" x14ac:dyDescent="0.15">
      <c r="A635" s="29"/>
      <c r="B635" s="6"/>
      <c r="C635" s="7"/>
      <c r="D635" s="7"/>
      <c r="E635" s="5">
        <v>128.31299999999999</v>
      </c>
      <c r="F635" s="5">
        <v>28.427299999999999</v>
      </c>
      <c r="G635" s="5">
        <f t="shared" si="72"/>
        <v>0.94187813346448312</v>
      </c>
      <c r="H635" s="5">
        <f t="shared" si="73"/>
        <v>0.66617064305750517</v>
      </c>
      <c r="I635" s="7"/>
      <c r="J635" s="7"/>
      <c r="K635" s="7"/>
      <c r="L635" s="7"/>
      <c r="M635" s="5">
        <v>102.492</v>
      </c>
      <c r="N635" s="5">
        <v>70.934899999999999</v>
      </c>
      <c r="O635" s="5">
        <f t="shared" si="74"/>
        <v>0.99058627955077039</v>
      </c>
      <c r="P635" s="5">
        <f t="shared" si="75"/>
        <v>0.8600098203839649</v>
      </c>
    </row>
    <row r="636" spans="1:16" ht="20" customHeight="1" x14ac:dyDescent="0.15">
      <c r="A636" s="29"/>
      <c r="B636" s="6"/>
      <c r="C636" s="7"/>
      <c r="D636" s="7"/>
      <c r="E636" s="5">
        <v>128.51599999999999</v>
      </c>
      <c r="F636" s="5">
        <v>28.181799999999999</v>
      </c>
      <c r="G636" s="5">
        <f t="shared" si="72"/>
        <v>0.94336824951736387</v>
      </c>
      <c r="H636" s="5">
        <f t="shared" si="73"/>
        <v>0.66041755033077354</v>
      </c>
      <c r="I636" s="7"/>
      <c r="J636" s="7"/>
      <c r="K636" s="7"/>
      <c r="L636" s="7"/>
      <c r="M636" s="5">
        <v>102.655</v>
      </c>
      <c r="N636" s="5">
        <v>82.481499999999997</v>
      </c>
      <c r="O636" s="5">
        <f t="shared" si="74"/>
        <v>0.99216167629946073</v>
      </c>
      <c r="P636" s="5">
        <f t="shared" si="75"/>
        <v>1</v>
      </c>
    </row>
    <row r="637" spans="1:16" ht="20" customHeight="1" x14ac:dyDescent="0.15">
      <c r="A637" s="29"/>
      <c r="B637" s="6"/>
      <c r="C637" s="7"/>
      <c r="D637" s="7"/>
      <c r="E637" s="5">
        <v>128.71899999999999</v>
      </c>
      <c r="F637" s="5">
        <v>29.045500000000001</v>
      </c>
      <c r="G637" s="5">
        <f t="shared" si="72"/>
        <v>0.94485836557024461</v>
      </c>
      <c r="H637" s="5">
        <f t="shared" si="73"/>
        <v>0.68065765700318948</v>
      </c>
      <c r="I637" s="7"/>
      <c r="J637" s="7"/>
      <c r="K637" s="7"/>
      <c r="L637" s="7"/>
      <c r="M637" s="5">
        <v>102.81699999999999</v>
      </c>
      <c r="N637" s="5">
        <v>67.020499999999998</v>
      </c>
      <c r="O637" s="5">
        <f t="shared" si="74"/>
        <v>0.99372740803742288</v>
      </c>
      <c r="P637" s="5">
        <f t="shared" si="75"/>
        <v>0.81255190557882673</v>
      </c>
    </row>
    <row r="638" spans="1:16" ht="20" customHeight="1" x14ac:dyDescent="0.15">
      <c r="A638" s="29"/>
      <c r="B638" s="6"/>
      <c r="C638" s="7"/>
      <c r="D638" s="7"/>
      <c r="E638" s="5">
        <v>128.922</v>
      </c>
      <c r="F638" s="5">
        <v>28.2727</v>
      </c>
      <c r="G638" s="5">
        <f t="shared" si="72"/>
        <v>0.94634848162312546</v>
      </c>
      <c r="H638" s="5">
        <f t="shared" si="73"/>
        <v>0.66254771786177113</v>
      </c>
      <c r="I638" s="7"/>
      <c r="J638" s="7"/>
      <c r="K638" s="7"/>
      <c r="L638" s="7"/>
      <c r="M638" s="5">
        <v>102.979</v>
      </c>
      <c r="N638" s="5">
        <v>57.690300000000001</v>
      </c>
      <c r="O638" s="5">
        <f t="shared" si="74"/>
        <v>0.99529313977538525</v>
      </c>
      <c r="P638" s="5">
        <f t="shared" si="75"/>
        <v>0.6994332062341253</v>
      </c>
    </row>
    <row r="639" spans="1:16" ht="20" customHeight="1" x14ac:dyDescent="0.15">
      <c r="A639" s="29"/>
      <c r="B639" s="6"/>
      <c r="C639" s="7"/>
      <c r="D639" s="7"/>
      <c r="E639" s="5">
        <v>129.125</v>
      </c>
      <c r="F639" s="5">
        <v>28.454499999999999</v>
      </c>
      <c r="G639" s="5">
        <f t="shared" si="72"/>
        <v>0.9478385976760062</v>
      </c>
      <c r="H639" s="5">
        <f t="shared" si="73"/>
        <v>0.66680805292376621</v>
      </c>
      <c r="I639" s="7"/>
      <c r="J639" s="7"/>
      <c r="K639" s="7"/>
      <c r="L639" s="7"/>
      <c r="M639" s="5">
        <v>103.14100000000001</v>
      </c>
      <c r="N639" s="5">
        <v>47.598599999999998</v>
      </c>
      <c r="O639" s="5">
        <f t="shared" si="74"/>
        <v>0.99685887151334751</v>
      </c>
      <c r="P639" s="5">
        <f t="shared" si="75"/>
        <v>0.5770821335693459</v>
      </c>
    </row>
    <row r="640" spans="1:16" ht="20" customHeight="1" x14ac:dyDescent="0.15">
      <c r="A640" s="29"/>
      <c r="B640" s="6"/>
      <c r="C640" s="7"/>
      <c r="D640" s="7"/>
      <c r="E640" s="5">
        <v>129.328</v>
      </c>
      <c r="F640" s="5">
        <v>28.290900000000001</v>
      </c>
      <c r="G640" s="5">
        <f t="shared" si="72"/>
        <v>0.94932871372888705</v>
      </c>
      <c r="H640" s="5">
        <f t="shared" si="73"/>
        <v>0.66297422005169582</v>
      </c>
      <c r="I640" s="7"/>
      <c r="J640" s="7"/>
      <c r="K640" s="7"/>
      <c r="L640" s="7"/>
      <c r="M640" s="5">
        <v>103.303</v>
      </c>
      <c r="N640" s="5">
        <v>35.475000000000001</v>
      </c>
      <c r="O640" s="5">
        <f t="shared" si="74"/>
        <v>0.99842460325130966</v>
      </c>
      <c r="P640" s="5">
        <f t="shared" si="75"/>
        <v>0.43009644586967988</v>
      </c>
    </row>
    <row r="641" spans="1:16" ht="20" customHeight="1" x14ac:dyDescent="0.15">
      <c r="A641" s="29"/>
      <c r="B641" s="6"/>
      <c r="C641" s="7"/>
      <c r="D641" s="7"/>
      <c r="E641" s="5">
        <v>129.53100000000001</v>
      </c>
      <c r="F641" s="5">
        <v>28.9727</v>
      </c>
      <c r="G641" s="5">
        <f t="shared" si="72"/>
        <v>0.95081882978176779</v>
      </c>
      <c r="H641" s="5">
        <f t="shared" si="73"/>
        <v>0.67895164824349052</v>
      </c>
      <c r="I641" s="7"/>
      <c r="J641" s="7"/>
      <c r="K641" s="7"/>
      <c r="L641" s="7"/>
      <c r="M641" s="5">
        <v>103.46599999999999</v>
      </c>
      <c r="N641" s="5">
        <v>29</v>
      </c>
      <c r="O641" s="5">
        <f t="shared" si="74"/>
        <v>1</v>
      </c>
      <c r="P641" s="5">
        <f t="shared" si="75"/>
        <v>0.35159399380467138</v>
      </c>
    </row>
    <row r="642" spans="1:16" ht="20" customHeight="1" x14ac:dyDescent="0.15">
      <c r="A642" s="29"/>
      <c r="B642" s="6"/>
      <c r="C642" s="7"/>
      <c r="D642" s="7"/>
      <c r="E642" s="5">
        <v>129.73400000000001</v>
      </c>
      <c r="F642" s="5">
        <v>29.790900000000001</v>
      </c>
      <c r="G642" s="5">
        <f t="shared" si="72"/>
        <v>0.95230894583464865</v>
      </c>
      <c r="H642" s="5">
        <f t="shared" si="73"/>
        <v>0.6981254994410947</v>
      </c>
      <c r="I642" s="7"/>
      <c r="J642" s="7"/>
      <c r="K642" s="7"/>
      <c r="L642" s="7"/>
      <c r="M642" s="7"/>
      <c r="N642" s="7"/>
      <c r="O642" s="7"/>
      <c r="P642" s="7"/>
    </row>
    <row r="643" spans="1:16" ht="20" customHeight="1" x14ac:dyDescent="0.15">
      <c r="A643" s="29"/>
      <c r="B643" s="6"/>
      <c r="C643" s="7"/>
      <c r="D643" s="7"/>
      <c r="E643" s="5">
        <v>129.93700000000001</v>
      </c>
      <c r="F643" s="5">
        <v>29.9818</v>
      </c>
      <c r="G643" s="5">
        <f t="shared" ref="G643:G674" si="76">E643/136.231</f>
        <v>0.95379906188752939</v>
      </c>
      <c r="H643" s="5">
        <f t="shared" ref="H643:H674" si="77">F643/42.6727</f>
        <v>0.70259908559805218</v>
      </c>
      <c r="I643" s="7"/>
      <c r="J643" s="7"/>
      <c r="K643" s="7"/>
      <c r="L643" s="7"/>
      <c r="M643" s="7"/>
      <c r="N643" s="7"/>
      <c r="O643" s="7"/>
      <c r="P643" s="7"/>
    </row>
    <row r="644" spans="1:16" ht="20" customHeight="1" x14ac:dyDescent="0.15">
      <c r="A644" s="29"/>
      <c r="B644" s="6"/>
      <c r="C644" s="7"/>
      <c r="D644" s="7"/>
      <c r="E644" s="5">
        <v>130.13999999999999</v>
      </c>
      <c r="F644" s="5">
        <v>30.5</v>
      </c>
      <c r="G644" s="5">
        <f t="shared" si="76"/>
        <v>0.95528917794041002</v>
      </c>
      <c r="H644" s="5">
        <f t="shared" si="77"/>
        <v>0.71474268091777649</v>
      </c>
      <c r="I644" s="7"/>
      <c r="J644" s="7"/>
      <c r="K644" s="7"/>
      <c r="L644" s="7"/>
      <c r="M644" s="7"/>
      <c r="N644" s="7"/>
      <c r="O644" s="7"/>
      <c r="P644" s="7"/>
    </row>
    <row r="645" spans="1:16" ht="20" customHeight="1" x14ac:dyDescent="0.15">
      <c r="A645" s="29"/>
      <c r="B645" s="6"/>
      <c r="C645" s="7"/>
      <c r="D645" s="7"/>
      <c r="E645" s="5">
        <v>130.34299999999999</v>
      </c>
      <c r="F645" s="5">
        <v>30.545500000000001</v>
      </c>
      <c r="G645" s="5">
        <f t="shared" si="76"/>
        <v>0.95677929399329076</v>
      </c>
      <c r="H645" s="5">
        <f t="shared" si="77"/>
        <v>0.71580893639258825</v>
      </c>
      <c r="I645" s="7"/>
      <c r="J645" s="7"/>
      <c r="K645" s="7"/>
      <c r="L645" s="7"/>
      <c r="M645" s="7"/>
      <c r="N645" s="7"/>
      <c r="O645" s="7"/>
      <c r="P645" s="7"/>
    </row>
    <row r="646" spans="1:16" ht="20" customHeight="1" x14ac:dyDescent="0.15">
      <c r="A646" s="29"/>
      <c r="B646" s="6"/>
      <c r="C646" s="7"/>
      <c r="D646" s="7"/>
      <c r="E646" s="5">
        <v>130.54599999999999</v>
      </c>
      <c r="F646" s="5">
        <v>29.9</v>
      </c>
      <c r="G646" s="5">
        <f t="shared" si="76"/>
        <v>0.95826941004617161</v>
      </c>
      <c r="H646" s="5">
        <f t="shared" si="77"/>
        <v>0.70068216916201687</v>
      </c>
      <c r="I646" s="7"/>
      <c r="J646" s="7"/>
      <c r="K646" s="7"/>
      <c r="L646" s="7"/>
      <c r="M646" s="7"/>
      <c r="N646" s="7"/>
      <c r="O646" s="7"/>
      <c r="P646" s="7"/>
    </row>
    <row r="647" spans="1:16" ht="20" customHeight="1" x14ac:dyDescent="0.15">
      <c r="A647" s="29"/>
      <c r="B647" s="6"/>
      <c r="C647" s="7"/>
      <c r="D647" s="7"/>
      <c r="E647" s="5">
        <v>130.749</v>
      </c>
      <c r="F647" s="5">
        <v>31.136399999999998</v>
      </c>
      <c r="G647" s="5">
        <f t="shared" si="76"/>
        <v>0.95975952609905235</v>
      </c>
      <c r="H647" s="5">
        <f t="shared" si="77"/>
        <v>0.72965619705338536</v>
      </c>
      <c r="I647" s="7"/>
      <c r="J647" s="7"/>
      <c r="K647" s="7"/>
      <c r="L647" s="7"/>
      <c r="M647" s="7"/>
      <c r="N647" s="7"/>
      <c r="O647" s="7"/>
      <c r="P647" s="7"/>
    </row>
    <row r="648" spans="1:16" ht="20" customHeight="1" x14ac:dyDescent="0.15">
      <c r="A648" s="29"/>
      <c r="B648" s="6"/>
      <c r="C648" s="7"/>
      <c r="D648" s="7"/>
      <c r="E648" s="5">
        <v>130.952</v>
      </c>
      <c r="F648" s="5">
        <v>32.418199999999999</v>
      </c>
      <c r="G648" s="5">
        <f t="shared" si="76"/>
        <v>0.96124964215193309</v>
      </c>
      <c r="H648" s="5">
        <f t="shared" si="77"/>
        <v>0.75969413700093968</v>
      </c>
      <c r="I648" s="7"/>
      <c r="J648" s="7"/>
      <c r="K648" s="7"/>
      <c r="L648" s="7"/>
      <c r="M648" s="7"/>
      <c r="N648" s="7"/>
      <c r="O648" s="7"/>
      <c r="P648" s="7"/>
    </row>
    <row r="649" spans="1:16" ht="20" customHeight="1" x14ac:dyDescent="0.15">
      <c r="A649" s="29"/>
      <c r="B649" s="6"/>
      <c r="C649" s="7"/>
      <c r="D649" s="7"/>
      <c r="E649" s="5">
        <v>131.155</v>
      </c>
      <c r="F649" s="5">
        <v>32.681800000000003</v>
      </c>
      <c r="G649" s="5">
        <f t="shared" si="76"/>
        <v>0.96273975820481394</v>
      </c>
      <c r="H649" s="5">
        <f t="shared" si="77"/>
        <v>0.76587138849897018</v>
      </c>
      <c r="I649" s="7"/>
      <c r="J649" s="7"/>
      <c r="K649" s="7"/>
      <c r="L649" s="7"/>
      <c r="M649" s="7"/>
      <c r="N649" s="7"/>
      <c r="O649" s="7"/>
      <c r="P649" s="7"/>
    </row>
    <row r="650" spans="1:16" ht="20" customHeight="1" x14ac:dyDescent="0.15">
      <c r="A650" s="29"/>
      <c r="B650" s="6"/>
      <c r="C650" s="7"/>
      <c r="D650" s="7"/>
      <c r="E650" s="5">
        <v>131.358</v>
      </c>
      <c r="F650" s="5">
        <v>34.0182</v>
      </c>
      <c r="G650" s="5">
        <f t="shared" si="76"/>
        <v>0.96422987425769469</v>
      </c>
      <c r="H650" s="5">
        <f t="shared" si="77"/>
        <v>0.79718883501629845</v>
      </c>
      <c r="I650" s="7"/>
      <c r="J650" s="7"/>
      <c r="K650" s="7"/>
      <c r="L650" s="7"/>
      <c r="M650" s="7"/>
      <c r="N650" s="7"/>
      <c r="O650" s="7"/>
      <c r="P650" s="7"/>
    </row>
    <row r="651" spans="1:16" ht="20" customHeight="1" x14ac:dyDescent="0.15">
      <c r="A651" s="29"/>
      <c r="B651" s="6"/>
      <c r="C651" s="7"/>
      <c r="D651" s="7"/>
      <c r="E651" s="5">
        <v>131.56100000000001</v>
      </c>
      <c r="F651" s="5">
        <v>35.2455</v>
      </c>
      <c r="G651" s="5">
        <f t="shared" si="76"/>
        <v>0.96571999031057554</v>
      </c>
      <c r="H651" s="5">
        <f t="shared" si="77"/>
        <v>0.82594961181270465</v>
      </c>
      <c r="I651" s="7"/>
      <c r="J651" s="7"/>
      <c r="K651" s="7"/>
      <c r="L651" s="7"/>
      <c r="M651" s="7"/>
      <c r="N651" s="7"/>
      <c r="O651" s="7"/>
      <c r="P651" s="7"/>
    </row>
    <row r="652" spans="1:16" ht="20" customHeight="1" x14ac:dyDescent="0.15">
      <c r="A652" s="29"/>
      <c r="B652" s="6"/>
      <c r="C652" s="7"/>
      <c r="D652" s="7"/>
      <c r="E652" s="5">
        <v>131.76499999999999</v>
      </c>
      <c r="F652" s="5">
        <v>36.563600000000001</v>
      </c>
      <c r="G652" s="5">
        <f t="shared" si="76"/>
        <v>0.96721744683662303</v>
      </c>
      <c r="H652" s="5">
        <f t="shared" si="77"/>
        <v>0.85683821272148242</v>
      </c>
      <c r="I652" s="7"/>
      <c r="J652" s="7"/>
      <c r="K652" s="7"/>
      <c r="L652" s="7"/>
      <c r="M652" s="7"/>
      <c r="N652" s="7"/>
      <c r="O652" s="7"/>
      <c r="P652" s="7"/>
    </row>
    <row r="653" spans="1:16" ht="20" customHeight="1" x14ac:dyDescent="0.15">
      <c r="A653" s="29"/>
      <c r="B653" s="6"/>
      <c r="C653" s="7"/>
      <c r="D653" s="7"/>
      <c r="E653" s="5">
        <v>131.96799999999999</v>
      </c>
      <c r="F653" s="5">
        <v>37.918199999999999</v>
      </c>
      <c r="G653" s="5">
        <f t="shared" si="76"/>
        <v>0.96870756288950377</v>
      </c>
      <c r="H653" s="5">
        <f t="shared" si="77"/>
        <v>0.88858216142873547</v>
      </c>
      <c r="I653" s="7"/>
      <c r="J653" s="7"/>
      <c r="K653" s="7"/>
      <c r="L653" s="7"/>
      <c r="M653" s="7"/>
      <c r="N653" s="7"/>
      <c r="O653" s="7"/>
      <c r="P653" s="7"/>
    </row>
    <row r="654" spans="1:16" ht="20" customHeight="1" x14ac:dyDescent="0.15">
      <c r="A654" s="29"/>
      <c r="B654" s="6"/>
      <c r="C654" s="7"/>
      <c r="D654" s="7"/>
      <c r="E654" s="5">
        <v>132.17099999999999</v>
      </c>
      <c r="F654" s="5">
        <v>38.109099999999998</v>
      </c>
      <c r="G654" s="5">
        <f t="shared" si="76"/>
        <v>0.97019767894238462</v>
      </c>
      <c r="H654" s="5">
        <f t="shared" si="77"/>
        <v>0.89305574758569295</v>
      </c>
      <c r="I654" s="7"/>
      <c r="J654" s="7"/>
      <c r="K654" s="7"/>
      <c r="L654" s="7"/>
      <c r="M654" s="7"/>
      <c r="N654" s="7"/>
      <c r="O654" s="7"/>
      <c r="P654" s="7"/>
    </row>
    <row r="655" spans="1:16" ht="20" customHeight="1" x14ac:dyDescent="0.15">
      <c r="A655" s="29"/>
      <c r="B655" s="6"/>
      <c r="C655" s="7"/>
      <c r="D655" s="7"/>
      <c r="E655" s="5">
        <v>132.374</v>
      </c>
      <c r="F655" s="5">
        <v>39.5364</v>
      </c>
      <c r="G655" s="5">
        <f t="shared" si="76"/>
        <v>0.97168779499526536</v>
      </c>
      <c r="H655" s="5">
        <f t="shared" si="77"/>
        <v>0.92650336163401892</v>
      </c>
      <c r="I655" s="7"/>
      <c r="J655" s="7"/>
      <c r="K655" s="7"/>
      <c r="L655" s="7"/>
      <c r="M655" s="7"/>
      <c r="N655" s="7"/>
      <c r="O655" s="7"/>
      <c r="P655" s="7"/>
    </row>
    <row r="656" spans="1:16" ht="20" customHeight="1" x14ac:dyDescent="0.15">
      <c r="A656" s="29"/>
      <c r="B656" s="6"/>
      <c r="C656" s="7"/>
      <c r="D656" s="7"/>
      <c r="E656" s="5">
        <v>132.577</v>
      </c>
      <c r="F656" s="5">
        <v>41.154499999999999</v>
      </c>
      <c r="G656" s="5">
        <f t="shared" si="76"/>
        <v>0.97317791104814622</v>
      </c>
      <c r="H656" s="5">
        <f t="shared" si="77"/>
        <v>0.96442221842067644</v>
      </c>
      <c r="I656" s="7"/>
      <c r="J656" s="7"/>
      <c r="K656" s="7"/>
      <c r="L656" s="7"/>
      <c r="M656" s="7"/>
      <c r="N656" s="7"/>
      <c r="O656" s="7"/>
      <c r="P656" s="7"/>
    </row>
    <row r="657" spans="1:16" ht="20" customHeight="1" x14ac:dyDescent="0.15">
      <c r="A657" s="29"/>
      <c r="B657" s="6"/>
      <c r="C657" s="7"/>
      <c r="D657" s="7"/>
      <c r="E657" s="5">
        <v>132.78</v>
      </c>
      <c r="F657" s="5">
        <v>41.836399999999998</v>
      </c>
      <c r="G657" s="5">
        <f t="shared" si="76"/>
        <v>0.97466802710102696</v>
      </c>
      <c r="H657" s="5">
        <f t="shared" si="77"/>
        <v>0.98040199003109718</v>
      </c>
      <c r="I657" s="7"/>
      <c r="J657" s="7"/>
      <c r="K657" s="7"/>
      <c r="L657" s="7"/>
      <c r="M657" s="7"/>
      <c r="N657" s="7"/>
      <c r="O657" s="7"/>
      <c r="P657" s="7"/>
    </row>
    <row r="658" spans="1:16" ht="20" customHeight="1" x14ac:dyDescent="0.15">
      <c r="A658" s="29"/>
      <c r="B658" s="6"/>
      <c r="C658" s="7"/>
      <c r="D658" s="7"/>
      <c r="E658" s="5">
        <v>132.983</v>
      </c>
      <c r="F658" s="5">
        <v>42.336399999999998</v>
      </c>
      <c r="G658" s="5">
        <f t="shared" si="76"/>
        <v>0.97615814315390781</v>
      </c>
      <c r="H658" s="5">
        <f t="shared" si="77"/>
        <v>0.9921190831608967</v>
      </c>
      <c r="I658" s="7"/>
      <c r="J658" s="7"/>
      <c r="K658" s="7"/>
      <c r="L658" s="7"/>
      <c r="M658" s="7"/>
      <c r="N658" s="7"/>
      <c r="O658" s="7"/>
      <c r="P658" s="7"/>
    </row>
    <row r="659" spans="1:16" ht="20" customHeight="1" x14ac:dyDescent="0.15">
      <c r="A659" s="29"/>
      <c r="B659" s="6"/>
      <c r="C659" s="7"/>
      <c r="D659" s="7"/>
      <c r="E659" s="5">
        <v>133.18600000000001</v>
      </c>
      <c r="F659" s="5">
        <v>42.672699999999999</v>
      </c>
      <c r="G659" s="5">
        <f t="shared" si="76"/>
        <v>0.97764825920678855</v>
      </c>
      <c r="H659" s="5">
        <f t="shared" si="77"/>
        <v>1</v>
      </c>
      <c r="I659" s="7"/>
      <c r="J659" s="7"/>
      <c r="K659" s="7"/>
      <c r="L659" s="7"/>
      <c r="M659" s="7"/>
      <c r="N659" s="7"/>
      <c r="O659" s="7"/>
      <c r="P659" s="7"/>
    </row>
    <row r="660" spans="1:16" ht="20" customHeight="1" x14ac:dyDescent="0.15">
      <c r="A660" s="29"/>
      <c r="B660" s="6"/>
      <c r="C660" s="7"/>
      <c r="D660" s="7"/>
      <c r="E660" s="5">
        <v>133.38900000000001</v>
      </c>
      <c r="F660" s="5">
        <v>42.545499999999997</v>
      </c>
      <c r="G660" s="5">
        <f t="shared" si="76"/>
        <v>0.9791383752596694</v>
      </c>
      <c r="H660" s="5">
        <f t="shared" si="77"/>
        <v>0.99701917150777897</v>
      </c>
      <c r="I660" s="7"/>
      <c r="J660" s="7"/>
      <c r="K660" s="7"/>
      <c r="L660" s="7"/>
      <c r="M660" s="7"/>
      <c r="N660" s="7"/>
      <c r="O660" s="7"/>
      <c r="P660" s="7"/>
    </row>
    <row r="661" spans="1:16" ht="20" customHeight="1" x14ac:dyDescent="0.15">
      <c r="A661" s="29"/>
      <c r="B661" s="6"/>
      <c r="C661" s="7"/>
      <c r="D661" s="7"/>
      <c r="E661" s="5">
        <v>133.59200000000001</v>
      </c>
      <c r="F661" s="5">
        <v>42.027299999999997</v>
      </c>
      <c r="G661" s="5">
        <f t="shared" si="76"/>
        <v>0.98062849131255014</v>
      </c>
      <c r="H661" s="5">
        <f t="shared" si="77"/>
        <v>0.98487557618805466</v>
      </c>
      <c r="I661" s="7"/>
      <c r="J661" s="7"/>
      <c r="K661" s="7"/>
      <c r="L661" s="7"/>
      <c r="M661" s="7"/>
      <c r="N661" s="7"/>
      <c r="O661" s="7"/>
      <c r="P661" s="7"/>
    </row>
    <row r="662" spans="1:16" ht="20" customHeight="1" x14ac:dyDescent="0.15">
      <c r="A662" s="29"/>
      <c r="B662" s="6"/>
      <c r="C662" s="7"/>
      <c r="D662" s="7"/>
      <c r="E662" s="5">
        <v>133.79499999999999</v>
      </c>
      <c r="F662" s="5">
        <v>41.290900000000001</v>
      </c>
      <c r="G662" s="5">
        <f t="shared" si="76"/>
        <v>0.98211860736543077</v>
      </c>
      <c r="H662" s="5">
        <f t="shared" si="77"/>
        <v>0.96761864142648579</v>
      </c>
      <c r="I662" s="7"/>
      <c r="J662" s="7"/>
      <c r="K662" s="7"/>
      <c r="L662" s="7"/>
      <c r="M662" s="7"/>
      <c r="N662" s="7"/>
      <c r="O662" s="7"/>
      <c r="P662" s="7"/>
    </row>
    <row r="663" spans="1:16" ht="20" customHeight="1" x14ac:dyDescent="0.15">
      <c r="A663" s="29"/>
      <c r="B663" s="6"/>
      <c r="C663" s="7"/>
      <c r="D663" s="7"/>
      <c r="E663" s="5">
        <v>133.99799999999999</v>
      </c>
      <c r="F663" s="5">
        <v>40.9636</v>
      </c>
      <c r="G663" s="5">
        <f t="shared" si="76"/>
        <v>0.98360872341831151</v>
      </c>
      <c r="H663" s="5">
        <f t="shared" si="77"/>
        <v>0.95994863226371896</v>
      </c>
      <c r="I663" s="7"/>
      <c r="J663" s="7"/>
      <c r="K663" s="7"/>
      <c r="L663" s="7"/>
      <c r="M663" s="7"/>
      <c r="N663" s="7"/>
      <c r="O663" s="7"/>
      <c r="P663" s="7"/>
    </row>
    <row r="664" spans="1:16" ht="20" customHeight="1" x14ac:dyDescent="0.15">
      <c r="A664" s="29"/>
      <c r="B664" s="6"/>
      <c r="C664" s="7"/>
      <c r="D664" s="7"/>
      <c r="E664" s="5">
        <v>134.20099999999999</v>
      </c>
      <c r="F664" s="5">
        <v>39.318199999999997</v>
      </c>
      <c r="G664" s="5">
        <f t="shared" si="76"/>
        <v>0.98509883947119226</v>
      </c>
      <c r="H664" s="5">
        <f t="shared" si="77"/>
        <v>0.92139002219217436</v>
      </c>
      <c r="I664" s="7"/>
      <c r="J664" s="7"/>
      <c r="K664" s="7"/>
      <c r="L664" s="7"/>
      <c r="M664" s="7"/>
      <c r="N664" s="7"/>
      <c r="O664" s="7"/>
      <c r="P664" s="7"/>
    </row>
    <row r="665" spans="1:16" ht="20" customHeight="1" x14ac:dyDescent="0.15">
      <c r="A665" s="29"/>
      <c r="B665" s="6"/>
      <c r="C665" s="7"/>
      <c r="D665" s="7"/>
      <c r="E665" s="5">
        <v>134.404</v>
      </c>
      <c r="F665" s="5">
        <v>38.863599999999998</v>
      </c>
      <c r="G665" s="5">
        <f t="shared" si="76"/>
        <v>0.98658895552407311</v>
      </c>
      <c r="H665" s="5">
        <f t="shared" si="77"/>
        <v>0.91073684111856057</v>
      </c>
      <c r="I665" s="7"/>
      <c r="J665" s="7"/>
      <c r="K665" s="7"/>
      <c r="L665" s="7"/>
      <c r="M665" s="7"/>
      <c r="N665" s="7"/>
      <c r="O665" s="7"/>
      <c r="P665" s="7"/>
    </row>
    <row r="666" spans="1:16" ht="20" customHeight="1" x14ac:dyDescent="0.15">
      <c r="A666" s="29"/>
      <c r="B666" s="6"/>
      <c r="C666" s="7"/>
      <c r="D666" s="7"/>
      <c r="E666" s="5">
        <v>134.607</v>
      </c>
      <c r="F666" s="5">
        <v>38.427300000000002</v>
      </c>
      <c r="G666" s="5">
        <f t="shared" si="76"/>
        <v>0.98807907157695385</v>
      </c>
      <c r="H666" s="5">
        <f t="shared" si="77"/>
        <v>0.9005125056534975</v>
      </c>
      <c r="I666" s="7"/>
      <c r="J666" s="7"/>
      <c r="K666" s="7"/>
      <c r="L666" s="7"/>
      <c r="M666" s="7"/>
      <c r="N666" s="7"/>
      <c r="O666" s="7"/>
      <c r="P666" s="7"/>
    </row>
    <row r="667" spans="1:16" ht="20" customHeight="1" x14ac:dyDescent="0.15">
      <c r="A667" s="29"/>
      <c r="B667" s="6"/>
      <c r="C667" s="7"/>
      <c r="D667" s="7"/>
      <c r="E667" s="5">
        <v>134.81</v>
      </c>
      <c r="F667" s="5">
        <v>37.890900000000002</v>
      </c>
      <c r="G667" s="5">
        <f t="shared" si="76"/>
        <v>0.9895691876298347</v>
      </c>
      <c r="H667" s="5">
        <f t="shared" si="77"/>
        <v>0.88794240814384851</v>
      </c>
      <c r="I667" s="7"/>
      <c r="J667" s="7"/>
      <c r="K667" s="7"/>
      <c r="L667" s="7"/>
      <c r="M667" s="7"/>
      <c r="N667" s="7"/>
      <c r="O667" s="7"/>
      <c r="P667" s="7"/>
    </row>
    <row r="668" spans="1:16" ht="20" customHeight="1" x14ac:dyDescent="0.15">
      <c r="A668" s="29"/>
      <c r="B668" s="6"/>
      <c r="C668" s="7"/>
      <c r="D668" s="7"/>
      <c r="E668" s="5">
        <v>135.01300000000001</v>
      </c>
      <c r="F668" s="5">
        <v>37.454500000000003</v>
      </c>
      <c r="G668" s="5">
        <f t="shared" si="76"/>
        <v>0.99105930368271544</v>
      </c>
      <c r="H668" s="5">
        <f t="shared" si="77"/>
        <v>0.87771572926015939</v>
      </c>
      <c r="I668" s="7"/>
      <c r="J668" s="7"/>
      <c r="K668" s="7"/>
      <c r="L668" s="7"/>
      <c r="M668" s="7"/>
      <c r="N668" s="7"/>
      <c r="O668" s="7"/>
      <c r="P668" s="7"/>
    </row>
    <row r="669" spans="1:16" ht="20" customHeight="1" x14ac:dyDescent="0.15">
      <c r="A669" s="29"/>
      <c r="B669" s="6"/>
      <c r="C669" s="7"/>
      <c r="D669" s="7"/>
      <c r="E669" s="5">
        <v>135.21600000000001</v>
      </c>
      <c r="F669" s="5">
        <v>36.200000000000003</v>
      </c>
      <c r="G669" s="5">
        <f t="shared" si="76"/>
        <v>0.99254941973559629</v>
      </c>
      <c r="H669" s="5">
        <f t="shared" si="77"/>
        <v>0.84831754259749215</v>
      </c>
      <c r="I669" s="7"/>
      <c r="J669" s="7"/>
      <c r="K669" s="7"/>
      <c r="L669" s="7"/>
      <c r="M669" s="7"/>
      <c r="N669" s="7"/>
      <c r="O669" s="7"/>
      <c r="P669" s="7"/>
    </row>
    <row r="670" spans="1:16" ht="20" customHeight="1" x14ac:dyDescent="0.15">
      <c r="A670" s="29"/>
      <c r="B670" s="6"/>
      <c r="C670" s="7"/>
      <c r="D670" s="7"/>
      <c r="E670" s="5">
        <v>135.41900000000001</v>
      </c>
      <c r="F670" s="5">
        <v>34.436399999999999</v>
      </c>
      <c r="G670" s="5">
        <f t="shared" si="76"/>
        <v>0.99403953578847704</v>
      </c>
      <c r="H670" s="5">
        <f t="shared" si="77"/>
        <v>0.80698901171006288</v>
      </c>
      <c r="I670" s="7"/>
      <c r="J670" s="7"/>
      <c r="K670" s="7"/>
      <c r="L670" s="7"/>
      <c r="M670" s="7"/>
      <c r="N670" s="7"/>
      <c r="O670" s="7"/>
      <c r="P670" s="7"/>
    </row>
    <row r="671" spans="1:16" ht="20" customHeight="1" x14ac:dyDescent="0.15">
      <c r="A671" s="29"/>
      <c r="B671" s="6"/>
      <c r="C671" s="7"/>
      <c r="D671" s="7"/>
      <c r="E671" s="5">
        <v>135.62200000000001</v>
      </c>
      <c r="F671" s="5">
        <v>34.490900000000003</v>
      </c>
      <c r="G671" s="5">
        <f t="shared" si="76"/>
        <v>0.99552965184135789</v>
      </c>
      <c r="H671" s="5">
        <f t="shared" si="77"/>
        <v>0.80826617486121111</v>
      </c>
      <c r="I671" s="7"/>
      <c r="J671" s="7"/>
      <c r="K671" s="7"/>
      <c r="L671" s="7"/>
      <c r="M671" s="7"/>
      <c r="N671" s="7"/>
      <c r="O671" s="7"/>
      <c r="P671" s="7"/>
    </row>
    <row r="672" spans="1:16" ht="20" customHeight="1" x14ac:dyDescent="0.15">
      <c r="A672" s="29"/>
      <c r="B672" s="6"/>
      <c r="C672" s="7"/>
      <c r="D672" s="7"/>
      <c r="E672" s="5">
        <v>135.82499999999999</v>
      </c>
      <c r="F672" s="5">
        <v>34.145499999999998</v>
      </c>
      <c r="G672" s="5">
        <f t="shared" si="76"/>
        <v>0.99701976789423841</v>
      </c>
      <c r="H672" s="5">
        <f t="shared" si="77"/>
        <v>0.80017200692714541</v>
      </c>
      <c r="I672" s="7"/>
      <c r="J672" s="7"/>
      <c r="K672" s="7"/>
      <c r="L672" s="7"/>
      <c r="M672" s="7"/>
      <c r="N672" s="7"/>
      <c r="O672" s="7"/>
      <c r="P672" s="7"/>
    </row>
    <row r="673" spans="1:16" ht="20" customHeight="1" x14ac:dyDescent="0.15">
      <c r="A673" s="29"/>
      <c r="B673" s="6"/>
      <c r="C673" s="7"/>
      <c r="D673" s="7"/>
      <c r="E673" s="5">
        <v>136.02799999999999</v>
      </c>
      <c r="F673" s="5">
        <v>33.472700000000003</v>
      </c>
      <c r="G673" s="5">
        <f t="shared" si="76"/>
        <v>0.99850988394711926</v>
      </c>
      <c r="H673" s="5">
        <f t="shared" si="77"/>
        <v>0.78440548641168717</v>
      </c>
      <c r="I673" s="7"/>
      <c r="J673" s="7"/>
      <c r="K673" s="7"/>
      <c r="L673" s="7"/>
      <c r="M673" s="7"/>
      <c r="N673" s="7"/>
      <c r="O673" s="7"/>
      <c r="P673" s="7"/>
    </row>
    <row r="674" spans="1:16" ht="20" customHeight="1" x14ac:dyDescent="0.15">
      <c r="A674" s="29"/>
      <c r="B674" s="6"/>
      <c r="C674" s="7"/>
      <c r="D674" s="7"/>
      <c r="E674" s="5">
        <v>136.23099999999999</v>
      </c>
      <c r="F674" s="5">
        <v>32.736400000000003</v>
      </c>
      <c r="G674" s="5">
        <f t="shared" si="76"/>
        <v>1</v>
      </c>
      <c r="H674" s="5">
        <f t="shared" si="77"/>
        <v>0.76715089506874423</v>
      </c>
      <c r="I674" s="7"/>
      <c r="J674" s="7"/>
      <c r="K674" s="7"/>
      <c r="L674" s="7"/>
      <c r="M674" s="7"/>
      <c r="N674" s="7"/>
      <c r="O674" s="7"/>
      <c r="P674" s="7"/>
    </row>
    <row r="675" spans="1:16" ht="20" customHeight="1" x14ac:dyDescent="0.15">
      <c r="A675" s="29"/>
      <c r="B675" s="6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</row>
    <row r="676" spans="1:16" ht="20" customHeight="1" x14ac:dyDescent="0.15">
      <c r="A676" s="29"/>
      <c r="B676" s="6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</row>
    <row r="677" spans="1:16" ht="20" customHeight="1" x14ac:dyDescent="0.15">
      <c r="A677" s="29"/>
      <c r="B677" s="6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</row>
    <row r="678" spans="1:16" ht="20" customHeight="1" x14ac:dyDescent="0.15">
      <c r="A678" s="29"/>
      <c r="B678" s="6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</row>
    <row r="679" spans="1:16" ht="20" customHeight="1" x14ac:dyDescent="0.15">
      <c r="A679" s="29"/>
      <c r="B679" s="6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</row>
    <row r="680" spans="1:16" ht="20" customHeight="1" x14ac:dyDescent="0.15">
      <c r="A680" s="29"/>
      <c r="B680" s="6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</row>
    <row r="681" spans="1:16" ht="20" customHeight="1" x14ac:dyDescent="0.15">
      <c r="A681" s="29"/>
      <c r="B681" s="6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</row>
    <row r="682" spans="1:16" ht="20" customHeight="1" x14ac:dyDescent="0.15">
      <c r="A682" s="29"/>
      <c r="B682" s="6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</row>
    <row r="683" spans="1:16" ht="20" customHeight="1" x14ac:dyDescent="0.15">
      <c r="A683" s="29"/>
      <c r="B683" s="6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</row>
    <row r="684" spans="1:16" ht="20" customHeight="1" x14ac:dyDescent="0.15">
      <c r="A684" s="29"/>
      <c r="B684" s="6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</row>
    <row r="685" spans="1:16" ht="20" customHeight="1" x14ac:dyDescent="0.15">
      <c r="A685" s="29"/>
      <c r="B685" s="6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</row>
    <row r="686" spans="1:16" ht="20" customHeight="1" x14ac:dyDescent="0.15">
      <c r="A686" s="29"/>
      <c r="B686" s="6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</row>
    <row r="687" spans="1:16" ht="20" customHeight="1" x14ac:dyDescent="0.15">
      <c r="A687" s="29"/>
      <c r="B687" s="6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</row>
    <row r="688" spans="1:16" ht="20" customHeight="1" x14ac:dyDescent="0.15">
      <c r="A688" s="29"/>
      <c r="B688" s="6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</row>
    <row r="689" spans="1:16" ht="20" customHeight="1" x14ac:dyDescent="0.15">
      <c r="A689" s="29"/>
      <c r="B689" s="6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</row>
    <row r="690" spans="1:16" ht="20" customHeight="1" x14ac:dyDescent="0.15">
      <c r="A690" s="29"/>
      <c r="B690" s="6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</row>
    <row r="691" spans="1:16" ht="20" customHeight="1" x14ac:dyDescent="0.15">
      <c r="A691" s="29"/>
      <c r="B691" s="6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</row>
    <row r="692" spans="1:16" ht="20" customHeight="1" x14ac:dyDescent="0.15">
      <c r="A692" s="29"/>
      <c r="B692" s="6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</row>
    <row r="693" spans="1:16" ht="20" customHeight="1" x14ac:dyDescent="0.15">
      <c r="A693" s="29"/>
      <c r="B693" s="6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</row>
    <row r="694" spans="1:16" ht="20" customHeight="1" x14ac:dyDescent="0.15">
      <c r="A694" s="29"/>
      <c r="B694" s="6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</row>
    <row r="695" spans="1:16" ht="20" customHeight="1" x14ac:dyDescent="0.15">
      <c r="A695" s="29"/>
      <c r="B695" s="6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</row>
    <row r="696" spans="1:16" ht="20" customHeight="1" x14ac:dyDescent="0.15">
      <c r="A696" s="29"/>
      <c r="B696" s="6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</row>
    <row r="697" spans="1:16" ht="20" customHeight="1" x14ac:dyDescent="0.15">
      <c r="A697" s="29"/>
      <c r="B697" s="6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</row>
    <row r="698" spans="1:16" ht="20" customHeight="1" x14ac:dyDescent="0.15">
      <c r="A698" s="29"/>
      <c r="B698" s="6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</row>
    <row r="699" spans="1:16" ht="20" customHeight="1" x14ac:dyDescent="0.15">
      <c r="A699" s="29"/>
      <c r="B699" s="6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</row>
    <row r="700" spans="1:16" ht="20" customHeight="1" x14ac:dyDescent="0.15">
      <c r="A700" s="29"/>
      <c r="B700" s="6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</row>
    <row r="701" spans="1:16" ht="20" customHeight="1" x14ac:dyDescent="0.15">
      <c r="A701" s="29"/>
      <c r="B701" s="6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</row>
    <row r="702" spans="1:16" ht="20" customHeight="1" x14ac:dyDescent="0.15">
      <c r="A702" s="29"/>
      <c r="B702" s="6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</row>
    <row r="703" spans="1:16" ht="20" customHeight="1" x14ac:dyDescent="0.15">
      <c r="A703" s="29"/>
      <c r="B703" s="6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</row>
    <row r="704" spans="1:16" ht="20" customHeight="1" x14ac:dyDescent="0.15">
      <c r="A704" s="29"/>
      <c r="B704" s="6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</row>
    <row r="705" spans="1:16" ht="20" customHeight="1" x14ac:dyDescent="0.15">
      <c r="A705" s="29"/>
      <c r="B705" s="6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</row>
    <row r="706" spans="1:16" ht="20" customHeight="1" x14ac:dyDescent="0.15">
      <c r="A706" s="29"/>
      <c r="B706" s="6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</row>
    <row r="707" spans="1:16" ht="20" customHeight="1" x14ac:dyDescent="0.15">
      <c r="A707" s="29"/>
      <c r="B707" s="6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</row>
    <row r="708" spans="1:16" ht="20" customHeight="1" x14ac:dyDescent="0.15">
      <c r="A708" s="29"/>
      <c r="B708" s="6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</row>
    <row r="709" spans="1:16" ht="20" customHeight="1" x14ac:dyDescent="0.15">
      <c r="A709" s="29"/>
      <c r="B709" s="6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</row>
    <row r="710" spans="1:16" ht="20" customHeight="1" x14ac:dyDescent="0.15">
      <c r="A710" s="29"/>
      <c r="B710" s="6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</row>
    <row r="711" spans="1:16" ht="20" customHeight="1" x14ac:dyDescent="0.15">
      <c r="A711" s="29"/>
      <c r="B711" s="6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</row>
    <row r="712" spans="1:16" ht="20" customHeight="1" x14ac:dyDescent="0.15">
      <c r="A712" s="29"/>
      <c r="B712" s="6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</row>
    <row r="713" spans="1:16" ht="20" customHeight="1" x14ac:dyDescent="0.15">
      <c r="A713" s="29"/>
      <c r="B713" s="6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</row>
    <row r="714" spans="1:16" ht="20" customHeight="1" x14ac:dyDescent="0.15">
      <c r="A714" s="29"/>
      <c r="B714" s="6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</row>
    <row r="715" spans="1:16" ht="20" customHeight="1" x14ac:dyDescent="0.15">
      <c r="A715" s="29"/>
      <c r="B715" s="6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</row>
    <row r="716" spans="1:16" ht="20" customHeight="1" x14ac:dyDescent="0.15">
      <c r="A716" s="29"/>
      <c r="B716" s="6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</row>
    <row r="717" spans="1:16" ht="20" customHeight="1" x14ac:dyDescent="0.15">
      <c r="A717" s="29"/>
      <c r="B717" s="6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</row>
    <row r="718" spans="1:16" ht="20" customHeight="1" x14ac:dyDescent="0.15">
      <c r="A718" s="29"/>
      <c r="B718" s="6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</row>
    <row r="719" spans="1:16" ht="20" customHeight="1" x14ac:dyDescent="0.15">
      <c r="A719" s="29"/>
      <c r="B719" s="6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</row>
    <row r="720" spans="1:16" ht="20" customHeight="1" x14ac:dyDescent="0.15">
      <c r="A720" s="29"/>
      <c r="B720" s="6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</row>
    <row r="721" spans="1:16" ht="20" customHeight="1" x14ac:dyDescent="0.15">
      <c r="A721" s="29"/>
      <c r="B721" s="6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</row>
    <row r="722" spans="1:16" ht="20" customHeight="1" x14ac:dyDescent="0.15">
      <c r="A722" s="29"/>
      <c r="B722" s="6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</row>
    <row r="723" spans="1:16" ht="20" customHeight="1" x14ac:dyDescent="0.15">
      <c r="A723" s="29"/>
      <c r="B723" s="6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</row>
    <row r="724" spans="1:16" ht="20" customHeight="1" x14ac:dyDescent="0.15">
      <c r="A724" s="29"/>
      <c r="B724" s="6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</row>
    <row r="725" spans="1:16" ht="20" customHeight="1" x14ac:dyDescent="0.15">
      <c r="A725" s="29"/>
      <c r="B725" s="6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</row>
    <row r="726" spans="1:16" ht="20" customHeight="1" x14ac:dyDescent="0.15">
      <c r="A726" s="29"/>
      <c r="B726" s="6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</row>
    <row r="727" spans="1:16" ht="20" customHeight="1" x14ac:dyDescent="0.15">
      <c r="A727" s="29"/>
      <c r="B727" s="6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</row>
    <row r="728" spans="1:16" ht="20" customHeight="1" x14ac:dyDescent="0.15">
      <c r="A728" s="29"/>
      <c r="B728" s="6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</row>
    <row r="729" spans="1:16" ht="20" customHeight="1" x14ac:dyDescent="0.15">
      <c r="A729" s="29"/>
      <c r="B729" s="6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</row>
    <row r="730" spans="1:16" ht="20" customHeight="1" x14ac:dyDescent="0.15">
      <c r="A730" s="29"/>
      <c r="B730" s="6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</row>
    <row r="731" spans="1:16" ht="20" customHeight="1" x14ac:dyDescent="0.15">
      <c r="A731" s="29"/>
      <c r="B731" s="6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</row>
    <row r="732" spans="1:16" ht="20" customHeight="1" x14ac:dyDescent="0.15">
      <c r="A732" s="29"/>
      <c r="B732" s="6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</row>
    <row r="733" spans="1:16" ht="20" customHeight="1" x14ac:dyDescent="0.15">
      <c r="A733" s="29"/>
      <c r="B733" s="6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</row>
    <row r="734" spans="1:16" ht="20" customHeight="1" x14ac:dyDescent="0.15">
      <c r="A734" s="29"/>
      <c r="B734" s="6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</row>
    <row r="735" spans="1:16" ht="20" customHeight="1" x14ac:dyDescent="0.15">
      <c r="A735" s="29"/>
      <c r="B735" s="6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</row>
    <row r="736" spans="1:16" ht="20" customHeight="1" x14ac:dyDescent="0.15">
      <c r="A736" s="29"/>
      <c r="B736" s="6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</row>
    <row r="737" spans="1:16" ht="20" customHeight="1" x14ac:dyDescent="0.15">
      <c r="A737" s="29"/>
      <c r="B737" s="6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</row>
    <row r="738" spans="1:16" ht="20" customHeight="1" x14ac:dyDescent="0.15">
      <c r="A738" s="29"/>
      <c r="B738" s="6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</row>
    <row r="739" spans="1:16" ht="20" customHeight="1" x14ac:dyDescent="0.15">
      <c r="A739" s="29"/>
      <c r="B739" s="6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</row>
    <row r="740" spans="1:16" ht="20" customHeight="1" x14ac:dyDescent="0.15">
      <c r="A740" s="29"/>
      <c r="B740" s="6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</row>
    <row r="741" spans="1:16" ht="20" customHeight="1" x14ac:dyDescent="0.15">
      <c r="A741" s="29"/>
      <c r="B741" s="6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</row>
    <row r="742" spans="1:16" ht="20" customHeight="1" x14ac:dyDescent="0.15">
      <c r="A742" s="29"/>
      <c r="B742" s="6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</row>
    <row r="743" spans="1:16" ht="20" customHeight="1" x14ac:dyDescent="0.15">
      <c r="A743" s="29"/>
      <c r="B743" s="6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</row>
    <row r="744" spans="1:16" ht="20" customHeight="1" x14ac:dyDescent="0.15">
      <c r="A744" s="29"/>
      <c r="B744" s="6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</row>
    <row r="745" spans="1:16" ht="20" customHeight="1" x14ac:dyDescent="0.15">
      <c r="A745" s="29"/>
      <c r="B745" s="6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</row>
    <row r="746" spans="1:16" ht="20" customHeight="1" x14ac:dyDescent="0.15">
      <c r="A746" s="29"/>
      <c r="B746" s="6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</row>
    <row r="747" spans="1:16" ht="20" customHeight="1" x14ac:dyDescent="0.15">
      <c r="A747" s="29"/>
      <c r="B747" s="6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</row>
    <row r="748" spans="1:16" ht="20" customHeight="1" x14ac:dyDescent="0.15">
      <c r="A748" s="29"/>
      <c r="B748" s="6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</row>
    <row r="749" spans="1:16" ht="20" customHeight="1" x14ac:dyDescent="0.15">
      <c r="A749" s="29"/>
      <c r="B749" s="6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</row>
    <row r="750" spans="1:16" ht="20" customHeight="1" x14ac:dyDescent="0.15">
      <c r="A750" s="29"/>
      <c r="B750" s="6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</row>
    <row r="751" spans="1:16" ht="20" customHeight="1" x14ac:dyDescent="0.15">
      <c r="A751" s="29"/>
      <c r="B751" s="6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</row>
    <row r="752" spans="1:16" ht="20" customHeight="1" x14ac:dyDescent="0.15">
      <c r="A752" s="29"/>
      <c r="B752" s="6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</row>
    <row r="753" spans="1:16" ht="20" customHeight="1" x14ac:dyDescent="0.15">
      <c r="A753" s="29"/>
      <c r="B753" s="6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</row>
    <row r="754" spans="1:16" ht="20" customHeight="1" x14ac:dyDescent="0.15">
      <c r="A754" s="29"/>
      <c r="B754" s="6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</row>
    <row r="755" spans="1:16" ht="20" customHeight="1" x14ac:dyDescent="0.15">
      <c r="A755" s="29"/>
      <c r="B755" s="6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</row>
    <row r="756" spans="1:16" ht="20" customHeight="1" x14ac:dyDescent="0.15">
      <c r="A756" s="29"/>
      <c r="B756" s="6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</row>
    <row r="757" spans="1:16" ht="20" customHeight="1" x14ac:dyDescent="0.15">
      <c r="A757" s="29"/>
      <c r="B757" s="6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</row>
    <row r="758" spans="1:16" ht="20" customHeight="1" x14ac:dyDescent="0.15">
      <c r="A758" s="29"/>
      <c r="B758" s="6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</row>
    <row r="759" spans="1:16" ht="20" customHeight="1" x14ac:dyDescent="0.15">
      <c r="A759" s="29"/>
      <c r="B759" s="6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</row>
    <row r="760" spans="1:16" ht="20" customHeight="1" x14ac:dyDescent="0.15">
      <c r="A760" s="29"/>
      <c r="B760" s="6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</row>
    <row r="761" spans="1:16" ht="20" customHeight="1" x14ac:dyDescent="0.15">
      <c r="A761" s="29"/>
      <c r="B761" s="6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</row>
    <row r="762" spans="1:16" ht="20" customHeight="1" x14ac:dyDescent="0.15">
      <c r="A762" s="29"/>
      <c r="B762" s="6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</row>
    <row r="763" spans="1:16" ht="20" customHeight="1" x14ac:dyDescent="0.15">
      <c r="A763" s="29"/>
      <c r="B763" s="6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</row>
    <row r="764" spans="1:16" ht="20" customHeight="1" x14ac:dyDescent="0.15">
      <c r="A764" s="29"/>
      <c r="B764" s="6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</row>
    <row r="765" spans="1:16" ht="20" customHeight="1" x14ac:dyDescent="0.15">
      <c r="A765" s="29"/>
      <c r="B765" s="6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</row>
    <row r="766" spans="1:16" ht="20" customHeight="1" x14ac:dyDescent="0.15">
      <c r="A766" s="29"/>
      <c r="B766" s="6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</row>
    <row r="767" spans="1:16" ht="20" customHeight="1" x14ac:dyDescent="0.15">
      <c r="A767" s="29"/>
      <c r="B767" s="6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</row>
    <row r="768" spans="1:16" ht="20" customHeight="1" x14ac:dyDescent="0.15">
      <c r="A768" s="29"/>
      <c r="B768" s="6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</row>
    <row r="769" spans="1:16" ht="20" customHeight="1" x14ac:dyDescent="0.15">
      <c r="A769" s="29"/>
      <c r="B769" s="6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</row>
    <row r="770" spans="1:16" ht="20" customHeight="1" x14ac:dyDescent="0.15">
      <c r="A770" s="29"/>
      <c r="B770" s="6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</row>
    <row r="771" spans="1:16" ht="20" customHeight="1" x14ac:dyDescent="0.15">
      <c r="A771" s="29"/>
      <c r="B771" s="6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</row>
    <row r="772" spans="1:16" ht="20" customHeight="1" x14ac:dyDescent="0.15">
      <c r="A772" s="29"/>
      <c r="B772" s="6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</row>
    <row r="773" spans="1:16" ht="20" customHeight="1" x14ac:dyDescent="0.15">
      <c r="A773" s="29"/>
      <c r="B773" s="6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</row>
    <row r="774" spans="1:16" ht="20" customHeight="1" x14ac:dyDescent="0.15">
      <c r="A774" s="29"/>
      <c r="B774" s="6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</row>
    <row r="775" spans="1:16" ht="20" customHeight="1" x14ac:dyDescent="0.15">
      <c r="A775" s="29"/>
      <c r="B775" s="6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</row>
    <row r="776" spans="1:16" ht="20" customHeight="1" x14ac:dyDescent="0.15">
      <c r="A776" s="29"/>
      <c r="B776" s="6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</row>
    <row r="777" spans="1:16" ht="20" customHeight="1" x14ac:dyDescent="0.15">
      <c r="A777" s="29"/>
      <c r="B777" s="6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</row>
    <row r="778" spans="1:16" ht="20" customHeight="1" x14ac:dyDescent="0.15">
      <c r="A778" s="29"/>
      <c r="B778" s="6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</row>
    <row r="779" spans="1:16" ht="20" customHeight="1" x14ac:dyDescent="0.15">
      <c r="A779" s="29"/>
      <c r="B779" s="6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</row>
    <row r="780" spans="1:16" ht="20" customHeight="1" x14ac:dyDescent="0.15">
      <c r="A780" s="29"/>
      <c r="B780" s="6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</row>
    <row r="781" spans="1:16" ht="20" customHeight="1" x14ac:dyDescent="0.15">
      <c r="A781" s="29"/>
      <c r="B781" s="6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</row>
    <row r="782" spans="1:16" ht="20" customHeight="1" x14ac:dyDescent="0.15">
      <c r="A782" s="29"/>
      <c r="B782" s="6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</row>
    <row r="783" spans="1:16" ht="20" customHeight="1" x14ac:dyDescent="0.15">
      <c r="A783" s="29"/>
      <c r="B783" s="6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</row>
    <row r="784" spans="1:16" ht="20" customHeight="1" x14ac:dyDescent="0.15">
      <c r="A784" s="29"/>
      <c r="B784" s="6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</row>
    <row r="785" spans="1:16" ht="20" customHeight="1" x14ac:dyDescent="0.15">
      <c r="A785" s="29"/>
      <c r="B785" s="6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</row>
    <row r="786" spans="1:16" ht="20" customHeight="1" x14ac:dyDescent="0.15">
      <c r="A786" s="29"/>
      <c r="B786" s="6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</row>
    <row r="787" spans="1:16" ht="20" customHeight="1" x14ac:dyDescent="0.15">
      <c r="A787" s="29"/>
      <c r="B787" s="6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</row>
    <row r="788" spans="1:16" ht="20" customHeight="1" x14ac:dyDescent="0.15">
      <c r="A788" s="29"/>
      <c r="B788" s="6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</row>
    <row r="789" spans="1:16" ht="20" customHeight="1" x14ac:dyDescent="0.15">
      <c r="A789" s="29"/>
      <c r="B789" s="6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</row>
    <row r="790" spans="1:16" ht="20" customHeight="1" x14ac:dyDescent="0.15">
      <c r="A790" s="29"/>
      <c r="B790" s="6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</row>
    <row r="791" spans="1:16" ht="20" customHeight="1" x14ac:dyDescent="0.15">
      <c r="A791" s="29"/>
      <c r="B791" s="6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</row>
    <row r="792" spans="1:16" ht="20" customHeight="1" x14ac:dyDescent="0.15">
      <c r="A792" s="29"/>
      <c r="B792" s="6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</row>
    <row r="793" spans="1:16" ht="20" customHeight="1" x14ac:dyDescent="0.15">
      <c r="A793" s="29"/>
      <c r="B793" s="6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</row>
    <row r="794" spans="1:16" ht="20" customHeight="1" x14ac:dyDescent="0.15">
      <c r="A794" s="29"/>
      <c r="B794" s="6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</row>
    <row r="795" spans="1:16" ht="20" customHeight="1" x14ac:dyDescent="0.15">
      <c r="A795" s="29"/>
      <c r="B795" s="6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</row>
    <row r="796" spans="1:16" ht="20" customHeight="1" x14ac:dyDescent="0.15">
      <c r="A796" s="29"/>
      <c r="B796" s="6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</row>
    <row r="797" spans="1:16" ht="20" customHeight="1" x14ac:dyDescent="0.15">
      <c r="A797" s="29"/>
      <c r="B797" s="6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</row>
    <row r="798" spans="1:16" ht="20" customHeight="1" x14ac:dyDescent="0.15">
      <c r="A798" s="29"/>
      <c r="B798" s="6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</row>
    <row r="799" spans="1:16" ht="20" customHeight="1" x14ac:dyDescent="0.15">
      <c r="A799" s="29"/>
      <c r="B799" s="6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</row>
    <row r="800" spans="1:16" ht="20" customHeight="1" x14ac:dyDescent="0.15">
      <c r="A800" s="29"/>
      <c r="B800" s="6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</row>
    <row r="801" spans="1:16" ht="20" customHeight="1" x14ac:dyDescent="0.15">
      <c r="A801" s="29"/>
      <c r="B801" s="6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</row>
    <row r="802" spans="1:16" ht="20" customHeight="1" x14ac:dyDescent="0.15">
      <c r="A802" s="29"/>
      <c r="B802" s="6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</row>
    <row r="803" spans="1:16" ht="20" customHeight="1" x14ac:dyDescent="0.15">
      <c r="A803" s="29"/>
      <c r="B803" s="6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</row>
    <row r="804" spans="1:16" ht="20" customHeight="1" x14ac:dyDescent="0.15">
      <c r="A804" s="29"/>
      <c r="B804" s="6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</row>
    <row r="805" spans="1:16" ht="20" customHeight="1" x14ac:dyDescent="0.15">
      <c r="A805" s="29"/>
      <c r="B805" s="6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</row>
    <row r="806" spans="1:16" ht="20" customHeight="1" x14ac:dyDescent="0.15">
      <c r="A806" s="29"/>
      <c r="B806" s="6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</row>
    <row r="807" spans="1:16" ht="20" customHeight="1" x14ac:dyDescent="0.15">
      <c r="A807" s="29"/>
      <c r="B807" s="6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</row>
    <row r="808" spans="1:16" ht="20" customHeight="1" x14ac:dyDescent="0.15">
      <c r="A808" s="29"/>
      <c r="B808" s="6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</row>
    <row r="809" spans="1:16" ht="20" customHeight="1" x14ac:dyDescent="0.15">
      <c r="A809" s="29"/>
      <c r="B809" s="6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</row>
    <row r="810" spans="1:16" ht="20" customHeight="1" x14ac:dyDescent="0.15">
      <c r="A810" s="29"/>
      <c r="B810" s="6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</row>
    <row r="811" spans="1:16" ht="20" customHeight="1" x14ac:dyDescent="0.15">
      <c r="A811" s="29"/>
      <c r="B811" s="6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</row>
    <row r="812" spans="1:16" ht="20" customHeight="1" x14ac:dyDescent="0.15">
      <c r="A812" s="29"/>
      <c r="B812" s="6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</row>
    <row r="813" spans="1:16" ht="20" customHeight="1" x14ac:dyDescent="0.15">
      <c r="A813" s="29"/>
      <c r="B813" s="6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</row>
  </sheetData>
  <mergeCells count="4">
    <mergeCell ref="A1:D1"/>
    <mergeCell ref="E1:H1"/>
    <mergeCell ref="I1:L1"/>
    <mergeCell ref="M1:P1"/>
  </mergeCells>
  <pageMargins left="0.5" right="0.5" top="0.75" bottom="0.75" header="0.27777800000000002" footer="0.27777800000000002"/>
  <pageSetup scale="72" orientation="portrait"/>
  <headerFooter>
    <oddFooter>&amp;C&amp;"Helvetica Neue,Regular"&amp;12&amp;K000000&amp;P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CB76"/>
  <sheetViews>
    <sheetView showGridLines="0" tabSelected="1" workbookViewId="0">
      <pane xSplit="1" ySplit="3" topLeftCell="CB4" activePane="bottomRight" state="frozen"/>
      <selection pane="topRight"/>
      <selection pane="bottomLeft"/>
      <selection pane="bottomRight" activeCell="CH23" sqref="CH23"/>
    </sheetView>
  </sheetViews>
  <sheetFormatPr baseColWidth="10" defaultColWidth="16.33203125" defaultRowHeight="20" customHeight="1" x14ac:dyDescent="0.15"/>
  <cols>
    <col min="1" max="81" width="16.33203125" style="17" customWidth="1"/>
    <col min="82" max="16384" width="16.33203125" style="17"/>
  </cols>
  <sheetData>
    <row r="1" spans="1:80" ht="8" customHeight="1" thickBot="1" x14ac:dyDescent="0.2"/>
    <row r="2" spans="1:80" ht="27.75" customHeight="1" thickBot="1" x14ac:dyDescent="0.2">
      <c r="A2" s="35">
        <v>1</v>
      </c>
      <c r="B2" s="36"/>
      <c r="C2" s="36"/>
      <c r="D2" s="36"/>
      <c r="E2" s="36"/>
      <c r="F2" s="36"/>
      <c r="G2" s="36"/>
      <c r="H2" s="37"/>
      <c r="I2" s="35">
        <v>2</v>
      </c>
      <c r="J2" s="36"/>
      <c r="K2" s="36"/>
      <c r="L2" s="36"/>
      <c r="M2" s="36"/>
      <c r="N2" s="36"/>
      <c r="O2" s="36"/>
      <c r="P2" s="37"/>
      <c r="Q2" s="35">
        <v>3</v>
      </c>
      <c r="R2" s="36"/>
      <c r="S2" s="36"/>
      <c r="T2" s="36"/>
      <c r="U2" s="36"/>
      <c r="V2" s="36"/>
      <c r="W2" s="36"/>
      <c r="X2" s="37"/>
      <c r="Y2" s="35">
        <v>4</v>
      </c>
      <c r="Z2" s="36"/>
      <c r="AA2" s="36"/>
      <c r="AB2" s="36"/>
      <c r="AC2" s="36"/>
      <c r="AD2" s="36"/>
      <c r="AE2" s="36"/>
      <c r="AF2" s="37"/>
      <c r="AG2" s="35">
        <v>5</v>
      </c>
      <c r="AH2" s="36"/>
      <c r="AI2" s="36"/>
      <c r="AJ2" s="36"/>
      <c r="AK2" s="36"/>
      <c r="AL2" s="36"/>
      <c r="AM2" s="36"/>
      <c r="AN2" s="37"/>
      <c r="AO2" s="35">
        <v>6</v>
      </c>
      <c r="AP2" s="36"/>
      <c r="AQ2" s="36"/>
      <c r="AR2" s="36"/>
      <c r="AS2" s="36"/>
      <c r="AT2" s="36"/>
      <c r="AU2" s="36"/>
      <c r="AV2" s="37"/>
      <c r="AW2" s="35">
        <v>7</v>
      </c>
      <c r="AX2" s="36"/>
      <c r="AY2" s="36"/>
      <c r="AZ2" s="36"/>
      <c r="BA2" s="36"/>
      <c r="BB2" s="36"/>
      <c r="BC2" s="36"/>
      <c r="BD2" s="37"/>
      <c r="BE2" s="35">
        <v>8</v>
      </c>
      <c r="BF2" s="36"/>
      <c r="BG2" s="36"/>
      <c r="BH2" s="36"/>
      <c r="BI2" s="36"/>
      <c r="BJ2" s="36"/>
      <c r="BK2" s="36"/>
      <c r="BL2" s="37"/>
      <c r="BM2" s="35">
        <v>9</v>
      </c>
      <c r="BN2" s="36"/>
      <c r="BO2" s="36"/>
      <c r="BP2" s="36"/>
      <c r="BQ2" s="36"/>
      <c r="BR2" s="36"/>
      <c r="BS2" s="36"/>
      <c r="BT2" s="37"/>
      <c r="BU2" s="35">
        <v>10</v>
      </c>
      <c r="BV2" s="36"/>
      <c r="BW2" s="36"/>
      <c r="BX2" s="36"/>
      <c r="BY2" s="36"/>
      <c r="BZ2" s="36"/>
      <c r="CA2" s="36"/>
      <c r="CB2" s="37"/>
    </row>
    <row r="3" spans="1:80" ht="20.25" customHeight="1" x14ac:dyDescent="0.15">
      <c r="A3" s="30" t="s">
        <v>1</v>
      </c>
      <c r="B3" s="30" t="s">
        <v>0</v>
      </c>
      <c r="C3" s="31"/>
      <c r="D3" s="31"/>
      <c r="E3" s="30" t="s">
        <v>1</v>
      </c>
      <c r="F3" s="30" t="s">
        <v>0</v>
      </c>
      <c r="G3" s="31"/>
      <c r="H3" s="31"/>
      <c r="I3" s="30" t="s">
        <v>1</v>
      </c>
      <c r="J3" s="30" t="s">
        <v>0</v>
      </c>
      <c r="K3" s="31"/>
      <c r="L3" s="31"/>
      <c r="M3" s="30" t="s">
        <v>1</v>
      </c>
      <c r="N3" s="30" t="s">
        <v>0</v>
      </c>
      <c r="O3" s="31"/>
      <c r="P3" s="31"/>
      <c r="Q3" s="30"/>
      <c r="R3" s="30" t="s">
        <v>0</v>
      </c>
      <c r="S3" s="31"/>
      <c r="T3" s="31"/>
      <c r="U3" s="30" t="s">
        <v>1</v>
      </c>
      <c r="V3" s="30" t="s">
        <v>0</v>
      </c>
      <c r="W3" s="31"/>
      <c r="X3" s="31"/>
      <c r="Y3" s="30" t="s">
        <v>1</v>
      </c>
      <c r="Z3" s="30" t="s">
        <v>0</v>
      </c>
      <c r="AA3" s="31"/>
      <c r="AB3" s="31"/>
      <c r="AC3" s="30" t="s">
        <v>1</v>
      </c>
      <c r="AD3" s="30" t="s">
        <v>0</v>
      </c>
      <c r="AE3" s="31"/>
      <c r="AF3" s="31"/>
      <c r="AG3" s="30" t="s">
        <v>1</v>
      </c>
      <c r="AH3" s="30" t="s">
        <v>0</v>
      </c>
      <c r="AI3" s="31"/>
      <c r="AJ3" s="31"/>
      <c r="AK3" s="30" t="s">
        <v>1</v>
      </c>
      <c r="AL3" s="30" t="s">
        <v>0</v>
      </c>
      <c r="AM3" s="31"/>
      <c r="AN3" s="31"/>
      <c r="AO3" s="30" t="s">
        <v>1</v>
      </c>
      <c r="AP3" s="30" t="s">
        <v>0</v>
      </c>
      <c r="AQ3" s="31"/>
      <c r="AR3" s="31"/>
      <c r="AS3" s="30" t="s">
        <v>1</v>
      </c>
      <c r="AT3" s="30" t="s">
        <v>0</v>
      </c>
      <c r="AU3" s="31"/>
      <c r="AV3" s="31"/>
      <c r="AW3" s="30" t="s">
        <v>1</v>
      </c>
      <c r="AX3" s="30" t="s">
        <v>0</v>
      </c>
      <c r="AY3" s="31"/>
      <c r="AZ3" s="31"/>
      <c r="BA3" s="30" t="s">
        <v>1</v>
      </c>
      <c r="BB3" s="30" t="s">
        <v>0</v>
      </c>
      <c r="BC3" s="31"/>
      <c r="BD3" s="31"/>
      <c r="BE3" s="30" t="s">
        <v>1</v>
      </c>
      <c r="BF3" s="30" t="s">
        <v>0</v>
      </c>
      <c r="BG3" s="31"/>
      <c r="BH3" s="31"/>
      <c r="BI3" s="30" t="s">
        <v>1</v>
      </c>
      <c r="BJ3" s="30" t="s">
        <v>0</v>
      </c>
      <c r="BK3" s="31"/>
      <c r="BL3" s="31"/>
      <c r="BM3" s="30" t="s">
        <v>1</v>
      </c>
      <c r="BN3" s="30" t="s">
        <v>0</v>
      </c>
      <c r="BO3" s="31"/>
      <c r="BP3" s="31"/>
      <c r="BQ3" s="30" t="s">
        <v>1</v>
      </c>
      <c r="BR3" s="30" t="s">
        <v>0</v>
      </c>
      <c r="BS3" s="31"/>
      <c r="BT3" s="31"/>
      <c r="BU3" s="30" t="s">
        <v>1</v>
      </c>
      <c r="BV3" s="30" t="s">
        <v>0</v>
      </c>
      <c r="BW3" s="31"/>
      <c r="BX3" s="31"/>
      <c r="BY3" s="30" t="s">
        <v>1</v>
      </c>
      <c r="BZ3" s="30" t="s">
        <v>0</v>
      </c>
      <c r="CA3" s="31"/>
      <c r="CB3" s="31"/>
    </row>
    <row r="4" spans="1:80" ht="20.25" customHeight="1" x14ac:dyDescent="0.15">
      <c r="A4" s="24">
        <v>0</v>
      </c>
      <c r="B4" s="2">
        <v>27</v>
      </c>
      <c r="C4" s="3">
        <f t="shared" ref="C4:C35" si="0">$A4/10.8766</f>
        <v>0</v>
      </c>
      <c r="D4" s="3">
        <f t="shared" ref="D4:D35" si="1">B4/71.8601</f>
        <v>0.37573006438900031</v>
      </c>
      <c r="E4" s="3">
        <v>0</v>
      </c>
      <c r="F4" s="3">
        <v>45</v>
      </c>
      <c r="G4" s="3">
        <f t="shared" ref="G4:G34" si="2">E4/4.72897</f>
        <v>0</v>
      </c>
      <c r="H4" s="3">
        <f t="shared" ref="H4:H34" si="3">F4/67.4</f>
        <v>0.66765578635014833</v>
      </c>
      <c r="I4" s="3">
        <v>0</v>
      </c>
      <c r="J4" s="3">
        <v>47</v>
      </c>
      <c r="K4" s="3">
        <f t="shared" ref="K4:K35" si="4">I4/11.0277</f>
        <v>0</v>
      </c>
      <c r="L4" s="3">
        <f t="shared" ref="L4:L35" si="5">J4/96.218</f>
        <v>0.48847409008709386</v>
      </c>
      <c r="M4" s="3">
        <v>0</v>
      </c>
      <c r="N4" s="3">
        <v>44</v>
      </c>
      <c r="O4" s="3">
        <f t="shared" ref="O4:O35" si="6">M4/11.352</f>
        <v>0</v>
      </c>
      <c r="P4" s="3">
        <f t="shared" ref="P4:P35" si="7">N4/96.2131</f>
        <v>0.45731818224337434</v>
      </c>
      <c r="Q4" s="3">
        <v>0</v>
      </c>
      <c r="R4" s="3">
        <v>35</v>
      </c>
      <c r="S4" s="3">
        <f t="shared" ref="S4:S35" si="8">Q4/10.3527</f>
        <v>0</v>
      </c>
      <c r="T4" s="3">
        <f t="shared" ref="T4:T35" si="9">R4/90.8878</f>
        <v>0.3850901881220582</v>
      </c>
      <c r="U4" s="3">
        <v>0</v>
      </c>
      <c r="V4" s="3">
        <v>31</v>
      </c>
      <c r="W4" s="3">
        <f t="shared" ref="W4:W35" si="10">U4/9.61319</f>
        <v>0</v>
      </c>
      <c r="X4" s="3">
        <f t="shared" ref="X4:X35" si="11">V4/71.6538</f>
        <v>0.43263581275522023</v>
      </c>
      <c r="Y4" s="3">
        <v>0</v>
      </c>
      <c r="Z4" s="3">
        <v>54</v>
      </c>
      <c r="AA4" s="3">
        <f t="shared" ref="AA4:AA47" si="12">Y4/6.58299</f>
        <v>0</v>
      </c>
      <c r="AB4" s="3">
        <f t="shared" ref="AB4:AB47" si="13">Z4/106.4527</f>
        <v>0.50726754699505039</v>
      </c>
      <c r="AC4" s="3">
        <v>0</v>
      </c>
      <c r="AD4" s="3">
        <v>33</v>
      </c>
      <c r="AE4" s="3">
        <f t="shared" ref="AE4:AE35" si="14">AC4/10.2572</f>
        <v>0</v>
      </c>
      <c r="AF4" s="3">
        <f t="shared" ref="AF4:AF35" si="15">AD4/117.0708</f>
        <v>0.28188070808433868</v>
      </c>
      <c r="AG4" s="3">
        <v>0</v>
      </c>
      <c r="AH4" s="3">
        <v>34</v>
      </c>
      <c r="AI4" s="3">
        <f t="shared" ref="AI4:AI35" si="16">AG4/9.09161</f>
        <v>0</v>
      </c>
      <c r="AJ4" s="3">
        <f t="shared" ref="AJ4:AJ35" si="17">AH4/115.9444</f>
        <v>0.29324400316013538</v>
      </c>
      <c r="AK4" s="3">
        <v>0</v>
      </c>
      <c r="AL4" s="3">
        <v>57</v>
      </c>
      <c r="AM4" s="3">
        <f t="shared" ref="AM4:AM32" si="18">AK4/5.30344</f>
        <v>0</v>
      </c>
      <c r="AN4" s="3">
        <f t="shared" ref="AN4:AN32" si="19">AL4/103</f>
        <v>0.55339805825242716</v>
      </c>
      <c r="AO4" s="3">
        <v>0</v>
      </c>
      <c r="AP4" s="3">
        <v>33</v>
      </c>
      <c r="AQ4" s="3">
        <f t="shared" ref="AQ4:AQ35" si="20">AO4/8.267</f>
        <v>0</v>
      </c>
      <c r="AR4" s="3">
        <f t="shared" ref="AR4:AR35" si="21">AP4/76.2222</f>
        <v>0.43294473263694827</v>
      </c>
      <c r="AS4" s="3">
        <v>0</v>
      </c>
      <c r="AT4" s="3">
        <v>19</v>
      </c>
      <c r="AU4" s="3">
        <f t="shared" ref="AU4:AU35" si="22">AS4/7.80773</f>
        <v>0</v>
      </c>
      <c r="AV4" s="3">
        <f t="shared" ref="AV4:AV35" si="23">AT4/61.3875</f>
        <v>0.3095092649154958</v>
      </c>
      <c r="AW4" s="3">
        <v>0</v>
      </c>
      <c r="AX4" s="3">
        <v>14</v>
      </c>
      <c r="AY4" s="3">
        <f t="shared" ref="AY4:AY35" si="24">AW4/9.0024</f>
        <v>0</v>
      </c>
      <c r="AZ4" s="3">
        <f t="shared" ref="AZ4:AZ35" si="25">AX4/30.5844</f>
        <v>0.45774970246269342</v>
      </c>
      <c r="BA4" s="3">
        <v>0</v>
      </c>
      <c r="BB4" s="3">
        <v>14</v>
      </c>
      <c r="BC4" s="3">
        <f t="shared" ref="BC4:BC42" si="26">BA4/6.33502</f>
        <v>0</v>
      </c>
      <c r="BD4" s="3">
        <f t="shared" ref="BD4:BD42" si="27">BB4/30.9086</f>
        <v>0.45294837035647034</v>
      </c>
      <c r="BE4" s="3">
        <v>0</v>
      </c>
      <c r="BF4" s="3">
        <v>13</v>
      </c>
      <c r="BG4" s="3">
        <f t="shared" ref="BG4:BG35" si="28">BE4/8.00213</f>
        <v>0</v>
      </c>
      <c r="BH4" s="3">
        <f t="shared" ref="BH4:BH35" si="29">BF4/51</f>
        <v>0.25490196078431371</v>
      </c>
      <c r="BI4" s="3">
        <v>0</v>
      </c>
      <c r="BJ4" s="3">
        <v>24</v>
      </c>
      <c r="BK4" s="3">
        <f t="shared" ref="BK4:BK35" si="30">BI4/10.5028</f>
        <v>0</v>
      </c>
      <c r="BL4" s="3">
        <f t="shared" ref="BL4:BL35" si="31">BJ4/61.414</f>
        <v>0.39079037353046536</v>
      </c>
      <c r="BM4" s="3">
        <v>0</v>
      </c>
      <c r="BN4" s="3">
        <v>14</v>
      </c>
      <c r="BO4" s="3">
        <f t="shared" ref="BO4:BO50" si="32">BM4/7.25108</f>
        <v>0</v>
      </c>
      <c r="BP4" s="3">
        <f t="shared" ref="BP4:BP50" si="33">BN4/38.0151</f>
        <v>0.3682747118908013</v>
      </c>
      <c r="BQ4" s="3">
        <v>0</v>
      </c>
      <c r="BR4" s="3">
        <v>26</v>
      </c>
      <c r="BS4" s="3">
        <f t="shared" ref="BS4:BS51" si="34">BQ4/7.40871</f>
        <v>0</v>
      </c>
      <c r="BT4" s="3">
        <f t="shared" ref="BT4:BT51" si="35">BR4/108.3033</f>
        <v>0.24006655383538639</v>
      </c>
      <c r="BU4" s="3">
        <v>0</v>
      </c>
      <c r="BV4" s="3">
        <v>28</v>
      </c>
      <c r="BW4" s="3">
        <f t="shared" ref="BW4:BW35" si="36">BU4/10.2461</f>
        <v>0</v>
      </c>
      <c r="BX4" s="3">
        <f t="shared" ref="BX4:BX35" si="37">BV4/60.4249</f>
        <v>0.46338512765432793</v>
      </c>
      <c r="BY4" s="3">
        <v>0</v>
      </c>
      <c r="BZ4" s="3">
        <v>23</v>
      </c>
      <c r="CA4" s="3">
        <f t="shared" ref="CA4:CA35" si="38">BY4/11.3495</f>
        <v>0</v>
      </c>
      <c r="CB4" s="3">
        <f t="shared" ref="CB4:CB35" si="39">BZ4/60.8889</f>
        <v>0.37773715734723406</v>
      </c>
    </row>
    <row r="5" spans="1:80" ht="20" customHeight="1" x14ac:dyDescent="0.15">
      <c r="A5" s="25">
        <v>0.15759999999999999</v>
      </c>
      <c r="B5" s="4">
        <v>27.838100000000001</v>
      </c>
      <c r="C5" s="5">
        <f t="shared" si="0"/>
        <v>1.4489822187080521E-2</v>
      </c>
      <c r="D5" s="5">
        <f t="shared" si="1"/>
        <v>0.38739300390620107</v>
      </c>
      <c r="E5" s="5">
        <v>0.15762999999999999</v>
      </c>
      <c r="F5" s="5">
        <v>36</v>
      </c>
      <c r="G5" s="5">
        <f t="shared" si="2"/>
        <v>3.3332839920743838E-2</v>
      </c>
      <c r="H5" s="5">
        <f t="shared" si="3"/>
        <v>0.5341246290801186</v>
      </c>
      <c r="I5" s="5">
        <v>0.16220000000000001</v>
      </c>
      <c r="J5" s="5">
        <v>46.339100000000002</v>
      </c>
      <c r="K5" s="5">
        <f t="shared" si="4"/>
        <v>1.4708416079508875E-2</v>
      </c>
      <c r="L5" s="5">
        <f t="shared" si="5"/>
        <v>0.48160531293520964</v>
      </c>
      <c r="M5" s="5">
        <v>0.16220000000000001</v>
      </c>
      <c r="N5" s="5">
        <v>45.080800000000004</v>
      </c>
      <c r="O5" s="5">
        <f t="shared" si="6"/>
        <v>1.4288231148696266E-2</v>
      </c>
      <c r="P5" s="5">
        <f t="shared" si="7"/>
        <v>0.46855157977447981</v>
      </c>
      <c r="Q5" s="5">
        <v>0.18490000000000001</v>
      </c>
      <c r="R5" s="5">
        <v>33.487200000000001</v>
      </c>
      <c r="S5" s="5">
        <f t="shared" si="8"/>
        <v>1.7860075149477916E-2</v>
      </c>
      <c r="T5" s="5">
        <f t="shared" si="9"/>
        <v>0.36844548993374249</v>
      </c>
      <c r="U5" s="5">
        <v>0.18487000000000001</v>
      </c>
      <c r="V5" s="5">
        <v>23.192299999999999</v>
      </c>
      <c r="W5" s="5">
        <f t="shared" si="10"/>
        <v>1.9230869253598442E-2</v>
      </c>
      <c r="X5" s="5">
        <f t="shared" si="11"/>
        <v>0.32367159871493206</v>
      </c>
      <c r="Y5" s="5">
        <v>0.15309</v>
      </c>
      <c r="Z5" s="5">
        <v>61.394300000000001</v>
      </c>
      <c r="AA5" s="5">
        <f t="shared" si="12"/>
        <v>2.3255390027935637E-2</v>
      </c>
      <c r="AB5" s="5">
        <f t="shared" si="13"/>
        <v>0.57672844371255971</v>
      </c>
      <c r="AC5" s="5">
        <v>0.15310000000000001</v>
      </c>
      <c r="AD5" s="5">
        <v>41.854999999999997</v>
      </c>
      <c r="AE5" s="5">
        <f t="shared" si="14"/>
        <v>1.4926100690246854E-2</v>
      </c>
      <c r="AF5" s="5">
        <f t="shared" si="15"/>
        <v>0.35751869808696957</v>
      </c>
      <c r="AG5" s="5">
        <v>0.18941</v>
      </c>
      <c r="AH5" s="5">
        <v>46.2639</v>
      </c>
      <c r="AI5" s="5">
        <f t="shared" si="16"/>
        <v>2.0833493737632828E-2</v>
      </c>
      <c r="AJ5" s="5">
        <f t="shared" si="17"/>
        <v>0.39901797758235841</v>
      </c>
      <c r="AK5" s="5">
        <v>0.18941</v>
      </c>
      <c r="AL5" s="5">
        <v>55</v>
      </c>
      <c r="AM5" s="5">
        <f t="shared" si="18"/>
        <v>3.5714555081230295E-2</v>
      </c>
      <c r="AN5" s="5">
        <f t="shared" si="19"/>
        <v>0.53398058252427183</v>
      </c>
      <c r="AO5" s="5">
        <v>0.15309</v>
      </c>
      <c r="AP5" s="5">
        <v>32.851900000000001</v>
      </c>
      <c r="AQ5" s="5">
        <f t="shared" si="20"/>
        <v>1.8518204911092295E-2</v>
      </c>
      <c r="AR5" s="5">
        <f t="shared" si="21"/>
        <v>0.43100172915502311</v>
      </c>
      <c r="AS5" s="5">
        <v>0.15309</v>
      </c>
      <c r="AT5" s="5">
        <v>20.0611</v>
      </c>
      <c r="AU5" s="5">
        <f t="shared" si="22"/>
        <v>1.9607491550040792E-2</v>
      </c>
      <c r="AV5" s="5">
        <f t="shared" si="23"/>
        <v>0.32679454286296067</v>
      </c>
      <c r="AW5" s="5">
        <v>0.16671</v>
      </c>
      <c r="AX5" s="5">
        <v>8.6529000000000007</v>
      </c>
      <c r="AY5" s="5">
        <f t="shared" si="24"/>
        <v>1.851839509464143E-2</v>
      </c>
      <c r="AZ5" s="5">
        <f t="shared" si="25"/>
        <v>0.28291874288853142</v>
      </c>
      <c r="BA5" s="5">
        <v>0.16671</v>
      </c>
      <c r="BB5" s="5">
        <v>8.7535000000000007</v>
      </c>
      <c r="BC5" s="5">
        <f t="shared" si="26"/>
        <v>2.6315623312949288E-2</v>
      </c>
      <c r="BD5" s="5">
        <f t="shared" si="27"/>
        <v>0.2832059685653831</v>
      </c>
      <c r="BE5" s="5">
        <v>0.16671</v>
      </c>
      <c r="BF5" s="5">
        <v>14.833299999999999</v>
      </c>
      <c r="BG5" s="5">
        <f t="shared" si="28"/>
        <v>2.0833203159658743E-2</v>
      </c>
      <c r="BH5" s="5">
        <f t="shared" si="29"/>
        <v>0.29084901960784315</v>
      </c>
      <c r="BI5" s="5">
        <v>0.16669999999999999</v>
      </c>
      <c r="BJ5" s="5">
        <v>22.272099999999998</v>
      </c>
      <c r="BK5" s="5">
        <f t="shared" si="30"/>
        <v>1.5871957954069389E-2</v>
      </c>
      <c r="BL5" s="5">
        <f t="shared" si="31"/>
        <v>0.36265509492949488</v>
      </c>
      <c r="BM5" s="5">
        <v>0.15762999999999999</v>
      </c>
      <c r="BN5" s="5">
        <v>17.540600000000001</v>
      </c>
      <c r="BO5" s="5">
        <f t="shared" si="32"/>
        <v>2.1738830629368315E-2</v>
      </c>
      <c r="BP5" s="5">
        <f t="shared" si="33"/>
        <v>0.46141138652798502</v>
      </c>
      <c r="BQ5" s="5">
        <v>0.15762999999999999</v>
      </c>
      <c r="BR5" s="5">
        <v>37.8108</v>
      </c>
      <c r="BS5" s="5">
        <f t="shared" si="34"/>
        <v>2.1276308561139521E-2</v>
      </c>
      <c r="BT5" s="5">
        <f t="shared" si="35"/>
        <v>0.34911955591380872</v>
      </c>
      <c r="BU5" s="5">
        <v>0.15759999999999999</v>
      </c>
      <c r="BV5" s="5">
        <v>23.611799999999999</v>
      </c>
      <c r="BW5" s="5">
        <f t="shared" si="36"/>
        <v>1.5381462214891518E-2</v>
      </c>
      <c r="BX5" s="5">
        <f t="shared" si="37"/>
        <v>0.39076274846958786</v>
      </c>
      <c r="BY5" s="5">
        <v>0.15759999999999999</v>
      </c>
      <c r="BZ5" s="5">
        <v>28.222200000000001</v>
      </c>
      <c r="CA5" s="5">
        <f t="shared" si="38"/>
        <v>1.3886074276399839E-2</v>
      </c>
      <c r="CB5" s="5">
        <f t="shared" si="39"/>
        <v>0.46350320009065693</v>
      </c>
    </row>
    <row r="6" spans="1:80" ht="20" customHeight="1" x14ac:dyDescent="0.15">
      <c r="A6" s="25">
        <v>0.31530000000000002</v>
      </c>
      <c r="B6" s="4">
        <v>35.809699999999999</v>
      </c>
      <c r="C6" s="5">
        <f t="shared" si="0"/>
        <v>2.8988838423772138E-2</v>
      </c>
      <c r="D6" s="5">
        <f t="shared" si="1"/>
        <v>0.49832521802780677</v>
      </c>
      <c r="E6" s="5">
        <v>0.31525999999999998</v>
      </c>
      <c r="F6" s="5">
        <v>45.666699999999999</v>
      </c>
      <c r="G6" s="5">
        <f t="shared" si="2"/>
        <v>6.6665679841487677E-2</v>
      </c>
      <c r="H6" s="5">
        <f t="shared" si="3"/>
        <v>0.67754747774480706</v>
      </c>
      <c r="I6" s="5">
        <v>0.32429999999999998</v>
      </c>
      <c r="J6" s="5">
        <v>48.345999999999997</v>
      </c>
      <c r="K6" s="5">
        <f t="shared" si="4"/>
        <v>2.940776408498599E-2</v>
      </c>
      <c r="L6" s="5">
        <f t="shared" si="5"/>
        <v>0.50246315658192853</v>
      </c>
      <c r="M6" s="5">
        <v>0.32429999999999998</v>
      </c>
      <c r="N6" s="5">
        <v>40.773099999999999</v>
      </c>
      <c r="O6" s="5">
        <f t="shared" si="6"/>
        <v>2.8567653276955599E-2</v>
      </c>
      <c r="P6" s="5">
        <f t="shared" si="7"/>
        <v>0.42377909037334832</v>
      </c>
      <c r="Q6" s="5">
        <v>0.36969999999999997</v>
      </c>
      <c r="R6" s="5">
        <v>39.061199999999999</v>
      </c>
      <c r="S6" s="5">
        <f t="shared" si="8"/>
        <v>3.571049098302858E-2</v>
      </c>
      <c r="T6" s="5">
        <f t="shared" si="9"/>
        <v>0.4297738530363811</v>
      </c>
      <c r="U6" s="5">
        <v>0.36974000000000001</v>
      </c>
      <c r="V6" s="5">
        <v>35.615400000000001</v>
      </c>
      <c r="W6" s="5">
        <f t="shared" si="10"/>
        <v>3.8461738507196884E-2</v>
      </c>
      <c r="X6" s="5">
        <f t="shared" si="11"/>
        <v>0.49704830727749261</v>
      </c>
      <c r="Y6" s="5">
        <v>0.30619000000000002</v>
      </c>
      <c r="Z6" s="5">
        <v>59.759300000000003</v>
      </c>
      <c r="AA6" s="5">
        <f t="shared" si="12"/>
        <v>4.6512299122435249E-2</v>
      </c>
      <c r="AB6" s="5">
        <f t="shared" si="13"/>
        <v>0.56136950965076515</v>
      </c>
      <c r="AC6" s="5">
        <v>0.30620000000000003</v>
      </c>
      <c r="AD6" s="5">
        <v>42.287599999999998</v>
      </c>
      <c r="AE6" s="5">
        <f t="shared" si="14"/>
        <v>2.9852201380493708E-2</v>
      </c>
      <c r="AF6" s="5">
        <f t="shared" si="15"/>
        <v>0.36121389791476605</v>
      </c>
      <c r="AG6" s="5">
        <v>0.37881999999999999</v>
      </c>
      <c r="AH6" s="5">
        <v>47.1389</v>
      </c>
      <c r="AI6" s="5">
        <f t="shared" si="16"/>
        <v>4.1666987475265656E-2</v>
      </c>
      <c r="AJ6" s="5">
        <f t="shared" si="17"/>
        <v>0.40656469825192076</v>
      </c>
      <c r="AK6" s="5">
        <v>0.37881999999999999</v>
      </c>
      <c r="AL6" s="5">
        <v>63</v>
      </c>
      <c r="AM6" s="5">
        <f t="shared" si="18"/>
        <v>7.1429110162460591E-2</v>
      </c>
      <c r="AN6" s="5">
        <f t="shared" si="19"/>
        <v>0.61165048543689315</v>
      </c>
      <c r="AO6" s="5">
        <v>0.30619000000000002</v>
      </c>
      <c r="AP6" s="5">
        <v>32.036999999999999</v>
      </c>
      <c r="AQ6" s="5">
        <f t="shared" si="20"/>
        <v>3.7037619450828597E-2</v>
      </c>
      <c r="AR6" s="5">
        <f t="shared" si="21"/>
        <v>0.42031061816636095</v>
      </c>
      <c r="AS6" s="5">
        <v>0.30619000000000002</v>
      </c>
      <c r="AT6" s="5">
        <v>19.0657</v>
      </c>
      <c r="AU6" s="5">
        <f t="shared" si="22"/>
        <v>3.9216263882075844E-2</v>
      </c>
      <c r="AV6" s="5">
        <f t="shared" si="23"/>
        <v>0.31057951537365097</v>
      </c>
      <c r="AW6" s="5">
        <v>0.33341999999999999</v>
      </c>
      <c r="AX6" s="5">
        <v>11.292199999999999</v>
      </c>
      <c r="AY6" s="5">
        <f t="shared" si="24"/>
        <v>3.703679018928286E-2</v>
      </c>
      <c r="AZ6" s="5">
        <f t="shared" si="25"/>
        <v>0.36921437072494473</v>
      </c>
      <c r="BA6" s="5">
        <v>0.33341999999999999</v>
      </c>
      <c r="BB6" s="5">
        <v>9.6952999999999996</v>
      </c>
      <c r="BC6" s="5">
        <f t="shared" si="26"/>
        <v>5.2631246625898576E-2</v>
      </c>
      <c r="BD6" s="5">
        <f t="shared" si="27"/>
        <v>0.31367645250836335</v>
      </c>
      <c r="BE6" s="5">
        <v>0.33341999999999999</v>
      </c>
      <c r="BF6" s="5">
        <v>11.333299999999999</v>
      </c>
      <c r="BG6" s="5">
        <f t="shared" si="28"/>
        <v>4.1666406319317485E-2</v>
      </c>
      <c r="BH6" s="5">
        <f t="shared" si="29"/>
        <v>0.22222156862745096</v>
      </c>
      <c r="BI6" s="5">
        <v>0.33339999999999997</v>
      </c>
      <c r="BJ6" s="5">
        <v>13.7455</v>
      </c>
      <c r="BK6" s="5">
        <f t="shared" si="30"/>
        <v>3.1743915908138777E-2</v>
      </c>
      <c r="BL6" s="5">
        <f t="shared" si="31"/>
        <v>0.22381704497345881</v>
      </c>
      <c r="BM6" s="5">
        <v>0.31525999999999998</v>
      </c>
      <c r="BN6" s="5">
        <v>10.1267</v>
      </c>
      <c r="BO6" s="5">
        <f t="shared" si="32"/>
        <v>4.347766125873663E-2</v>
      </c>
      <c r="BP6" s="5">
        <f t="shared" si="33"/>
        <v>0.26638625177889841</v>
      </c>
      <c r="BQ6" s="5">
        <v>0.31525999999999998</v>
      </c>
      <c r="BR6" s="5">
        <v>34.168900000000001</v>
      </c>
      <c r="BS6" s="5">
        <f t="shared" si="34"/>
        <v>4.2552617122279042E-2</v>
      </c>
      <c r="BT6" s="5">
        <f t="shared" si="35"/>
        <v>0.31549269505176669</v>
      </c>
      <c r="BU6" s="5">
        <v>0.31530000000000002</v>
      </c>
      <c r="BV6" s="5">
        <v>28.581099999999999</v>
      </c>
      <c r="BW6" s="5">
        <f t="shared" si="36"/>
        <v>3.0772684240833098E-2</v>
      </c>
      <c r="BX6" s="5">
        <f t="shared" si="37"/>
        <v>0.47300202400003971</v>
      </c>
      <c r="BY6" s="5">
        <v>0.31530000000000002</v>
      </c>
      <c r="BZ6" s="5">
        <v>22.8889</v>
      </c>
      <c r="CA6" s="5">
        <f t="shared" si="38"/>
        <v>2.7780959513634962E-2</v>
      </c>
      <c r="CB6" s="5">
        <f t="shared" si="39"/>
        <v>0.37591252264370023</v>
      </c>
    </row>
    <row r="7" spans="1:80" ht="20" customHeight="1" x14ac:dyDescent="0.15">
      <c r="A7" s="25">
        <v>0.47289999999999999</v>
      </c>
      <c r="B7" s="4">
        <v>41.697499999999998</v>
      </c>
      <c r="C7" s="5">
        <f t="shared" si="0"/>
        <v>4.3478660610852655E-2</v>
      </c>
      <c r="D7" s="5">
        <f t="shared" si="1"/>
        <v>0.58025942073556813</v>
      </c>
      <c r="E7" s="5">
        <v>0.47289999999999999</v>
      </c>
      <c r="F7" s="5">
        <v>44.6</v>
      </c>
      <c r="G7" s="5">
        <f t="shared" si="2"/>
        <v>0.10000063438761506</v>
      </c>
      <c r="H7" s="5">
        <f t="shared" si="3"/>
        <v>0.66172106824925814</v>
      </c>
      <c r="I7" s="5">
        <v>0.48649999999999999</v>
      </c>
      <c r="J7" s="5">
        <v>57.884900000000002</v>
      </c>
      <c r="K7" s="5">
        <f t="shared" si="4"/>
        <v>4.4116180164494867E-2</v>
      </c>
      <c r="L7" s="5">
        <f t="shared" si="5"/>
        <v>0.60160157143154092</v>
      </c>
      <c r="M7" s="5">
        <v>0.48649999999999999</v>
      </c>
      <c r="N7" s="5">
        <v>40.087299999999999</v>
      </c>
      <c r="O7" s="5">
        <f t="shared" si="6"/>
        <v>4.2855884425651865E-2</v>
      </c>
      <c r="P7" s="5">
        <f t="shared" si="7"/>
        <v>0.4166511628873823</v>
      </c>
      <c r="Q7" s="5">
        <v>0.55459999999999998</v>
      </c>
      <c r="R7" s="5">
        <v>36.2806</v>
      </c>
      <c r="S7" s="5">
        <f t="shared" si="8"/>
        <v>5.3570566132506492E-2</v>
      </c>
      <c r="T7" s="5">
        <f t="shared" si="9"/>
        <v>0.39918008797660415</v>
      </c>
      <c r="U7" s="5">
        <v>0.55461000000000005</v>
      </c>
      <c r="V7" s="5">
        <v>27.423100000000002</v>
      </c>
      <c r="W7" s="5">
        <f t="shared" si="10"/>
        <v>5.7692607760795329E-2</v>
      </c>
      <c r="X7" s="5">
        <f t="shared" si="11"/>
        <v>0.38271661796024775</v>
      </c>
      <c r="Y7" s="5">
        <v>0.45928000000000002</v>
      </c>
      <c r="Z7" s="5">
        <v>56.787999999999997</v>
      </c>
      <c r="AA7" s="5">
        <f t="shared" si="12"/>
        <v>6.976768915037089E-2</v>
      </c>
      <c r="AB7" s="5">
        <f t="shared" si="13"/>
        <v>0.53345758256953557</v>
      </c>
      <c r="AC7" s="5">
        <v>0.45929999999999999</v>
      </c>
      <c r="AD7" s="5">
        <v>36.947899999999997</v>
      </c>
      <c r="AE7" s="5">
        <f t="shared" si="14"/>
        <v>4.4778302070740558E-2</v>
      </c>
      <c r="AF7" s="5">
        <f t="shared" si="15"/>
        <v>0.31560303679482837</v>
      </c>
      <c r="AG7" s="5">
        <v>0.56823000000000001</v>
      </c>
      <c r="AH7" s="5">
        <v>40.9375</v>
      </c>
      <c r="AI7" s="5">
        <f t="shared" si="16"/>
        <v>6.2500481212898487E-2</v>
      </c>
      <c r="AJ7" s="5">
        <f t="shared" si="17"/>
        <v>0.35307871704023652</v>
      </c>
      <c r="AK7" s="5">
        <v>0.56823000000000001</v>
      </c>
      <c r="AL7" s="5">
        <v>68</v>
      </c>
      <c r="AM7" s="5">
        <f t="shared" si="18"/>
        <v>0.10714366524369089</v>
      </c>
      <c r="AN7" s="5">
        <f t="shared" si="19"/>
        <v>0.66019417475728159</v>
      </c>
      <c r="AO7" s="5">
        <v>0.45928000000000002</v>
      </c>
      <c r="AP7" s="5">
        <v>40.555599999999998</v>
      </c>
      <c r="AQ7" s="5">
        <f t="shared" si="20"/>
        <v>5.55558243619209E-2</v>
      </c>
      <c r="AR7" s="5">
        <f t="shared" si="21"/>
        <v>0.53207070905851572</v>
      </c>
      <c r="AS7" s="5">
        <v>0.45928000000000002</v>
      </c>
      <c r="AT7" s="5">
        <v>25.356400000000001</v>
      </c>
      <c r="AU7" s="5">
        <f t="shared" si="22"/>
        <v>5.8823755432116633E-2</v>
      </c>
      <c r="AV7" s="5">
        <f t="shared" si="23"/>
        <v>0.41305477499490939</v>
      </c>
      <c r="AW7" s="5">
        <v>0.50012999999999996</v>
      </c>
      <c r="AX7" s="5">
        <v>14.2963</v>
      </c>
      <c r="AY7" s="5">
        <f t="shared" si="24"/>
        <v>5.5555185283924287E-2</v>
      </c>
      <c r="AZ7" s="5">
        <f t="shared" si="25"/>
        <v>0.46743764795124315</v>
      </c>
      <c r="BA7" s="5">
        <v>0.50012999999999996</v>
      </c>
      <c r="BB7" s="5">
        <v>16.083100000000002</v>
      </c>
      <c r="BC7" s="5">
        <f t="shared" si="26"/>
        <v>7.8946869938847863E-2</v>
      </c>
      <c r="BD7" s="5">
        <f t="shared" si="27"/>
        <v>0.5203438525200107</v>
      </c>
      <c r="BE7" s="5">
        <v>0.50012999999999996</v>
      </c>
      <c r="BF7" s="5">
        <v>10.25</v>
      </c>
      <c r="BG7" s="5">
        <f t="shared" si="28"/>
        <v>6.2499609478976224E-2</v>
      </c>
      <c r="BH7" s="5">
        <f t="shared" si="29"/>
        <v>0.20098039215686275</v>
      </c>
      <c r="BI7" s="5">
        <v>0.50009999999999999</v>
      </c>
      <c r="BJ7" s="5">
        <v>20.857099999999999</v>
      </c>
      <c r="BK7" s="5">
        <f t="shared" si="30"/>
        <v>4.7615873862208169E-2</v>
      </c>
      <c r="BL7" s="5">
        <f t="shared" si="31"/>
        <v>0.33961474582342788</v>
      </c>
      <c r="BM7" s="5">
        <v>0.47289999999999999</v>
      </c>
      <c r="BN7" s="5">
        <v>13.4726</v>
      </c>
      <c r="BO7" s="5">
        <f t="shared" si="32"/>
        <v>6.5217870993010699E-2</v>
      </c>
      <c r="BP7" s="5">
        <f t="shared" si="33"/>
        <v>0.35440127738714355</v>
      </c>
      <c r="BQ7" s="5">
        <v>0.47289999999999999</v>
      </c>
      <c r="BR7" s="5">
        <v>32.549999999999997</v>
      </c>
      <c r="BS7" s="5">
        <f t="shared" si="34"/>
        <v>6.3830275446062804E-2</v>
      </c>
      <c r="BT7" s="5">
        <f t="shared" si="35"/>
        <v>0.3005448587439164</v>
      </c>
      <c r="BU7" s="5">
        <v>0.47289999999999999</v>
      </c>
      <c r="BV7" s="5">
        <v>31.326599999999999</v>
      </c>
      <c r="BW7" s="5">
        <f t="shared" si="36"/>
        <v>4.6154146455724618E-2</v>
      </c>
      <c r="BX7" s="5">
        <f t="shared" si="37"/>
        <v>0.51843859071343101</v>
      </c>
      <c r="BY7" s="5">
        <v>0.47289999999999999</v>
      </c>
      <c r="BZ7" s="5">
        <v>18.333300000000001</v>
      </c>
      <c r="CA7" s="5">
        <f t="shared" si="38"/>
        <v>4.1667033790034801E-2</v>
      </c>
      <c r="CB7" s="5">
        <f t="shared" si="39"/>
        <v>0.30109428812148031</v>
      </c>
    </row>
    <row r="8" spans="1:80" ht="20" customHeight="1" x14ac:dyDescent="0.15">
      <c r="A8" s="25">
        <v>0.63049999999999995</v>
      </c>
      <c r="B8" s="4">
        <v>41.645899999999997</v>
      </c>
      <c r="C8" s="5">
        <f t="shared" si="0"/>
        <v>5.7968482797933173E-2</v>
      </c>
      <c r="D8" s="5">
        <f t="shared" si="1"/>
        <v>0.57954135883473579</v>
      </c>
      <c r="E8" s="5">
        <v>0.63053000000000003</v>
      </c>
      <c r="F8" s="5">
        <v>47.666699999999999</v>
      </c>
      <c r="G8" s="5">
        <f t="shared" si="2"/>
        <v>0.1333334743083589</v>
      </c>
      <c r="H8" s="5">
        <f t="shared" si="3"/>
        <v>0.70722106824925812</v>
      </c>
      <c r="I8" s="5">
        <v>0.64870000000000005</v>
      </c>
      <c r="J8" s="5">
        <v>46.0242</v>
      </c>
      <c r="K8" s="5">
        <f t="shared" si="4"/>
        <v>5.8824596244003748E-2</v>
      </c>
      <c r="L8" s="5">
        <f t="shared" si="5"/>
        <v>0.47833253653162611</v>
      </c>
      <c r="M8" s="5">
        <v>0.64870000000000005</v>
      </c>
      <c r="N8" s="5">
        <v>41.779600000000002</v>
      </c>
      <c r="O8" s="5">
        <f t="shared" si="6"/>
        <v>5.7144115574348134E-2</v>
      </c>
      <c r="P8" s="5">
        <f t="shared" si="7"/>
        <v>0.43424024379216553</v>
      </c>
      <c r="Q8" s="5">
        <v>0.73950000000000005</v>
      </c>
      <c r="R8" s="5">
        <v>35.857100000000003</v>
      </c>
      <c r="S8" s="5">
        <f t="shared" si="8"/>
        <v>7.1430641281984411E-2</v>
      </c>
      <c r="T8" s="5">
        <f t="shared" si="9"/>
        <v>0.39452049670032724</v>
      </c>
      <c r="U8" s="5">
        <v>0.73948000000000003</v>
      </c>
      <c r="V8" s="5">
        <v>28.076899999999998</v>
      </c>
      <c r="W8" s="5">
        <f t="shared" si="10"/>
        <v>7.6923477014393768E-2</v>
      </c>
      <c r="X8" s="5">
        <f t="shared" si="11"/>
        <v>0.39184104681119492</v>
      </c>
      <c r="Y8" s="5">
        <v>0.61236999999999997</v>
      </c>
      <c r="Z8" s="5">
        <v>67.708500000000001</v>
      </c>
      <c r="AA8" s="5">
        <f t="shared" si="12"/>
        <v>9.3023079178306517E-2</v>
      </c>
      <c r="AB8" s="5">
        <f t="shared" si="13"/>
        <v>0.63604305010582174</v>
      </c>
      <c r="AC8" s="5">
        <v>0.61240000000000006</v>
      </c>
      <c r="AD8" s="5">
        <v>33.032499999999999</v>
      </c>
      <c r="AE8" s="5">
        <f t="shared" si="14"/>
        <v>5.9704402760987416E-2</v>
      </c>
      <c r="AF8" s="5">
        <f t="shared" si="15"/>
        <v>0.28215831787260354</v>
      </c>
      <c r="AG8" s="5">
        <v>0.75763000000000003</v>
      </c>
      <c r="AH8" s="5">
        <v>49.444400000000002</v>
      </c>
      <c r="AI8" s="5">
        <f t="shared" si="16"/>
        <v>8.3332875035334791E-2</v>
      </c>
      <c r="AJ8" s="5">
        <f t="shared" si="17"/>
        <v>0.42644922911326466</v>
      </c>
      <c r="AK8" s="5">
        <v>0.75763000000000003</v>
      </c>
      <c r="AL8" s="5">
        <v>64</v>
      </c>
      <c r="AM8" s="5">
        <f t="shared" si="18"/>
        <v>0.1428563347563091</v>
      </c>
      <c r="AN8" s="5">
        <f t="shared" si="19"/>
        <v>0.62135922330097082</v>
      </c>
      <c r="AO8" s="5">
        <v>0.61236999999999997</v>
      </c>
      <c r="AP8" s="5">
        <v>36</v>
      </c>
      <c r="AQ8" s="5">
        <f t="shared" si="20"/>
        <v>7.4074029273013181E-2</v>
      </c>
      <c r="AR8" s="5">
        <f t="shared" si="21"/>
        <v>0.47230334469485269</v>
      </c>
      <c r="AS8" s="5">
        <v>0.61236999999999997</v>
      </c>
      <c r="AT8" s="5">
        <v>29.6113</v>
      </c>
      <c r="AU8" s="5">
        <f t="shared" si="22"/>
        <v>7.8431246982157421E-2</v>
      </c>
      <c r="AV8" s="5">
        <f t="shared" si="23"/>
        <v>0.48236693137853798</v>
      </c>
      <c r="AW8" s="5">
        <v>0.66683999999999999</v>
      </c>
      <c r="AX8" s="5">
        <v>14.0343</v>
      </c>
      <c r="AY8" s="5">
        <f t="shared" si="24"/>
        <v>7.407358037856572E-2</v>
      </c>
      <c r="AZ8" s="5">
        <f t="shared" si="25"/>
        <v>0.45887118923372699</v>
      </c>
      <c r="BA8" s="5">
        <v>0.66683999999999999</v>
      </c>
      <c r="BB8" s="5">
        <v>16.0776</v>
      </c>
      <c r="BC8" s="5">
        <f t="shared" si="26"/>
        <v>0.10526249325179715</v>
      </c>
      <c r="BD8" s="5">
        <f t="shared" si="27"/>
        <v>0.52016590851737055</v>
      </c>
      <c r="BE8" s="5">
        <v>0.66683999999999999</v>
      </c>
      <c r="BF8" s="5">
        <v>12.666700000000001</v>
      </c>
      <c r="BG8" s="5">
        <f t="shared" si="28"/>
        <v>8.333281263863497E-2</v>
      </c>
      <c r="BH8" s="5">
        <f t="shared" si="29"/>
        <v>0.24836666666666668</v>
      </c>
      <c r="BI8" s="5">
        <v>0.66679999999999995</v>
      </c>
      <c r="BJ8" s="5">
        <v>23.2882</v>
      </c>
      <c r="BK8" s="5">
        <f t="shared" si="30"/>
        <v>6.3487831816277554E-2</v>
      </c>
      <c r="BL8" s="5">
        <f t="shared" si="31"/>
        <v>0.37920018236884095</v>
      </c>
      <c r="BM8" s="5">
        <v>0.63053000000000003</v>
      </c>
      <c r="BN8" s="5">
        <v>13.190899999999999</v>
      </c>
      <c r="BO8" s="5">
        <f t="shared" si="32"/>
        <v>8.6956701622379021E-2</v>
      </c>
      <c r="BP8" s="5">
        <f t="shared" si="33"/>
        <v>0.34699106407716934</v>
      </c>
      <c r="BQ8" s="5">
        <v>0.63053000000000003</v>
      </c>
      <c r="BR8" s="5">
        <v>27.353100000000001</v>
      </c>
      <c r="BS8" s="5">
        <f t="shared" si="34"/>
        <v>8.5106584007202335E-2</v>
      </c>
      <c r="BT8" s="5">
        <f t="shared" si="35"/>
        <v>0.25256017129671954</v>
      </c>
      <c r="BU8" s="5">
        <v>0.63049999999999995</v>
      </c>
      <c r="BV8" s="5">
        <v>31.6663</v>
      </c>
      <c r="BW8" s="5">
        <f t="shared" si="36"/>
        <v>6.1535608670616131E-2</v>
      </c>
      <c r="BX8" s="5">
        <f t="shared" si="37"/>
        <v>0.52406044528000872</v>
      </c>
      <c r="BY8" s="5">
        <v>0.63049999999999995</v>
      </c>
      <c r="BZ8" s="5">
        <v>15.777799999999999</v>
      </c>
      <c r="CA8" s="5">
        <f t="shared" si="38"/>
        <v>5.5553108066434639E-2</v>
      </c>
      <c r="CB8" s="5">
        <f t="shared" si="39"/>
        <v>0.25912440526926911</v>
      </c>
    </row>
    <row r="9" spans="1:80" ht="20" customHeight="1" x14ac:dyDescent="0.15">
      <c r="A9" s="25">
        <v>0.78820000000000001</v>
      </c>
      <c r="B9" s="4">
        <v>38.9206</v>
      </c>
      <c r="C9" s="5">
        <f t="shared" si="0"/>
        <v>7.2467499034624794E-2</v>
      </c>
      <c r="D9" s="5">
        <f t="shared" si="1"/>
        <v>0.54161627940957502</v>
      </c>
      <c r="E9" s="5">
        <v>0.78815999999999997</v>
      </c>
      <c r="F9" s="5">
        <v>47</v>
      </c>
      <c r="G9" s="5">
        <f t="shared" si="2"/>
        <v>0.16666631422910272</v>
      </c>
      <c r="H9" s="5">
        <f t="shared" si="3"/>
        <v>0.69732937685459939</v>
      </c>
      <c r="I9" s="5">
        <v>0.81089999999999995</v>
      </c>
      <c r="J9" s="5">
        <v>50.056199999999997</v>
      </c>
      <c r="K9" s="5">
        <f t="shared" si="4"/>
        <v>7.3533012323512614E-2</v>
      </c>
      <c r="L9" s="5">
        <f t="shared" si="5"/>
        <v>0.52023737762165079</v>
      </c>
      <c r="M9" s="5">
        <v>0.81089999999999995</v>
      </c>
      <c r="N9" s="5">
        <v>44.5306</v>
      </c>
      <c r="O9" s="5">
        <f t="shared" si="6"/>
        <v>7.1432346723044396E-2</v>
      </c>
      <c r="P9" s="5">
        <f t="shared" si="7"/>
        <v>0.46283302377742741</v>
      </c>
      <c r="Q9" s="5">
        <v>0.92430000000000001</v>
      </c>
      <c r="R9" s="5">
        <v>31.262799999999999</v>
      </c>
      <c r="S9" s="5">
        <f t="shared" si="8"/>
        <v>8.9281057115535079E-2</v>
      </c>
      <c r="T9" s="5">
        <f t="shared" si="9"/>
        <v>0.34397135809206514</v>
      </c>
      <c r="U9" s="5">
        <v>0.92435</v>
      </c>
      <c r="V9" s="5">
        <v>32.807699999999997</v>
      </c>
      <c r="W9" s="5">
        <f t="shared" si="10"/>
        <v>9.6154346267992213E-2</v>
      </c>
      <c r="X9" s="5">
        <f t="shared" si="11"/>
        <v>0.45786406303643346</v>
      </c>
      <c r="Y9" s="5">
        <v>0.76546000000000003</v>
      </c>
      <c r="Z9" s="5">
        <v>66.173100000000005</v>
      </c>
      <c r="AA9" s="5">
        <f t="shared" si="12"/>
        <v>0.11627846920624216</v>
      </c>
      <c r="AB9" s="5">
        <f t="shared" si="13"/>
        <v>0.62161974285292909</v>
      </c>
      <c r="AC9" s="5">
        <v>0.76549999999999996</v>
      </c>
      <c r="AD9" s="5">
        <v>39.8078</v>
      </c>
      <c r="AE9" s="5">
        <f t="shared" si="14"/>
        <v>7.4630503451234259E-2</v>
      </c>
      <c r="AF9" s="5">
        <f t="shared" si="15"/>
        <v>0.34003184397817388</v>
      </c>
      <c r="AG9" s="5">
        <v>0.94703999999999999</v>
      </c>
      <c r="AH9" s="5">
        <v>47.402799999999999</v>
      </c>
      <c r="AI9" s="5">
        <f t="shared" si="16"/>
        <v>0.10416636877296762</v>
      </c>
      <c r="AJ9" s="5">
        <f t="shared" si="17"/>
        <v>0.4088407892058607</v>
      </c>
      <c r="AK9" s="5">
        <v>0.94703999999999999</v>
      </c>
      <c r="AL9" s="5">
        <v>62</v>
      </c>
      <c r="AM9" s="5">
        <f t="shared" si="18"/>
        <v>0.17857088983753941</v>
      </c>
      <c r="AN9" s="5">
        <f t="shared" si="19"/>
        <v>0.60194174757281549</v>
      </c>
      <c r="AO9" s="5">
        <v>0.76546000000000003</v>
      </c>
      <c r="AP9" s="5">
        <v>38.8889</v>
      </c>
      <c r="AQ9" s="5">
        <f t="shared" si="20"/>
        <v>9.259223418410549E-2</v>
      </c>
      <c r="AR9" s="5">
        <f t="shared" si="21"/>
        <v>0.51020437615287928</v>
      </c>
      <c r="AS9" s="5">
        <v>0.76546000000000003</v>
      </c>
      <c r="AT9" s="5">
        <v>22.290299999999998</v>
      </c>
      <c r="AU9" s="5">
        <f t="shared" si="22"/>
        <v>9.8038738532198216E-2</v>
      </c>
      <c r="AV9" s="5">
        <f t="shared" si="23"/>
        <v>0.36310812461820396</v>
      </c>
      <c r="AW9" s="5">
        <v>0.83355999999999997</v>
      </c>
      <c r="AX9" s="5">
        <v>14.0768</v>
      </c>
      <c r="AY9" s="5">
        <f t="shared" si="24"/>
        <v>9.2593086288100951E-2</v>
      </c>
      <c r="AZ9" s="5">
        <f t="shared" si="25"/>
        <v>0.46026078654477448</v>
      </c>
      <c r="BA9" s="5">
        <v>0.83355999999999997</v>
      </c>
      <c r="BB9" s="5">
        <v>14.8338</v>
      </c>
      <c r="BC9" s="5">
        <f t="shared" si="26"/>
        <v>0.1315796950917282</v>
      </c>
      <c r="BD9" s="5">
        <f t="shared" si="27"/>
        <v>0.47992468115670073</v>
      </c>
      <c r="BE9" s="5">
        <v>0.83355999999999997</v>
      </c>
      <c r="BF9" s="5">
        <v>11.75</v>
      </c>
      <c r="BG9" s="5">
        <f t="shared" si="28"/>
        <v>0.1041672654655698</v>
      </c>
      <c r="BH9" s="5">
        <f t="shared" si="29"/>
        <v>0.23039215686274508</v>
      </c>
      <c r="BI9" s="5">
        <v>0.83360000000000001</v>
      </c>
      <c r="BJ9" s="5">
        <v>27.494800000000001</v>
      </c>
      <c r="BK9" s="5">
        <f t="shared" si="30"/>
        <v>7.9369311040865295E-2</v>
      </c>
      <c r="BL9" s="5">
        <f t="shared" si="31"/>
        <v>0.4476959650893933</v>
      </c>
      <c r="BM9" s="5">
        <v>0.78815999999999997</v>
      </c>
      <c r="BN9" s="5">
        <v>15.325100000000001</v>
      </c>
      <c r="BO9" s="5">
        <f t="shared" si="32"/>
        <v>0.10869553225174733</v>
      </c>
      <c r="BP9" s="5">
        <f t="shared" si="33"/>
        <v>0.40313191337126569</v>
      </c>
      <c r="BQ9" s="5">
        <v>0.78815999999999997</v>
      </c>
      <c r="BR9" s="5">
        <v>16.813500000000001</v>
      </c>
      <c r="BS9" s="5">
        <f t="shared" si="34"/>
        <v>0.10638289256834185</v>
      </c>
      <c r="BT9" s="5">
        <f t="shared" si="35"/>
        <v>0.15524457703504882</v>
      </c>
      <c r="BU9" s="5">
        <v>0.78820000000000001</v>
      </c>
      <c r="BV9" s="5">
        <v>24.816600000000001</v>
      </c>
      <c r="BW9" s="5">
        <f t="shared" si="36"/>
        <v>7.6926830696557716E-2</v>
      </c>
      <c r="BX9" s="5">
        <f t="shared" si="37"/>
        <v>0.41070154853379981</v>
      </c>
      <c r="BY9" s="5">
        <v>0.78820000000000001</v>
      </c>
      <c r="BZ9" s="5">
        <v>23.666699999999999</v>
      </c>
      <c r="CA9" s="5">
        <f t="shared" si="38"/>
        <v>6.9447993303669756E-2</v>
      </c>
      <c r="CB9" s="5">
        <f t="shared" si="39"/>
        <v>0.38868660790390364</v>
      </c>
    </row>
    <row r="10" spans="1:80" ht="20" customHeight="1" x14ac:dyDescent="0.15">
      <c r="A10" s="25">
        <v>0.94579999999999997</v>
      </c>
      <c r="B10" s="4">
        <v>37.060499999999998</v>
      </c>
      <c r="C10" s="5">
        <f t="shared" si="0"/>
        <v>8.6957321221705311E-2</v>
      </c>
      <c r="D10" s="5">
        <f t="shared" si="1"/>
        <v>0.51573126115883494</v>
      </c>
      <c r="E10" s="5">
        <v>0.94579000000000002</v>
      </c>
      <c r="F10" s="5">
        <v>45.4</v>
      </c>
      <c r="G10" s="5">
        <f t="shared" si="2"/>
        <v>0.19999915414984656</v>
      </c>
      <c r="H10" s="5">
        <f t="shared" si="3"/>
        <v>0.67359050445103852</v>
      </c>
      <c r="I10" s="5">
        <v>0.97299999999999998</v>
      </c>
      <c r="J10" s="5">
        <v>58.487900000000003</v>
      </c>
      <c r="K10" s="5">
        <f t="shared" si="4"/>
        <v>8.8232360328989734E-2</v>
      </c>
      <c r="L10" s="5">
        <f t="shared" si="5"/>
        <v>0.6078685900767008</v>
      </c>
      <c r="M10" s="5">
        <v>0.97299999999999998</v>
      </c>
      <c r="N10" s="5">
        <v>44.211399999999998</v>
      </c>
      <c r="O10" s="5">
        <f t="shared" si="6"/>
        <v>8.571176885130373E-2</v>
      </c>
      <c r="P10" s="5">
        <f t="shared" si="7"/>
        <v>0.45951538823715271</v>
      </c>
      <c r="Q10" s="5">
        <v>1.1092</v>
      </c>
      <c r="R10" s="5">
        <v>34.5306</v>
      </c>
      <c r="S10" s="5">
        <f t="shared" si="8"/>
        <v>0.10714113226501298</v>
      </c>
      <c r="T10" s="5">
        <f t="shared" si="9"/>
        <v>0.37992557857050119</v>
      </c>
      <c r="U10" s="5">
        <v>1.10921</v>
      </c>
      <c r="V10" s="5">
        <v>36.538499999999999</v>
      </c>
      <c r="W10" s="5">
        <f t="shared" si="10"/>
        <v>0.11538417528416686</v>
      </c>
      <c r="X10" s="5">
        <f t="shared" si="11"/>
        <v>0.50993108530182629</v>
      </c>
      <c r="Y10" s="5">
        <v>0.91856000000000004</v>
      </c>
      <c r="Z10" s="5">
        <v>58.090899999999998</v>
      </c>
      <c r="AA10" s="5">
        <f t="shared" si="12"/>
        <v>0.13953537830074178</v>
      </c>
      <c r="AB10" s="5">
        <f t="shared" si="13"/>
        <v>0.54569682121731067</v>
      </c>
      <c r="AC10" s="5">
        <v>0.91859999999999997</v>
      </c>
      <c r="AD10" s="5">
        <v>38.566299999999998</v>
      </c>
      <c r="AE10" s="5">
        <f t="shared" si="14"/>
        <v>8.9556604141481116E-2</v>
      </c>
      <c r="AF10" s="5">
        <f t="shared" si="15"/>
        <v>0.32942715006645545</v>
      </c>
      <c r="AG10" s="5">
        <v>1.13645</v>
      </c>
      <c r="AH10" s="5">
        <v>44.5</v>
      </c>
      <c r="AI10" s="5">
        <f t="shared" si="16"/>
        <v>0.12499986251060044</v>
      </c>
      <c r="AJ10" s="5">
        <f t="shared" si="17"/>
        <v>0.38380465119488305</v>
      </c>
      <c r="AK10" s="5">
        <v>1.13645</v>
      </c>
      <c r="AL10" s="5">
        <v>58</v>
      </c>
      <c r="AM10" s="5">
        <f t="shared" si="18"/>
        <v>0.21428544491876969</v>
      </c>
      <c r="AN10" s="5">
        <f t="shared" si="19"/>
        <v>0.56310679611650483</v>
      </c>
      <c r="AO10" s="5">
        <v>0.91856000000000004</v>
      </c>
      <c r="AP10" s="5">
        <v>44.444400000000002</v>
      </c>
      <c r="AQ10" s="5">
        <f t="shared" si="20"/>
        <v>0.1111116487238418</v>
      </c>
      <c r="AR10" s="5">
        <f t="shared" si="21"/>
        <v>0.58308996591544193</v>
      </c>
      <c r="AS10" s="5">
        <v>0.91856000000000004</v>
      </c>
      <c r="AT10" s="5">
        <v>16.349499999999999</v>
      </c>
      <c r="AU10" s="5">
        <f t="shared" si="22"/>
        <v>0.11764751086423327</v>
      </c>
      <c r="AV10" s="5">
        <f t="shared" si="23"/>
        <v>0.26633272245978412</v>
      </c>
      <c r="AW10" s="5">
        <v>1.00027</v>
      </c>
      <c r="AX10" s="5">
        <v>9.2592999999999996</v>
      </c>
      <c r="AY10" s="5">
        <f t="shared" si="24"/>
        <v>0.11111148138274238</v>
      </c>
      <c r="AZ10" s="5">
        <f t="shared" si="25"/>
        <v>0.30274584428662976</v>
      </c>
      <c r="BA10" s="5">
        <v>1.00027</v>
      </c>
      <c r="BB10" s="5">
        <v>14.451499999999999</v>
      </c>
      <c r="BC10" s="5">
        <f t="shared" si="26"/>
        <v>0.15789531840467749</v>
      </c>
      <c r="BD10" s="5">
        <f t="shared" si="27"/>
        <v>0.46755595530046651</v>
      </c>
      <c r="BE10" s="5">
        <v>1.00027</v>
      </c>
      <c r="BF10" s="5">
        <v>14.5</v>
      </c>
      <c r="BG10" s="5">
        <f t="shared" si="28"/>
        <v>0.12500046862522854</v>
      </c>
      <c r="BH10" s="5">
        <f t="shared" si="29"/>
        <v>0.28431372549019607</v>
      </c>
      <c r="BI10" s="5">
        <v>1.0003</v>
      </c>
      <c r="BJ10" s="5">
        <v>24.664400000000001</v>
      </c>
      <c r="BK10" s="5">
        <f t="shared" si="30"/>
        <v>9.524126899493468E-2</v>
      </c>
      <c r="BL10" s="5">
        <f t="shared" si="31"/>
        <v>0.40160875370436711</v>
      </c>
      <c r="BM10" s="5">
        <v>0.94579000000000002</v>
      </c>
      <c r="BN10" s="5">
        <v>14.979200000000001</v>
      </c>
      <c r="BO10" s="5">
        <f t="shared" si="32"/>
        <v>0.13043436288111565</v>
      </c>
      <c r="BP10" s="5">
        <f t="shared" si="33"/>
        <v>0.39403289745390652</v>
      </c>
      <c r="BQ10" s="5">
        <v>0.94579000000000002</v>
      </c>
      <c r="BR10" s="5">
        <v>22.134899999999998</v>
      </c>
      <c r="BS10" s="5">
        <f t="shared" si="34"/>
        <v>0.12765920112948137</v>
      </c>
      <c r="BT10" s="5">
        <f t="shared" si="35"/>
        <v>0.20437881394195745</v>
      </c>
      <c r="BU10" s="5">
        <v>0.94579999999999997</v>
      </c>
      <c r="BV10" s="5">
        <v>24.165700000000001</v>
      </c>
      <c r="BW10" s="5">
        <f t="shared" si="36"/>
        <v>9.2308292911449236E-2</v>
      </c>
      <c r="BX10" s="5">
        <f t="shared" si="37"/>
        <v>0.3999294992627212</v>
      </c>
      <c r="BY10" s="5">
        <v>0.94579999999999997</v>
      </c>
      <c r="BZ10" s="5">
        <v>15.666700000000001</v>
      </c>
      <c r="CA10" s="5">
        <f t="shared" si="38"/>
        <v>8.3334067580069601E-2</v>
      </c>
      <c r="CB10" s="5">
        <f t="shared" si="39"/>
        <v>0.25729977056573533</v>
      </c>
    </row>
    <row r="11" spans="1:80" ht="20" customHeight="1" x14ac:dyDescent="0.15">
      <c r="A11" s="25">
        <v>1.1033999999999999</v>
      </c>
      <c r="B11" s="4">
        <v>28.217400000000001</v>
      </c>
      <c r="C11" s="5">
        <f t="shared" si="0"/>
        <v>0.10144714340878583</v>
      </c>
      <c r="D11" s="5">
        <f t="shared" si="1"/>
        <v>0.392671315514451</v>
      </c>
      <c r="E11" s="5">
        <v>1.1034299999999999</v>
      </c>
      <c r="F11" s="5">
        <v>54.4</v>
      </c>
      <c r="G11" s="5">
        <f t="shared" si="2"/>
        <v>0.23333410869597393</v>
      </c>
      <c r="H11" s="5">
        <f t="shared" si="3"/>
        <v>0.80712166172106814</v>
      </c>
      <c r="I11" s="5">
        <v>1.1352</v>
      </c>
      <c r="J11" s="5">
        <v>51.8538</v>
      </c>
      <c r="K11" s="5">
        <f t="shared" si="4"/>
        <v>0.10294077640849861</v>
      </c>
      <c r="L11" s="5">
        <f t="shared" si="5"/>
        <v>0.53891995260762016</v>
      </c>
      <c r="M11" s="5">
        <v>1.1352</v>
      </c>
      <c r="N11" s="5">
        <v>46.48</v>
      </c>
      <c r="O11" s="5">
        <f t="shared" si="6"/>
        <v>9.9999999999999992E-2</v>
      </c>
      <c r="P11" s="5">
        <f t="shared" si="7"/>
        <v>0.48309429796981906</v>
      </c>
      <c r="Q11" s="5">
        <v>1.2941</v>
      </c>
      <c r="R11" s="5">
        <v>38.375</v>
      </c>
      <c r="S11" s="5">
        <f t="shared" si="8"/>
        <v>0.12500120741449089</v>
      </c>
      <c r="T11" s="5">
        <f t="shared" si="9"/>
        <v>0.42222388483382811</v>
      </c>
      <c r="U11" s="5">
        <v>1.2940799999999999</v>
      </c>
      <c r="V11" s="5">
        <v>31.192299999999999</v>
      </c>
      <c r="W11" s="5">
        <f t="shared" si="10"/>
        <v>0.13461504453776529</v>
      </c>
      <c r="X11" s="5">
        <f t="shared" si="11"/>
        <v>0.43531955039369857</v>
      </c>
      <c r="Y11" s="5">
        <v>1.07165</v>
      </c>
      <c r="Z11" s="5">
        <v>48.632800000000003</v>
      </c>
      <c r="AA11" s="5">
        <f t="shared" si="12"/>
        <v>0.16279076832867739</v>
      </c>
      <c r="AB11" s="5">
        <f t="shared" si="13"/>
        <v>0.45684891036112757</v>
      </c>
      <c r="AC11" s="5">
        <v>1.0716000000000001</v>
      </c>
      <c r="AD11" s="5">
        <v>40.831400000000002</v>
      </c>
      <c r="AE11" s="5">
        <f t="shared" si="14"/>
        <v>0.10447295558242017</v>
      </c>
      <c r="AF11" s="5">
        <f t="shared" si="15"/>
        <v>0.34877527103257172</v>
      </c>
      <c r="AG11" s="5">
        <v>1.32586</v>
      </c>
      <c r="AH11" s="5">
        <v>43.5764</v>
      </c>
      <c r="AI11" s="5">
        <f t="shared" si="16"/>
        <v>0.14583335624823326</v>
      </c>
      <c r="AJ11" s="5">
        <f t="shared" si="17"/>
        <v>0.37583876409727418</v>
      </c>
      <c r="AK11" s="5">
        <v>1.32586</v>
      </c>
      <c r="AL11" s="5">
        <v>71</v>
      </c>
      <c r="AM11" s="5">
        <f t="shared" si="18"/>
        <v>0.25</v>
      </c>
      <c r="AN11" s="5">
        <f t="shared" si="19"/>
        <v>0.68932038834951459</v>
      </c>
      <c r="AO11" s="5">
        <v>1.07165</v>
      </c>
      <c r="AP11" s="5">
        <v>35.555599999999998</v>
      </c>
      <c r="AQ11" s="5">
        <f t="shared" si="20"/>
        <v>0.12962985363493409</v>
      </c>
      <c r="AR11" s="5">
        <f t="shared" si="21"/>
        <v>0.46647302229534177</v>
      </c>
      <c r="AS11" s="5">
        <v>1.07165</v>
      </c>
      <c r="AT11" s="5">
        <v>20.4817</v>
      </c>
      <c r="AU11" s="5">
        <f t="shared" si="22"/>
        <v>0.13725500241427405</v>
      </c>
      <c r="AV11" s="5">
        <f t="shared" si="23"/>
        <v>0.33364610059051109</v>
      </c>
      <c r="AW11" s="5">
        <v>1.1669799999999999</v>
      </c>
      <c r="AX11" s="5">
        <v>14.5844</v>
      </c>
      <c r="AY11" s="5">
        <f t="shared" si="24"/>
        <v>0.1296298764773838</v>
      </c>
      <c r="AZ11" s="5">
        <f t="shared" si="25"/>
        <v>0.47685748289977903</v>
      </c>
      <c r="BA11" s="5">
        <v>1.1669799999999999</v>
      </c>
      <c r="BB11" s="5">
        <v>13.0055</v>
      </c>
      <c r="BC11" s="5">
        <f t="shared" si="26"/>
        <v>0.18421094171762675</v>
      </c>
      <c r="BD11" s="5">
        <f t="shared" si="27"/>
        <v>0.42077285933364822</v>
      </c>
      <c r="BE11" s="5">
        <v>1.1669799999999999</v>
      </c>
      <c r="BF11" s="5">
        <v>10.666700000000001</v>
      </c>
      <c r="BG11" s="5">
        <f t="shared" si="28"/>
        <v>0.14583367178488726</v>
      </c>
      <c r="BH11" s="5">
        <f t="shared" si="29"/>
        <v>0.20915098039215688</v>
      </c>
      <c r="BI11" s="5">
        <v>1.167</v>
      </c>
      <c r="BJ11" s="5">
        <v>22.4815</v>
      </c>
      <c r="BK11" s="5">
        <f t="shared" si="30"/>
        <v>0.11111322694900408</v>
      </c>
      <c r="BL11" s="5">
        <f t="shared" si="31"/>
        <v>0.36606474093854824</v>
      </c>
      <c r="BM11" s="5">
        <v>1.1034299999999999</v>
      </c>
      <c r="BN11" s="5">
        <v>15.343999999999999</v>
      </c>
      <c r="BO11" s="5">
        <f t="shared" si="32"/>
        <v>0.15217457261538969</v>
      </c>
      <c r="BP11" s="5">
        <f t="shared" si="33"/>
        <v>0.40362908423231825</v>
      </c>
      <c r="BQ11" s="5">
        <v>1.1034299999999999</v>
      </c>
      <c r="BR11" s="5">
        <v>27.693100000000001</v>
      </c>
      <c r="BS11" s="5">
        <f t="shared" si="34"/>
        <v>0.14893685945326512</v>
      </c>
      <c r="BT11" s="5">
        <f t="shared" si="35"/>
        <v>0.25569950315456685</v>
      </c>
      <c r="BU11" s="5">
        <v>1.1033999999999999</v>
      </c>
      <c r="BV11" s="5">
        <v>26.795300000000001</v>
      </c>
      <c r="BW11" s="5">
        <f t="shared" si="36"/>
        <v>0.10768975512634074</v>
      </c>
      <c r="BX11" s="5">
        <f t="shared" si="37"/>
        <v>0.44344798253700046</v>
      </c>
      <c r="BY11" s="5">
        <v>1.1033999999999999</v>
      </c>
      <c r="BZ11" s="5">
        <v>24.333300000000001</v>
      </c>
      <c r="CA11" s="5">
        <f t="shared" si="38"/>
        <v>9.7220141856469433E-2</v>
      </c>
      <c r="CB11" s="5">
        <f t="shared" si="39"/>
        <v>0.39963441612510658</v>
      </c>
    </row>
    <row r="12" spans="1:80" ht="20" customHeight="1" x14ac:dyDescent="0.15">
      <c r="A12" s="25">
        <v>1.2611000000000001</v>
      </c>
      <c r="B12" s="4">
        <v>32.1267</v>
      </c>
      <c r="C12" s="5">
        <f t="shared" si="0"/>
        <v>0.11594615964547746</v>
      </c>
      <c r="D12" s="5">
        <f t="shared" si="1"/>
        <v>0.44707285405948499</v>
      </c>
      <c r="E12" s="5">
        <v>1.2610600000000001</v>
      </c>
      <c r="F12" s="5">
        <v>42.866700000000002</v>
      </c>
      <c r="G12" s="5">
        <f t="shared" si="2"/>
        <v>0.2666669486167178</v>
      </c>
      <c r="H12" s="5">
        <f t="shared" si="3"/>
        <v>0.63600445103857561</v>
      </c>
      <c r="I12" s="5">
        <v>1.2974000000000001</v>
      </c>
      <c r="J12" s="5">
        <v>45.512099999999997</v>
      </c>
      <c r="K12" s="5">
        <f t="shared" si="4"/>
        <v>0.1176491924880075</v>
      </c>
      <c r="L12" s="5">
        <f t="shared" si="5"/>
        <v>0.473010247562826</v>
      </c>
      <c r="M12" s="5">
        <v>1.2974000000000001</v>
      </c>
      <c r="N12" s="5">
        <v>45.866900000000001</v>
      </c>
      <c r="O12" s="5">
        <f t="shared" si="6"/>
        <v>0.11428823114869627</v>
      </c>
      <c r="P12" s="5">
        <f t="shared" si="7"/>
        <v>0.4767219848440597</v>
      </c>
      <c r="Q12" s="5">
        <v>1.4790000000000001</v>
      </c>
      <c r="R12" s="5">
        <v>39.326500000000003</v>
      </c>
      <c r="S12" s="5">
        <f t="shared" si="8"/>
        <v>0.14286128256396882</v>
      </c>
      <c r="T12" s="5">
        <f t="shared" si="9"/>
        <v>0.43269283666234637</v>
      </c>
      <c r="U12" s="5">
        <v>1.47895</v>
      </c>
      <c r="V12" s="5">
        <v>31.307700000000001</v>
      </c>
      <c r="W12" s="5">
        <f t="shared" si="10"/>
        <v>0.15384591379136375</v>
      </c>
      <c r="X12" s="5">
        <f t="shared" si="11"/>
        <v>0.43693007209666479</v>
      </c>
      <c r="Y12" s="5">
        <v>1.2247399999999999</v>
      </c>
      <c r="Z12" s="5">
        <v>56.070300000000003</v>
      </c>
      <c r="AA12" s="5">
        <f t="shared" si="12"/>
        <v>0.18604615835661303</v>
      </c>
      <c r="AB12" s="5">
        <f t="shared" si="13"/>
        <v>0.52671562111623293</v>
      </c>
      <c r="AC12" s="5">
        <v>1.2246999999999999</v>
      </c>
      <c r="AD12" s="5">
        <v>44.095799999999997</v>
      </c>
      <c r="AE12" s="5">
        <f t="shared" si="14"/>
        <v>0.119399056272667</v>
      </c>
      <c r="AF12" s="5">
        <f t="shared" si="15"/>
        <v>0.37665925234986003</v>
      </c>
      <c r="AG12" s="5">
        <v>1.5152699999999999</v>
      </c>
      <c r="AH12" s="5">
        <v>48.333300000000001</v>
      </c>
      <c r="AI12" s="5">
        <f t="shared" si="16"/>
        <v>0.16666684998586609</v>
      </c>
      <c r="AJ12" s="5">
        <f t="shared" si="17"/>
        <v>0.41686618758646388</v>
      </c>
      <c r="AK12" s="5">
        <v>1.5152699999999999</v>
      </c>
      <c r="AL12" s="5">
        <v>65</v>
      </c>
      <c r="AM12" s="5">
        <f t="shared" si="18"/>
        <v>0.28571455508123028</v>
      </c>
      <c r="AN12" s="5">
        <f t="shared" si="19"/>
        <v>0.6310679611650486</v>
      </c>
      <c r="AO12" s="5">
        <v>1.2247399999999999</v>
      </c>
      <c r="AP12" s="5">
        <v>35.222200000000001</v>
      </c>
      <c r="AQ12" s="5">
        <f t="shared" si="20"/>
        <v>0.14814805854602636</v>
      </c>
      <c r="AR12" s="5">
        <f t="shared" si="21"/>
        <v>0.46209896854197335</v>
      </c>
      <c r="AS12" s="5">
        <v>1.2247399999999999</v>
      </c>
      <c r="AT12" s="5">
        <v>23.338699999999999</v>
      </c>
      <c r="AU12" s="5">
        <f t="shared" si="22"/>
        <v>0.15686249396431484</v>
      </c>
      <c r="AV12" s="5">
        <f t="shared" si="23"/>
        <v>0.38018652005701481</v>
      </c>
      <c r="AW12" s="5">
        <v>1.33369</v>
      </c>
      <c r="AX12" s="5">
        <v>14.853199999999999</v>
      </c>
      <c r="AY12" s="5">
        <f t="shared" si="24"/>
        <v>0.14814827157202526</v>
      </c>
      <c r="AZ12" s="5">
        <f t="shared" si="25"/>
        <v>0.48564627718706266</v>
      </c>
      <c r="BA12" s="5">
        <v>1.33369</v>
      </c>
      <c r="BB12" s="5">
        <v>15.5374</v>
      </c>
      <c r="BC12" s="5">
        <f t="shared" si="26"/>
        <v>0.21052656503057607</v>
      </c>
      <c r="BD12" s="5">
        <f t="shared" si="27"/>
        <v>0.50268857211261586</v>
      </c>
      <c r="BE12" s="5">
        <v>1.33369</v>
      </c>
      <c r="BF12" s="5">
        <v>15.666700000000001</v>
      </c>
      <c r="BG12" s="5">
        <f t="shared" si="28"/>
        <v>0.16666687494454605</v>
      </c>
      <c r="BH12" s="5">
        <f t="shared" si="29"/>
        <v>0.3071901960784314</v>
      </c>
      <c r="BI12" s="5">
        <v>1.3337000000000001</v>
      </c>
      <c r="BJ12" s="5">
        <v>27.2363</v>
      </c>
      <c r="BK12" s="5">
        <f t="shared" si="30"/>
        <v>0.12698518490307348</v>
      </c>
      <c r="BL12" s="5">
        <f t="shared" si="31"/>
        <v>0.44348682710782555</v>
      </c>
      <c r="BM12" s="5">
        <v>1.2610600000000001</v>
      </c>
      <c r="BN12" s="5">
        <v>19.412099999999999</v>
      </c>
      <c r="BO12" s="5">
        <f t="shared" si="32"/>
        <v>0.17391340324475804</v>
      </c>
      <c r="BP12" s="5">
        <f t="shared" si="33"/>
        <v>0.51064182390681601</v>
      </c>
      <c r="BQ12" s="5">
        <v>1.2610600000000001</v>
      </c>
      <c r="BR12" s="5">
        <v>31.361699999999999</v>
      </c>
      <c r="BS12" s="5">
        <f t="shared" si="34"/>
        <v>0.17021316801440467</v>
      </c>
      <c r="BT12" s="5">
        <f t="shared" si="35"/>
        <v>0.28957289390073987</v>
      </c>
      <c r="BU12" s="5">
        <v>1.2611000000000001</v>
      </c>
      <c r="BV12" s="5">
        <v>26.218900000000001</v>
      </c>
      <c r="BW12" s="5">
        <f t="shared" si="36"/>
        <v>0.12308097715228233</v>
      </c>
      <c r="BX12" s="5">
        <f t="shared" si="37"/>
        <v>0.43390886869485923</v>
      </c>
      <c r="BY12" s="5">
        <v>1.2611000000000001</v>
      </c>
      <c r="BZ12" s="5">
        <v>20.333300000000001</v>
      </c>
      <c r="CA12" s="5">
        <f t="shared" si="38"/>
        <v>0.11111502709370458</v>
      </c>
      <c r="CB12" s="5">
        <f t="shared" si="39"/>
        <v>0.3339409974560224</v>
      </c>
    </row>
    <row r="13" spans="1:80" ht="20" customHeight="1" x14ac:dyDescent="0.15">
      <c r="A13" s="25">
        <v>1.4187000000000001</v>
      </c>
      <c r="B13" s="4">
        <v>35.2911</v>
      </c>
      <c r="C13" s="5">
        <f t="shared" si="0"/>
        <v>0.13043598183255797</v>
      </c>
      <c r="D13" s="5">
        <f t="shared" si="1"/>
        <v>0.49110841760587587</v>
      </c>
      <c r="E13" s="5">
        <v>1.41869</v>
      </c>
      <c r="F13" s="5">
        <v>49</v>
      </c>
      <c r="G13" s="5">
        <f t="shared" si="2"/>
        <v>0.29999978853746162</v>
      </c>
      <c r="H13" s="5">
        <f t="shared" si="3"/>
        <v>0.72700296735905034</v>
      </c>
      <c r="I13" s="5">
        <v>1.4595</v>
      </c>
      <c r="J13" s="5">
        <v>49.435099999999998</v>
      </c>
      <c r="K13" s="5">
        <f t="shared" si="4"/>
        <v>0.1323485404934846</v>
      </c>
      <c r="L13" s="5">
        <f t="shared" si="5"/>
        <v>0.51378224448647858</v>
      </c>
      <c r="M13" s="5">
        <v>1.4595</v>
      </c>
      <c r="N13" s="5">
        <v>46.953499999999998</v>
      </c>
      <c r="O13" s="5">
        <f t="shared" si="6"/>
        <v>0.1285676532769556</v>
      </c>
      <c r="P13" s="5">
        <f t="shared" si="7"/>
        <v>0.48801566522646084</v>
      </c>
      <c r="Q13" s="5">
        <v>1.6637999999999999</v>
      </c>
      <c r="R13" s="5">
        <v>39.7577</v>
      </c>
      <c r="S13" s="5">
        <f t="shared" si="8"/>
        <v>0.16071169839751948</v>
      </c>
      <c r="T13" s="5">
        <f t="shared" si="9"/>
        <v>0.43743714778001008</v>
      </c>
      <c r="U13" s="5">
        <v>1.6638200000000001</v>
      </c>
      <c r="V13" s="5">
        <v>29.269200000000001</v>
      </c>
      <c r="W13" s="5">
        <f t="shared" si="10"/>
        <v>0.17307678304496221</v>
      </c>
      <c r="X13" s="5">
        <f t="shared" si="11"/>
        <v>0.40848077840951913</v>
      </c>
      <c r="Y13" s="5">
        <v>1.3778300000000001</v>
      </c>
      <c r="Z13" s="5">
        <v>44.1233</v>
      </c>
      <c r="AA13" s="5">
        <f t="shared" si="12"/>
        <v>0.2093015483845487</v>
      </c>
      <c r="AB13" s="5">
        <f t="shared" si="13"/>
        <v>0.41448737326530943</v>
      </c>
      <c r="AC13" s="5">
        <v>1.3777999999999999</v>
      </c>
      <c r="AD13" s="5">
        <v>49.766800000000003</v>
      </c>
      <c r="AE13" s="5">
        <f t="shared" si="14"/>
        <v>0.13432515696291386</v>
      </c>
      <c r="AF13" s="5">
        <f t="shared" si="15"/>
        <v>0.42510002494217175</v>
      </c>
      <c r="AG13" s="5">
        <v>1.70468</v>
      </c>
      <c r="AH13" s="5">
        <v>52.25</v>
      </c>
      <c r="AI13" s="5">
        <f t="shared" si="16"/>
        <v>0.18750034372349894</v>
      </c>
      <c r="AJ13" s="5">
        <f t="shared" si="17"/>
        <v>0.45064703426814923</v>
      </c>
      <c r="AK13" s="5">
        <v>1.70468</v>
      </c>
      <c r="AL13" s="5">
        <v>65</v>
      </c>
      <c r="AM13" s="5">
        <f t="shared" si="18"/>
        <v>0.32142911016246056</v>
      </c>
      <c r="AN13" s="5">
        <f t="shared" si="19"/>
        <v>0.6310679611650486</v>
      </c>
      <c r="AO13" s="5">
        <v>1.3778300000000001</v>
      </c>
      <c r="AP13" s="5">
        <v>33</v>
      </c>
      <c r="AQ13" s="5">
        <f t="shared" si="20"/>
        <v>0.16666626345711869</v>
      </c>
      <c r="AR13" s="5">
        <f t="shared" si="21"/>
        <v>0.43294473263694827</v>
      </c>
      <c r="AS13" s="5">
        <v>1.3778300000000001</v>
      </c>
      <c r="AT13" s="5">
        <v>19.370200000000001</v>
      </c>
      <c r="AU13" s="5">
        <f t="shared" si="22"/>
        <v>0.17646998551435567</v>
      </c>
      <c r="AV13" s="5">
        <f t="shared" si="23"/>
        <v>0.31553980859295461</v>
      </c>
      <c r="AW13" s="5">
        <v>1.5004</v>
      </c>
      <c r="AX13" s="5">
        <v>15.222200000000001</v>
      </c>
      <c r="AY13" s="5">
        <f t="shared" si="24"/>
        <v>0.16666666666666666</v>
      </c>
      <c r="AZ13" s="5">
        <f t="shared" si="25"/>
        <v>0.49771125148768658</v>
      </c>
      <c r="BA13" s="5">
        <v>1.5004</v>
      </c>
      <c r="BB13" s="5">
        <v>13.185600000000001</v>
      </c>
      <c r="BC13" s="5">
        <f t="shared" si="26"/>
        <v>0.23684218834352536</v>
      </c>
      <c r="BD13" s="5">
        <f t="shared" si="27"/>
        <v>0.42659971658373402</v>
      </c>
      <c r="BE13" s="5">
        <v>1.5004</v>
      </c>
      <c r="BF13" s="5">
        <v>21.5</v>
      </c>
      <c r="BG13" s="5">
        <f t="shared" si="28"/>
        <v>0.18750007810420477</v>
      </c>
      <c r="BH13" s="5">
        <f t="shared" si="29"/>
        <v>0.42156862745098039</v>
      </c>
      <c r="BI13" s="5">
        <v>1.5004</v>
      </c>
      <c r="BJ13" s="5">
        <v>28.714300000000001</v>
      </c>
      <c r="BK13" s="5">
        <f t="shared" si="30"/>
        <v>0.14285714285714285</v>
      </c>
      <c r="BL13" s="5">
        <f t="shared" si="31"/>
        <v>0.4675530009444101</v>
      </c>
      <c r="BM13" s="5">
        <v>1.41869</v>
      </c>
      <c r="BN13" s="5">
        <v>12.5463</v>
      </c>
      <c r="BO13" s="5">
        <f t="shared" si="32"/>
        <v>0.19565223387412634</v>
      </c>
      <c r="BP13" s="5">
        <f t="shared" si="33"/>
        <v>0.33003464412825434</v>
      </c>
      <c r="BQ13" s="5">
        <v>1.41869</v>
      </c>
      <c r="BR13" s="5">
        <v>39.265300000000003</v>
      </c>
      <c r="BS13" s="5">
        <f t="shared" si="34"/>
        <v>0.19148947657554419</v>
      </c>
      <c r="BT13" s="5">
        <f t="shared" si="35"/>
        <v>0.36254943293509989</v>
      </c>
      <c r="BU13" s="5">
        <v>1.4187000000000001</v>
      </c>
      <c r="BV13" s="5">
        <v>28.245000000000001</v>
      </c>
      <c r="BW13" s="5">
        <f t="shared" si="36"/>
        <v>0.13846243936717387</v>
      </c>
      <c r="BX13" s="5">
        <f t="shared" si="37"/>
        <v>0.46743974752130329</v>
      </c>
      <c r="BY13" s="5">
        <v>1.4187000000000001</v>
      </c>
      <c r="BZ13" s="5">
        <v>28</v>
      </c>
      <c r="CA13" s="5">
        <f t="shared" si="38"/>
        <v>0.12500110137010439</v>
      </c>
      <c r="CB13" s="5">
        <f t="shared" si="39"/>
        <v>0.45985393068358932</v>
      </c>
    </row>
    <row r="14" spans="1:80" ht="20" customHeight="1" x14ac:dyDescent="0.15">
      <c r="A14" s="25">
        <v>1.5763</v>
      </c>
      <c r="B14" s="4">
        <v>42.088799999999999</v>
      </c>
      <c r="C14" s="5">
        <f t="shared" si="0"/>
        <v>0.1449258040196385</v>
      </c>
      <c r="D14" s="5">
        <f t="shared" si="1"/>
        <v>0.58570472348354652</v>
      </c>
      <c r="E14" s="5">
        <v>1.5763199999999999</v>
      </c>
      <c r="F14" s="5">
        <v>41</v>
      </c>
      <c r="G14" s="5">
        <f t="shared" si="2"/>
        <v>0.33333262845820544</v>
      </c>
      <c r="H14" s="5">
        <f t="shared" si="3"/>
        <v>0.6083086053412462</v>
      </c>
      <c r="I14" s="5">
        <v>1.6216999999999999</v>
      </c>
      <c r="J14" s="5">
        <v>49.467100000000002</v>
      </c>
      <c r="K14" s="5">
        <f t="shared" si="4"/>
        <v>0.14705695657299347</v>
      </c>
      <c r="L14" s="5">
        <f t="shared" si="5"/>
        <v>0.51411482259036767</v>
      </c>
      <c r="M14" s="5">
        <v>1.6216999999999999</v>
      </c>
      <c r="N14" s="5">
        <v>45.224499999999999</v>
      </c>
      <c r="O14" s="5">
        <f t="shared" si="6"/>
        <v>0.14285588442565186</v>
      </c>
      <c r="P14" s="5">
        <f t="shared" si="7"/>
        <v>0.47004513938330644</v>
      </c>
      <c r="Q14" s="5">
        <v>1.8487</v>
      </c>
      <c r="R14" s="5">
        <v>41.8367</v>
      </c>
      <c r="S14" s="5">
        <f t="shared" si="8"/>
        <v>0.17857177354699738</v>
      </c>
      <c r="T14" s="5">
        <f t="shared" si="9"/>
        <v>0.46031150495446033</v>
      </c>
      <c r="U14" s="5">
        <v>1.8486899999999999</v>
      </c>
      <c r="V14" s="5">
        <v>26.1538</v>
      </c>
      <c r="W14" s="5">
        <f t="shared" si="10"/>
        <v>0.19230765229856062</v>
      </c>
      <c r="X14" s="5">
        <f t="shared" si="11"/>
        <v>0.36500227482701542</v>
      </c>
      <c r="Y14" s="5">
        <v>1.5309299999999999</v>
      </c>
      <c r="Z14" s="5">
        <v>45.682000000000002</v>
      </c>
      <c r="AA14" s="5">
        <f t="shared" si="12"/>
        <v>0.23255845747904827</v>
      </c>
      <c r="AB14" s="5">
        <f t="shared" si="13"/>
        <v>0.42912955707088696</v>
      </c>
      <c r="AC14" s="5">
        <v>1.5308999999999999</v>
      </c>
      <c r="AD14" s="5">
        <v>51.019199999999998</v>
      </c>
      <c r="AE14" s="5">
        <f t="shared" si="14"/>
        <v>0.14925125765316072</v>
      </c>
      <c r="AF14" s="5">
        <f t="shared" si="15"/>
        <v>0.43579782490595431</v>
      </c>
      <c r="AG14" s="5">
        <v>1.8940900000000001</v>
      </c>
      <c r="AH14" s="5">
        <v>49.166699999999999</v>
      </c>
      <c r="AI14" s="5">
        <f t="shared" si="16"/>
        <v>0.20833383746113177</v>
      </c>
      <c r="AJ14" s="5">
        <f t="shared" si="17"/>
        <v>0.42405411559333611</v>
      </c>
      <c r="AK14" s="5">
        <v>1.8940900000000001</v>
      </c>
      <c r="AL14" s="5">
        <v>73</v>
      </c>
      <c r="AM14" s="5">
        <f t="shared" si="18"/>
        <v>0.3571436652436909</v>
      </c>
      <c r="AN14" s="5">
        <f t="shared" si="19"/>
        <v>0.70873786407766992</v>
      </c>
      <c r="AO14" s="5">
        <v>1.5309299999999999</v>
      </c>
      <c r="AP14" s="5">
        <v>38.925899999999999</v>
      </c>
      <c r="AQ14" s="5">
        <f t="shared" si="20"/>
        <v>0.18518567799685495</v>
      </c>
      <c r="AR14" s="5">
        <f t="shared" si="21"/>
        <v>0.51068979903492684</v>
      </c>
      <c r="AS14" s="5">
        <v>1.5309299999999999</v>
      </c>
      <c r="AT14" s="5">
        <v>23.427099999999999</v>
      </c>
      <c r="AU14" s="5">
        <f t="shared" si="22"/>
        <v>0.19607875784639067</v>
      </c>
      <c r="AV14" s="5">
        <f t="shared" si="23"/>
        <v>0.38162655263693745</v>
      </c>
      <c r="AW14" s="5">
        <v>1.6671100000000001</v>
      </c>
      <c r="AX14" s="5">
        <v>18.143999999999998</v>
      </c>
      <c r="AY14" s="5">
        <f t="shared" si="24"/>
        <v>0.18518506176130811</v>
      </c>
      <c r="AZ14" s="5">
        <f t="shared" si="25"/>
        <v>0.59324361439165063</v>
      </c>
      <c r="BA14" s="5">
        <v>1.6671100000000001</v>
      </c>
      <c r="BB14" s="5">
        <v>16.221599999999999</v>
      </c>
      <c r="BC14" s="5">
        <f t="shared" si="26"/>
        <v>0.26315781165647467</v>
      </c>
      <c r="BD14" s="5">
        <f t="shared" si="27"/>
        <v>0.5248248060410371</v>
      </c>
      <c r="BE14" s="5">
        <v>1.6671100000000001</v>
      </c>
      <c r="BF14" s="5">
        <v>23.666699999999999</v>
      </c>
      <c r="BG14" s="5">
        <f t="shared" si="28"/>
        <v>0.20833328126386352</v>
      </c>
      <c r="BH14" s="5">
        <f t="shared" si="29"/>
        <v>0.46405294117647056</v>
      </c>
      <c r="BI14" s="5">
        <v>1.6671</v>
      </c>
      <c r="BJ14" s="5">
        <v>28.8904</v>
      </c>
      <c r="BK14" s="5">
        <f t="shared" si="30"/>
        <v>0.15872910081121225</v>
      </c>
      <c r="BL14" s="5">
        <f t="shared" si="31"/>
        <v>0.47042042531018985</v>
      </c>
      <c r="BM14" s="5">
        <v>1.5763199999999999</v>
      </c>
      <c r="BN14" s="5">
        <v>15.8866</v>
      </c>
      <c r="BO14" s="5">
        <f t="shared" si="32"/>
        <v>0.21739106450349466</v>
      </c>
      <c r="BP14" s="5">
        <f t="shared" si="33"/>
        <v>0.41790235985174312</v>
      </c>
      <c r="BQ14" s="5">
        <v>1.5763199999999999</v>
      </c>
      <c r="BR14" s="5">
        <v>43.619300000000003</v>
      </c>
      <c r="BS14" s="5">
        <f t="shared" si="34"/>
        <v>0.2127657851366837</v>
      </c>
      <c r="BT14" s="5">
        <f t="shared" si="35"/>
        <v>0.40275134737353346</v>
      </c>
      <c r="BU14" s="5">
        <v>1.5763</v>
      </c>
      <c r="BV14" s="5">
        <v>23.1479</v>
      </c>
      <c r="BW14" s="5">
        <f t="shared" si="36"/>
        <v>0.15384390158206537</v>
      </c>
      <c r="BX14" s="5">
        <f t="shared" si="37"/>
        <v>0.38308544987248633</v>
      </c>
      <c r="BY14" s="5">
        <v>1.5763</v>
      </c>
      <c r="BZ14" s="5">
        <v>25</v>
      </c>
      <c r="CA14" s="5">
        <f t="shared" si="38"/>
        <v>0.13888717564650424</v>
      </c>
      <c r="CB14" s="5">
        <f t="shared" si="39"/>
        <v>0.41058386668177616</v>
      </c>
    </row>
    <row r="15" spans="1:80" ht="20" customHeight="1" x14ac:dyDescent="0.15">
      <c r="A15" s="25">
        <v>1.734</v>
      </c>
      <c r="B15" s="4">
        <v>36.9193</v>
      </c>
      <c r="C15" s="5">
        <f t="shared" si="0"/>
        <v>0.15942482025633009</v>
      </c>
      <c r="D15" s="5">
        <f t="shared" si="1"/>
        <v>0.51376633208136357</v>
      </c>
      <c r="E15" s="5">
        <v>1.7339500000000001</v>
      </c>
      <c r="F15" s="5">
        <v>38.200000000000003</v>
      </c>
      <c r="G15" s="5">
        <f t="shared" si="2"/>
        <v>0.36666546837894931</v>
      </c>
      <c r="H15" s="5">
        <f t="shared" si="3"/>
        <v>0.56676557863501487</v>
      </c>
      <c r="I15" s="5">
        <v>1.7839</v>
      </c>
      <c r="J15" s="5">
        <v>51.235300000000002</v>
      </c>
      <c r="K15" s="5">
        <f t="shared" si="4"/>
        <v>0.16176537265250235</v>
      </c>
      <c r="L15" s="5">
        <f t="shared" si="5"/>
        <v>0.53249184144338901</v>
      </c>
      <c r="M15" s="5">
        <v>1.7839</v>
      </c>
      <c r="N15" s="5">
        <v>46.036700000000003</v>
      </c>
      <c r="O15" s="5">
        <f t="shared" si="6"/>
        <v>0.15714411557434813</v>
      </c>
      <c r="P15" s="5">
        <f t="shared" si="7"/>
        <v>0.47848681728371711</v>
      </c>
      <c r="Q15" s="5">
        <v>2.0335999999999999</v>
      </c>
      <c r="R15" s="5">
        <v>40.846899999999998</v>
      </c>
      <c r="S15" s="5">
        <f t="shared" si="8"/>
        <v>0.19643184869647529</v>
      </c>
      <c r="T15" s="5">
        <f t="shared" si="9"/>
        <v>0.44942115443436853</v>
      </c>
      <c r="U15" s="5">
        <v>2.03356</v>
      </c>
      <c r="V15" s="5">
        <v>35.807699999999997</v>
      </c>
      <c r="W15" s="5">
        <f t="shared" si="10"/>
        <v>0.21153852155215908</v>
      </c>
      <c r="X15" s="5">
        <f t="shared" si="11"/>
        <v>0.4997320449159709</v>
      </c>
      <c r="Y15" s="5">
        <v>1.6840200000000001</v>
      </c>
      <c r="Z15" s="5">
        <v>50.947499999999998</v>
      </c>
      <c r="AA15" s="5">
        <f t="shared" si="12"/>
        <v>0.25581384750698394</v>
      </c>
      <c r="AB15" s="5">
        <f t="shared" si="13"/>
        <v>0.47859283982463574</v>
      </c>
      <c r="AC15" s="5">
        <v>1.6839999999999999</v>
      </c>
      <c r="AD15" s="5">
        <v>48.130299999999998</v>
      </c>
      <c r="AE15" s="5">
        <f t="shared" si="14"/>
        <v>0.16417735834340758</v>
      </c>
      <c r="AF15" s="5">
        <f t="shared" si="15"/>
        <v>0.4111213043730802</v>
      </c>
      <c r="AG15" s="5">
        <v>2.0834899999999998</v>
      </c>
      <c r="AH15" s="5">
        <v>47.895800000000001</v>
      </c>
      <c r="AI15" s="5">
        <f t="shared" si="16"/>
        <v>0.22916623128356803</v>
      </c>
      <c r="AJ15" s="5">
        <f t="shared" si="17"/>
        <v>0.41309282725168273</v>
      </c>
      <c r="AK15" s="5">
        <v>2.0834899999999998</v>
      </c>
      <c r="AL15" s="5">
        <v>66</v>
      </c>
      <c r="AM15" s="5">
        <f t="shared" si="18"/>
        <v>0.39285633475630904</v>
      </c>
      <c r="AN15" s="5">
        <f t="shared" si="19"/>
        <v>0.64077669902912626</v>
      </c>
      <c r="AO15" s="5">
        <v>1.6840200000000001</v>
      </c>
      <c r="AP15" s="5">
        <v>42.629600000000003</v>
      </c>
      <c r="AQ15" s="5">
        <f t="shared" si="20"/>
        <v>0.20370388290794728</v>
      </c>
      <c r="AR15" s="5">
        <f t="shared" si="21"/>
        <v>0.55928062952788038</v>
      </c>
      <c r="AS15" s="5">
        <v>1.6840200000000001</v>
      </c>
      <c r="AT15" s="5">
        <v>21.855399999999999</v>
      </c>
      <c r="AU15" s="5">
        <f t="shared" si="22"/>
        <v>0.2156862493964315</v>
      </c>
      <c r="AV15" s="5">
        <f t="shared" si="23"/>
        <v>0.3560236204439014</v>
      </c>
      <c r="AW15" s="5">
        <v>1.83382</v>
      </c>
      <c r="AX15" s="5">
        <v>13.7531</v>
      </c>
      <c r="AY15" s="5">
        <f t="shared" si="24"/>
        <v>0.20370345685594954</v>
      </c>
      <c r="AZ15" s="5">
        <f t="shared" si="25"/>
        <v>0.44967695949569064</v>
      </c>
      <c r="BA15" s="5">
        <v>1.83382</v>
      </c>
      <c r="BB15" s="5">
        <v>13.382300000000001</v>
      </c>
      <c r="BC15" s="5">
        <f t="shared" si="26"/>
        <v>0.2894734349694239</v>
      </c>
      <c r="BD15" s="5">
        <f t="shared" si="27"/>
        <v>0.4329636411872424</v>
      </c>
      <c r="BE15" s="5">
        <v>1.83382</v>
      </c>
      <c r="BF15" s="5">
        <v>31.083300000000001</v>
      </c>
      <c r="BG15" s="5">
        <f t="shared" si="28"/>
        <v>0.22916648442352225</v>
      </c>
      <c r="BH15" s="5">
        <f t="shared" si="29"/>
        <v>0.60947647058823529</v>
      </c>
      <c r="BI15" s="5">
        <v>1.8338000000000001</v>
      </c>
      <c r="BJ15" s="5">
        <v>25.084900000000001</v>
      </c>
      <c r="BK15" s="5">
        <f t="shared" si="30"/>
        <v>0.17460105876528165</v>
      </c>
      <c r="BL15" s="5">
        <f t="shared" si="31"/>
        <v>0.40845572670726543</v>
      </c>
      <c r="BM15" s="5">
        <v>1.7339500000000001</v>
      </c>
      <c r="BN15" s="5">
        <v>15.423400000000001</v>
      </c>
      <c r="BO15" s="5">
        <f t="shared" si="32"/>
        <v>0.23912989513286298</v>
      </c>
      <c r="BP15" s="5">
        <f t="shared" si="33"/>
        <v>0.4057177279554704</v>
      </c>
      <c r="BQ15" s="5">
        <v>1.7339500000000001</v>
      </c>
      <c r="BR15" s="5">
        <v>53.309600000000003</v>
      </c>
      <c r="BS15" s="5">
        <f t="shared" si="34"/>
        <v>0.23404209369782325</v>
      </c>
      <c r="BT15" s="5">
        <f t="shared" si="35"/>
        <v>0.49222507532088133</v>
      </c>
      <c r="BU15" s="5">
        <v>1.734</v>
      </c>
      <c r="BV15" s="5">
        <v>26.331399999999999</v>
      </c>
      <c r="BW15" s="5">
        <f t="shared" si="36"/>
        <v>0.16923512360800694</v>
      </c>
      <c r="BX15" s="5">
        <f t="shared" si="37"/>
        <v>0.43577068393989893</v>
      </c>
      <c r="BY15" s="5">
        <v>1.734</v>
      </c>
      <c r="BZ15" s="5">
        <v>24.777799999999999</v>
      </c>
      <c r="CA15" s="5">
        <f t="shared" si="38"/>
        <v>0.15278206088373936</v>
      </c>
      <c r="CB15" s="5">
        <f t="shared" si="39"/>
        <v>0.40693459727470854</v>
      </c>
    </row>
    <row r="16" spans="1:80" ht="20" customHeight="1" x14ac:dyDescent="0.15">
      <c r="A16" s="25">
        <v>1.8915999999999999</v>
      </c>
      <c r="B16" s="4">
        <v>29.650300000000001</v>
      </c>
      <c r="C16" s="5">
        <f t="shared" si="0"/>
        <v>0.17391464244341062</v>
      </c>
      <c r="D16" s="5">
        <f t="shared" si="1"/>
        <v>0.41261144919085835</v>
      </c>
      <c r="E16" s="5">
        <v>1.8915900000000001</v>
      </c>
      <c r="F16" s="5">
        <v>37.200000000000003</v>
      </c>
      <c r="G16" s="5">
        <f t="shared" si="2"/>
        <v>0.4000004229250767</v>
      </c>
      <c r="H16" s="5">
        <f t="shared" si="3"/>
        <v>0.55192878338278928</v>
      </c>
      <c r="I16" s="5">
        <v>1.9460999999999999</v>
      </c>
      <c r="J16" s="5">
        <v>45.9377</v>
      </c>
      <c r="K16" s="5">
        <f t="shared" si="4"/>
        <v>0.17647378873201122</v>
      </c>
      <c r="L16" s="5">
        <f t="shared" si="5"/>
        <v>0.47743353634455088</v>
      </c>
      <c r="M16" s="5">
        <v>1.9460999999999999</v>
      </c>
      <c r="N16" s="5">
        <v>47.457999999999998</v>
      </c>
      <c r="O16" s="5">
        <f t="shared" si="6"/>
        <v>0.17143234672304439</v>
      </c>
      <c r="P16" s="5">
        <f t="shared" si="7"/>
        <v>0.49325923392968318</v>
      </c>
      <c r="Q16" s="5">
        <v>2.2183999999999999</v>
      </c>
      <c r="R16" s="5">
        <v>37.346899999999998</v>
      </c>
      <c r="S16" s="5">
        <f t="shared" si="8"/>
        <v>0.21428226453002597</v>
      </c>
      <c r="T16" s="5">
        <f t="shared" si="9"/>
        <v>0.41091213562216272</v>
      </c>
      <c r="U16" s="5">
        <v>2.2184300000000001</v>
      </c>
      <c r="V16" s="5">
        <v>31.769200000000001</v>
      </c>
      <c r="W16" s="5">
        <f t="shared" si="10"/>
        <v>0.23076939080575753</v>
      </c>
      <c r="X16" s="5">
        <f t="shared" si="11"/>
        <v>0.44337076330913361</v>
      </c>
      <c r="Y16" s="5">
        <v>1.83711</v>
      </c>
      <c r="Z16" s="5">
        <v>46.246600000000001</v>
      </c>
      <c r="AA16" s="5">
        <f t="shared" si="12"/>
        <v>0.27906923753491958</v>
      </c>
      <c r="AB16" s="5">
        <f t="shared" si="13"/>
        <v>0.43443332109002408</v>
      </c>
      <c r="AC16" s="5">
        <v>1.8371</v>
      </c>
      <c r="AD16" s="5">
        <v>42.2072</v>
      </c>
      <c r="AE16" s="5">
        <f t="shared" si="14"/>
        <v>0.17910345903365441</v>
      </c>
      <c r="AF16" s="5">
        <f t="shared" si="15"/>
        <v>0.36052713400779696</v>
      </c>
      <c r="AG16" s="5">
        <v>2.2728999999999999</v>
      </c>
      <c r="AH16" s="5">
        <v>61</v>
      </c>
      <c r="AI16" s="5">
        <f t="shared" si="16"/>
        <v>0.24999972502120088</v>
      </c>
      <c r="AJ16" s="5">
        <f t="shared" si="17"/>
        <v>0.52611424096377224</v>
      </c>
      <c r="AK16" s="5">
        <v>2.2728999999999999</v>
      </c>
      <c r="AL16" s="5">
        <v>82</v>
      </c>
      <c r="AM16" s="5">
        <f t="shared" si="18"/>
        <v>0.42857088983753938</v>
      </c>
      <c r="AN16" s="5">
        <f t="shared" si="19"/>
        <v>0.79611650485436891</v>
      </c>
      <c r="AO16" s="5">
        <v>1.83711</v>
      </c>
      <c r="AP16" s="5">
        <v>35.333300000000001</v>
      </c>
      <c r="AQ16" s="5">
        <f t="shared" si="20"/>
        <v>0.22222208781903957</v>
      </c>
      <c r="AR16" s="5">
        <f t="shared" si="21"/>
        <v>0.46355654914185107</v>
      </c>
      <c r="AS16" s="5">
        <v>1.83711</v>
      </c>
      <c r="AT16" s="5">
        <v>25.505199999999999</v>
      </c>
      <c r="AU16" s="5">
        <f t="shared" si="22"/>
        <v>0.23529374094647226</v>
      </c>
      <c r="AV16" s="5">
        <f t="shared" si="23"/>
        <v>0.41547872123803703</v>
      </c>
      <c r="AW16" s="5">
        <v>2.0005299999999999</v>
      </c>
      <c r="AX16" s="5">
        <v>13.9877</v>
      </c>
      <c r="AY16" s="5">
        <f t="shared" si="24"/>
        <v>0.22222185195059094</v>
      </c>
      <c r="AZ16" s="5">
        <f t="shared" si="25"/>
        <v>0.45734753665267264</v>
      </c>
      <c r="BA16" s="5">
        <v>2.0005299999999999</v>
      </c>
      <c r="BB16" s="5">
        <v>16.462599999999998</v>
      </c>
      <c r="BC16" s="5">
        <f t="shared" si="26"/>
        <v>0.31578905828237319</v>
      </c>
      <c r="BD16" s="5">
        <f t="shared" si="27"/>
        <v>0.53262198870217348</v>
      </c>
      <c r="BE16" s="5">
        <v>2.0005299999999999</v>
      </c>
      <c r="BF16" s="5">
        <v>15</v>
      </c>
      <c r="BG16" s="5">
        <f t="shared" si="28"/>
        <v>0.249999687583181</v>
      </c>
      <c r="BH16" s="5">
        <f t="shared" si="29"/>
        <v>0.29411764705882354</v>
      </c>
      <c r="BI16" s="5">
        <v>2.0005000000000002</v>
      </c>
      <c r="BJ16" s="5">
        <v>26.299299999999999</v>
      </c>
      <c r="BK16" s="5">
        <f t="shared" si="30"/>
        <v>0.19047301671935105</v>
      </c>
      <c r="BL16" s="5">
        <f t="shared" si="31"/>
        <v>0.42822971960790696</v>
      </c>
      <c r="BM16" s="5">
        <v>1.8915900000000001</v>
      </c>
      <c r="BN16" s="5">
        <v>17.3705</v>
      </c>
      <c r="BO16" s="5">
        <f t="shared" si="32"/>
        <v>0.26087010486713708</v>
      </c>
      <c r="BP16" s="5">
        <f t="shared" si="33"/>
        <v>0.45693684877851171</v>
      </c>
      <c r="BQ16" s="5">
        <v>1.8915900000000001</v>
      </c>
      <c r="BR16" s="5">
        <v>41.502899999999997</v>
      </c>
      <c r="BS16" s="5">
        <f t="shared" si="34"/>
        <v>0.255319752021607</v>
      </c>
      <c r="BT16" s="5">
        <f t="shared" si="35"/>
        <v>0.38320992989133296</v>
      </c>
      <c r="BU16" s="5">
        <v>1.8915999999999999</v>
      </c>
      <c r="BV16" s="5">
        <v>22.951499999999999</v>
      </c>
      <c r="BW16" s="5">
        <f t="shared" si="36"/>
        <v>0.18461658582289847</v>
      </c>
      <c r="BX16" s="5">
        <f t="shared" si="37"/>
        <v>0.37983513419136811</v>
      </c>
      <c r="BY16" s="5">
        <v>1.8915999999999999</v>
      </c>
      <c r="BZ16" s="5">
        <v>31.333300000000001</v>
      </c>
      <c r="CA16" s="5">
        <f t="shared" si="38"/>
        <v>0.1666681351601392</v>
      </c>
      <c r="CB16" s="5">
        <f t="shared" si="39"/>
        <v>0.51459789879600393</v>
      </c>
    </row>
    <row r="17" spans="1:80" ht="20" customHeight="1" x14ac:dyDescent="0.15">
      <c r="A17" s="25">
        <v>2.0491999999999999</v>
      </c>
      <c r="B17" s="4">
        <v>29.616299999999999</v>
      </c>
      <c r="C17" s="5">
        <f t="shared" si="0"/>
        <v>0.18840446463049115</v>
      </c>
      <c r="D17" s="5">
        <f t="shared" si="1"/>
        <v>0.4121383076282944</v>
      </c>
      <c r="E17" s="5">
        <v>2.04922</v>
      </c>
      <c r="F17" s="5">
        <v>38.133299999999998</v>
      </c>
      <c r="G17" s="5">
        <f t="shared" si="2"/>
        <v>0.43333326284582052</v>
      </c>
      <c r="H17" s="5">
        <f t="shared" si="3"/>
        <v>0.56577596439169131</v>
      </c>
      <c r="I17" s="5">
        <v>2.1082000000000001</v>
      </c>
      <c r="J17" s="5">
        <v>45.218899999999998</v>
      </c>
      <c r="K17" s="5">
        <f t="shared" si="4"/>
        <v>0.19117313673748834</v>
      </c>
      <c r="L17" s="5">
        <f t="shared" si="5"/>
        <v>0.46996300068594232</v>
      </c>
      <c r="M17" s="5">
        <v>2.1082000000000001</v>
      </c>
      <c r="N17" s="5">
        <v>41.266100000000002</v>
      </c>
      <c r="O17" s="5">
        <f t="shared" si="6"/>
        <v>0.18571176885130375</v>
      </c>
      <c r="P17" s="5">
        <f t="shared" si="7"/>
        <v>0.42890313273348435</v>
      </c>
      <c r="Q17" s="5">
        <v>2.4033000000000002</v>
      </c>
      <c r="R17" s="5">
        <v>38.043399999999998</v>
      </c>
      <c r="S17" s="5">
        <f t="shared" si="8"/>
        <v>0.2321423396795039</v>
      </c>
      <c r="T17" s="5">
        <f t="shared" si="9"/>
        <v>0.41857543036579165</v>
      </c>
      <c r="U17" s="5">
        <v>2.4033000000000002</v>
      </c>
      <c r="V17" s="5">
        <v>33</v>
      </c>
      <c r="W17" s="5">
        <f t="shared" si="10"/>
        <v>0.25000026005935599</v>
      </c>
      <c r="X17" s="5">
        <f t="shared" si="11"/>
        <v>0.46054780067491186</v>
      </c>
      <c r="Y17" s="5">
        <v>1.99021</v>
      </c>
      <c r="Z17" s="5">
        <v>46.246099999999998</v>
      </c>
      <c r="AA17" s="5">
        <f t="shared" si="12"/>
        <v>0.3023261466294192</v>
      </c>
      <c r="AB17" s="5">
        <f t="shared" si="13"/>
        <v>0.43442862416829259</v>
      </c>
      <c r="AC17" s="5">
        <v>1.9902</v>
      </c>
      <c r="AD17" s="5">
        <v>51.37</v>
      </c>
      <c r="AE17" s="5">
        <f t="shared" si="14"/>
        <v>0.19402955972390126</v>
      </c>
      <c r="AF17" s="5">
        <f t="shared" si="15"/>
        <v>0.43879430225128724</v>
      </c>
      <c r="AG17" s="5">
        <v>2.46231</v>
      </c>
      <c r="AH17" s="5">
        <v>43.375</v>
      </c>
      <c r="AI17" s="5">
        <f t="shared" si="16"/>
        <v>0.2708332187588337</v>
      </c>
      <c r="AJ17" s="5">
        <f t="shared" si="17"/>
        <v>0.37410172461973151</v>
      </c>
      <c r="AK17" s="5">
        <v>2.46231</v>
      </c>
      <c r="AL17" s="5">
        <v>71</v>
      </c>
      <c r="AM17" s="5">
        <f t="shared" si="18"/>
        <v>0.46428544491876966</v>
      </c>
      <c r="AN17" s="5">
        <f t="shared" si="19"/>
        <v>0.68932038834951459</v>
      </c>
      <c r="AO17" s="5">
        <v>1.9902</v>
      </c>
      <c r="AP17" s="5">
        <v>34.185200000000002</v>
      </c>
      <c r="AQ17" s="5">
        <f t="shared" si="20"/>
        <v>0.24074029273013187</v>
      </c>
      <c r="AR17" s="5">
        <f t="shared" si="21"/>
        <v>0.44849400830729108</v>
      </c>
      <c r="AS17" s="5">
        <v>1.9902</v>
      </c>
      <c r="AT17" s="5">
        <v>27.697399999999998</v>
      </c>
      <c r="AU17" s="5">
        <f t="shared" si="22"/>
        <v>0.25490123249651303</v>
      </c>
      <c r="AV17" s="5">
        <f t="shared" si="23"/>
        <v>0.45118957442476071</v>
      </c>
      <c r="AW17" s="5">
        <v>2.1672400000000001</v>
      </c>
      <c r="AX17" s="5">
        <v>18.496600000000001</v>
      </c>
      <c r="AY17" s="5">
        <f t="shared" si="24"/>
        <v>0.24074024704523239</v>
      </c>
      <c r="AZ17" s="5">
        <f t="shared" si="25"/>
        <v>0.60477236761224684</v>
      </c>
      <c r="BA17" s="5">
        <v>2.1672400000000001</v>
      </c>
      <c r="BB17" s="5">
        <v>11.8421</v>
      </c>
      <c r="BC17" s="5">
        <f t="shared" si="26"/>
        <v>0.34210468159532254</v>
      </c>
      <c r="BD17" s="5">
        <f t="shared" si="27"/>
        <v>0.38313284975702555</v>
      </c>
      <c r="BE17" s="5">
        <v>2.1672400000000001</v>
      </c>
      <c r="BF17" s="5">
        <v>22</v>
      </c>
      <c r="BG17" s="5">
        <f t="shared" si="28"/>
        <v>0.27083289074283973</v>
      </c>
      <c r="BH17" s="5">
        <f t="shared" si="29"/>
        <v>0.43137254901960786</v>
      </c>
      <c r="BI17" s="5">
        <v>2.1671999999999998</v>
      </c>
      <c r="BJ17" s="5">
        <v>30.756900000000002</v>
      </c>
      <c r="BK17" s="5">
        <f t="shared" si="30"/>
        <v>0.20634497467342039</v>
      </c>
      <c r="BL17" s="5">
        <f t="shared" si="31"/>
        <v>0.50081251831829876</v>
      </c>
      <c r="BM17" s="5">
        <v>2.04922</v>
      </c>
      <c r="BN17" s="5">
        <v>16.6692</v>
      </c>
      <c r="BO17" s="5">
        <f t="shared" si="32"/>
        <v>0.28260893549650534</v>
      </c>
      <c r="BP17" s="5">
        <f t="shared" si="33"/>
        <v>0.43848891624643893</v>
      </c>
      <c r="BQ17" s="5">
        <v>2.04922</v>
      </c>
      <c r="BR17" s="5">
        <v>40.430999999999997</v>
      </c>
      <c r="BS17" s="5">
        <f t="shared" si="34"/>
        <v>0.27659606058274655</v>
      </c>
      <c r="BT17" s="5">
        <f t="shared" si="35"/>
        <v>0.37331272454301945</v>
      </c>
      <c r="BU17" s="5">
        <v>2.0491999999999999</v>
      </c>
      <c r="BV17" s="5">
        <v>19.600000000000001</v>
      </c>
      <c r="BW17" s="5">
        <f t="shared" si="36"/>
        <v>0.19999804803778998</v>
      </c>
      <c r="BX17" s="5">
        <f t="shared" si="37"/>
        <v>0.32436958935802956</v>
      </c>
      <c r="BY17" s="5">
        <v>2.0491999999999999</v>
      </c>
      <c r="BZ17" s="5">
        <v>25.666699999999999</v>
      </c>
      <c r="CA17" s="5">
        <f t="shared" si="38"/>
        <v>0.18055420943653902</v>
      </c>
      <c r="CB17" s="5">
        <f t="shared" si="39"/>
        <v>0.42153331723844573</v>
      </c>
    </row>
    <row r="18" spans="1:80" ht="20" customHeight="1" x14ac:dyDescent="0.15">
      <c r="A18" s="25">
        <v>2.2069000000000001</v>
      </c>
      <c r="B18" s="4">
        <v>32.705100000000002</v>
      </c>
      <c r="C18" s="5">
        <f t="shared" si="0"/>
        <v>0.20290348086718277</v>
      </c>
      <c r="D18" s="5">
        <f t="shared" si="1"/>
        <v>0.45512182699439607</v>
      </c>
      <c r="E18" s="5">
        <v>2.2068500000000002</v>
      </c>
      <c r="F18" s="5">
        <v>37.666699999999999</v>
      </c>
      <c r="G18" s="5">
        <f t="shared" si="2"/>
        <v>0.46666610276656439</v>
      </c>
      <c r="H18" s="5">
        <f t="shared" si="3"/>
        <v>0.55885311572700291</v>
      </c>
      <c r="I18" s="5">
        <v>2.2704</v>
      </c>
      <c r="J18" s="5">
        <v>45.529400000000003</v>
      </c>
      <c r="K18" s="5">
        <f t="shared" si="4"/>
        <v>0.20588155281699722</v>
      </c>
      <c r="L18" s="5">
        <f t="shared" si="5"/>
        <v>0.47319004760024114</v>
      </c>
      <c r="M18" s="5">
        <v>2.2704</v>
      </c>
      <c r="N18" s="5">
        <v>39.44</v>
      </c>
      <c r="O18" s="5">
        <f t="shared" si="6"/>
        <v>0.19999999999999998</v>
      </c>
      <c r="P18" s="5">
        <f t="shared" si="7"/>
        <v>0.4099233888108792</v>
      </c>
      <c r="Q18" s="5">
        <v>2.5882000000000001</v>
      </c>
      <c r="R18" s="5">
        <v>42</v>
      </c>
      <c r="S18" s="5">
        <f t="shared" si="8"/>
        <v>0.25000241482898178</v>
      </c>
      <c r="T18" s="5">
        <f t="shared" si="9"/>
        <v>0.46210822574646981</v>
      </c>
      <c r="U18" s="5">
        <v>2.5881699999999999</v>
      </c>
      <c r="V18" s="5">
        <v>30.692299999999999</v>
      </c>
      <c r="W18" s="5">
        <f t="shared" si="10"/>
        <v>0.2692311293129544</v>
      </c>
      <c r="X18" s="5">
        <f t="shared" si="11"/>
        <v>0.42834155341377567</v>
      </c>
      <c r="Y18" s="5">
        <v>2.1433</v>
      </c>
      <c r="Z18" s="5">
        <v>47.916699999999999</v>
      </c>
      <c r="AA18" s="5">
        <f t="shared" si="12"/>
        <v>0.32558153665735479</v>
      </c>
      <c r="AB18" s="5">
        <f t="shared" si="13"/>
        <v>0.4501219790573654</v>
      </c>
      <c r="AC18" s="5">
        <v>2.1433</v>
      </c>
      <c r="AD18" s="5">
        <v>43.783700000000003</v>
      </c>
      <c r="AE18" s="5">
        <f t="shared" si="14"/>
        <v>0.20895566041414812</v>
      </c>
      <c r="AF18" s="5">
        <f t="shared" si="15"/>
        <v>0.37399334419855335</v>
      </c>
      <c r="AG18" s="5">
        <v>2.6517200000000001</v>
      </c>
      <c r="AH18" s="5">
        <v>44.3611</v>
      </c>
      <c r="AI18" s="5">
        <f t="shared" si="16"/>
        <v>0.29166671249646653</v>
      </c>
      <c r="AJ18" s="5">
        <f t="shared" si="17"/>
        <v>0.38260666319373771</v>
      </c>
      <c r="AK18" s="5">
        <v>2.6517200000000001</v>
      </c>
      <c r="AL18" s="5">
        <v>68</v>
      </c>
      <c r="AM18" s="5">
        <f t="shared" si="18"/>
        <v>0.5</v>
      </c>
      <c r="AN18" s="5">
        <f t="shared" si="19"/>
        <v>0.66019417475728159</v>
      </c>
      <c r="AO18" s="5">
        <v>2.1433</v>
      </c>
      <c r="AP18" s="5">
        <v>33.222200000000001</v>
      </c>
      <c r="AQ18" s="5">
        <f t="shared" si="20"/>
        <v>0.25925970726986819</v>
      </c>
      <c r="AR18" s="5">
        <f t="shared" si="21"/>
        <v>0.43585989383670376</v>
      </c>
      <c r="AS18" s="5">
        <v>2.1433</v>
      </c>
      <c r="AT18" s="5">
        <v>31.1023</v>
      </c>
      <c r="AU18" s="5">
        <f t="shared" si="22"/>
        <v>0.27451000482854809</v>
      </c>
      <c r="AV18" s="5">
        <f t="shared" si="23"/>
        <v>0.50665526369374869</v>
      </c>
      <c r="AW18" s="5">
        <v>2.3339599999999998</v>
      </c>
      <c r="AX18" s="5">
        <v>21.430700000000002</v>
      </c>
      <c r="AY18" s="5">
        <f t="shared" si="24"/>
        <v>0.25925975295476761</v>
      </c>
      <c r="AZ18" s="5">
        <f t="shared" si="25"/>
        <v>0.70070689632623173</v>
      </c>
      <c r="BA18" s="5">
        <v>2.3339599999999998</v>
      </c>
      <c r="BB18" s="5">
        <v>12.374000000000001</v>
      </c>
      <c r="BC18" s="5">
        <f t="shared" si="26"/>
        <v>0.36842188343525351</v>
      </c>
      <c r="BD18" s="5">
        <f t="shared" si="27"/>
        <v>0.40034165248506892</v>
      </c>
      <c r="BE18" s="5">
        <v>2.3339599999999998</v>
      </c>
      <c r="BF18" s="5">
        <v>19.666699999999999</v>
      </c>
      <c r="BG18" s="5">
        <f t="shared" si="28"/>
        <v>0.29166734356977453</v>
      </c>
      <c r="BH18" s="5">
        <f t="shared" si="29"/>
        <v>0.38562156862745095</v>
      </c>
      <c r="BI18" s="5">
        <v>2.3340000000000001</v>
      </c>
      <c r="BJ18" s="5">
        <v>28.086400000000001</v>
      </c>
      <c r="BK18" s="5">
        <f t="shared" si="30"/>
        <v>0.22222645389800816</v>
      </c>
      <c r="BL18" s="5">
        <f t="shared" si="31"/>
        <v>0.45732894779691929</v>
      </c>
      <c r="BM18" s="5">
        <v>2.2068500000000002</v>
      </c>
      <c r="BN18" s="5">
        <v>17.7958</v>
      </c>
      <c r="BO18" s="5">
        <f t="shared" si="32"/>
        <v>0.30434776612587366</v>
      </c>
      <c r="BP18" s="5">
        <f t="shared" si="33"/>
        <v>0.46812450841902298</v>
      </c>
      <c r="BQ18" s="5">
        <v>2.2068500000000002</v>
      </c>
      <c r="BR18" s="5">
        <v>38.837899999999998</v>
      </c>
      <c r="BS18" s="5">
        <f t="shared" si="34"/>
        <v>0.2978723691438861</v>
      </c>
      <c r="BT18" s="5">
        <f t="shared" si="35"/>
        <v>0.35860310812320584</v>
      </c>
      <c r="BU18" s="5">
        <v>2.2069000000000001</v>
      </c>
      <c r="BV18" s="5">
        <v>21.9633</v>
      </c>
      <c r="BW18" s="5">
        <f t="shared" si="36"/>
        <v>0.21538927006373157</v>
      </c>
      <c r="BX18" s="5">
        <f t="shared" si="37"/>
        <v>0.3634809490789393</v>
      </c>
      <c r="BY18" s="5">
        <v>2.2069000000000001</v>
      </c>
      <c r="BZ18" s="5">
        <v>28.8889</v>
      </c>
      <c r="CA18" s="5">
        <f t="shared" si="38"/>
        <v>0.19444909467377416</v>
      </c>
      <c r="CB18" s="5">
        <f t="shared" si="39"/>
        <v>0.4744526506473265</v>
      </c>
    </row>
    <row r="19" spans="1:80" ht="20" customHeight="1" x14ac:dyDescent="0.15">
      <c r="A19" s="25">
        <v>2.3645</v>
      </c>
      <c r="B19" s="4">
        <v>30.179600000000001</v>
      </c>
      <c r="C19" s="5">
        <f t="shared" si="0"/>
        <v>0.2173933030542633</v>
      </c>
      <c r="D19" s="5">
        <f t="shared" si="1"/>
        <v>0.41997715004571384</v>
      </c>
      <c r="E19" s="5">
        <v>2.3644799999999999</v>
      </c>
      <c r="F19" s="5">
        <v>34</v>
      </c>
      <c r="G19" s="5">
        <f t="shared" si="2"/>
        <v>0.49999894268730816</v>
      </c>
      <c r="H19" s="5">
        <f t="shared" si="3"/>
        <v>0.50445103857566764</v>
      </c>
      <c r="I19" s="5">
        <v>2.4325999999999999</v>
      </c>
      <c r="J19" s="5">
        <v>43.9343</v>
      </c>
      <c r="K19" s="5">
        <f t="shared" si="4"/>
        <v>0.22058996889650606</v>
      </c>
      <c r="L19" s="5">
        <f t="shared" si="5"/>
        <v>0.45661206842794488</v>
      </c>
      <c r="M19" s="5">
        <v>2.4325999999999999</v>
      </c>
      <c r="N19" s="5">
        <v>48.775500000000001</v>
      </c>
      <c r="O19" s="5">
        <f t="shared" si="6"/>
        <v>0.21428823114869625</v>
      </c>
      <c r="P19" s="5">
        <f t="shared" si="7"/>
        <v>0.506952795409357</v>
      </c>
      <c r="Q19" s="5">
        <v>2.7730000000000001</v>
      </c>
      <c r="R19" s="5">
        <v>36.737200000000001</v>
      </c>
      <c r="S19" s="5">
        <f t="shared" si="8"/>
        <v>0.26785283066253246</v>
      </c>
      <c r="T19" s="5">
        <f t="shared" si="9"/>
        <v>0.40420386454507645</v>
      </c>
      <c r="U19" s="5">
        <v>2.7730399999999999</v>
      </c>
      <c r="V19" s="5">
        <v>22.038499999999999</v>
      </c>
      <c r="W19" s="5">
        <f t="shared" si="10"/>
        <v>0.28846199856655286</v>
      </c>
      <c r="X19" s="5">
        <f t="shared" si="11"/>
        <v>0.30756917288406194</v>
      </c>
      <c r="Y19" s="5">
        <v>2.2963900000000002</v>
      </c>
      <c r="Z19" s="5">
        <v>48.359699999999997</v>
      </c>
      <c r="AA19" s="5">
        <f t="shared" si="12"/>
        <v>0.34883692668529048</v>
      </c>
      <c r="AB19" s="5">
        <f t="shared" si="13"/>
        <v>0.45428345171141737</v>
      </c>
      <c r="AC19" s="5">
        <v>2.2964000000000002</v>
      </c>
      <c r="AD19" s="5">
        <v>28.256</v>
      </c>
      <c r="AE19" s="5">
        <f t="shared" si="14"/>
        <v>0.22388176110439501</v>
      </c>
      <c r="AF19" s="5">
        <f t="shared" si="15"/>
        <v>0.24135822083730529</v>
      </c>
      <c r="AG19" s="5">
        <v>2.8411300000000002</v>
      </c>
      <c r="AH19" s="5">
        <v>52.375</v>
      </c>
      <c r="AI19" s="5">
        <f t="shared" si="16"/>
        <v>0.31250020623409941</v>
      </c>
      <c r="AJ19" s="5">
        <f t="shared" si="17"/>
        <v>0.45172513722094382</v>
      </c>
      <c r="AK19" s="5">
        <v>2.8411300000000002</v>
      </c>
      <c r="AL19" s="5">
        <v>61</v>
      </c>
      <c r="AM19" s="5">
        <f t="shared" si="18"/>
        <v>0.53571455508123034</v>
      </c>
      <c r="AN19" s="5">
        <f t="shared" si="19"/>
        <v>0.59223300970873782</v>
      </c>
      <c r="AO19" s="5">
        <v>2.2963900000000002</v>
      </c>
      <c r="AP19" s="5">
        <v>40.333300000000001</v>
      </c>
      <c r="AQ19" s="5">
        <f t="shared" si="20"/>
        <v>0.27777791218096048</v>
      </c>
      <c r="AR19" s="5">
        <f t="shared" si="21"/>
        <v>0.52915423590502508</v>
      </c>
      <c r="AS19" s="5">
        <v>2.2963900000000002</v>
      </c>
      <c r="AT19" s="5">
        <v>34.384099999999997</v>
      </c>
      <c r="AU19" s="5">
        <f t="shared" si="22"/>
        <v>0.29411749637858892</v>
      </c>
      <c r="AV19" s="5">
        <f t="shared" si="23"/>
        <v>0.56011565872531044</v>
      </c>
      <c r="AW19" s="5">
        <v>2.5006699999999999</v>
      </c>
      <c r="AX19" s="5">
        <v>18.555599999999998</v>
      </c>
      <c r="AY19" s="5">
        <f t="shared" si="24"/>
        <v>0.27777814804940903</v>
      </c>
      <c r="AZ19" s="5">
        <f t="shared" si="25"/>
        <v>0.60670145564405376</v>
      </c>
      <c r="BA19" s="5">
        <v>2.5006699999999999</v>
      </c>
      <c r="BB19" s="5">
        <v>14.0748</v>
      </c>
      <c r="BC19" s="5">
        <f t="shared" si="26"/>
        <v>0.39473750674820285</v>
      </c>
      <c r="BD19" s="5">
        <f t="shared" si="27"/>
        <v>0.45536840879237495</v>
      </c>
      <c r="BE19" s="5">
        <v>2.5006699999999999</v>
      </c>
      <c r="BF19" s="5">
        <v>20.75</v>
      </c>
      <c r="BG19" s="5">
        <f t="shared" si="28"/>
        <v>0.31250054672943328</v>
      </c>
      <c r="BH19" s="5">
        <f t="shared" si="29"/>
        <v>0.40686274509803921</v>
      </c>
      <c r="BI19" s="5">
        <v>2.5007000000000001</v>
      </c>
      <c r="BJ19" s="5">
        <v>33.462600000000002</v>
      </c>
      <c r="BK19" s="5">
        <f t="shared" si="30"/>
        <v>0.23809841185207753</v>
      </c>
      <c r="BL19" s="5">
        <f t="shared" si="31"/>
        <v>0.54486924805418957</v>
      </c>
      <c r="BM19" s="5">
        <v>2.3644799999999999</v>
      </c>
      <c r="BN19" s="5">
        <v>16.404499999999999</v>
      </c>
      <c r="BO19" s="5">
        <f t="shared" si="32"/>
        <v>0.32608659675524199</v>
      </c>
      <c r="BP19" s="5">
        <f t="shared" si="33"/>
        <v>0.43152589365804639</v>
      </c>
      <c r="BQ19" s="5">
        <v>2.3644799999999999</v>
      </c>
      <c r="BR19" s="5">
        <v>45.903599999999997</v>
      </c>
      <c r="BS19" s="5">
        <f t="shared" si="34"/>
        <v>0.31914867770502553</v>
      </c>
      <c r="BT19" s="5">
        <f t="shared" si="35"/>
        <v>0.42384304079377083</v>
      </c>
      <c r="BU19" s="5">
        <v>2.3645</v>
      </c>
      <c r="BV19" s="5">
        <v>20.786999999999999</v>
      </c>
      <c r="BW19" s="5">
        <f t="shared" si="36"/>
        <v>0.23077073227862308</v>
      </c>
      <c r="BX19" s="5">
        <f t="shared" si="37"/>
        <v>0.34401380887680405</v>
      </c>
      <c r="BY19" s="5">
        <v>2.3645</v>
      </c>
      <c r="BZ19" s="5">
        <v>27</v>
      </c>
      <c r="CA19" s="5">
        <f t="shared" si="38"/>
        <v>0.20833516895017401</v>
      </c>
      <c r="CB19" s="5">
        <f t="shared" si="39"/>
        <v>0.44343057601631825</v>
      </c>
    </row>
    <row r="20" spans="1:80" ht="20" customHeight="1" x14ac:dyDescent="0.15">
      <c r="A20" s="25">
        <v>2.5221</v>
      </c>
      <c r="B20" s="4">
        <v>21.915600000000001</v>
      </c>
      <c r="C20" s="5">
        <f t="shared" si="0"/>
        <v>0.2318831252413438</v>
      </c>
      <c r="D20" s="5">
        <f t="shared" si="1"/>
        <v>0.30497591848605832</v>
      </c>
      <c r="E20" s="5">
        <v>2.5221100000000001</v>
      </c>
      <c r="F20" s="5">
        <v>38</v>
      </c>
      <c r="G20" s="5">
        <f t="shared" si="2"/>
        <v>0.53333178260805203</v>
      </c>
      <c r="H20" s="5">
        <f t="shared" si="3"/>
        <v>0.56379821958456966</v>
      </c>
      <c r="I20" s="5">
        <v>2.5947</v>
      </c>
      <c r="J20" s="5">
        <v>47.4983</v>
      </c>
      <c r="K20" s="5">
        <f t="shared" si="4"/>
        <v>0.23528931690198321</v>
      </c>
      <c r="L20" s="5">
        <f t="shared" si="5"/>
        <v>0.49365295474859172</v>
      </c>
      <c r="M20" s="5">
        <v>2.5947</v>
      </c>
      <c r="N20" s="5">
        <v>55.522399999999998</v>
      </c>
      <c r="O20" s="5">
        <f t="shared" si="6"/>
        <v>0.22856765327695561</v>
      </c>
      <c r="P20" s="5">
        <f t="shared" si="7"/>
        <v>0.57707734185885284</v>
      </c>
      <c r="Q20" s="5">
        <v>2.9579</v>
      </c>
      <c r="R20" s="5">
        <v>43.448999999999998</v>
      </c>
      <c r="S20" s="5">
        <f t="shared" si="8"/>
        <v>0.28571290581201036</v>
      </c>
      <c r="T20" s="5">
        <f t="shared" si="9"/>
        <v>0.47805095953472304</v>
      </c>
      <c r="U20" s="5">
        <v>2.95791</v>
      </c>
      <c r="V20" s="5">
        <v>26.923100000000002</v>
      </c>
      <c r="W20" s="5">
        <f t="shared" si="10"/>
        <v>0.30769286782015132</v>
      </c>
      <c r="X20" s="5">
        <f t="shared" si="11"/>
        <v>0.37573862098032484</v>
      </c>
      <c r="Y20" s="5">
        <v>2.4494799999999999</v>
      </c>
      <c r="Z20" s="5">
        <v>49.7226</v>
      </c>
      <c r="AA20" s="5">
        <f t="shared" si="12"/>
        <v>0.37209231671322607</v>
      </c>
      <c r="AB20" s="5">
        <f t="shared" si="13"/>
        <v>0.46708632096696467</v>
      </c>
      <c r="AC20" s="5">
        <v>2.4495</v>
      </c>
      <c r="AD20" s="5">
        <v>34.19</v>
      </c>
      <c r="AE20" s="5">
        <f t="shared" si="14"/>
        <v>0.23880786179464183</v>
      </c>
      <c r="AF20" s="5">
        <f t="shared" si="15"/>
        <v>0.29204549725465273</v>
      </c>
      <c r="AG20" s="5">
        <v>3.0305399999999998</v>
      </c>
      <c r="AH20" s="5">
        <v>56.666699999999999</v>
      </c>
      <c r="AI20" s="5">
        <f t="shared" si="16"/>
        <v>0.33333369997173218</v>
      </c>
      <c r="AJ20" s="5">
        <f t="shared" si="17"/>
        <v>0.488740292761013</v>
      </c>
      <c r="AK20" s="5">
        <v>3.0305399999999998</v>
      </c>
      <c r="AL20" s="5">
        <v>66</v>
      </c>
      <c r="AM20" s="5">
        <f t="shared" si="18"/>
        <v>0.57142911016246056</v>
      </c>
      <c r="AN20" s="5">
        <f t="shared" si="19"/>
        <v>0.64077669902912626</v>
      </c>
      <c r="AO20" s="5">
        <v>2.4494799999999999</v>
      </c>
      <c r="AP20" s="5">
        <v>37.777799999999999</v>
      </c>
      <c r="AQ20" s="5">
        <f t="shared" si="20"/>
        <v>0.29629611709205272</v>
      </c>
      <c r="AR20" s="5">
        <f t="shared" si="21"/>
        <v>0.49562725820036679</v>
      </c>
      <c r="AS20" s="5">
        <v>2.4494799999999999</v>
      </c>
      <c r="AT20" s="5">
        <v>31.4391</v>
      </c>
      <c r="AU20" s="5">
        <f t="shared" si="22"/>
        <v>0.31372498792862968</v>
      </c>
      <c r="AV20" s="5">
        <f t="shared" si="23"/>
        <v>0.51214172266340863</v>
      </c>
      <c r="AW20" s="5">
        <v>2.6673800000000001</v>
      </c>
      <c r="AX20" s="5">
        <v>18.924600000000002</v>
      </c>
      <c r="AY20" s="5">
        <f t="shared" si="24"/>
        <v>0.29629654314405052</v>
      </c>
      <c r="AZ20" s="5">
        <f t="shared" si="25"/>
        <v>0.61876642994467779</v>
      </c>
      <c r="BA20" s="5">
        <v>2.6673800000000001</v>
      </c>
      <c r="BB20" s="5">
        <v>13.8809</v>
      </c>
      <c r="BC20" s="5">
        <f t="shared" si="26"/>
        <v>0.42105313006115214</v>
      </c>
      <c r="BD20" s="5">
        <f t="shared" si="27"/>
        <v>0.44909507386293784</v>
      </c>
      <c r="BE20" s="5">
        <v>2.6673800000000001</v>
      </c>
      <c r="BF20" s="5">
        <v>24.666699999999999</v>
      </c>
      <c r="BG20" s="5">
        <f t="shared" si="28"/>
        <v>0.33333374988909209</v>
      </c>
      <c r="BH20" s="5">
        <f t="shared" si="29"/>
        <v>0.48366078431372544</v>
      </c>
      <c r="BI20" s="5">
        <v>2.6674000000000002</v>
      </c>
      <c r="BJ20" s="5">
        <v>30.793399999999998</v>
      </c>
      <c r="BK20" s="5">
        <f t="shared" si="30"/>
        <v>0.25397036980614696</v>
      </c>
      <c r="BL20" s="5">
        <f t="shared" si="31"/>
        <v>0.50140684534470958</v>
      </c>
      <c r="BM20" s="5">
        <v>2.5221100000000001</v>
      </c>
      <c r="BN20" s="5">
        <v>18.7486</v>
      </c>
      <c r="BO20" s="5">
        <f t="shared" si="32"/>
        <v>0.34782542738461031</v>
      </c>
      <c r="BP20" s="5">
        <f t="shared" si="33"/>
        <v>0.49318823309684839</v>
      </c>
      <c r="BQ20" s="5">
        <v>2.5221100000000001</v>
      </c>
      <c r="BR20" s="5">
        <v>48.801699999999997</v>
      </c>
      <c r="BS20" s="5">
        <f t="shared" si="34"/>
        <v>0.34042498626616507</v>
      </c>
      <c r="BT20" s="5">
        <f t="shared" si="35"/>
        <v>0.45060215155032213</v>
      </c>
      <c r="BU20" s="5">
        <v>2.5221</v>
      </c>
      <c r="BV20" s="5">
        <v>25.390499999999999</v>
      </c>
      <c r="BW20" s="5">
        <f t="shared" si="36"/>
        <v>0.24615219449351461</v>
      </c>
      <c r="BX20" s="5">
        <f t="shared" si="37"/>
        <v>0.42019928870382905</v>
      </c>
      <c r="BY20" s="5">
        <v>2.5221</v>
      </c>
      <c r="BZ20" s="5">
        <v>24.8889</v>
      </c>
      <c r="CA20" s="5">
        <f t="shared" si="38"/>
        <v>0.22222124322657386</v>
      </c>
      <c r="CB20" s="5">
        <f t="shared" si="39"/>
        <v>0.40875923197824232</v>
      </c>
    </row>
    <row r="21" spans="1:80" ht="20" customHeight="1" x14ac:dyDescent="0.15">
      <c r="A21" s="25">
        <v>2.6797</v>
      </c>
      <c r="B21" s="4">
        <v>27.591699999999999</v>
      </c>
      <c r="C21" s="5">
        <f t="shared" si="0"/>
        <v>0.24637294742842433</v>
      </c>
      <c r="D21" s="5">
        <f t="shared" si="1"/>
        <v>0.38396411917044365</v>
      </c>
      <c r="E21" s="5">
        <v>2.6797499999999999</v>
      </c>
      <c r="F21" s="5">
        <v>39</v>
      </c>
      <c r="G21" s="5">
        <f t="shared" si="2"/>
        <v>0.56666673715417937</v>
      </c>
      <c r="H21" s="5">
        <f t="shared" si="3"/>
        <v>0.57863501483679525</v>
      </c>
      <c r="I21" s="5">
        <v>2.7568999999999999</v>
      </c>
      <c r="J21" s="5">
        <v>53.5</v>
      </c>
      <c r="K21" s="5">
        <f t="shared" si="4"/>
        <v>0.24999773298149205</v>
      </c>
      <c r="L21" s="5">
        <f t="shared" si="5"/>
        <v>0.55602901743956434</v>
      </c>
      <c r="M21" s="5">
        <v>2.7568999999999999</v>
      </c>
      <c r="N21" s="5">
        <v>45.386899999999997</v>
      </c>
      <c r="O21" s="5">
        <f t="shared" si="6"/>
        <v>0.24285588442565184</v>
      </c>
      <c r="P21" s="5">
        <f t="shared" si="7"/>
        <v>0.47173305921958653</v>
      </c>
      <c r="Q21" s="5">
        <v>3.1427999999999998</v>
      </c>
      <c r="R21" s="5">
        <v>39.75</v>
      </c>
      <c r="S21" s="5">
        <f t="shared" si="8"/>
        <v>0.30357298096148827</v>
      </c>
      <c r="T21" s="5">
        <f t="shared" si="9"/>
        <v>0.43735242793862322</v>
      </c>
      <c r="U21" s="5">
        <v>3.1427700000000001</v>
      </c>
      <c r="V21" s="5">
        <v>32.346200000000003</v>
      </c>
      <c r="W21" s="5">
        <f t="shared" si="10"/>
        <v>0.32692269683632597</v>
      </c>
      <c r="X21" s="5">
        <f t="shared" si="11"/>
        <v>0.45142337182396469</v>
      </c>
      <c r="Y21" s="5">
        <v>2.6025800000000001</v>
      </c>
      <c r="Z21" s="5">
        <v>54.582500000000003</v>
      </c>
      <c r="AA21" s="5">
        <f t="shared" si="12"/>
        <v>0.39534922580772569</v>
      </c>
      <c r="AB21" s="5">
        <f t="shared" si="13"/>
        <v>0.51273946081217303</v>
      </c>
      <c r="AC21" s="5">
        <v>2.6025999999999998</v>
      </c>
      <c r="AD21" s="5">
        <v>39.3767</v>
      </c>
      <c r="AE21" s="5">
        <f t="shared" si="14"/>
        <v>0.25373396248488866</v>
      </c>
      <c r="AF21" s="5">
        <f t="shared" si="15"/>
        <v>0.33634945690983575</v>
      </c>
      <c r="AG21" s="5">
        <v>3.2199499999999999</v>
      </c>
      <c r="AH21" s="5">
        <v>57.868099999999998</v>
      </c>
      <c r="AI21" s="5">
        <f t="shared" si="16"/>
        <v>0.354167193709365</v>
      </c>
      <c r="AJ21" s="5">
        <f t="shared" si="17"/>
        <v>0.49910215586091261</v>
      </c>
      <c r="AK21" s="5">
        <v>3.2199499999999999</v>
      </c>
      <c r="AL21" s="5">
        <v>82</v>
      </c>
      <c r="AM21" s="5">
        <f t="shared" si="18"/>
        <v>0.6071436652436909</v>
      </c>
      <c r="AN21" s="5">
        <f t="shared" si="19"/>
        <v>0.79611650485436891</v>
      </c>
      <c r="AO21" s="5">
        <v>2.6025800000000001</v>
      </c>
      <c r="AP21" s="5">
        <v>34.444400000000002</v>
      </c>
      <c r="AQ21" s="5">
        <f t="shared" si="20"/>
        <v>0.3148155316317891</v>
      </c>
      <c r="AR21" s="5">
        <f t="shared" si="21"/>
        <v>0.45189459238909402</v>
      </c>
      <c r="AS21" s="5">
        <v>2.6025800000000001</v>
      </c>
      <c r="AT21" s="5">
        <v>30</v>
      </c>
      <c r="AU21" s="5">
        <f t="shared" si="22"/>
        <v>0.33333376026066475</v>
      </c>
      <c r="AV21" s="5">
        <f t="shared" si="23"/>
        <v>0.48869883934025654</v>
      </c>
      <c r="AW21" s="5">
        <v>2.8340900000000002</v>
      </c>
      <c r="AX21" s="5">
        <v>14.62</v>
      </c>
      <c r="AY21" s="5">
        <f t="shared" si="24"/>
        <v>0.31481493823869194</v>
      </c>
      <c r="AZ21" s="5">
        <f t="shared" si="25"/>
        <v>0.47802147500032693</v>
      </c>
      <c r="BA21" s="5">
        <v>2.8340900000000002</v>
      </c>
      <c r="BB21" s="5">
        <v>14.0139</v>
      </c>
      <c r="BC21" s="5">
        <f t="shared" si="26"/>
        <v>0.44736875337410142</v>
      </c>
      <c r="BD21" s="5">
        <f t="shared" si="27"/>
        <v>0.45339808338132426</v>
      </c>
      <c r="BE21" s="5">
        <v>2.8340900000000002</v>
      </c>
      <c r="BF21" s="5">
        <v>31.583300000000001</v>
      </c>
      <c r="BG21" s="5">
        <f t="shared" si="28"/>
        <v>0.35416695304875084</v>
      </c>
      <c r="BH21" s="5">
        <f t="shared" si="29"/>
        <v>0.61928039215686281</v>
      </c>
      <c r="BI21" s="5">
        <v>2.8340999999999998</v>
      </c>
      <c r="BJ21" s="5">
        <v>30.3873</v>
      </c>
      <c r="BK21" s="5">
        <f t="shared" si="30"/>
        <v>0.26984232776021627</v>
      </c>
      <c r="BL21" s="5">
        <f t="shared" si="31"/>
        <v>0.49479434656592958</v>
      </c>
      <c r="BM21" s="5">
        <v>2.6797499999999999</v>
      </c>
      <c r="BN21" s="5">
        <v>20.448</v>
      </c>
      <c r="BO21" s="5">
        <f t="shared" si="32"/>
        <v>0.36956563711888435</v>
      </c>
      <c r="BP21" s="5">
        <f t="shared" si="33"/>
        <v>0.537891522053079</v>
      </c>
      <c r="BQ21" s="5">
        <v>2.6797499999999999</v>
      </c>
      <c r="BR21" s="5">
        <v>44.7239</v>
      </c>
      <c r="BS21" s="5">
        <f t="shared" si="34"/>
        <v>0.36170264458994883</v>
      </c>
      <c r="BT21" s="5">
        <f t="shared" si="35"/>
        <v>0.41295048257993988</v>
      </c>
      <c r="BU21" s="5">
        <v>2.6797</v>
      </c>
      <c r="BV21" s="5">
        <v>23.421299999999999</v>
      </c>
      <c r="BW21" s="5">
        <f t="shared" si="36"/>
        <v>0.26153365670840611</v>
      </c>
      <c r="BX21" s="5">
        <f t="shared" si="37"/>
        <v>0.38761007465465391</v>
      </c>
      <c r="BY21" s="5">
        <v>2.6797</v>
      </c>
      <c r="BZ21" s="5">
        <v>28.333300000000001</v>
      </c>
      <c r="CA21" s="5">
        <f t="shared" si="38"/>
        <v>0.23610731750297367</v>
      </c>
      <c r="CB21" s="5">
        <f t="shared" si="39"/>
        <v>0.46532783479419076</v>
      </c>
    </row>
    <row r="22" spans="1:80" ht="20" customHeight="1" x14ac:dyDescent="0.15">
      <c r="A22" s="25">
        <v>2.8374000000000001</v>
      </c>
      <c r="B22" s="4">
        <v>32.8185</v>
      </c>
      <c r="C22" s="5">
        <f t="shared" si="0"/>
        <v>0.26087196366511595</v>
      </c>
      <c r="D22" s="5">
        <f t="shared" si="1"/>
        <v>0.45669989326482985</v>
      </c>
      <c r="E22" s="5">
        <v>2.83738</v>
      </c>
      <c r="F22" s="5">
        <v>41</v>
      </c>
      <c r="G22" s="5">
        <f t="shared" si="2"/>
        <v>0.59999957707492324</v>
      </c>
      <c r="H22" s="5">
        <f t="shared" si="3"/>
        <v>0.6083086053412462</v>
      </c>
      <c r="I22" s="5">
        <v>2.9190999999999998</v>
      </c>
      <c r="J22" s="5">
        <v>53.584800000000001</v>
      </c>
      <c r="K22" s="5">
        <f t="shared" si="4"/>
        <v>0.26470614906100093</v>
      </c>
      <c r="L22" s="5">
        <f t="shared" si="5"/>
        <v>0.55691034941487039</v>
      </c>
      <c r="M22" s="5">
        <v>2.9190999999999998</v>
      </c>
      <c r="N22" s="5">
        <v>42.1935</v>
      </c>
      <c r="O22" s="5">
        <f t="shared" si="6"/>
        <v>0.25714411557434813</v>
      </c>
      <c r="P22" s="5">
        <f t="shared" si="7"/>
        <v>0.43854215278376857</v>
      </c>
      <c r="Q22" s="5">
        <v>3.3275999999999999</v>
      </c>
      <c r="R22" s="5">
        <v>39.4694</v>
      </c>
      <c r="S22" s="5">
        <f t="shared" si="8"/>
        <v>0.32142339679503895</v>
      </c>
      <c r="T22" s="5">
        <f t="shared" si="9"/>
        <v>0.4342651048875647</v>
      </c>
      <c r="U22" s="5">
        <v>3.3276400000000002</v>
      </c>
      <c r="V22" s="5">
        <v>31.307700000000001</v>
      </c>
      <c r="W22" s="5">
        <f t="shared" si="10"/>
        <v>0.34615356608992442</v>
      </c>
      <c r="X22" s="5">
        <f t="shared" si="11"/>
        <v>0.43693007209666479</v>
      </c>
      <c r="Y22" s="5">
        <v>2.7556699999999998</v>
      </c>
      <c r="Z22" s="5">
        <v>56.569000000000003</v>
      </c>
      <c r="AA22" s="5">
        <f t="shared" si="12"/>
        <v>0.41860461583566128</v>
      </c>
      <c r="AB22" s="5">
        <f t="shared" si="13"/>
        <v>0.53140033085116678</v>
      </c>
      <c r="AC22" s="5">
        <v>2.7557</v>
      </c>
      <c r="AD22" s="5">
        <v>45.970599999999997</v>
      </c>
      <c r="AE22" s="5">
        <f t="shared" si="14"/>
        <v>0.26866006317513552</v>
      </c>
      <c r="AF22" s="5">
        <f t="shared" si="15"/>
        <v>0.39267349330490603</v>
      </c>
      <c r="AG22" s="5">
        <v>3.4093499999999999</v>
      </c>
      <c r="AH22" s="5">
        <v>64.75</v>
      </c>
      <c r="AI22" s="5">
        <f t="shared" si="16"/>
        <v>0.37499958753180129</v>
      </c>
      <c r="AJ22" s="5">
        <f t="shared" si="17"/>
        <v>0.55845732954761074</v>
      </c>
      <c r="AK22" s="5">
        <v>3.4093499999999999</v>
      </c>
      <c r="AL22" s="5">
        <v>76</v>
      </c>
      <c r="AM22" s="5">
        <f t="shared" si="18"/>
        <v>0.6428563347563091</v>
      </c>
      <c r="AN22" s="5">
        <f t="shared" si="19"/>
        <v>0.73786407766990292</v>
      </c>
      <c r="AO22" s="5">
        <v>2.7556699999999998</v>
      </c>
      <c r="AP22" s="5">
        <v>28.666699999999999</v>
      </c>
      <c r="AQ22" s="5">
        <f t="shared" si="20"/>
        <v>0.33333373654288134</v>
      </c>
      <c r="AR22" s="5">
        <f t="shared" si="21"/>
        <v>0.37609384142677593</v>
      </c>
      <c r="AS22" s="5">
        <v>2.7556699999999998</v>
      </c>
      <c r="AT22" s="5">
        <v>29.058800000000002</v>
      </c>
      <c r="AU22" s="5">
        <f t="shared" si="22"/>
        <v>0.35294125181070551</v>
      </c>
      <c r="AV22" s="5">
        <f t="shared" si="23"/>
        <v>0.47336672775402161</v>
      </c>
      <c r="AW22" s="5">
        <v>3.0007999999999999</v>
      </c>
      <c r="AX22" s="5">
        <v>12.777799999999999</v>
      </c>
      <c r="AY22" s="5">
        <f t="shared" si="24"/>
        <v>0.33333333333333331</v>
      </c>
      <c r="AZ22" s="5">
        <f t="shared" si="25"/>
        <v>0.41778815343770026</v>
      </c>
      <c r="BA22" s="5">
        <v>3.0007999999999999</v>
      </c>
      <c r="BB22" s="5">
        <v>15.723000000000001</v>
      </c>
      <c r="BC22" s="5">
        <f t="shared" si="26"/>
        <v>0.47368437668705071</v>
      </c>
      <c r="BD22" s="5">
        <f t="shared" si="27"/>
        <v>0.50869337336534171</v>
      </c>
      <c r="BE22" s="5">
        <v>3.0007999999999999</v>
      </c>
      <c r="BF22" s="5">
        <v>22.5</v>
      </c>
      <c r="BG22" s="5">
        <f t="shared" si="28"/>
        <v>0.37500015620840954</v>
      </c>
      <c r="BH22" s="5">
        <f t="shared" si="29"/>
        <v>0.44117647058823528</v>
      </c>
      <c r="BI22" s="5">
        <v>3.0007999999999999</v>
      </c>
      <c r="BJ22" s="5">
        <v>27.550999999999998</v>
      </c>
      <c r="BK22" s="5">
        <f t="shared" si="30"/>
        <v>0.2857142857142857</v>
      </c>
      <c r="BL22" s="5">
        <f t="shared" si="31"/>
        <v>0.44861106588074379</v>
      </c>
      <c r="BM22" s="5">
        <v>2.83738</v>
      </c>
      <c r="BN22" s="5">
        <v>16.735299999999999</v>
      </c>
      <c r="BO22" s="5">
        <f t="shared" si="32"/>
        <v>0.39130446774825267</v>
      </c>
      <c r="BP22" s="5">
        <f t="shared" si="33"/>
        <v>0.44022769899329478</v>
      </c>
      <c r="BQ22" s="5">
        <v>2.83738</v>
      </c>
      <c r="BR22" s="5">
        <v>45.734299999999998</v>
      </c>
      <c r="BS22" s="5">
        <f t="shared" si="34"/>
        <v>0.38297895315108837</v>
      </c>
      <c r="BT22" s="5">
        <f t="shared" si="35"/>
        <v>0.4222798381951427</v>
      </c>
      <c r="BU22" s="5">
        <v>2.8374000000000001</v>
      </c>
      <c r="BV22" s="5">
        <v>24.7515</v>
      </c>
      <c r="BW22" s="5">
        <f t="shared" si="36"/>
        <v>0.27692487873434773</v>
      </c>
      <c r="BX22" s="5">
        <f t="shared" si="37"/>
        <v>0.40962417811200347</v>
      </c>
      <c r="BY22" s="5">
        <v>2.8374000000000001</v>
      </c>
      <c r="BZ22" s="5">
        <v>35</v>
      </c>
      <c r="CA22" s="5">
        <f t="shared" si="38"/>
        <v>0.25000220274020879</v>
      </c>
      <c r="CB22" s="5">
        <f t="shared" si="39"/>
        <v>0.57481741335448666</v>
      </c>
    </row>
    <row r="23" spans="1:80" ht="20" customHeight="1" x14ac:dyDescent="0.15">
      <c r="A23" s="25">
        <v>2.9950000000000001</v>
      </c>
      <c r="B23" s="4">
        <v>26.667899999999999</v>
      </c>
      <c r="C23" s="5">
        <f t="shared" si="0"/>
        <v>0.27536178585219645</v>
      </c>
      <c r="D23" s="5">
        <f t="shared" si="1"/>
        <v>0.37110858459701557</v>
      </c>
      <c r="E23" s="5">
        <v>2.9950100000000002</v>
      </c>
      <c r="F23" s="5">
        <v>40.133299999999998</v>
      </c>
      <c r="G23" s="5">
        <f t="shared" si="2"/>
        <v>0.63333241699566711</v>
      </c>
      <c r="H23" s="5">
        <f t="shared" si="3"/>
        <v>0.59544955489614237</v>
      </c>
      <c r="I23" s="5">
        <v>3.0813000000000001</v>
      </c>
      <c r="J23" s="5">
        <v>53.545000000000002</v>
      </c>
      <c r="K23" s="5">
        <f t="shared" si="4"/>
        <v>0.27941456514050983</v>
      </c>
      <c r="L23" s="5">
        <f t="shared" si="5"/>
        <v>0.55649670539815832</v>
      </c>
      <c r="M23" s="5">
        <v>3.0813000000000001</v>
      </c>
      <c r="N23" s="5">
        <v>46.096299999999999</v>
      </c>
      <c r="O23" s="5">
        <f t="shared" si="6"/>
        <v>0.27143234672304439</v>
      </c>
      <c r="P23" s="5">
        <f t="shared" si="7"/>
        <v>0.47910627554875584</v>
      </c>
      <c r="Q23" s="5">
        <v>3.5125000000000002</v>
      </c>
      <c r="R23" s="5">
        <v>45.8673</v>
      </c>
      <c r="S23" s="5">
        <f t="shared" si="8"/>
        <v>0.33928347194451691</v>
      </c>
      <c r="T23" s="5">
        <f t="shared" si="9"/>
        <v>0.50465849101859661</v>
      </c>
      <c r="U23" s="5">
        <v>3.5125099999999998</v>
      </c>
      <c r="V23" s="5">
        <v>34.461500000000001</v>
      </c>
      <c r="W23" s="5">
        <f t="shared" si="10"/>
        <v>0.36538443534352283</v>
      </c>
      <c r="X23" s="5">
        <f t="shared" si="11"/>
        <v>0.48094448584722649</v>
      </c>
      <c r="Y23" s="5">
        <v>2.90876</v>
      </c>
      <c r="Z23" s="5">
        <v>48.705199999999998</v>
      </c>
      <c r="AA23" s="5">
        <f t="shared" si="12"/>
        <v>0.44186000586359697</v>
      </c>
      <c r="AB23" s="5">
        <f t="shared" si="13"/>
        <v>0.4575290246278394</v>
      </c>
      <c r="AC23" s="5">
        <v>2.9087999999999998</v>
      </c>
      <c r="AD23" s="5">
        <v>49.8095</v>
      </c>
      <c r="AE23" s="5">
        <f t="shared" si="14"/>
        <v>0.28358616386538238</v>
      </c>
      <c r="AF23" s="5">
        <f t="shared" si="15"/>
        <v>0.4254647614947536</v>
      </c>
      <c r="AG23" s="5">
        <v>3.59876</v>
      </c>
      <c r="AH23" s="5">
        <v>70.034700000000001</v>
      </c>
      <c r="AI23" s="5">
        <f t="shared" si="16"/>
        <v>0.39583308126943417</v>
      </c>
      <c r="AJ23" s="5">
        <f t="shared" si="17"/>
        <v>0.60403693494468036</v>
      </c>
      <c r="AK23" s="5">
        <v>3.59876</v>
      </c>
      <c r="AL23" s="5">
        <v>87</v>
      </c>
      <c r="AM23" s="5">
        <f t="shared" si="18"/>
        <v>0.67857088983753933</v>
      </c>
      <c r="AN23" s="5">
        <f t="shared" si="19"/>
        <v>0.84466019417475724</v>
      </c>
      <c r="AO23" s="5">
        <v>2.90876</v>
      </c>
      <c r="AP23" s="5">
        <v>38.592599999999997</v>
      </c>
      <c r="AQ23" s="5">
        <f t="shared" si="20"/>
        <v>0.35185194145397364</v>
      </c>
      <c r="AR23" s="5">
        <f t="shared" si="21"/>
        <v>0.50631705723529363</v>
      </c>
      <c r="AS23" s="5">
        <v>2.90876</v>
      </c>
      <c r="AT23" s="5">
        <v>38.784300000000002</v>
      </c>
      <c r="AU23" s="5">
        <f t="shared" si="22"/>
        <v>0.37254874336074634</v>
      </c>
      <c r="AV23" s="5">
        <f t="shared" si="23"/>
        <v>0.63179474648747713</v>
      </c>
      <c r="AW23" s="5">
        <v>3.16751</v>
      </c>
      <c r="AX23" s="5">
        <v>12.8683</v>
      </c>
      <c r="AY23" s="5">
        <f t="shared" si="24"/>
        <v>0.3518517284279748</v>
      </c>
      <c r="AZ23" s="5">
        <f t="shared" si="25"/>
        <v>0.42074717830004837</v>
      </c>
      <c r="BA23" s="5">
        <v>3.16751</v>
      </c>
      <c r="BB23" s="5">
        <v>17</v>
      </c>
      <c r="BC23" s="5">
        <f t="shared" si="26"/>
        <v>0.5</v>
      </c>
      <c r="BD23" s="5">
        <f t="shared" si="27"/>
        <v>0.55000873543285689</v>
      </c>
      <c r="BE23" s="5">
        <v>3.16751</v>
      </c>
      <c r="BF23" s="5">
        <v>26.083300000000001</v>
      </c>
      <c r="BG23" s="5">
        <f t="shared" si="28"/>
        <v>0.39583335936806829</v>
      </c>
      <c r="BH23" s="5">
        <f t="shared" si="29"/>
        <v>0.51143725490196079</v>
      </c>
      <c r="BI23" s="5">
        <v>3.1675</v>
      </c>
      <c r="BJ23" s="5">
        <v>26.778500000000001</v>
      </c>
      <c r="BK23" s="5">
        <f t="shared" si="30"/>
        <v>0.30158624366835507</v>
      </c>
      <c r="BL23" s="5">
        <f t="shared" si="31"/>
        <v>0.43603250073273198</v>
      </c>
      <c r="BM23" s="5">
        <v>2.9950100000000002</v>
      </c>
      <c r="BN23" s="5">
        <v>15.775</v>
      </c>
      <c r="BO23" s="5">
        <f t="shared" si="32"/>
        <v>0.41304329837762099</v>
      </c>
      <c r="BP23" s="5">
        <f t="shared" si="33"/>
        <v>0.41496668429124223</v>
      </c>
      <c r="BQ23" s="5">
        <v>2.9950100000000002</v>
      </c>
      <c r="BR23" s="5">
        <v>51.450400000000002</v>
      </c>
      <c r="BS23" s="5">
        <f t="shared" si="34"/>
        <v>0.40425526171222792</v>
      </c>
      <c r="BT23" s="5">
        <f t="shared" si="35"/>
        <v>0.47505847005585244</v>
      </c>
      <c r="BU23" s="5">
        <v>2.9950000000000001</v>
      </c>
      <c r="BV23" s="5">
        <v>25.525400000000001</v>
      </c>
      <c r="BW23" s="5">
        <f t="shared" si="36"/>
        <v>0.29230634094923924</v>
      </c>
      <c r="BX23" s="5">
        <f t="shared" si="37"/>
        <v>0.42243181205099223</v>
      </c>
      <c r="BY23" s="5">
        <v>2.9950000000000001</v>
      </c>
      <c r="BZ23" s="5">
        <v>32.8889</v>
      </c>
      <c r="CA23" s="5">
        <f t="shared" si="38"/>
        <v>0.26388827701660866</v>
      </c>
      <c r="CB23" s="5">
        <f t="shared" si="39"/>
        <v>0.54014606931641074</v>
      </c>
    </row>
    <row r="24" spans="1:80" ht="20" customHeight="1" x14ac:dyDescent="0.15">
      <c r="A24" s="25">
        <v>3.1526000000000001</v>
      </c>
      <c r="B24" s="4">
        <v>21.580300000000001</v>
      </c>
      <c r="C24" s="5">
        <f t="shared" si="0"/>
        <v>0.28985160803927701</v>
      </c>
      <c r="D24" s="5">
        <f t="shared" si="1"/>
        <v>0.30030990772347937</v>
      </c>
      <c r="E24" s="5">
        <v>3.1526399999999999</v>
      </c>
      <c r="F24" s="5">
        <v>35</v>
      </c>
      <c r="G24" s="5">
        <f t="shared" si="2"/>
        <v>0.66666525691641088</v>
      </c>
      <c r="H24" s="5">
        <f t="shared" si="3"/>
        <v>0.51928783382789312</v>
      </c>
      <c r="I24" s="5">
        <v>3.2433999999999998</v>
      </c>
      <c r="J24" s="5">
        <v>49.882399999999997</v>
      </c>
      <c r="K24" s="5">
        <f t="shared" si="4"/>
        <v>0.29411391314598695</v>
      </c>
      <c r="L24" s="5">
        <f t="shared" si="5"/>
        <v>0.51843106279490314</v>
      </c>
      <c r="M24" s="5">
        <v>3.2433999999999998</v>
      </c>
      <c r="N24" s="5">
        <v>47.142899999999997</v>
      </c>
      <c r="O24" s="5">
        <f t="shared" si="6"/>
        <v>0.28571176885130373</v>
      </c>
      <c r="P24" s="5">
        <f t="shared" si="7"/>
        <v>0.48998421212911752</v>
      </c>
      <c r="Q24" s="5">
        <v>3.6974</v>
      </c>
      <c r="R24" s="5">
        <v>46.857100000000003</v>
      </c>
      <c r="S24" s="5">
        <f t="shared" si="8"/>
        <v>0.35714354709399476</v>
      </c>
      <c r="T24" s="5">
        <f t="shared" si="9"/>
        <v>0.51554884153868841</v>
      </c>
      <c r="U24" s="5">
        <v>3.6973799999999999</v>
      </c>
      <c r="V24" s="5">
        <v>31.461500000000001</v>
      </c>
      <c r="W24" s="5">
        <f t="shared" si="10"/>
        <v>0.38461530459712123</v>
      </c>
      <c r="X24" s="5">
        <f t="shared" si="11"/>
        <v>0.43907650396768905</v>
      </c>
      <c r="Y24" s="5">
        <v>3.0618500000000002</v>
      </c>
      <c r="Z24" s="5">
        <v>58.998399999999997</v>
      </c>
      <c r="AA24" s="5">
        <f t="shared" si="12"/>
        <v>0.46511539589153261</v>
      </c>
      <c r="AB24" s="5">
        <f t="shared" si="13"/>
        <v>0.55422173415986631</v>
      </c>
      <c r="AC24" s="5">
        <v>3.0619000000000001</v>
      </c>
      <c r="AD24" s="5">
        <v>50.1798</v>
      </c>
      <c r="AE24" s="5">
        <f t="shared" si="14"/>
        <v>0.29851226455562924</v>
      </c>
      <c r="AF24" s="5">
        <f t="shared" si="15"/>
        <v>0.4286278047130454</v>
      </c>
      <c r="AG24" s="5">
        <v>3.78817</v>
      </c>
      <c r="AH24" s="5">
        <v>70.888900000000007</v>
      </c>
      <c r="AI24" s="5">
        <f t="shared" si="16"/>
        <v>0.416666575007067</v>
      </c>
      <c r="AJ24" s="5">
        <f t="shared" si="17"/>
        <v>0.61140425928289777</v>
      </c>
      <c r="AK24" s="5">
        <v>3.78817</v>
      </c>
      <c r="AL24" s="5">
        <v>84</v>
      </c>
      <c r="AM24" s="5">
        <f t="shared" si="18"/>
        <v>0.71428544491876966</v>
      </c>
      <c r="AN24" s="5">
        <f t="shared" si="19"/>
        <v>0.81553398058252424</v>
      </c>
      <c r="AO24" s="5">
        <v>3.0618500000000002</v>
      </c>
      <c r="AP24" s="5">
        <v>33.481499999999997</v>
      </c>
      <c r="AQ24" s="5">
        <f t="shared" si="20"/>
        <v>0.37037014636506599</v>
      </c>
      <c r="AR24" s="5">
        <f t="shared" si="21"/>
        <v>0.4392617898722419</v>
      </c>
      <c r="AS24" s="5">
        <v>3.0618500000000002</v>
      </c>
      <c r="AT24" s="5">
        <v>32.889699999999998</v>
      </c>
      <c r="AU24" s="5">
        <f t="shared" si="22"/>
        <v>0.39215623491078716</v>
      </c>
      <c r="AV24" s="5">
        <f t="shared" si="23"/>
        <v>0.53577194054164112</v>
      </c>
      <c r="AW24" s="5">
        <v>3.3342200000000002</v>
      </c>
      <c r="AX24" s="5">
        <v>12.744899999999999</v>
      </c>
      <c r="AY24" s="5">
        <f t="shared" si="24"/>
        <v>0.37037012352261622</v>
      </c>
      <c r="AZ24" s="5">
        <f t="shared" si="25"/>
        <v>0.41671244163691296</v>
      </c>
      <c r="BA24" s="5">
        <v>3.3342200000000002</v>
      </c>
      <c r="BB24" s="5">
        <v>15.110799999999999</v>
      </c>
      <c r="BC24" s="5">
        <f t="shared" si="26"/>
        <v>0.52631562331294934</v>
      </c>
      <c r="BD24" s="5">
        <f t="shared" si="27"/>
        <v>0.48888658819875375</v>
      </c>
      <c r="BE24" s="5">
        <v>3.3342200000000002</v>
      </c>
      <c r="BF24" s="5">
        <v>24</v>
      </c>
      <c r="BG24" s="5">
        <f t="shared" si="28"/>
        <v>0.41666656252772705</v>
      </c>
      <c r="BH24" s="5">
        <f t="shared" si="29"/>
        <v>0.47058823529411764</v>
      </c>
      <c r="BI24" s="5">
        <v>3.3342000000000001</v>
      </c>
      <c r="BJ24" s="5">
        <v>26.095700000000001</v>
      </c>
      <c r="BK24" s="5">
        <f t="shared" si="30"/>
        <v>0.3174582016224245</v>
      </c>
      <c r="BL24" s="5">
        <f t="shared" si="31"/>
        <v>0.42491451460579022</v>
      </c>
      <c r="BM24" s="5">
        <v>3.1526399999999999</v>
      </c>
      <c r="BN24" s="5">
        <v>14.8752</v>
      </c>
      <c r="BO24" s="5">
        <f t="shared" si="32"/>
        <v>0.43478212900698932</v>
      </c>
      <c r="BP24" s="5">
        <f t="shared" si="33"/>
        <v>0.3912971424512891</v>
      </c>
      <c r="BQ24" s="5">
        <v>3.1526399999999999</v>
      </c>
      <c r="BR24" s="5">
        <v>43.732900000000001</v>
      </c>
      <c r="BS24" s="5">
        <f t="shared" si="34"/>
        <v>0.42553157027336741</v>
      </c>
      <c r="BT24" s="5">
        <f t="shared" si="35"/>
        <v>0.40380025354721422</v>
      </c>
      <c r="BU24" s="5">
        <v>3.1526000000000001</v>
      </c>
      <c r="BV24" s="5">
        <v>22.437899999999999</v>
      </c>
      <c r="BW24" s="5">
        <f t="shared" si="36"/>
        <v>0.30768780316413075</v>
      </c>
      <c r="BX24" s="5">
        <f t="shared" si="37"/>
        <v>0.37133532699268013</v>
      </c>
      <c r="BY24" s="5">
        <v>3.1526000000000001</v>
      </c>
      <c r="BZ24" s="5">
        <v>34</v>
      </c>
      <c r="CA24" s="5">
        <f t="shared" si="38"/>
        <v>0.27777435129300848</v>
      </c>
      <c r="CB24" s="5">
        <f t="shared" si="39"/>
        <v>0.55839405868721559</v>
      </c>
    </row>
    <row r="25" spans="1:80" ht="20" customHeight="1" x14ac:dyDescent="0.15">
      <c r="A25" s="25">
        <v>3.3102999999999998</v>
      </c>
      <c r="B25" s="4">
        <v>16.347799999999999</v>
      </c>
      <c r="C25" s="5">
        <f t="shared" si="0"/>
        <v>0.3043506242759686</v>
      </c>
      <c r="D25" s="5">
        <f t="shared" si="1"/>
        <v>0.22749481283772216</v>
      </c>
      <c r="E25" s="5">
        <v>3.3102800000000001</v>
      </c>
      <c r="F25" s="5">
        <v>44.8</v>
      </c>
      <c r="G25" s="5">
        <f t="shared" si="2"/>
        <v>0.70000021146253832</v>
      </c>
      <c r="H25" s="5">
        <f t="shared" si="3"/>
        <v>0.66468842729970312</v>
      </c>
      <c r="I25" s="5">
        <v>3.4056000000000002</v>
      </c>
      <c r="J25" s="5">
        <v>50.301000000000002</v>
      </c>
      <c r="K25" s="5">
        <f t="shared" si="4"/>
        <v>0.30882232922549585</v>
      </c>
      <c r="L25" s="5">
        <f t="shared" si="5"/>
        <v>0.52278160011640229</v>
      </c>
      <c r="M25" s="5">
        <v>3.4056000000000002</v>
      </c>
      <c r="N25" s="5">
        <v>47.32</v>
      </c>
      <c r="O25" s="5">
        <f t="shared" si="6"/>
        <v>0.3</v>
      </c>
      <c r="P25" s="5">
        <f t="shared" si="7"/>
        <v>0.49182491781264714</v>
      </c>
      <c r="Q25" s="5">
        <v>3.8822999999999999</v>
      </c>
      <c r="R25" s="5">
        <v>55.625</v>
      </c>
      <c r="S25" s="5">
        <f t="shared" si="8"/>
        <v>0.37500362224347267</v>
      </c>
      <c r="T25" s="5">
        <f t="shared" si="9"/>
        <v>0.61201833469398537</v>
      </c>
      <c r="U25" s="5">
        <v>3.88225</v>
      </c>
      <c r="V25" s="5">
        <v>38.653799999999997</v>
      </c>
      <c r="W25" s="5">
        <f t="shared" si="10"/>
        <v>0.40384617385071969</v>
      </c>
      <c r="X25" s="5">
        <f t="shared" si="11"/>
        <v>0.53945219932508803</v>
      </c>
      <c r="Y25" s="5">
        <v>3.21495</v>
      </c>
      <c r="Z25" s="5">
        <v>55.507300000000001</v>
      </c>
      <c r="AA25" s="5">
        <f t="shared" si="12"/>
        <v>0.48837230498603218</v>
      </c>
      <c r="AB25" s="5">
        <f t="shared" si="13"/>
        <v>0.52142688724663633</v>
      </c>
      <c r="AC25" s="5">
        <v>3.2149000000000001</v>
      </c>
      <c r="AD25" s="5">
        <v>50.017600000000002</v>
      </c>
      <c r="AE25" s="5">
        <f t="shared" si="14"/>
        <v>0.31342861599656829</v>
      </c>
      <c r="AF25" s="5">
        <f t="shared" si="15"/>
        <v>0.4272423183236127</v>
      </c>
      <c r="AG25" s="5">
        <v>3.9775800000000001</v>
      </c>
      <c r="AH25" s="5">
        <v>72.6875</v>
      </c>
      <c r="AI25" s="5">
        <f t="shared" si="16"/>
        <v>0.43750006874469982</v>
      </c>
      <c r="AJ25" s="5">
        <f t="shared" si="17"/>
        <v>0.62691686705006877</v>
      </c>
      <c r="AK25" s="5">
        <v>3.9775800000000001</v>
      </c>
      <c r="AL25" s="5">
        <v>88</v>
      </c>
      <c r="AM25" s="5">
        <f t="shared" si="18"/>
        <v>0.75</v>
      </c>
      <c r="AN25" s="5">
        <f t="shared" si="19"/>
        <v>0.85436893203883491</v>
      </c>
      <c r="AO25" s="5">
        <v>3.21495</v>
      </c>
      <c r="AP25" s="5">
        <v>28.1111</v>
      </c>
      <c r="AQ25" s="5">
        <f t="shared" si="20"/>
        <v>0.38888956090480226</v>
      </c>
      <c r="AR25" s="5">
        <f t="shared" si="21"/>
        <v>0.36880462647365203</v>
      </c>
      <c r="AS25" s="5">
        <v>3.21495</v>
      </c>
      <c r="AT25" s="5">
        <v>36.806199999999997</v>
      </c>
      <c r="AU25" s="5">
        <f t="shared" si="22"/>
        <v>0.41176500724282217</v>
      </c>
      <c r="AV25" s="5">
        <f t="shared" si="23"/>
        <v>0.5995715740175116</v>
      </c>
      <c r="AW25" s="5">
        <v>3.5009299999999999</v>
      </c>
      <c r="AX25" s="5">
        <v>16.2593</v>
      </c>
      <c r="AY25" s="5">
        <f t="shared" si="24"/>
        <v>0.38888851861725759</v>
      </c>
      <c r="AZ25" s="5">
        <f t="shared" si="25"/>
        <v>0.53162069551797653</v>
      </c>
      <c r="BA25" s="5">
        <v>3.5009299999999999</v>
      </c>
      <c r="BB25" s="5">
        <v>15.011100000000001</v>
      </c>
      <c r="BC25" s="5">
        <f t="shared" si="26"/>
        <v>0.55263124662589858</v>
      </c>
      <c r="BD25" s="5">
        <f t="shared" si="27"/>
        <v>0.4856609487327152</v>
      </c>
      <c r="BE25" s="5">
        <v>3.5009299999999999</v>
      </c>
      <c r="BF25" s="5">
        <v>25.75</v>
      </c>
      <c r="BG25" s="5">
        <f t="shared" si="28"/>
        <v>0.43749976568738574</v>
      </c>
      <c r="BH25" s="5">
        <f t="shared" si="29"/>
        <v>0.50490196078431371</v>
      </c>
      <c r="BI25" s="5">
        <v>3.5009000000000001</v>
      </c>
      <c r="BJ25" s="5">
        <v>21.333300000000001</v>
      </c>
      <c r="BK25" s="5">
        <f t="shared" si="30"/>
        <v>0.33333015957649387</v>
      </c>
      <c r="BL25" s="5">
        <f t="shared" si="31"/>
        <v>0.34736867815156153</v>
      </c>
      <c r="BM25" s="5">
        <v>3.3102800000000001</v>
      </c>
      <c r="BN25" s="5">
        <v>12.391299999999999</v>
      </c>
      <c r="BO25" s="5">
        <f t="shared" si="32"/>
        <v>0.45652233874126341</v>
      </c>
      <c r="BP25" s="5">
        <f t="shared" si="33"/>
        <v>0.32595731696089186</v>
      </c>
      <c r="BQ25" s="5">
        <v>3.3102800000000001</v>
      </c>
      <c r="BR25" s="5">
        <v>39.453099999999999</v>
      </c>
      <c r="BS25" s="5">
        <f t="shared" si="34"/>
        <v>0.44680922859715122</v>
      </c>
      <c r="BT25" s="5">
        <f t="shared" si="35"/>
        <v>0.36428345212011087</v>
      </c>
      <c r="BU25" s="5">
        <v>3.3102999999999998</v>
      </c>
      <c r="BV25" s="5">
        <v>21.758600000000001</v>
      </c>
      <c r="BW25" s="5">
        <f t="shared" si="36"/>
        <v>0.32307902519007231</v>
      </c>
      <c r="BX25" s="5">
        <f t="shared" si="37"/>
        <v>0.36009327280640929</v>
      </c>
      <c r="BY25" s="5">
        <v>3.3102999999999998</v>
      </c>
      <c r="BZ25" s="5">
        <v>33.333300000000001</v>
      </c>
      <c r="CA25" s="5">
        <f t="shared" si="38"/>
        <v>0.29166923653024357</v>
      </c>
      <c r="CB25" s="5">
        <f t="shared" si="39"/>
        <v>0.54744460813054596</v>
      </c>
    </row>
    <row r="26" spans="1:80" ht="20" customHeight="1" x14ac:dyDescent="0.15">
      <c r="A26" s="25">
        <v>3.4679000000000002</v>
      </c>
      <c r="B26" s="4">
        <v>16.5457</v>
      </c>
      <c r="C26" s="5">
        <f t="shared" si="0"/>
        <v>0.31884044646304915</v>
      </c>
      <c r="D26" s="5">
        <f t="shared" si="1"/>
        <v>0.23024877505041044</v>
      </c>
      <c r="E26" s="5">
        <v>3.4679099999999998</v>
      </c>
      <c r="F26" s="5">
        <v>41.933300000000003</v>
      </c>
      <c r="G26" s="5">
        <f t="shared" si="2"/>
        <v>0.73333305138328209</v>
      </c>
      <c r="H26" s="5">
        <f t="shared" si="3"/>
        <v>0.62215578635014834</v>
      </c>
      <c r="I26" s="5">
        <v>3.5678000000000001</v>
      </c>
      <c r="J26" s="5">
        <v>52.290700000000001</v>
      </c>
      <c r="K26" s="5">
        <f t="shared" si="4"/>
        <v>0.3235307453050047</v>
      </c>
      <c r="L26" s="5">
        <f t="shared" si="5"/>
        <v>0.5434606830322809</v>
      </c>
      <c r="M26" s="5">
        <v>3.5678000000000001</v>
      </c>
      <c r="N26" s="5">
        <v>53.888199999999998</v>
      </c>
      <c r="O26" s="5">
        <f t="shared" si="6"/>
        <v>0.31428823114869625</v>
      </c>
      <c r="P26" s="5">
        <f t="shared" si="7"/>
        <v>0.56009212882653192</v>
      </c>
      <c r="Q26" s="5">
        <v>4.0670999999999999</v>
      </c>
      <c r="R26" s="5">
        <v>58.6327</v>
      </c>
      <c r="S26" s="5">
        <f t="shared" si="8"/>
        <v>0.39285403807702335</v>
      </c>
      <c r="T26" s="5">
        <f t="shared" si="9"/>
        <v>0.64511078494583429</v>
      </c>
      <c r="U26" s="5">
        <v>4.0671200000000001</v>
      </c>
      <c r="V26" s="5">
        <v>43.692300000000003</v>
      </c>
      <c r="W26" s="5">
        <f t="shared" si="10"/>
        <v>0.42307704310431815</v>
      </c>
      <c r="X26" s="5">
        <f t="shared" si="11"/>
        <v>0.60976947489177125</v>
      </c>
      <c r="Y26" s="5">
        <v>3.3680400000000001</v>
      </c>
      <c r="Z26" s="5">
        <v>56.2742</v>
      </c>
      <c r="AA26" s="5">
        <f t="shared" si="12"/>
        <v>0.51162769501396788</v>
      </c>
      <c r="AB26" s="5">
        <f t="shared" si="13"/>
        <v>0.52863102579831234</v>
      </c>
      <c r="AC26" s="5">
        <v>3.3679999999999999</v>
      </c>
      <c r="AD26" s="5">
        <v>43.360900000000001</v>
      </c>
      <c r="AE26" s="5">
        <f t="shared" si="14"/>
        <v>0.32835471668681515</v>
      </c>
      <c r="AF26" s="5">
        <f t="shared" si="15"/>
        <v>0.37038185439921822</v>
      </c>
      <c r="AG26" s="5">
        <v>4.1669900000000002</v>
      </c>
      <c r="AH26" s="5">
        <v>64.555599999999998</v>
      </c>
      <c r="AI26" s="5">
        <f t="shared" si="16"/>
        <v>0.45833356248233265</v>
      </c>
      <c r="AJ26" s="5">
        <f t="shared" si="17"/>
        <v>0.55678066383542457</v>
      </c>
      <c r="AK26" s="5">
        <v>4.1669900000000002</v>
      </c>
      <c r="AL26" s="5">
        <v>83</v>
      </c>
      <c r="AM26" s="5">
        <f t="shared" si="18"/>
        <v>0.78571455508123034</v>
      </c>
      <c r="AN26" s="5">
        <f t="shared" si="19"/>
        <v>0.80582524271844658</v>
      </c>
      <c r="AO26" s="5">
        <v>3.3680400000000001</v>
      </c>
      <c r="AP26" s="5">
        <v>37.333300000000001</v>
      </c>
      <c r="AQ26" s="5">
        <f t="shared" si="20"/>
        <v>0.40740776581589455</v>
      </c>
      <c r="AR26" s="5">
        <f t="shared" si="21"/>
        <v>0.48979562384712066</v>
      </c>
      <c r="AS26" s="5">
        <v>3.3680400000000001</v>
      </c>
      <c r="AT26" s="5">
        <v>37.896999999999998</v>
      </c>
      <c r="AU26" s="5">
        <f t="shared" si="22"/>
        <v>0.43137249879286299</v>
      </c>
      <c r="AV26" s="5">
        <f t="shared" si="23"/>
        <v>0.61734066381592334</v>
      </c>
      <c r="AW26" s="5">
        <v>3.66764</v>
      </c>
      <c r="AX26" s="5">
        <v>16.8203</v>
      </c>
      <c r="AY26" s="5">
        <f t="shared" si="24"/>
        <v>0.40740691371189908</v>
      </c>
      <c r="AZ26" s="5">
        <f t="shared" si="25"/>
        <v>0.54996338002380296</v>
      </c>
      <c r="BA26" s="5">
        <v>3.66764</v>
      </c>
      <c r="BB26" s="5">
        <v>11.578900000000001</v>
      </c>
      <c r="BC26" s="5">
        <f t="shared" si="26"/>
        <v>0.57894686993884781</v>
      </c>
      <c r="BD26" s="5">
        <f t="shared" si="27"/>
        <v>0.37461742039432394</v>
      </c>
      <c r="BE26" s="5">
        <v>3.66764</v>
      </c>
      <c r="BF26" s="5">
        <v>21.5</v>
      </c>
      <c r="BG26" s="5">
        <f t="shared" si="28"/>
        <v>0.4583329688470445</v>
      </c>
      <c r="BH26" s="5">
        <f t="shared" si="29"/>
        <v>0.42156862745098039</v>
      </c>
      <c r="BI26" s="5">
        <v>3.6676000000000002</v>
      </c>
      <c r="BJ26" s="5">
        <v>22.162299999999998</v>
      </c>
      <c r="BK26" s="5">
        <f t="shared" si="30"/>
        <v>0.34920211753056329</v>
      </c>
      <c r="BL26" s="5">
        <f t="shared" si="31"/>
        <v>0.36086722897059298</v>
      </c>
      <c r="BM26" s="5">
        <v>3.4679099999999998</v>
      </c>
      <c r="BN26" s="5">
        <v>17.983000000000001</v>
      </c>
      <c r="BO26" s="5">
        <f t="shared" si="32"/>
        <v>0.47826116937063168</v>
      </c>
      <c r="BP26" s="5">
        <f t="shared" si="33"/>
        <v>0.47304886742373431</v>
      </c>
      <c r="BQ26" s="5">
        <v>3.4679099999999998</v>
      </c>
      <c r="BR26" s="5">
        <v>47.989100000000001</v>
      </c>
      <c r="BS26" s="5">
        <f t="shared" si="34"/>
        <v>0.46808553715829071</v>
      </c>
      <c r="BT26" s="5">
        <f t="shared" si="35"/>
        <v>0.44309914841006692</v>
      </c>
      <c r="BU26" s="5">
        <v>3.4679000000000002</v>
      </c>
      <c r="BV26" s="5">
        <v>24.267499999999998</v>
      </c>
      <c r="BW26" s="5">
        <f t="shared" si="36"/>
        <v>0.33846048740496387</v>
      </c>
      <c r="BX26" s="5">
        <f t="shared" si="37"/>
        <v>0.40161423519112149</v>
      </c>
      <c r="BY26" s="5">
        <v>3.4679000000000002</v>
      </c>
      <c r="BZ26" s="5">
        <v>22.666699999999999</v>
      </c>
      <c r="CA26" s="5">
        <f t="shared" si="38"/>
        <v>0.30555531080664344</v>
      </c>
      <c r="CB26" s="5">
        <f t="shared" si="39"/>
        <v>0.37226325323663262</v>
      </c>
    </row>
    <row r="27" spans="1:80" ht="20" customHeight="1" x14ac:dyDescent="0.15">
      <c r="A27" s="25">
        <v>3.6255000000000002</v>
      </c>
      <c r="B27" s="4">
        <v>22</v>
      </c>
      <c r="C27" s="5">
        <f t="shared" si="0"/>
        <v>0.33333026865012966</v>
      </c>
      <c r="D27" s="5">
        <f t="shared" si="1"/>
        <v>0.30615042283548172</v>
      </c>
      <c r="E27" s="5">
        <v>3.62554</v>
      </c>
      <c r="F27" s="5">
        <v>49.066699999999997</v>
      </c>
      <c r="G27" s="5">
        <f t="shared" si="2"/>
        <v>0.76666589130402596</v>
      </c>
      <c r="H27" s="5">
        <f t="shared" si="3"/>
        <v>0.72799258160237379</v>
      </c>
      <c r="I27" s="5">
        <v>3.7299000000000002</v>
      </c>
      <c r="J27" s="5">
        <v>48.2258</v>
      </c>
      <c r="K27" s="5">
        <f t="shared" si="4"/>
        <v>0.33823009331048182</v>
      </c>
      <c r="L27" s="5">
        <f t="shared" si="5"/>
        <v>0.50121391007919514</v>
      </c>
      <c r="M27" s="5">
        <v>3.7299000000000002</v>
      </c>
      <c r="N27" s="5">
        <v>47.622</v>
      </c>
      <c r="O27" s="5">
        <f t="shared" si="6"/>
        <v>0.32856765327695564</v>
      </c>
      <c r="P27" s="5">
        <f t="shared" si="7"/>
        <v>0.49496378351804488</v>
      </c>
      <c r="Q27" s="5">
        <v>4.2519999999999998</v>
      </c>
      <c r="R27" s="5">
        <v>52.247399999999999</v>
      </c>
      <c r="S27" s="5">
        <f t="shared" si="8"/>
        <v>0.41071411322650125</v>
      </c>
      <c r="T27" s="5">
        <f t="shared" si="9"/>
        <v>0.57485603128252638</v>
      </c>
      <c r="U27" s="5">
        <v>4.2519900000000002</v>
      </c>
      <c r="V27" s="5">
        <v>34.884599999999999</v>
      </c>
      <c r="W27" s="5">
        <f t="shared" si="10"/>
        <v>0.44230791235791661</v>
      </c>
      <c r="X27" s="5">
        <f t="shared" si="11"/>
        <v>0.48684926689163727</v>
      </c>
      <c r="Y27" s="5">
        <v>3.5211299999999999</v>
      </c>
      <c r="Z27" s="5">
        <v>48.286099999999998</v>
      </c>
      <c r="AA27" s="5">
        <f t="shared" si="12"/>
        <v>0.53488308504190341</v>
      </c>
      <c r="AB27" s="5">
        <f t="shared" si="13"/>
        <v>0.45359206483255005</v>
      </c>
      <c r="AC27" s="5">
        <v>3.5211000000000001</v>
      </c>
      <c r="AD27" s="5">
        <v>43.312800000000003</v>
      </c>
      <c r="AE27" s="5">
        <f t="shared" si="14"/>
        <v>0.34328081737706201</v>
      </c>
      <c r="AF27" s="5">
        <f t="shared" si="15"/>
        <v>0.36997099191258626</v>
      </c>
      <c r="AG27" s="5">
        <v>4.3563999999999998</v>
      </c>
      <c r="AH27" s="5">
        <v>55.256900000000002</v>
      </c>
      <c r="AI27" s="5">
        <f t="shared" si="16"/>
        <v>0.47916705621996547</v>
      </c>
      <c r="AJ27" s="5">
        <f t="shared" si="17"/>
        <v>0.47658101641821426</v>
      </c>
      <c r="AK27" s="5">
        <v>4.3563999999999998</v>
      </c>
      <c r="AL27" s="5">
        <v>95</v>
      </c>
      <c r="AM27" s="5">
        <f t="shared" si="18"/>
        <v>0.82142911016246056</v>
      </c>
      <c r="AN27" s="5">
        <f t="shared" si="19"/>
        <v>0.92233009708737868</v>
      </c>
      <c r="AO27" s="5">
        <v>3.5211299999999999</v>
      </c>
      <c r="AP27" s="5">
        <v>43.296300000000002</v>
      </c>
      <c r="AQ27" s="5">
        <f t="shared" si="20"/>
        <v>0.42592597072698685</v>
      </c>
      <c r="AR27" s="5">
        <f t="shared" si="21"/>
        <v>0.568027425080882</v>
      </c>
      <c r="AS27" s="5">
        <v>3.5211299999999999</v>
      </c>
      <c r="AT27" s="5">
        <v>30.2745</v>
      </c>
      <c r="AU27" s="5">
        <f t="shared" si="22"/>
        <v>0.45097999034290376</v>
      </c>
      <c r="AV27" s="5">
        <f t="shared" si="23"/>
        <v>0.4931704337202199</v>
      </c>
      <c r="AW27" s="5">
        <v>3.8343600000000002</v>
      </c>
      <c r="AX27" s="5">
        <v>18.803799999999999</v>
      </c>
      <c r="AY27" s="5">
        <f t="shared" si="24"/>
        <v>0.42592641962143429</v>
      </c>
      <c r="AZ27" s="5">
        <f t="shared" si="25"/>
        <v>0.61481670394057097</v>
      </c>
      <c r="BA27" s="5">
        <v>3.8343600000000002</v>
      </c>
      <c r="BB27" s="5">
        <v>13.1053</v>
      </c>
      <c r="BC27" s="5">
        <f t="shared" si="26"/>
        <v>0.60526407177877894</v>
      </c>
      <c r="BD27" s="5">
        <f t="shared" si="27"/>
        <v>0.42400173414518938</v>
      </c>
      <c r="BE27" s="5">
        <v>3.8343600000000002</v>
      </c>
      <c r="BF27" s="5">
        <v>23.25</v>
      </c>
      <c r="BG27" s="5">
        <f t="shared" si="28"/>
        <v>0.47916742167397935</v>
      </c>
      <c r="BH27" s="5">
        <f t="shared" si="29"/>
        <v>0.45588235294117646</v>
      </c>
      <c r="BI27" s="5">
        <v>3.8344</v>
      </c>
      <c r="BJ27" s="5">
        <v>26.915600000000001</v>
      </c>
      <c r="BK27" s="5">
        <f t="shared" si="30"/>
        <v>0.36508359675515101</v>
      </c>
      <c r="BL27" s="5">
        <f t="shared" si="31"/>
        <v>0.43826489074152475</v>
      </c>
      <c r="BM27" s="5">
        <v>3.62554</v>
      </c>
      <c r="BN27" s="5">
        <v>11</v>
      </c>
      <c r="BO27" s="5">
        <f t="shared" si="32"/>
        <v>0.5</v>
      </c>
      <c r="BP27" s="5">
        <f t="shared" si="33"/>
        <v>0.28935870219991533</v>
      </c>
      <c r="BQ27" s="5">
        <v>3.62554</v>
      </c>
      <c r="BR27" s="5">
        <v>49.3979</v>
      </c>
      <c r="BS27" s="5">
        <f t="shared" si="34"/>
        <v>0.48936184571943026</v>
      </c>
      <c r="BT27" s="5">
        <f t="shared" si="35"/>
        <v>0.4561070622963474</v>
      </c>
      <c r="BU27" s="5">
        <v>3.6255000000000002</v>
      </c>
      <c r="BV27" s="5">
        <v>26.712399999999999</v>
      </c>
      <c r="BW27" s="5">
        <f t="shared" si="36"/>
        <v>0.35384194961985538</v>
      </c>
      <c r="BX27" s="5">
        <f t="shared" si="37"/>
        <v>0.44207603156976671</v>
      </c>
      <c r="BY27" s="5">
        <v>3.6255000000000002</v>
      </c>
      <c r="BZ27" s="5">
        <v>31.444400000000002</v>
      </c>
      <c r="CA27" s="5">
        <f t="shared" si="38"/>
        <v>0.31944138508304332</v>
      </c>
      <c r="CB27" s="5">
        <f t="shared" si="39"/>
        <v>0.51642253349953771</v>
      </c>
    </row>
    <row r="28" spans="1:80" ht="20" customHeight="1" x14ac:dyDescent="0.15">
      <c r="A28" s="25">
        <v>3.7831999999999999</v>
      </c>
      <c r="B28" s="4">
        <v>20.2193</v>
      </c>
      <c r="C28" s="5">
        <f t="shared" si="0"/>
        <v>0.34782928488682124</v>
      </c>
      <c r="D28" s="5">
        <f t="shared" si="1"/>
        <v>0.28137032929261163</v>
      </c>
      <c r="E28" s="5">
        <v>3.7831700000000001</v>
      </c>
      <c r="F28" s="5">
        <v>45</v>
      </c>
      <c r="G28" s="5">
        <f t="shared" si="2"/>
        <v>0.79999873122476983</v>
      </c>
      <c r="H28" s="5">
        <f t="shared" si="3"/>
        <v>0.66765578635014833</v>
      </c>
      <c r="I28" s="5">
        <v>3.8921000000000001</v>
      </c>
      <c r="J28" s="5">
        <v>46.082999999999998</v>
      </c>
      <c r="K28" s="5">
        <f t="shared" si="4"/>
        <v>0.35293850938999066</v>
      </c>
      <c r="L28" s="5">
        <f t="shared" si="5"/>
        <v>0.47894364879752227</v>
      </c>
      <c r="M28" s="5">
        <v>3.8921000000000001</v>
      </c>
      <c r="N28" s="5">
        <v>48.923299999999998</v>
      </c>
      <c r="O28" s="5">
        <f t="shared" si="6"/>
        <v>0.34285588442565185</v>
      </c>
      <c r="P28" s="5">
        <f t="shared" si="7"/>
        <v>0.50848896875789262</v>
      </c>
      <c r="Q28" s="5">
        <v>4.4368999999999996</v>
      </c>
      <c r="R28" s="5">
        <v>52.653100000000002</v>
      </c>
      <c r="S28" s="5">
        <f t="shared" si="8"/>
        <v>0.42857418837597916</v>
      </c>
      <c r="T28" s="5">
        <f t="shared" si="9"/>
        <v>0.5793197766917012</v>
      </c>
      <c r="U28" s="5">
        <v>4.4368600000000002</v>
      </c>
      <c r="V28" s="5">
        <v>40.230800000000002</v>
      </c>
      <c r="W28" s="5">
        <f t="shared" si="10"/>
        <v>0.46153878161151507</v>
      </c>
      <c r="X28" s="5">
        <f t="shared" si="11"/>
        <v>0.56146080179976499</v>
      </c>
      <c r="Y28" s="5">
        <v>3.67422</v>
      </c>
      <c r="Z28" s="5">
        <v>57.999499999999998</v>
      </c>
      <c r="AA28" s="5">
        <f t="shared" si="12"/>
        <v>0.55813847506983916</v>
      </c>
      <c r="AB28" s="5">
        <f t="shared" si="13"/>
        <v>0.54483822392480419</v>
      </c>
      <c r="AC28" s="5">
        <v>3.6741999999999999</v>
      </c>
      <c r="AD28" s="5">
        <v>39.3279</v>
      </c>
      <c r="AE28" s="5">
        <f t="shared" si="14"/>
        <v>0.35820691806730881</v>
      </c>
      <c r="AF28" s="5">
        <f t="shared" si="15"/>
        <v>0.33593261513545647</v>
      </c>
      <c r="AG28" s="5">
        <v>4.5458100000000004</v>
      </c>
      <c r="AH28" s="5">
        <v>62</v>
      </c>
      <c r="AI28" s="5">
        <f t="shared" si="16"/>
        <v>0.50000054995759835</v>
      </c>
      <c r="AJ28" s="5">
        <f t="shared" si="17"/>
        <v>0.53473906458612919</v>
      </c>
      <c r="AK28" s="5">
        <v>4.5458100000000004</v>
      </c>
      <c r="AL28" s="5">
        <v>103</v>
      </c>
      <c r="AM28" s="5">
        <f t="shared" si="18"/>
        <v>0.8571436652436909</v>
      </c>
      <c r="AN28" s="5">
        <f t="shared" si="19"/>
        <v>1</v>
      </c>
      <c r="AO28" s="5">
        <v>3.67422</v>
      </c>
      <c r="AP28" s="5">
        <v>45.666699999999999</v>
      </c>
      <c r="AQ28" s="5">
        <f t="shared" si="20"/>
        <v>0.44444417563807914</v>
      </c>
      <c r="AR28" s="5">
        <f t="shared" si="21"/>
        <v>0.5991259764215674</v>
      </c>
      <c r="AS28" s="5">
        <v>3.67422</v>
      </c>
      <c r="AT28" s="5">
        <v>27.6678</v>
      </c>
      <c r="AU28" s="5">
        <f t="shared" si="22"/>
        <v>0.47058748189294453</v>
      </c>
      <c r="AV28" s="5">
        <f t="shared" si="23"/>
        <v>0.45070739156994499</v>
      </c>
      <c r="AW28" s="5">
        <v>4.0010700000000003</v>
      </c>
      <c r="AX28" s="5">
        <v>17.7407</v>
      </c>
      <c r="AY28" s="5">
        <f t="shared" si="24"/>
        <v>0.44444481471607578</v>
      </c>
      <c r="AZ28" s="5">
        <f t="shared" si="25"/>
        <v>0.58005715331999319</v>
      </c>
      <c r="BA28" s="5">
        <v>4.0010700000000003</v>
      </c>
      <c r="BB28" s="5">
        <v>16.049900000000001</v>
      </c>
      <c r="BC28" s="5">
        <f t="shared" si="26"/>
        <v>0.63157969509172829</v>
      </c>
      <c r="BD28" s="5">
        <f t="shared" si="27"/>
        <v>0.51926971781316533</v>
      </c>
      <c r="BE28" s="5">
        <v>4.0010700000000003</v>
      </c>
      <c r="BF28" s="5">
        <v>36</v>
      </c>
      <c r="BG28" s="5">
        <f t="shared" si="28"/>
        <v>0.50000062483363816</v>
      </c>
      <c r="BH28" s="5">
        <f t="shared" si="29"/>
        <v>0.70588235294117652</v>
      </c>
      <c r="BI28" s="5">
        <v>4.0011000000000001</v>
      </c>
      <c r="BJ28" s="5">
        <v>28.312899999999999</v>
      </c>
      <c r="BK28" s="5">
        <f t="shared" si="30"/>
        <v>0.38095555470922038</v>
      </c>
      <c r="BL28" s="5">
        <f t="shared" si="31"/>
        <v>0.46101703194711302</v>
      </c>
      <c r="BM28" s="5">
        <v>3.7831700000000001</v>
      </c>
      <c r="BN28" s="5">
        <v>19.591699999999999</v>
      </c>
      <c r="BO28" s="5">
        <f t="shared" si="32"/>
        <v>0.52173883062936832</v>
      </c>
      <c r="BP28" s="5">
        <f t="shared" si="33"/>
        <v>0.51536626235364369</v>
      </c>
      <c r="BQ28" s="5">
        <v>3.7831700000000001</v>
      </c>
      <c r="BR28" s="5">
        <v>49.414200000000001</v>
      </c>
      <c r="BS28" s="5">
        <f t="shared" si="34"/>
        <v>0.5106381542805698</v>
      </c>
      <c r="BT28" s="5">
        <f t="shared" si="35"/>
        <v>0.4562575655589442</v>
      </c>
      <c r="BU28" s="5">
        <v>3.7831999999999999</v>
      </c>
      <c r="BV28" s="5">
        <v>28.6556</v>
      </c>
      <c r="BW28" s="5">
        <f t="shared" si="36"/>
        <v>0.36923317164579694</v>
      </c>
      <c r="BX28" s="5">
        <f t="shared" si="37"/>
        <v>0.47423495942897709</v>
      </c>
      <c r="BY28" s="5">
        <v>3.7831999999999999</v>
      </c>
      <c r="BZ28" s="5">
        <v>22.333300000000001</v>
      </c>
      <c r="CA28" s="5">
        <f t="shared" si="38"/>
        <v>0.3333362703202784</v>
      </c>
      <c r="CB28" s="5">
        <f t="shared" si="39"/>
        <v>0.36678770679056449</v>
      </c>
    </row>
    <row r="29" spans="1:80" ht="20" customHeight="1" x14ac:dyDescent="0.15">
      <c r="A29" s="25">
        <v>3.9407999999999999</v>
      </c>
      <c r="B29" s="4">
        <v>25.991199999999999</v>
      </c>
      <c r="C29" s="5">
        <f t="shared" si="0"/>
        <v>0.36231910707390175</v>
      </c>
      <c r="D29" s="5">
        <f t="shared" si="1"/>
        <v>0.36169167590916235</v>
      </c>
      <c r="E29" s="5">
        <v>3.9407999999999999</v>
      </c>
      <c r="F29" s="5">
        <v>52</v>
      </c>
      <c r="G29" s="5">
        <f t="shared" si="2"/>
        <v>0.83333157114551359</v>
      </c>
      <c r="H29" s="5">
        <f t="shared" si="3"/>
        <v>0.77151335311572689</v>
      </c>
      <c r="I29" s="5">
        <v>4.0542999999999996</v>
      </c>
      <c r="J29" s="5">
        <v>45.0839</v>
      </c>
      <c r="K29" s="5">
        <f t="shared" si="4"/>
        <v>0.36764692546949951</v>
      </c>
      <c r="L29" s="5">
        <f t="shared" si="5"/>
        <v>0.46855993681016023</v>
      </c>
      <c r="M29" s="5">
        <v>4.0542999999999996</v>
      </c>
      <c r="N29" s="5">
        <v>48.734699999999997</v>
      </c>
      <c r="O29" s="5">
        <f t="shared" si="6"/>
        <v>0.35714411557434811</v>
      </c>
      <c r="P29" s="5">
        <f t="shared" si="7"/>
        <v>0.50652873673127674</v>
      </c>
      <c r="Q29" s="5">
        <v>4.6216999999999997</v>
      </c>
      <c r="R29" s="5">
        <v>62.885199999999998</v>
      </c>
      <c r="S29" s="5">
        <f t="shared" si="8"/>
        <v>0.44642460420952984</v>
      </c>
      <c r="T29" s="5">
        <f t="shared" si="9"/>
        <v>0.69189924280266435</v>
      </c>
      <c r="U29" s="5">
        <v>4.6217300000000003</v>
      </c>
      <c r="V29" s="5">
        <v>37.961500000000001</v>
      </c>
      <c r="W29" s="5">
        <f t="shared" si="10"/>
        <v>0.48076965086511353</v>
      </c>
      <c r="X29" s="5">
        <f t="shared" si="11"/>
        <v>0.52979046470668689</v>
      </c>
      <c r="Y29" s="5">
        <v>3.8273199999999998</v>
      </c>
      <c r="Z29" s="5">
        <v>59.522399999999998</v>
      </c>
      <c r="AA29" s="5">
        <f t="shared" si="12"/>
        <v>0.58139538416433867</v>
      </c>
      <c r="AB29" s="5">
        <f t="shared" si="13"/>
        <v>0.55914410813441084</v>
      </c>
      <c r="AC29" s="5">
        <v>3.8273000000000001</v>
      </c>
      <c r="AD29" s="5">
        <v>31.981100000000001</v>
      </c>
      <c r="AE29" s="5">
        <f t="shared" si="14"/>
        <v>0.37313301875755572</v>
      </c>
      <c r="AF29" s="5">
        <f t="shared" si="15"/>
        <v>0.27317742767624376</v>
      </c>
      <c r="AG29" s="5">
        <v>4.7352100000000004</v>
      </c>
      <c r="AH29" s="5">
        <v>60.680599999999998</v>
      </c>
      <c r="AI29" s="5">
        <f t="shared" si="16"/>
        <v>0.52083294378003464</v>
      </c>
      <c r="AJ29" s="5">
        <f t="shared" si="17"/>
        <v>0.52335947229879143</v>
      </c>
      <c r="AK29" s="5">
        <v>4.7352100000000004</v>
      </c>
      <c r="AL29" s="5">
        <v>103</v>
      </c>
      <c r="AM29" s="5">
        <f t="shared" si="18"/>
        <v>0.8928563347563091</v>
      </c>
      <c r="AN29" s="5">
        <f t="shared" si="19"/>
        <v>1</v>
      </c>
      <c r="AO29" s="5">
        <v>3.8273199999999998</v>
      </c>
      <c r="AP29" s="5">
        <v>40.8889</v>
      </c>
      <c r="AQ29" s="5">
        <f t="shared" si="20"/>
        <v>0.46296359017781541</v>
      </c>
      <c r="AR29" s="5">
        <f t="shared" si="21"/>
        <v>0.53644345085814893</v>
      </c>
      <c r="AS29" s="5">
        <v>3.8273199999999998</v>
      </c>
      <c r="AT29" s="5">
        <v>28.816600000000001</v>
      </c>
      <c r="AU29" s="5">
        <f t="shared" si="22"/>
        <v>0.49019625422497959</v>
      </c>
      <c r="AV29" s="5">
        <f t="shared" si="23"/>
        <v>0.46942129912441455</v>
      </c>
      <c r="AW29" s="5">
        <v>4.1677799999999996</v>
      </c>
      <c r="AX29" s="5">
        <v>18.367599999999999</v>
      </c>
      <c r="AY29" s="5">
        <f t="shared" si="24"/>
        <v>0.46296320981071709</v>
      </c>
      <c r="AZ29" s="5">
        <f t="shared" si="25"/>
        <v>0.60055453106812628</v>
      </c>
      <c r="BA29" s="5">
        <v>4.1677799999999996</v>
      </c>
      <c r="BB29" s="5">
        <v>16.916899999999998</v>
      </c>
      <c r="BC29" s="5">
        <f t="shared" si="26"/>
        <v>0.65789531840467741</v>
      </c>
      <c r="BD29" s="5">
        <f t="shared" si="27"/>
        <v>0.54732016332024092</v>
      </c>
      <c r="BE29" s="5">
        <v>4.1677799999999996</v>
      </c>
      <c r="BF29" s="5">
        <v>31.666699999999999</v>
      </c>
      <c r="BG29" s="5">
        <f t="shared" si="28"/>
        <v>0.52083382799329681</v>
      </c>
      <c r="BH29" s="5">
        <f t="shared" si="29"/>
        <v>0.62091568627450977</v>
      </c>
      <c r="BI29" s="5">
        <v>4.1677999999999997</v>
      </c>
      <c r="BJ29" s="5">
        <v>30.711500000000001</v>
      </c>
      <c r="BK29" s="5">
        <f t="shared" si="30"/>
        <v>0.39682751266328975</v>
      </c>
      <c r="BL29" s="5">
        <f t="shared" si="31"/>
        <v>0.50007327319503692</v>
      </c>
      <c r="BM29" s="5">
        <v>3.9407999999999999</v>
      </c>
      <c r="BN29" s="5">
        <v>17.087</v>
      </c>
      <c r="BO29" s="5">
        <f t="shared" si="32"/>
        <v>0.54347766125873664</v>
      </c>
      <c r="BP29" s="5">
        <f t="shared" si="33"/>
        <v>0.44947928586272301</v>
      </c>
      <c r="BQ29" s="5">
        <v>3.9407999999999999</v>
      </c>
      <c r="BR29" s="5">
        <v>40.480800000000002</v>
      </c>
      <c r="BS29" s="5">
        <f t="shared" si="34"/>
        <v>0.53191446284170929</v>
      </c>
      <c r="BT29" s="5">
        <f t="shared" si="35"/>
        <v>0.37377254432690421</v>
      </c>
      <c r="BU29" s="5">
        <v>3.9407999999999999</v>
      </c>
      <c r="BV29" s="5">
        <v>33.360900000000001</v>
      </c>
      <c r="BW29" s="5">
        <f t="shared" si="36"/>
        <v>0.38461463386068845</v>
      </c>
      <c r="BX29" s="5">
        <f t="shared" si="37"/>
        <v>0.5521051751844025</v>
      </c>
      <c r="BY29" s="5">
        <v>3.9407999999999999</v>
      </c>
      <c r="BZ29" s="5">
        <v>33.777799999999999</v>
      </c>
      <c r="CA29" s="5">
        <f t="shared" si="38"/>
        <v>0.34722234459667822</v>
      </c>
      <c r="CB29" s="5">
        <f t="shared" si="39"/>
        <v>0.55474478928014792</v>
      </c>
    </row>
    <row r="30" spans="1:80" ht="20" customHeight="1" x14ac:dyDescent="0.15">
      <c r="A30" s="25">
        <v>4.0983999999999998</v>
      </c>
      <c r="B30" s="4">
        <v>24.3705</v>
      </c>
      <c r="C30" s="5">
        <f t="shared" si="0"/>
        <v>0.37680892926098231</v>
      </c>
      <c r="D30" s="5">
        <f t="shared" si="1"/>
        <v>0.33913813089600486</v>
      </c>
      <c r="E30" s="5">
        <v>4.0984400000000001</v>
      </c>
      <c r="F30" s="5">
        <v>53.8</v>
      </c>
      <c r="G30" s="5">
        <f t="shared" si="2"/>
        <v>0.86666652569164104</v>
      </c>
      <c r="H30" s="5">
        <f t="shared" si="3"/>
        <v>0.79821958456973285</v>
      </c>
      <c r="I30" s="5">
        <v>4.2164999999999999</v>
      </c>
      <c r="J30" s="5">
        <v>47.550199999999997</v>
      </c>
      <c r="K30" s="5">
        <f t="shared" si="4"/>
        <v>0.38235534154900841</v>
      </c>
      <c r="L30" s="5">
        <f t="shared" si="5"/>
        <v>0.49419235486083679</v>
      </c>
      <c r="M30" s="5">
        <v>4.2164999999999999</v>
      </c>
      <c r="N30" s="5">
        <v>49.428600000000003</v>
      </c>
      <c r="O30" s="5">
        <f t="shared" si="6"/>
        <v>0.37143234672304437</v>
      </c>
      <c r="P30" s="5">
        <f t="shared" si="7"/>
        <v>0.51374085233715583</v>
      </c>
      <c r="Q30" s="5">
        <v>4.8066000000000004</v>
      </c>
      <c r="R30" s="5">
        <v>66.071399999999997</v>
      </c>
      <c r="S30" s="5">
        <f t="shared" si="8"/>
        <v>0.4642846793590078</v>
      </c>
      <c r="T30" s="5">
        <f t="shared" si="9"/>
        <v>0.72695565301393583</v>
      </c>
      <c r="U30" s="5">
        <v>4.8066000000000004</v>
      </c>
      <c r="V30" s="5">
        <v>36</v>
      </c>
      <c r="W30" s="5">
        <f t="shared" si="10"/>
        <v>0.50000052011871199</v>
      </c>
      <c r="X30" s="5">
        <f t="shared" si="11"/>
        <v>0.5024157825544493</v>
      </c>
      <c r="Y30" s="5">
        <v>3.98041</v>
      </c>
      <c r="Z30" s="5">
        <v>58.384500000000003</v>
      </c>
      <c r="AA30" s="5">
        <f t="shared" si="12"/>
        <v>0.60465077419227431</v>
      </c>
      <c r="AB30" s="5">
        <f t="shared" si="13"/>
        <v>0.54845485365800972</v>
      </c>
      <c r="AC30" s="5">
        <v>3.9803999999999999</v>
      </c>
      <c r="AD30" s="5">
        <v>30.6313</v>
      </c>
      <c r="AE30" s="5">
        <f t="shared" si="14"/>
        <v>0.38805911944780253</v>
      </c>
      <c r="AF30" s="5">
        <f t="shared" si="15"/>
        <v>0.26164765253163041</v>
      </c>
      <c r="AG30" s="5">
        <v>4.92462</v>
      </c>
      <c r="AH30" s="5">
        <v>61.444400000000002</v>
      </c>
      <c r="AI30" s="5">
        <f t="shared" si="16"/>
        <v>0.54166643751766741</v>
      </c>
      <c r="AJ30" s="5">
        <f t="shared" si="17"/>
        <v>0.5299471125815477</v>
      </c>
      <c r="AK30" s="5">
        <v>4.92462</v>
      </c>
      <c r="AL30" s="5">
        <v>100</v>
      </c>
      <c r="AM30" s="5">
        <f t="shared" si="18"/>
        <v>0.92857088983753933</v>
      </c>
      <c r="AN30" s="5">
        <f t="shared" si="19"/>
        <v>0.970873786407767</v>
      </c>
      <c r="AO30" s="5">
        <v>3.98041</v>
      </c>
      <c r="AP30" s="5">
        <v>48.777799999999999</v>
      </c>
      <c r="AQ30" s="5">
        <f t="shared" si="20"/>
        <v>0.48148179508890776</v>
      </c>
      <c r="AR30" s="5">
        <f t="shared" si="21"/>
        <v>0.63994216907934953</v>
      </c>
      <c r="AS30" s="5">
        <v>3.98041</v>
      </c>
      <c r="AT30" s="5">
        <v>35.060400000000001</v>
      </c>
      <c r="AU30" s="5">
        <f t="shared" si="22"/>
        <v>0.50980374577502041</v>
      </c>
      <c r="AV30" s="5">
        <f t="shared" si="23"/>
        <v>0.57113255956017106</v>
      </c>
      <c r="AW30" s="5">
        <v>4.3344899999999997</v>
      </c>
      <c r="AX30" s="5">
        <v>18.716000000000001</v>
      </c>
      <c r="AY30" s="5">
        <f t="shared" si="24"/>
        <v>0.48148160490535857</v>
      </c>
      <c r="AZ30" s="5">
        <f t="shared" si="25"/>
        <v>0.61194595937798357</v>
      </c>
      <c r="BA30" s="5">
        <v>4.3344899999999997</v>
      </c>
      <c r="BB30" s="5">
        <v>19.3186</v>
      </c>
      <c r="BC30" s="5">
        <f t="shared" si="26"/>
        <v>0.68421094171762675</v>
      </c>
      <c r="BD30" s="5">
        <f t="shared" si="27"/>
        <v>0.62502345625489342</v>
      </c>
      <c r="BE30" s="5">
        <v>4.3344899999999997</v>
      </c>
      <c r="BF30" s="5">
        <v>26.5</v>
      </c>
      <c r="BG30" s="5">
        <f t="shared" si="28"/>
        <v>0.54166703115295556</v>
      </c>
      <c r="BH30" s="5">
        <f t="shared" si="29"/>
        <v>0.51960784313725494</v>
      </c>
      <c r="BI30" s="5">
        <v>4.3345000000000002</v>
      </c>
      <c r="BJ30" s="5">
        <v>30.776</v>
      </c>
      <c r="BK30" s="5">
        <f t="shared" si="30"/>
        <v>0.41269947061735918</v>
      </c>
      <c r="BL30" s="5">
        <f t="shared" si="31"/>
        <v>0.50112352232390012</v>
      </c>
      <c r="BM30" s="5">
        <v>4.0984400000000001</v>
      </c>
      <c r="BN30" s="5">
        <v>18.820399999999999</v>
      </c>
      <c r="BO30" s="5">
        <f t="shared" si="32"/>
        <v>0.56521787099301068</v>
      </c>
      <c r="BP30" s="5">
        <f t="shared" si="33"/>
        <v>0.4950769562621169</v>
      </c>
      <c r="BQ30" s="5">
        <v>4.0984400000000001</v>
      </c>
      <c r="BR30" s="5">
        <v>40.553600000000003</v>
      </c>
      <c r="BS30" s="5">
        <f t="shared" si="34"/>
        <v>0.5531921211654931</v>
      </c>
      <c r="BT30" s="5">
        <f t="shared" si="35"/>
        <v>0.37444473067764328</v>
      </c>
      <c r="BU30" s="5">
        <v>4.0983999999999998</v>
      </c>
      <c r="BV30" s="5">
        <v>30.2</v>
      </c>
      <c r="BW30" s="5">
        <f t="shared" si="36"/>
        <v>0.39999609607557995</v>
      </c>
      <c r="BX30" s="5">
        <f t="shared" si="37"/>
        <v>0.49979395911288227</v>
      </c>
      <c r="BY30" s="5">
        <v>4.0983999999999998</v>
      </c>
      <c r="BZ30" s="5">
        <v>36.777799999999999</v>
      </c>
      <c r="CA30" s="5">
        <f t="shared" si="38"/>
        <v>0.36110841887307804</v>
      </c>
      <c r="CB30" s="5">
        <f t="shared" si="39"/>
        <v>0.60401485328196103</v>
      </c>
    </row>
    <row r="31" spans="1:80" ht="20" customHeight="1" x14ac:dyDescent="0.15">
      <c r="A31" s="25">
        <v>4.2561</v>
      </c>
      <c r="B31" s="4">
        <v>34.525500000000001</v>
      </c>
      <c r="C31" s="5">
        <f t="shared" si="0"/>
        <v>0.39130794549767389</v>
      </c>
      <c r="D31" s="5">
        <f t="shared" si="1"/>
        <v>0.48045438289120107</v>
      </c>
      <c r="E31" s="5">
        <v>4.2560700000000002</v>
      </c>
      <c r="F31" s="5">
        <v>59.2</v>
      </c>
      <c r="G31" s="5">
        <f t="shared" si="2"/>
        <v>0.89999936561238492</v>
      </c>
      <c r="H31" s="5">
        <f t="shared" si="3"/>
        <v>0.87833827893175076</v>
      </c>
      <c r="I31" s="5">
        <v>4.3785999999999996</v>
      </c>
      <c r="J31" s="5">
        <v>50.181699999999999</v>
      </c>
      <c r="K31" s="5">
        <f t="shared" si="4"/>
        <v>0.39705468955448553</v>
      </c>
      <c r="L31" s="5">
        <f t="shared" si="5"/>
        <v>0.52154170737284078</v>
      </c>
      <c r="M31" s="5">
        <v>4.3785999999999996</v>
      </c>
      <c r="N31" s="5">
        <v>56.714300000000001</v>
      </c>
      <c r="O31" s="5">
        <f t="shared" si="6"/>
        <v>0.3857117688513037</v>
      </c>
      <c r="P31" s="5">
        <f t="shared" si="7"/>
        <v>0.58946546780012288</v>
      </c>
      <c r="Q31" s="5">
        <v>4.9915000000000003</v>
      </c>
      <c r="R31" s="5">
        <v>62.290799999999997</v>
      </c>
      <c r="S31" s="5">
        <f t="shared" si="8"/>
        <v>0.48214475450848571</v>
      </c>
      <c r="T31" s="5">
        <f t="shared" si="9"/>
        <v>0.6853593111506715</v>
      </c>
      <c r="U31" s="5">
        <v>4.9914699999999996</v>
      </c>
      <c r="V31" s="5">
        <v>40.038499999999999</v>
      </c>
      <c r="W31" s="5">
        <f t="shared" si="10"/>
        <v>0.51923138937231028</v>
      </c>
      <c r="X31" s="5">
        <f t="shared" si="11"/>
        <v>0.55877706416128659</v>
      </c>
      <c r="Y31" s="5">
        <v>4.1334999999999997</v>
      </c>
      <c r="Z31" s="5">
        <v>63.658200000000001</v>
      </c>
      <c r="AA31" s="5">
        <f t="shared" si="12"/>
        <v>0.62790616422020995</v>
      </c>
      <c r="AB31" s="5">
        <f t="shared" si="13"/>
        <v>0.59799516592815405</v>
      </c>
      <c r="AC31" s="5">
        <v>4.1334999999999997</v>
      </c>
      <c r="AD31" s="5">
        <v>30.511199999999999</v>
      </c>
      <c r="AE31" s="5">
        <f t="shared" si="14"/>
        <v>0.40298522013804938</v>
      </c>
      <c r="AF31" s="5">
        <f t="shared" si="15"/>
        <v>0.2606217775909962</v>
      </c>
      <c r="AG31" s="5">
        <v>5.1140299999999996</v>
      </c>
      <c r="AH31" s="5">
        <v>64.1875</v>
      </c>
      <c r="AI31" s="5">
        <f t="shared" si="16"/>
        <v>0.56249993125530018</v>
      </c>
      <c r="AJ31" s="5">
        <f t="shared" si="17"/>
        <v>0.55360586626003494</v>
      </c>
      <c r="AK31" s="5">
        <v>5.1140299999999996</v>
      </c>
      <c r="AL31" s="5">
        <v>102</v>
      </c>
      <c r="AM31" s="5">
        <f t="shared" si="18"/>
        <v>0.96428544491876955</v>
      </c>
      <c r="AN31" s="5">
        <f t="shared" si="19"/>
        <v>0.99029126213592233</v>
      </c>
      <c r="AO31" s="5">
        <v>4.1334999999999997</v>
      </c>
      <c r="AP31" s="5">
        <v>41</v>
      </c>
      <c r="AQ31" s="5">
        <f t="shared" si="20"/>
        <v>0.5</v>
      </c>
      <c r="AR31" s="5">
        <f t="shared" si="21"/>
        <v>0.5379010314580267</v>
      </c>
      <c r="AS31" s="5">
        <v>4.1334999999999997</v>
      </c>
      <c r="AT31" s="5">
        <v>37.7059</v>
      </c>
      <c r="AU31" s="5">
        <f t="shared" si="22"/>
        <v>0.52941123732506112</v>
      </c>
      <c r="AV31" s="5">
        <f t="shared" si="23"/>
        <v>0.61422765220932596</v>
      </c>
      <c r="AW31" s="5">
        <v>4.5011999999999999</v>
      </c>
      <c r="AX31" s="5">
        <v>18</v>
      </c>
      <c r="AY31" s="5">
        <f t="shared" si="24"/>
        <v>0.5</v>
      </c>
      <c r="AZ31" s="5">
        <f t="shared" si="25"/>
        <v>0.58853533173774863</v>
      </c>
      <c r="BA31" s="5">
        <v>4.5011999999999999</v>
      </c>
      <c r="BB31" s="5">
        <v>22.487500000000001</v>
      </c>
      <c r="BC31" s="5">
        <f t="shared" si="26"/>
        <v>0.71052656503057599</v>
      </c>
      <c r="BD31" s="5">
        <f t="shared" si="27"/>
        <v>0.72754831988508051</v>
      </c>
      <c r="BE31" s="5">
        <v>4.5011999999999999</v>
      </c>
      <c r="BF31" s="5">
        <v>23.75</v>
      </c>
      <c r="BG31" s="5">
        <f t="shared" si="28"/>
        <v>0.56250023431261431</v>
      </c>
      <c r="BH31" s="5">
        <f t="shared" si="29"/>
        <v>0.46568627450980393</v>
      </c>
      <c r="BI31" s="5">
        <v>4.5011999999999999</v>
      </c>
      <c r="BJ31" s="5">
        <v>28.122399999999999</v>
      </c>
      <c r="BK31" s="5">
        <f t="shared" si="30"/>
        <v>0.42857142857142855</v>
      </c>
      <c r="BL31" s="5">
        <f t="shared" si="31"/>
        <v>0.45791513335721495</v>
      </c>
      <c r="BM31" s="5">
        <v>4.2560700000000002</v>
      </c>
      <c r="BN31" s="5">
        <v>13.801500000000001</v>
      </c>
      <c r="BO31" s="5">
        <f t="shared" si="32"/>
        <v>0.58695670162237901</v>
      </c>
      <c r="BP31" s="5">
        <f t="shared" si="33"/>
        <v>0.36305310258292106</v>
      </c>
      <c r="BQ31" s="5">
        <v>4.2560700000000002</v>
      </c>
      <c r="BR31" s="5">
        <v>35.1096</v>
      </c>
      <c r="BS31" s="5">
        <f t="shared" si="34"/>
        <v>0.57446842972663259</v>
      </c>
      <c r="BT31" s="5">
        <f t="shared" si="35"/>
        <v>0.32417848763611085</v>
      </c>
      <c r="BU31" s="5">
        <v>4.2561</v>
      </c>
      <c r="BV31" s="5">
        <v>25.584599999999998</v>
      </c>
      <c r="BW31" s="5">
        <f t="shared" si="36"/>
        <v>0.41538731810152152</v>
      </c>
      <c r="BX31" s="5">
        <f t="shared" si="37"/>
        <v>0.42341154060660419</v>
      </c>
      <c r="BY31" s="5">
        <v>4.2561</v>
      </c>
      <c r="BZ31" s="5">
        <v>24</v>
      </c>
      <c r="CA31" s="5">
        <f t="shared" si="38"/>
        <v>0.37500330411031318</v>
      </c>
      <c r="CB31" s="5">
        <f t="shared" si="39"/>
        <v>0.39416051201450508</v>
      </c>
    </row>
    <row r="32" spans="1:80" ht="20" customHeight="1" x14ac:dyDescent="0.15">
      <c r="A32" s="25">
        <v>4.4137000000000004</v>
      </c>
      <c r="B32" s="4">
        <v>32.979199999999999</v>
      </c>
      <c r="C32" s="5">
        <f t="shared" si="0"/>
        <v>0.40579776768475445</v>
      </c>
      <c r="D32" s="5">
        <f t="shared" si="1"/>
        <v>0.45893618294435989</v>
      </c>
      <c r="E32" s="5">
        <v>4.4137000000000004</v>
      </c>
      <c r="F32" s="5">
        <v>63.4</v>
      </c>
      <c r="G32" s="5">
        <f t="shared" si="2"/>
        <v>0.93333220553312879</v>
      </c>
      <c r="H32" s="5">
        <f t="shared" si="3"/>
        <v>0.94065281899109787</v>
      </c>
      <c r="I32" s="5">
        <v>4.5407999999999999</v>
      </c>
      <c r="J32" s="5">
        <v>46.484400000000001</v>
      </c>
      <c r="K32" s="5">
        <f t="shared" si="4"/>
        <v>0.41176310563399443</v>
      </c>
      <c r="L32" s="5">
        <f t="shared" si="5"/>
        <v>0.48311542538818097</v>
      </c>
      <c r="M32" s="5">
        <v>4.5407999999999999</v>
      </c>
      <c r="N32" s="5">
        <v>55.72</v>
      </c>
      <c r="O32" s="5">
        <f t="shared" si="6"/>
        <v>0.39999999999999997</v>
      </c>
      <c r="P32" s="5">
        <f t="shared" si="7"/>
        <v>0.57913111624092772</v>
      </c>
      <c r="Q32" s="5">
        <v>5.1763000000000003</v>
      </c>
      <c r="R32" s="5">
        <v>48</v>
      </c>
      <c r="S32" s="5">
        <f t="shared" si="8"/>
        <v>0.49999517034203639</v>
      </c>
      <c r="T32" s="5">
        <f t="shared" si="9"/>
        <v>0.52812368656739406</v>
      </c>
      <c r="U32" s="5">
        <v>5.1763300000000001</v>
      </c>
      <c r="V32" s="5">
        <v>43.153799999999997</v>
      </c>
      <c r="W32" s="5">
        <f t="shared" si="10"/>
        <v>0.53846121838848504</v>
      </c>
      <c r="X32" s="5">
        <f t="shared" si="11"/>
        <v>0.60225417214439425</v>
      </c>
      <c r="Y32" s="5">
        <v>4.2866</v>
      </c>
      <c r="Z32" s="5">
        <v>64.532200000000003</v>
      </c>
      <c r="AA32" s="5">
        <f t="shared" si="12"/>
        <v>0.65116307331470957</v>
      </c>
      <c r="AB32" s="5">
        <f t="shared" si="13"/>
        <v>0.60620538511470357</v>
      </c>
      <c r="AC32" s="5">
        <v>4.2866</v>
      </c>
      <c r="AD32" s="5">
        <v>38.9069</v>
      </c>
      <c r="AE32" s="5">
        <f t="shared" si="14"/>
        <v>0.41791132082829624</v>
      </c>
      <c r="AF32" s="5">
        <f t="shared" si="15"/>
        <v>0.33233650064747144</v>
      </c>
      <c r="AG32" s="5">
        <v>5.3034400000000002</v>
      </c>
      <c r="AH32" s="5">
        <v>65.333299999999994</v>
      </c>
      <c r="AI32" s="5">
        <f t="shared" si="16"/>
        <v>0.58333342499293306</v>
      </c>
      <c r="AJ32" s="5">
        <f t="shared" si="17"/>
        <v>0.56348818916653154</v>
      </c>
      <c r="AK32" s="5">
        <v>5.3034400000000002</v>
      </c>
      <c r="AL32" s="5">
        <v>88</v>
      </c>
      <c r="AM32" s="5">
        <f t="shared" si="18"/>
        <v>1</v>
      </c>
      <c r="AN32" s="5">
        <f t="shared" si="19"/>
        <v>0.85436893203883491</v>
      </c>
      <c r="AO32" s="5">
        <v>4.2865900000000003</v>
      </c>
      <c r="AP32" s="5">
        <v>45.703699999999998</v>
      </c>
      <c r="AQ32" s="5">
        <f t="shared" si="20"/>
        <v>0.51851820491109235</v>
      </c>
      <c r="AR32" s="5">
        <f t="shared" si="21"/>
        <v>0.59961139930361496</v>
      </c>
      <c r="AS32" s="5">
        <v>4.2865900000000003</v>
      </c>
      <c r="AT32" s="5">
        <v>36.931600000000003</v>
      </c>
      <c r="AU32" s="5">
        <f t="shared" si="22"/>
        <v>0.54901872887510206</v>
      </c>
      <c r="AV32" s="5">
        <f t="shared" si="23"/>
        <v>0.60161433516595397</v>
      </c>
      <c r="AW32" s="5">
        <v>4.66791</v>
      </c>
      <c r="AX32" s="5">
        <v>18.1084</v>
      </c>
      <c r="AY32" s="5">
        <f t="shared" si="24"/>
        <v>0.51851839509464148</v>
      </c>
      <c r="AZ32" s="5">
        <f t="shared" si="25"/>
        <v>0.59207962229110267</v>
      </c>
      <c r="BA32" s="5">
        <v>4.66791</v>
      </c>
      <c r="BB32" s="5">
        <v>20.0443</v>
      </c>
      <c r="BC32" s="5">
        <f t="shared" si="26"/>
        <v>0.73684218834352533</v>
      </c>
      <c r="BD32" s="5">
        <f t="shared" si="27"/>
        <v>0.64850235856687133</v>
      </c>
      <c r="BE32" s="5">
        <v>4.66791</v>
      </c>
      <c r="BF32" s="5">
        <v>28.666699999999999</v>
      </c>
      <c r="BG32" s="5">
        <f t="shared" si="28"/>
        <v>0.58333343747227306</v>
      </c>
      <c r="BH32" s="5">
        <f t="shared" si="29"/>
        <v>0.56209215686274505</v>
      </c>
      <c r="BI32" s="5">
        <v>4.6679000000000004</v>
      </c>
      <c r="BJ32" s="5">
        <v>28.703700000000001</v>
      </c>
      <c r="BK32" s="5">
        <f t="shared" si="30"/>
        <v>0.44444338652549797</v>
      </c>
      <c r="BL32" s="5">
        <f t="shared" si="31"/>
        <v>0.46738040186276747</v>
      </c>
      <c r="BM32" s="5">
        <v>4.4137000000000004</v>
      </c>
      <c r="BN32" s="5">
        <v>16.699400000000001</v>
      </c>
      <c r="BO32" s="5">
        <f t="shared" si="32"/>
        <v>0.60869553225174733</v>
      </c>
      <c r="BP32" s="5">
        <f t="shared" si="33"/>
        <v>0.43928333741066056</v>
      </c>
      <c r="BQ32" s="5">
        <v>4.4137000000000004</v>
      </c>
      <c r="BR32" s="5">
        <v>40.548200000000001</v>
      </c>
      <c r="BS32" s="5">
        <f t="shared" si="34"/>
        <v>0.59574473828777219</v>
      </c>
      <c r="BT32" s="5">
        <f t="shared" si="35"/>
        <v>0.37439487070107746</v>
      </c>
      <c r="BU32" s="5">
        <v>4.4137000000000004</v>
      </c>
      <c r="BV32" s="5">
        <v>29.532499999999999</v>
      </c>
      <c r="BW32" s="5">
        <f t="shared" si="36"/>
        <v>0.43076878031641308</v>
      </c>
      <c r="BX32" s="5">
        <f t="shared" si="37"/>
        <v>0.48874718865897998</v>
      </c>
      <c r="BY32" s="5">
        <v>4.4137000000000004</v>
      </c>
      <c r="BZ32" s="5">
        <v>23.222200000000001</v>
      </c>
      <c r="CA32" s="5">
        <f t="shared" si="38"/>
        <v>0.38888937838671306</v>
      </c>
      <c r="CB32" s="5">
        <f t="shared" si="39"/>
        <v>0.38138642675430168</v>
      </c>
    </row>
    <row r="33" spans="1:80" ht="20" customHeight="1" x14ac:dyDescent="0.15">
      <c r="A33" s="25">
        <v>4.5712999999999999</v>
      </c>
      <c r="B33" s="4">
        <v>29.863299999999999</v>
      </c>
      <c r="C33" s="5">
        <f t="shared" si="0"/>
        <v>0.42028758987183495</v>
      </c>
      <c r="D33" s="5">
        <f t="shared" si="1"/>
        <v>0.41557554192103818</v>
      </c>
      <c r="E33" s="5">
        <v>4.5713299999999997</v>
      </c>
      <c r="F33" s="5">
        <v>67.400000000000006</v>
      </c>
      <c r="G33" s="5">
        <f t="shared" si="2"/>
        <v>0.96666504545387244</v>
      </c>
      <c r="H33" s="5">
        <f t="shared" si="3"/>
        <v>1</v>
      </c>
      <c r="I33" s="5">
        <v>4.7030000000000003</v>
      </c>
      <c r="J33" s="5">
        <v>51.106400000000001</v>
      </c>
      <c r="K33" s="5">
        <f t="shared" si="4"/>
        <v>0.42647152171350333</v>
      </c>
      <c r="L33" s="5">
        <f t="shared" si="5"/>
        <v>0.53115217526866076</v>
      </c>
      <c r="M33" s="5">
        <v>4.7030000000000003</v>
      </c>
      <c r="N33" s="5">
        <v>57.32</v>
      </c>
      <c r="O33" s="5">
        <f t="shared" si="6"/>
        <v>0.41428823114869628</v>
      </c>
      <c r="P33" s="5">
        <f t="shared" si="7"/>
        <v>0.59576086832250497</v>
      </c>
      <c r="Q33" s="5">
        <v>5.3612000000000002</v>
      </c>
      <c r="R33" s="5">
        <v>56.8673</v>
      </c>
      <c r="S33" s="5">
        <f t="shared" si="8"/>
        <v>0.51785524549151429</v>
      </c>
      <c r="T33" s="5">
        <f t="shared" si="9"/>
        <v>0.62568683585695772</v>
      </c>
      <c r="U33" s="5">
        <v>5.3612000000000002</v>
      </c>
      <c r="V33" s="5">
        <v>35.576900000000002</v>
      </c>
      <c r="W33" s="5">
        <f t="shared" si="10"/>
        <v>0.55769208764208344</v>
      </c>
      <c r="X33" s="5">
        <f t="shared" si="11"/>
        <v>0.49651100151003857</v>
      </c>
      <c r="Y33" s="5">
        <v>4.4396899999999997</v>
      </c>
      <c r="Z33" s="5">
        <v>63.855600000000003</v>
      </c>
      <c r="AA33" s="5">
        <f t="shared" si="12"/>
        <v>0.67441846334264521</v>
      </c>
      <c r="AB33" s="5">
        <f t="shared" si="13"/>
        <v>0.59984951062772485</v>
      </c>
      <c r="AC33" s="5">
        <v>4.4397000000000002</v>
      </c>
      <c r="AD33" s="5">
        <v>39.965000000000003</v>
      </c>
      <c r="AE33" s="5">
        <f t="shared" si="14"/>
        <v>0.43283742151854315</v>
      </c>
      <c r="AF33" s="5">
        <f t="shared" si="15"/>
        <v>0.34137462116941203</v>
      </c>
      <c r="AG33" s="5">
        <v>5.4928499999999998</v>
      </c>
      <c r="AH33" s="5">
        <v>64.527799999999999</v>
      </c>
      <c r="AI33" s="5">
        <f t="shared" si="16"/>
        <v>0.60416691873056594</v>
      </c>
      <c r="AJ33" s="5">
        <f t="shared" si="17"/>
        <v>0.55654089373872306</v>
      </c>
      <c r="AK33" s="7"/>
      <c r="AL33" s="7"/>
      <c r="AM33" s="7"/>
      <c r="AN33" s="7"/>
      <c r="AO33" s="5">
        <v>4.4396899999999997</v>
      </c>
      <c r="AP33" s="5">
        <v>49.222200000000001</v>
      </c>
      <c r="AQ33" s="5">
        <f t="shared" si="20"/>
        <v>0.53703761945082862</v>
      </c>
      <c r="AR33" s="5">
        <f t="shared" si="21"/>
        <v>0.64577249147886051</v>
      </c>
      <c r="AS33" s="5">
        <v>4.4396899999999997</v>
      </c>
      <c r="AT33" s="5">
        <v>33.566699999999997</v>
      </c>
      <c r="AU33" s="5">
        <f t="shared" si="22"/>
        <v>0.56862750120713701</v>
      </c>
      <c r="AV33" s="5">
        <f t="shared" si="23"/>
        <v>0.54680024434941965</v>
      </c>
      <c r="AW33" s="5">
        <v>4.8346200000000001</v>
      </c>
      <c r="AX33" s="5">
        <v>16.882000000000001</v>
      </c>
      <c r="AY33" s="5">
        <f t="shared" si="24"/>
        <v>0.53703679018928285</v>
      </c>
      <c r="AZ33" s="5">
        <f t="shared" si="25"/>
        <v>0.55198074835537081</v>
      </c>
      <c r="BA33" s="5">
        <v>4.8346200000000001</v>
      </c>
      <c r="BB33" s="5">
        <v>22.759</v>
      </c>
      <c r="BC33" s="5">
        <f t="shared" si="26"/>
        <v>0.76315781165647467</v>
      </c>
      <c r="BD33" s="5">
        <f t="shared" si="27"/>
        <v>0.73633228292449349</v>
      </c>
      <c r="BE33" s="5">
        <v>4.8346200000000001</v>
      </c>
      <c r="BF33" s="5">
        <v>29.25</v>
      </c>
      <c r="BG33" s="5">
        <f t="shared" si="28"/>
        <v>0.60416664063193182</v>
      </c>
      <c r="BH33" s="5">
        <f t="shared" si="29"/>
        <v>0.57352941176470584</v>
      </c>
      <c r="BI33" s="5">
        <v>4.8346</v>
      </c>
      <c r="BJ33" s="5">
        <v>25.050899999999999</v>
      </c>
      <c r="BK33" s="5">
        <f t="shared" si="30"/>
        <v>0.46031534447956735</v>
      </c>
      <c r="BL33" s="5">
        <f t="shared" si="31"/>
        <v>0.40790210701143059</v>
      </c>
      <c r="BM33" s="5">
        <v>4.5713299999999997</v>
      </c>
      <c r="BN33" s="5">
        <v>18.820399999999999</v>
      </c>
      <c r="BO33" s="5">
        <f t="shared" si="32"/>
        <v>0.63043436288111565</v>
      </c>
      <c r="BP33" s="5">
        <f t="shared" si="33"/>
        <v>0.4950769562621169</v>
      </c>
      <c r="BQ33" s="5">
        <v>4.5713299999999997</v>
      </c>
      <c r="BR33" s="5">
        <v>37.271599999999999</v>
      </c>
      <c r="BS33" s="5">
        <f t="shared" si="34"/>
        <v>0.61702104684891157</v>
      </c>
      <c r="BT33" s="5">
        <f t="shared" si="35"/>
        <v>0.34414094492042258</v>
      </c>
      <c r="BU33" s="5">
        <v>4.5712999999999999</v>
      </c>
      <c r="BV33" s="5">
        <v>32.029600000000002</v>
      </c>
      <c r="BW33" s="5">
        <f t="shared" si="36"/>
        <v>0.44615024253130459</v>
      </c>
      <c r="BX33" s="5">
        <f t="shared" si="37"/>
        <v>0.53007286731132364</v>
      </c>
      <c r="BY33" s="5">
        <v>4.5712999999999999</v>
      </c>
      <c r="BZ33" s="5">
        <v>26.8889</v>
      </c>
      <c r="CA33" s="5">
        <f t="shared" si="38"/>
        <v>0.40277545266311288</v>
      </c>
      <c r="CB33" s="5">
        <f t="shared" si="39"/>
        <v>0.44160594131278441</v>
      </c>
    </row>
    <row r="34" spans="1:80" ht="20" customHeight="1" x14ac:dyDescent="0.15">
      <c r="A34" s="25">
        <v>4.7290000000000001</v>
      </c>
      <c r="B34" s="4">
        <v>35.6541</v>
      </c>
      <c r="C34" s="5">
        <f t="shared" si="0"/>
        <v>0.4347866061085266</v>
      </c>
      <c r="D34" s="5">
        <f t="shared" si="1"/>
        <v>0.49615989958266127</v>
      </c>
      <c r="E34" s="5">
        <v>4.7289700000000003</v>
      </c>
      <c r="F34" s="5">
        <v>62</v>
      </c>
      <c r="G34" s="5">
        <f t="shared" si="2"/>
        <v>1</v>
      </c>
      <c r="H34" s="5">
        <f t="shared" si="3"/>
        <v>0.91988130563798209</v>
      </c>
      <c r="I34" s="5">
        <v>4.8651</v>
      </c>
      <c r="J34" s="5">
        <v>54.823500000000003</v>
      </c>
      <c r="K34" s="5">
        <f t="shared" si="4"/>
        <v>0.4411708697189804</v>
      </c>
      <c r="L34" s="5">
        <f t="shared" si="5"/>
        <v>0.56978423995510197</v>
      </c>
      <c r="M34" s="5">
        <v>4.8651</v>
      </c>
      <c r="N34" s="5">
        <v>56.428600000000003</v>
      </c>
      <c r="O34" s="5">
        <f t="shared" si="6"/>
        <v>0.42856765327695556</v>
      </c>
      <c r="P34" s="5">
        <f t="shared" si="7"/>
        <v>0.58649601769405624</v>
      </c>
      <c r="Q34" s="5">
        <v>5.5461</v>
      </c>
      <c r="R34" s="5">
        <v>51.755099999999999</v>
      </c>
      <c r="S34" s="5">
        <f t="shared" si="8"/>
        <v>0.53571532064099214</v>
      </c>
      <c r="T34" s="5">
        <f t="shared" si="9"/>
        <v>0.5694394627221695</v>
      </c>
      <c r="U34" s="5">
        <v>5.5460700000000003</v>
      </c>
      <c r="V34" s="5">
        <v>34.923099999999998</v>
      </c>
      <c r="W34" s="5">
        <f t="shared" si="10"/>
        <v>0.57692295689568196</v>
      </c>
      <c r="X34" s="5">
        <f t="shared" si="11"/>
        <v>0.4873865726590913</v>
      </c>
      <c r="Y34" s="5">
        <v>4.5927800000000003</v>
      </c>
      <c r="Z34" s="5">
        <v>60.732799999999997</v>
      </c>
      <c r="AA34" s="5">
        <f t="shared" si="12"/>
        <v>0.69767385337058097</v>
      </c>
      <c r="AB34" s="5">
        <f t="shared" si="13"/>
        <v>0.57051441626187027</v>
      </c>
      <c r="AC34" s="5">
        <v>4.5928000000000004</v>
      </c>
      <c r="AD34" s="5">
        <v>34.878399999999999</v>
      </c>
      <c r="AE34" s="5">
        <f t="shared" si="14"/>
        <v>0.44776352220879001</v>
      </c>
      <c r="AF34" s="5">
        <f t="shared" si="15"/>
        <v>0.29792569966208482</v>
      </c>
      <c r="AG34" s="5">
        <v>5.6822600000000003</v>
      </c>
      <c r="AH34" s="5">
        <v>61.25</v>
      </c>
      <c r="AI34" s="5">
        <f t="shared" si="16"/>
        <v>0.62500041246819882</v>
      </c>
      <c r="AJ34" s="5">
        <f t="shared" si="17"/>
        <v>0.52827044686936153</v>
      </c>
      <c r="AK34" s="7"/>
      <c r="AL34" s="7"/>
      <c r="AM34" s="7"/>
      <c r="AN34" s="7"/>
      <c r="AO34" s="5">
        <v>4.5927800000000003</v>
      </c>
      <c r="AP34" s="5">
        <v>47.444400000000002</v>
      </c>
      <c r="AQ34" s="5">
        <f t="shared" si="20"/>
        <v>0.55555582436192097</v>
      </c>
      <c r="AR34" s="5">
        <f t="shared" si="21"/>
        <v>0.62244857797334641</v>
      </c>
      <c r="AS34" s="5">
        <v>4.5927800000000003</v>
      </c>
      <c r="AT34" s="5">
        <v>39.0623</v>
      </c>
      <c r="AU34" s="5">
        <f t="shared" si="22"/>
        <v>0.58823499275717783</v>
      </c>
      <c r="AV34" s="5">
        <f t="shared" si="23"/>
        <v>0.63632335573203014</v>
      </c>
      <c r="AW34" s="5">
        <v>5.0013300000000003</v>
      </c>
      <c r="AX34" s="5">
        <v>16.185199999999998</v>
      </c>
      <c r="AY34" s="5">
        <f t="shared" si="24"/>
        <v>0.55555518528392434</v>
      </c>
      <c r="AZ34" s="5">
        <f t="shared" si="25"/>
        <v>0.52919789173565601</v>
      </c>
      <c r="BA34" s="5">
        <v>5.0013300000000003</v>
      </c>
      <c r="BB34" s="5">
        <v>21.675899999999999</v>
      </c>
      <c r="BC34" s="5">
        <f t="shared" si="26"/>
        <v>0.78947343496942401</v>
      </c>
      <c r="BD34" s="5">
        <f t="shared" si="27"/>
        <v>0.70129025578641535</v>
      </c>
      <c r="BE34" s="5">
        <v>5.0013300000000003</v>
      </c>
      <c r="BF34" s="5">
        <v>33</v>
      </c>
      <c r="BG34" s="5">
        <f t="shared" si="28"/>
        <v>0.62499984379159057</v>
      </c>
      <c r="BH34" s="5">
        <f t="shared" si="29"/>
        <v>0.6470588235294118</v>
      </c>
      <c r="BI34" s="5">
        <v>5.0012999999999996</v>
      </c>
      <c r="BJ34" s="5">
        <v>23.056699999999999</v>
      </c>
      <c r="BK34" s="5">
        <f t="shared" si="30"/>
        <v>0.47618730243363666</v>
      </c>
      <c r="BL34" s="5">
        <f t="shared" si="31"/>
        <v>0.37543068355749504</v>
      </c>
      <c r="BM34" s="5">
        <v>4.7289700000000003</v>
      </c>
      <c r="BN34" s="5">
        <v>23.347799999999999</v>
      </c>
      <c r="BO34" s="5">
        <f t="shared" si="32"/>
        <v>0.6521745726153898</v>
      </c>
      <c r="BP34" s="5">
        <f t="shared" si="33"/>
        <v>0.61417173702028938</v>
      </c>
      <c r="BQ34" s="5">
        <v>4.7289700000000003</v>
      </c>
      <c r="BR34" s="5">
        <v>35.103200000000001</v>
      </c>
      <c r="BS34" s="5">
        <f t="shared" si="34"/>
        <v>0.63829870517269538</v>
      </c>
      <c r="BT34" s="5">
        <f t="shared" si="35"/>
        <v>0.32411939433055137</v>
      </c>
      <c r="BU34" s="5">
        <v>4.7290000000000001</v>
      </c>
      <c r="BV34" s="5">
        <v>32.609499999999997</v>
      </c>
      <c r="BW34" s="5">
        <f t="shared" si="36"/>
        <v>0.46154146455724615</v>
      </c>
      <c r="BX34" s="5">
        <f t="shared" si="37"/>
        <v>0.53966990429442163</v>
      </c>
      <c r="BY34" s="5">
        <v>4.7290000000000001</v>
      </c>
      <c r="BZ34" s="5">
        <v>26</v>
      </c>
      <c r="CA34" s="5">
        <f t="shared" si="38"/>
        <v>0.41667033790034802</v>
      </c>
      <c r="CB34" s="5">
        <f t="shared" si="39"/>
        <v>0.42700722134904723</v>
      </c>
    </row>
    <row r="35" spans="1:80" ht="20" customHeight="1" x14ac:dyDescent="0.15">
      <c r="A35" s="25">
        <v>4.8865999999999996</v>
      </c>
      <c r="B35" s="4">
        <v>37.023299999999999</v>
      </c>
      <c r="C35" s="5">
        <f t="shared" si="0"/>
        <v>0.44927642829560704</v>
      </c>
      <c r="D35" s="5">
        <f t="shared" si="1"/>
        <v>0.51521358862567679</v>
      </c>
      <c r="E35" s="7"/>
      <c r="F35" s="7"/>
      <c r="G35" s="7"/>
      <c r="H35" s="7"/>
      <c r="I35" s="5">
        <v>5.0273000000000003</v>
      </c>
      <c r="J35" s="5">
        <v>56.117600000000003</v>
      </c>
      <c r="K35" s="5">
        <f t="shared" si="4"/>
        <v>0.4558792857984893</v>
      </c>
      <c r="L35" s="5">
        <f t="shared" si="5"/>
        <v>0.58323390633769145</v>
      </c>
      <c r="M35" s="5">
        <v>5.0273000000000003</v>
      </c>
      <c r="N35" s="5">
        <v>49.462000000000003</v>
      </c>
      <c r="O35" s="5">
        <f t="shared" si="6"/>
        <v>0.44285588442565188</v>
      </c>
      <c r="P35" s="5">
        <f t="shared" si="7"/>
        <v>0.5140879984118587</v>
      </c>
      <c r="Q35" s="5">
        <v>5.7309000000000001</v>
      </c>
      <c r="R35" s="5">
        <v>45.012799999999999</v>
      </c>
      <c r="S35" s="5">
        <f t="shared" si="8"/>
        <v>0.55356573647454288</v>
      </c>
      <c r="T35" s="5">
        <f t="shared" si="9"/>
        <v>0.49525678914001658</v>
      </c>
      <c r="U35" s="5">
        <v>5.7309400000000004</v>
      </c>
      <c r="V35" s="5">
        <v>36.769199999999998</v>
      </c>
      <c r="W35" s="5">
        <f t="shared" si="10"/>
        <v>0.59615382614928036</v>
      </c>
      <c r="X35" s="5">
        <f t="shared" si="11"/>
        <v>0.51315073310836268</v>
      </c>
      <c r="Y35" s="5">
        <v>4.74587</v>
      </c>
      <c r="Z35" s="5">
        <v>59.411000000000001</v>
      </c>
      <c r="AA35" s="5">
        <f t="shared" si="12"/>
        <v>0.72092924339851649</v>
      </c>
      <c r="AB35" s="5">
        <f t="shared" si="13"/>
        <v>0.55809763397264711</v>
      </c>
      <c r="AC35" s="5">
        <v>4.7458999999999998</v>
      </c>
      <c r="AD35" s="5">
        <v>34.543799999999997</v>
      </c>
      <c r="AE35" s="5">
        <f t="shared" si="14"/>
        <v>0.46268962289903681</v>
      </c>
      <c r="AF35" s="5">
        <f t="shared" si="15"/>
        <v>0.29506760011890237</v>
      </c>
      <c r="AG35" s="5">
        <v>5.8716699999999999</v>
      </c>
      <c r="AH35" s="5">
        <v>53.7361</v>
      </c>
      <c r="AI35" s="5">
        <f t="shared" si="16"/>
        <v>0.64583390620583159</v>
      </c>
      <c r="AJ35" s="5">
        <f t="shared" si="17"/>
        <v>0.46346438465333384</v>
      </c>
      <c r="AK35" s="7"/>
      <c r="AL35" s="7"/>
      <c r="AM35" s="7"/>
      <c r="AN35" s="7"/>
      <c r="AO35" s="5">
        <v>4.74587</v>
      </c>
      <c r="AP35" s="5">
        <v>53.481499999999997</v>
      </c>
      <c r="AQ35" s="5">
        <f t="shared" si="20"/>
        <v>0.57407402927301321</v>
      </c>
      <c r="AR35" s="5">
        <f t="shared" si="21"/>
        <v>0.70165253692493779</v>
      </c>
      <c r="AS35" s="5">
        <v>4.74587</v>
      </c>
      <c r="AT35" s="5">
        <v>37.716999999999999</v>
      </c>
      <c r="AU35" s="5">
        <f t="shared" si="22"/>
        <v>0.60784248430721854</v>
      </c>
      <c r="AV35" s="5">
        <f t="shared" si="23"/>
        <v>0.61440847077988181</v>
      </c>
      <c r="AW35" s="5">
        <v>5.16805</v>
      </c>
      <c r="AX35" s="5">
        <v>18.910799999999998</v>
      </c>
      <c r="AY35" s="5">
        <f t="shared" si="24"/>
        <v>0.57407469119345955</v>
      </c>
      <c r="AZ35" s="5">
        <f t="shared" si="25"/>
        <v>0.61831521952367874</v>
      </c>
      <c r="BA35" s="5">
        <v>5.16805</v>
      </c>
      <c r="BB35" s="5">
        <v>16.3047</v>
      </c>
      <c r="BC35" s="5">
        <f t="shared" si="26"/>
        <v>0.81579063680935493</v>
      </c>
      <c r="BD35" s="5">
        <f t="shared" si="27"/>
        <v>0.52751337815365307</v>
      </c>
      <c r="BE35" s="5">
        <v>5.16805</v>
      </c>
      <c r="BF35" s="5">
        <v>33.833300000000001</v>
      </c>
      <c r="BG35" s="5">
        <f t="shared" si="28"/>
        <v>0.64583429661852543</v>
      </c>
      <c r="BH35" s="5">
        <f t="shared" si="29"/>
        <v>0.6633980392156863</v>
      </c>
      <c r="BI35" s="5">
        <v>5.1680000000000001</v>
      </c>
      <c r="BJ35" s="5">
        <v>24.063500000000001</v>
      </c>
      <c r="BK35" s="5">
        <f t="shared" si="30"/>
        <v>0.49205926038770614</v>
      </c>
      <c r="BL35" s="5">
        <f t="shared" si="31"/>
        <v>0.39182433972709807</v>
      </c>
      <c r="BM35" s="5">
        <v>4.8865999999999996</v>
      </c>
      <c r="BN35" s="5">
        <v>20.8261</v>
      </c>
      <c r="BO35" s="5">
        <f t="shared" si="32"/>
        <v>0.67391340324475801</v>
      </c>
      <c r="BP35" s="5">
        <f t="shared" si="33"/>
        <v>0.54783756980778697</v>
      </c>
      <c r="BQ35" s="5">
        <v>4.8865999999999996</v>
      </c>
      <c r="BR35" s="5">
        <v>40.366199999999999</v>
      </c>
      <c r="BS35" s="5">
        <f t="shared" si="34"/>
        <v>0.65957501373383487</v>
      </c>
      <c r="BT35" s="5">
        <f t="shared" si="35"/>
        <v>0.37271440482422974</v>
      </c>
      <c r="BU35" s="5">
        <v>4.8865999999999996</v>
      </c>
      <c r="BV35" s="5">
        <v>28.398800000000001</v>
      </c>
      <c r="BW35" s="5">
        <f t="shared" si="36"/>
        <v>0.47692292677213766</v>
      </c>
      <c r="BX35" s="5">
        <f t="shared" si="37"/>
        <v>0.46998505582963318</v>
      </c>
      <c r="BY35" s="5">
        <v>4.8865999999999996</v>
      </c>
      <c r="BZ35" s="5">
        <v>26.666699999999999</v>
      </c>
      <c r="CA35" s="5">
        <f t="shared" si="38"/>
        <v>0.43055641217674778</v>
      </c>
      <c r="CB35" s="5">
        <f t="shared" si="39"/>
        <v>0.4379566719057168</v>
      </c>
    </row>
    <row r="36" spans="1:80" ht="20" customHeight="1" x14ac:dyDescent="0.15">
      <c r="A36" s="25">
        <v>5.0442</v>
      </c>
      <c r="B36" s="4">
        <v>38.107700000000001</v>
      </c>
      <c r="C36" s="5">
        <f t="shared" ref="C36:C67" si="40">$A36/10.8766</f>
        <v>0.4637662504826876</v>
      </c>
      <c r="D36" s="5">
        <f t="shared" ref="D36:D67" si="41">B36/71.8601</f>
        <v>0.53030402128580389</v>
      </c>
      <c r="E36" s="7"/>
      <c r="F36" s="7"/>
      <c r="G36" s="7"/>
      <c r="H36" s="7"/>
      <c r="I36" s="5">
        <v>5.1894999999999998</v>
      </c>
      <c r="J36" s="5">
        <v>55.820099999999996</v>
      </c>
      <c r="K36" s="5">
        <f t="shared" ref="K36:K72" si="42">I36/11.0277</f>
        <v>0.47058770187799814</v>
      </c>
      <c r="L36" s="5">
        <f t="shared" ref="L36:L72" si="43">J36/96.218</f>
        <v>0.58014196927809758</v>
      </c>
      <c r="M36" s="5">
        <v>5.1894999999999998</v>
      </c>
      <c r="N36" s="5">
        <v>48.522399999999998</v>
      </c>
      <c r="O36" s="5">
        <f t="shared" ref="O36:O67" si="44">M36/11.352</f>
        <v>0.45714411557434809</v>
      </c>
      <c r="P36" s="5">
        <f t="shared" ref="P36:P67" si="45">N36/96.2131</f>
        <v>0.50432217650195243</v>
      </c>
      <c r="Q36" s="5">
        <v>5.9157999999999999</v>
      </c>
      <c r="R36" s="5">
        <v>54.040799999999997</v>
      </c>
      <c r="S36" s="5">
        <f t="shared" ref="S36:S60" si="46">Q36/10.3527</f>
        <v>0.57142581162402073</v>
      </c>
      <c r="T36" s="5">
        <f t="shared" ref="T36:T60" si="47">R36/90.8878</f>
        <v>0.59458805252190061</v>
      </c>
      <c r="U36" s="5">
        <v>5.9158099999999996</v>
      </c>
      <c r="V36" s="5">
        <v>42</v>
      </c>
      <c r="W36" s="5">
        <f t="shared" ref="W36:W56" si="48">U36/9.61319</f>
        <v>0.61538469540287877</v>
      </c>
      <c r="X36" s="5">
        <f t="shared" ref="X36:X56" si="49">V36/71.6538</f>
        <v>0.58615174631352418</v>
      </c>
      <c r="Y36" s="5">
        <v>4.8989700000000003</v>
      </c>
      <c r="Z36" s="5">
        <v>58.718800000000002</v>
      </c>
      <c r="AA36" s="5">
        <f t="shared" si="12"/>
        <v>0.74418615249301612</v>
      </c>
      <c r="AB36" s="5">
        <f t="shared" si="13"/>
        <v>0.55159521552764756</v>
      </c>
      <c r="AC36" s="5">
        <v>4.899</v>
      </c>
      <c r="AD36" s="5">
        <v>36.070799999999998</v>
      </c>
      <c r="AE36" s="5">
        <f t="shared" ref="AE36:AE71" si="50">AC36/10.2572</f>
        <v>0.47761572358928367</v>
      </c>
      <c r="AF36" s="5">
        <f t="shared" ref="AF36:AF71" si="51">AD36/117.0708</f>
        <v>0.30811098924753222</v>
      </c>
      <c r="AG36" s="5">
        <v>6.06107</v>
      </c>
      <c r="AH36" s="5">
        <v>50.8889</v>
      </c>
      <c r="AI36" s="5">
        <f t="shared" ref="AI36:AI52" si="52">AG36/9.09161</f>
        <v>0.66666630002826788</v>
      </c>
      <c r="AJ36" s="5">
        <f t="shared" ref="AJ36:AJ52" si="53">AH36/115.9444</f>
        <v>0.43890778683575921</v>
      </c>
      <c r="AK36" s="7"/>
      <c r="AL36" s="7"/>
      <c r="AM36" s="7"/>
      <c r="AN36" s="7"/>
      <c r="AO36" s="5">
        <v>4.8989700000000003</v>
      </c>
      <c r="AP36" s="5">
        <v>54.777799999999999</v>
      </c>
      <c r="AQ36" s="5">
        <f t="shared" ref="AQ36:AQ58" si="54">AO36/8.267</f>
        <v>0.59259344381274959</v>
      </c>
      <c r="AR36" s="5">
        <f t="shared" ref="AR36:AR58" si="55">AP36/76.2222</f>
        <v>0.71865939319515837</v>
      </c>
      <c r="AS36" s="5">
        <v>4.8989700000000003</v>
      </c>
      <c r="AT36" s="5">
        <v>37.586300000000001</v>
      </c>
      <c r="AU36" s="5">
        <f t="shared" ref="AU36:AU55" si="56">AS36/7.80773</f>
        <v>0.62745125663925372</v>
      </c>
      <c r="AV36" s="5">
        <f t="shared" ref="AV36:AV55" si="57">AT36/61.3875</f>
        <v>0.61227937283648948</v>
      </c>
      <c r="AW36" s="5">
        <v>5.3347600000000002</v>
      </c>
      <c r="AX36" s="5">
        <v>19.471900000000002</v>
      </c>
      <c r="AY36" s="5">
        <f t="shared" ref="AY36:AY58" si="58">AW36/9.0024</f>
        <v>0.59259308628810103</v>
      </c>
      <c r="AZ36" s="5">
        <f t="shared" ref="AZ36:AZ58" si="59">AX36/30.5844</f>
        <v>0.63666117367023722</v>
      </c>
      <c r="BA36" s="5">
        <v>5.3347600000000002</v>
      </c>
      <c r="BB36" s="5">
        <v>21.0748</v>
      </c>
      <c r="BC36" s="5">
        <f t="shared" si="26"/>
        <v>0.84210626012230427</v>
      </c>
      <c r="BD36" s="5">
        <f t="shared" si="27"/>
        <v>0.68184259397061009</v>
      </c>
      <c r="BE36" s="5">
        <v>5.3347600000000002</v>
      </c>
      <c r="BF36" s="5">
        <v>30.666699999999999</v>
      </c>
      <c r="BG36" s="5">
        <f t="shared" ref="BG36:BG52" si="60">BE36/8.00213</f>
        <v>0.66666749977818418</v>
      </c>
      <c r="BH36" s="5">
        <f t="shared" ref="BH36:BH52" si="61">BF36/51</f>
        <v>0.60130784313725483</v>
      </c>
      <c r="BI36" s="5">
        <v>5.3348000000000004</v>
      </c>
      <c r="BJ36" s="5">
        <v>24.159199999999998</v>
      </c>
      <c r="BK36" s="5">
        <f t="shared" ref="BK36:BK67" si="62">BI36/10.5028</f>
        <v>0.50794073961229391</v>
      </c>
      <c r="BL36" s="5">
        <f t="shared" ref="BL36:BL67" si="63">BJ36/61.414</f>
        <v>0.39338261634155075</v>
      </c>
      <c r="BM36" s="5">
        <v>5.0442299999999998</v>
      </c>
      <c r="BN36" s="5">
        <v>25.741</v>
      </c>
      <c r="BO36" s="5">
        <f t="shared" si="32"/>
        <v>0.69565223387412634</v>
      </c>
      <c r="BP36" s="5">
        <f t="shared" si="33"/>
        <v>0.67712566848436551</v>
      </c>
      <c r="BQ36" s="5">
        <v>5.0442299999999998</v>
      </c>
      <c r="BR36" s="5">
        <v>52.195999999999998</v>
      </c>
      <c r="BS36" s="5">
        <f t="shared" si="34"/>
        <v>0.68085132229497436</v>
      </c>
      <c r="BT36" s="5">
        <f t="shared" si="35"/>
        <v>0.48194284015353178</v>
      </c>
      <c r="BU36" s="5">
        <v>5.0442</v>
      </c>
      <c r="BV36" s="5">
        <v>26.300599999999999</v>
      </c>
      <c r="BW36" s="5">
        <f t="shared" ref="BW36:BW69" si="64">BU36/10.2461</f>
        <v>0.49230438898702922</v>
      </c>
      <c r="BX36" s="5">
        <f t="shared" ref="BX36:BX69" si="65">BV36/60.4249</f>
        <v>0.43526096029947919</v>
      </c>
      <c r="BY36" s="5">
        <v>5.0442</v>
      </c>
      <c r="BZ36" s="5">
        <v>26.777799999999999</v>
      </c>
      <c r="CA36" s="5">
        <f t="shared" ref="CA36:CA67" si="66">BY36/11.3495</f>
        <v>0.44444248645314771</v>
      </c>
      <c r="CB36" s="5">
        <f t="shared" ref="CB36:CB67" si="67">BZ36/60.8889</f>
        <v>0.43978130660925063</v>
      </c>
    </row>
    <row r="37" spans="1:80" ht="20" customHeight="1" x14ac:dyDescent="0.15">
      <c r="A37" s="25">
        <v>5.2019000000000002</v>
      </c>
      <c r="B37" s="4">
        <v>36.289200000000001</v>
      </c>
      <c r="C37" s="5">
        <f t="shared" si="40"/>
        <v>0.47826526671937925</v>
      </c>
      <c r="D37" s="5">
        <f t="shared" si="41"/>
        <v>0.50499790565278924</v>
      </c>
      <c r="E37" s="7"/>
      <c r="F37" s="7"/>
      <c r="G37" s="7"/>
      <c r="H37" s="7"/>
      <c r="I37" s="5">
        <v>5.3517000000000001</v>
      </c>
      <c r="J37" s="5">
        <v>55.4178</v>
      </c>
      <c r="K37" s="5">
        <f t="shared" si="42"/>
        <v>0.48529611795750704</v>
      </c>
      <c r="L37" s="5">
        <f t="shared" si="43"/>
        <v>0.57596083892826699</v>
      </c>
      <c r="M37" s="5">
        <v>5.3517000000000001</v>
      </c>
      <c r="N37" s="5">
        <v>53.101999999999997</v>
      </c>
      <c r="O37" s="5">
        <f t="shared" si="44"/>
        <v>0.4714323467230444</v>
      </c>
      <c r="P37" s="5">
        <f t="shared" si="45"/>
        <v>0.5519206843974469</v>
      </c>
      <c r="Q37" s="5">
        <v>6.1006999999999998</v>
      </c>
      <c r="R37" s="5">
        <v>56.020400000000002</v>
      </c>
      <c r="S37" s="5">
        <f t="shared" si="46"/>
        <v>0.58928588677349869</v>
      </c>
      <c r="T37" s="5">
        <f t="shared" si="47"/>
        <v>0.61636875356208431</v>
      </c>
      <c r="U37" s="5">
        <v>6.1006799999999997</v>
      </c>
      <c r="V37" s="5">
        <v>43.769199999999998</v>
      </c>
      <c r="W37" s="5">
        <f t="shared" si="48"/>
        <v>0.63461556465647717</v>
      </c>
      <c r="X37" s="5">
        <f t="shared" si="49"/>
        <v>0.61084269082728337</v>
      </c>
      <c r="Y37" s="5">
        <v>5.05206</v>
      </c>
      <c r="Z37" s="5">
        <v>68.089200000000005</v>
      </c>
      <c r="AA37" s="5">
        <f t="shared" si="12"/>
        <v>0.76744154252095176</v>
      </c>
      <c r="AB37" s="5">
        <f t="shared" si="13"/>
        <v>0.63961928631213683</v>
      </c>
      <c r="AC37" s="5">
        <v>5.0521000000000003</v>
      </c>
      <c r="AD37" s="5">
        <v>45.927799999999998</v>
      </c>
      <c r="AE37" s="5">
        <f t="shared" si="50"/>
        <v>0.49254182427953053</v>
      </c>
      <c r="AF37" s="5">
        <f t="shared" si="51"/>
        <v>0.39230790256836029</v>
      </c>
      <c r="AG37" s="5">
        <v>6.2504799999999996</v>
      </c>
      <c r="AH37" s="5">
        <v>51.8125</v>
      </c>
      <c r="AI37" s="5">
        <f t="shared" si="52"/>
        <v>0.68749979376590065</v>
      </c>
      <c r="AJ37" s="5">
        <f t="shared" si="53"/>
        <v>0.44687367393336808</v>
      </c>
      <c r="AK37" s="7"/>
      <c r="AL37" s="7"/>
      <c r="AM37" s="7"/>
      <c r="AN37" s="7"/>
      <c r="AO37" s="5">
        <v>5.05206</v>
      </c>
      <c r="AP37" s="5">
        <v>58.444400000000002</v>
      </c>
      <c r="AQ37" s="5">
        <f t="shared" si="54"/>
        <v>0.61111164872384183</v>
      </c>
      <c r="AR37" s="5">
        <f t="shared" si="55"/>
        <v>0.76676348885232914</v>
      </c>
      <c r="AS37" s="5">
        <v>5.05206</v>
      </c>
      <c r="AT37" s="5">
        <v>43.079599999999999</v>
      </c>
      <c r="AU37" s="5">
        <f t="shared" si="56"/>
        <v>0.64705874818929443</v>
      </c>
      <c r="AV37" s="5">
        <f t="shared" si="57"/>
        <v>0.70176501730808383</v>
      </c>
      <c r="AW37" s="5">
        <v>5.5014700000000003</v>
      </c>
      <c r="AX37" s="5">
        <v>15.8148</v>
      </c>
      <c r="AY37" s="5">
        <f t="shared" si="58"/>
        <v>0.61111148138274241</v>
      </c>
      <c r="AZ37" s="5">
        <f t="shared" si="59"/>
        <v>0.51708714246478604</v>
      </c>
      <c r="BA37" s="5">
        <v>5.5014700000000003</v>
      </c>
      <c r="BB37" s="5">
        <v>21.024899999999999</v>
      </c>
      <c r="BC37" s="5">
        <f t="shared" si="26"/>
        <v>0.86842188343525362</v>
      </c>
      <c r="BD37" s="5">
        <f t="shared" si="27"/>
        <v>0.68022815656483948</v>
      </c>
      <c r="BE37" s="5">
        <v>5.5014700000000003</v>
      </c>
      <c r="BF37" s="5">
        <v>37.75</v>
      </c>
      <c r="BG37" s="5">
        <f t="shared" si="60"/>
        <v>0.68750070293784293</v>
      </c>
      <c r="BH37" s="5">
        <f t="shared" si="61"/>
        <v>0.74019607843137258</v>
      </c>
      <c r="BI37" s="5">
        <v>5.5015000000000001</v>
      </c>
      <c r="BJ37" s="5">
        <v>24.267600000000002</v>
      </c>
      <c r="BK37" s="5">
        <f t="shared" si="62"/>
        <v>0.52381269756636328</v>
      </c>
      <c r="BL37" s="5">
        <f t="shared" si="63"/>
        <v>0.39514768619533008</v>
      </c>
      <c r="BM37" s="5">
        <v>5.2018599999999999</v>
      </c>
      <c r="BN37" s="5">
        <v>23.552</v>
      </c>
      <c r="BO37" s="5">
        <f t="shared" si="32"/>
        <v>0.71739106450349466</v>
      </c>
      <c r="BP37" s="5">
        <f t="shared" si="33"/>
        <v>0.61954328674658232</v>
      </c>
      <c r="BQ37" s="5">
        <v>5.2018599999999999</v>
      </c>
      <c r="BR37" s="5">
        <v>50.275700000000001</v>
      </c>
      <c r="BS37" s="5">
        <f t="shared" si="34"/>
        <v>0.70212763085611396</v>
      </c>
      <c r="BT37" s="5">
        <f t="shared" si="35"/>
        <v>0.46421207848698981</v>
      </c>
      <c r="BU37" s="5">
        <v>5.2019000000000002</v>
      </c>
      <c r="BV37" s="5">
        <v>24.944400000000002</v>
      </c>
      <c r="BW37" s="5">
        <f t="shared" si="64"/>
        <v>0.50769561101297078</v>
      </c>
      <c r="BX37" s="5">
        <f t="shared" si="65"/>
        <v>0.41281657065216493</v>
      </c>
      <c r="BY37" s="5">
        <v>5.2019000000000002</v>
      </c>
      <c r="BZ37" s="5">
        <v>27.333300000000001</v>
      </c>
      <c r="CA37" s="5">
        <f t="shared" si="66"/>
        <v>0.4583373716903828</v>
      </c>
      <c r="CB37" s="5">
        <f t="shared" si="67"/>
        <v>0.44890448012691969</v>
      </c>
    </row>
    <row r="38" spans="1:80" ht="20" customHeight="1" x14ac:dyDescent="0.15">
      <c r="A38" s="25">
        <v>5.3594999999999997</v>
      </c>
      <c r="B38" s="4">
        <v>36.636400000000002</v>
      </c>
      <c r="C38" s="5">
        <f t="shared" si="40"/>
        <v>0.49275508890645969</v>
      </c>
      <c r="D38" s="5">
        <f t="shared" si="41"/>
        <v>0.50982951596226556</v>
      </c>
      <c r="E38" s="7"/>
      <c r="F38" s="7"/>
      <c r="G38" s="7"/>
      <c r="H38" s="7"/>
      <c r="I38" s="5">
        <v>5.5137999999999998</v>
      </c>
      <c r="J38" s="5">
        <v>55</v>
      </c>
      <c r="K38" s="5">
        <f t="shared" si="42"/>
        <v>0.49999546596298411</v>
      </c>
      <c r="L38" s="5">
        <f t="shared" si="43"/>
        <v>0.57161861605936515</v>
      </c>
      <c r="M38" s="5">
        <v>5.5137999999999998</v>
      </c>
      <c r="N38" s="5">
        <v>53.973100000000002</v>
      </c>
      <c r="O38" s="5">
        <f t="shared" si="44"/>
        <v>0.48571176885130368</v>
      </c>
      <c r="P38" s="5">
        <f t="shared" si="45"/>
        <v>0.56097454504636068</v>
      </c>
      <c r="Q38" s="5">
        <v>6.2854999999999999</v>
      </c>
      <c r="R38" s="5">
        <v>56.540799999999997</v>
      </c>
      <c r="S38" s="5">
        <f t="shared" si="46"/>
        <v>0.60713630260704932</v>
      </c>
      <c r="T38" s="5">
        <f t="shared" si="47"/>
        <v>0.62209449453061905</v>
      </c>
      <c r="U38" s="5">
        <v>6.2855499999999997</v>
      </c>
      <c r="V38" s="5">
        <v>44.230800000000002</v>
      </c>
      <c r="W38" s="5">
        <f t="shared" si="48"/>
        <v>0.65384643391007569</v>
      </c>
      <c r="X38" s="5">
        <f t="shared" si="49"/>
        <v>0.61728477763914824</v>
      </c>
      <c r="Y38" s="5">
        <v>5.2051499999999997</v>
      </c>
      <c r="Z38" s="5">
        <v>76.934600000000003</v>
      </c>
      <c r="AA38" s="5">
        <f t="shared" si="12"/>
        <v>0.7906969325488874</v>
      </c>
      <c r="AB38" s="5">
        <f t="shared" si="13"/>
        <v>0.72271158927861867</v>
      </c>
      <c r="AC38" s="5">
        <v>5.2051999999999996</v>
      </c>
      <c r="AD38" s="5">
        <v>51.229199999999999</v>
      </c>
      <c r="AE38" s="5">
        <f t="shared" si="50"/>
        <v>0.50746792496977733</v>
      </c>
      <c r="AF38" s="5">
        <f t="shared" si="51"/>
        <v>0.43759161123012735</v>
      </c>
      <c r="AG38" s="5">
        <v>6.4398900000000001</v>
      </c>
      <c r="AH38" s="5">
        <v>65.611099999999993</v>
      </c>
      <c r="AI38" s="5">
        <f t="shared" si="52"/>
        <v>0.70833328750353353</v>
      </c>
      <c r="AJ38" s="5">
        <f t="shared" si="53"/>
        <v>0.56588416516882223</v>
      </c>
      <c r="AK38" s="7"/>
      <c r="AL38" s="7"/>
      <c r="AM38" s="7"/>
      <c r="AN38" s="7"/>
      <c r="AO38" s="5">
        <v>5.2051499999999997</v>
      </c>
      <c r="AP38" s="5">
        <v>47.074100000000001</v>
      </c>
      <c r="AQ38" s="5">
        <f t="shared" si="54"/>
        <v>0.62962985363493407</v>
      </c>
      <c r="AR38" s="5">
        <f t="shared" si="55"/>
        <v>0.61759041329166564</v>
      </c>
      <c r="AS38" s="5">
        <v>5.2051499999999997</v>
      </c>
      <c r="AT38" s="5">
        <v>39.444400000000002</v>
      </c>
      <c r="AU38" s="5">
        <f t="shared" si="56"/>
        <v>0.66666623973933514</v>
      </c>
      <c r="AV38" s="5">
        <f t="shared" si="57"/>
        <v>0.64254774994909392</v>
      </c>
      <c r="AW38" s="5">
        <v>5.6681800000000004</v>
      </c>
      <c r="AX38" s="5">
        <v>17.3992</v>
      </c>
      <c r="AY38" s="5">
        <f t="shared" si="58"/>
        <v>0.62962987647738389</v>
      </c>
      <c r="AZ38" s="5">
        <f t="shared" si="59"/>
        <v>0.56889133022063543</v>
      </c>
      <c r="BA38" s="5">
        <v>5.6681800000000004</v>
      </c>
      <c r="BB38" s="5">
        <v>22.049900000000001</v>
      </c>
      <c r="BC38" s="5">
        <f t="shared" si="26"/>
        <v>0.89473750674820285</v>
      </c>
      <c r="BD38" s="5">
        <f t="shared" si="27"/>
        <v>0.71339044796593831</v>
      </c>
      <c r="BE38" s="5">
        <v>5.6681800000000004</v>
      </c>
      <c r="BF38" s="5">
        <v>30.833300000000001</v>
      </c>
      <c r="BG38" s="5">
        <f t="shared" si="60"/>
        <v>0.70833390609750169</v>
      </c>
      <c r="BH38" s="5">
        <f t="shared" si="61"/>
        <v>0.60457450980392158</v>
      </c>
      <c r="BI38" s="5">
        <v>5.6681999999999997</v>
      </c>
      <c r="BJ38" s="5">
        <v>23.4434</v>
      </c>
      <c r="BK38" s="5">
        <f t="shared" si="62"/>
        <v>0.53968465552043254</v>
      </c>
      <c r="BL38" s="5">
        <f t="shared" si="63"/>
        <v>0.38172729345100465</v>
      </c>
      <c r="BM38" s="5">
        <v>5.3594900000000001</v>
      </c>
      <c r="BN38" s="5">
        <v>25.714600000000001</v>
      </c>
      <c r="BO38" s="5">
        <f t="shared" si="32"/>
        <v>0.73912989513286298</v>
      </c>
      <c r="BP38" s="5">
        <f t="shared" si="33"/>
        <v>0.6764312075990857</v>
      </c>
      <c r="BQ38" s="5">
        <v>5.3594900000000001</v>
      </c>
      <c r="BR38" s="5">
        <v>50.588000000000001</v>
      </c>
      <c r="BS38" s="5">
        <f t="shared" si="34"/>
        <v>0.72340393941725345</v>
      </c>
      <c r="BT38" s="5">
        <f t="shared" si="35"/>
        <v>0.46709564713171253</v>
      </c>
      <c r="BU38" s="5">
        <v>5.3594999999999997</v>
      </c>
      <c r="BV38" s="5">
        <v>25.495899999999999</v>
      </c>
      <c r="BW38" s="5">
        <f t="shared" si="64"/>
        <v>0.52307707322786223</v>
      </c>
      <c r="BX38" s="5">
        <f t="shared" si="65"/>
        <v>0.4219436027200707</v>
      </c>
      <c r="BY38" s="5">
        <v>5.3594999999999997</v>
      </c>
      <c r="BZ38" s="5">
        <v>27.333300000000001</v>
      </c>
      <c r="CA38" s="5">
        <f t="shared" si="66"/>
        <v>0.47222344596678262</v>
      </c>
      <c r="CB38" s="5">
        <f t="shared" si="67"/>
        <v>0.44890448012691969</v>
      </c>
    </row>
    <row r="39" spans="1:80" ht="20" customHeight="1" x14ac:dyDescent="0.15">
      <c r="A39" s="25">
        <v>5.5171000000000001</v>
      </c>
      <c r="B39" s="4">
        <v>41.335900000000002</v>
      </c>
      <c r="C39" s="5">
        <f t="shared" si="40"/>
        <v>0.50724491109354031</v>
      </c>
      <c r="D39" s="5">
        <f t="shared" si="41"/>
        <v>0.57522742105841773</v>
      </c>
      <c r="E39" s="7"/>
      <c r="F39" s="7"/>
      <c r="G39" s="7"/>
      <c r="H39" s="7"/>
      <c r="I39" s="5">
        <v>5.6760000000000002</v>
      </c>
      <c r="J39" s="5">
        <v>48.743899999999996</v>
      </c>
      <c r="K39" s="5">
        <f t="shared" si="42"/>
        <v>0.51470388204249307</v>
      </c>
      <c r="L39" s="5">
        <f t="shared" si="43"/>
        <v>0.50659855744247428</v>
      </c>
      <c r="M39" s="5">
        <v>5.6760000000000002</v>
      </c>
      <c r="N39" s="5">
        <v>49</v>
      </c>
      <c r="O39" s="5">
        <f t="shared" si="44"/>
        <v>0.5</v>
      </c>
      <c r="P39" s="5">
        <f t="shared" si="45"/>
        <v>0.5092861574983033</v>
      </c>
      <c r="Q39" s="5">
        <v>6.4703999999999997</v>
      </c>
      <c r="R39" s="5">
        <v>60.125</v>
      </c>
      <c r="S39" s="5">
        <f t="shared" si="46"/>
        <v>0.62499637775652728</v>
      </c>
      <c r="T39" s="5">
        <f t="shared" si="47"/>
        <v>0.66152993030967855</v>
      </c>
      <c r="U39" s="5">
        <v>6.4704199999999998</v>
      </c>
      <c r="V39" s="5">
        <v>45.269199999999998</v>
      </c>
      <c r="W39" s="5">
        <f t="shared" si="48"/>
        <v>0.67307730316367409</v>
      </c>
      <c r="X39" s="5">
        <f t="shared" si="49"/>
        <v>0.63177668176705204</v>
      </c>
      <c r="Y39" s="5">
        <v>5.3582400000000003</v>
      </c>
      <c r="Z39" s="5">
        <v>80.673900000000003</v>
      </c>
      <c r="AA39" s="5">
        <f t="shared" si="12"/>
        <v>0.81395232257682304</v>
      </c>
      <c r="AB39" s="5">
        <f t="shared" si="13"/>
        <v>0.75783798813933334</v>
      </c>
      <c r="AC39" s="5">
        <v>5.3582000000000001</v>
      </c>
      <c r="AD39" s="5">
        <v>58.130099999999999</v>
      </c>
      <c r="AE39" s="5">
        <f t="shared" si="50"/>
        <v>0.52238427641071639</v>
      </c>
      <c r="AF39" s="5">
        <f t="shared" si="51"/>
        <v>0.49653799239434593</v>
      </c>
      <c r="AG39" s="5">
        <v>6.6292999999999997</v>
      </c>
      <c r="AH39" s="5">
        <v>67.298599999999993</v>
      </c>
      <c r="AI39" s="5">
        <f t="shared" si="52"/>
        <v>0.7291667812411663</v>
      </c>
      <c r="AJ39" s="5">
        <f t="shared" si="53"/>
        <v>0.58043855503154951</v>
      </c>
      <c r="AK39" s="7"/>
      <c r="AL39" s="7"/>
      <c r="AM39" s="7"/>
      <c r="AN39" s="7"/>
      <c r="AO39" s="5">
        <v>5.3582400000000003</v>
      </c>
      <c r="AP39" s="5">
        <v>49.592599999999997</v>
      </c>
      <c r="AQ39" s="5">
        <f t="shared" si="54"/>
        <v>0.64814805854602642</v>
      </c>
      <c r="AR39" s="5">
        <f t="shared" si="55"/>
        <v>0.65063196811427637</v>
      </c>
      <c r="AS39" s="5">
        <v>5.3582400000000003</v>
      </c>
      <c r="AT39" s="5">
        <v>38.129199999999997</v>
      </c>
      <c r="AU39" s="5">
        <f t="shared" si="56"/>
        <v>0.68627373128937608</v>
      </c>
      <c r="AV39" s="5">
        <f t="shared" si="57"/>
        <v>0.6211231928324169</v>
      </c>
      <c r="AW39" s="5">
        <v>5.8348899999999997</v>
      </c>
      <c r="AX39" s="5">
        <v>16.843599999999999</v>
      </c>
      <c r="AY39" s="5">
        <f t="shared" si="58"/>
        <v>0.64814827157202526</v>
      </c>
      <c r="AZ39" s="5">
        <f t="shared" si="59"/>
        <v>0.5507252063143302</v>
      </c>
      <c r="BA39" s="5">
        <v>5.8348899999999997</v>
      </c>
      <c r="BB39" s="5">
        <v>20.587299999999999</v>
      </c>
      <c r="BC39" s="5">
        <f t="shared" si="26"/>
        <v>0.92105313006115208</v>
      </c>
      <c r="BD39" s="5">
        <f t="shared" si="27"/>
        <v>0.66607028464569729</v>
      </c>
      <c r="BE39" s="5">
        <v>5.8348899999999997</v>
      </c>
      <c r="BF39" s="5">
        <v>34.083300000000001</v>
      </c>
      <c r="BG39" s="5">
        <f t="shared" si="60"/>
        <v>0.72916710925716033</v>
      </c>
      <c r="BH39" s="5">
        <f t="shared" si="61"/>
        <v>0.66830000000000001</v>
      </c>
      <c r="BI39" s="5">
        <v>5.8349000000000002</v>
      </c>
      <c r="BJ39" s="5">
        <v>22.950600000000001</v>
      </c>
      <c r="BK39" s="5">
        <f t="shared" si="62"/>
        <v>0.55555661347450203</v>
      </c>
      <c r="BL39" s="5">
        <f t="shared" si="63"/>
        <v>0.37370306444784579</v>
      </c>
      <c r="BM39" s="5">
        <v>5.5171299999999999</v>
      </c>
      <c r="BN39" s="5">
        <v>26.058599999999998</v>
      </c>
      <c r="BO39" s="5">
        <f t="shared" si="32"/>
        <v>0.76087010486713702</v>
      </c>
      <c r="BP39" s="5">
        <f t="shared" si="33"/>
        <v>0.68548024337697389</v>
      </c>
      <c r="BQ39" s="5">
        <v>5.5171299999999999</v>
      </c>
      <c r="BR39" s="5">
        <v>53.793100000000003</v>
      </c>
      <c r="BS39" s="5">
        <f t="shared" si="34"/>
        <v>0.74468159774103726</v>
      </c>
      <c r="BT39" s="5">
        <f t="shared" si="35"/>
        <v>0.49668938988932015</v>
      </c>
      <c r="BU39" s="5">
        <v>5.5171000000000001</v>
      </c>
      <c r="BV39" s="5">
        <v>30.6035</v>
      </c>
      <c r="BW39" s="5">
        <f t="shared" si="64"/>
        <v>0.53845853544275379</v>
      </c>
      <c r="BX39" s="5">
        <f t="shared" si="65"/>
        <v>0.50647166979175806</v>
      </c>
      <c r="BY39" s="5">
        <v>5.5171000000000001</v>
      </c>
      <c r="BZ39" s="5">
        <v>23.333300000000001</v>
      </c>
      <c r="CA39" s="5">
        <f t="shared" si="66"/>
        <v>0.48610952024318249</v>
      </c>
      <c r="CB39" s="5">
        <f t="shared" si="67"/>
        <v>0.38321106145783551</v>
      </c>
    </row>
    <row r="40" spans="1:80" ht="20" customHeight="1" x14ac:dyDescent="0.15">
      <c r="A40" s="25">
        <v>5.6748000000000003</v>
      </c>
      <c r="B40" s="4">
        <v>40.487699999999997</v>
      </c>
      <c r="C40" s="5">
        <f t="shared" si="40"/>
        <v>0.52174392733023189</v>
      </c>
      <c r="D40" s="5">
        <f t="shared" si="41"/>
        <v>0.56342393066527874</v>
      </c>
      <c r="E40" s="7"/>
      <c r="F40" s="7"/>
      <c r="G40" s="7"/>
      <c r="H40" s="7"/>
      <c r="I40" s="5">
        <v>5.8381999999999996</v>
      </c>
      <c r="J40" s="5">
        <v>48.882399999999997</v>
      </c>
      <c r="K40" s="5">
        <f t="shared" si="42"/>
        <v>0.52941229812200186</v>
      </c>
      <c r="L40" s="5">
        <f t="shared" si="43"/>
        <v>0.50803799704836927</v>
      </c>
      <c r="M40" s="5">
        <v>5.8381999999999996</v>
      </c>
      <c r="N40" s="5">
        <v>58.137099999999997</v>
      </c>
      <c r="O40" s="5">
        <f t="shared" si="44"/>
        <v>0.51428823114869626</v>
      </c>
      <c r="P40" s="5">
        <f t="shared" si="45"/>
        <v>0.60425347483866543</v>
      </c>
      <c r="Q40" s="5">
        <v>6.6553000000000004</v>
      </c>
      <c r="R40" s="5">
        <v>64.408199999999994</v>
      </c>
      <c r="S40" s="5">
        <f t="shared" si="46"/>
        <v>0.64285645290600524</v>
      </c>
      <c r="T40" s="5">
        <f t="shared" si="47"/>
        <v>0.70865616727437564</v>
      </c>
      <c r="U40" s="5">
        <v>6.6552899999999999</v>
      </c>
      <c r="V40" s="5">
        <v>47</v>
      </c>
      <c r="W40" s="5">
        <f t="shared" si="48"/>
        <v>0.6923081724172726</v>
      </c>
      <c r="X40" s="5">
        <f t="shared" si="49"/>
        <v>0.65593171611275325</v>
      </c>
      <c r="Y40" s="5">
        <v>5.5113399999999997</v>
      </c>
      <c r="Z40" s="5">
        <v>86.818799999999996</v>
      </c>
      <c r="AA40" s="5">
        <f t="shared" si="12"/>
        <v>0.83720923167132255</v>
      </c>
      <c r="AB40" s="5">
        <f t="shared" si="13"/>
        <v>0.81556221683433117</v>
      </c>
      <c r="AC40" s="5">
        <v>5.5113000000000003</v>
      </c>
      <c r="AD40" s="5">
        <v>45.1419</v>
      </c>
      <c r="AE40" s="5">
        <f t="shared" si="50"/>
        <v>0.5373103771009633</v>
      </c>
      <c r="AF40" s="5">
        <f t="shared" si="51"/>
        <v>0.38559487079613358</v>
      </c>
      <c r="AG40" s="5">
        <v>6.8187100000000003</v>
      </c>
      <c r="AH40" s="5">
        <v>81</v>
      </c>
      <c r="AI40" s="5">
        <f t="shared" si="52"/>
        <v>0.75000027497879918</v>
      </c>
      <c r="AJ40" s="5">
        <f t="shared" si="53"/>
        <v>0.69861071341091074</v>
      </c>
      <c r="AK40" s="7"/>
      <c r="AL40" s="7"/>
      <c r="AM40" s="7"/>
      <c r="AN40" s="7"/>
      <c r="AO40" s="5">
        <v>5.5113399999999997</v>
      </c>
      <c r="AP40" s="5">
        <v>48.666699999999999</v>
      </c>
      <c r="AQ40" s="5">
        <f t="shared" si="54"/>
        <v>0.66666747308576269</v>
      </c>
      <c r="AR40" s="5">
        <f t="shared" si="55"/>
        <v>0.63848458847947187</v>
      </c>
      <c r="AS40" s="5">
        <v>5.5113399999999997</v>
      </c>
      <c r="AT40" s="5">
        <v>40.775100000000002</v>
      </c>
      <c r="AU40" s="5">
        <f t="shared" si="56"/>
        <v>0.70588250362141103</v>
      </c>
      <c r="AV40" s="5">
        <f t="shared" si="57"/>
        <v>0.66422480146609653</v>
      </c>
      <c r="AW40" s="5">
        <v>6.0015999999999998</v>
      </c>
      <c r="AX40" s="5">
        <v>18.444400000000002</v>
      </c>
      <c r="AY40" s="5">
        <f t="shared" si="58"/>
        <v>0.66666666666666663</v>
      </c>
      <c r="AZ40" s="5">
        <f t="shared" si="59"/>
        <v>0.6030656151502074</v>
      </c>
      <c r="BA40" s="5">
        <v>6.0015999999999998</v>
      </c>
      <c r="BB40" s="5">
        <v>25.340699999999998</v>
      </c>
      <c r="BC40" s="5">
        <f t="shared" si="26"/>
        <v>0.94736875337410142</v>
      </c>
      <c r="BD40" s="5">
        <f t="shared" si="27"/>
        <v>0.81985919776372918</v>
      </c>
      <c r="BE40" s="5">
        <v>6.0015999999999998</v>
      </c>
      <c r="BF40" s="5">
        <v>38</v>
      </c>
      <c r="BG40" s="5">
        <f t="shared" si="60"/>
        <v>0.75000031241681908</v>
      </c>
      <c r="BH40" s="5">
        <f t="shared" si="61"/>
        <v>0.74509803921568629</v>
      </c>
      <c r="BI40" s="5">
        <v>6.0015999999999998</v>
      </c>
      <c r="BJ40" s="5">
        <v>26.2041</v>
      </c>
      <c r="BK40" s="5">
        <f t="shared" si="62"/>
        <v>0.5714285714285714</v>
      </c>
      <c r="BL40" s="5">
        <f t="shared" si="63"/>
        <v>0.42667958445956949</v>
      </c>
      <c r="BM40" s="5">
        <v>5.67476</v>
      </c>
      <c r="BN40" s="5">
        <v>23.856300000000001</v>
      </c>
      <c r="BO40" s="5">
        <f t="shared" si="32"/>
        <v>0.78260893549650534</v>
      </c>
      <c r="BP40" s="5">
        <f t="shared" si="33"/>
        <v>0.62754800066289451</v>
      </c>
      <c r="BQ40" s="5">
        <v>5.67476</v>
      </c>
      <c r="BR40" s="5">
        <v>74.863299999999995</v>
      </c>
      <c r="BS40" s="5">
        <f t="shared" si="34"/>
        <v>0.76595790630217675</v>
      </c>
      <c r="BT40" s="5">
        <f t="shared" si="35"/>
        <v>0.69123747845171846</v>
      </c>
      <c r="BU40" s="5">
        <v>5.6748000000000003</v>
      </c>
      <c r="BV40" s="5">
        <v>34.719499999999996</v>
      </c>
      <c r="BW40" s="5">
        <f t="shared" si="64"/>
        <v>0.55384975746869547</v>
      </c>
      <c r="BX40" s="5">
        <f t="shared" si="65"/>
        <v>0.57458928355694416</v>
      </c>
      <c r="BY40" s="5">
        <v>5.6748000000000003</v>
      </c>
      <c r="BZ40" s="5">
        <v>25</v>
      </c>
      <c r="CA40" s="5">
        <f t="shared" si="66"/>
        <v>0.50000440548041758</v>
      </c>
      <c r="CB40" s="5">
        <f t="shared" si="67"/>
        <v>0.41058386668177616</v>
      </c>
    </row>
    <row r="41" spans="1:80" ht="20" customHeight="1" x14ac:dyDescent="0.15">
      <c r="A41" s="25">
        <v>5.8323999999999998</v>
      </c>
      <c r="B41" s="4">
        <v>42.804000000000002</v>
      </c>
      <c r="C41" s="5">
        <f t="shared" si="40"/>
        <v>0.5362337495173124</v>
      </c>
      <c r="D41" s="5">
        <f t="shared" si="41"/>
        <v>0.59565739541136176</v>
      </c>
      <c r="E41" s="7"/>
      <c r="F41" s="7"/>
      <c r="G41" s="7"/>
      <c r="H41" s="7"/>
      <c r="I41" s="5">
        <v>6.0004</v>
      </c>
      <c r="J41" s="5">
        <v>47.707599999999999</v>
      </c>
      <c r="K41" s="5">
        <f t="shared" si="42"/>
        <v>0.54412071420151076</v>
      </c>
      <c r="L41" s="5">
        <f t="shared" si="43"/>
        <v>0.49582822340934124</v>
      </c>
      <c r="M41" s="5">
        <v>6.0004</v>
      </c>
      <c r="N41" s="5">
        <v>61.078400000000002</v>
      </c>
      <c r="O41" s="5">
        <f t="shared" si="44"/>
        <v>0.52857646229739252</v>
      </c>
      <c r="P41" s="5">
        <f t="shared" si="45"/>
        <v>0.63482415596212993</v>
      </c>
      <c r="Q41" s="5">
        <v>6.8402000000000003</v>
      </c>
      <c r="R41" s="5">
        <v>59.604599999999998</v>
      </c>
      <c r="S41" s="5">
        <f t="shared" si="46"/>
        <v>0.66071652805548309</v>
      </c>
      <c r="T41" s="5">
        <f t="shared" si="47"/>
        <v>0.65580418934114371</v>
      </c>
      <c r="U41" s="5">
        <v>6.84016</v>
      </c>
      <c r="V41" s="5">
        <v>53.576900000000002</v>
      </c>
      <c r="W41" s="5">
        <f t="shared" si="48"/>
        <v>0.71153904167087101</v>
      </c>
      <c r="X41" s="5">
        <f t="shared" si="49"/>
        <v>0.74771889278726322</v>
      </c>
      <c r="Y41" s="5">
        <v>5.6644300000000003</v>
      </c>
      <c r="Z41" s="5">
        <v>84.031899999999993</v>
      </c>
      <c r="AA41" s="5">
        <f t="shared" si="12"/>
        <v>0.8604646216992583</v>
      </c>
      <c r="AB41" s="5">
        <f t="shared" si="13"/>
        <v>0.78938251448765506</v>
      </c>
      <c r="AC41" s="5">
        <v>5.6643999999999997</v>
      </c>
      <c r="AD41" s="5">
        <v>57.430599999999998</v>
      </c>
      <c r="AE41" s="5">
        <f t="shared" si="50"/>
        <v>0.5522364777912101</v>
      </c>
      <c r="AF41" s="5">
        <f t="shared" si="51"/>
        <v>0.49056297556692186</v>
      </c>
      <c r="AG41" s="5">
        <v>7.0081199999999999</v>
      </c>
      <c r="AH41" s="5">
        <v>83.3125</v>
      </c>
      <c r="AI41" s="5">
        <f t="shared" si="52"/>
        <v>0.77083376871643206</v>
      </c>
      <c r="AJ41" s="5">
        <f t="shared" si="53"/>
        <v>0.71855561803761114</v>
      </c>
      <c r="AK41" s="7"/>
      <c r="AL41" s="7"/>
      <c r="AM41" s="7"/>
      <c r="AN41" s="7"/>
      <c r="AO41" s="5">
        <v>5.6644300000000003</v>
      </c>
      <c r="AP41" s="5">
        <v>44.518500000000003</v>
      </c>
      <c r="AQ41" s="5">
        <f t="shared" si="54"/>
        <v>0.68518567799685504</v>
      </c>
      <c r="AR41" s="5">
        <f t="shared" si="55"/>
        <v>0.58406212363327226</v>
      </c>
      <c r="AS41" s="5">
        <v>5.6644300000000003</v>
      </c>
      <c r="AT41" s="5">
        <v>40.268000000000001</v>
      </c>
      <c r="AU41" s="5">
        <f t="shared" si="56"/>
        <v>0.72548999517145185</v>
      </c>
      <c r="AV41" s="5">
        <f t="shared" si="57"/>
        <v>0.65596416208511499</v>
      </c>
      <c r="AW41" s="5">
        <v>6.16831</v>
      </c>
      <c r="AX41" s="5">
        <v>16.407399999999999</v>
      </c>
      <c r="AY41" s="5">
        <f t="shared" si="58"/>
        <v>0.68518506176130811</v>
      </c>
      <c r="AZ41" s="5">
        <f t="shared" si="59"/>
        <v>0.5364630334418854</v>
      </c>
      <c r="BA41" s="5">
        <v>6.16831</v>
      </c>
      <c r="BB41" s="5">
        <v>30.9086</v>
      </c>
      <c r="BC41" s="5">
        <f t="shared" si="26"/>
        <v>0.97368437668705066</v>
      </c>
      <c r="BD41" s="5">
        <f t="shared" si="27"/>
        <v>1</v>
      </c>
      <c r="BE41" s="5">
        <v>6.16831</v>
      </c>
      <c r="BF41" s="5">
        <v>40</v>
      </c>
      <c r="BG41" s="5">
        <f t="shared" si="60"/>
        <v>0.77083351557647783</v>
      </c>
      <c r="BH41" s="5">
        <f t="shared" si="61"/>
        <v>0.78431372549019607</v>
      </c>
      <c r="BI41" s="5">
        <v>6.1683000000000003</v>
      </c>
      <c r="BJ41" s="5">
        <v>29.198799999999999</v>
      </c>
      <c r="BK41" s="5">
        <f t="shared" si="62"/>
        <v>0.58730052938264077</v>
      </c>
      <c r="BL41" s="5">
        <f t="shared" si="63"/>
        <v>0.4754420816100563</v>
      </c>
      <c r="BM41" s="5">
        <v>5.8323900000000002</v>
      </c>
      <c r="BN41" s="5">
        <v>18.949000000000002</v>
      </c>
      <c r="BO41" s="5">
        <f t="shared" si="32"/>
        <v>0.80434776612587366</v>
      </c>
      <c r="BP41" s="5">
        <f t="shared" si="33"/>
        <v>0.49845982254419963</v>
      </c>
      <c r="BQ41" s="5">
        <v>5.8323900000000002</v>
      </c>
      <c r="BR41" s="5">
        <v>74.838800000000006</v>
      </c>
      <c r="BS41" s="5">
        <f t="shared" si="34"/>
        <v>0.78723421486331635</v>
      </c>
      <c r="BT41" s="5">
        <f t="shared" si="35"/>
        <v>0.69101126189137363</v>
      </c>
      <c r="BU41" s="5">
        <v>5.8323999999999998</v>
      </c>
      <c r="BV41" s="5">
        <v>34.717199999999998</v>
      </c>
      <c r="BW41" s="5">
        <f t="shared" si="64"/>
        <v>0.56923121968358692</v>
      </c>
      <c r="BX41" s="5">
        <f t="shared" si="65"/>
        <v>0.57455121977860113</v>
      </c>
      <c r="BY41" s="5">
        <v>5.8323999999999998</v>
      </c>
      <c r="BZ41" s="5">
        <v>41.333300000000001</v>
      </c>
      <c r="CA41" s="5">
        <f t="shared" si="66"/>
        <v>0.51389047975681745</v>
      </c>
      <c r="CB41" s="5">
        <f t="shared" si="67"/>
        <v>0.67883144546871432</v>
      </c>
    </row>
    <row r="42" spans="1:80" ht="20" customHeight="1" x14ac:dyDescent="0.15">
      <c r="A42" s="25">
        <v>5.99</v>
      </c>
      <c r="B42" s="4">
        <v>40.3705</v>
      </c>
      <c r="C42" s="5">
        <f t="shared" si="40"/>
        <v>0.5507235717043929</v>
      </c>
      <c r="D42" s="5">
        <f t="shared" si="41"/>
        <v>0.56179298386726428</v>
      </c>
      <c r="E42" s="7"/>
      <c r="F42" s="7"/>
      <c r="G42" s="7"/>
      <c r="H42" s="7"/>
      <c r="I42" s="5">
        <v>6.1624999999999996</v>
      </c>
      <c r="J42" s="5">
        <v>51.173000000000002</v>
      </c>
      <c r="K42" s="5">
        <f t="shared" si="42"/>
        <v>0.55882006220698788</v>
      </c>
      <c r="L42" s="5">
        <f t="shared" si="43"/>
        <v>0.5318443534473799</v>
      </c>
      <c r="M42" s="5">
        <v>6.1624999999999996</v>
      </c>
      <c r="N42" s="5">
        <v>59.383699999999997</v>
      </c>
      <c r="O42" s="5">
        <f t="shared" si="44"/>
        <v>0.5428558844256518</v>
      </c>
      <c r="P42" s="5">
        <f t="shared" si="45"/>
        <v>0.61721013042922424</v>
      </c>
      <c r="Q42" s="5">
        <v>7.0250000000000004</v>
      </c>
      <c r="R42" s="5">
        <v>53.408200000000001</v>
      </c>
      <c r="S42" s="5">
        <f t="shared" si="46"/>
        <v>0.67856694388903382</v>
      </c>
      <c r="T42" s="5">
        <f t="shared" si="47"/>
        <v>0.58762782243601452</v>
      </c>
      <c r="U42" s="5">
        <v>7.0250199999999996</v>
      </c>
      <c r="V42" s="5">
        <v>51.538499999999999</v>
      </c>
      <c r="W42" s="5">
        <f t="shared" si="48"/>
        <v>0.73076887068704566</v>
      </c>
      <c r="X42" s="5">
        <f t="shared" si="49"/>
        <v>0.71927099469951339</v>
      </c>
      <c r="Y42" s="5">
        <v>5.81752</v>
      </c>
      <c r="Z42" s="5">
        <v>81.040000000000006</v>
      </c>
      <c r="AA42" s="5">
        <f t="shared" si="12"/>
        <v>0.88372001172719394</v>
      </c>
      <c r="AB42" s="5">
        <f t="shared" si="13"/>
        <v>0.76127707423109059</v>
      </c>
      <c r="AC42" s="5">
        <v>5.8174999999999999</v>
      </c>
      <c r="AD42" s="5">
        <v>66.917400000000001</v>
      </c>
      <c r="AE42" s="5">
        <f t="shared" si="50"/>
        <v>0.56716257848145701</v>
      </c>
      <c r="AF42" s="5">
        <f t="shared" si="51"/>
        <v>0.57159769985342201</v>
      </c>
      <c r="AG42" s="5">
        <v>7.1975300000000004</v>
      </c>
      <c r="AH42" s="5">
        <v>82.638900000000007</v>
      </c>
      <c r="AI42" s="5">
        <f t="shared" si="52"/>
        <v>0.79166726245406494</v>
      </c>
      <c r="AJ42" s="5">
        <f t="shared" si="53"/>
        <v>0.71274593684559151</v>
      </c>
      <c r="AK42" s="7"/>
      <c r="AL42" s="7"/>
      <c r="AM42" s="7"/>
      <c r="AN42" s="7"/>
      <c r="AO42" s="5">
        <v>5.81752</v>
      </c>
      <c r="AP42" s="5">
        <v>53.703699999999998</v>
      </c>
      <c r="AQ42" s="5">
        <f t="shared" si="54"/>
        <v>0.70370388290794728</v>
      </c>
      <c r="AR42" s="5">
        <f t="shared" si="55"/>
        <v>0.70456769812469333</v>
      </c>
      <c r="AS42" s="5">
        <v>5.81752</v>
      </c>
      <c r="AT42" s="5">
        <v>51.562100000000001</v>
      </c>
      <c r="AU42" s="5">
        <f t="shared" si="56"/>
        <v>0.74509748672149267</v>
      </c>
      <c r="AV42" s="5">
        <f t="shared" si="57"/>
        <v>0.83994461413154142</v>
      </c>
      <c r="AW42" s="5">
        <v>6.3350200000000001</v>
      </c>
      <c r="AX42" s="5">
        <v>15.4129</v>
      </c>
      <c r="AY42" s="5">
        <f t="shared" si="58"/>
        <v>0.70370345685594959</v>
      </c>
      <c r="AZ42" s="5">
        <f t="shared" si="59"/>
        <v>0.50394645636337487</v>
      </c>
      <c r="BA42" s="5">
        <v>6.3350200000000001</v>
      </c>
      <c r="BB42" s="5">
        <v>22</v>
      </c>
      <c r="BC42" s="5">
        <f t="shared" si="26"/>
        <v>1</v>
      </c>
      <c r="BD42" s="5">
        <f t="shared" si="27"/>
        <v>0.7117760105601677</v>
      </c>
      <c r="BE42" s="5">
        <v>6.3350200000000001</v>
      </c>
      <c r="BF42" s="5">
        <v>32.833300000000001</v>
      </c>
      <c r="BG42" s="5">
        <f t="shared" si="60"/>
        <v>0.79166671873613659</v>
      </c>
      <c r="BH42" s="5">
        <f t="shared" si="61"/>
        <v>0.64379019607843135</v>
      </c>
      <c r="BI42" s="5">
        <v>6.335</v>
      </c>
      <c r="BJ42" s="5">
        <v>32.507899999999999</v>
      </c>
      <c r="BK42" s="5">
        <f t="shared" si="62"/>
        <v>0.60317248733671014</v>
      </c>
      <c r="BL42" s="5">
        <f t="shared" si="63"/>
        <v>0.5293239326537923</v>
      </c>
      <c r="BM42" s="5">
        <v>5.9900200000000003</v>
      </c>
      <c r="BN42" s="5">
        <v>17.6295</v>
      </c>
      <c r="BO42" s="5">
        <f t="shared" si="32"/>
        <v>0.82608659675524199</v>
      </c>
      <c r="BP42" s="5">
        <f t="shared" si="33"/>
        <v>0.46374993094849154</v>
      </c>
      <c r="BQ42" s="5">
        <v>5.9900200000000003</v>
      </c>
      <c r="BR42" s="5">
        <v>80.9221</v>
      </c>
      <c r="BS42" s="5">
        <f t="shared" si="34"/>
        <v>0.80851052342445584</v>
      </c>
      <c r="BT42" s="5">
        <f t="shared" si="35"/>
        <v>0.74718037215855848</v>
      </c>
      <c r="BU42" s="5">
        <v>5.99</v>
      </c>
      <c r="BV42" s="5">
        <v>30.8568</v>
      </c>
      <c r="BW42" s="5">
        <f t="shared" si="64"/>
        <v>0.58461268189847848</v>
      </c>
      <c r="BX42" s="5">
        <f t="shared" si="65"/>
        <v>0.51066365025014526</v>
      </c>
      <c r="BY42" s="5">
        <v>5.99</v>
      </c>
      <c r="BZ42" s="5">
        <v>29.777799999999999</v>
      </c>
      <c r="CA42" s="5">
        <f t="shared" si="66"/>
        <v>0.52777655403321733</v>
      </c>
      <c r="CB42" s="5">
        <f t="shared" si="67"/>
        <v>0.48905137061106374</v>
      </c>
    </row>
    <row r="43" spans="1:80" ht="20" customHeight="1" x14ac:dyDescent="0.15">
      <c r="A43" s="25">
        <v>6.1477000000000004</v>
      </c>
      <c r="B43" s="4">
        <v>37.665399999999998</v>
      </c>
      <c r="C43" s="5">
        <f t="shared" si="40"/>
        <v>0.5652225879410846</v>
      </c>
      <c r="D43" s="5">
        <f t="shared" si="41"/>
        <v>0.52414900619397964</v>
      </c>
      <c r="E43" s="7"/>
      <c r="F43" s="7"/>
      <c r="G43" s="7"/>
      <c r="H43" s="7"/>
      <c r="I43" s="5">
        <v>6.3247</v>
      </c>
      <c r="J43" s="5">
        <v>50.623699999999999</v>
      </c>
      <c r="K43" s="5">
        <f t="shared" si="42"/>
        <v>0.57352847828649678</v>
      </c>
      <c r="L43" s="5">
        <f t="shared" si="43"/>
        <v>0.52613544243280885</v>
      </c>
      <c r="M43" s="5">
        <v>6.3247</v>
      </c>
      <c r="N43" s="5">
        <v>54.724899999999998</v>
      </c>
      <c r="O43" s="5">
        <f t="shared" si="44"/>
        <v>0.55714411557434806</v>
      </c>
      <c r="P43" s="5">
        <f t="shared" si="45"/>
        <v>0.56878844980569176</v>
      </c>
      <c r="Q43" s="5">
        <v>7.2099000000000002</v>
      </c>
      <c r="R43" s="5">
        <v>53.308700000000002</v>
      </c>
      <c r="S43" s="5">
        <f t="shared" si="46"/>
        <v>0.69642701903851167</v>
      </c>
      <c r="T43" s="5">
        <f t="shared" si="47"/>
        <v>0.58653306604406752</v>
      </c>
      <c r="U43" s="5">
        <v>7.2098899999999997</v>
      </c>
      <c r="V43" s="5">
        <v>43</v>
      </c>
      <c r="W43" s="5">
        <f t="shared" si="48"/>
        <v>0.74999973994064406</v>
      </c>
      <c r="X43" s="5">
        <f t="shared" si="49"/>
        <v>0.60010774027336999</v>
      </c>
      <c r="Y43" s="5">
        <v>5.9706200000000003</v>
      </c>
      <c r="Z43" s="5">
        <v>94.559799999999996</v>
      </c>
      <c r="AA43" s="5">
        <f t="shared" si="12"/>
        <v>0.90697692082169357</v>
      </c>
      <c r="AB43" s="5">
        <f t="shared" si="13"/>
        <v>0.8882799590804179</v>
      </c>
      <c r="AC43" s="5">
        <v>5.9706000000000001</v>
      </c>
      <c r="AD43" s="5">
        <v>57.494799999999998</v>
      </c>
      <c r="AE43" s="5">
        <f t="shared" si="50"/>
        <v>0.58208867917170382</v>
      </c>
      <c r="AF43" s="5">
        <f t="shared" si="51"/>
        <v>0.49111136167174047</v>
      </c>
      <c r="AG43" s="5">
        <v>7.3869300000000004</v>
      </c>
      <c r="AH43" s="5">
        <v>82.25</v>
      </c>
      <c r="AI43" s="5">
        <f t="shared" si="52"/>
        <v>0.81249965627650123</v>
      </c>
      <c r="AJ43" s="5">
        <f t="shared" si="53"/>
        <v>0.70939174293885687</v>
      </c>
      <c r="AK43" s="7"/>
      <c r="AL43" s="7"/>
      <c r="AM43" s="7"/>
      <c r="AN43" s="7"/>
      <c r="AO43" s="5">
        <v>5.9706099999999998</v>
      </c>
      <c r="AP43" s="5">
        <v>53</v>
      </c>
      <c r="AQ43" s="5">
        <f t="shared" si="54"/>
        <v>0.72222208781903963</v>
      </c>
      <c r="AR43" s="5">
        <f t="shared" si="55"/>
        <v>0.69533547968964426</v>
      </c>
      <c r="AS43" s="5">
        <v>5.9706099999999998</v>
      </c>
      <c r="AT43" s="5">
        <v>47.311399999999999</v>
      </c>
      <c r="AU43" s="5">
        <f t="shared" si="56"/>
        <v>0.76470497827153339</v>
      </c>
      <c r="AV43" s="5">
        <f t="shared" si="57"/>
        <v>0.77070087558542044</v>
      </c>
      <c r="AW43" s="5">
        <v>6.5017300000000002</v>
      </c>
      <c r="AX43" s="5">
        <v>18.061699999999998</v>
      </c>
      <c r="AY43" s="5">
        <f t="shared" si="58"/>
        <v>0.72222185195059097</v>
      </c>
      <c r="AZ43" s="5">
        <f t="shared" si="59"/>
        <v>0.59055270006931637</v>
      </c>
      <c r="BA43" s="7"/>
      <c r="BB43" s="7"/>
      <c r="BC43" s="7"/>
      <c r="BD43" s="7"/>
      <c r="BE43" s="5">
        <v>6.5017300000000002</v>
      </c>
      <c r="BF43" s="5">
        <v>22.25</v>
      </c>
      <c r="BG43" s="5">
        <f t="shared" si="60"/>
        <v>0.81249992189579534</v>
      </c>
      <c r="BH43" s="5">
        <f t="shared" si="61"/>
        <v>0.43627450980392157</v>
      </c>
      <c r="BI43" s="5">
        <v>6.5016999999999996</v>
      </c>
      <c r="BJ43" s="5">
        <v>33.020400000000002</v>
      </c>
      <c r="BK43" s="5">
        <f t="shared" si="62"/>
        <v>0.61904444529077951</v>
      </c>
      <c r="BL43" s="5">
        <f t="shared" si="63"/>
        <v>0.53766893542189076</v>
      </c>
      <c r="BM43" s="5">
        <v>6.1476600000000001</v>
      </c>
      <c r="BN43" s="5">
        <v>16.909300000000002</v>
      </c>
      <c r="BO43" s="5">
        <f t="shared" si="32"/>
        <v>0.84782680648951603</v>
      </c>
      <c r="BP43" s="5">
        <f t="shared" si="33"/>
        <v>0.44480482755536627</v>
      </c>
      <c r="BQ43" s="5">
        <v>6.1476600000000001</v>
      </c>
      <c r="BR43" s="5">
        <v>70.653199999999998</v>
      </c>
      <c r="BS43" s="5">
        <f t="shared" si="34"/>
        <v>0.82978818174823954</v>
      </c>
      <c r="BT43" s="5">
        <f t="shared" si="35"/>
        <v>0.65236424005547389</v>
      </c>
      <c r="BU43" s="5">
        <v>6.1477000000000004</v>
      </c>
      <c r="BV43" s="5">
        <v>26.8</v>
      </c>
      <c r="BW43" s="5">
        <f t="shared" si="64"/>
        <v>0.60000390392442005</v>
      </c>
      <c r="BX43" s="5">
        <f t="shared" si="65"/>
        <v>0.44352576504057101</v>
      </c>
      <c r="BY43" s="5">
        <v>6.1477000000000004</v>
      </c>
      <c r="BZ43" s="5">
        <v>25.666699999999999</v>
      </c>
      <c r="CA43" s="5">
        <f t="shared" si="66"/>
        <v>0.54167143927045247</v>
      </c>
      <c r="CB43" s="5">
        <f t="shared" si="67"/>
        <v>0.42153331723844573</v>
      </c>
    </row>
    <row r="44" spans="1:80" ht="20" customHeight="1" x14ac:dyDescent="0.15">
      <c r="A44" s="25">
        <v>6.3052999999999999</v>
      </c>
      <c r="B44" s="4">
        <v>42.9559</v>
      </c>
      <c r="C44" s="5">
        <f t="shared" si="40"/>
        <v>0.5797124101281651</v>
      </c>
      <c r="D44" s="5">
        <f t="shared" si="41"/>
        <v>0.59777122492175772</v>
      </c>
      <c r="E44" s="7"/>
      <c r="F44" s="7"/>
      <c r="G44" s="7"/>
      <c r="H44" s="7"/>
      <c r="I44" s="5">
        <v>6.4869000000000003</v>
      </c>
      <c r="J44" s="5">
        <v>46.719700000000003</v>
      </c>
      <c r="K44" s="5">
        <f t="shared" si="42"/>
        <v>0.58823689436600568</v>
      </c>
      <c r="L44" s="5">
        <f t="shared" si="43"/>
        <v>0.48556091375834043</v>
      </c>
      <c r="M44" s="5">
        <v>6.4869000000000003</v>
      </c>
      <c r="N44" s="5">
        <v>49.898000000000003</v>
      </c>
      <c r="O44" s="5">
        <f t="shared" si="44"/>
        <v>0.57143234672304444</v>
      </c>
      <c r="P44" s="5">
        <f t="shared" si="45"/>
        <v>0.51861960585408851</v>
      </c>
      <c r="Q44" s="5">
        <v>7.3948</v>
      </c>
      <c r="R44" s="5">
        <v>51.857100000000003</v>
      </c>
      <c r="S44" s="5">
        <f t="shared" si="46"/>
        <v>0.71428709418798952</v>
      </c>
      <c r="T44" s="5">
        <f t="shared" si="47"/>
        <v>0.57056172555612528</v>
      </c>
      <c r="U44" s="5">
        <v>7.3947599999999998</v>
      </c>
      <c r="V44" s="5">
        <v>49.230800000000002</v>
      </c>
      <c r="W44" s="5">
        <f t="shared" si="48"/>
        <v>0.76923060919424247</v>
      </c>
      <c r="X44" s="5">
        <f t="shared" si="49"/>
        <v>0.68706474743837731</v>
      </c>
      <c r="Y44" s="5">
        <v>6.12371</v>
      </c>
      <c r="Z44" s="5">
        <v>100.8875</v>
      </c>
      <c r="AA44" s="5">
        <f t="shared" si="12"/>
        <v>0.93023231084962921</v>
      </c>
      <c r="AB44" s="5">
        <f t="shared" si="13"/>
        <v>0.94772138236042869</v>
      </c>
      <c r="AC44" s="5">
        <v>6.1237000000000004</v>
      </c>
      <c r="AD44" s="5">
        <v>55.453299999999999</v>
      </c>
      <c r="AE44" s="5">
        <f t="shared" si="50"/>
        <v>0.59701477986195073</v>
      </c>
      <c r="AF44" s="5">
        <f t="shared" si="51"/>
        <v>0.47367319604888664</v>
      </c>
      <c r="AG44" s="5">
        <v>7.5763400000000001</v>
      </c>
      <c r="AH44" s="5">
        <v>87.333299999999994</v>
      </c>
      <c r="AI44" s="5">
        <f t="shared" si="52"/>
        <v>0.83333315001413399</v>
      </c>
      <c r="AJ44" s="5">
        <f t="shared" si="53"/>
        <v>0.75323430885838383</v>
      </c>
      <c r="AK44" s="7"/>
      <c r="AL44" s="7"/>
      <c r="AM44" s="7"/>
      <c r="AN44" s="7"/>
      <c r="AO44" s="5">
        <v>6.12371</v>
      </c>
      <c r="AP44" s="5">
        <v>46.222200000000001</v>
      </c>
      <c r="AQ44" s="5">
        <f t="shared" si="54"/>
        <v>0.74074150235877589</v>
      </c>
      <c r="AR44" s="5">
        <f t="shared" si="55"/>
        <v>0.60641387942095615</v>
      </c>
      <c r="AS44" s="5">
        <v>6.12371</v>
      </c>
      <c r="AT44" s="5">
        <v>41.95</v>
      </c>
      <c r="AU44" s="5">
        <f t="shared" si="56"/>
        <v>0.78431375060356845</v>
      </c>
      <c r="AV44" s="5">
        <f t="shared" si="57"/>
        <v>0.68336387701079215</v>
      </c>
      <c r="AW44" s="5">
        <v>6.66845</v>
      </c>
      <c r="AX44" s="5">
        <v>19.371700000000001</v>
      </c>
      <c r="AY44" s="5">
        <f t="shared" si="58"/>
        <v>0.74074135786012618</v>
      </c>
      <c r="AZ44" s="5">
        <f t="shared" si="59"/>
        <v>0.63338499365689704</v>
      </c>
      <c r="BA44" s="7"/>
      <c r="BB44" s="7"/>
      <c r="BC44" s="7"/>
      <c r="BD44" s="7"/>
      <c r="BE44" s="5">
        <v>6.66845</v>
      </c>
      <c r="BF44" s="5">
        <v>27.666699999999999</v>
      </c>
      <c r="BG44" s="5">
        <f t="shared" si="60"/>
        <v>0.8333343747227302</v>
      </c>
      <c r="BH44" s="5">
        <f t="shared" si="61"/>
        <v>0.54248431372549022</v>
      </c>
      <c r="BI44" s="5">
        <v>6.6684000000000001</v>
      </c>
      <c r="BJ44" s="5">
        <v>32.327300000000001</v>
      </c>
      <c r="BK44" s="5">
        <f t="shared" si="62"/>
        <v>0.63491640324484899</v>
      </c>
      <c r="BL44" s="5">
        <f t="shared" si="63"/>
        <v>0.52638323509297558</v>
      </c>
      <c r="BM44" s="5">
        <v>6.3052900000000003</v>
      </c>
      <c r="BN44" s="5">
        <v>21.083200000000001</v>
      </c>
      <c r="BO44" s="5">
        <f t="shared" si="32"/>
        <v>0.86956563711888435</v>
      </c>
      <c r="BP44" s="5">
        <f t="shared" si="33"/>
        <v>0.55460067183829587</v>
      </c>
      <c r="BQ44" s="5">
        <v>6.3052900000000003</v>
      </c>
      <c r="BR44" s="5">
        <v>69.578500000000005</v>
      </c>
      <c r="BS44" s="5">
        <f t="shared" si="34"/>
        <v>0.85106449030937914</v>
      </c>
      <c r="BT44" s="5">
        <f t="shared" si="35"/>
        <v>0.64244118138597817</v>
      </c>
      <c r="BU44" s="5">
        <v>6.3052999999999999</v>
      </c>
      <c r="BV44" s="5">
        <v>25.141999999999999</v>
      </c>
      <c r="BW44" s="5">
        <f t="shared" si="64"/>
        <v>0.6153853661393115</v>
      </c>
      <c r="BX44" s="5">
        <f t="shared" si="65"/>
        <v>0.41608674569589688</v>
      </c>
      <c r="BY44" s="5">
        <v>6.3052999999999999</v>
      </c>
      <c r="BZ44" s="5">
        <v>33.666699999999999</v>
      </c>
      <c r="CA44" s="5">
        <f t="shared" si="66"/>
        <v>0.55555751354685223</v>
      </c>
      <c r="CB44" s="5">
        <f t="shared" si="67"/>
        <v>0.55292015457661414</v>
      </c>
    </row>
    <row r="45" spans="1:80" ht="20" customHeight="1" x14ac:dyDescent="0.15">
      <c r="A45" s="25">
        <v>6.4629000000000003</v>
      </c>
      <c r="B45" s="4">
        <v>53.500300000000003</v>
      </c>
      <c r="C45" s="5">
        <f t="shared" si="40"/>
        <v>0.5942022323152456</v>
      </c>
      <c r="D45" s="5">
        <f t="shared" si="41"/>
        <v>0.74450633940114197</v>
      </c>
      <c r="E45" s="7"/>
      <c r="F45" s="7"/>
      <c r="G45" s="7"/>
      <c r="H45" s="7"/>
      <c r="I45" s="5">
        <v>6.649</v>
      </c>
      <c r="J45" s="5">
        <v>50.450699999999998</v>
      </c>
      <c r="K45" s="5">
        <f t="shared" si="42"/>
        <v>0.6029362423714828</v>
      </c>
      <c r="L45" s="5">
        <f t="shared" si="43"/>
        <v>0.5243374420586584</v>
      </c>
      <c r="M45" s="5">
        <v>6.649</v>
      </c>
      <c r="N45" s="5">
        <v>49.177100000000003</v>
      </c>
      <c r="O45" s="5">
        <f t="shared" si="44"/>
        <v>0.58571176885130372</v>
      </c>
      <c r="P45" s="5">
        <f t="shared" si="45"/>
        <v>0.51112686318183287</v>
      </c>
      <c r="Q45" s="5">
        <v>7.5796000000000001</v>
      </c>
      <c r="R45" s="5">
        <v>44.563800000000001</v>
      </c>
      <c r="S45" s="5">
        <f t="shared" si="46"/>
        <v>0.73213751002154026</v>
      </c>
      <c r="T45" s="5">
        <f t="shared" si="47"/>
        <v>0.49031663215525079</v>
      </c>
      <c r="U45" s="5">
        <v>7.5796299999999999</v>
      </c>
      <c r="V45" s="5">
        <v>48.346200000000003</v>
      </c>
      <c r="W45" s="5">
        <f t="shared" si="48"/>
        <v>0.78846147844784098</v>
      </c>
      <c r="X45" s="5">
        <f t="shared" si="49"/>
        <v>0.67471927518149766</v>
      </c>
      <c r="Y45" s="5">
        <v>6.2767999999999997</v>
      </c>
      <c r="Z45" s="5">
        <v>106.45269999999999</v>
      </c>
      <c r="AA45" s="5">
        <f t="shared" si="12"/>
        <v>0.95348770087756474</v>
      </c>
      <c r="AB45" s="5">
        <f t="shared" si="13"/>
        <v>1</v>
      </c>
      <c r="AC45" s="5">
        <v>6.2767999999999997</v>
      </c>
      <c r="AD45" s="5">
        <v>52.953200000000002</v>
      </c>
      <c r="AE45" s="5">
        <f t="shared" si="50"/>
        <v>0.61194088055219753</v>
      </c>
      <c r="AF45" s="5">
        <f t="shared" si="51"/>
        <v>0.45231774276762438</v>
      </c>
      <c r="AG45" s="5">
        <v>7.7657499999999997</v>
      </c>
      <c r="AH45" s="5">
        <v>94.291700000000006</v>
      </c>
      <c r="AI45" s="5">
        <f t="shared" si="52"/>
        <v>0.85416664375176676</v>
      </c>
      <c r="AJ45" s="5">
        <f t="shared" si="53"/>
        <v>0.81324928155219234</v>
      </c>
      <c r="AK45" s="7"/>
      <c r="AL45" s="7"/>
      <c r="AM45" s="7"/>
      <c r="AN45" s="7"/>
      <c r="AO45" s="5">
        <v>6.2767999999999997</v>
      </c>
      <c r="AP45" s="5">
        <v>50.8889</v>
      </c>
      <c r="AQ45" s="5">
        <f t="shared" si="54"/>
        <v>0.75925970726986813</v>
      </c>
      <c r="AR45" s="5">
        <f t="shared" si="55"/>
        <v>0.66763882438449684</v>
      </c>
      <c r="AS45" s="5">
        <v>6.2767999999999997</v>
      </c>
      <c r="AT45" s="5">
        <v>49.826999999999998</v>
      </c>
      <c r="AU45" s="5">
        <f t="shared" si="56"/>
        <v>0.80392124215360927</v>
      </c>
      <c r="AV45" s="5">
        <f t="shared" si="57"/>
        <v>0.81167990226023201</v>
      </c>
      <c r="AW45" s="5">
        <v>6.8351600000000001</v>
      </c>
      <c r="AX45" s="5">
        <v>16.9177</v>
      </c>
      <c r="AY45" s="5">
        <f t="shared" si="58"/>
        <v>0.75925975295476766</v>
      </c>
      <c r="AZ45" s="5">
        <f t="shared" si="59"/>
        <v>0.5531480100966506</v>
      </c>
      <c r="BA45" s="7"/>
      <c r="BB45" s="7"/>
      <c r="BC45" s="7"/>
      <c r="BD45" s="7"/>
      <c r="BE45" s="5">
        <v>6.8351600000000001</v>
      </c>
      <c r="BF45" s="5">
        <v>33.75</v>
      </c>
      <c r="BG45" s="5">
        <f t="shared" si="60"/>
        <v>0.85416757788238895</v>
      </c>
      <c r="BH45" s="5">
        <f t="shared" si="61"/>
        <v>0.66176470588235292</v>
      </c>
      <c r="BI45" s="5">
        <v>6.8352000000000004</v>
      </c>
      <c r="BJ45" s="5">
        <v>35.394599999999997</v>
      </c>
      <c r="BK45" s="5">
        <f t="shared" si="62"/>
        <v>0.65079788246943671</v>
      </c>
      <c r="BL45" s="5">
        <f t="shared" si="63"/>
        <v>0.57632787312339195</v>
      </c>
      <c r="BM45" s="5">
        <v>6.4629200000000004</v>
      </c>
      <c r="BN45" s="5">
        <v>18.735299999999999</v>
      </c>
      <c r="BO45" s="5">
        <f t="shared" si="32"/>
        <v>0.89130446774825278</v>
      </c>
      <c r="BP45" s="5">
        <f t="shared" si="33"/>
        <v>0.49283837212055209</v>
      </c>
      <c r="BQ45" s="5">
        <v>6.4629200000000004</v>
      </c>
      <c r="BR45" s="5">
        <v>76.225899999999996</v>
      </c>
      <c r="BS45" s="5">
        <f t="shared" si="34"/>
        <v>0.87234079887051863</v>
      </c>
      <c r="BT45" s="5">
        <f t="shared" si="35"/>
        <v>0.70381881253849143</v>
      </c>
      <c r="BU45" s="5">
        <v>6.4629000000000003</v>
      </c>
      <c r="BV45" s="5">
        <v>29.092300000000002</v>
      </c>
      <c r="BW45" s="5">
        <f t="shared" si="64"/>
        <v>0.63076682835420306</v>
      </c>
      <c r="BX45" s="5">
        <f t="shared" si="65"/>
        <v>0.48146211247350018</v>
      </c>
      <c r="BY45" s="5">
        <v>6.4629000000000003</v>
      </c>
      <c r="BZ45" s="5">
        <v>33.333300000000001</v>
      </c>
      <c r="CA45" s="5">
        <f t="shared" si="66"/>
        <v>0.56944358782325211</v>
      </c>
      <c r="CB45" s="5">
        <f t="shared" si="67"/>
        <v>0.54744460813054596</v>
      </c>
    </row>
    <row r="46" spans="1:80" ht="20" customHeight="1" x14ac:dyDescent="0.15">
      <c r="A46" s="25">
        <v>6.6205999999999996</v>
      </c>
      <c r="B46" s="4">
        <v>51.657800000000002</v>
      </c>
      <c r="C46" s="5">
        <f t="shared" si="40"/>
        <v>0.60870124855193719</v>
      </c>
      <c r="D46" s="5">
        <f t="shared" si="41"/>
        <v>0.7188662414886704</v>
      </c>
      <c r="E46" s="7"/>
      <c r="F46" s="7"/>
      <c r="G46" s="7"/>
      <c r="H46" s="7"/>
      <c r="I46" s="5">
        <v>6.8112000000000004</v>
      </c>
      <c r="J46" s="5">
        <v>51.657400000000003</v>
      </c>
      <c r="K46" s="5">
        <f t="shared" si="42"/>
        <v>0.6176446584509917</v>
      </c>
      <c r="L46" s="5">
        <f t="shared" si="43"/>
        <v>0.536878754495001</v>
      </c>
      <c r="M46" s="5">
        <v>6.8112000000000004</v>
      </c>
      <c r="N46" s="5">
        <v>49.24</v>
      </c>
      <c r="O46" s="5">
        <f t="shared" si="44"/>
        <v>0.6</v>
      </c>
      <c r="P46" s="5">
        <f t="shared" si="45"/>
        <v>0.51178062031053984</v>
      </c>
      <c r="Q46" s="5">
        <v>7.7645</v>
      </c>
      <c r="R46" s="5">
        <v>54</v>
      </c>
      <c r="S46" s="5">
        <f t="shared" si="46"/>
        <v>0.74999758517101811</v>
      </c>
      <c r="T46" s="5">
        <f t="shared" si="47"/>
        <v>0.5941391473883183</v>
      </c>
      <c r="U46" s="5">
        <v>7.7645</v>
      </c>
      <c r="V46" s="5">
        <v>52.230800000000002</v>
      </c>
      <c r="W46" s="5">
        <f t="shared" si="48"/>
        <v>0.80769234770143938</v>
      </c>
      <c r="X46" s="5">
        <f t="shared" si="49"/>
        <v>0.72893272931791475</v>
      </c>
      <c r="Y46" s="5">
        <v>6.4298900000000003</v>
      </c>
      <c r="Z46" s="5">
        <v>103.2131</v>
      </c>
      <c r="AA46" s="5">
        <f t="shared" si="12"/>
        <v>0.97674309090550049</v>
      </c>
      <c r="AB46" s="5">
        <f t="shared" si="13"/>
        <v>0.96956770471768217</v>
      </c>
      <c r="AC46" s="5">
        <v>6.4298999999999999</v>
      </c>
      <c r="AD46" s="5">
        <v>56.947699999999998</v>
      </c>
      <c r="AE46" s="5">
        <f t="shared" si="50"/>
        <v>0.62686698124244433</v>
      </c>
      <c r="AF46" s="5">
        <f t="shared" si="51"/>
        <v>0.48643812120528768</v>
      </c>
      <c r="AG46" s="5">
        <v>7.9551600000000002</v>
      </c>
      <c r="AH46" s="5">
        <v>101.25</v>
      </c>
      <c r="AI46" s="5">
        <f t="shared" si="52"/>
        <v>0.87500013748939964</v>
      </c>
      <c r="AJ46" s="5">
        <f t="shared" si="53"/>
        <v>0.87326339176363843</v>
      </c>
      <c r="AK46" s="7"/>
      <c r="AL46" s="7"/>
      <c r="AM46" s="7"/>
      <c r="AN46" s="7"/>
      <c r="AO46" s="5">
        <v>6.4298900000000003</v>
      </c>
      <c r="AP46" s="5">
        <v>54.666699999999999</v>
      </c>
      <c r="AQ46" s="5">
        <f t="shared" si="54"/>
        <v>0.77777791218096048</v>
      </c>
      <c r="AR46" s="5">
        <f t="shared" si="55"/>
        <v>0.7172018125952806</v>
      </c>
      <c r="AS46" s="5">
        <v>6.4298900000000003</v>
      </c>
      <c r="AT46" s="5">
        <v>47.169600000000003</v>
      </c>
      <c r="AU46" s="5">
        <f t="shared" si="56"/>
        <v>0.8235287337036501</v>
      </c>
      <c r="AV46" s="5">
        <f t="shared" si="57"/>
        <v>0.76839095907147226</v>
      </c>
      <c r="AW46" s="5">
        <v>7.0018700000000003</v>
      </c>
      <c r="AX46" s="5">
        <v>17.469100000000001</v>
      </c>
      <c r="AY46" s="5">
        <f t="shared" si="58"/>
        <v>0.77777814804940915</v>
      </c>
      <c r="AZ46" s="5">
        <f t="shared" si="59"/>
        <v>0.57117680909221702</v>
      </c>
      <c r="BA46" s="7"/>
      <c r="BB46" s="7"/>
      <c r="BC46" s="7"/>
      <c r="BD46" s="7"/>
      <c r="BE46" s="5">
        <v>7.0018700000000003</v>
      </c>
      <c r="BF46" s="5">
        <v>37.5</v>
      </c>
      <c r="BG46" s="5">
        <f t="shared" si="60"/>
        <v>0.8750007810420477</v>
      </c>
      <c r="BH46" s="5">
        <f t="shared" si="61"/>
        <v>0.73529411764705888</v>
      </c>
      <c r="BI46" s="5">
        <v>7.0019</v>
      </c>
      <c r="BJ46" s="5">
        <v>35.555599999999998</v>
      </c>
      <c r="BK46" s="5">
        <f t="shared" si="62"/>
        <v>0.66666984042350608</v>
      </c>
      <c r="BL46" s="5">
        <f t="shared" si="63"/>
        <v>0.57894942521249226</v>
      </c>
      <c r="BM46" s="5">
        <v>6.6205499999999997</v>
      </c>
      <c r="BN46" s="5">
        <v>17.383700000000001</v>
      </c>
      <c r="BO46" s="5">
        <f t="shared" si="32"/>
        <v>0.91304329837762099</v>
      </c>
      <c r="BP46" s="5">
        <f t="shared" si="33"/>
        <v>0.45728407922115166</v>
      </c>
      <c r="BQ46" s="5">
        <v>6.6205499999999997</v>
      </c>
      <c r="BR46" s="5">
        <v>82.056600000000003</v>
      </c>
      <c r="BS46" s="5">
        <f t="shared" si="34"/>
        <v>0.89361710743165812</v>
      </c>
      <c r="BT46" s="5">
        <f t="shared" si="35"/>
        <v>0.7576555839018756</v>
      </c>
      <c r="BU46" s="5">
        <v>6.6205999999999996</v>
      </c>
      <c r="BV46" s="5">
        <v>33.065100000000001</v>
      </c>
      <c r="BW46" s="5">
        <f t="shared" si="64"/>
        <v>0.64615805038014462</v>
      </c>
      <c r="BX46" s="5">
        <f t="shared" si="65"/>
        <v>0.54720984230011138</v>
      </c>
      <c r="BY46" s="5">
        <v>6.6205999999999996</v>
      </c>
      <c r="BZ46" s="5">
        <v>31.666699999999999</v>
      </c>
      <c r="CA46" s="5">
        <f t="shared" si="66"/>
        <v>0.58333847306048714</v>
      </c>
      <c r="CB46" s="5">
        <f t="shared" si="67"/>
        <v>0.520073445242072</v>
      </c>
    </row>
    <row r="47" spans="1:80" ht="20" customHeight="1" x14ac:dyDescent="0.15">
      <c r="A47" s="25">
        <v>6.7782</v>
      </c>
      <c r="B47" s="4">
        <v>45.6295</v>
      </c>
      <c r="C47" s="5">
        <f t="shared" si="40"/>
        <v>0.62319107073901769</v>
      </c>
      <c r="D47" s="5">
        <f t="shared" si="41"/>
        <v>0.63497685085325517</v>
      </c>
      <c r="E47" s="7"/>
      <c r="F47" s="7"/>
      <c r="G47" s="7"/>
      <c r="H47" s="7"/>
      <c r="I47" s="5">
        <v>6.9733999999999998</v>
      </c>
      <c r="J47" s="5">
        <v>45.738799999999998</v>
      </c>
      <c r="K47" s="5">
        <f t="shared" si="42"/>
        <v>0.63235307453050049</v>
      </c>
      <c r="L47" s="5">
        <f t="shared" si="43"/>
        <v>0.47536635556756529</v>
      </c>
      <c r="M47" s="5">
        <v>6.9733999999999998</v>
      </c>
      <c r="N47" s="5">
        <v>53.324100000000001</v>
      </c>
      <c r="O47" s="5">
        <f t="shared" si="44"/>
        <v>0.61428823114869624</v>
      </c>
      <c r="P47" s="5">
        <f t="shared" si="45"/>
        <v>0.5542291018582709</v>
      </c>
      <c r="Q47" s="5">
        <v>7.9493999999999998</v>
      </c>
      <c r="R47" s="5">
        <v>51.033200000000001</v>
      </c>
      <c r="S47" s="5">
        <f t="shared" si="46"/>
        <v>0.76785766032049607</v>
      </c>
      <c r="T47" s="5">
        <f t="shared" si="47"/>
        <v>0.56149670252773198</v>
      </c>
      <c r="U47" s="5">
        <v>7.94937</v>
      </c>
      <c r="V47" s="5">
        <v>47.846200000000003</v>
      </c>
      <c r="W47" s="5">
        <f t="shared" si="48"/>
        <v>0.8269232169550379</v>
      </c>
      <c r="X47" s="5">
        <f t="shared" si="49"/>
        <v>0.66774127820157481</v>
      </c>
      <c r="Y47" s="5">
        <v>6.5829899999999997</v>
      </c>
      <c r="Z47" s="5">
        <v>97</v>
      </c>
      <c r="AA47" s="5">
        <f t="shared" si="12"/>
        <v>1</v>
      </c>
      <c r="AB47" s="5">
        <f t="shared" si="13"/>
        <v>0.91120281589851648</v>
      </c>
      <c r="AC47" s="5">
        <v>6.5830000000000002</v>
      </c>
      <c r="AD47" s="5">
        <v>53.3005</v>
      </c>
      <c r="AE47" s="5">
        <f t="shared" si="50"/>
        <v>0.64179308193269125</v>
      </c>
      <c r="AF47" s="5">
        <f t="shared" si="51"/>
        <v>0.45528432367422106</v>
      </c>
      <c r="AG47" s="5">
        <v>8.1445699999999999</v>
      </c>
      <c r="AH47" s="5">
        <v>115.5347</v>
      </c>
      <c r="AI47" s="5">
        <f t="shared" si="52"/>
        <v>0.89583363122703241</v>
      </c>
      <c r="AJ47" s="5">
        <f t="shared" si="53"/>
        <v>0.99646640976192036</v>
      </c>
      <c r="AK47" s="7"/>
      <c r="AL47" s="7"/>
      <c r="AM47" s="7"/>
      <c r="AN47" s="7"/>
      <c r="AO47" s="5">
        <v>6.5829899999999997</v>
      </c>
      <c r="AP47" s="5">
        <v>53</v>
      </c>
      <c r="AQ47" s="5">
        <f t="shared" si="54"/>
        <v>0.79629732672069675</v>
      </c>
      <c r="AR47" s="5">
        <f t="shared" si="55"/>
        <v>0.69533547968964426</v>
      </c>
      <c r="AS47" s="5">
        <v>6.5829899999999997</v>
      </c>
      <c r="AT47" s="5">
        <v>54.183799999999998</v>
      </c>
      <c r="AU47" s="5">
        <f t="shared" si="56"/>
        <v>0.84313750603568505</v>
      </c>
      <c r="AV47" s="5">
        <f t="shared" si="57"/>
        <v>0.88265200570148639</v>
      </c>
      <c r="AW47" s="5">
        <v>7.1685800000000004</v>
      </c>
      <c r="AX47" s="5">
        <v>13.262</v>
      </c>
      <c r="AY47" s="5">
        <f t="shared" si="58"/>
        <v>0.79629654314405052</v>
      </c>
      <c r="AZ47" s="5">
        <f t="shared" si="59"/>
        <v>0.43361975386144574</v>
      </c>
      <c r="BA47" s="7"/>
      <c r="BB47" s="7"/>
      <c r="BC47" s="7"/>
      <c r="BD47" s="7"/>
      <c r="BE47" s="5">
        <v>7.1685800000000004</v>
      </c>
      <c r="BF47" s="5">
        <v>43.5</v>
      </c>
      <c r="BG47" s="5">
        <f t="shared" si="60"/>
        <v>0.89583398420170646</v>
      </c>
      <c r="BH47" s="5">
        <f t="shared" si="61"/>
        <v>0.8529411764705882</v>
      </c>
      <c r="BI47" s="5">
        <v>7.1685999999999996</v>
      </c>
      <c r="BJ47" s="5">
        <v>38.717100000000002</v>
      </c>
      <c r="BK47" s="5">
        <f t="shared" si="62"/>
        <v>0.68254179837757545</v>
      </c>
      <c r="BL47" s="5">
        <f t="shared" si="63"/>
        <v>0.63042791545901589</v>
      </c>
      <c r="BM47" s="5">
        <v>6.7781799999999999</v>
      </c>
      <c r="BN47" s="5">
        <v>24.500900000000001</v>
      </c>
      <c r="BO47" s="5">
        <f t="shared" si="32"/>
        <v>0.93478212900698932</v>
      </c>
      <c r="BP47" s="5">
        <f t="shared" si="33"/>
        <v>0.64450442061180957</v>
      </c>
      <c r="BQ47" s="5">
        <v>6.7781799999999999</v>
      </c>
      <c r="BR47" s="5">
        <v>86.296499999999995</v>
      </c>
      <c r="BS47" s="5">
        <f t="shared" si="34"/>
        <v>0.91489341599279761</v>
      </c>
      <c r="BT47" s="5">
        <f t="shared" si="35"/>
        <v>0.79680397550213156</v>
      </c>
      <c r="BU47" s="5">
        <v>6.7782</v>
      </c>
      <c r="BV47" s="5">
        <v>31.8367</v>
      </c>
      <c r="BW47" s="5">
        <f t="shared" si="64"/>
        <v>0.66153951259503618</v>
      </c>
      <c r="BX47" s="5">
        <f t="shared" si="65"/>
        <v>0.52688047477116218</v>
      </c>
      <c r="BY47" s="5">
        <v>6.7782</v>
      </c>
      <c r="BZ47" s="5">
        <v>27</v>
      </c>
      <c r="CA47" s="5">
        <f t="shared" si="66"/>
        <v>0.59722454733688701</v>
      </c>
      <c r="CB47" s="5">
        <f t="shared" si="67"/>
        <v>0.44343057601631825</v>
      </c>
    </row>
    <row r="48" spans="1:80" ht="20" customHeight="1" x14ac:dyDescent="0.15">
      <c r="A48" s="25">
        <v>6.9358000000000004</v>
      </c>
      <c r="B48" s="4">
        <v>44.2697</v>
      </c>
      <c r="C48" s="5">
        <f t="shared" si="40"/>
        <v>0.63768089292609831</v>
      </c>
      <c r="D48" s="5">
        <f t="shared" si="41"/>
        <v>0.61605397153636021</v>
      </c>
      <c r="E48" s="7"/>
      <c r="F48" s="7"/>
      <c r="G48" s="7"/>
      <c r="H48" s="7"/>
      <c r="I48" s="5">
        <v>7.1356000000000002</v>
      </c>
      <c r="J48" s="5">
        <v>45.8581</v>
      </c>
      <c r="K48" s="5">
        <f t="shared" si="42"/>
        <v>0.64706149061000939</v>
      </c>
      <c r="L48" s="5">
        <f t="shared" si="43"/>
        <v>0.4766062483111268</v>
      </c>
      <c r="M48" s="5">
        <v>7.1356000000000002</v>
      </c>
      <c r="N48" s="5">
        <v>59.467799999999997</v>
      </c>
      <c r="O48" s="5">
        <f t="shared" si="44"/>
        <v>0.6285764622973925</v>
      </c>
      <c r="P48" s="5">
        <f t="shared" si="45"/>
        <v>0.61808423177301219</v>
      </c>
      <c r="Q48" s="5">
        <v>8.1341999999999999</v>
      </c>
      <c r="R48" s="5">
        <v>50.061199999999999</v>
      </c>
      <c r="S48" s="5">
        <f t="shared" si="46"/>
        <v>0.7857080761540467</v>
      </c>
      <c r="T48" s="5">
        <f t="shared" si="47"/>
        <v>0.55080219787474227</v>
      </c>
      <c r="U48" s="5">
        <v>8.1342400000000001</v>
      </c>
      <c r="V48" s="5">
        <v>49</v>
      </c>
      <c r="W48" s="5">
        <f t="shared" si="48"/>
        <v>0.8461540862086363</v>
      </c>
      <c r="X48" s="5">
        <f t="shared" si="49"/>
        <v>0.68384370403244488</v>
      </c>
      <c r="Y48" s="7"/>
      <c r="Z48" s="7"/>
      <c r="AA48" s="7"/>
      <c r="AB48" s="7"/>
      <c r="AC48" s="5">
        <v>6.7361000000000004</v>
      </c>
      <c r="AD48" s="5">
        <v>46.532600000000002</v>
      </c>
      <c r="AE48" s="5">
        <f t="shared" si="50"/>
        <v>0.65671918262293816</v>
      </c>
      <c r="AF48" s="5">
        <f t="shared" si="51"/>
        <v>0.39747400718197878</v>
      </c>
      <c r="AG48" s="5">
        <v>8.3339800000000004</v>
      </c>
      <c r="AH48" s="5">
        <v>114.88890000000001</v>
      </c>
      <c r="AI48" s="5">
        <f t="shared" si="52"/>
        <v>0.91666712496466529</v>
      </c>
      <c r="AJ48" s="5">
        <f t="shared" si="53"/>
        <v>0.99089649866660234</v>
      </c>
      <c r="AK48" s="7"/>
      <c r="AL48" s="7"/>
      <c r="AM48" s="7"/>
      <c r="AN48" s="7"/>
      <c r="AO48" s="5">
        <v>6.7360800000000003</v>
      </c>
      <c r="AP48" s="5">
        <v>49.444400000000002</v>
      </c>
      <c r="AQ48" s="5">
        <f t="shared" si="54"/>
        <v>0.8148155316317891</v>
      </c>
      <c r="AR48" s="5">
        <f t="shared" si="55"/>
        <v>0.64868765267861594</v>
      </c>
      <c r="AS48" s="5">
        <v>6.7360800000000003</v>
      </c>
      <c r="AT48" s="5">
        <v>58.2303</v>
      </c>
      <c r="AU48" s="5">
        <f t="shared" si="56"/>
        <v>0.86274499758572598</v>
      </c>
      <c r="AV48" s="5">
        <f t="shared" si="57"/>
        <v>0.9485693341478314</v>
      </c>
      <c r="AW48" s="5">
        <v>7.3352899999999996</v>
      </c>
      <c r="AX48" s="5">
        <v>16.2606</v>
      </c>
      <c r="AY48" s="5">
        <f t="shared" si="58"/>
        <v>0.81481493823869189</v>
      </c>
      <c r="AZ48" s="5">
        <f t="shared" si="59"/>
        <v>0.53166320084749086</v>
      </c>
      <c r="BA48" s="7"/>
      <c r="BB48" s="7"/>
      <c r="BC48" s="7"/>
      <c r="BD48" s="7"/>
      <c r="BE48" s="5">
        <v>7.3352899999999996</v>
      </c>
      <c r="BF48" s="5">
        <v>36.333300000000001</v>
      </c>
      <c r="BG48" s="5">
        <f t="shared" si="60"/>
        <v>0.9166671873613651</v>
      </c>
      <c r="BH48" s="5">
        <f t="shared" si="61"/>
        <v>0.7124176470588236</v>
      </c>
      <c r="BI48" s="5">
        <v>7.3353000000000002</v>
      </c>
      <c r="BJ48" s="5">
        <v>38.669199999999996</v>
      </c>
      <c r="BK48" s="5">
        <f t="shared" si="62"/>
        <v>0.69841375633164482</v>
      </c>
      <c r="BL48" s="5">
        <f t="shared" si="63"/>
        <v>0.62964796300517789</v>
      </c>
      <c r="BM48" s="5">
        <v>6.9358199999999997</v>
      </c>
      <c r="BN48" s="5">
        <v>30.69</v>
      </c>
      <c r="BO48" s="5">
        <f t="shared" si="32"/>
        <v>0.95652233874126336</v>
      </c>
      <c r="BP48" s="5">
        <f t="shared" si="33"/>
        <v>0.80731077913776383</v>
      </c>
      <c r="BQ48" s="5">
        <v>6.9358199999999997</v>
      </c>
      <c r="BR48" s="5">
        <v>90.826599999999999</v>
      </c>
      <c r="BS48" s="5">
        <f t="shared" si="34"/>
        <v>0.93617107431658142</v>
      </c>
      <c r="BT48" s="5">
        <f t="shared" si="35"/>
        <v>0.83863187917635018</v>
      </c>
      <c r="BU48" s="5">
        <v>6.9358000000000004</v>
      </c>
      <c r="BV48" s="5">
        <v>34.048499999999997</v>
      </c>
      <c r="BW48" s="5">
        <f t="shared" si="64"/>
        <v>0.67692097480992774</v>
      </c>
      <c r="BX48" s="5">
        <f t="shared" si="65"/>
        <v>0.56348458996208506</v>
      </c>
      <c r="BY48" s="5">
        <v>6.9358000000000004</v>
      </c>
      <c r="BZ48" s="5">
        <v>25.333300000000001</v>
      </c>
      <c r="CA48" s="5">
        <f t="shared" si="66"/>
        <v>0.61111062161328689</v>
      </c>
      <c r="CB48" s="5">
        <f t="shared" si="67"/>
        <v>0.4160577707923776</v>
      </c>
    </row>
    <row r="49" spans="1:80" ht="20" customHeight="1" x14ac:dyDescent="0.15">
      <c r="A49" s="25">
        <v>7.0933999999999999</v>
      </c>
      <c r="B49" s="4">
        <v>44.4953</v>
      </c>
      <c r="C49" s="5">
        <f t="shared" si="40"/>
        <v>0.6521707151131787</v>
      </c>
      <c r="D49" s="5">
        <f t="shared" si="41"/>
        <v>0.61919340496325492</v>
      </c>
      <c r="E49" s="7"/>
      <c r="F49" s="7"/>
      <c r="G49" s="7"/>
      <c r="H49" s="7"/>
      <c r="I49" s="5">
        <v>7.2976999999999999</v>
      </c>
      <c r="J49" s="5">
        <v>42.195500000000003</v>
      </c>
      <c r="K49" s="5">
        <f t="shared" si="42"/>
        <v>0.66176083861548651</v>
      </c>
      <c r="L49" s="5">
        <f t="shared" si="43"/>
        <v>0.43854060570787173</v>
      </c>
      <c r="M49" s="5">
        <v>7.2976999999999999</v>
      </c>
      <c r="N49" s="5">
        <v>52.183700000000002</v>
      </c>
      <c r="O49" s="5">
        <f t="shared" si="44"/>
        <v>0.64285588442565189</v>
      </c>
      <c r="P49" s="5">
        <f t="shared" si="45"/>
        <v>0.54237624606212675</v>
      </c>
      <c r="Q49" s="5">
        <v>8.3191000000000006</v>
      </c>
      <c r="R49" s="5">
        <v>50.040799999999997</v>
      </c>
      <c r="S49" s="5">
        <f t="shared" si="46"/>
        <v>0.80356815130352466</v>
      </c>
      <c r="T49" s="5">
        <f t="shared" si="47"/>
        <v>0.55057774530795112</v>
      </c>
      <c r="U49" s="5">
        <v>8.3191100000000002</v>
      </c>
      <c r="V49" s="5">
        <v>47.307699999999997</v>
      </c>
      <c r="W49" s="5">
        <f t="shared" si="48"/>
        <v>0.86538495546223482</v>
      </c>
      <c r="X49" s="5">
        <f t="shared" si="49"/>
        <v>0.6602259754541977</v>
      </c>
      <c r="Y49" s="7"/>
      <c r="Z49" s="7"/>
      <c r="AA49" s="7"/>
      <c r="AB49" s="7"/>
      <c r="AC49" s="5">
        <v>6.8891999999999998</v>
      </c>
      <c r="AD49" s="5">
        <v>45.827399999999997</v>
      </c>
      <c r="AE49" s="5">
        <f t="shared" si="50"/>
        <v>0.67164528331318496</v>
      </c>
      <c r="AF49" s="5">
        <f t="shared" si="51"/>
        <v>0.39145030186861279</v>
      </c>
      <c r="AG49" s="5">
        <v>8.5233899999999991</v>
      </c>
      <c r="AH49" s="5">
        <v>111.4375</v>
      </c>
      <c r="AI49" s="5">
        <f t="shared" si="52"/>
        <v>0.93750061870229806</v>
      </c>
      <c r="AJ49" s="5">
        <f t="shared" si="53"/>
        <v>0.96112878241639954</v>
      </c>
      <c r="AK49" s="7"/>
      <c r="AL49" s="7"/>
      <c r="AM49" s="7"/>
      <c r="AN49" s="7"/>
      <c r="AO49" s="5">
        <v>6.88917</v>
      </c>
      <c r="AP49" s="5">
        <v>54</v>
      </c>
      <c r="AQ49" s="5">
        <f t="shared" si="54"/>
        <v>0.83333373654288134</v>
      </c>
      <c r="AR49" s="5">
        <f t="shared" si="55"/>
        <v>0.70845501704227898</v>
      </c>
      <c r="AS49" s="5">
        <v>6.88917</v>
      </c>
      <c r="AT49" s="5">
        <v>50.432499999999997</v>
      </c>
      <c r="AU49" s="5">
        <f t="shared" si="56"/>
        <v>0.88235248913576669</v>
      </c>
      <c r="AV49" s="5">
        <f t="shared" si="57"/>
        <v>0.82154347383424953</v>
      </c>
      <c r="AW49" s="5">
        <v>7.5019999999999998</v>
      </c>
      <c r="AX49" s="5">
        <v>19.1111</v>
      </c>
      <c r="AY49" s="5">
        <f t="shared" si="58"/>
        <v>0.83333333333333337</v>
      </c>
      <c r="AZ49" s="5">
        <f t="shared" si="59"/>
        <v>0.62486430990962716</v>
      </c>
      <c r="BA49" s="7"/>
      <c r="BB49" s="7"/>
      <c r="BC49" s="7"/>
      <c r="BD49" s="7"/>
      <c r="BE49" s="5">
        <v>7.5019999999999998</v>
      </c>
      <c r="BF49" s="5">
        <v>45.75</v>
      </c>
      <c r="BG49" s="5">
        <f t="shared" si="60"/>
        <v>0.93750039052102385</v>
      </c>
      <c r="BH49" s="5">
        <f t="shared" si="61"/>
        <v>0.8970588235294118</v>
      </c>
      <c r="BI49" s="5">
        <v>7.5019999999999998</v>
      </c>
      <c r="BJ49" s="5">
        <v>43.673499999999997</v>
      </c>
      <c r="BK49" s="5">
        <f t="shared" si="62"/>
        <v>0.71428571428571419</v>
      </c>
      <c r="BL49" s="5">
        <f t="shared" si="63"/>
        <v>0.71113264076594906</v>
      </c>
      <c r="BM49" s="5">
        <v>7.0934499999999998</v>
      </c>
      <c r="BN49" s="5">
        <v>38.015099999999997</v>
      </c>
      <c r="BO49" s="5">
        <f t="shared" si="32"/>
        <v>0.97826116937063168</v>
      </c>
      <c r="BP49" s="5">
        <f t="shared" si="33"/>
        <v>1</v>
      </c>
      <c r="BQ49" s="5">
        <v>7.0934499999999998</v>
      </c>
      <c r="BR49" s="5">
        <v>108.30329999999999</v>
      </c>
      <c r="BS49" s="5">
        <f t="shared" si="34"/>
        <v>0.95744738287772091</v>
      </c>
      <c r="BT49" s="5">
        <f t="shared" si="35"/>
        <v>1</v>
      </c>
      <c r="BU49" s="5">
        <v>7.0933999999999999</v>
      </c>
      <c r="BV49" s="5">
        <v>35.8521</v>
      </c>
      <c r="BW49" s="5">
        <f t="shared" si="64"/>
        <v>0.69230243702481919</v>
      </c>
      <c r="BX49" s="5">
        <f t="shared" si="65"/>
        <v>0.59333321197056177</v>
      </c>
      <c r="BY49" s="5">
        <v>7.0933999999999999</v>
      </c>
      <c r="BZ49" s="5">
        <v>30</v>
      </c>
      <c r="CA49" s="5">
        <f t="shared" si="66"/>
        <v>0.62499669588968676</v>
      </c>
      <c r="CB49" s="5">
        <f t="shared" si="67"/>
        <v>0.49270064001813141</v>
      </c>
    </row>
    <row r="50" spans="1:80" ht="20" customHeight="1" x14ac:dyDescent="0.15">
      <c r="A50" s="25">
        <v>7.2511000000000001</v>
      </c>
      <c r="B50" s="4">
        <v>44.666699999999999</v>
      </c>
      <c r="C50" s="5">
        <f t="shared" si="40"/>
        <v>0.6666697313498704</v>
      </c>
      <c r="D50" s="5">
        <f t="shared" si="41"/>
        <v>0.62157859507570956</v>
      </c>
      <c r="E50" s="7"/>
      <c r="F50" s="7"/>
      <c r="G50" s="7"/>
      <c r="H50" s="7"/>
      <c r="I50" s="5">
        <v>7.4599000000000002</v>
      </c>
      <c r="J50" s="5">
        <v>53.159199999999998</v>
      </c>
      <c r="K50" s="5">
        <f t="shared" si="42"/>
        <v>0.67646925469499541</v>
      </c>
      <c r="L50" s="5">
        <f t="shared" si="43"/>
        <v>0.55248706063314557</v>
      </c>
      <c r="M50" s="5">
        <v>7.4599000000000002</v>
      </c>
      <c r="N50" s="5">
        <v>51.030999999999999</v>
      </c>
      <c r="O50" s="5">
        <f t="shared" si="44"/>
        <v>0.65714411557434815</v>
      </c>
      <c r="P50" s="5">
        <f t="shared" si="45"/>
        <v>0.53039554904685537</v>
      </c>
      <c r="Q50" s="5">
        <v>8.5039999999999996</v>
      </c>
      <c r="R50" s="5">
        <v>58.887799999999999</v>
      </c>
      <c r="S50" s="5">
        <f t="shared" si="46"/>
        <v>0.82142822645300251</v>
      </c>
      <c r="T50" s="5">
        <f t="shared" si="47"/>
        <v>0.64791754228840392</v>
      </c>
      <c r="U50" s="5">
        <v>8.5039800000000003</v>
      </c>
      <c r="V50" s="5">
        <v>44.615400000000001</v>
      </c>
      <c r="W50" s="5">
        <f t="shared" si="48"/>
        <v>0.88461582471583322</v>
      </c>
      <c r="X50" s="5">
        <f t="shared" si="49"/>
        <v>0.62265225291610493</v>
      </c>
      <c r="Y50" s="7"/>
      <c r="Z50" s="7"/>
      <c r="AA50" s="7"/>
      <c r="AB50" s="7"/>
      <c r="AC50" s="5">
        <v>7.0423</v>
      </c>
      <c r="AD50" s="5">
        <v>52.9116</v>
      </c>
      <c r="AE50" s="5">
        <f t="shared" si="50"/>
        <v>0.68657138400343176</v>
      </c>
      <c r="AF50" s="5">
        <f t="shared" si="51"/>
        <v>0.45196240223864531</v>
      </c>
      <c r="AG50" s="5">
        <v>8.71279</v>
      </c>
      <c r="AH50" s="5">
        <v>115.9444</v>
      </c>
      <c r="AI50" s="5">
        <f t="shared" si="52"/>
        <v>0.95833301252473446</v>
      </c>
      <c r="AJ50" s="5">
        <f t="shared" si="53"/>
        <v>1</v>
      </c>
      <c r="AK50" s="7"/>
      <c r="AL50" s="7"/>
      <c r="AM50" s="7"/>
      <c r="AN50" s="7"/>
      <c r="AO50" s="5">
        <v>7.0422599999999997</v>
      </c>
      <c r="AP50" s="5">
        <v>49.555599999999998</v>
      </c>
      <c r="AQ50" s="5">
        <f t="shared" si="54"/>
        <v>0.85185194145397369</v>
      </c>
      <c r="AR50" s="5">
        <f t="shared" si="55"/>
        <v>0.65014654523222892</v>
      </c>
      <c r="AS50" s="5">
        <v>7.0422599999999997</v>
      </c>
      <c r="AT50" s="5">
        <v>47.338299999999997</v>
      </c>
      <c r="AU50" s="5">
        <f t="shared" si="56"/>
        <v>0.90195998068580752</v>
      </c>
      <c r="AV50" s="5">
        <f t="shared" si="57"/>
        <v>0.77113907554469552</v>
      </c>
      <c r="AW50" s="5">
        <v>7.6687099999999999</v>
      </c>
      <c r="AX50" s="5">
        <v>17.0837</v>
      </c>
      <c r="AY50" s="5">
        <f t="shared" si="58"/>
        <v>0.85185172842797474</v>
      </c>
      <c r="AZ50" s="5">
        <f t="shared" si="59"/>
        <v>0.55857561371156539</v>
      </c>
      <c r="BA50" s="7"/>
      <c r="BB50" s="7"/>
      <c r="BC50" s="7"/>
      <c r="BD50" s="7"/>
      <c r="BE50" s="5">
        <v>7.6687099999999999</v>
      </c>
      <c r="BF50" s="5">
        <v>51</v>
      </c>
      <c r="BG50" s="5">
        <f t="shared" si="60"/>
        <v>0.9583335936806826</v>
      </c>
      <c r="BH50" s="5">
        <f t="shared" si="61"/>
        <v>1</v>
      </c>
      <c r="BI50" s="5">
        <v>7.6687000000000003</v>
      </c>
      <c r="BJ50" s="5">
        <v>49.5807</v>
      </c>
      <c r="BK50" s="5">
        <f t="shared" si="62"/>
        <v>0.73015767223978367</v>
      </c>
      <c r="BL50" s="5">
        <f t="shared" si="63"/>
        <v>0.80731917803758102</v>
      </c>
      <c r="BM50" s="5">
        <v>7.25108</v>
      </c>
      <c r="BN50" s="5">
        <v>32</v>
      </c>
      <c r="BO50" s="5">
        <f t="shared" si="32"/>
        <v>1</v>
      </c>
      <c r="BP50" s="5">
        <f t="shared" si="33"/>
        <v>0.84177077003611733</v>
      </c>
      <c r="BQ50" s="5">
        <v>7.25108</v>
      </c>
      <c r="BR50" s="5">
        <v>106.64100000000001</v>
      </c>
      <c r="BS50" s="5">
        <f t="shared" si="34"/>
        <v>0.97872369143886051</v>
      </c>
      <c r="BT50" s="5">
        <f t="shared" si="35"/>
        <v>0.98465143721382464</v>
      </c>
      <c r="BU50" s="5">
        <v>7.2511000000000001</v>
      </c>
      <c r="BV50" s="5">
        <v>36.222499999999997</v>
      </c>
      <c r="BW50" s="5">
        <f t="shared" si="64"/>
        <v>0.70769365905076076</v>
      </c>
      <c r="BX50" s="5">
        <f t="shared" si="65"/>
        <v>0.59946313523067474</v>
      </c>
      <c r="BY50" s="5">
        <v>7.2511000000000001</v>
      </c>
      <c r="BZ50" s="5">
        <v>31.333300000000001</v>
      </c>
      <c r="CA50" s="5">
        <f t="shared" si="66"/>
        <v>0.6388915811269219</v>
      </c>
      <c r="CB50" s="5">
        <f t="shared" si="67"/>
        <v>0.51459789879600393</v>
      </c>
    </row>
    <row r="51" spans="1:80" ht="20" customHeight="1" x14ac:dyDescent="0.15">
      <c r="A51" s="25">
        <v>7.4086999999999996</v>
      </c>
      <c r="B51" s="4">
        <v>42.606200000000001</v>
      </c>
      <c r="C51" s="5">
        <f t="shared" si="40"/>
        <v>0.6811595535369509</v>
      </c>
      <c r="D51" s="5">
        <f t="shared" si="41"/>
        <v>0.59290482479150464</v>
      </c>
      <c r="E51" s="7"/>
      <c r="F51" s="7"/>
      <c r="G51" s="7"/>
      <c r="H51" s="7"/>
      <c r="I51" s="5">
        <v>7.6220999999999997</v>
      </c>
      <c r="J51" s="5">
        <v>50.3322</v>
      </c>
      <c r="K51" s="5">
        <f t="shared" si="42"/>
        <v>0.6911776707745042</v>
      </c>
      <c r="L51" s="5">
        <f t="shared" si="43"/>
        <v>0.52310586376769419</v>
      </c>
      <c r="M51" s="5">
        <v>7.6220999999999997</v>
      </c>
      <c r="N51" s="5">
        <v>55.9559</v>
      </c>
      <c r="O51" s="5">
        <f t="shared" si="44"/>
        <v>0.6714323467230443</v>
      </c>
      <c r="P51" s="5">
        <f t="shared" si="45"/>
        <v>0.58158296531345521</v>
      </c>
      <c r="Q51" s="5">
        <v>8.6888000000000005</v>
      </c>
      <c r="R51" s="5">
        <v>54.247399999999999</v>
      </c>
      <c r="S51" s="5">
        <f t="shared" si="46"/>
        <v>0.83927864228655324</v>
      </c>
      <c r="T51" s="5">
        <f t="shared" si="47"/>
        <v>0.59686118488950113</v>
      </c>
      <c r="U51" s="5">
        <v>8.6888500000000004</v>
      </c>
      <c r="V51" s="5">
        <v>47.384599999999999</v>
      </c>
      <c r="W51" s="5">
        <f t="shared" si="48"/>
        <v>0.90384669396943162</v>
      </c>
      <c r="X51" s="5">
        <f t="shared" si="49"/>
        <v>0.66129919138970994</v>
      </c>
      <c r="Y51" s="7"/>
      <c r="Z51" s="7"/>
      <c r="AA51" s="7"/>
      <c r="AB51" s="7"/>
      <c r="AC51" s="5">
        <v>7.1954000000000002</v>
      </c>
      <c r="AD51" s="5">
        <v>60.4495</v>
      </c>
      <c r="AE51" s="5">
        <f t="shared" si="50"/>
        <v>0.70149748469367867</v>
      </c>
      <c r="AF51" s="5">
        <f t="shared" si="51"/>
        <v>0.51634993525285555</v>
      </c>
      <c r="AG51" s="5">
        <v>8.9022000000000006</v>
      </c>
      <c r="AH51" s="5">
        <v>109.97920000000001</v>
      </c>
      <c r="AI51" s="5">
        <f t="shared" si="52"/>
        <v>0.97916650626236734</v>
      </c>
      <c r="AJ51" s="5">
        <f t="shared" si="53"/>
        <v>0.94855120212791655</v>
      </c>
      <c r="AK51" s="7"/>
      <c r="AL51" s="7"/>
      <c r="AM51" s="7"/>
      <c r="AN51" s="7"/>
      <c r="AO51" s="5">
        <v>7.19536</v>
      </c>
      <c r="AP51" s="5">
        <v>59.925899999999999</v>
      </c>
      <c r="AQ51" s="5">
        <f t="shared" si="54"/>
        <v>0.87037135599370996</v>
      </c>
      <c r="AR51" s="5">
        <f t="shared" si="55"/>
        <v>0.78620008344025749</v>
      </c>
      <c r="AS51" s="5">
        <v>7.19536</v>
      </c>
      <c r="AT51" s="5">
        <v>47.658200000000001</v>
      </c>
      <c r="AU51" s="5">
        <f t="shared" si="56"/>
        <v>0.92156875301784258</v>
      </c>
      <c r="AV51" s="5">
        <f t="shared" si="57"/>
        <v>0.77635023416819382</v>
      </c>
      <c r="AW51" s="5">
        <v>7.8354200000000001</v>
      </c>
      <c r="AX51" s="5">
        <v>18.8203</v>
      </c>
      <c r="AY51" s="5">
        <f t="shared" si="58"/>
        <v>0.87037012352261622</v>
      </c>
      <c r="AZ51" s="5">
        <f t="shared" si="59"/>
        <v>0.61535619466133062</v>
      </c>
      <c r="BA51" s="7"/>
      <c r="BB51" s="7"/>
      <c r="BC51" s="7"/>
      <c r="BD51" s="7"/>
      <c r="BE51" s="5">
        <v>7.8354200000000001</v>
      </c>
      <c r="BF51" s="5">
        <v>42.583300000000001</v>
      </c>
      <c r="BG51" s="5">
        <f t="shared" si="60"/>
        <v>0.97916679684034136</v>
      </c>
      <c r="BH51" s="5">
        <f t="shared" si="61"/>
        <v>0.83496666666666675</v>
      </c>
      <c r="BI51" s="5">
        <v>7.8353999999999999</v>
      </c>
      <c r="BJ51" s="5">
        <v>49.792900000000003</v>
      </c>
      <c r="BK51" s="5">
        <f t="shared" si="62"/>
        <v>0.74602963019385304</v>
      </c>
      <c r="BL51" s="5">
        <f t="shared" si="63"/>
        <v>0.81077441625687952</v>
      </c>
      <c r="BM51" s="7"/>
      <c r="BN51" s="7"/>
      <c r="BO51" s="7"/>
      <c r="BP51" s="7"/>
      <c r="BQ51" s="5">
        <v>7.4087100000000001</v>
      </c>
      <c r="BR51" s="5">
        <v>84</v>
      </c>
      <c r="BS51" s="5">
        <f t="shared" si="34"/>
        <v>1</v>
      </c>
      <c r="BT51" s="5">
        <f t="shared" si="35"/>
        <v>0.77559963546817134</v>
      </c>
      <c r="BU51" s="5">
        <v>7.4086999999999996</v>
      </c>
      <c r="BV51" s="5">
        <v>33.929000000000002</v>
      </c>
      <c r="BW51" s="5">
        <f t="shared" si="64"/>
        <v>0.72307512126565221</v>
      </c>
      <c r="BX51" s="5">
        <f t="shared" si="65"/>
        <v>0.56150692843513195</v>
      </c>
      <c r="BY51" s="5">
        <v>7.4086999999999996</v>
      </c>
      <c r="BZ51" s="5">
        <v>41.8889</v>
      </c>
      <c r="CA51" s="5">
        <f t="shared" si="66"/>
        <v>0.65277765540332167</v>
      </c>
      <c r="CB51" s="5">
        <f t="shared" si="67"/>
        <v>0.68795626132185017</v>
      </c>
    </row>
    <row r="52" spans="1:80" ht="20" customHeight="1" x14ac:dyDescent="0.15">
      <c r="A52" s="25">
        <v>7.5663</v>
      </c>
      <c r="B52" s="4">
        <v>45.485799999999998</v>
      </c>
      <c r="C52" s="5">
        <f t="shared" si="40"/>
        <v>0.6956493757240314</v>
      </c>
      <c r="D52" s="5">
        <f t="shared" si="41"/>
        <v>0.63297713195500693</v>
      </c>
      <c r="E52" s="7"/>
      <c r="F52" s="7"/>
      <c r="G52" s="7"/>
      <c r="H52" s="7"/>
      <c r="I52" s="5">
        <v>7.7842000000000002</v>
      </c>
      <c r="J52" s="5">
        <v>46.660899999999998</v>
      </c>
      <c r="K52" s="5">
        <f t="shared" si="42"/>
        <v>0.70587701877998132</v>
      </c>
      <c r="L52" s="5">
        <f t="shared" si="43"/>
        <v>0.48494980149244421</v>
      </c>
      <c r="M52" s="5">
        <v>7.7842000000000002</v>
      </c>
      <c r="N52" s="5">
        <v>55.7151</v>
      </c>
      <c r="O52" s="5">
        <f t="shared" si="44"/>
        <v>0.68571176885130369</v>
      </c>
      <c r="P52" s="5">
        <f t="shared" si="45"/>
        <v>0.57908018762517788</v>
      </c>
      <c r="Q52" s="5">
        <v>8.8736999999999995</v>
      </c>
      <c r="R52" s="5">
        <v>54.938800000000001</v>
      </c>
      <c r="S52" s="5">
        <f t="shared" si="46"/>
        <v>0.85713871743603109</v>
      </c>
      <c r="T52" s="5">
        <f t="shared" si="47"/>
        <v>0.60446836649143232</v>
      </c>
      <c r="U52" s="5">
        <v>8.8737200000000005</v>
      </c>
      <c r="V52" s="5">
        <v>62.230800000000002</v>
      </c>
      <c r="W52" s="5">
        <f t="shared" si="48"/>
        <v>0.92307756322303014</v>
      </c>
      <c r="X52" s="5">
        <f t="shared" si="49"/>
        <v>0.86849266891637289</v>
      </c>
      <c r="Y52" s="7"/>
      <c r="Z52" s="7"/>
      <c r="AA52" s="7"/>
      <c r="AB52" s="7"/>
      <c r="AC52" s="5">
        <v>7.3483999999999998</v>
      </c>
      <c r="AD52" s="5">
        <v>59.350900000000003</v>
      </c>
      <c r="AE52" s="5">
        <f t="shared" si="50"/>
        <v>0.71641383613461762</v>
      </c>
      <c r="AF52" s="5">
        <f t="shared" si="51"/>
        <v>0.50696587022553874</v>
      </c>
      <c r="AG52" s="5">
        <v>9.0916099999999993</v>
      </c>
      <c r="AH52" s="5">
        <v>97</v>
      </c>
      <c r="AI52" s="5">
        <f t="shared" si="52"/>
        <v>1</v>
      </c>
      <c r="AJ52" s="5">
        <f t="shared" si="53"/>
        <v>0.83660789136862146</v>
      </c>
      <c r="AK52" s="7"/>
      <c r="AL52" s="7"/>
      <c r="AM52" s="7"/>
      <c r="AN52" s="7"/>
      <c r="AO52" s="5">
        <v>7.3484499999999997</v>
      </c>
      <c r="AP52" s="5">
        <v>74</v>
      </c>
      <c r="AQ52" s="5">
        <f t="shared" si="54"/>
        <v>0.8888895609048022</v>
      </c>
      <c r="AR52" s="5">
        <f t="shared" si="55"/>
        <v>0.97084576409497492</v>
      </c>
      <c r="AS52" s="5">
        <v>7.3484499999999997</v>
      </c>
      <c r="AT52" s="5">
        <v>61.387500000000003</v>
      </c>
      <c r="AU52" s="5">
        <f t="shared" si="56"/>
        <v>0.94117624456788329</v>
      </c>
      <c r="AV52" s="5">
        <f t="shared" si="57"/>
        <v>1</v>
      </c>
      <c r="AW52" s="5">
        <v>8.0021299999999993</v>
      </c>
      <c r="AX52" s="5">
        <v>19.3827</v>
      </c>
      <c r="AY52" s="5">
        <f t="shared" si="58"/>
        <v>0.88888851861725759</v>
      </c>
      <c r="AZ52" s="5">
        <f t="shared" si="59"/>
        <v>0.63374465413740344</v>
      </c>
      <c r="BA52" s="7"/>
      <c r="BB52" s="7"/>
      <c r="BC52" s="7"/>
      <c r="BD52" s="7"/>
      <c r="BE52" s="5">
        <v>8.0021299999999993</v>
      </c>
      <c r="BF52" s="5">
        <v>50</v>
      </c>
      <c r="BG52" s="5">
        <f t="shared" si="60"/>
        <v>1</v>
      </c>
      <c r="BH52" s="5">
        <f t="shared" si="61"/>
        <v>0.98039215686274506</v>
      </c>
      <c r="BI52" s="5">
        <v>8.0021000000000004</v>
      </c>
      <c r="BJ52" s="5">
        <v>51.759599999999999</v>
      </c>
      <c r="BK52" s="5">
        <f t="shared" si="62"/>
        <v>0.76190158814792242</v>
      </c>
      <c r="BL52" s="5">
        <f t="shared" si="63"/>
        <v>0.84279805907447813</v>
      </c>
      <c r="BM52" s="7"/>
      <c r="BN52" s="7"/>
      <c r="BO52" s="7"/>
      <c r="BP52" s="7"/>
      <c r="BQ52" s="7"/>
      <c r="BR52" s="7"/>
      <c r="BS52" s="7"/>
      <c r="BT52" s="7"/>
      <c r="BU52" s="5">
        <v>7.5663</v>
      </c>
      <c r="BV52" s="5">
        <v>33.940800000000003</v>
      </c>
      <c r="BW52" s="5">
        <f t="shared" si="64"/>
        <v>0.73845658348054377</v>
      </c>
      <c r="BX52" s="5">
        <f t="shared" si="65"/>
        <v>0.56170221216750049</v>
      </c>
      <c r="BY52" s="5">
        <v>7.5663</v>
      </c>
      <c r="BZ52" s="5">
        <v>26.333300000000001</v>
      </c>
      <c r="CA52" s="5">
        <f t="shared" si="66"/>
        <v>0.66666372967972154</v>
      </c>
      <c r="CB52" s="5">
        <f t="shared" si="67"/>
        <v>0.43248112545964867</v>
      </c>
    </row>
    <row r="53" spans="1:80" ht="20" customHeight="1" x14ac:dyDescent="0.15">
      <c r="A53" s="25">
        <v>7.7240000000000002</v>
      </c>
      <c r="B53" s="4">
        <v>46.332700000000003</v>
      </c>
      <c r="C53" s="5">
        <f t="shared" si="40"/>
        <v>0.7101483919607231</v>
      </c>
      <c r="D53" s="5">
        <f t="shared" si="41"/>
        <v>0.64476253164134201</v>
      </c>
      <c r="E53" s="7"/>
      <c r="F53" s="7"/>
      <c r="G53" s="7"/>
      <c r="H53" s="7"/>
      <c r="I53" s="5">
        <v>7.9463999999999997</v>
      </c>
      <c r="J53" s="5">
        <v>44.872799999999998</v>
      </c>
      <c r="K53" s="5">
        <f t="shared" si="42"/>
        <v>0.72058543485949023</v>
      </c>
      <c r="L53" s="5">
        <f t="shared" si="43"/>
        <v>0.46636596063106689</v>
      </c>
      <c r="M53" s="5">
        <v>7.9463999999999997</v>
      </c>
      <c r="N53" s="5">
        <v>63.04</v>
      </c>
      <c r="O53" s="5">
        <f t="shared" si="44"/>
        <v>0.7</v>
      </c>
      <c r="P53" s="5">
        <f t="shared" si="45"/>
        <v>0.65521223201414358</v>
      </c>
      <c r="Q53" s="5">
        <v>9.0586000000000002</v>
      </c>
      <c r="R53" s="5">
        <v>60.5</v>
      </c>
      <c r="S53" s="5">
        <f t="shared" si="46"/>
        <v>0.87499879258550906</v>
      </c>
      <c r="T53" s="5">
        <f t="shared" si="47"/>
        <v>0.66565589661098634</v>
      </c>
      <c r="U53" s="5">
        <v>9.0585799999999992</v>
      </c>
      <c r="V53" s="5">
        <v>56.653799999999997</v>
      </c>
      <c r="W53" s="5">
        <f t="shared" si="48"/>
        <v>0.94230739223920468</v>
      </c>
      <c r="X53" s="5">
        <f t="shared" si="49"/>
        <v>0.79066009060231268</v>
      </c>
      <c r="Y53" s="7"/>
      <c r="Z53" s="7"/>
      <c r="AA53" s="7"/>
      <c r="AB53" s="7"/>
      <c r="AC53" s="5">
        <v>7.5015000000000001</v>
      </c>
      <c r="AD53" s="5">
        <v>60.602400000000003</v>
      </c>
      <c r="AE53" s="5">
        <f t="shared" si="50"/>
        <v>0.73133993682486453</v>
      </c>
      <c r="AF53" s="5">
        <f t="shared" si="51"/>
        <v>0.51765598253364631</v>
      </c>
      <c r="AG53" s="7"/>
      <c r="AH53" s="7"/>
      <c r="AI53" s="7"/>
      <c r="AJ53" s="7"/>
      <c r="AK53" s="7"/>
      <c r="AL53" s="7"/>
      <c r="AM53" s="7"/>
      <c r="AN53" s="7"/>
      <c r="AO53" s="5">
        <v>7.5015400000000003</v>
      </c>
      <c r="AP53" s="5">
        <v>60.629600000000003</v>
      </c>
      <c r="AQ53" s="5">
        <f t="shared" si="54"/>
        <v>0.90740776581589466</v>
      </c>
      <c r="AR53" s="5">
        <f t="shared" si="55"/>
        <v>0.79543230187530667</v>
      </c>
      <c r="AS53" s="5">
        <v>7.5015400000000003</v>
      </c>
      <c r="AT53" s="5">
        <v>55.562100000000001</v>
      </c>
      <c r="AU53" s="5">
        <f t="shared" si="56"/>
        <v>0.96078373611792411</v>
      </c>
      <c r="AV53" s="5">
        <f t="shared" si="57"/>
        <v>0.90510445937690898</v>
      </c>
      <c r="AW53" s="5">
        <v>8.1688500000000008</v>
      </c>
      <c r="AX53" s="5">
        <v>19.074100000000001</v>
      </c>
      <c r="AY53" s="5">
        <f t="shared" si="58"/>
        <v>0.90740802452679292</v>
      </c>
      <c r="AZ53" s="5">
        <f t="shared" si="59"/>
        <v>0.62365454283883293</v>
      </c>
      <c r="BA53" s="7"/>
      <c r="BB53" s="7"/>
      <c r="BC53" s="7"/>
      <c r="BD53" s="7"/>
      <c r="BE53" s="7"/>
      <c r="BF53" s="7"/>
      <c r="BG53" s="7"/>
      <c r="BH53" s="7"/>
      <c r="BI53" s="5">
        <v>8.1687999999999992</v>
      </c>
      <c r="BJ53" s="5">
        <v>41.580199999999998</v>
      </c>
      <c r="BK53" s="5">
        <f t="shared" si="62"/>
        <v>0.77777354610199168</v>
      </c>
      <c r="BL53" s="5">
        <f t="shared" si="63"/>
        <v>0.67704757872797727</v>
      </c>
      <c r="BM53" s="7"/>
      <c r="BN53" s="7"/>
      <c r="BO53" s="7"/>
      <c r="BP53" s="7"/>
      <c r="BQ53" s="7"/>
      <c r="BR53" s="7"/>
      <c r="BS53" s="7"/>
      <c r="BT53" s="7"/>
      <c r="BU53" s="5">
        <v>7.7240000000000002</v>
      </c>
      <c r="BV53" s="5">
        <v>38.553800000000003</v>
      </c>
      <c r="BW53" s="5">
        <f t="shared" si="64"/>
        <v>0.75384780550648545</v>
      </c>
      <c r="BX53" s="5">
        <f t="shared" si="65"/>
        <v>0.63804491194855106</v>
      </c>
      <c r="BY53" s="5">
        <v>7.7240000000000002</v>
      </c>
      <c r="BZ53" s="5">
        <v>29.222200000000001</v>
      </c>
      <c r="CA53" s="5">
        <f t="shared" si="66"/>
        <v>0.68055861491695668</v>
      </c>
      <c r="CB53" s="5">
        <f t="shared" si="67"/>
        <v>0.479926554757928</v>
      </c>
    </row>
    <row r="54" spans="1:80" ht="20" customHeight="1" x14ac:dyDescent="0.15">
      <c r="A54" s="25">
        <v>7.8815999999999997</v>
      </c>
      <c r="B54" s="4">
        <v>49.742899999999999</v>
      </c>
      <c r="C54" s="5">
        <f t="shared" si="40"/>
        <v>0.72463821414780349</v>
      </c>
      <c r="D54" s="5">
        <f t="shared" si="41"/>
        <v>0.69221863036650377</v>
      </c>
      <c r="E54" s="7"/>
      <c r="F54" s="7"/>
      <c r="G54" s="7"/>
      <c r="H54" s="7"/>
      <c r="I54" s="5">
        <v>8.1085999999999991</v>
      </c>
      <c r="J54" s="5">
        <v>55.0381</v>
      </c>
      <c r="K54" s="5">
        <f t="shared" si="42"/>
        <v>0.73529385093899902</v>
      </c>
      <c r="L54" s="5">
        <f t="shared" si="43"/>
        <v>0.57201459186430814</v>
      </c>
      <c r="M54" s="5">
        <v>8.1085999999999991</v>
      </c>
      <c r="N54" s="5">
        <v>59.877600000000001</v>
      </c>
      <c r="O54" s="5">
        <f t="shared" si="44"/>
        <v>0.71428823114869622</v>
      </c>
      <c r="P54" s="5">
        <f t="shared" si="45"/>
        <v>0.62234352702490625</v>
      </c>
      <c r="Q54" s="5">
        <v>9.2434999999999992</v>
      </c>
      <c r="R54" s="5">
        <v>69.387799999999999</v>
      </c>
      <c r="S54" s="5">
        <f t="shared" si="46"/>
        <v>0.89285886773498691</v>
      </c>
      <c r="T54" s="5">
        <f t="shared" si="47"/>
        <v>0.76344459872502135</v>
      </c>
      <c r="U54" s="5">
        <v>9.2434499999999993</v>
      </c>
      <c r="V54" s="5">
        <v>60.615400000000001</v>
      </c>
      <c r="W54" s="5">
        <f t="shared" si="48"/>
        <v>0.96153826149280308</v>
      </c>
      <c r="X54" s="5">
        <f t="shared" si="49"/>
        <v>0.84594815627363795</v>
      </c>
      <c r="Y54" s="7"/>
      <c r="Z54" s="7"/>
      <c r="AA54" s="7"/>
      <c r="AB54" s="7"/>
      <c r="AC54" s="5">
        <v>7.6546000000000003</v>
      </c>
      <c r="AD54" s="5">
        <v>60.8795</v>
      </c>
      <c r="AE54" s="5">
        <f t="shared" si="50"/>
        <v>0.74626603751511145</v>
      </c>
      <c r="AF54" s="5">
        <f t="shared" si="51"/>
        <v>0.52002292629759084</v>
      </c>
      <c r="AG54" s="7"/>
      <c r="AH54" s="7"/>
      <c r="AI54" s="7"/>
      <c r="AJ54" s="7"/>
      <c r="AK54" s="7"/>
      <c r="AL54" s="7"/>
      <c r="AM54" s="7"/>
      <c r="AN54" s="7"/>
      <c r="AO54" s="5">
        <v>7.65463</v>
      </c>
      <c r="AP54" s="5">
        <v>71.333299999999994</v>
      </c>
      <c r="AQ54" s="5">
        <f t="shared" si="54"/>
        <v>0.9259259707269869</v>
      </c>
      <c r="AR54" s="5">
        <f t="shared" si="55"/>
        <v>0.93585989383670365</v>
      </c>
      <c r="AS54" s="5">
        <v>7.65463</v>
      </c>
      <c r="AT54" s="5">
        <v>56.5017</v>
      </c>
      <c r="AU54" s="5">
        <f t="shared" si="56"/>
        <v>0.98039122766796494</v>
      </c>
      <c r="AV54" s="5">
        <f t="shared" si="57"/>
        <v>0.92041050702504579</v>
      </c>
      <c r="AW54" s="5">
        <v>8.3355599999999992</v>
      </c>
      <c r="AX54" s="5">
        <v>19.522600000000001</v>
      </c>
      <c r="AY54" s="5">
        <f t="shared" si="58"/>
        <v>0.92592641962143418</v>
      </c>
      <c r="AZ54" s="5">
        <f t="shared" si="59"/>
        <v>0.63831888152129845</v>
      </c>
      <c r="BA54" s="7"/>
      <c r="BB54" s="7"/>
      <c r="BC54" s="7"/>
      <c r="BD54" s="7"/>
      <c r="BE54" s="7"/>
      <c r="BF54" s="7"/>
      <c r="BG54" s="7"/>
      <c r="BH54" s="7"/>
      <c r="BI54" s="5">
        <v>8.3355999999999995</v>
      </c>
      <c r="BJ54" s="5">
        <v>36.390799999999999</v>
      </c>
      <c r="BK54" s="5">
        <f t="shared" si="62"/>
        <v>0.7936550253265795</v>
      </c>
      <c r="BL54" s="5">
        <f t="shared" si="63"/>
        <v>0.59254893021135246</v>
      </c>
      <c r="BM54" s="7"/>
      <c r="BN54" s="7"/>
      <c r="BO54" s="7"/>
      <c r="BP54" s="7"/>
      <c r="BQ54" s="7"/>
      <c r="BR54" s="7"/>
      <c r="BS54" s="7"/>
      <c r="BT54" s="7"/>
      <c r="BU54" s="5">
        <v>7.8815999999999997</v>
      </c>
      <c r="BV54" s="5">
        <v>42.337299999999999</v>
      </c>
      <c r="BW54" s="5">
        <f t="shared" si="64"/>
        <v>0.7692292677213769</v>
      </c>
      <c r="BX54" s="5">
        <f t="shared" si="65"/>
        <v>0.70065982732284204</v>
      </c>
      <c r="BY54" s="5">
        <v>7.8815999999999997</v>
      </c>
      <c r="BZ54" s="5">
        <v>39.555599999999998</v>
      </c>
      <c r="CA54" s="5">
        <f t="shared" si="66"/>
        <v>0.69444468919335645</v>
      </c>
      <c r="CB54" s="5">
        <f t="shared" si="67"/>
        <v>0.64963564787670658</v>
      </c>
    </row>
    <row r="55" spans="1:80" ht="20" customHeight="1" x14ac:dyDescent="0.15">
      <c r="A55" s="25">
        <v>8.0391999999999992</v>
      </c>
      <c r="B55" s="4">
        <v>53.058599999999998</v>
      </c>
      <c r="C55" s="5">
        <f t="shared" si="40"/>
        <v>0.739128036334884</v>
      </c>
      <c r="D55" s="5">
        <f t="shared" si="41"/>
        <v>0.73835967386630408</v>
      </c>
      <c r="E55" s="7"/>
      <c r="F55" s="7"/>
      <c r="G55" s="7"/>
      <c r="H55" s="7"/>
      <c r="I55" s="5">
        <v>8.2707999999999995</v>
      </c>
      <c r="J55" s="5">
        <v>57.75</v>
      </c>
      <c r="K55" s="5">
        <f t="shared" si="42"/>
        <v>0.75000226701850792</v>
      </c>
      <c r="L55" s="5">
        <f t="shared" si="43"/>
        <v>0.60019954686233346</v>
      </c>
      <c r="M55" s="5">
        <v>8.2707999999999995</v>
      </c>
      <c r="N55" s="5">
        <v>58.730600000000003</v>
      </c>
      <c r="O55" s="5">
        <f t="shared" si="44"/>
        <v>0.72857646229739248</v>
      </c>
      <c r="P55" s="5">
        <f t="shared" si="45"/>
        <v>0.61042207350142552</v>
      </c>
      <c r="Q55" s="5">
        <v>9.4283000000000001</v>
      </c>
      <c r="R55" s="5">
        <v>76.920900000000003</v>
      </c>
      <c r="S55" s="5">
        <f t="shared" si="46"/>
        <v>0.91070928356853764</v>
      </c>
      <c r="T55" s="5">
        <f t="shared" si="47"/>
        <v>0.84632811004337216</v>
      </c>
      <c r="U55" s="5">
        <v>9.4283199999999994</v>
      </c>
      <c r="V55" s="5">
        <v>71.653800000000004</v>
      </c>
      <c r="W55" s="5">
        <f t="shared" si="48"/>
        <v>0.9807691307464016</v>
      </c>
      <c r="X55" s="5">
        <f t="shared" si="49"/>
        <v>1</v>
      </c>
      <c r="Y55" s="7"/>
      <c r="Z55" s="7"/>
      <c r="AA55" s="7"/>
      <c r="AB55" s="7"/>
      <c r="AC55" s="5">
        <v>7.8076999999999996</v>
      </c>
      <c r="AD55" s="5">
        <v>61.772100000000002</v>
      </c>
      <c r="AE55" s="5">
        <f t="shared" si="50"/>
        <v>0.76119213820535825</v>
      </c>
      <c r="AF55" s="5">
        <f t="shared" si="51"/>
        <v>0.52764737235929027</v>
      </c>
      <c r="AG55" s="7"/>
      <c r="AH55" s="7"/>
      <c r="AI55" s="7"/>
      <c r="AJ55" s="7"/>
      <c r="AK55" s="7"/>
      <c r="AL55" s="7"/>
      <c r="AM55" s="7"/>
      <c r="AN55" s="7"/>
      <c r="AO55" s="5">
        <v>7.8077300000000003</v>
      </c>
      <c r="AP55" s="5">
        <v>76.222200000000001</v>
      </c>
      <c r="AQ55" s="5">
        <f t="shared" si="54"/>
        <v>0.94444538526672317</v>
      </c>
      <c r="AR55" s="5">
        <f t="shared" si="55"/>
        <v>1</v>
      </c>
      <c r="AS55" s="5">
        <v>7.8077300000000003</v>
      </c>
      <c r="AT55" s="5">
        <v>57</v>
      </c>
      <c r="AU55" s="5">
        <f t="shared" si="56"/>
        <v>1</v>
      </c>
      <c r="AV55" s="5">
        <f t="shared" si="57"/>
        <v>0.92852779474648739</v>
      </c>
      <c r="AW55" s="5">
        <v>8.5022699999999993</v>
      </c>
      <c r="AX55" s="5">
        <v>24.777799999999999</v>
      </c>
      <c r="AY55" s="5">
        <f t="shared" si="58"/>
        <v>0.94444481471607566</v>
      </c>
      <c r="AZ55" s="5">
        <f t="shared" si="59"/>
        <v>0.81014504126286602</v>
      </c>
      <c r="BA55" s="7"/>
      <c r="BB55" s="7"/>
      <c r="BC55" s="7"/>
      <c r="BD55" s="7"/>
      <c r="BE55" s="7"/>
      <c r="BF55" s="7"/>
      <c r="BG55" s="7"/>
      <c r="BH55" s="7"/>
      <c r="BI55" s="5">
        <v>8.5023</v>
      </c>
      <c r="BJ55" s="5">
        <v>35</v>
      </c>
      <c r="BK55" s="5">
        <f t="shared" si="62"/>
        <v>0.80952698328064887</v>
      </c>
      <c r="BL55" s="5">
        <f t="shared" si="63"/>
        <v>0.56990262806526193</v>
      </c>
      <c r="BM55" s="7"/>
      <c r="BN55" s="7"/>
      <c r="BO55" s="7"/>
      <c r="BP55" s="7"/>
      <c r="BQ55" s="7"/>
      <c r="BR55" s="7"/>
      <c r="BS55" s="7"/>
      <c r="BT55" s="7"/>
      <c r="BU55" s="5">
        <v>8.0391999999999992</v>
      </c>
      <c r="BV55" s="5">
        <v>39.994100000000003</v>
      </c>
      <c r="BW55" s="5">
        <f t="shared" si="64"/>
        <v>0.78461072993626835</v>
      </c>
      <c r="BX55" s="5">
        <f t="shared" si="65"/>
        <v>0.66188111192571275</v>
      </c>
      <c r="BY55" s="5">
        <v>8.0391999999999992</v>
      </c>
      <c r="BZ55" s="5">
        <v>39.666699999999999</v>
      </c>
      <c r="CA55" s="5">
        <f t="shared" si="66"/>
        <v>0.70833076346975621</v>
      </c>
      <c r="CB55" s="5">
        <f t="shared" si="67"/>
        <v>0.65146028258024036</v>
      </c>
    </row>
    <row r="56" spans="1:80" ht="20" customHeight="1" x14ac:dyDescent="0.15">
      <c r="A56" s="25">
        <v>8.1968999999999994</v>
      </c>
      <c r="B56" s="4">
        <v>54.474499999999999</v>
      </c>
      <c r="C56" s="5">
        <f t="shared" si="40"/>
        <v>0.75362705257157558</v>
      </c>
      <c r="D56" s="5">
        <f t="shared" si="41"/>
        <v>0.7580632367614295</v>
      </c>
      <c r="E56" s="7"/>
      <c r="F56" s="7"/>
      <c r="G56" s="7"/>
      <c r="H56" s="7"/>
      <c r="I56" s="5">
        <v>8.4329000000000001</v>
      </c>
      <c r="J56" s="5">
        <v>61.546700000000001</v>
      </c>
      <c r="K56" s="5">
        <f t="shared" si="42"/>
        <v>0.76470161502398515</v>
      </c>
      <c r="L56" s="5">
        <f t="shared" si="43"/>
        <v>0.63965889958219879</v>
      </c>
      <c r="M56" s="5">
        <v>8.4329000000000001</v>
      </c>
      <c r="N56" s="5">
        <v>62.6098</v>
      </c>
      <c r="O56" s="5">
        <f t="shared" si="44"/>
        <v>0.74285588442565187</v>
      </c>
      <c r="P56" s="5">
        <f t="shared" si="45"/>
        <v>0.65074090742320956</v>
      </c>
      <c r="Q56" s="5">
        <v>9.6132000000000009</v>
      </c>
      <c r="R56" s="5">
        <v>82.3673</v>
      </c>
      <c r="S56" s="5">
        <f t="shared" si="46"/>
        <v>0.9285693587180156</v>
      </c>
      <c r="T56" s="5">
        <f t="shared" si="47"/>
        <v>0.90625254434588587</v>
      </c>
      <c r="U56" s="5">
        <v>9.6131899999999995</v>
      </c>
      <c r="V56" s="5">
        <v>57</v>
      </c>
      <c r="W56" s="5">
        <f t="shared" si="48"/>
        <v>1</v>
      </c>
      <c r="X56" s="5">
        <f t="shared" si="49"/>
        <v>0.79549165571121139</v>
      </c>
      <c r="Y56" s="7"/>
      <c r="Z56" s="7"/>
      <c r="AA56" s="7"/>
      <c r="AB56" s="7"/>
      <c r="AC56" s="5">
        <v>7.9607999999999999</v>
      </c>
      <c r="AD56" s="5">
        <v>69.039000000000001</v>
      </c>
      <c r="AE56" s="5">
        <f t="shared" si="50"/>
        <v>0.77611823889560505</v>
      </c>
      <c r="AF56" s="5">
        <f t="shared" si="51"/>
        <v>0.58972006683135336</v>
      </c>
      <c r="AG56" s="7"/>
      <c r="AH56" s="7"/>
      <c r="AI56" s="7"/>
      <c r="AJ56" s="7"/>
      <c r="AK56" s="7"/>
      <c r="AL56" s="7"/>
      <c r="AM56" s="7"/>
      <c r="AN56" s="7"/>
      <c r="AO56" s="5">
        <v>7.96082</v>
      </c>
      <c r="AP56" s="5">
        <v>70</v>
      </c>
      <c r="AQ56" s="5">
        <f t="shared" si="54"/>
        <v>0.96296359017781552</v>
      </c>
      <c r="AR56" s="5">
        <f t="shared" si="55"/>
        <v>0.91836761468443573</v>
      </c>
      <c r="AS56" s="7"/>
      <c r="AT56" s="7"/>
      <c r="AU56" s="7"/>
      <c r="AV56" s="7"/>
      <c r="AW56" s="5">
        <v>8.6689799999999995</v>
      </c>
      <c r="AX56" s="5">
        <v>30.584399999999999</v>
      </c>
      <c r="AY56" s="5">
        <f t="shared" si="58"/>
        <v>0.96296320981071715</v>
      </c>
      <c r="AZ56" s="5">
        <f t="shared" si="59"/>
        <v>1</v>
      </c>
      <c r="BA56" s="7"/>
      <c r="BB56" s="7"/>
      <c r="BC56" s="7"/>
      <c r="BD56" s="7"/>
      <c r="BE56" s="7"/>
      <c r="BF56" s="7"/>
      <c r="BG56" s="7"/>
      <c r="BH56" s="7"/>
      <c r="BI56" s="5">
        <v>8.6690000000000005</v>
      </c>
      <c r="BJ56" s="5">
        <v>38.192</v>
      </c>
      <c r="BK56" s="5">
        <f t="shared" si="62"/>
        <v>0.82539894123471835</v>
      </c>
      <c r="BL56" s="5">
        <f t="shared" si="63"/>
        <v>0.62187774774481386</v>
      </c>
      <c r="BM56" s="7"/>
      <c r="BN56" s="7"/>
      <c r="BO56" s="7"/>
      <c r="BP56" s="7"/>
      <c r="BQ56" s="7"/>
      <c r="BR56" s="7"/>
      <c r="BS56" s="7"/>
      <c r="BT56" s="7"/>
      <c r="BU56" s="5">
        <v>8.1968999999999994</v>
      </c>
      <c r="BV56" s="5">
        <v>49</v>
      </c>
      <c r="BW56" s="5">
        <f t="shared" si="64"/>
        <v>0.80000195196220991</v>
      </c>
      <c r="BX56" s="5">
        <f t="shared" si="65"/>
        <v>0.81092397339507383</v>
      </c>
      <c r="BY56" s="5">
        <v>8.1968999999999994</v>
      </c>
      <c r="BZ56" s="5">
        <v>41.222200000000001</v>
      </c>
      <c r="CA56" s="5">
        <f t="shared" si="66"/>
        <v>0.72222564870699135</v>
      </c>
      <c r="CB56" s="5">
        <f t="shared" si="67"/>
        <v>0.67700681076518054</v>
      </c>
    </row>
    <row r="57" spans="1:80" ht="20" customHeight="1" x14ac:dyDescent="0.15">
      <c r="A57" s="25">
        <v>8.3544999999999998</v>
      </c>
      <c r="B57" s="4">
        <v>49.932600000000001</v>
      </c>
      <c r="C57" s="5">
        <f t="shared" si="40"/>
        <v>0.7681168747586562</v>
      </c>
      <c r="D57" s="5">
        <f t="shared" si="41"/>
        <v>0.69485848196704425</v>
      </c>
      <c r="E57" s="7"/>
      <c r="F57" s="7"/>
      <c r="G57" s="7"/>
      <c r="H57" s="7"/>
      <c r="I57" s="5">
        <v>8.5951000000000004</v>
      </c>
      <c r="J57" s="5">
        <v>63.348599999999998</v>
      </c>
      <c r="K57" s="5">
        <f t="shared" si="42"/>
        <v>0.77941003110349405</v>
      </c>
      <c r="L57" s="5">
        <f t="shared" si="43"/>
        <v>0.65838616475087819</v>
      </c>
      <c r="M57" s="5">
        <v>8.5951000000000004</v>
      </c>
      <c r="N57" s="5">
        <v>59.1053</v>
      </c>
      <c r="O57" s="5">
        <f t="shared" si="44"/>
        <v>0.75714411557434813</v>
      </c>
      <c r="P57" s="5">
        <f t="shared" si="45"/>
        <v>0.61431655356702985</v>
      </c>
      <c r="Q57" s="5">
        <v>9.7980999999999998</v>
      </c>
      <c r="R57" s="5">
        <v>84.579099999999997</v>
      </c>
      <c r="S57" s="5">
        <f t="shared" si="46"/>
        <v>0.94642943386749345</v>
      </c>
      <c r="T57" s="5">
        <f t="shared" si="47"/>
        <v>0.93058804371983916</v>
      </c>
      <c r="U57" s="7"/>
      <c r="V57" s="7"/>
      <c r="W57" s="7"/>
      <c r="X57" s="7"/>
      <c r="Y57" s="7"/>
      <c r="Z57" s="7"/>
      <c r="AA57" s="7"/>
      <c r="AB57" s="7"/>
      <c r="AC57" s="5">
        <v>8.1138999999999992</v>
      </c>
      <c r="AD57" s="5">
        <v>60.854999999999997</v>
      </c>
      <c r="AE57" s="5">
        <f t="shared" si="50"/>
        <v>0.79104433958585185</v>
      </c>
      <c r="AF57" s="5">
        <f t="shared" si="51"/>
        <v>0.5198136512264373</v>
      </c>
      <c r="AG57" s="7"/>
      <c r="AH57" s="7"/>
      <c r="AI57" s="7"/>
      <c r="AJ57" s="7"/>
      <c r="AK57" s="7"/>
      <c r="AL57" s="7"/>
      <c r="AM57" s="7"/>
      <c r="AN57" s="7"/>
      <c r="AO57" s="5">
        <v>8.1139100000000006</v>
      </c>
      <c r="AP57" s="5">
        <v>74.259299999999996</v>
      </c>
      <c r="AQ57" s="5">
        <f t="shared" si="54"/>
        <v>0.98148179508890787</v>
      </c>
      <c r="AR57" s="5">
        <f t="shared" si="55"/>
        <v>0.97424766013051312</v>
      </c>
      <c r="AS57" s="7"/>
      <c r="AT57" s="7"/>
      <c r="AU57" s="7"/>
      <c r="AV57" s="7"/>
      <c r="AW57" s="5">
        <v>8.8356899999999996</v>
      </c>
      <c r="AX57" s="5">
        <v>27.1509</v>
      </c>
      <c r="AY57" s="5">
        <f t="shared" si="58"/>
        <v>0.98148160490535852</v>
      </c>
      <c r="AZ57" s="5">
        <f t="shared" si="59"/>
        <v>0.88773688547102447</v>
      </c>
      <c r="BA57" s="7"/>
      <c r="BB57" s="7"/>
      <c r="BC57" s="7"/>
      <c r="BD57" s="7"/>
      <c r="BE57" s="7"/>
      <c r="BF57" s="7"/>
      <c r="BG57" s="7"/>
      <c r="BH57" s="7"/>
      <c r="BI57" s="5">
        <v>8.8356999999999992</v>
      </c>
      <c r="BJ57" s="5">
        <v>41.501600000000003</v>
      </c>
      <c r="BK57" s="5">
        <f t="shared" si="62"/>
        <v>0.84127089918878761</v>
      </c>
      <c r="BL57" s="5">
        <f t="shared" si="63"/>
        <v>0.67576774025466513</v>
      </c>
      <c r="BM57" s="7"/>
      <c r="BN57" s="7"/>
      <c r="BO57" s="7"/>
      <c r="BP57" s="7"/>
      <c r="BQ57" s="7"/>
      <c r="BR57" s="7"/>
      <c r="BS57" s="7"/>
      <c r="BT57" s="7"/>
      <c r="BU57" s="5">
        <v>8.3544999999999998</v>
      </c>
      <c r="BV57" s="5">
        <v>49.844999999999999</v>
      </c>
      <c r="BW57" s="5">
        <f t="shared" si="64"/>
        <v>0.81538341417710147</v>
      </c>
      <c r="BX57" s="5">
        <f t="shared" si="65"/>
        <v>0.82490827456892768</v>
      </c>
      <c r="BY57" s="5">
        <v>8.3544999999999998</v>
      </c>
      <c r="BZ57" s="5">
        <v>32.1111</v>
      </c>
      <c r="CA57" s="5">
        <f t="shared" si="66"/>
        <v>0.73611172298339123</v>
      </c>
      <c r="CB57" s="5">
        <f t="shared" si="67"/>
        <v>0.52737198405620733</v>
      </c>
    </row>
    <row r="58" spans="1:80" ht="20" customHeight="1" x14ac:dyDescent="0.15">
      <c r="A58" s="25">
        <v>8.5121000000000002</v>
      </c>
      <c r="B58" s="4">
        <v>52.245699999999999</v>
      </c>
      <c r="C58" s="5">
        <f t="shared" si="40"/>
        <v>0.7826066969457367</v>
      </c>
      <c r="D58" s="5">
        <f t="shared" si="41"/>
        <v>0.72704741574253307</v>
      </c>
      <c r="E58" s="7"/>
      <c r="F58" s="7"/>
      <c r="G58" s="7"/>
      <c r="H58" s="7"/>
      <c r="I58" s="5">
        <v>8.7573000000000008</v>
      </c>
      <c r="J58" s="5">
        <v>62.162599999999998</v>
      </c>
      <c r="K58" s="5">
        <f t="shared" si="42"/>
        <v>0.79411844718300295</v>
      </c>
      <c r="L58" s="5">
        <f t="shared" si="43"/>
        <v>0.64605998877548898</v>
      </c>
      <c r="M58" s="5">
        <v>8.7573000000000008</v>
      </c>
      <c r="N58" s="5">
        <v>62.791800000000002</v>
      </c>
      <c r="O58" s="5">
        <f t="shared" si="44"/>
        <v>0.77143234672304439</v>
      </c>
      <c r="P58" s="5">
        <f t="shared" si="45"/>
        <v>0.65263254172248897</v>
      </c>
      <c r="Q58" s="5">
        <v>9.9829000000000008</v>
      </c>
      <c r="R58" s="5">
        <v>90.887799999999999</v>
      </c>
      <c r="S58" s="5">
        <f t="shared" si="46"/>
        <v>0.96427984970104419</v>
      </c>
      <c r="T58" s="5">
        <f t="shared" si="47"/>
        <v>1</v>
      </c>
      <c r="U58" s="7"/>
      <c r="V58" s="7"/>
      <c r="W58" s="7"/>
      <c r="X58" s="7"/>
      <c r="Y58" s="7"/>
      <c r="Z58" s="7"/>
      <c r="AA58" s="7"/>
      <c r="AB58" s="7"/>
      <c r="AC58" s="5">
        <v>8.2669999999999995</v>
      </c>
      <c r="AD58" s="5">
        <v>59.589700000000001</v>
      </c>
      <c r="AE58" s="5">
        <f t="shared" si="50"/>
        <v>0.80597044027609877</v>
      </c>
      <c r="AF58" s="5">
        <f t="shared" si="51"/>
        <v>0.50900566153131266</v>
      </c>
      <c r="AG58" s="7"/>
      <c r="AH58" s="7"/>
      <c r="AI58" s="7"/>
      <c r="AJ58" s="7"/>
      <c r="AK58" s="7"/>
      <c r="AL58" s="7"/>
      <c r="AM58" s="7"/>
      <c r="AN58" s="7"/>
      <c r="AO58" s="5">
        <v>8.2669999999999995</v>
      </c>
      <c r="AP58" s="5">
        <v>67</v>
      </c>
      <c r="AQ58" s="5">
        <f t="shared" si="54"/>
        <v>1</v>
      </c>
      <c r="AR58" s="5">
        <f t="shared" si="55"/>
        <v>0.87900900262653137</v>
      </c>
      <c r="AS58" s="7"/>
      <c r="AT58" s="7"/>
      <c r="AU58" s="7"/>
      <c r="AV58" s="7"/>
      <c r="AW58" s="5">
        <v>9.0023999999999997</v>
      </c>
      <c r="AX58" s="5">
        <v>24</v>
      </c>
      <c r="AY58" s="5">
        <f t="shared" si="58"/>
        <v>1</v>
      </c>
      <c r="AZ58" s="5">
        <f t="shared" si="59"/>
        <v>0.78471377565033162</v>
      </c>
      <c r="BA58" s="7"/>
      <c r="BB58" s="7"/>
      <c r="BC58" s="7"/>
      <c r="BD58" s="7"/>
      <c r="BE58" s="7"/>
      <c r="BF58" s="7"/>
      <c r="BG58" s="7"/>
      <c r="BH58" s="7"/>
      <c r="BI58" s="5">
        <v>9.0023999999999997</v>
      </c>
      <c r="BJ58" s="5">
        <v>49.816299999999998</v>
      </c>
      <c r="BK58" s="5">
        <f t="shared" si="62"/>
        <v>0.8571428571428571</v>
      </c>
      <c r="BL58" s="5">
        <f t="shared" si="63"/>
        <v>0.81115543687107172</v>
      </c>
      <c r="BM58" s="7"/>
      <c r="BN58" s="7"/>
      <c r="BO58" s="7"/>
      <c r="BP58" s="7"/>
      <c r="BQ58" s="7"/>
      <c r="BR58" s="7"/>
      <c r="BS58" s="7"/>
      <c r="BT58" s="7"/>
      <c r="BU58" s="5">
        <v>8.5121000000000002</v>
      </c>
      <c r="BV58" s="5">
        <v>36.982300000000002</v>
      </c>
      <c r="BW58" s="5">
        <f t="shared" si="64"/>
        <v>0.83076487639199303</v>
      </c>
      <c r="BX58" s="5">
        <f t="shared" si="65"/>
        <v>0.61203742165895192</v>
      </c>
      <c r="BY58" s="5">
        <v>8.5121000000000002</v>
      </c>
      <c r="BZ58" s="5">
        <v>33</v>
      </c>
      <c r="CA58" s="5">
        <f t="shared" si="66"/>
        <v>0.7499977972597911</v>
      </c>
      <c r="CB58" s="5">
        <f t="shared" si="67"/>
        <v>0.54197070401994452</v>
      </c>
    </row>
    <row r="59" spans="1:80" ht="20" customHeight="1" x14ac:dyDescent="0.15">
      <c r="A59" s="25">
        <v>8.6698000000000004</v>
      </c>
      <c r="B59" s="4">
        <v>52.588500000000003</v>
      </c>
      <c r="C59" s="5">
        <f t="shared" si="40"/>
        <v>0.7971057131824284</v>
      </c>
      <c r="D59" s="5">
        <f t="shared" si="41"/>
        <v>0.73181779596744234</v>
      </c>
      <c r="E59" s="7"/>
      <c r="F59" s="7"/>
      <c r="G59" s="7"/>
      <c r="H59" s="7"/>
      <c r="I59" s="5">
        <v>8.9193999999999996</v>
      </c>
      <c r="J59" s="5">
        <v>58.923000000000002</v>
      </c>
      <c r="K59" s="5">
        <f t="shared" si="42"/>
        <v>0.80881779518847996</v>
      </c>
      <c r="L59" s="5">
        <f t="shared" si="43"/>
        <v>0.61239061298301778</v>
      </c>
      <c r="M59" s="5">
        <v>8.9193999999999996</v>
      </c>
      <c r="N59" s="5">
        <v>58.775500000000001</v>
      </c>
      <c r="O59" s="5">
        <f t="shared" si="44"/>
        <v>0.78571176885130367</v>
      </c>
      <c r="P59" s="5">
        <f t="shared" si="45"/>
        <v>0.61088874591921483</v>
      </c>
      <c r="Q59" s="5">
        <v>10.1678</v>
      </c>
      <c r="R59" s="5">
        <v>89.076499999999996</v>
      </c>
      <c r="S59" s="5">
        <f t="shared" si="46"/>
        <v>0.98213992485052204</v>
      </c>
      <c r="T59" s="5">
        <f t="shared" si="47"/>
        <v>0.98007103263584328</v>
      </c>
      <c r="U59" s="7"/>
      <c r="V59" s="7"/>
      <c r="W59" s="7"/>
      <c r="X59" s="7"/>
      <c r="Y59" s="7"/>
      <c r="Z59" s="7"/>
      <c r="AA59" s="7"/>
      <c r="AB59" s="7"/>
      <c r="AC59" s="5">
        <v>8.4200999999999997</v>
      </c>
      <c r="AD59" s="5">
        <v>62.210700000000003</v>
      </c>
      <c r="AE59" s="5">
        <f t="shared" si="50"/>
        <v>0.82089654096634568</v>
      </c>
      <c r="AF59" s="5">
        <f t="shared" si="51"/>
        <v>0.53139382322492035</v>
      </c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5">
        <v>9.1691000000000003</v>
      </c>
      <c r="BJ59" s="5">
        <v>51.575499999999998</v>
      </c>
      <c r="BK59" s="5">
        <f t="shared" si="62"/>
        <v>0.87301481509692647</v>
      </c>
      <c r="BL59" s="5">
        <f t="shared" si="63"/>
        <v>0.83980037125085483</v>
      </c>
      <c r="BM59" s="7"/>
      <c r="BN59" s="7"/>
      <c r="BO59" s="7"/>
      <c r="BP59" s="7"/>
      <c r="BQ59" s="7"/>
      <c r="BR59" s="7"/>
      <c r="BS59" s="7"/>
      <c r="BT59" s="7"/>
      <c r="BU59" s="5">
        <v>8.6698000000000004</v>
      </c>
      <c r="BV59" s="5">
        <v>40.532499999999999</v>
      </c>
      <c r="BW59" s="5">
        <f t="shared" si="64"/>
        <v>0.8461560984179346</v>
      </c>
      <c r="BX59" s="5">
        <f t="shared" si="65"/>
        <v>0.67079134595175161</v>
      </c>
      <c r="BY59" s="5">
        <v>8.6698000000000004</v>
      </c>
      <c r="BZ59" s="5">
        <v>34.666699999999999</v>
      </c>
      <c r="CA59" s="5">
        <f t="shared" si="66"/>
        <v>0.76389268249702624</v>
      </c>
      <c r="CB59" s="5">
        <f t="shared" si="67"/>
        <v>0.5693435092438851</v>
      </c>
    </row>
    <row r="60" spans="1:80" ht="20" customHeight="1" x14ac:dyDescent="0.15">
      <c r="A60" s="25">
        <v>8.8274000000000008</v>
      </c>
      <c r="B60" s="4">
        <v>51.217399999999998</v>
      </c>
      <c r="C60" s="5">
        <f t="shared" si="40"/>
        <v>0.8115955353695089</v>
      </c>
      <c r="D60" s="5">
        <f t="shared" si="41"/>
        <v>0.71273766666063643</v>
      </c>
      <c r="E60" s="7"/>
      <c r="F60" s="7"/>
      <c r="G60" s="7"/>
      <c r="H60" s="7"/>
      <c r="I60" s="5">
        <v>9.0815999999999999</v>
      </c>
      <c r="J60" s="5">
        <v>64.384100000000004</v>
      </c>
      <c r="K60" s="5">
        <f t="shared" si="42"/>
        <v>0.82352621126798886</v>
      </c>
      <c r="L60" s="5">
        <f t="shared" si="43"/>
        <v>0.6691481843314141</v>
      </c>
      <c r="M60" s="5">
        <v>9.0815999999999999</v>
      </c>
      <c r="N60" s="5">
        <v>62.08</v>
      </c>
      <c r="O60" s="5">
        <f t="shared" si="44"/>
        <v>0.79999999999999993</v>
      </c>
      <c r="P60" s="5">
        <f t="shared" si="45"/>
        <v>0.64523438076519724</v>
      </c>
      <c r="Q60" s="5">
        <v>10.3527</v>
      </c>
      <c r="R60" s="5">
        <v>74</v>
      </c>
      <c r="S60" s="5">
        <f t="shared" si="46"/>
        <v>1</v>
      </c>
      <c r="T60" s="5">
        <f t="shared" si="47"/>
        <v>0.81419068345806589</v>
      </c>
      <c r="U60" s="7"/>
      <c r="V60" s="7"/>
      <c r="W60" s="7"/>
      <c r="X60" s="7"/>
      <c r="Y60" s="7"/>
      <c r="Z60" s="7"/>
      <c r="AA60" s="7"/>
      <c r="AB60" s="7"/>
      <c r="AC60" s="5">
        <v>8.5731999999999999</v>
      </c>
      <c r="AD60" s="5">
        <v>68.361999999999995</v>
      </c>
      <c r="AE60" s="5">
        <f t="shared" si="50"/>
        <v>0.83582264165659248</v>
      </c>
      <c r="AF60" s="5">
        <f t="shared" si="51"/>
        <v>0.58393724139580483</v>
      </c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5">
        <v>9.3358000000000008</v>
      </c>
      <c r="BJ60" s="5">
        <v>56.024700000000003</v>
      </c>
      <c r="BK60" s="5">
        <f t="shared" si="62"/>
        <v>0.88888677305099595</v>
      </c>
      <c r="BL60" s="5">
        <f t="shared" si="63"/>
        <v>0.91224639333051094</v>
      </c>
      <c r="BM60" s="7"/>
      <c r="BN60" s="7"/>
      <c r="BO60" s="7"/>
      <c r="BP60" s="7"/>
      <c r="BQ60" s="7"/>
      <c r="BR60" s="7"/>
      <c r="BS60" s="7"/>
      <c r="BT60" s="7"/>
      <c r="BU60" s="5">
        <v>8.8274000000000008</v>
      </c>
      <c r="BV60" s="5">
        <v>40.734900000000003</v>
      </c>
      <c r="BW60" s="5">
        <f t="shared" si="64"/>
        <v>0.86153756063282616</v>
      </c>
      <c r="BX60" s="5">
        <f t="shared" si="65"/>
        <v>0.67414095844593869</v>
      </c>
      <c r="BY60" s="5">
        <v>8.8274000000000008</v>
      </c>
      <c r="BZ60" s="5">
        <v>34.1111</v>
      </c>
      <c r="CA60" s="5">
        <f t="shared" si="66"/>
        <v>0.77777875677342612</v>
      </c>
      <c r="CB60" s="5">
        <f t="shared" si="67"/>
        <v>0.56021869339074937</v>
      </c>
    </row>
    <row r="61" spans="1:80" ht="20" customHeight="1" x14ac:dyDescent="0.15">
      <c r="A61" s="25">
        <v>8.9849999999999994</v>
      </c>
      <c r="B61" s="4">
        <v>53.542499999999997</v>
      </c>
      <c r="C61" s="5">
        <f t="shared" si="40"/>
        <v>0.82608535755658929</v>
      </c>
      <c r="D61" s="5">
        <f t="shared" si="41"/>
        <v>0.74509359157585353</v>
      </c>
      <c r="E61" s="7"/>
      <c r="F61" s="7"/>
      <c r="G61" s="7"/>
      <c r="H61" s="7"/>
      <c r="I61" s="5">
        <v>9.2438000000000002</v>
      </c>
      <c r="J61" s="5">
        <v>62.839100000000002</v>
      </c>
      <c r="K61" s="5">
        <f t="shared" si="42"/>
        <v>0.83823462734749776</v>
      </c>
      <c r="L61" s="5">
        <f t="shared" si="43"/>
        <v>0.65309089775301921</v>
      </c>
      <c r="M61" s="5">
        <v>9.2438000000000002</v>
      </c>
      <c r="N61" s="5">
        <v>63.879199999999997</v>
      </c>
      <c r="O61" s="5">
        <f t="shared" si="44"/>
        <v>0.81428823114869631</v>
      </c>
      <c r="P61" s="5">
        <f t="shared" si="45"/>
        <v>0.66393453698093086</v>
      </c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5">
        <v>8.7263000000000002</v>
      </c>
      <c r="AD61" s="5">
        <v>65.932100000000005</v>
      </c>
      <c r="AE61" s="5">
        <f t="shared" si="50"/>
        <v>0.85074874234683939</v>
      </c>
      <c r="AF61" s="5">
        <f t="shared" si="51"/>
        <v>0.56318142525719483</v>
      </c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5">
        <v>9.5024999999999995</v>
      </c>
      <c r="BJ61" s="5">
        <v>57.265300000000003</v>
      </c>
      <c r="BK61" s="5">
        <f t="shared" si="62"/>
        <v>0.90475873100506521</v>
      </c>
      <c r="BL61" s="5">
        <f t="shared" si="63"/>
        <v>0.93244699905558992</v>
      </c>
      <c r="BM61" s="7"/>
      <c r="BN61" s="7"/>
      <c r="BO61" s="7"/>
      <c r="BP61" s="7"/>
      <c r="BQ61" s="7"/>
      <c r="BR61" s="7"/>
      <c r="BS61" s="7"/>
      <c r="BT61" s="7"/>
      <c r="BU61" s="5">
        <v>8.9849999999999994</v>
      </c>
      <c r="BV61" s="5">
        <v>40.498199999999997</v>
      </c>
      <c r="BW61" s="5">
        <f t="shared" si="64"/>
        <v>0.87691902284771761</v>
      </c>
      <c r="BX61" s="5">
        <f t="shared" si="65"/>
        <v>0.67022369917037505</v>
      </c>
      <c r="BY61" s="5">
        <v>8.9849999999999994</v>
      </c>
      <c r="BZ61" s="5">
        <v>34.333300000000001</v>
      </c>
      <c r="CA61" s="5">
        <f t="shared" si="66"/>
        <v>0.79166483104982588</v>
      </c>
      <c r="CB61" s="5">
        <f t="shared" si="67"/>
        <v>0.56386796279781704</v>
      </c>
    </row>
    <row r="62" spans="1:80" ht="20" customHeight="1" x14ac:dyDescent="0.15">
      <c r="A62" s="25">
        <v>9.1426999999999996</v>
      </c>
      <c r="B62" s="4">
        <v>48.815399999999997</v>
      </c>
      <c r="C62" s="5">
        <f t="shared" si="40"/>
        <v>0.84058437379328099</v>
      </c>
      <c r="D62" s="5">
        <f t="shared" si="41"/>
        <v>0.67931160685832603</v>
      </c>
      <c r="E62" s="7"/>
      <c r="F62" s="7"/>
      <c r="G62" s="7"/>
      <c r="H62" s="7"/>
      <c r="I62" s="5">
        <v>9.4060000000000006</v>
      </c>
      <c r="J62" s="5">
        <v>65.608999999999995</v>
      </c>
      <c r="K62" s="5">
        <f t="shared" si="42"/>
        <v>0.85294304342700666</v>
      </c>
      <c r="L62" s="5">
        <f t="shared" si="43"/>
        <v>0.68187865056434338</v>
      </c>
      <c r="M62" s="5">
        <v>9.4060000000000006</v>
      </c>
      <c r="N62" s="5">
        <v>69.038399999999996</v>
      </c>
      <c r="O62" s="5">
        <f t="shared" si="44"/>
        <v>0.82857646229739257</v>
      </c>
      <c r="P62" s="5">
        <f t="shared" si="45"/>
        <v>0.71755717256797669</v>
      </c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5">
        <v>8.8794000000000004</v>
      </c>
      <c r="AD62" s="5">
        <v>75.428200000000004</v>
      </c>
      <c r="AE62" s="5">
        <f t="shared" si="50"/>
        <v>0.86567484303708631</v>
      </c>
      <c r="AF62" s="5">
        <f t="shared" si="51"/>
        <v>0.64429558865233683</v>
      </c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5">
        <v>9.6692</v>
      </c>
      <c r="BJ62" s="5">
        <v>61.414000000000001</v>
      </c>
      <c r="BK62" s="5">
        <f t="shared" si="62"/>
        <v>0.92063068895913469</v>
      </c>
      <c r="BL62" s="5">
        <f t="shared" si="63"/>
        <v>1</v>
      </c>
      <c r="BM62" s="7"/>
      <c r="BN62" s="7"/>
      <c r="BO62" s="7"/>
      <c r="BP62" s="7"/>
      <c r="BQ62" s="7"/>
      <c r="BR62" s="7"/>
      <c r="BS62" s="7"/>
      <c r="BT62" s="7"/>
      <c r="BU62" s="5">
        <v>9.1426999999999996</v>
      </c>
      <c r="BV62" s="5">
        <v>39.041400000000003</v>
      </c>
      <c r="BW62" s="5">
        <f t="shared" si="64"/>
        <v>0.89231024487365918</v>
      </c>
      <c r="BX62" s="5">
        <f t="shared" si="65"/>
        <v>0.64611443295727422</v>
      </c>
      <c r="BY62" s="5">
        <v>9.1426999999999996</v>
      </c>
      <c r="BZ62" s="5">
        <v>35.666699999999999</v>
      </c>
      <c r="CA62" s="5">
        <f t="shared" si="66"/>
        <v>0.80555971628706102</v>
      </c>
      <c r="CB62" s="5">
        <f t="shared" si="67"/>
        <v>0.58576686391115618</v>
      </c>
    </row>
    <row r="63" spans="1:80" ht="20" customHeight="1" x14ac:dyDescent="0.15">
      <c r="A63" s="25">
        <v>9.3003</v>
      </c>
      <c r="B63" s="4">
        <v>54.458100000000002</v>
      </c>
      <c r="C63" s="5">
        <f t="shared" si="40"/>
        <v>0.8550741959803615</v>
      </c>
      <c r="D63" s="5">
        <f t="shared" si="41"/>
        <v>0.75783501553713395</v>
      </c>
      <c r="E63" s="7"/>
      <c r="F63" s="7"/>
      <c r="G63" s="7"/>
      <c r="H63" s="7"/>
      <c r="I63" s="5">
        <v>9.5680999999999994</v>
      </c>
      <c r="J63" s="5">
        <v>68.337400000000002</v>
      </c>
      <c r="K63" s="5">
        <f t="shared" si="42"/>
        <v>0.86764239143248367</v>
      </c>
      <c r="L63" s="5">
        <f t="shared" si="43"/>
        <v>0.71023509114718664</v>
      </c>
      <c r="M63" s="5">
        <v>9.5680999999999994</v>
      </c>
      <c r="N63" s="5">
        <v>74.898799999999994</v>
      </c>
      <c r="O63" s="5">
        <f t="shared" si="44"/>
        <v>0.84285588442565174</v>
      </c>
      <c r="P63" s="5">
        <f t="shared" si="45"/>
        <v>0.77846779700477375</v>
      </c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5">
        <v>9.0325000000000006</v>
      </c>
      <c r="AD63" s="5">
        <v>77.8142</v>
      </c>
      <c r="AE63" s="5">
        <f t="shared" si="50"/>
        <v>0.88060094372733311</v>
      </c>
      <c r="AF63" s="5">
        <f t="shared" si="51"/>
        <v>0.66467641803079847</v>
      </c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5">
        <v>9.8360000000000003</v>
      </c>
      <c r="BJ63" s="5">
        <v>53.354500000000002</v>
      </c>
      <c r="BK63" s="5">
        <f t="shared" si="62"/>
        <v>0.9365121681837224</v>
      </c>
      <c r="BL63" s="5">
        <f t="shared" si="63"/>
        <v>0.86876770768880063</v>
      </c>
      <c r="BM63" s="7"/>
      <c r="BN63" s="7"/>
      <c r="BO63" s="7"/>
      <c r="BP63" s="7"/>
      <c r="BQ63" s="7"/>
      <c r="BR63" s="7"/>
      <c r="BS63" s="7"/>
      <c r="BT63" s="7"/>
      <c r="BU63" s="5">
        <v>9.3003</v>
      </c>
      <c r="BV63" s="5">
        <v>60.424900000000001</v>
      </c>
      <c r="BW63" s="5">
        <f t="shared" si="64"/>
        <v>0.90769170708855074</v>
      </c>
      <c r="BX63" s="5">
        <f t="shared" si="65"/>
        <v>1</v>
      </c>
      <c r="BY63" s="5">
        <v>9.3003</v>
      </c>
      <c r="BZ63" s="5">
        <v>35.666699999999999</v>
      </c>
      <c r="CA63" s="5">
        <f t="shared" si="66"/>
        <v>0.8194457905634609</v>
      </c>
      <c r="CB63" s="5">
        <f t="shared" si="67"/>
        <v>0.58576686391115618</v>
      </c>
    </row>
    <row r="64" spans="1:80" ht="20" customHeight="1" x14ac:dyDescent="0.15">
      <c r="A64" s="25">
        <v>9.4579000000000004</v>
      </c>
      <c r="B64" s="4">
        <v>67.113399999999999</v>
      </c>
      <c r="C64" s="5">
        <f t="shared" si="40"/>
        <v>0.86956401816744211</v>
      </c>
      <c r="D64" s="5">
        <f t="shared" si="41"/>
        <v>0.93394526308758263</v>
      </c>
      <c r="E64" s="7"/>
      <c r="F64" s="7"/>
      <c r="G64" s="7"/>
      <c r="H64" s="7"/>
      <c r="I64" s="5">
        <v>9.7302999999999997</v>
      </c>
      <c r="J64" s="5">
        <v>69.664400000000001</v>
      </c>
      <c r="K64" s="5">
        <f t="shared" si="42"/>
        <v>0.88235080751199257</v>
      </c>
      <c r="L64" s="5">
        <f t="shared" si="43"/>
        <v>0.7240266893928371</v>
      </c>
      <c r="M64" s="5">
        <v>9.7302999999999997</v>
      </c>
      <c r="N64" s="5">
        <v>78.857100000000003</v>
      </c>
      <c r="O64" s="5">
        <f t="shared" si="44"/>
        <v>0.85714411557434811</v>
      </c>
      <c r="P64" s="5">
        <f t="shared" si="45"/>
        <v>0.81960876429509089</v>
      </c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5">
        <v>9.1856000000000009</v>
      </c>
      <c r="AD64" s="5">
        <v>83.9893</v>
      </c>
      <c r="AE64" s="5">
        <f t="shared" si="50"/>
        <v>0.89552704441758002</v>
      </c>
      <c r="AF64" s="5">
        <f t="shared" si="51"/>
        <v>0.71742313198508934</v>
      </c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5">
        <v>10.002700000000001</v>
      </c>
      <c r="BJ64" s="5">
        <v>50.9206</v>
      </c>
      <c r="BK64" s="5">
        <f t="shared" si="62"/>
        <v>0.95238412613779189</v>
      </c>
      <c r="BL64" s="5">
        <f t="shared" si="63"/>
        <v>0.82913667893314225</v>
      </c>
      <c r="BM64" s="7"/>
      <c r="BN64" s="7"/>
      <c r="BO64" s="7"/>
      <c r="BP64" s="7"/>
      <c r="BQ64" s="7"/>
      <c r="BR64" s="7"/>
      <c r="BS64" s="7"/>
      <c r="BT64" s="7"/>
      <c r="BU64" s="5">
        <v>9.4579000000000004</v>
      </c>
      <c r="BV64" s="5">
        <v>50.289900000000003</v>
      </c>
      <c r="BW64" s="5">
        <f t="shared" si="64"/>
        <v>0.9230731693034423</v>
      </c>
      <c r="BX64" s="5">
        <f t="shared" si="65"/>
        <v>0.83227113325797808</v>
      </c>
      <c r="BY64" s="5">
        <v>9.4579000000000004</v>
      </c>
      <c r="BZ64" s="5">
        <v>41.666699999999999</v>
      </c>
      <c r="CA64" s="5">
        <f t="shared" si="66"/>
        <v>0.83333186483986077</v>
      </c>
      <c r="CB64" s="5">
        <f t="shared" si="67"/>
        <v>0.6843069919147825</v>
      </c>
    </row>
    <row r="65" spans="1:80" ht="20" customHeight="1" x14ac:dyDescent="0.15">
      <c r="A65" s="25">
        <v>9.6156000000000006</v>
      </c>
      <c r="B65" s="4">
        <v>65.379300000000001</v>
      </c>
      <c r="C65" s="5">
        <f t="shared" si="40"/>
        <v>0.8840630344041337</v>
      </c>
      <c r="D65" s="5">
        <f t="shared" si="41"/>
        <v>0.90981365180399132</v>
      </c>
      <c r="E65" s="7"/>
      <c r="F65" s="7"/>
      <c r="G65" s="7"/>
      <c r="H65" s="7"/>
      <c r="I65" s="5">
        <v>9.8925000000000001</v>
      </c>
      <c r="J65" s="5">
        <v>79.720600000000005</v>
      </c>
      <c r="K65" s="5">
        <f t="shared" si="42"/>
        <v>0.89705922359150148</v>
      </c>
      <c r="L65" s="5">
        <f t="shared" si="43"/>
        <v>0.82854143715313144</v>
      </c>
      <c r="M65" s="5">
        <v>9.8925000000000001</v>
      </c>
      <c r="N65" s="5">
        <v>80.830200000000005</v>
      </c>
      <c r="O65" s="5">
        <f t="shared" si="44"/>
        <v>0.87143234672304437</v>
      </c>
      <c r="P65" s="5">
        <f t="shared" si="45"/>
        <v>0.84011636669019096</v>
      </c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5">
        <v>9.3386999999999993</v>
      </c>
      <c r="AD65" s="5">
        <v>92.185100000000006</v>
      </c>
      <c r="AE65" s="5">
        <f t="shared" si="50"/>
        <v>0.91045314510782671</v>
      </c>
      <c r="AF65" s="5">
        <f t="shared" si="51"/>
        <v>0.78743034129774458</v>
      </c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5">
        <v>10.1694</v>
      </c>
      <c r="BJ65" s="5">
        <v>45.180599999999998</v>
      </c>
      <c r="BK65" s="5">
        <f t="shared" si="62"/>
        <v>0.96825608409186115</v>
      </c>
      <c r="BL65" s="5">
        <f t="shared" si="63"/>
        <v>0.73567264793043929</v>
      </c>
      <c r="BM65" s="7"/>
      <c r="BN65" s="7"/>
      <c r="BO65" s="7"/>
      <c r="BP65" s="7"/>
      <c r="BQ65" s="7"/>
      <c r="BR65" s="7"/>
      <c r="BS65" s="7"/>
      <c r="BT65" s="7"/>
      <c r="BU65" s="5">
        <v>9.6156000000000006</v>
      </c>
      <c r="BV65" s="5">
        <v>45.878100000000003</v>
      </c>
      <c r="BW65" s="5">
        <f t="shared" si="64"/>
        <v>0.93846439132938386</v>
      </c>
      <c r="BX65" s="5">
        <f t="shared" si="65"/>
        <v>0.75925818660850086</v>
      </c>
      <c r="BY65" s="5">
        <v>9.6156000000000006</v>
      </c>
      <c r="BZ65" s="5">
        <v>36.555599999999998</v>
      </c>
      <c r="CA65" s="5">
        <f t="shared" si="66"/>
        <v>0.84722675007709591</v>
      </c>
      <c r="CB65" s="5">
        <f t="shared" si="67"/>
        <v>0.60036558387489347</v>
      </c>
    </row>
    <row r="66" spans="1:80" ht="20" customHeight="1" x14ac:dyDescent="0.15">
      <c r="A66" s="25">
        <v>9.7731999999999992</v>
      </c>
      <c r="B66" s="4">
        <v>57.0246</v>
      </c>
      <c r="C66" s="5">
        <f t="shared" si="40"/>
        <v>0.89855285659121409</v>
      </c>
      <c r="D66" s="5">
        <f t="shared" si="41"/>
        <v>0.79355024554655496</v>
      </c>
      <c r="E66" s="7"/>
      <c r="F66" s="7"/>
      <c r="G66" s="7"/>
      <c r="H66" s="7"/>
      <c r="I66" s="5">
        <v>10.054600000000001</v>
      </c>
      <c r="J66" s="5">
        <v>86.328699999999998</v>
      </c>
      <c r="K66" s="5">
        <f t="shared" si="42"/>
        <v>0.9117585715969786</v>
      </c>
      <c r="L66" s="5">
        <f t="shared" si="43"/>
        <v>0.8972198549128021</v>
      </c>
      <c r="M66" s="5">
        <v>10.054600000000001</v>
      </c>
      <c r="N66" s="5">
        <v>83.100399999999993</v>
      </c>
      <c r="O66" s="5">
        <f t="shared" si="44"/>
        <v>0.88571176885130376</v>
      </c>
      <c r="P66" s="5">
        <f t="shared" si="45"/>
        <v>0.86371190617493876</v>
      </c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5">
        <v>9.4916999999999998</v>
      </c>
      <c r="AD66" s="5">
        <v>99.066199999999995</v>
      </c>
      <c r="AE66" s="5">
        <f t="shared" si="50"/>
        <v>0.92536949654876577</v>
      </c>
      <c r="AF66" s="5">
        <f t="shared" si="51"/>
        <v>0.84620759403711254</v>
      </c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5">
        <v>10.3361</v>
      </c>
      <c r="BJ66" s="5">
        <v>51.403100000000002</v>
      </c>
      <c r="BK66" s="5">
        <f t="shared" si="62"/>
        <v>0.98412804204593052</v>
      </c>
      <c r="BL66" s="5">
        <f t="shared" si="63"/>
        <v>0.83699319373432768</v>
      </c>
      <c r="BM66" s="7"/>
      <c r="BN66" s="7"/>
      <c r="BO66" s="7"/>
      <c r="BP66" s="7"/>
      <c r="BQ66" s="7"/>
      <c r="BR66" s="7"/>
      <c r="BS66" s="7"/>
      <c r="BT66" s="7"/>
      <c r="BU66" s="5">
        <v>9.7731999999999992</v>
      </c>
      <c r="BV66" s="5">
        <v>48.285200000000003</v>
      </c>
      <c r="BW66" s="5">
        <f t="shared" si="64"/>
        <v>0.95384585354427531</v>
      </c>
      <c r="BX66" s="5">
        <f t="shared" si="65"/>
        <v>0.79909441306481277</v>
      </c>
      <c r="BY66" s="5">
        <v>9.7731999999999992</v>
      </c>
      <c r="BZ66" s="5">
        <v>47.555599999999998</v>
      </c>
      <c r="CA66" s="5">
        <f t="shared" si="66"/>
        <v>0.86111282435349557</v>
      </c>
      <c r="CB66" s="5">
        <f t="shared" si="67"/>
        <v>0.78102248521487494</v>
      </c>
    </row>
    <row r="67" spans="1:80" ht="20" customHeight="1" x14ac:dyDescent="0.15">
      <c r="A67" s="25">
        <v>9.9307999999999996</v>
      </c>
      <c r="B67" s="4">
        <v>61.446100000000001</v>
      </c>
      <c r="C67" s="5">
        <f t="shared" si="40"/>
        <v>0.9130426787782947</v>
      </c>
      <c r="D67" s="5">
        <f t="shared" si="41"/>
        <v>0.85507952257233155</v>
      </c>
      <c r="E67" s="7"/>
      <c r="F67" s="7"/>
      <c r="G67" s="7"/>
      <c r="H67" s="7"/>
      <c r="I67" s="5">
        <v>10.216799999999999</v>
      </c>
      <c r="J67" s="5">
        <v>81.165199999999999</v>
      </c>
      <c r="K67" s="5">
        <f t="shared" si="42"/>
        <v>0.92646698767648739</v>
      </c>
      <c r="L67" s="5">
        <f t="shared" si="43"/>
        <v>0.84355525993057423</v>
      </c>
      <c r="M67" s="5">
        <v>10.216799999999999</v>
      </c>
      <c r="N67" s="5">
        <v>77</v>
      </c>
      <c r="O67" s="5">
        <f t="shared" si="44"/>
        <v>0.89999999999999991</v>
      </c>
      <c r="P67" s="5">
        <f t="shared" si="45"/>
        <v>0.80030681892590516</v>
      </c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5">
        <v>9.6448</v>
      </c>
      <c r="AD67" s="5">
        <v>110.033</v>
      </c>
      <c r="AE67" s="5">
        <f t="shared" si="50"/>
        <v>0.94029559723901268</v>
      </c>
      <c r="AF67" s="5">
        <f t="shared" si="51"/>
        <v>0.9398842409892133</v>
      </c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5">
        <v>10.502800000000001</v>
      </c>
      <c r="BJ67" s="5">
        <v>39</v>
      </c>
      <c r="BK67" s="5">
        <f t="shared" si="62"/>
        <v>1</v>
      </c>
      <c r="BL67" s="5">
        <f t="shared" si="63"/>
        <v>0.63503435698700617</v>
      </c>
      <c r="BM67" s="7"/>
      <c r="BN67" s="7"/>
      <c r="BO67" s="7"/>
      <c r="BP67" s="7"/>
      <c r="BQ67" s="7"/>
      <c r="BR67" s="7"/>
      <c r="BS67" s="7"/>
      <c r="BT67" s="7"/>
      <c r="BU67" s="5">
        <v>9.9307999999999996</v>
      </c>
      <c r="BV67" s="5">
        <v>50.820099999999996</v>
      </c>
      <c r="BW67" s="5">
        <f t="shared" si="64"/>
        <v>0.96922731575916687</v>
      </c>
      <c r="BX67" s="5">
        <f t="shared" si="65"/>
        <v>0.84104566163948957</v>
      </c>
      <c r="BY67" s="5">
        <v>9.9307999999999996</v>
      </c>
      <c r="BZ67" s="5">
        <v>41</v>
      </c>
      <c r="CA67" s="5">
        <f t="shared" si="66"/>
        <v>0.87499889862989555</v>
      </c>
      <c r="CB67" s="5">
        <f t="shared" si="67"/>
        <v>0.67335754135811288</v>
      </c>
    </row>
    <row r="68" spans="1:80" ht="20" customHeight="1" x14ac:dyDescent="0.15">
      <c r="A68" s="25">
        <v>10.0885</v>
      </c>
      <c r="B68" s="4">
        <v>61.951500000000003</v>
      </c>
      <c r="C68" s="5">
        <f t="shared" ref="C68:C73" si="68">$A68/10.8766</f>
        <v>0.92754169501498629</v>
      </c>
      <c r="D68" s="5">
        <f t="shared" ref="D68:D73" si="69">B68/71.8601</f>
        <v>0.86211263274056116</v>
      </c>
      <c r="E68" s="7"/>
      <c r="F68" s="7"/>
      <c r="G68" s="7"/>
      <c r="H68" s="7"/>
      <c r="I68" s="5">
        <v>10.379</v>
      </c>
      <c r="J68" s="5">
        <v>85.245699999999999</v>
      </c>
      <c r="K68" s="5">
        <f t="shared" si="42"/>
        <v>0.94117540375599629</v>
      </c>
      <c r="L68" s="5">
        <f t="shared" si="43"/>
        <v>0.88596416470930595</v>
      </c>
      <c r="M68" s="5">
        <v>10.379</v>
      </c>
      <c r="N68" s="5">
        <v>78.182900000000004</v>
      </c>
      <c r="O68" s="5">
        <f t="shared" ref="O68:O74" si="70">M68/11.352</f>
        <v>0.91428823114869617</v>
      </c>
      <c r="P68" s="5">
        <f t="shared" ref="P68:P74" si="71">N68/96.2131</f>
        <v>0.8126014025117162</v>
      </c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5">
        <v>9.7979000000000003</v>
      </c>
      <c r="AD68" s="5">
        <v>117.07080000000001</v>
      </c>
      <c r="AE68" s="5">
        <f t="shared" si="50"/>
        <v>0.95522169792925959</v>
      </c>
      <c r="AF68" s="5">
        <f t="shared" si="51"/>
        <v>1</v>
      </c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5">
        <v>10.0885</v>
      </c>
      <c r="BV68" s="5">
        <v>44.014200000000002</v>
      </c>
      <c r="BW68" s="5">
        <f t="shared" si="64"/>
        <v>0.98461853778510844</v>
      </c>
      <c r="BX68" s="5">
        <f t="shared" si="65"/>
        <v>0.72841163162868294</v>
      </c>
      <c r="BY68" s="5">
        <v>10.0885</v>
      </c>
      <c r="BZ68" s="5">
        <v>49.222200000000001</v>
      </c>
      <c r="CA68" s="5">
        <f t="shared" ref="CA68:CA76" si="72">BY68/11.3495</f>
        <v>0.88889378386713058</v>
      </c>
      <c r="CB68" s="5">
        <f t="shared" ref="CB68:CB76" si="73">BZ68/60.8889</f>
        <v>0.80839364810334891</v>
      </c>
    </row>
    <row r="69" spans="1:80" ht="20" customHeight="1" x14ac:dyDescent="0.15">
      <c r="A69" s="25">
        <v>10.2461</v>
      </c>
      <c r="B69" s="4">
        <v>68.660399999999996</v>
      </c>
      <c r="C69" s="5">
        <f t="shared" si="68"/>
        <v>0.9420315172020669</v>
      </c>
      <c r="D69" s="5">
        <f t="shared" si="69"/>
        <v>0.9554732041842412</v>
      </c>
      <c r="E69" s="7"/>
      <c r="F69" s="7"/>
      <c r="G69" s="7"/>
      <c r="H69" s="7"/>
      <c r="I69" s="5">
        <v>10.5412</v>
      </c>
      <c r="J69" s="5">
        <v>89.700699999999998</v>
      </c>
      <c r="K69" s="5">
        <f t="shared" si="42"/>
        <v>0.95588381983550519</v>
      </c>
      <c r="L69" s="5">
        <f t="shared" si="43"/>
        <v>0.93226527261011449</v>
      </c>
      <c r="M69" s="5">
        <v>10.5412</v>
      </c>
      <c r="N69" s="5">
        <v>75.142899999999997</v>
      </c>
      <c r="O69" s="5">
        <f t="shared" si="70"/>
        <v>0.92857646229739255</v>
      </c>
      <c r="P69" s="5">
        <f t="shared" si="71"/>
        <v>0.78100487355671944</v>
      </c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5">
        <v>9.9510000000000005</v>
      </c>
      <c r="AD69" s="5">
        <v>114.47069999999999</v>
      </c>
      <c r="AE69" s="5">
        <f t="shared" si="50"/>
        <v>0.9701477986195064</v>
      </c>
      <c r="AF69" s="5">
        <f t="shared" si="51"/>
        <v>0.97779036275484565</v>
      </c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5">
        <v>10.2461</v>
      </c>
      <c r="BV69" s="5">
        <v>40</v>
      </c>
      <c r="BW69" s="5">
        <f t="shared" si="64"/>
        <v>1</v>
      </c>
      <c r="BX69" s="5">
        <f t="shared" si="65"/>
        <v>0.66197875379189708</v>
      </c>
      <c r="BY69" s="5">
        <v>10.2461</v>
      </c>
      <c r="BZ69" s="5">
        <v>51.1111</v>
      </c>
      <c r="CA69" s="5">
        <f t="shared" si="72"/>
        <v>0.90277985814353046</v>
      </c>
      <c r="CB69" s="5">
        <f t="shared" si="73"/>
        <v>0.83941572273435716</v>
      </c>
    </row>
    <row r="70" spans="1:80" ht="20" customHeight="1" x14ac:dyDescent="0.15">
      <c r="A70" s="25">
        <v>10.403700000000001</v>
      </c>
      <c r="B70" s="4">
        <v>63.958399999999997</v>
      </c>
      <c r="C70" s="5">
        <f t="shared" si="68"/>
        <v>0.95652133938914741</v>
      </c>
      <c r="D70" s="5">
        <f t="shared" si="69"/>
        <v>0.89004050926731237</v>
      </c>
      <c r="E70" s="7"/>
      <c r="F70" s="7"/>
      <c r="G70" s="7"/>
      <c r="H70" s="7"/>
      <c r="I70" s="5">
        <v>10.7033</v>
      </c>
      <c r="J70" s="5">
        <v>96.218000000000004</v>
      </c>
      <c r="K70" s="5">
        <f t="shared" si="42"/>
        <v>0.97058316784098231</v>
      </c>
      <c r="L70" s="5">
        <f t="shared" si="43"/>
        <v>1</v>
      </c>
      <c r="M70" s="5">
        <v>10.7033</v>
      </c>
      <c r="N70" s="5">
        <v>79.480800000000002</v>
      </c>
      <c r="O70" s="5">
        <f t="shared" si="70"/>
        <v>0.94285588442565194</v>
      </c>
      <c r="P70" s="5">
        <f t="shared" si="71"/>
        <v>0.82609124952839064</v>
      </c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5">
        <v>10.104100000000001</v>
      </c>
      <c r="AD70" s="5">
        <v>110.0223</v>
      </c>
      <c r="AE70" s="5">
        <f t="shared" si="50"/>
        <v>0.98507389930975331</v>
      </c>
      <c r="AF70" s="5">
        <f t="shared" si="51"/>
        <v>0.93979284330507684</v>
      </c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5">
        <v>10.403700000000001</v>
      </c>
      <c r="BZ70" s="5">
        <v>50.666699999999999</v>
      </c>
      <c r="CA70" s="5">
        <f t="shared" si="72"/>
        <v>0.91666593241993033</v>
      </c>
      <c r="CB70" s="5">
        <f t="shared" si="73"/>
        <v>0.83211718392022194</v>
      </c>
    </row>
    <row r="71" spans="1:80" ht="20" customHeight="1" x14ac:dyDescent="0.15">
      <c r="A71" s="25">
        <v>10.561400000000001</v>
      </c>
      <c r="B71" s="4">
        <v>66.9452</v>
      </c>
      <c r="C71" s="5">
        <f t="shared" si="68"/>
        <v>0.97102035562583899</v>
      </c>
      <c r="D71" s="5">
        <f t="shared" si="69"/>
        <v>0.93160460394572231</v>
      </c>
      <c r="E71" s="7"/>
      <c r="F71" s="7"/>
      <c r="G71" s="7"/>
      <c r="H71" s="7"/>
      <c r="I71" s="5">
        <v>10.865500000000001</v>
      </c>
      <c r="J71" s="5">
        <v>88.014700000000005</v>
      </c>
      <c r="K71" s="5">
        <f t="shared" si="42"/>
        <v>0.98529158392049121</v>
      </c>
      <c r="L71" s="5">
        <f t="shared" si="43"/>
        <v>0.91474256376145835</v>
      </c>
      <c r="M71" s="5">
        <v>10.865500000000001</v>
      </c>
      <c r="N71" s="5">
        <v>89.792699999999996</v>
      </c>
      <c r="O71" s="5">
        <f t="shared" si="70"/>
        <v>0.9571441155743482</v>
      </c>
      <c r="P71" s="5">
        <f t="shared" si="71"/>
        <v>0.93326896233465084</v>
      </c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5">
        <v>10.257199999999999</v>
      </c>
      <c r="AD71" s="5">
        <v>78</v>
      </c>
      <c r="AE71" s="5">
        <f t="shared" si="50"/>
        <v>1</v>
      </c>
      <c r="AF71" s="5">
        <f t="shared" si="51"/>
        <v>0.66626349183570965</v>
      </c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5">
        <v>10.561400000000001</v>
      </c>
      <c r="BZ71" s="5">
        <v>59.777799999999999</v>
      </c>
      <c r="CA71" s="5">
        <f t="shared" si="72"/>
        <v>0.93056081765716547</v>
      </c>
      <c r="CB71" s="5">
        <f t="shared" si="73"/>
        <v>0.98175201062919515</v>
      </c>
    </row>
    <row r="72" spans="1:80" ht="20" customHeight="1" x14ac:dyDescent="0.15">
      <c r="A72" s="25">
        <v>10.718999999999999</v>
      </c>
      <c r="B72" s="4">
        <v>71.860100000000003</v>
      </c>
      <c r="C72" s="5">
        <f t="shared" si="68"/>
        <v>0.98551017781291939</v>
      </c>
      <c r="D72" s="5">
        <f t="shared" si="69"/>
        <v>1</v>
      </c>
      <c r="E72" s="7"/>
      <c r="F72" s="7"/>
      <c r="G72" s="7"/>
      <c r="H72" s="7"/>
      <c r="I72" s="5">
        <v>11.027699999999999</v>
      </c>
      <c r="J72" s="5">
        <v>85</v>
      </c>
      <c r="K72" s="5">
        <f t="shared" si="42"/>
        <v>1</v>
      </c>
      <c r="L72" s="5">
        <f t="shared" si="43"/>
        <v>0.88341058845538256</v>
      </c>
      <c r="M72" s="5">
        <v>11.027699999999999</v>
      </c>
      <c r="N72" s="5">
        <v>96.213099999999997</v>
      </c>
      <c r="O72" s="5">
        <f t="shared" si="70"/>
        <v>0.97143234672304435</v>
      </c>
      <c r="P72" s="5">
        <f t="shared" si="71"/>
        <v>1</v>
      </c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5">
        <v>10.718999999999999</v>
      </c>
      <c r="BZ72" s="5">
        <v>51</v>
      </c>
      <c r="CA72" s="5">
        <f t="shared" si="72"/>
        <v>0.94444689193356524</v>
      </c>
      <c r="CB72" s="5">
        <f t="shared" si="73"/>
        <v>0.83759108803082338</v>
      </c>
    </row>
    <row r="73" spans="1:80" ht="20" customHeight="1" x14ac:dyDescent="0.15">
      <c r="A73" s="25">
        <v>10.8766</v>
      </c>
      <c r="B73" s="4">
        <v>64</v>
      </c>
      <c r="C73" s="5">
        <f t="shared" si="68"/>
        <v>1</v>
      </c>
      <c r="D73" s="5">
        <f t="shared" si="69"/>
        <v>0.89061941188503768</v>
      </c>
      <c r="E73" s="7"/>
      <c r="F73" s="7"/>
      <c r="G73" s="7"/>
      <c r="H73" s="7"/>
      <c r="I73" s="7"/>
      <c r="J73" s="7"/>
      <c r="K73" s="7"/>
      <c r="L73" s="7"/>
      <c r="M73" s="5">
        <v>11.1898</v>
      </c>
      <c r="N73" s="5">
        <v>88.536299999999997</v>
      </c>
      <c r="O73" s="5">
        <f t="shared" si="70"/>
        <v>0.98571176885130374</v>
      </c>
      <c r="P73" s="5">
        <f t="shared" si="71"/>
        <v>0.92021044951259234</v>
      </c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5">
        <v>10.8766</v>
      </c>
      <c r="BZ73" s="5">
        <v>56.333300000000001</v>
      </c>
      <c r="CA73" s="5">
        <f t="shared" si="72"/>
        <v>0.95833296620996511</v>
      </c>
      <c r="CB73" s="5">
        <f t="shared" si="73"/>
        <v>0.92518176547778008</v>
      </c>
    </row>
    <row r="74" spans="1:80" ht="20" customHeight="1" x14ac:dyDescent="0.15">
      <c r="A74" s="26"/>
      <c r="B74" s="6"/>
      <c r="C74" s="7"/>
      <c r="D74" s="7"/>
      <c r="E74" s="7"/>
      <c r="F74" s="7"/>
      <c r="G74" s="7"/>
      <c r="H74" s="7"/>
      <c r="I74" s="7"/>
      <c r="J74" s="7"/>
      <c r="K74" s="7"/>
      <c r="L74" s="7"/>
      <c r="M74" s="5">
        <v>11.352</v>
      </c>
      <c r="N74" s="5">
        <v>82</v>
      </c>
      <c r="O74" s="5">
        <f t="shared" si="70"/>
        <v>1</v>
      </c>
      <c r="P74" s="5">
        <f t="shared" si="71"/>
        <v>0.85227479418083407</v>
      </c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5">
        <v>11.0343</v>
      </c>
      <c r="BZ74" s="5">
        <v>60.8889</v>
      </c>
      <c r="CA74" s="5">
        <f t="shared" si="72"/>
        <v>0.97222785144720025</v>
      </c>
      <c r="CB74" s="5">
        <f t="shared" si="73"/>
        <v>1</v>
      </c>
    </row>
    <row r="75" spans="1:80" ht="20" customHeight="1" x14ac:dyDescent="0.15">
      <c r="A75" s="26"/>
      <c r="B75" s="6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5">
        <v>11.1919</v>
      </c>
      <c r="BZ75" s="5">
        <v>60.8889</v>
      </c>
      <c r="CA75" s="5">
        <f t="shared" si="72"/>
        <v>0.98611392572360013</v>
      </c>
      <c r="CB75" s="5">
        <f t="shared" si="73"/>
        <v>1</v>
      </c>
    </row>
    <row r="76" spans="1:80" ht="20" customHeight="1" x14ac:dyDescent="0.15">
      <c r="A76" s="26"/>
      <c r="B76" s="6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5">
        <v>11.349500000000001</v>
      </c>
      <c r="BZ76" s="5">
        <v>60</v>
      </c>
      <c r="CA76" s="5">
        <f t="shared" si="72"/>
        <v>1</v>
      </c>
      <c r="CB76" s="5">
        <f t="shared" si="73"/>
        <v>0.98540128003626282</v>
      </c>
    </row>
  </sheetData>
  <mergeCells count="10"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</mergeCells>
  <pageMargins left="1" right="1" top="1" bottom="1" header="0.25" footer="0.25"/>
  <pageSetup orientation="portrait"/>
  <headerFooter>
    <oddFooter>&amp;C&amp;"Helvetica Neue,Regular"&amp;12&amp;K000000&amp;P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BL68"/>
  <sheetViews>
    <sheetView showGridLines="0" workbookViewId="0">
      <pane xSplit="1" ySplit="2" topLeftCell="BK3" activePane="bottomRight" state="frozen"/>
      <selection pane="topRight"/>
      <selection pane="bottomLeft"/>
      <selection pane="bottomRight" activeCell="BS14" sqref="BS14"/>
    </sheetView>
  </sheetViews>
  <sheetFormatPr baseColWidth="10" defaultColWidth="16.33203125" defaultRowHeight="20" customHeight="1" x14ac:dyDescent="0.15"/>
  <cols>
    <col min="1" max="65" width="16.33203125" style="18" customWidth="1"/>
    <col min="66" max="16384" width="16.33203125" style="18"/>
  </cols>
  <sheetData>
    <row r="1" spans="1:64" ht="27.75" customHeight="1" thickBot="1" x14ac:dyDescent="0.2">
      <c r="A1" s="35">
        <v>1</v>
      </c>
      <c r="B1" s="36"/>
      <c r="C1" s="36"/>
      <c r="D1" s="36"/>
      <c r="E1" s="36"/>
      <c r="F1" s="36"/>
      <c r="G1" s="36"/>
      <c r="H1" s="37"/>
      <c r="I1" s="35">
        <v>2</v>
      </c>
      <c r="J1" s="36"/>
      <c r="K1" s="36"/>
      <c r="L1" s="36"/>
      <c r="M1" s="36"/>
      <c r="N1" s="36"/>
      <c r="O1" s="36"/>
      <c r="P1" s="37"/>
      <c r="Q1" s="35">
        <v>3</v>
      </c>
      <c r="R1" s="36"/>
      <c r="S1" s="36"/>
      <c r="T1" s="36"/>
      <c r="U1" s="36"/>
      <c r="V1" s="36"/>
      <c r="W1" s="36"/>
      <c r="X1" s="37"/>
      <c r="Y1" s="35">
        <v>4</v>
      </c>
      <c r="Z1" s="36"/>
      <c r="AA1" s="36"/>
      <c r="AB1" s="36"/>
      <c r="AC1" s="36"/>
      <c r="AD1" s="36"/>
      <c r="AE1" s="36"/>
      <c r="AF1" s="37"/>
      <c r="AG1" s="35">
        <v>5</v>
      </c>
      <c r="AH1" s="36"/>
      <c r="AI1" s="36"/>
      <c r="AJ1" s="36"/>
      <c r="AK1" s="36"/>
      <c r="AL1" s="36"/>
      <c r="AM1" s="36"/>
      <c r="AN1" s="37"/>
      <c r="AO1" s="35">
        <v>6</v>
      </c>
      <c r="AP1" s="36"/>
      <c r="AQ1" s="36"/>
      <c r="AR1" s="36"/>
      <c r="AS1" s="36"/>
      <c r="AT1" s="36"/>
      <c r="AU1" s="36"/>
      <c r="AV1" s="37"/>
      <c r="AW1" s="35">
        <v>7</v>
      </c>
      <c r="AX1" s="36"/>
      <c r="AY1" s="36"/>
      <c r="AZ1" s="36"/>
      <c r="BA1" s="36"/>
      <c r="BB1" s="36"/>
      <c r="BC1" s="36"/>
      <c r="BD1" s="37"/>
      <c r="BE1" s="35">
        <v>8</v>
      </c>
      <c r="BF1" s="36"/>
      <c r="BG1" s="36"/>
      <c r="BH1" s="36"/>
      <c r="BI1" s="36"/>
      <c r="BJ1" s="36"/>
      <c r="BK1" s="36"/>
      <c r="BL1" s="37"/>
    </row>
    <row r="2" spans="1:64" ht="20.25" customHeight="1" x14ac:dyDescent="0.15">
      <c r="A2" s="30" t="s">
        <v>1</v>
      </c>
      <c r="B2" s="30" t="s">
        <v>0</v>
      </c>
      <c r="C2" s="31"/>
      <c r="D2" s="31"/>
      <c r="E2" s="30" t="s">
        <v>1</v>
      </c>
      <c r="F2" s="30" t="s">
        <v>0</v>
      </c>
      <c r="G2" s="31"/>
      <c r="H2" s="31"/>
      <c r="I2" s="30" t="s">
        <v>1</v>
      </c>
      <c r="J2" s="30" t="s">
        <v>0</v>
      </c>
      <c r="K2" s="31"/>
      <c r="L2" s="31"/>
      <c r="M2" s="30" t="s">
        <v>1</v>
      </c>
      <c r="N2" s="30" t="s">
        <v>0</v>
      </c>
      <c r="O2" s="31"/>
      <c r="P2" s="31"/>
      <c r="Q2" s="30" t="s">
        <v>1</v>
      </c>
      <c r="R2" s="30" t="s">
        <v>0</v>
      </c>
      <c r="S2" s="31"/>
      <c r="T2" s="31"/>
      <c r="U2" s="30" t="s">
        <v>1</v>
      </c>
      <c r="V2" s="30" t="s">
        <v>0</v>
      </c>
      <c r="W2" s="31"/>
      <c r="X2" s="31"/>
      <c r="Y2" s="30" t="s">
        <v>1</v>
      </c>
      <c r="Z2" s="30" t="s">
        <v>0</v>
      </c>
      <c r="AA2" s="31"/>
      <c r="AB2" s="31"/>
      <c r="AC2" s="30" t="s">
        <v>1</v>
      </c>
      <c r="AD2" s="30" t="s">
        <v>0</v>
      </c>
      <c r="AE2" s="31"/>
      <c r="AF2" s="31"/>
      <c r="AG2" s="30" t="s">
        <v>1</v>
      </c>
      <c r="AH2" s="30" t="s">
        <v>0</v>
      </c>
      <c r="AI2" s="31"/>
      <c r="AJ2" s="31"/>
      <c r="AK2" s="30" t="s">
        <v>1</v>
      </c>
      <c r="AL2" s="30" t="s">
        <v>0</v>
      </c>
      <c r="AM2" s="31"/>
      <c r="AN2" s="31"/>
      <c r="AO2" s="30" t="s">
        <v>1</v>
      </c>
      <c r="AP2" s="30" t="s">
        <v>0</v>
      </c>
      <c r="AQ2" s="31"/>
      <c r="AR2" s="31"/>
      <c r="AS2" s="30" t="s">
        <v>1</v>
      </c>
      <c r="AT2" s="30" t="s">
        <v>0</v>
      </c>
      <c r="AU2" s="31"/>
      <c r="AV2" s="31"/>
      <c r="AW2" s="30" t="s">
        <v>1</v>
      </c>
      <c r="AX2" s="30" t="s">
        <v>0</v>
      </c>
      <c r="AY2" s="31"/>
      <c r="AZ2" s="31"/>
      <c r="BA2" s="30" t="s">
        <v>1</v>
      </c>
      <c r="BB2" s="30" t="s">
        <v>0</v>
      </c>
      <c r="BC2" s="31"/>
      <c r="BD2" s="31"/>
      <c r="BE2" s="30" t="s">
        <v>1</v>
      </c>
      <c r="BF2" s="30" t="s">
        <v>0</v>
      </c>
      <c r="BG2" s="31"/>
      <c r="BH2" s="31"/>
      <c r="BI2" s="30" t="s">
        <v>1</v>
      </c>
      <c r="BJ2" s="30" t="s">
        <v>0</v>
      </c>
      <c r="BK2" s="31"/>
      <c r="BL2" s="31"/>
    </row>
    <row r="3" spans="1:64" ht="20.25" customHeight="1" x14ac:dyDescent="0.15">
      <c r="A3" s="24">
        <v>0</v>
      </c>
      <c r="B3" s="2">
        <v>33</v>
      </c>
      <c r="C3" s="3">
        <f t="shared" ref="C3:C34" si="0">$A3/8.27075</f>
        <v>0</v>
      </c>
      <c r="D3" s="3">
        <f t="shared" ref="D3:D34" si="1">B3/76.1038</f>
        <v>0.43361829501286397</v>
      </c>
      <c r="E3" s="3">
        <v>0</v>
      </c>
      <c r="F3" s="3">
        <v>29</v>
      </c>
      <c r="G3" s="3">
        <f t="shared" ref="G3:G34" si="2">E3/9.56813</f>
        <v>0</v>
      </c>
      <c r="H3" s="3">
        <f t="shared" ref="H3:H34" si="3">F3/67.2772</f>
        <v>0.43105242192005616</v>
      </c>
      <c r="I3" s="3">
        <v>0</v>
      </c>
      <c r="J3" s="3">
        <v>30</v>
      </c>
      <c r="K3" s="3">
        <f t="shared" ref="K3:K49" si="4">I3/8.50398</f>
        <v>0</v>
      </c>
      <c r="L3" s="3">
        <f t="shared" ref="L3:L49" si="5">J3/55.0454</f>
        <v>0.54500466887332999</v>
      </c>
      <c r="M3" s="3">
        <v>0</v>
      </c>
      <c r="N3" s="3">
        <v>43</v>
      </c>
      <c r="O3" s="3">
        <f t="shared" ref="O3:O41" si="6">M3/7.02502</f>
        <v>0</v>
      </c>
      <c r="P3" s="3">
        <f t="shared" ref="P3:P41" si="7">N3/66.9695</f>
        <v>0.64208333644420224</v>
      </c>
      <c r="Q3" s="3">
        <v>0</v>
      </c>
      <c r="R3" s="3">
        <v>12</v>
      </c>
      <c r="S3" s="3">
        <f t="shared" ref="S3:S34" si="8">Q3/12.0165</f>
        <v>0</v>
      </c>
      <c r="T3" s="3">
        <f t="shared" ref="T3:T34" si="9">R3/30.6923</f>
        <v>0.39097754159838138</v>
      </c>
      <c r="U3" s="3">
        <v>0</v>
      </c>
      <c r="V3" s="3">
        <v>16</v>
      </c>
      <c r="W3" s="3">
        <f t="shared" ref="W3:W34" si="10">U3/11.277</f>
        <v>0</v>
      </c>
      <c r="X3" s="3">
        <f t="shared" ref="X3:X34" si="11">V3/29.8449</f>
        <v>0.5361049961634986</v>
      </c>
      <c r="Y3" s="3">
        <v>0</v>
      </c>
      <c r="Z3" s="3">
        <v>49</v>
      </c>
      <c r="AA3" s="3">
        <f t="shared" ref="AA3:AA34" si="12">Y3/8.11391</f>
        <v>0</v>
      </c>
      <c r="AB3" s="3">
        <f t="shared" ref="AB3:AB34" si="13">Z3/103.5714</f>
        <v>0.47310357878719417</v>
      </c>
      <c r="AC3" s="3">
        <v>0</v>
      </c>
      <c r="AD3" s="3">
        <v>68</v>
      </c>
      <c r="AE3" s="3">
        <f t="shared" ref="AE3:AE49" si="14">AC3/7.04226</f>
        <v>0</v>
      </c>
      <c r="AF3" s="3">
        <f t="shared" ref="AF3:AF49" si="15">AD3/91.4575</f>
        <v>0.7435147472869913</v>
      </c>
      <c r="AG3" s="3">
        <v>0</v>
      </c>
      <c r="AH3" s="3">
        <v>23</v>
      </c>
      <c r="AI3" s="3">
        <f t="shared" ref="AI3:AI34" si="16">AG3/7.87332</f>
        <v>0</v>
      </c>
      <c r="AJ3" s="3">
        <f t="shared" ref="AJ3:AJ34" si="17">AH3/59.4532</f>
        <v>0.38685890751044516</v>
      </c>
      <c r="AK3" s="3">
        <v>0</v>
      </c>
      <c r="AL3" s="3">
        <v>33</v>
      </c>
      <c r="AM3" s="3">
        <f t="shared" ref="AM3:AM34" si="18">AK3/8.46753</f>
        <v>0</v>
      </c>
      <c r="AN3" s="3">
        <f t="shared" ref="AN3:AN34" si="19">AL3/81.5097</f>
        <v>0.40485978969374198</v>
      </c>
      <c r="AO3" s="3">
        <v>0</v>
      </c>
      <c r="AP3" s="3">
        <v>27</v>
      </c>
      <c r="AQ3" s="3">
        <f t="shared" ref="AQ3:AQ42" si="20">AO3/7.03285</f>
        <v>0</v>
      </c>
      <c r="AR3" s="3">
        <f t="shared" ref="AR3:AR42" si="21">AP3/54.9632</f>
        <v>0.49123777363763388</v>
      </c>
      <c r="AS3" s="3">
        <v>0</v>
      </c>
      <c r="AT3" s="3">
        <v>19</v>
      </c>
      <c r="AU3" s="3">
        <f t="shared" ref="AU3:AU38" si="22">AS3/6.31153</f>
        <v>0</v>
      </c>
      <c r="AV3" s="3">
        <f t="shared" ref="AV3:AV38" si="23">AT3/79.7004</f>
        <v>0.23839278096471284</v>
      </c>
      <c r="AW3" s="3">
        <v>0</v>
      </c>
      <c r="AX3" s="3">
        <v>38</v>
      </c>
      <c r="AY3" s="3">
        <f t="shared" ref="AY3:AY43" si="24">AW3/5.94213</f>
        <v>0</v>
      </c>
      <c r="AZ3" s="3">
        <f t="shared" ref="AZ3:AZ43" si="25">AX3/98.3</f>
        <v>0.38657171922685657</v>
      </c>
      <c r="BA3" s="3">
        <v>0</v>
      </c>
      <c r="BB3" s="3">
        <v>37</v>
      </c>
      <c r="BC3" s="3">
        <f t="shared" ref="BC3:BC39" si="26">BA3/5.34792</f>
        <v>0</v>
      </c>
      <c r="BD3" s="3">
        <f t="shared" ref="BD3:BD39" si="27">BB3/89.5679</f>
        <v>0.41309442333693214</v>
      </c>
      <c r="BE3" s="3">
        <v>0</v>
      </c>
      <c r="BF3" s="3">
        <v>17</v>
      </c>
      <c r="BG3" s="3">
        <f t="shared" ref="BG3:BG45" si="28">BE3/6.81121</f>
        <v>0</v>
      </c>
      <c r="BH3" s="3">
        <f t="shared" ref="BH3:BH45" si="29">BF3/48.8571</f>
        <v>0.34795352159665638</v>
      </c>
      <c r="BI3" s="3">
        <v>0</v>
      </c>
      <c r="BJ3" s="3">
        <v>35</v>
      </c>
      <c r="BK3" s="3">
        <f t="shared" ref="BK3:BK34" si="30">BI3/7.94641</f>
        <v>0</v>
      </c>
      <c r="BL3" s="3">
        <f t="shared" ref="BL3:BL34" si="31">BJ3/59.6768</f>
        <v>0.5864925733283286</v>
      </c>
    </row>
    <row r="4" spans="1:64" ht="20" customHeight="1" x14ac:dyDescent="0.15">
      <c r="A4" s="25">
        <v>0.16217000000000001</v>
      </c>
      <c r="B4" s="4">
        <v>41.687399999999997</v>
      </c>
      <c r="C4" s="5">
        <f t="shared" si="0"/>
        <v>1.9607653477616904E-2</v>
      </c>
      <c r="D4" s="5">
        <f t="shared" si="1"/>
        <v>0.54777028216725043</v>
      </c>
      <c r="E4" s="5">
        <v>0.16217000000000001</v>
      </c>
      <c r="F4" s="5">
        <v>29.548100000000002</v>
      </c>
      <c r="G4" s="5">
        <f t="shared" si="2"/>
        <v>1.6948975400626873E-2</v>
      </c>
      <c r="H4" s="5">
        <f t="shared" si="3"/>
        <v>0.43919931269434526</v>
      </c>
      <c r="I4" s="5">
        <v>0.18487000000000001</v>
      </c>
      <c r="J4" s="5">
        <v>28.1418</v>
      </c>
      <c r="K4" s="5">
        <f t="shared" si="4"/>
        <v>2.1739232688693998E-2</v>
      </c>
      <c r="L4" s="5">
        <f t="shared" si="5"/>
        <v>0.51124707968331595</v>
      </c>
      <c r="M4" s="5">
        <v>0.18487000000000001</v>
      </c>
      <c r="N4" s="5">
        <v>37.116300000000003</v>
      </c>
      <c r="O4" s="5">
        <f t="shared" si="6"/>
        <v>2.6315939314051778E-2</v>
      </c>
      <c r="P4" s="5">
        <f t="shared" si="7"/>
        <v>0.55422692419683595</v>
      </c>
      <c r="Q4" s="5">
        <v>0.18490000000000001</v>
      </c>
      <c r="R4" s="5">
        <v>15.046200000000001</v>
      </c>
      <c r="S4" s="5">
        <f t="shared" si="8"/>
        <v>1.5387175966379561E-2</v>
      </c>
      <c r="T4" s="5">
        <f t="shared" si="9"/>
        <v>0.49022719053313046</v>
      </c>
      <c r="U4" s="5">
        <v>0.18490000000000001</v>
      </c>
      <c r="V4" s="5">
        <v>14.867000000000001</v>
      </c>
      <c r="W4" s="5">
        <f t="shared" si="10"/>
        <v>1.6396204664361091E-2</v>
      </c>
      <c r="X4" s="5">
        <f t="shared" si="11"/>
        <v>0.4981420611226709</v>
      </c>
      <c r="Y4" s="5">
        <v>0.15309</v>
      </c>
      <c r="Z4" s="5">
        <v>42.777099999999997</v>
      </c>
      <c r="AA4" s="5">
        <f t="shared" si="12"/>
        <v>1.8867598975093387E-2</v>
      </c>
      <c r="AB4" s="5">
        <f t="shared" si="13"/>
        <v>0.41302038979872818</v>
      </c>
      <c r="AC4" s="5">
        <v>0.15309</v>
      </c>
      <c r="AD4" s="5">
        <v>71.724000000000004</v>
      </c>
      <c r="AE4" s="5">
        <f t="shared" si="14"/>
        <v>2.17387600003408E-2</v>
      </c>
      <c r="AF4" s="5">
        <f t="shared" si="15"/>
        <v>0.7842331137413554</v>
      </c>
      <c r="AG4" s="5">
        <v>0.14854999999999999</v>
      </c>
      <c r="AH4" s="5">
        <v>28.671800000000001</v>
      </c>
      <c r="AI4" s="5">
        <f t="shared" si="16"/>
        <v>1.8867517133813943E-2</v>
      </c>
      <c r="AJ4" s="5">
        <f t="shared" si="17"/>
        <v>0.48225831410252096</v>
      </c>
      <c r="AK4" s="5">
        <v>0.14854999999999999</v>
      </c>
      <c r="AL4" s="5">
        <v>24.775300000000001</v>
      </c>
      <c r="AM4" s="5">
        <f t="shared" si="18"/>
        <v>1.754348670745778E-2</v>
      </c>
      <c r="AN4" s="5">
        <f t="shared" si="19"/>
        <v>0.30395523477573838</v>
      </c>
      <c r="AO4" s="5">
        <v>0.18032999999999999</v>
      </c>
      <c r="AP4" s="5">
        <v>34.412199999999999</v>
      </c>
      <c r="AQ4" s="5">
        <f t="shared" si="20"/>
        <v>2.5641098558905707E-2</v>
      </c>
      <c r="AR4" s="5">
        <f t="shared" si="21"/>
        <v>0.62609527829529577</v>
      </c>
      <c r="AS4" s="5">
        <v>0.18032999999999999</v>
      </c>
      <c r="AT4" s="5">
        <v>30.9331</v>
      </c>
      <c r="AU4" s="5">
        <f t="shared" si="22"/>
        <v>2.8571519108678875E-2</v>
      </c>
      <c r="AV4" s="5">
        <f t="shared" si="23"/>
        <v>0.38811724909787154</v>
      </c>
      <c r="AW4" s="5">
        <v>0.14854999999999999</v>
      </c>
      <c r="AX4" s="5">
        <v>32.4</v>
      </c>
      <c r="AY4" s="5">
        <f t="shared" si="24"/>
        <v>2.4999453058078498E-2</v>
      </c>
      <c r="AZ4" s="5">
        <f t="shared" si="25"/>
        <v>0.32960325534079349</v>
      </c>
      <c r="BA4" s="5">
        <v>0.14854999999999999</v>
      </c>
      <c r="BB4" s="5">
        <v>32.654299999999999</v>
      </c>
      <c r="BC4" s="5">
        <f t="shared" si="26"/>
        <v>2.7777154482490386E-2</v>
      </c>
      <c r="BD4" s="5">
        <f t="shared" si="27"/>
        <v>0.36457592508030223</v>
      </c>
      <c r="BE4" s="5">
        <v>0.16217000000000001</v>
      </c>
      <c r="BF4" s="5">
        <v>11.857100000000001</v>
      </c>
      <c r="BG4" s="5">
        <f t="shared" si="28"/>
        <v>2.3809279114870928E-2</v>
      </c>
      <c r="BH4" s="5">
        <f t="shared" si="29"/>
        <v>0.24268939417198321</v>
      </c>
      <c r="BI4" s="5">
        <v>0.16217000000000001</v>
      </c>
      <c r="BJ4" s="5">
        <v>37.602200000000003</v>
      </c>
      <c r="BK4" s="5">
        <f t="shared" si="30"/>
        <v>2.0407957807362067E-2</v>
      </c>
      <c r="BL4" s="5">
        <f t="shared" si="31"/>
        <v>0.63009745830875652</v>
      </c>
    </row>
    <row r="5" spans="1:64" ht="20" customHeight="1" x14ac:dyDescent="0.15">
      <c r="A5" s="25">
        <v>0.32434000000000002</v>
      </c>
      <c r="B5" s="4">
        <v>37.9908</v>
      </c>
      <c r="C5" s="5">
        <f t="shared" si="0"/>
        <v>3.9215306955233807E-2</v>
      </c>
      <c r="D5" s="5">
        <f t="shared" si="1"/>
        <v>0.49919714915680946</v>
      </c>
      <c r="E5" s="5">
        <v>0.32434000000000002</v>
      </c>
      <c r="F5" s="5">
        <v>23.932200000000002</v>
      </c>
      <c r="G5" s="5">
        <f t="shared" si="2"/>
        <v>3.3897950801253747E-2</v>
      </c>
      <c r="H5" s="5">
        <f t="shared" si="3"/>
        <v>0.35572526799569548</v>
      </c>
      <c r="I5" s="5">
        <v>0.36974000000000001</v>
      </c>
      <c r="J5" s="5">
        <v>31.468800000000002</v>
      </c>
      <c r="K5" s="5">
        <f t="shared" si="4"/>
        <v>4.3478465377387997E-2</v>
      </c>
      <c r="L5" s="5">
        <f t="shared" si="5"/>
        <v>0.57168809746136828</v>
      </c>
      <c r="M5" s="5">
        <v>0.36974000000000001</v>
      </c>
      <c r="N5" s="5">
        <v>36.066499999999998</v>
      </c>
      <c r="O5" s="5">
        <f t="shared" si="6"/>
        <v>5.2631878628103555E-2</v>
      </c>
      <c r="P5" s="5">
        <f t="shared" si="7"/>
        <v>0.53855113148522837</v>
      </c>
      <c r="Q5" s="5">
        <v>0.36969999999999997</v>
      </c>
      <c r="R5" s="5">
        <v>16.430800000000001</v>
      </c>
      <c r="S5" s="5">
        <f t="shared" si="8"/>
        <v>3.0766030042025546E-2</v>
      </c>
      <c r="T5" s="5">
        <f t="shared" si="9"/>
        <v>0.53533948254122377</v>
      </c>
      <c r="U5" s="5">
        <v>0.36969999999999997</v>
      </c>
      <c r="V5" s="5">
        <v>14.193</v>
      </c>
      <c r="W5" s="5">
        <f t="shared" si="10"/>
        <v>3.2783541722089207E-2</v>
      </c>
      <c r="X5" s="5">
        <f t="shared" si="11"/>
        <v>0.47555863815928351</v>
      </c>
      <c r="Y5" s="5">
        <v>0.30619000000000002</v>
      </c>
      <c r="Z5" s="5">
        <v>35.984299999999998</v>
      </c>
      <c r="AA5" s="5">
        <f t="shared" si="12"/>
        <v>3.7736430401618948E-2</v>
      </c>
      <c r="AB5" s="5">
        <f t="shared" si="13"/>
        <v>0.34743471653371488</v>
      </c>
      <c r="AC5" s="5">
        <v>0.30619000000000002</v>
      </c>
      <c r="AD5" s="5">
        <v>71.328900000000004</v>
      </c>
      <c r="AE5" s="5">
        <f t="shared" si="14"/>
        <v>4.3478939999375202E-2</v>
      </c>
      <c r="AF5" s="5">
        <f t="shared" si="15"/>
        <v>0.77991307437880997</v>
      </c>
      <c r="AG5" s="5">
        <v>0.29710999999999999</v>
      </c>
      <c r="AH5" s="5">
        <v>27.7622</v>
      </c>
      <c r="AI5" s="5">
        <f t="shared" si="16"/>
        <v>3.7736304379855007E-2</v>
      </c>
      <c r="AJ5" s="5">
        <f t="shared" si="17"/>
        <v>0.46695888530810786</v>
      </c>
      <c r="AK5" s="5">
        <v>0.29710999999999999</v>
      </c>
      <c r="AL5" s="5">
        <v>20.044</v>
      </c>
      <c r="AM5" s="5">
        <f t="shared" si="18"/>
        <v>3.5088154396854809E-2</v>
      </c>
      <c r="AN5" s="5">
        <f t="shared" si="19"/>
        <v>0.24590938256428377</v>
      </c>
      <c r="AO5" s="5">
        <v>0.36065999999999998</v>
      </c>
      <c r="AP5" s="5">
        <v>33.1631</v>
      </c>
      <c r="AQ5" s="5">
        <f t="shared" si="20"/>
        <v>5.1282197117811415E-2</v>
      </c>
      <c r="AR5" s="5">
        <f t="shared" si="21"/>
        <v>0.60336916336748947</v>
      </c>
      <c r="AS5" s="5">
        <v>0.36065999999999998</v>
      </c>
      <c r="AT5" s="5">
        <v>28.978000000000002</v>
      </c>
      <c r="AU5" s="5">
        <f t="shared" si="22"/>
        <v>5.714303821735775E-2</v>
      </c>
      <c r="AV5" s="5">
        <f t="shared" si="23"/>
        <v>0.36358663193660257</v>
      </c>
      <c r="AW5" s="5">
        <v>0.29710999999999999</v>
      </c>
      <c r="AX5" s="5">
        <v>48.8</v>
      </c>
      <c r="AY5" s="5">
        <f t="shared" si="24"/>
        <v>5.0000589014376998E-2</v>
      </c>
      <c r="AZ5" s="5">
        <f t="shared" si="25"/>
        <v>0.49643947100712105</v>
      </c>
      <c r="BA5" s="5">
        <v>0.29710999999999999</v>
      </c>
      <c r="BB5" s="5">
        <v>37.963000000000001</v>
      </c>
      <c r="BC5" s="5">
        <f t="shared" si="26"/>
        <v>5.5556178850842942E-2</v>
      </c>
      <c r="BD5" s="5">
        <f t="shared" si="27"/>
        <v>0.42384604305783663</v>
      </c>
      <c r="BE5" s="5">
        <v>0.32434000000000002</v>
      </c>
      <c r="BF5" s="5">
        <v>18.8095</v>
      </c>
      <c r="BG5" s="5">
        <f t="shared" si="28"/>
        <v>4.7618558229741856E-2</v>
      </c>
      <c r="BH5" s="5">
        <f t="shared" si="29"/>
        <v>0.38499010379248866</v>
      </c>
      <c r="BI5" s="5">
        <v>0.32434000000000002</v>
      </c>
      <c r="BJ5" s="5">
        <v>32.964599999999997</v>
      </c>
      <c r="BK5" s="5">
        <f t="shared" si="30"/>
        <v>4.0815915614724134E-2</v>
      </c>
      <c r="BL5" s="5">
        <f t="shared" si="31"/>
        <v>0.55238551664968627</v>
      </c>
    </row>
    <row r="6" spans="1:64" ht="20" customHeight="1" x14ac:dyDescent="0.15">
      <c r="A6" s="25">
        <v>0.48651</v>
      </c>
      <c r="B6" s="4">
        <v>38.823500000000003</v>
      </c>
      <c r="C6" s="5">
        <f t="shared" si="0"/>
        <v>5.8822960432850714E-2</v>
      </c>
      <c r="D6" s="5">
        <f t="shared" si="1"/>
        <v>0.5101387841343008</v>
      </c>
      <c r="E6" s="5">
        <v>0.48651</v>
      </c>
      <c r="F6" s="5">
        <v>26.731999999999999</v>
      </c>
      <c r="G6" s="5">
        <f t="shared" si="2"/>
        <v>5.0846926201880617E-2</v>
      </c>
      <c r="H6" s="5">
        <f t="shared" si="3"/>
        <v>0.39734114975058415</v>
      </c>
      <c r="I6" s="5">
        <v>0.55461000000000005</v>
      </c>
      <c r="J6" s="5">
        <v>35.1569</v>
      </c>
      <c r="K6" s="5">
        <f t="shared" si="4"/>
        <v>6.5217698066082005E-2</v>
      </c>
      <c r="L6" s="5">
        <f t="shared" si="5"/>
        <v>0.63868915477042587</v>
      </c>
      <c r="M6" s="5">
        <v>0.55461000000000005</v>
      </c>
      <c r="N6" s="5">
        <v>40.362900000000003</v>
      </c>
      <c r="O6" s="5">
        <f t="shared" si="6"/>
        <v>7.8947817942155329E-2</v>
      </c>
      <c r="P6" s="5">
        <f t="shared" si="7"/>
        <v>0.60270570931543477</v>
      </c>
      <c r="Q6" s="5">
        <v>0.55459999999999998</v>
      </c>
      <c r="R6" s="5">
        <v>16.538499999999999</v>
      </c>
      <c r="S6" s="5">
        <f t="shared" si="8"/>
        <v>4.6153206008405105E-2</v>
      </c>
      <c r="T6" s="5">
        <f t="shared" si="9"/>
        <v>0.53884850597706913</v>
      </c>
      <c r="U6" s="5">
        <v>0.55459999999999998</v>
      </c>
      <c r="V6" s="5">
        <v>15.811299999999999</v>
      </c>
      <c r="W6" s="5">
        <f t="shared" si="10"/>
        <v>4.9179746386450299E-2</v>
      </c>
      <c r="X6" s="5">
        <f t="shared" si="11"/>
        <v>0.52978230786499536</v>
      </c>
      <c r="Y6" s="5">
        <v>0.45928000000000002</v>
      </c>
      <c r="Z6" s="5">
        <v>45.0473</v>
      </c>
      <c r="AA6" s="5">
        <f t="shared" si="12"/>
        <v>5.6604029376712335E-2</v>
      </c>
      <c r="AB6" s="5">
        <f t="shared" si="13"/>
        <v>0.43493956825919128</v>
      </c>
      <c r="AC6" s="5">
        <v>0.45928000000000002</v>
      </c>
      <c r="AD6" s="5">
        <v>68.924400000000006</v>
      </c>
      <c r="AE6" s="5">
        <f t="shared" si="14"/>
        <v>6.5217699999716008E-2</v>
      </c>
      <c r="AF6" s="5">
        <f t="shared" si="15"/>
        <v>0.75362217423393385</v>
      </c>
      <c r="AG6" s="5">
        <v>0.44566</v>
      </c>
      <c r="AH6" s="5">
        <v>35.876800000000003</v>
      </c>
      <c r="AI6" s="5">
        <f t="shared" si="16"/>
        <v>5.6603821513668953E-2</v>
      </c>
      <c r="AJ6" s="5">
        <f t="shared" si="17"/>
        <v>0.60344607186829302</v>
      </c>
      <c r="AK6" s="5">
        <v>0.44566</v>
      </c>
      <c r="AL6" s="5">
        <v>14.457100000000001</v>
      </c>
      <c r="AM6" s="5">
        <f t="shared" si="18"/>
        <v>5.2631641104312593E-2</v>
      </c>
      <c r="AN6" s="5">
        <f t="shared" si="19"/>
        <v>0.17736662016913327</v>
      </c>
      <c r="AO6" s="5">
        <v>0.54098999999999997</v>
      </c>
      <c r="AP6" s="5">
        <v>28.207100000000001</v>
      </c>
      <c r="AQ6" s="5">
        <f t="shared" si="20"/>
        <v>7.6923295676717116E-2</v>
      </c>
      <c r="AR6" s="5">
        <f t="shared" si="21"/>
        <v>0.51319974091755938</v>
      </c>
      <c r="AS6" s="5">
        <v>0.54098999999999997</v>
      </c>
      <c r="AT6" s="5">
        <v>30.751000000000001</v>
      </c>
      <c r="AU6" s="5">
        <f t="shared" si="22"/>
        <v>8.5714557326036625E-2</v>
      </c>
      <c r="AV6" s="5">
        <f t="shared" si="23"/>
        <v>0.38583244249715182</v>
      </c>
      <c r="AW6" s="5">
        <v>0.44566</v>
      </c>
      <c r="AX6" s="5">
        <v>46.7</v>
      </c>
      <c r="AY6" s="5">
        <f t="shared" si="24"/>
        <v>7.5000042072455503E-2</v>
      </c>
      <c r="AZ6" s="5">
        <f t="shared" si="25"/>
        <v>0.47507629704984744</v>
      </c>
      <c r="BA6" s="5">
        <v>0.44566</v>
      </c>
      <c r="BB6" s="5">
        <v>36.555599999999998</v>
      </c>
      <c r="BC6" s="5">
        <f t="shared" si="26"/>
        <v>8.3333333333333329E-2</v>
      </c>
      <c r="BD6" s="5">
        <f t="shared" si="27"/>
        <v>0.40813282437123122</v>
      </c>
      <c r="BE6" s="5">
        <v>0.48651</v>
      </c>
      <c r="BF6" s="5">
        <v>11.7143</v>
      </c>
      <c r="BG6" s="5">
        <f t="shared" si="28"/>
        <v>7.1427837344612777E-2</v>
      </c>
      <c r="BH6" s="5">
        <f t="shared" si="29"/>
        <v>0.23976658459057126</v>
      </c>
      <c r="BI6" s="5">
        <v>0.48651</v>
      </c>
      <c r="BJ6" s="5">
        <v>31.874199999999998</v>
      </c>
      <c r="BK6" s="5">
        <f t="shared" si="30"/>
        <v>6.1223873422086197E-2</v>
      </c>
      <c r="BL6" s="5">
        <f t="shared" si="31"/>
        <v>0.53411375945090889</v>
      </c>
    </row>
    <row r="7" spans="1:64" ht="20" customHeight="1" x14ac:dyDescent="0.15">
      <c r="A7" s="25">
        <v>0.64868999999999999</v>
      </c>
      <c r="B7" s="4">
        <v>35.861600000000003</v>
      </c>
      <c r="C7" s="5">
        <f t="shared" si="0"/>
        <v>7.8431822990659858E-2</v>
      </c>
      <c r="D7" s="5">
        <f t="shared" si="1"/>
        <v>0.47121957116464619</v>
      </c>
      <c r="E7" s="5">
        <v>0.64868999999999999</v>
      </c>
      <c r="F7" s="5">
        <v>28.164899999999999</v>
      </c>
      <c r="G7" s="5">
        <f t="shared" si="2"/>
        <v>6.7796946738808941E-2</v>
      </c>
      <c r="H7" s="5">
        <f t="shared" si="3"/>
        <v>0.41863959855642036</v>
      </c>
      <c r="I7" s="5">
        <v>0.73948000000000003</v>
      </c>
      <c r="J7" s="5">
        <v>34.147399999999998</v>
      </c>
      <c r="K7" s="5">
        <f t="shared" si="4"/>
        <v>8.6956930754775993E-2</v>
      </c>
      <c r="L7" s="5">
        <f t="shared" si="5"/>
        <v>0.62034974766283824</v>
      </c>
      <c r="M7" s="5">
        <v>0.73948000000000003</v>
      </c>
      <c r="N7" s="5">
        <v>43.9086</v>
      </c>
      <c r="O7" s="5">
        <f t="shared" si="6"/>
        <v>0.10526375725620711</v>
      </c>
      <c r="P7" s="5">
        <f t="shared" si="7"/>
        <v>0.65565070666497438</v>
      </c>
      <c r="Q7" s="5">
        <v>0.73950000000000005</v>
      </c>
      <c r="R7" s="5">
        <v>14.8462</v>
      </c>
      <c r="S7" s="5">
        <f t="shared" si="8"/>
        <v>6.1540381974784675E-2</v>
      </c>
      <c r="T7" s="5">
        <f t="shared" si="9"/>
        <v>0.48371089817315743</v>
      </c>
      <c r="U7" s="5">
        <v>0.73950000000000005</v>
      </c>
      <c r="V7" s="5">
        <v>13.972099999999999</v>
      </c>
      <c r="W7" s="5">
        <f t="shared" si="10"/>
        <v>6.557595105081139E-2</v>
      </c>
      <c r="X7" s="5">
        <f t="shared" si="11"/>
        <v>0.46815703855600116</v>
      </c>
      <c r="Y7" s="5">
        <v>0.61236999999999997</v>
      </c>
      <c r="Z7" s="5">
        <v>48.756900000000002</v>
      </c>
      <c r="AA7" s="5">
        <f t="shared" si="12"/>
        <v>7.5471628351805722E-2</v>
      </c>
      <c r="AB7" s="5">
        <f t="shared" si="13"/>
        <v>0.47075640572590505</v>
      </c>
      <c r="AC7" s="5">
        <v>0.61236999999999997</v>
      </c>
      <c r="AD7" s="5">
        <v>70.007599999999996</v>
      </c>
      <c r="AE7" s="5">
        <f t="shared" si="14"/>
        <v>8.6956460000056801E-2</v>
      </c>
      <c r="AF7" s="5">
        <f t="shared" si="15"/>
        <v>0.76546592679659953</v>
      </c>
      <c r="AG7" s="5">
        <v>0.59421000000000002</v>
      </c>
      <c r="AH7" s="5">
        <v>27.913799999999998</v>
      </c>
      <c r="AI7" s="5">
        <f t="shared" si="16"/>
        <v>7.54713386474829E-2</v>
      </c>
      <c r="AJ7" s="5">
        <f t="shared" si="17"/>
        <v>0.46950879010717667</v>
      </c>
      <c r="AK7" s="5">
        <v>0.59421000000000002</v>
      </c>
      <c r="AL7" s="5">
        <v>11.9643</v>
      </c>
      <c r="AM7" s="5">
        <f t="shared" si="18"/>
        <v>7.0175127811770377E-2</v>
      </c>
      <c r="AN7" s="5">
        <f t="shared" si="19"/>
        <v>0.14678375702523749</v>
      </c>
      <c r="AO7" s="5">
        <v>0.72131999999999996</v>
      </c>
      <c r="AP7" s="5">
        <v>28.535799999999998</v>
      </c>
      <c r="AQ7" s="5">
        <f t="shared" si="20"/>
        <v>0.10256439423562283</v>
      </c>
      <c r="AR7" s="5">
        <f t="shared" si="21"/>
        <v>0.51918010596180708</v>
      </c>
      <c r="AS7" s="5">
        <v>0.72131999999999996</v>
      </c>
      <c r="AT7" s="5">
        <v>24.522400000000001</v>
      </c>
      <c r="AU7" s="5">
        <f t="shared" si="22"/>
        <v>0.1142860764347155</v>
      </c>
      <c r="AV7" s="5">
        <f t="shared" si="23"/>
        <v>0.30768227010153026</v>
      </c>
      <c r="AW7" s="5">
        <v>0.59421000000000002</v>
      </c>
      <c r="AX7" s="5">
        <v>38.799999999999997</v>
      </c>
      <c r="AY7" s="5">
        <f t="shared" si="24"/>
        <v>9.9999495130534008E-2</v>
      </c>
      <c r="AZ7" s="5">
        <f t="shared" si="25"/>
        <v>0.39471007121057983</v>
      </c>
      <c r="BA7" s="5">
        <v>0.59421000000000002</v>
      </c>
      <c r="BB7" s="5">
        <v>34.036999999999999</v>
      </c>
      <c r="BC7" s="5">
        <f t="shared" si="26"/>
        <v>0.11111048781582372</v>
      </c>
      <c r="BD7" s="5">
        <f t="shared" si="27"/>
        <v>0.38001337532754481</v>
      </c>
      <c r="BE7" s="5">
        <v>0.64868999999999999</v>
      </c>
      <c r="BF7" s="5">
        <v>14.9048</v>
      </c>
      <c r="BG7" s="5">
        <f t="shared" si="28"/>
        <v>9.5238584627401007E-2</v>
      </c>
      <c r="BH7" s="5">
        <f t="shared" si="29"/>
        <v>0.30506927345257906</v>
      </c>
      <c r="BI7" s="5">
        <v>0.64868999999999999</v>
      </c>
      <c r="BJ7" s="5">
        <v>26.895900000000001</v>
      </c>
      <c r="BK7" s="5">
        <f t="shared" si="30"/>
        <v>8.1633089659355604E-2</v>
      </c>
      <c r="BL7" s="5">
        <f t="shared" si="31"/>
        <v>0.45069273151375411</v>
      </c>
    </row>
    <row r="8" spans="1:64" ht="20" customHeight="1" x14ac:dyDescent="0.15">
      <c r="A8" s="25">
        <v>0.81086000000000003</v>
      </c>
      <c r="B8" s="4">
        <v>42.301000000000002</v>
      </c>
      <c r="C8" s="5">
        <f t="shared" si="0"/>
        <v>9.8039476468276765E-2</v>
      </c>
      <c r="D8" s="5">
        <f t="shared" si="1"/>
        <v>0.55583295446482306</v>
      </c>
      <c r="E8" s="5">
        <v>0.81086000000000003</v>
      </c>
      <c r="F8" s="5">
        <v>27.2502</v>
      </c>
      <c r="G8" s="5">
        <f t="shared" si="2"/>
        <v>8.4745922139435811E-2</v>
      </c>
      <c r="H8" s="5">
        <f t="shared" si="3"/>
        <v>0.40504361061399707</v>
      </c>
      <c r="I8" s="5">
        <v>0.92435</v>
      </c>
      <c r="J8" s="5">
        <v>26.572800000000001</v>
      </c>
      <c r="K8" s="5">
        <f t="shared" si="4"/>
        <v>0.10869616344347</v>
      </c>
      <c r="L8" s="5">
        <f t="shared" si="5"/>
        <v>0.48274333550124082</v>
      </c>
      <c r="M8" s="5">
        <v>0.92435</v>
      </c>
      <c r="N8" s="5">
        <v>38.207799999999999</v>
      </c>
      <c r="O8" s="5">
        <f t="shared" si="6"/>
        <v>0.13157969657025889</v>
      </c>
      <c r="P8" s="5">
        <f t="shared" si="7"/>
        <v>0.57052538842308809</v>
      </c>
      <c r="Q8" s="5">
        <v>0.92430000000000001</v>
      </c>
      <c r="R8" s="5">
        <v>11.9231</v>
      </c>
      <c r="S8" s="5">
        <f t="shared" si="8"/>
        <v>7.6919236050430662E-2</v>
      </c>
      <c r="T8" s="5">
        <f t="shared" si="9"/>
        <v>0.38847202718597174</v>
      </c>
      <c r="U8" s="5">
        <v>0.92430000000000001</v>
      </c>
      <c r="V8" s="5">
        <v>11.9016</v>
      </c>
      <c r="W8" s="5">
        <f t="shared" si="10"/>
        <v>8.1963288108539506E-2</v>
      </c>
      <c r="X8" s="5">
        <f t="shared" si="11"/>
        <v>0.39878170139621849</v>
      </c>
      <c r="Y8" s="5">
        <v>0.76546000000000003</v>
      </c>
      <c r="Z8" s="5">
        <v>48.884300000000003</v>
      </c>
      <c r="AA8" s="5">
        <f t="shared" si="12"/>
        <v>9.4339227326899117E-2</v>
      </c>
      <c r="AB8" s="5">
        <f t="shared" si="13"/>
        <v>0.47198647503075175</v>
      </c>
      <c r="AC8" s="5">
        <v>0.76546000000000003</v>
      </c>
      <c r="AD8" s="5">
        <v>56.982999999999997</v>
      </c>
      <c r="AE8" s="5">
        <f t="shared" si="14"/>
        <v>0.10869522000039761</v>
      </c>
      <c r="AF8" s="5">
        <f t="shared" si="15"/>
        <v>0.62305442418609736</v>
      </c>
      <c r="AG8" s="5">
        <v>0.74277000000000004</v>
      </c>
      <c r="AH8" s="5">
        <v>32.805999999999997</v>
      </c>
      <c r="AI8" s="5">
        <f t="shared" si="16"/>
        <v>9.434012589352396E-2</v>
      </c>
      <c r="AJ8" s="5">
        <f t="shared" si="17"/>
        <v>0.5517953617298984</v>
      </c>
      <c r="AK8" s="5">
        <v>0.74277000000000004</v>
      </c>
      <c r="AL8" s="5">
        <v>14.5214</v>
      </c>
      <c r="AM8" s="5">
        <f t="shared" si="18"/>
        <v>8.7719795501167402E-2</v>
      </c>
      <c r="AN8" s="5">
        <f t="shared" si="19"/>
        <v>0.17815548333511227</v>
      </c>
      <c r="AO8" s="5">
        <v>0.90164999999999995</v>
      </c>
      <c r="AP8" s="5">
        <v>26.095300000000002</v>
      </c>
      <c r="AQ8" s="5">
        <f t="shared" si="20"/>
        <v>0.12820549279452853</v>
      </c>
      <c r="AR8" s="5">
        <f t="shared" si="21"/>
        <v>0.47477766942244998</v>
      </c>
      <c r="AS8" s="5">
        <v>0.90164999999999995</v>
      </c>
      <c r="AT8" s="5">
        <v>25.244900000000001</v>
      </c>
      <c r="AU8" s="5">
        <f t="shared" si="22"/>
        <v>0.14285759554339439</v>
      </c>
      <c r="AV8" s="5">
        <f t="shared" si="23"/>
        <v>0.31674746927242525</v>
      </c>
      <c r="AW8" s="5">
        <v>0.74277000000000004</v>
      </c>
      <c r="AX8" s="5">
        <v>42.5</v>
      </c>
      <c r="AY8" s="5">
        <f t="shared" si="24"/>
        <v>0.12500063108683251</v>
      </c>
      <c r="AZ8" s="5">
        <f t="shared" si="25"/>
        <v>0.43234994913530012</v>
      </c>
      <c r="BA8" s="5">
        <v>0.74277000000000004</v>
      </c>
      <c r="BB8" s="5">
        <v>31.444400000000002</v>
      </c>
      <c r="BC8" s="5">
        <f t="shared" si="26"/>
        <v>0.13888951218417628</v>
      </c>
      <c r="BD8" s="5">
        <f t="shared" si="27"/>
        <v>0.35106773743718456</v>
      </c>
      <c r="BE8" s="5">
        <v>0.81086000000000003</v>
      </c>
      <c r="BF8" s="5">
        <v>13.047599999999999</v>
      </c>
      <c r="BG8" s="5">
        <f t="shared" si="28"/>
        <v>0.11904786374227193</v>
      </c>
      <c r="BH8" s="5">
        <f t="shared" si="29"/>
        <v>0.26705637461085491</v>
      </c>
      <c r="BI8" s="5">
        <v>0.81086000000000003</v>
      </c>
      <c r="BJ8" s="5">
        <v>23.081600000000002</v>
      </c>
      <c r="BK8" s="5">
        <f t="shared" si="30"/>
        <v>0.10204104746671767</v>
      </c>
      <c r="BL8" s="5">
        <f t="shared" si="31"/>
        <v>0.38677677087243284</v>
      </c>
    </row>
    <row r="9" spans="1:64" ht="20" customHeight="1" x14ac:dyDescent="0.15">
      <c r="A9" s="25">
        <v>0.97302999999999995</v>
      </c>
      <c r="B9" s="4">
        <v>40.335599999999999</v>
      </c>
      <c r="C9" s="5">
        <f t="shared" si="0"/>
        <v>0.11764712994589366</v>
      </c>
      <c r="D9" s="5">
        <f t="shared" si="1"/>
        <v>0.53000770000972353</v>
      </c>
      <c r="E9" s="5">
        <v>0.97302999999999995</v>
      </c>
      <c r="F9" s="5">
        <v>26.296800000000001</v>
      </c>
      <c r="G9" s="5">
        <f t="shared" si="2"/>
        <v>0.10169489754006268</v>
      </c>
      <c r="H9" s="5">
        <f t="shared" si="3"/>
        <v>0.39087239064645979</v>
      </c>
      <c r="I9" s="5">
        <v>1.10921</v>
      </c>
      <c r="J9" s="5">
        <v>30.0473</v>
      </c>
      <c r="K9" s="5">
        <f t="shared" si="4"/>
        <v>0.13043422021218301</v>
      </c>
      <c r="L9" s="5">
        <f t="shared" si="5"/>
        <v>0.54586395956792033</v>
      </c>
      <c r="M9" s="5">
        <v>1.10921</v>
      </c>
      <c r="N9" s="5">
        <v>46.8476</v>
      </c>
      <c r="O9" s="5">
        <f t="shared" si="6"/>
        <v>0.1578942124008188</v>
      </c>
      <c r="P9" s="5">
        <f t="shared" si="7"/>
        <v>0.69953635610240483</v>
      </c>
      <c r="Q9" s="5">
        <v>1.1092</v>
      </c>
      <c r="R9" s="5">
        <v>14.707700000000001</v>
      </c>
      <c r="S9" s="5">
        <f t="shared" si="8"/>
        <v>9.230641201681021E-2</v>
      </c>
      <c r="T9" s="5">
        <f t="shared" si="9"/>
        <v>0.47919836571387614</v>
      </c>
      <c r="U9" s="5">
        <v>1.1092</v>
      </c>
      <c r="V9" s="5">
        <v>13.3263</v>
      </c>
      <c r="W9" s="5">
        <f t="shared" si="10"/>
        <v>9.8359492772900597E-2</v>
      </c>
      <c r="X9" s="5">
        <f t="shared" si="11"/>
        <v>0.44651850064835197</v>
      </c>
      <c r="Y9" s="5">
        <v>0.91856000000000004</v>
      </c>
      <c r="Z9" s="5">
        <v>48.476999999999997</v>
      </c>
      <c r="AA9" s="5">
        <f t="shared" si="12"/>
        <v>0.11320805875342467</v>
      </c>
      <c r="AB9" s="5">
        <f t="shared" si="13"/>
        <v>0.46805392222177161</v>
      </c>
      <c r="AC9" s="5">
        <v>0.91856000000000004</v>
      </c>
      <c r="AD9" s="5">
        <v>66.644599999999997</v>
      </c>
      <c r="AE9" s="5">
        <f t="shared" si="14"/>
        <v>0.13043539999943202</v>
      </c>
      <c r="AF9" s="5">
        <f t="shared" si="15"/>
        <v>0.72869474892709729</v>
      </c>
      <c r="AG9" s="5">
        <v>0.89132</v>
      </c>
      <c r="AH9" s="5">
        <v>30.819199999999999</v>
      </c>
      <c r="AI9" s="5">
        <f t="shared" si="16"/>
        <v>0.11320764302733791</v>
      </c>
      <c r="AJ9" s="5">
        <f t="shared" si="17"/>
        <v>0.51837748010199614</v>
      </c>
      <c r="AK9" s="5">
        <v>0.89132</v>
      </c>
      <c r="AL9" s="5">
        <v>18.872599999999998</v>
      </c>
      <c r="AM9" s="5">
        <f t="shared" si="18"/>
        <v>0.10526328220862519</v>
      </c>
      <c r="AN9" s="5">
        <f t="shared" si="19"/>
        <v>0.23153808687800348</v>
      </c>
      <c r="AO9" s="5">
        <v>1.0819799999999999</v>
      </c>
      <c r="AP9" s="5">
        <v>26.1006</v>
      </c>
      <c r="AQ9" s="5">
        <f t="shared" si="20"/>
        <v>0.15384659135343423</v>
      </c>
      <c r="AR9" s="5">
        <f t="shared" si="21"/>
        <v>0.47487409757801585</v>
      </c>
      <c r="AS9" s="5">
        <v>1.0819799999999999</v>
      </c>
      <c r="AT9" s="5">
        <v>25.246500000000001</v>
      </c>
      <c r="AU9" s="5">
        <f t="shared" si="22"/>
        <v>0.17142911465207325</v>
      </c>
      <c r="AV9" s="5">
        <f t="shared" si="23"/>
        <v>0.31676754445398014</v>
      </c>
      <c r="AW9" s="5">
        <v>0.89132</v>
      </c>
      <c r="AX9" s="5">
        <v>37.6</v>
      </c>
      <c r="AY9" s="5">
        <f t="shared" si="24"/>
        <v>0.15000008414491101</v>
      </c>
      <c r="AZ9" s="5">
        <f t="shared" si="25"/>
        <v>0.38250254323499494</v>
      </c>
      <c r="BA9" s="5">
        <v>0.89132</v>
      </c>
      <c r="BB9" s="5">
        <v>33.444400000000002</v>
      </c>
      <c r="BC9" s="5">
        <f t="shared" si="26"/>
        <v>0.16666666666666666</v>
      </c>
      <c r="BD9" s="5">
        <f t="shared" si="27"/>
        <v>0.37339716572566739</v>
      </c>
      <c r="BE9" s="5">
        <v>0.97302999999999995</v>
      </c>
      <c r="BF9" s="5">
        <v>15.857100000000001</v>
      </c>
      <c r="BG9" s="5">
        <f t="shared" si="28"/>
        <v>0.14285714285714285</v>
      </c>
      <c r="BH9" s="5">
        <f t="shared" si="29"/>
        <v>0.32456081101825529</v>
      </c>
      <c r="BI9" s="5">
        <v>0.97302999999999995</v>
      </c>
      <c r="BJ9" s="5">
        <v>19.9892</v>
      </c>
      <c r="BK9" s="5">
        <f t="shared" si="30"/>
        <v>0.12244900527407973</v>
      </c>
      <c r="BL9" s="5">
        <f t="shared" si="31"/>
        <v>0.33495763847927501</v>
      </c>
    </row>
    <row r="10" spans="1:64" ht="20" customHeight="1" x14ac:dyDescent="0.15">
      <c r="A10" s="25">
        <v>1.1352</v>
      </c>
      <c r="B10" s="4">
        <v>39.7059</v>
      </c>
      <c r="C10" s="5">
        <f t="shared" si="0"/>
        <v>0.13725478342351058</v>
      </c>
      <c r="D10" s="5">
        <f t="shared" si="1"/>
        <v>0.521733474543978</v>
      </c>
      <c r="E10" s="5">
        <v>1.1352</v>
      </c>
      <c r="F10" s="5">
        <v>28.8202</v>
      </c>
      <c r="G10" s="5">
        <f t="shared" si="2"/>
        <v>0.11864387294068955</v>
      </c>
      <c r="H10" s="5">
        <f t="shared" si="3"/>
        <v>0.42837989690415179</v>
      </c>
      <c r="I10" s="5">
        <v>1.2940799999999999</v>
      </c>
      <c r="J10" s="5">
        <v>29.536899999999999</v>
      </c>
      <c r="K10" s="5">
        <f t="shared" si="4"/>
        <v>0.15217345290087697</v>
      </c>
      <c r="L10" s="5">
        <f t="shared" si="5"/>
        <v>0.53659161346815532</v>
      </c>
      <c r="M10" s="5">
        <v>1.2940799999999999</v>
      </c>
      <c r="N10" s="5">
        <v>38.310200000000002</v>
      </c>
      <c r="O10" s="5">
        <f t="shared" si="6"/>
        <v>0.18421015171487057</v>
      </c>
      <c r="P10" s="5">
        <f t="shared" si="7"/>
        <v>0.57205444269406225</v>
      </c>
      <c r="Q10" s="5">
        <v>1.2941</v>
      </c>
      <c r="R10" s="5">
        <v>14.0923</v>
      </c>
      <c r="S10" s="5">
        <f t="shared" si="8"/>
        <v>0.10769358798318977</v>
      </c>
      <c r="T10" s="5">
        <f t="shared" si="9"/>
        <v>0.45914773412223914</v>
      </c>
      <c r="U10" s="5">
        <v>1.2941</v>
      </c>
      <c r="V10" s="5">
        <v>13.6563</v>
      </c>
      <c r="W10" s="5">
        <f t="shared" si="10"/>
        <v>0.11475569743726169</v>
      </c>
      <c r="X10" s="5">
        <f t="shared" si="11"/>
        <v>0.45757566619422413</v>
      </c>
      <c r="Y10" s="5">
        <v>1.07165</v>
      </c>
      <c r="Z10" s="5">
        <v>53.246000000000002</v>
      </c>
      <c r="AA10" s="5">
        <f t="shared" si="12"/>
        <v>0.13207565772851806</v>
      </c>
      <c r="AB10" s="5">
        <f t="shared" si="13"/>
        <v>0.51409945216536612</v>
      </c>
      <c r="AC10" s="5">
        <v>1.07165</v>
      </c>
      <c r="AD10" s="5">
        <v>61.542499999999997</v>
      </c>
      <c r="AE10" s="5">
        <f t="shared" si="14"/>
        <v>0.1521741599997728</v>
      </c>
      <c r="AF10" s="5">
        <f t="shared" si="15"/>
        <v>0.67290818139573028</v>
      </c>
      <c r="AG10" s="5">
        <v>1.0398700000000001</v>
      </c>
      <c r="AH10" s="5">
        <v>28.773599999999998</v>
      </c>
      <c r="AI10" s="5">
        <f t="shared" si="16"/>
        <v>0.13207516016115187</v>
      </c>
      <c r="AJ10" s="5">
        <f t="shared" si="17"/>
        <v>0.48397058526706715</v>
      </c>
      <c r="AK10" s="5">
        <v>1.0398700000000001</v>
      </c>
      <c r="AL10" s="5">
        <v>12.9665</v>
      </c>
      <c r="AM10" s="5">
        <f t="shared" si="18"/>
        <v>0.12280676891608297</v>
      </c>
      <c r="AN10" s="5">
        <f t="shared" si="19"/>
        <v>0.15907922615345169</v>
      </c>
      <c r="AO10" s="5">
        <v>1.26231</v>
      </c>
      <c r="AP10" s="5">
        <v>25.1387</v>
      </c>
      <c r="AQ10" s="5">
        <f t="shared" si="20"/>
        <v>0.17948768991233996</v>
      </c>
      <c r="AR10" s="5">
        <f t="shared" si="21"/>
        <v>0.45737329704238472</v>
      </c>
      <c r="AS10" s="5">
        <v>1.26231</v>
      </c>
      <c r="AT10" s="5">
        <v>29.28</v>
      </c>
      <c r="AU10" s="5">
        <f t="shared" si="22"/>
        <v>0.20000063376075214</v>
      </c>
      <c r="AV10" s="5">
        <f t="shared" si="23"/>
        <v>0.36737582245509431</v>
      </c>
      <c r="AW10" s="5">
        <v>1.0398700000000001</v>
      </c>
      <c r="AX10" s="5">
        <v>40.200000000000003</v>
      </c>
      <c r="AY10" s="5">
        <f t="shared" si="24"/>
        <v>0.17499953720298952</v>
      </c>
      <c r="AZ10" s="5">
        <f t="shared" si="25"/>
        <v>0.40895218718209564</v>
      </c>
      <c r="BA10" s="5">
        <v>1.0398700000000001</v>
      </c>
      <c r="BB10" s="5">
        <v>36.296300000000002</v>
      </c>
      <c r="BC10" s="5">
        <f t="shared" si="26"/>
        <v>0.19444382114915706</v>
      </c>
      <c r="BD10" s="5">
        <f t="shared" si="27"/>
        <v>0.40523781399362946</v>
      </c>
      <c r="BE10" s="5">
        <v>1.1352</v>
      </c>
      <c r="BF10" s="5">
        <v>17.666699999999999</v>
      </c>
      <c r="BG10" s="5">
        <f t="shared" si="28"/>
        <v>0.16666642197201378</v>
      </c>
      <c r="BH10" s="5">
        <f t="shared" si="29"/>
        <v>0.36159943999950872</v>
      </c>
      <c r="BI10" s="5">
        <v>1.1352</v>
      </c>
      <c r="BJ10" s="5">
        <v>24.285699999999999</v>
      </c>
      <c r="BK10" s="5">
        <f t="shared" si="30"/>
        <v>0.1428569630814418</v>
      </c>
      <c r="BL10" s="5">
        <f t="shared" si="31"/>
        <v>0.40695379108799395</v>
      </c>
    </row>
    <row r="11" spans="1:64" ht="20" customHeight="1" x14ac:dyDescent="0.15">
      <c r="A11" s="25">
        <v>1.2973699999999999</v>
      </c>
      <c r="B11" s="4">
        <v>40.772799999999997</v>
      </c>
      <c r="C11" s="5">
        <f t="shared" si="0"/>
        <v>0.15686243690112747</v>
      </c>
      <c r="D11" s="5">
        <f t="shared" si="1"/>
        <v>0.53575248542122722</v>
      </c>
      <c r="E11" s="5">
        <v>1.2973699999999999</v>
      </c>
      <c r="F11" s="5">
        <v>25.069800000000001</v>
      </c>
      <c r="G11" s="5">
        <f t="shared" si="2"/>
        <v>0.13559284834131644</v>
      </c>
      <c r="H11" s="5">
        <f t="shared" si="3"/>
        <v>0.37263441403625602</v>
      </c>
      <c r="I11" s="5">
        <v>1.47895</v>
      </c>
      <c r="J11" s="5">
        <v>30.226800000000001</v>
      </c>
      <c r="K11" s="5">
        <f t="shared" si="4"/>
        <v>0.17391268558957099</v>
      </c>
      <c r="L11" s="5">
        <f t="shared" si="5"/>
        <v>0.54912490417001236</v>
      </c>
      <c r="M11" s="5">
        <v>1.47895</v>
      </c>
      <c r="N11" s="5">
        <v>38.781199999999998</v>
      </c>
      <c r="O11" s="5">
        <f t="shared" si="6"/>
        <v>0.21052609102892234</v>
      </c>
      <c r="P11" s="5">
        <f t="shared" si="7"/>
        <v>0.57908749505371848</v>
      </c>
      <c r="Q11" s="5">
        <v>1.4790000000000001</v>
      </c>
      <c r="R11" s="5">
        <v>13.2615</v>
      </c>
      <c r="S11" s="5">
        <f t="shared" si="8"/>
        <v>0.12308076394956935</v>
      </c>
      <c r="T11" s="5">
        <f t="shared" si="9"/>
        <v>0.43207905565891119</v>
      </c>
      <c r="U11" s="5">
        <v>1.4790000000000001</v>
      </c>
      <c r="V11" s="5">
        <v>12.641999999999999</v>
      </c>
      <c r="W11" s="5">
        <f t="shared" si="10"/>
        <v>0.13115190210162278</v>
      </c>
      <c r="X11" s="5">
        <f t="shared" si="11"/>
        <v>0.42358996009368433</v>
      </c>
      <c r="Y11" s="5">
        <v>1.2247399999999999</v>
      </c>
      <c r="Z11" s="5">
        <v>54.335000000000001</v>
      </c>
      <c r="AA11" s="5">
        <f t="shared" si="12"/>
        <v>0.15094325670361144</v>
      </c>
      <c r="AB11" s="5">
        <f t="shared" si="13"/>
        <v>0.52461393782453458</v>
      </c>
      <c r="AC11" s="5">
        <v>1.2247399999999999</v>
      </c>
      <c r="AD11" s="5">
        <v>57.603000000000002</v>
      </c>
      <c r="AE11" s="5">
        <f t="shared" si="14"/>
        <v>0.1739129200001136</v>
      </c>
      <c r="AF11" s="5">
        <f t="shared" si="15"/>
        <v>0.62983352923489055</v>
      </c>
      <c r="AG11" s="5">
        <v>1.1884300000000001</v>
      </c>
      <c r="AH11" s="5">
        <v>32.7102</v>
      </c>
      <c r="AI11" s="5">
        <f t="shared" si="16"/>
        <v>0.15094394740719291</v>
      </c>
      <c r="AJ11" s="5">
        <f t="shared" si="17"/>
        <v>0.55018401028035491</v>
      </c>
      <c r="AK11" s="5">
        <v>1.1884300000000001</v>
      </c>
      <c r="AL11" s="5">
        <v>16.489999999999998</v>
      </c>
      <c r="AM11" s="5">
        <f t="shared" si="18"/>
        <v>0.14035143660548</v>
      </c>
      <c r="AN11" s="5">
        <f t="shared" si="19"/>
        <v>0.2023072100621153</v>
      </c>
      <c r="AO11" s="5">
        <v>1.4426399999999999</v>
      </c>
      <c r="AP11" s="5">
        <v>27.210999999999999</v>
      </c>
      <c r="AQ11" s="5">
        <f t="shared" si="20"/>
        <v>0.20512878847124566</v>
      </c>
      <c r="AR11" s="5">
        <f t="shared" si="21"/>
        <v>0.49507670586865388</v>
      </c>
      <c r="AS11" s="5">
        <v>1.4426399999999999</v>
      </c>
      <c r="AT11" s="5">
        <v>23.155100000000001</v>
      </c>
      <c r="AU11" s="5">
        <f t="shared" si="22"/>
        <v>0.228572152869431</v>
      </c>
      <c r="AV11" s="5">
        <f t="shared" si="23"/>
        <v>0.29052677276400118</v>
      </c>
      <c r="AW11" s="5">
        <v>1.1884300000000001</v>
      </c>
      <c r="AX11" s="5">
        <v>40.6</v>
      </c>
      <c r="AY11" s="5">
        <f t="shared" si="24"/>
        <v>0.20000067315928802</v>
      </c>
      <c r="AZ11" s="5">
        <f t="shared" si="25"/>
        <v>0.41302136317395732</v>
      </c>
      <c r="BA11" s="5">
        <v>1.1884300000000001</v>
      </c>
      <c r="BB11" s="5">
        <v>34.604900000000001</v>
      </c>
      <c r="BC11" s="5">
        <f t="shared" si="26"/>
        <v>0.22222284551750962</v>
      </c>
      <c r="BD11" s="5">
        <f t="shared" si="27"/>
        <v>0.38635381649005951</v>
      </c>
      <c r="BE11" s="5">
        <v>1.2973699999999999</v>
      </c>
      <c r="BF11" s="5">
        <v>17.619</v>
      </c>
      <c r="BG11" s="5">
        <f t="shared" si="28"/>
        <v>0.19047570108688469</v>
      </c>
      <c r="BH11" s="5">
        <f t="shared" si="29"/>
        <v>0.36062312335361696</v>
      </c>
      <c r="BI11" s="5">
        <v>1.2973699999999999</v>
      </c>
      <c r="BJ11" s="5">
        <v>26.932099999999998</v>
      </c>
      <c r="BK11" s="5">
        <f t="shared" si="30"/>
        <v>0.16326492088880387</v>
      </c>
      <c r="BL11" s="5">
        <f t="shared" si="31"/>
        <v>0.4512993324038822</v>
      </c>
    </row>
    <row r="12" spans="1:64" ht="20" customHeight="1" x14ac:dyDescent="0.15">
      <c r="A12" s="25">
        <v>1.4595499999999999</v>
      </c>
      <c r="B12" s="4">
        <v>35.9377</v>
      </c>
      <c r="C12" s="5">
        <f t="shared" si="0"/>
        <v>0.17647129945893661</v>
      </c>
      <c r="D12" s="5">
        <f t="shared" si="1"/>
        <v>0.47221952123284244</v>
      </c>
      <c r="E12" s="5">
        <v>1.4595499999999999</v>
      </c>
      <c r="F12" s="5">
        <v>24.4114</v>
      </c>
      <c r="G12" s="5">
        <f t="shared" si="2"/>
        <v>0.15254286887824475</v>
      </c>
      <c r="H12" s="5">
        <f t="shared" si="3"/>
        <v>0.36284803767100893</v>
      </c>
      <c r="I12" s="5">
        <v>1.6638200000000001</v>
      </c>
      <c r="J12" s="5">
        <v>30.476400000000002</v>
      </c>
      <c r="K12" s="5">
        <f t="shared" si="4"/>
        <v>0.195651918278265</v>
      </c>
      <c r="L12" s="5">
        <f t="shared" si="5"/>
        <v>0.5536593430150385</v>
      </c>
      <c r="M12" s="5">
        <v>1.6638200000000001</v>
      </c>
      <c r="N12" s="5">
        <v>43.207799999999999</v>
      </c>
      <c r="O12" s="5">
        <f t="shared" si="6"/>
        <v>0.23684203034297413</v>
      </c>
      <c r="P12" s="5">
        <f t="shared" si="7"/>
        <v>0.64518624149799542</v>
      </c>
      <c r="Q12" s="5">
        <v>1.6637999999999999</v>
      </c>
      <c r="R12" s="5">
        <v>17.292300000000001</v>
      </c>
      <c r="S12" s="5">
        <f t="shared" si="8"/>
        <v>0.13845961802521531</v>
      </c>
      <c r="T12" s="5">
        <f t="shared" si="9"/>
        <v>0.56340841188180757</v>
      </c>
      <c r="U12" s="5">
        <v>1.6637999999999999</v>
      </c>
      <c r="V12" s="5">
        <v>13.5738</v>
      </c>
      <c r="W12" s="5">
        <f t="shared" si="10"/>
        <v>0.14753923915935091</v>
      </c>
      <c r="X12" s="5">
        <f t="shared" si="11"/>
        <v>0.45481137480775613</v>
      </c>
      <c r="Y12" s="5">
        <v>1.3778300000000001</v>
      </c>
      <c r="Z12" s="5">
        <v>54.897500000000001</v>
      </c>
      <c r="AA12" s="5">
        <f t="shared" si="12"/>
        <v>0.16981085567870485</v>
      </c>
      <c r="AB12" s="5">
        <f t="shared" si="13"/>
        <v>0.53004497380551008</v>
      </c>
      <c r="AC12" s="5">
        <v>1.3778300000000001</v>
      </c>
      <c r="AD12" s="5">
        <v>66.298699999999997</v>
      </c>
      <c r="AE12" s="5">
        <f t="shared" si="14"/>
        <v>0.19565168000045441</v>
      </c>
      <c r="AF12" s="5">
        <f t="shared" si="15"/>
        <v>0.72491266435229473</v>
      </c>
      <c r="AG12" s="5">
        <v>1.3369800000000001</v>
      </c>
      <c r="AH12" s="5">
        <v>35.622300000000003</v>
      </c>
      <c r="AI12" s="5">
        <f t="shared" si="16"/>
        <v>0.16981146454100685</v>
      </c>
      <c r="AJ12" s="5">
        <f t="shared" si="17"/>
        <v>0.59916539395692747</v>
      </c>
      <c r="AK12" s="5">
        <v>1.3369800000000001</v>
      </c>
      <c r="AL12" s="5">
        <v>22.113600000000002</v>
      </c>
      <c r="AM12" s="5">
        <f t="shared" si="18"/>
        <v>0.15789492331293778</v>
      </c>
      <c r="AN12" s="5">
        <f t="shared" si="19"/>
        <v>0.2713002256173192</v>
      </c>
      <c r="AO12" s="5">
        <v>1.62297</v>
      </c>
      <c r="AP12" s="5">
        <v>19.8521</v>
      </c>
      <c r="AQ12" s="5">
        <f t="shared" si="20"/>
        <v>0.23076988703015136</v>
      </c>
      <c r="AR12" s="5">
        <f t="shared" si="21"/>
        <v>0.36118894096413601</v>
      </c>
      <c r="AS12" s="5">
        <v>1.62297</v>
      </c>
      <c r="AT12" s="5">
        <v>21.904499999999999</v>
      </c>
      <c r="AU12" s="5">
        <f t="shared" si="22"/>
        <v>0.25714367197810989</v>
      </c>
      <c r="AV12" s="5">
        <f t="shared" si="23"/>
        <v>0.27483550898113435</v>
      </c>
      <c r="AW12" s="5">
        <v>1.3369800000000001</v>
      </c>
      <c r="AX12" s="5">
        <v>39.5</v>
      </c>
      <c r="AY12" s="5">
        <f t="shared" si="24"/>
        <v>0.22500012621736651</v>
      </c>
      <c r="AZ12" s="5">
        <f t="shared" si="25"/>
        <v>0.40183112919633773</v>
      </c>
      <c r="BA12" s="5">
        <v>1.3369800000000001</v>
      </c>
      <c r="BB12" s="5">
        <v>35</v>
      </c>
      <c r="BC12" s="5">
        <f t="shared" si="26"/>
        <v>0.25</v>
      </c>
      <c r="BD12" s="5">
        <f t="shared" si="27"/>
        <v>0.3907649950484493</v>
      </c>
      <c r="BE12" s="5">
        <v>1.4595400000000001</v>
      </c>
      <c r="BF12" s="5">
        <v>25</v>
      </c>
      <c r="BG12" s="5">
        <f t="shared" si="28"/>
        <v>0.21428498020175565</v>
      </c>
      <c r="BH12" s="5">
        <f t="shared" si="29"/>
        <v>0.51169635528920054</v>
      </c>
      <c r="BI12" s="5">
        <v>1.4595400000000001</v>
      </c>
      <c r="BJ12" s="5">
        <v>23.6493</v>
      </c>
      <c r="BK12" s="5">
        <f t="shared" si="30"/>
        <v>0.18367287869616594</v>
      </c>
      <c r="BL12" s="5">
        <f t="shared" si="31"/>
        <v>0.39628968041181833</v>
      </c>
    </row>
    <row r="13" spans="1:64" ht="20" customHeight="1" x14ac:dyDescent="0.15">
      <c r="A13" s="25">
        <v>1.6217200000000001</v>
      </c>
      <c r="B13" s="4">
        <v>37.325299999999999</v>
      </c>
      <c r="C13" s="5">
        <f t="shared" si="0"/>
        <v>0.19607895293655353</v>
      </c>
      <c r="D13" s="5">
        <f t="shared" si="1"/>
        <v>0.49045251354071667</v>
      </c>
      <c r="E13" s="5">
        <v>1.6217200000000001</v>
      </c>
      <c r="F13" s="5">
        <v>32.411099999999998</v>
      </c>
      <c r="G13" s="5">
        <f t="shared" si="2"/>
        <v>0.16949184427887162</v>
      </c>
      <c r="H13" s="5">
        <f t="shared" si="3"/>
        <v>0.4817545914514873</v>
      </c>
      <c r="I13" s="5">
        <v>1.8486899999999999</v>
      </c>
      <c r="J13" s="5">
        <v>31.018899999999999</v>
      </c>
      <c r="K13" s="5">
        <f t="shared" si="4"/>
        <v>0.21739115096695899</v>
      </c>
      <c r="L13" s="5">
        <f t="shared" si="5"/>
        <v>0.56351484411049779</v>
      </c>
      <c r="M13" s="5">
        <v>1.8486899999999999</v>
      </c>
      <c r="N13" s="5">
        <v>41.229900000000001</v>
      </c>
      <c r="O13" s="5">
        <f t="shared" si="6"/>
        <v>0.26315796965702587</v>
      </c>
      <c r="P13" s="5">
        <f t="shared" si="7"/>
        <v>0.61565190123862357</v>
      </c>
      <c r="Q13" s="5">
        <v>1.8487</v>
      </c>
      <c r="R13" s="5">
        <v>15.538500000000001</v>
      </c>
      <c r="S13" s="5">
        <f t="shared" si="8"/>
        <v>0.15384679399159487</v>
      </c>
      <c r="T13" s="5">
        <f t="shared" si="9"/>
        <v>0.50626704417720414</v>
      </c>
      <c r="U13" s="5">
        <v>1.8487</v>
      </c>
      <c r="V13" s="5">
        <v>13.8589</v>
      </c>
      <c r="W13" s="5">
        <f t="shared" si="10"/>
        <v>0.163935443823712</v>
      </c>
      <c r="X13" s="5">
        <f t="shared" si="11"/>
        <v>0.46436409570814446</v>
      </c>
      <c r="Y13" s="5">
        <v>1.5309299999999999</v>
      </c>
      <c r="Z13" s="5">
        <v>55.627600000000001</v>
      </c>
      <c r="AA13" s="5">
        <f t="shared" si="12"/>
        <v>0.18867968710523036</v>
      </c>
      <c r="AB13" s="5">
        <f t="shared" si="13"/>
        <v>0.53709421712943928</v>
      </c>
      <c r="AC13" s="5">
        <v>1.5309299999999999</v>
      </c>
      <c r="AD13" s="5">
        <v>58.491500000000002</v>
      </c>
      <c r="AE13" s="5">
        <f t="shared" si="14"/>
        <v>0.21739185999948879</v>
      </c>
      <c r="AF13" s="5">
        <f t="shared" si="15"/>
        <v>0.63954842413142721</v>
      </c>
      <c r="AG13" s="5">
        <v>1.48553</v>
      </c>
      <c r="AH13" s="5">
        <v>31.6572</v>
      </c>
      <c r="AI13" s="5">
        <f t="shared" si="16"/>
        <v>0.18867898167482081</v>
      </c>
      <c r="AJ13" s="5">
        <f t="shared" si="17"/>
        <v>0.53247260029737675</v>
      </c>
      <c r="AK13" s="5">
        <v>1.48553</v>
      </c>
      <c r="AL13" s="5">
        <v>20.7316</v>
      </c>
      <c r="AM13" s="5">
        <f t="shared" si="18"/>
        <v>0.17543841002039556</v>
      </c>
      <c r="AN13" s="5">
        <f t="shared" si="19"/>
        <v>0.25434518836408432</v>
      </c>
      <c r="AO13" s="5">
        <v>1.8032999999999999</v>
      </c>
      <c r="AP13" s="5">
        <v>22.159800000000001</v>
      </c>
      <c r="AQ13" s="5">
        <f t="shared" si="20"/>
        <v>0.25641098558905706</v>
      </c>
      <c r="AR13" s="5">
        <f t="shared" si="21"/>
        <v>0.40317521541686074</v>
      </c>
      <c r="AS13" s="5">
        <v>1.8032999999999999</v>
      </c>
      <c r="AT13" s="5">
        <v>19.591799999999999</v>
      </c>
      <c r="AU13" s="5">
        <f t="shared" si="22"/>
        <v>0.28571519108678878</v>
      </c>
      <c r="AV13" s="5">
        <f t="shared" si="23"/>
        <v>0.24581808874234004</v>
      </c>
      <c r="AW13" s="5">
        <v>1.48553</v>
      </c>
      <c r="AX13" s="5">
        <v>41</v>
      </c>
      <c r="AY13" s="5">
        <f t="shared" si="24"/>
        <v>0.24999957927544503</v>
      </c>
      <c r="AZ13" s="5">
        <f t="shared" si="25"/>
        <v>0.41709053916581895</v>
      </c>
      <c r="BA13" s="5">
        <v>1.48553</v>
      </c>
      <c r="BB13" s="5">
        <v>39.395099999999999</v>
      </c>
      <c r="BC13" s="5">
        <f t="shared" si="26"/>
        <v>0.27777715448249041</v>
      </c>
      <c r="BD13" s="5">
        <f t="shared" si="27"/>
        <v>0.43983503018380471</v>
      </c>
      <c r="BE13" s="5">
        <v>1.6217200000000001</v>
      </c>
      <c r="BF13" s="5">
        <v>20.142900000000001</v>
      </c>
      <c r="BG13" s="5">
        <f t="shared" si="28"/>
        <v>0.23809572748454386</v>
      </c>
      <c r="BH13" s="5">
        <f t="shared" si="29"/>
        <v>0.41228194059819351</v>
      </c>
      <c r="BI13" s="5">
        <v>1.6217200000000001</v>
      </c>
      <c r="BJ13" s="5">
        <v>21.9908</v>
      </c>
      <c r="BK13" s="5">
        <f t="shared" si="30"/>
        <v>0.20408209493343535</v>
      </c>
      <c r="BL13" s="5">
        <f t="shared" si="31"/>
        <v>0.36849831090138879</v>
      </c>
    </row>
    <row r="14" spans="1:64" ht="20" customHeight="1" x14ac:dyDescent="0.15">
      <c r="A14" s="25">
        <v>1.78389</v>
      </c>
      <c r="B14" s="4">
        <v>37.807400000000001</v>
      </c>
      <c r="C14" s="5">
        <f t="shared" si="0"/>
        <v>0.21568660641417042</v>
      </c>
      <c r="D14" s="5">
        <f t="shared" si="1"/>
        <v>0.49678728263240468</v>
      </c>
      <c r="E14" s="5">
        <v>1.78389</v>
      </c>
      <c r="F14" s="5">
        <v>36.136499999999998</v>
      </c>
      <c r="G14" s="5">
        <f t="shared" si="2"/>
        <v>0.18644081967949849</v>
      </c>
      <c r="H14" s="5">
        <f t="shared" si="3"/>
        <v>0.53712847740393477</v>
      </c>
      <c r="I14" s="5">
        <v>2.03356</v>
      </c>
      <c r="J14" s="5">
        <v>30.3629</v>
      </c>
      <c r="K14" s="5">
        <f t="shared" si="4"/>
        <v>0.23913038365565301</v>
      </c>
      <c r="L14" s="5">
        <f t="shared" si="5"/>
        <v>0.55159740868446772</v>
      </c>
      <c r="M14" s="5">
        <v>2.03356</v>
      </c>
      <c r="N14" s="5">
        <v>44.487499999999997</v>
      </c>
      <c r="O14" s="5">
        <f t="shared" si="6"/>
        <v>0.28947390897107766</v>
      </c>
      <c r="P14" s="5">
        <f t="shared" si="7"/>
        <v>0.66429494023398705</v>
      </c>
      <c r="Q14" s="5">
        <v>2.0335999999999999</v>
      </c>
      <c r="R14" s="5">
        <v>13.8462</v>
      </c>
      <c r="S14" s="5">
        <f t="shared" si="8"/>
        <v>0.16923396995797443</v>
      </c>
      <c r="T14" s="5">
        <f t="shared" si="9"/>
        <v>0.45112943637329234</v>
      </c>
      <c r="U14" s="5">
        <v>2.0335999999999999</v>
      </c>
      <c r="V14" s="5">
        <v>12.663</v>
      </c>
      <c r="W14" s="5">
        <f t="shared" si="10"/>
        <v>0.18033164848807307</v>
      </c>
      <c r="X14" s="5">
        <f t="shared" si="11"/>
        <v>0.42429359790114896</v>
      </c>
      <c r="Y14" s="5">
        <v>1.6840200000000001</v>
      </c>
      <c r="Z14" s="5">
        <v>48.443600000000004</v>
      </c>
      <c r="AA14" s="5">
        <f t="shared" si="12"/>
        <v>0.20754728608032377</v>
      </c>
      <c r="AB14" s="5">
        <f t="shared" si="13"/>
        <v>0.46773143937419021</v>
      </c>
      <c r="AC14" s="5">
        <v>1.6840200000000001</v>
      </c>
      <c r="AD14" s="5">
        <v>67.026499999999999</v>
      </c>
      <c r="AE14" s="5">
        <f t="shared" si="14"/>
        <v>0.23913061999982962</v>
      </c>
      <c r="AF14" s="5">
        <f t="shared" si="15"/>
        <v>0.73287045895634584</v>
      </c>
      <c r="AG14" s="5">
        <v>1.63409</v>
      </c>
      <c r="AH14" s="5">
        <v>31.375900000000001</v>
      </c>
      <c r="AI14" s="5">
        <f t="shared" si="16"/>
        <v>0.20754776892086185</v>
      </c>
      <c r="AJ14" s="5">
        <f t="shared" si="17"/>
        <v>0.52774114765899904</v>
      </c>
      <c r="AK14" s="5">
        <v>1.63409</v>
      </c>
      <c r="AL14" s="5">
        <v>23.861799999999999</v>
      </c>
      <c r="AM14" s="5">
        <f t="shared" si="18"/>
        <v>0.19298307770979259</v>
      </c>
      <c r="AN14" s="5">
        <f t="shared" si="19"/>
        <v>0.29274797968830701</v>
      </c>
      <c r="AO14" s="5">
        <v>1.98363</v>
      </c>
      <c r="AP14" s="5">
        <v>22.5687</v>
      </c>
      <c r="AQ14" s="5">
        <f t="shared" si="20"/>
        <v>0.28205208414796279</v>
      </c>
      <c r="AR14" s="5">
        <f t="shared" si="21"/>
        <v>0.41061473858872843</v>
      </c>
      <c r="AS14" s="5">
        <v>1.98363</v>
      </c>
      <c r="AT14" s="5">
        <v>25.145299999999999</v>
      </c>
      <c r="AU14" s="5">
        <f t="shared" si="22"/>
        <v>0.31428671019546767</v>
      </c>
      <c r="AV14" s="5">
        <f t="shared" si="23"/>
        <v>0.31549778922063126</v>
      </c>
      <c r="AW14" s="5">
        <v>1.63409</v>
      </c>
      <c r="AX14" s="5">
        <v>45.4</v>
      </c>
      <c r="AY14" s="5">
        <f t="shared" si="24"/>
        <v>0.27500071523174352</v>
      </c>
      <c r="AZ14" s="5">
        <f t="shared" si="25"/>
        <v>0.46185147507629704</v>
      </c>
      <c r="BA14" s="5">
        <v>1.63409</v>
      </c>
      <c r="BB14" s="5">
        <v>36.802500000000002</v>
      </c>
      <c r="BC14" s="5">
        <f t="shared" si="26"/>
        <v>0.30555617885084296</v>
      </c>
      <c r="BD14" s="5">
        <f t="shared" si="27"/>
        <v>0.41088939229344446</v>
      </c>
      <c r="BE14" s="5">
        <v>1.78389</v>
      </c>
      <c r="BF14" s="5">
        <v>19.952400000000001</v>
      </c>
      <c r="BG14" s="5">
        <f t="shared" si="28"/>
        <v>0.26190500659941479</v>
      </c>
      <c r="BH14" s="5">
        <f t="shared" si="29"/>
        <v>0.4083828143708898</v>
      </c>
      <c r="BI14" s="5">
        <v>1.78389</v>
      </c>
      <c r="BJ14" s="5">
        <v>20.7822</v>
      </c>
      <c r="BK14" s="5">
        <f t="shared" si="30"/>
        <v>0.22449005274079742</v>
      </c>
      <c r="BL14" s="5">
        <f t="shared" si="31"/>
        <v>0.34824588449782828</v>
      </c>
    </row>
    <row r="15" spans="1:64" ht="20" customHeight="1" x14ac:dyDescent="0.15">
      <c r="A15" s="25">
        <v>1.9460599999999999</v>
      </c>
      <c r="B15" s="4">
        <v>45.889299999999999</v>
      </c>
      <c r="C15" s="5">
        <f t="shared" si="0"/>
        <v>0.23529425989178732</v>
      </c>
      <c r="D15" s="5">
        <f t="shared" si="1"/>
        <v>0.60298303107072171</v>
      </c>
      <c r="E15" s="5">
        <v>1.9460599999999999</v>
      </c>
      <c r="F15" s="5">
        <v>34.138500000000001</v>
      </c>
      <c r="G15" s="5">
        <f t="shared" si="2"/>
        <v>0.20338979508012536</v>
      </c>
      <c r="H15" s="5">
        <f t="shared" si="3"/>
        <v>0.50743045192130476</v>
      </c>
      <c r="I15" s="5">
        <v>2.2184300000000001</v>
      </c>
      <c r="J15" s="5">
        <v>31.971599999999999</v>
      </c>
      <c r="K15" s="5">
        <f t="shared" si="4"/>
        <v>0.26086961634434702</v>
      </c>
      <c r="L15" s="5">
        <f t="shared" si="5"/>
        <v>0.58082237571168527</v>
      </c>
      <c r="M15" s="5">
        <v>2.2184300000000001</v>
      </c>
      <c r="N15" s="5">
        <v>44.7562</v>
      </c>
      <c r="O15" s="5">
        <f t="shared" si="6"/>
        <v>0.31578984828512946</v>
      </c>
      <c r="P15" s="5">
        <f t="shared" si="7"/>
        <v>0.66830721447823271</v>
      </c>
      <c r="Q15" s="5">
        <v>2.2183999999999999</v>
      </c>
      <c r="R15" s="5">
        <v>18.276900000000001</v>
      </c>
      <c r="S15" s="5">
        <f t="shared" si="8"/>
        <v>0.18461282403362042</v>
      </c>
      <c r="T15" s="5">
        <f t="shared" si="9"/>
        <v>0.5954881191699547</v>
      </c>
      <c r="U15" s="5">
        <v>2.2183999999999999</v>
      </c>
      <c r="V15" s="5">
        <v>14.0449</v>
      </c>
      <c r="W15" s="5">
        <f t="shared" si="10"/>
        <v>0.19671898554580119</v>
      </c>
      <c r="X15" s="5">
        <f t="shared" si="11"/>
        <v>0.47059631628854515</v>
      </c>
      <c r="Y15" s="5">
        <v>1.83711</v>
      </c>
      <c r="Z15" s="5">
        <v>59.311900000000001</v>
      </c>
      <c r="AA15" s="5">
        <f t="shared" si="12"/>
        <v>0.22641488505541715</v>
      </c>
      <c r="AB15" s="5">
        <f t="shared" si="13"/>
        <v>0.57266677866669757</v>
      </c>
      <c r="AC15" s="5">
        <v>1.83711</v>
      </c>
      <c r="AD15" s="5">
        <v>55.374299999999998</v>
      </c>
      <c r="AE15" s="5">
        <f t="shared" si="14"/>
        <v>0.2608693800001704</v>
      </c>
      <c r="AF15" s="5">
        <f t="shared" si="15"/>
        <v>0.60546483339255941</v>
      </c>
      <c r="AG15" s="5">
        <v>1.78264</v>
      </c>
      <c r="AH15" s="5">
        <v>24.046600000000002</v>
      </c>
      <c r="AI15" s="5">
        <f t="shared" si="16"/>
        <v>0.22641528605467581</v>
      </c>
      <c r="AJ15" s="5">
        <f t="shared" si="17"/>
        <v>0.40446266979742052</v>
      </c>
      <c r="AK15" s="5">
        <v>1.78264</v>
      </c>
      <c r="AL15" s="5">
        <v>40.473700000000001</v>
      </c>
      <c r="AM15" s="5">
        <f t="shared" si="18"/>
        <v>0.21052656441725037</v>
      </c>
      <c r="AN15" s="5">
        <f t="shared" si="19"/>
        <v>0.49655071727659411</v>
      </c>
      <c r="AO15" s="5">
        <v>2.1639499999999998</v>
      </c>
      <c r="AP15" s="5">
        <v>20.858000000000001</v>
      </c>
      <c r="AQ15" s="5">
        <f t="shared" si="20"/>
        <v>0.3076917608082072</v>
      </c>
      <c r="AR15" s="5">
        <f t="shared" si="21"/>
        <v>0.37949027713088029</v>
      </c>
      <c r="AS15" s="5">
        <v>2.1639499999999998</v>
      </c>
      <c r="AT15" s="5">
        <v>38.604900000000001</v>
      </c>
      <c r="AU15" s="5">
        <f t="shared" si="22"/>
        <v>0.34285664490226614</v>
      </c>
      <c r="AV15" s="5">
        <f t="shared" si="23"/>
        <v>0.48437523525603382</v>
      </c>
      <c r="AW15" s="5">
        <v>1.78264</v>
      </c>
      <c r="AX15" s="5">
        <v>36.4</v>
      </c>
      <c r="AY15" s="5">
        <f t="shared" si="24"/>
        <v>0.30000016828982201</v>
      </c>
      <c r="AZ15" s="5">
        <f t="shared" si="25"/>
        <v>0.37029501525940994</v>
      </c>
      <c r="BA15" s="5">
        <v>1.78264</v>
      </c>
      <c r="BB15" s="5">
        <v>36.8889</v>
      </c>
      <c r="BC15" s="5">
        <f t="shared" si="26"/>
        <v>0.33333333333333331</v>
      </c>
      <c r="BD15" s="5">
        <f t="shared" si="27"/>
        <v>0.41185402359550688</v>
      </c>
      <c r="BE15" s="5">
        <v>1.9460599999999999</v>
      </c>
      <c r="BF15" s="5">
        <v>19.142900000000001</v>
      </c>
      <c r="BG15" s="5">
        <f t="shared" si="28"/>
        <v>0.2857142857142857</v>
      </c>
      <c r="BH15" s="5">
        <f t="shared" si="29"/>
        <v>0.39181408638662546</v>
      </c>
      <c r="BI15" s="5">
        <v>1.9460599999999999</v>
      </c>
      <c r="BJ15" s="5">
        <v>27.794699999999999</v>
      </c>
      <c r="BK15" s="5">
        <f t="shared" si="30"/>
        <v>0.24489801054815946</v>
      </c>
      <c r="BL15" s="5">
        <f t="shared" si="31"/>
        <v>0.46575386079682557</v>
      </c>
    </row>
    <row r="16" spans="1:64" ht="20" customHeight="1" x14ac:dyDescent="0.15">
      <c r="A16" s="25">
        <v>2.1082299999999998</v>
      </c>
      <c r="B16" s="4">
        <v>57.057699999999997</v>
      </c>
      <c r="C16" s="5">
        <f t="shared" si="0"/>
        <v>0.25490191336940421</v>
      </c>
      <c r="D16" s="5">
        <f t="shared" si="1"/>
        <v>0.74973523004107534</v>
      </c>
      <c r="E16" s="5">
        <v>2.1082299999999998</v>
      </c>
      <c r="F16" s="5">
        <v>29.6599</v>
      </c>
      <c r="G16" s="5">
        <f t="shared" si="2"/>
        <v>0.22033877048075223</v>
      </c>
      <c r="H16" s="5">
        <f t="shared" si="3"/>
        <v>0.44086109410023017</v>
      </c>
      <c r="I16" s="5">
        <v>2.4033000000000002</v>
      </c>
      <c r="J16" s="5">
        <v>38.9452</v>
      </c>
      <c r="K16" s="5">
        <f t="shared" si="4"/>
        <v>0.28260884903304101</v>
      </c>
      <c r="L16" s="5">
        <f t="shared" si="5"/>
        <v>0.70751052767352041</v>
      </c>
      <c r="M16" s="5">
        <v>2.4033000000000002</v>
      </c>
      <c r="N16" s="5">
        <v>40.806100000000001</v>
      </c>
      <c r="O16" s="5">
        <f t="shared" si="6"/>
        <v>0.34210578759918125</v>
      </c>
      <c r="P16" s="5">
        <f t="shared" si="7"/>
        <v>0.60932364733199451</v>
      </c>
      <c r="Q16" s="5">
        <v>2.4033000000000002</v>
      </c>
      <c r="R16" s="5">
        <v>16.600000000000001</v>
      </c>
      <c r="S16" s="5">
        <f t="shared" si="8"/>
        <v>0.2</v>
      </c>
      <c r="T16" s="5">
        <f t="shared" si="9"/>
        <v>0.54085226587776092</v>
      </c>
      <c r="U16" s="5">
        <v>2.4033000000000002</v>
      </c>
      <c r="V16" s="5">
        <v>15.1836</v>
      </c>
      <c r="W16" s="5">
        <f t="shared" si="10"/>
        <v>0.21311519021016231</v>
      </c>
      <c r="X16" s="5">
        <f t="shared" si="11"/>
        <v>0.50875023873425618</v>
      </c>
      <c r="Y16" s="5">
        <v>1.9902</v>
      </c>
      <c r="Z16" s="5">
        <v>52.201900000000002</v>
      </c>
      <c r="AA16" s="5">
        <f t="shared" si="12"/>
        <v>0.24528248403051053</v>
      </c>
      <c r="AB16" s="5">
        <f t="shared" si="13"/>
        <v>0.50401848386716797</v>
      </c>
      <c r="AC16" s="5">
        <v>1.9902</v>
      </c>
      <c r="AD16" s="5">
        <v>59.051000000000002</v>
      </c>
      <c r="AE16" s="5">
        <f t="shared" si="14"/>
        <v>0.28260814000051121</v>
      </c>
      <c r="AF16" s="5">
        <f t="shared" si="15"/>
        <v>0.64566601973594295</v>
      </c>
      <c r="AG16" s="5">
        <v>1.93119</v>
      </c>
      <c r="AH16" s="5">
        <v>23.968</v>
      </c>
      <c r="AI16" s="5">
        <f t="shared" si="16"/>
        <v>0.24528280318848975</v>
      </c>
      <c r="AJ16" s="5">
        <f t="shared" si="17"/>
        <v>0.40314062153088476</v>
      </c>
      <c r="AK16" s="5">
        <v>1.93119</v>
      </c>
      <c r="AL16" s="5">
        <v>34.495199999999997</v>
      </c>
      <c r="AM16" s="5">
        <f t="shared" si="18"/>
        <v>0.22807005112470816</v>
      </c>
      <c r="AN16" s="5">
        <f t="shared" si="19"/>
        <v>0.42320361871041112</v>
      </c>
      <c r="AO16" s="5">
        <v>2.3442799999999999</v>
      </c>
      <c r="AP16" s="5">
        <v>25</v>
      </c>
      <c r="AQ16" s="5">
        <f t="shared" si="20"/>
        <v>0.33333285936711288</v>
      </c>
      <c r="AR16" s="5">
        <f t="shared" si="21"/>
        <v>0.45484979040521656</v>
      </c>
      <c r="AS16" s="5">
        <v>2.3442799999999999</v>
      </c>
      <c r="AT16" s="5">
        <v>29.073499999999999</v>
      </c>
      <c r="AU16" s="5">
        <f t="shared" si="22"/>
        <v>0.37142816401094503</v>
      </c>
      <c r="AV16" s="5">
        <f t="shared" si="23"/>
        <v>0.36478486933566201</v>
      </c>
      <c r="AW16" s="5">
        <v>1.93119</v>
      </c>
      <c r="AX16" s="5">
        <v>41.1</v>
      </c>
      <c r="AY16" s="5">
        <f t="shared" si="24"/>
        <v>0.3249996213479005</v>
      </c>
      <c r="AZ16" s="5">
        <f t="shared" si="25"/>
        <v>0.41810783316378436</v>
      </c>
      <c r="BA16" s="5">
        <v>1.93119</v>
      </c>
      <c r="BB16" s="5">
        <v>36.975299999999997</v>
      </c>
      <c r="BC16" s="5">
        <f t="shared" si="26"/>
        <v>0.36111048781582372</v>
      </c>
      <c r="BD16" s="5">
        <f t="shared" si="27"/>
        <v>0.4128186548975693</v>
      </c>
      <c r="BE16" s="5">
        <v>2.1082299999999998</v>
      </c>
      <c r="BF16" s="5">
        <v>9.3810000000000002</v>
      </c>
      <c r="BG16" s="5">
        <f t="shared" si="28"/>
        <v>0.30952356482915661</v>
      </c>
      <c r="BH16" s="5">
        <f t="shared" si="29"/>
        <v>0.1920089403587196</v>
      </c>
      <c r="BI16" s="5">
        <v>2.1082299999999998</v>
      </c>
      <c r="BJ16" s="5">
        <v>29.132400000000001</v>
      </c>
      <c r="BK16" s="5">
        <f t="shared" si="30"/>
        <v>0.2653059683555215</v>
      </c>
      <c r="BL16" s="5">
        <f t="shared" si="31"/>
        <v>0.48816960694943429</v>
      </c>
    </row>
    <row r="17" spans="1:64" ht="20" customHeight="1" x14ac:dyDescent="0.15">
      <c r="A17" s="25">
        <v>2.2704</v>
      </c>
      <c r="B17" s="4">
        <v>56.572099999999999</v>
      </c>
      <c r="C17" s="5">
        <f t="shared" si="0"/>
        <v>0.27450956684702116</v>
      </c>
      <c r="D17" s="5">
        <f t="shared" si="1"/>
        <v>0.74335447113021946</v>
      </c>
      <c r="E17" s="5">
        <v>2.2704</v>
      </c>
      <c r="F17" s="5">
        <v>32.315399999999997</v>
      </c>
      <c r="G17" s="5">
        <f t="shared" si="2"/>
        <v>0.2372877458813791</v>
      </c>
      <c r="H17" s="5">
        <f t="shared" si="3"/>
        <v>0.48033211845915108</v>
      </c>
      <c r="I17" s="5">
        <v>2.5881699999999999</v>
      </c>
      <c r="J17" s="5">
        <v>32.466900000000003</v>
      </c>
      <c r="K17" s="5">
        <f t="shared" si="4"/>
        <v>0.304348081721735</v>
      </c>
      <c r="L17" s="5">
        <f t="shared" si="5"/>
        <v>0.58982040279478398</v>
      </c>
      <c r="M17" s="5">
        <v>2.5881699999999999</v>
      </c>
      <c r="N17" s="5">
        <v>43.678699999999999</v>
      </c>
      <c r="O17" s="5">
        <f t="shared" si="6"/>
        <v>0.36842172691323299</v>
      </c>
      <c r="P17" s="5">
        <f t="shared" si="7"/>
        <v>0.6522178006405901</v>
      </c>
      <c r="Q17" s="5">
        <v>2.5882000000000001</v>
      </c>
      <c r="R17" s="5">
        <v>21.1538</v>
      </c>
      <c r="S17" s="5">
        <f t="shared" si="8"/>
        <v>0.21538717596637955</v>
      </c>
      <c r="T17" s="5">
        <f t="shared" si="9"/>
        <v>0.68922172662198666</v>
      </c>
      <c r="U17" s="5">
        <v>2.5882000000000001</v>
      </c>
      <c r="V17" s="5">
        <v>18.0701</v>
      </c>
      <c r="W17" s="5">
        <f t="shared" si="10"/>
        <v>0.22951139487452338</v>
      </c>
      <c r="X17" s="5">
        <f t="shared" si="11"/>
        <v>0.60546693069837731</v>
      </c>
      <c r="Y17" s="5">
        <v>2.1433</v>
      </c>
      <c r="Z17" s="5">
        <v>63.247799999999998</v>
      </c>
      <c r="AA17" s="5">
        <f t="shared" si="12"/>
        <v>0.26415131545703613</v>
      </c>
      <c r="AB17" s="5">
        <f t="shared" si="13"/>
        <v>0.61066858225340204</v>
      </c>
      <c r="AC17" s="5">
        <v>2.1433</v>
      </c>
      <c r="AD17" s="5">
        <v>59.015099999999997</v>
      </c>
      <c r="AE17" s="5">
        <f t="shared" si="14"/>
        <v>0.30434831999954559</v>
      </c>
      <c r="AF17" s="5">
        <f t="shared" si="15"/>
        <v>0.64527348768553694</v>
      </c>
      <c r="AG17" s="5">
        <v>2.0797400000000001</v>
      </c>
      <c r="AH17" s="5">
        <v>26.965499999999999</v>
      </c>
      <c r="AI17" s="5">
        <f t="shared" si="16"/>
        <v>0.26415032032230373</v>
      </c>
      <c r="AJ17" s="5">
        <f t="shared" si="17"/>
        <v>0.45355842915099603</v>
      </c>
      <c r="AK17" s="5">
        <v>2.0797400000000001</v>
      </c>
      <c r="AL17" s="5">
        <v>31.883299999999998</v>
      </c>
      <c r="AM17" s="5">
        <f t="shared" si="18"/>
        <v>0.24561353783216594</v>
      </c>
      <c r="AN17" s="5">
        <f t="shared" si="19"/>
        <v>0.39115957978007526</v>
      </c>
      <c r="AO17" s="5">
        <v>2.52461</v>
      </c>
      <c r="AP17" s="5">
        <v>24.389900000000001</v>
      </c>
      <c r="AQ17" s="5">
        <f t="shared" si="20"/>
        <v>0.35897395792601861</v>
      </c>
      <c r="AR17" s="5">
        <f t="shared" si="21"/>
        <v>0.44374963612016771</v>
      </c>
      <c r="AS17" s="5">
        <v>2.52461</v>
      </c>
      <c r="AT17" s="5">
        <v>28.84</v>
      </c>
      <c r="AU17" s="5">
        <f t="shared" si="22"/>
        <v>0.39999968311962392</v>
      </c>
      <c r="AV17" s="5">
        <f t="shared" si="23"/>
        <v>0.36185514752749043</v>
      </c>
      <c r="AW17" s="5">
        <v>2.0797400000000001</v>
      </c>
      <c r="AX17" s="5">
        <v>45.8</v>
      </c>
      <c r="AY17" s="5">
        <f t="shared" si="24"/>
        <v>0.34999907440597905</v>
      </c>
      <c r="AZ17" s="5">
        <f t="shared" si="25"/>
        <v>0.46592065106815866</v>
      </c>
      <c r="BA17" s="5">
        <v>2.0797400000000001</v>
      </c>
      <c r="BB17" s="5">
        <v>38.8765</v>
      </c>
      <c r="BC17" s="5">
        <f t="shared" si="26"/>
        <v>0.38888764229831413</v>
      </c>
      <c r="BD17" s="5">
        <f t="shared" si="27"/>
        <v>0.43404500942860114</v>
      </c>
      <c r="BE17" s="5">
        <v>2.2704</v>
      </c>
      <c r="BF17" s="5">
        <v>19</v>
      </c>
      <c r="BG17" s="5">
        <f t="shared" si="28"/>
        <v>0.33333284394402757</v>
      </c>
      <c r="BH17" s="5">
        <f t="shared" si="29"/>
        <v>0.38888923001979242</v>
      </c>
      <c r="BI17" s="5">
        <v>2.2704</v>
      </c>
      <c r="BJ17" s="5">
        <v>24.020399999999999</v>
      </c>
      <c r="BK17" s="5">
        <f t="shared" si="30"/>
        <v>0.2857139261628836</v>
      </c>
      <c r="BL17" s="5">
        <f t="shared" si="31"/>
        <v>0.40250817738216527</v>
      </c>
    </row>
    <row r="18" spans="1:64" ht="20" customHeight="1" x14ac:dyDescent="0.15">
      <c r="A18" s="25">
        <v>2.4325700000000001</v>
      </c>
      <c r="B18" s="4">
        <v>43.328699999999998</v>
      </c>
      <c r="C18" s="5">
        <f t="shared" si="0"/>
        <v>0.29411722032463805</v>
      </c>
      <c r="D18" s="5">
        <f t="shared" si="1"/>
        <v>0.5693368793673903</v>
      </c>
      <c r="E18" s="5">
        <v>2.4325700000000001</v>
      </c>
      <c r="F18" s="5">
        <v>33.1175</v>
      </c>
      <c r="G18" s="5">
        <f t="shared" si="2"/>
        <v>0.25423672128200603</v>
      </c>
      <c r="H18" s="5">
        <f t="shared" si="3"/>
        <v>0.49225443389439516</v>
      </c>
      <c r="I18" s="5">
        <v>2.7730399999999999</v>
      </c>
      <c r="J18" s="5">
        <v>35.476399999999998</v>
      </c>
      <c r="K18" s="5">
        <f t="shared" si="4"/>
        <v>0.32608731441042899</v>
      </c>
      <c r="L18" s="5">
        <f t="shared" si="5"/>
        <v>0.64449345449392681</v>
      </c>
      <c r="M18" s="5">
        <v>2.7730399999999999</v>
      </c>
      <c r="N18" s="5">
        <v>40.612200000000001</v>
      </c>
      <c r="O18" s="5">
        <f t="shared" si="6"/>
        <v>0.39473766622728479</v>
      </c>
      <c r="P18" s="5">
        <f t="shared" si="7"/>
        <v>0.60642829944974952</v>
      </c>
      <c r="Q18" s="5">
        <v>2.7730000000000001</v>
      </c>
      <c r="R18" s="5">
        <v>20.615400000000001</v>
      </c>
      <c r="S18" s="5">
        <f t="shared" si="8"/>
        <v>0.23076603004202556</v>
      </c>
      <c r="T18" s="5">
        <f t="shared" si="9"/>
        <v>0.67167986758893927</v>
      </c>
      <c r="U18" s="5">
        <v>2.7730000000000001</v>
      </c>
      <c r="V18" s="5">
        <v>14.1454</v>
      </c>
      <c r="W18" s="5">
        <f t="shared" si="10"/>
        <v>0.24589873193225151</v>
      </c>
      <c r="X18" s="5">
        <f t="shared" si="11"/>
        <v>0.47396372579569712</v>
      </c>
      <c r="Y18" s="5">
        <v>2.2963900000000002</v>
      </c>
      <c r="Z18" s="5">
        <v>69.4251</v>
      </c>
      <c r="AA18" s="5">
        <f t="shared" si="12"/>
        <v>0.28301891443212951</v>
      </c>
      <c r="AB18" s="5">
        <f t="shared" si="13"/>
        <v>0.67031149525834355</v>
      </c>
      <c r="AC18" s="5">
        <v>2.2963900000000002</v>
      </c>
      <c r="AD18" s="5">
        <v>55.996200000000002</v>
      </c>
      <c r="AE18" s="5">
        <f t="shared" si="14"/>
        <v>0.32608707999988645</v>
      </c>
      <c r="AF18" s="5">
        <f t="shared" si="15"/>
        <v>0.61226471311811503</v>
      </c>
      <c r="AG18" s="5">
        <v>2.2282999999999999</v>
      </c>
      <c r="AH18" s="5">
        <v>27.739799999999999</v>
      </c>
      <c r="AI18" s="5">
        <f t="shared" si="16"/>
        <v>0.28301910756834475</v>
      </c>
      <c r="AJ18" s="5">
        <f t="shared" si="17"/>
        <v>0.46658211837209768</v>
      </c>
      <c r="AK18" s="5">
        <v>2.2282999999999999</v>
      </c>
      <c r="AL18" s="5">
        <v>26.7895</v>
      </c>
      <c r="AM18" s="5">
        <f t="shared" si="18"/>
        <v>0.26315820552156294</v>
      </c>
      <c r="AN18" s="5">
        <f t="shared" si="19"/>
        <v>0.32866640412122733</v>
      </c>
      <c r="AO18" s="5">
        <v>2.7049400000000001</v>
      </c>
      <c r="AP18" s="5">
        <v>19.828399999999998</v>
      </c>
      <c r="AQ18" s="5">
        <f t="shared" si="20"/>
        <v>0.38461505648492433</v>
      </c>
      <c r="AR18" s="5">
        <f t="shared" si="21"/>
        <v>0.36075774336283184</v>
      </c>
      <c r="AS18" s="5">
        <v>2.7049400000000001</v>
      </c>
      <c r="AT18" s="5">
        <v>30</v>
      </c>
      <c r="AU18" s="5">
        <f t="shared" si="22"/>
        <v>0.42857120222830281</v>
      </c>
      <c r="AV18" s="5">
        <f t="shared" si="23"/>
        <v>0.37640965415480976</v>
      </c>
      <c r="AW18" s="5">
        <v>2.2282999999999999</v>
      </c>
      <c r="AX18" s="5">
        <v>51.5</v>
      </c>
      <c r="AY18" s="5">
        <f t="shared" si="24"/>
        <v>0.37500021036227749</v>
      </c>
      <c r="AZ18" s="5">
        <f t="shared" si="25"/>
        <v>0.52390640895218721</v>
      </c>
      <c r="BA18" s="5">
        <v>2.2282999999999999</v>
      </c>
      <c r="BB18" s="5">
        <v>42.1111</v>
      </c>
      <c r="BC18" s="5">
        <f t="shared" si="26"/>
        <v>0.41666666666666663</v>
      </c>
      <c r="BD18" s="5">
        <f t="shared" si="27"/>
        <v>0.47015839379956437</v>
      </c>
      <c r="BE18" s="5">
        <v>2.4325700000000001</v>
      </c>
      <c r="BF18" s="5">
        <v>22.428599999999999</v>
      </c>
      <c r="BG18" s="5">
        <f t="shared" si="28"/>
        <v>0.35714212305889853</v>
      </c>
      <c r="BH18" s="5">
        <f t="shared" si="29"/>
        <v>0.45906531496957448</v>
      </c>
      <c r="BI18" s="5">
        <v>2.4325700000000001</v>
      </c>
      <c r="BJ18" s="5">
        <v>21.826699999999999</v>
      </c>
      <c r="BK18" s="5">
        <f t="shared" si="30"/>
        <v>0.3061218839702457</v>
      </c>
      <c r="BL18" s="5">
        <f t="shared" si="31"/>
        <v>0.36574849857901226</v>
      </c>
    </row>
    <row r="19" spans="1:64" ht="20" customHeight="1" x14ac:dyDescent="0.15">
      <c r="A19" s="25">
        <v>2.5947499999999999</v>
      </c>
      <c r="B19" s="4">
        <v>38.408299999999997</v>
      </c>
      <c r="C19" s="5">
        <f t="shared" si="0"/>
        <v>0.31372608288244719</v>
      </c>
      <c r="D19" s="5">
        <f t="shared" si="1"/>
        <v>0.50468307758613884</v>
      </c>
      <c r="E19" s="5">
        <v>2.5947499999999999</v>
      </c>
      <c r="F19" s="5">
        <v>36.764099999999999</v>
      </c>
      <c r="G19" s="5">
        <f t="shared" si="2"/>
        <v>0.27118674181893432</v>
      </c>
      <c r="H19" s="5">
        <f t="shared" si="3"/>
        <v>0.54645704636934955</v>
      </c>
      <c r="I19" s="5">
        <v>2.95791</v>
      </c>
      <c r="J19" s="5">
        <v>29.971599999999999</v>
      </c>
      <c r="K19" s="5">
        <f t="shared" si="4"/>
        <v>0.34782654709912297</v>
      </c>
      <c r="L19" s="5">
        <f t="shared" si="5"/>
        <v>0.54448873112012985</v>
      </c>
      <c r="M19" s="5">
        <v>2.95791</v>
      </c>
      <c r="N19" s="5">
        <v>45.922400000000003</v>
      </c>
      <c r="O19" s="5">
        <f t="shared" si="6"/>
        <v>0.42105360554133658</v>
      </c>
      <c r="P19" s="5">
        <f t="shared" si="7"/>
        <v>0.68572111184942408</v>
      </c>
      <c r="Q19" s="5">
        <v>2.9579</v>
      </c>
      <c r="R19" s="5">
        <v>17.538499999999999</v>
      </c>
      <c r="S19" s="5">
        <f t="shared" si="8"/>
        <v>0.2461532060084051</v>
      </c>
      <c r="T19" s="5">
        <f t="shared" si="9"/>
        <v>0.57142996777693422</v>
      </c>
      <c r="U19" s="5">
        <v>2.9579</v>
      </c>
      <c r="V19" s="5">
        <v>15.4031</v>
      </c>
      <c r="W19" s="5">
        <f t="shared" si="10"/>
        <v>0.26229493659661257</v>
      </c>
      <c r="X19" s="5">
        <f t="shared" si="11"/>
        <v>0.51610492915037409</v>
      </c>
      <c r="Y19" s="5">
        <v>2.4494799999999999</v>
      </c>
      <c r="Z19" s="5">
        <v>74.506900000000002</v>
      </c>
      <c r="AA19" s="5">
        <f t="shared" si="12"/>
        <v>0.30188651340722289</v>
      </c>
      <c r="AB19" s="5">
        <f t="shared" si="13"/>
        <v>0.71937716396611429</v>
      </c>
      <c r="AC19" s="5">
        <v>2.4494799999999999</v>
      </c>
      <c r="AD19" s="5">
        <v>62.090699999999998</v>
      </c>
      <c r="AE19" s="5">
        <f t="shared" si="14"/>
        <v>0.3478258400002272</v>
      </c>
      <c r="AF19" s="5">
        <f t="shared" si="15"/>
        <v>0.67890222234371156</v>
      </c>
      <c r="AG19" s="5">
        <v>2.3768500000000001</v>
      </c>
      <c r="AH19" s="5">
        <v>27.674299999999999</v>
      </c>
      <c r="AI19" s="5">
        <f t="shared" si="16"/>
        <v>0.30188662470215871</v>
      </c>
      <c r="AJ19" s="5">
        <f t="shared" si="17"/>
        <v>0.46548041148331792</v>
      </c>
      <c r="AK19" s="5">
        <v>2.3768500000000001</v>
      </c>
      <c r="AL19" s="5">
        <v>30.881499999999999</v>
      </c>
      <c r="AM19" s="5">
        <f t="shared" si="18"/>
        <v>0.28070169222902075</v>
      </c>
      <c r="AN19" s="5">
        <f t="shared" si="19"/>
        <v>0.37886901804325129</v>
      </c>
      <c r="AO19" s="5">
        <v>2.8852699999999998</v>
      </c>
      <c r="AP19" s="5">
        <v>26.3399</v>
      </c>
      <c r="AQ19" s="5">
        <f t="shared" si="20"/>
        <v>0.41025615504383001</v>
      </c>
      <c r="AR19" s="5">
        <f t="shared" si="21"/>
        <v>0.47922791977177459</v>
      </c>
      <c r="AS19" s="5">
        <v>2.8852699999999998</v>
      </c>
      <c r="AT19" s="5">
        <v>33.200000000000003</v>
      </c>
      <c r="AU19" s="5">
        <f t="shared" si="22"/>
        <v>0.45714272133698164</v>
      </c>
      <c r="AV19" s="5">
        <f t="shared" si="23"/>
        <v>0.41656001726465619</v>
      </c>
      <c r="AW19" s="5">
        <v>2.3768500000000001</v>
      </c>
      <c r="AX19" s="5">
        <v>40.6</v>
      </c>
      <c r="AY19" s="5">
        <f t="shared" si="24"/>
        <v>0.39999966342035603</v>
      </c>
      <c r="AZ19" s="5">
        <f t="shared" si="25"/>
        <v>0.41302136317395732</v>
      </c>
      <c r="BA19" s="5">
        <v>2.3768500000000001</v>
      </c>
      <c r="BB19" s="5">
        <v>41.024700000000003</v>
      </c>
      <c r="BC19" s="5">
        <f t="shared" si="26"/>
        <v>0.44444382114915704</v>
      </c>
      <c r="BD19" s="5">
        <f t="shared" si="27"/>
        <v>0.45802904835326053</v>
      </c>
      <c r="BE19" s="5">
        <v>2.5947499999999999</v>
      </c>
      <c r="BF19" s="5">
        <v>18.428599999999999</v>
      </c>
      <c r="BG19" s="5">
        <f t="shared" si="28"/>
        <v>0.38095287034168668</v>
      </c>
      <c r="BH19" s="5">
        <f t="shared" si="29"/>
        <v>0.3771938981233024</v>
      </c>
      <c r="BI19" s="5">
        <v>2.5947499999999999</v>
      </c>
      <c r="BJ19" s="5">
        <v>27.1279</v>
      </c>
      <c r="BK19" s="5">
        <f t="shared" si="30"/>
        <v>0.32653110020751508</v>
      </c>
      <c r="BL19" s="5">
        <f t="shared" si="31"/>
        <v>0.4545803394283876</v>
      </c>
    </row>
    <row r="20" spans="1:64" ht="20" customHeight="1" x14ac:dyDescent="0.15">
      <c r="A20" s="25">
        <v>2.75692</v>
      </c>
      <c r="B20" s="4">
        <v>37.333300000000001</v>
      </c>
      <c r="C20" s="5">
        <f t="shared" si="0"/>
        <v>0.33333373636006408</v>
      </c>
      <c r="D20" s="5">
        <f t="shared" si="1"/>
        <v>0.49055763312738654</v>
      </c>
      <c r="E20" s="5">
        <v>2.75692</v>
      </c>
      <c r="F20" s="5">
        <v>37.549599999999998</v>
      </c>
      <c r="G20" s="5">
        <f t="shared" si="2"/>
        <v>0.28813571721956122</v>
      </c>
      <c r="H20" s="5">
        <f t="shared" si="3"/>
        <v>0.5581326214527359</v>
      </c>
      <c r="I20" s="5">
        <v>3.1427700000000001</v>
      </c>
      <c r="J20" s="5">
        <v>34.215499999999999</v>
      </c>
      <c r="K20" s="5">
        <f t="shared" si="4"/>
        <v>0.36956460386783602</v>
      </c>
      <c r="L20" s="5">
        <f t="shared" si="5"/>
        <v>0.62158690826118079</v>
      </c>
      <c r="M20" s="5">
        <v>3.1427700000000001</v>
      </c>
      <c r="N20" s="5">
        <v>47.479199999999999</v>
      </c>
      <c r="O20" s="5">
        <f t="shared" si="6"/>
        <v>0.44736812137189647</v>
      </c>
      <c r="P20" s="5">
        <f t="shared" si="7"/>
        <v>0.70896751506282718</v>
      </c>
      <c r="Q20" s="5">
        <v>3.1427999999999998</v>
      </c>
      <c r="R20" s="5">
        <v>15.8</v>
      </c>
      <c r="S20" s="5">
        <f t="shared" si="8"/>
        <v>0.26154038197478463</v>
      </c>
      <c r="T20" s="5">
        <f t="shared" si="9"/>
        <v>0.5147870964378688</v>
      </c>
      <c r="U20" s="5">
        <v>3.1427999999999998</v>
      </c>
      <c r="V20" s="5">
        <v>14.6952</v>
      </c>
      <c r="W20" s="5">
        <f t="shared" si="10"/>
        <v>0.27869114126097366</v>
      </c>
      <c r="X20" s="5">
        <f t="shared" si="11"/>
        <v>0.49238563372636529</v>
      </c>
      <c r="Y20" s="5">
        <v>2.6025800000000001</v>
      </c>
      <c r="Z20" s="5">
        <v>65.237399999999994</v>
      </c>
      <c r="AA20" s="5">
        <f t="shared" si="12"/>
        <v>0.32075534483374846</v>
      </c>
      <c r="AB20" s="5">
        <f t="shared" si="13"/>
        <v>0.62987851858717747</v>
      </c>
      <c r="AC20" s="5">
        <v>2.6025800000000001</v>
      </c>
      <c r="AD20" s="5">
        <v>48.886600000000001</v>
      </c>
      <c r="AE20" s="5">
        <f t="shared" si="14"/>
        <v>0.36956601999926164</v>
      </c>
      <c r="AF20" s="5">
        <f t="shared" si="15"/>
        <v>0.53452805948117987</v>
      </c>
      <c r="AG20" s="5">
        <v>2.5253999999999999</v>
      </c>
      <c r="AH20" s="5">
        <v>24.028099999999998</v>
      </c>
      <c r="AI20" s="5">
        <f t="shared" si="16"/>
        <v>0.32075414183597262</v>
      </c>
      <c r="AJ20" s="5">
        <f t="shared" si="17"/>
        <v>0.40415150067616207</v>
      </c>
      <c r="AK20" s="5">
        <v>2.5253999999999999</v>
      </c>
      <c r="AL20" s="5">
        <v>31.2727</v>
      </c>
      <c r="AM20" s="5">
        <f t="shared" si="18"/>
        <v>0.29824517893647851</v>
      </c>
      <c r="AN20" s="5">
        <f t="shared" si="19"/>
        <v>0.38366844682289347</v>
      </c>
      <c r="AO20" s="5">
        <v>3.0655999999999999</v>
      </c>
      <c r="AP20" s="5">
        <v>28.785699999999999</v>
      </c>
      <c r="AQ20" s="5">
        <f t="shared" si="20"/>
        <v>0.43589725360273573</v>
      </c>
      <c r="AR20" s="5">
        <f t="shared" si="21"/>
        <v>0.52372678446669774</v>
      </c>
      <c r="AS20" s="5">
        <v>3.0655999999999999</v>
      </c>
      <c r="AT20" s="5">
        <v>33.9069</v>
      </c>
      <c r="AU20" s="5">
        <f t="shared" si="22"/>
        <v>0.48571424044566053</v>
      </c>
      <c r="AV20" s="5">
        <f t="shared" si="23"/>
        <v>0.42542948341539061</v>
      </c>
      <c r="AW20" s="5">
        <v>2.5253999999999999</v>
      </c>
      <c r="AX20" s="5">
        <v>38.4</v>
      </c>
      <c r="AY20" s="5">
        <f t="shared" si="24"/>
        <v>0.42499911647843452</v>
      </c>
      <c r="AZ20" s="5">
        <f t="shared" si="25"/>
        <v>0.3906408952187182</v>
      </c>
      <c r="BA20" s="5">
        <v>2.5253999999999999</v>
      </c>
      <c r="BB20" s="5">
        <v>41.209899999999998</v>
      </c>
      <c r="BC20" s="5">
        <f t="shared" si="26"/>
        <v>0.47222097563164739</v>
      </c>
      <c r="BD20" s="5">
        <f t="shared" si="27"/>
        <v>0.46009675341277401</v>
      </c>
      <c r="BE20" s="5">
        <v>2.75692</v>
      </c>
      <c r="BF20" s="5">
        <v>22.476199999999999</v>
      </c>
      <c r="BG20" s="5">
        <f t="shared" si="28"/>
        <v>0.40476214945655764</v>
      </c>
      <c r="BH20" s="5">
        <f t="shared" si="29"/>
        <v>0.46003958483004515</v>
      </c>
      <c r="BI20" s="5">
        <v>2.75692</v>
      </c>
      <c r="BJ20" s="5">
        <v>27.819700000000001</v>
      </c>
      <c r="BK20" s="5">
        <f t="shared" si="30"/>
        <v>0.34693905801487718</v>
      </c>
      <c r="BL20" s="5">
        <f t="shared" si="31"/>
        <v>0.46617278406348867</v>
      </c>
    </row>
    <row r="21" spans="1:64" ht="20" customHeight="1" x14ac:dyDescent="0.15">
      <c r="A21" s="25">
        <v>2.9190900000000002</v>
      </c>
      <c r="B21" s="4">
        <v>38.854700000000001</v>
      </c>
      <c r="C21" s="5">
        <f t="shared" si="0"/>
        <v>0.35294138983768103</v>
      </c>
      <c r="D21" s="5">
        <f t="shared" si="1"/>
        <v>0.51054875052231297</v>
      </c>
      <c r="E21" s="5">
        <v>2.9190900000000002</v>
      </c>
      <c r="F21" s="5">
        <v>37.186700000000002</v>
      </c>
      <c r="G21" s="5">
        <f t="shared" si="2"/>
        <v>0.30508469262018806</v>
      </c>
      <c r="H21" s="5">
        <f t="shared" si="3"/>
        <v>0.55273852062808804</v>
      </c>
      <c r="I21" s="5">
        <v>3.3276400000000002</v>
      </c>
      <c r="J21" s="5">
        <v>28.5047</v>
      </c>
      <c r="K21" s="5">
        <f t="shared" si="4"/>
        <v>0.39130383655653</v>
      </c>
      <c r="L21" s="5">
        <f t="shared" si="5"/>
        <v>0.51783981949445368</v>
      </c>
      <c r="M21" s="5">
        <v>3.3276400000000002</v>
      </c>
      <c r="N21" s="5">
        <v>48.722999999999999</v>
      </c>
      <c r="O21" s="5">
        <f t="shared" si="6"/>
        <v>0.47368406068594826</v>
      </c>
      <c r="P21" s="5">
        <f t="shared" si="7"/>
        <v>0.72754014887374108</v>
      </c>
      <c r="Q21" s="5">
        <v>3.3275999999999999</v>
      </c>
      <c r="R21" s="5">
        <v>13.2615</v>
      </c>
      <c r="S21" s="5">
        <f t="shared" si="8"/>
        <v>0.27691923605043062</v>
      </c>
      <c r="T21" s="5">
        <f t="shared" si="9"/>
        <v>0.43207905565891119</v>
      </c>
      <c r="U21" s="5">
        <v>3.3275999999999999</v>
      </c>
      <c r="V21" s="5">
        <v>17.571899999999999</v>
      </c>
      <c r="W21" s="5">
        <f t="shared" si="10"/>
        <v>0.29507847831870182</v>
      </c>
      <c r="X21" s="5">
        <f t="shared" si="11"/>
        <v>0.58877396138033633</v>
      </c>
      <c r="Y21" s="5">
        <v>2.7556699999999998</v>
      </c>
      <c r="Z21" s="5">
        <v>58.659300000000002</v>
      </c>
      <c r="AA21" s="5">
        <f t="shared" si="12"/>
        <v>0.33962294380884178</v>
      </c>
      <c r="AB21" s="5">
        <f t="shared" si="13"/>
        <v>0.5663658114112583</v>
      </c>
      <c r="AC21" s="5">
        <v>2.7556699999999998</v>
      </c>
      <c r="AD21" s="5">
        <v>57.141800000000003</v>
      </c>
      <c r="AE21" s="5">
        <f t="shared" si="14"/>
        <v>0.39130477999960239</v>
      </c>
      <c r="AF21" s="5">
        <f t="shared" si="15"/>
        <v>0.62479074980182059</v>
      </c>
      <c r="AG21" s="5">
        <v>2.6739600000000001</v>
      </c>
      <c r="AH21" s="5">
        <v>32.931600000000003</v>
      </c>
      <c r="AI21" s="5">
        <f t="shared" si="16"/>
        <v>0.33962292908201369</v>
      </c>
      <c r="AJ21" s="5">
        <f t="shared" si="17"/>
        <v>0.55390794776395558</v>
      </c>
      <c r="AK21" s="5">
        <v>2.6739600000000001</v>
      </c>
      <c r="AL21" s="5">
        <v>32.717500000000001</v>
      </c>
      <c r="AM21" s="5">
        <f t="shared" si="18"/>
        <v>0.31578984662587556</v>
      </c>
      <c r="AN21" s="5">
        <f t="shared" si="19"/>
        <v>0.40139394452439409</v>
      </c>
      <c r="AO21" s="5">
        <v>3.24593</v>
      </c>
      <c r="AP21" s="5">
        <v>28.4556</v>
      </c>
      <c r="AQ21" s="5">
        <f t="shared" si="20"/>
        <v>0.46153835216164146</v>
      </c>
      <c r="AR21" s="5">
        <f t="shared" si="21"/>
        <v>0.51772094783418721</v>
      </c>
      <c r="AS21" s="5">
        <v>3.24593</v>
      </c>
      <c r="AT21" s="5">
        <v>34.0441</v>
      </c>
      <c r="AU21" s="5">
        <f t="shared" si="22"/>
        <v>0.51428575955433942</v>
      </c>
      <c r="AV21" s="5">
        <f t="shared" si="23"/>
        <v>0.4271509302337253</v>
      </c>
      <c r="AW21" s="5">
        <v>2.6739600000000001</v>
      </c>
      <c r="AX21" s="5">
        <v>42.8</v>
      </c>
      <c r="AY21" s="5">
        <f t="shared" si="24"/>
        <v>0.45000025243473302</v>
      </c>
      <c r="AZ21" s="5">
        <f t="shared" si="25"/>
        <v>0.43540183112919634</v>
      </c>
      <c r="BA21" s="5">
        <v>2.6739600000000001</v>
      </c>
      <c r="BB21" s="5">
        <v>34</v>
      </c>
      <c r="BC21" s="5">
        <f t="shared" si="26"/>
        <v>0.5</v>
      </c>
      <c r="BD21" s="5">
        <f t="shared" si="27"/>
        <v>0.37960028090420789</v>
      </c>
      <c r="BE21" s="5">
        <v>2.9190900000000002</v>
      </c>
      <c r="BF21" s="5">
        <v>18.857099999999999</v>
      </c>
      <c r="BG21" s="5">
        <f t="shared" si="28"/>
        <v>0.4285714285714286</v>
      </c>
      <c r="BH21" s="5">
        <f t="shared" si="29"/>
        <v>0.38596437365295932</v>
      </c>
      <c r="BI21" s="5">
        <v>2.9190900000000002</v>
      </c>
      <c r="BJ21" s="5">
        <v>31.610600000000002</v>
      </c>
      <c r="BK21" s="5">
        <f t="shared" si="30"/>
        <v>0.36734701582223922</v>
      </c>
      <c r="BL21" s="5">
        <f t="shared" si="31"/>
        <v>0.52969663252721333</v>
      </c>
    </row>
    <row r="22" spans="1:64" ht="20" customHeight="1" x14ac:dyDescent="0.15">
      <c r="A22" s="25">
        <v>3.0812599999999999</v>
      </c>
      <c r="B22" s="4">
        <v>40.909999999999997</v>
      </c>
      <c r="C22" s="5">
        <f t="shared" si="0"/>
        <v>0.37254904331529787</v>
      </c>
      <c r="D22" s="5">
        <f t="shared" si="1"/>
        <v>0.53755528633261407</v>
      </c>
      <c r="E22" s="5">
        <v>3.0812599999999999</v>
      </c>
      <c r="F22" s="5">
        <v>30.164000000000001</v>
      </c>
      <c r="G22" s="5">
        <f t="shared" si="2"/>
        <v>0.3220336680208149</v>
      </c>
      <c r="H22" s="5">
        <f t="shared" si="3"/>
        <v>0.44835397430333018</v>
      </c>
      <c r="I22" s="5">
        <v>3.5125099999999998</v>
      </c>
      <c r="J22" s="5">
        <v>29.077500000000001</v>
      </c>
      <c r="K22" s="5">
        <f t="shared" si="4"/>
        <v>0.41304306924522394</v>
      </c>
      <c r="L22" s="5">
        <f t="shared" si="5"/>
        <v>0.52824577530547512</v>
      </c>
      <c r="M22" s="5">
        <v>3.5125099999999998</v>
      </c>
      <c r="N22" s="5">
        <v>54</v>
      </c>
      <c r="O22" s="5">
        <f t="shared" si="6"/>
        <v>0.5</v>
      </c>
      <c r="P22" s="5">
        <f t="shared" si="7"/>
        <v>0.8063372132089982</v>
      </c>
      <c r="Q22" s="5">
        <v>3.5125000000000002</v>
      </c>
      <c r="R22" s="5">
        <v>13.6615</v>
      </c>
      <c r="S22" s="5">
        <f t="shared" si="8"/>
        <v>0.29230641201681024</v>
      </c>
      <c r="T22" s="5">
        <f t="shared" si="9"/>
        <v>0.44511164037885725</v>
      </c>
      <c r="U22" s="5">
        <v>3.5125000000000002</v>
      </c>
      <c r="V22" s="5">
        <v>18.776900000000001</v>
      </c>
      <c r="W22" s="5">
        <f t="shared" si="10"/>
        <v>0.31147468298306291</v>
      </c>
      <c r="X22" s="5">
        <f t="shared" si="11"/>
        <v>0.62914936890389994</v>
      </c>
      <c r="Y22" s="5">
        <v>2.90876</v>
      </c>
      <c r="Z22" s="5">
        <v>56.846600000000002</v>
      </c>
      <c r="AA22" s="5">
        <f t="shared" si="12"/>
        <v>0.35849054278393522</v>
      </c>
      <c r="AB22" s="5">
        <f t="shared" si="13"/>
        <v>0.54886387554865534</v>
      </c>
      <c r="AC22" s="5">
        <v>2.90876</v>
      </c>
      <c r="AD22" s="5">
        <v>60.308100000000003</v>
      </c>
      <c r="AE22" s="5">
        <f t="shared" si="14"/>
        <v>0.4130435399999432</v>
      </c>
      <c r="AF22" s="5">
        <f t="shared" si="15"/>
        <v>0.65941120192439118</v>
      </c>
      <c r="AG22" s="5">
        <v>2.8225099999999999</v>
      </c>
      <c r="AH22" s="5">
        <v>37.522599999999997</v>
      </c>
      <c r="AI22" s="5">
        <f t="shared" si="16"/>
        <v>0.35849044621582765</v>
      </c>
      <c r="AJ22" s="5">
        <f t="shared" si="17"/>
        <v>0.63112834969354037</v>
      </c>
      <c r="AK22" s="5">
        <v>2.8225099999999999</v>
      </c>
      <c r="AL22" s="5">
        <v>30.777799999999999</v>
      </c>
      <c r="AM22" s="5">
        <f t="shared" si="18"/>
        <v>0.33333333333333331</v>
      </c>
      <c r="AN22" s="5">
        <f t="shared" si="19"/>
        <v>0.37759677682533493</v>
      </c>
      <c r="AO22" s="5">
        <v>3.4262600000000001</v>
      </c>
      <c r="AP22" s="5">
        <v>27.05</v>
      </c>
      <c r="AQ22" s="5">
        <f t="shared" si="20"/>
        <v>0.48717945072054719</v>
      </c>
      <c r="AR22" s="5">
        <f t="shared" si="21"/>
        <v>0.49214747321844438</v>
      </c>
      <c r="AS22" s="5">
        <v>3.4262600000000001</v>
      </c>
      <c r="AT22" s="5">
        <v>30.438400000000001</v>
      </c>
      <c r="AU22" s="5">
        <f t="shared" si="22"/>
        <v>0.54285727866301825</v>
      </c>
      <c r="AV22" s="5">
        <f t="shared" si="23"/>
        <v>0.3819102539008587</v>
      </c>
      <c r="AW22" s="5">
        <v>2.8225099999999999</v>
      </c>
      <c r="AX22" s="5">
        <v>42.3</v>
      </c>
      <c r="AY22" s="5">
        <f t="shared" si="24"/>
        <v>0.47499970549281151</v>
      </c>
      <c r="AZ22" s="5">
        <f t="shared" si="25"/>
        <v>0.43031536113936925</v>
      </c>
      <c r="BA22" s="5">
        <v>2.8225099999999999</v>
      </c>
      <c r="BB22" s="5">
        <v>40.963000000000001</v>
      </c>
      <c r="BC22" s="5">
        <f t="shared" si="26"/>
        <v>0.5277771544824903</v>
      </c>
      <c r="BD22" s="5">
        <f t="shared" si="27"/>
        <v>0.45734018549056082</v>
      </c>
      <c r="BE22" s="5">
        <v>3.0812599999999999</v>
      </c>
      <c r="BF22" s="5">
        <v>23.285699999999999</v>
      </c>
      <c r="BG22" s="5">
        <f t="shared" si="28"/>
        <v>0.45238070768629945</v>
      </c>
      <c r="BH22" s="5">
        <f t="shared" si="29"/>
        <v>0.47660831281430943</v>
      </c>
      <c r="BI22" s="5">
        <v>3.0812599999999999</v>
      </c>
      <c r="BJ22" s="5">
        <v>27.2986</v>
      </c>
      <c r="BK22" s="5">
        <f t="shared" si="30"/>
        <v>0.38775497362960126</v>
      </c>
      <c r="BL22" s="5">
        <f t="shared" si="31"/>
        <v>0.45744074749316316</v>
      </c>
    </row>
    <row r="23" spans="1:64" ht="20" customHeight="1" x14ac:dyDescent="0.15">
      <c r="A23" s="25">
        <v>3.24343</v>
      </c>
      <c r="B23" s="4">
        <v>44.967700000000001</v>
      </c>
      <c r="C23" s="5">
        <f t="shared" si="0"/>
        <v>0.39215669679291482</v>
      </c>
      <c r="D23" s="5">
        <f t="shared" si="1"/>
        <v>0.59087325468636254</v>
      </c>
      <c r="E23" s="5">
        <v>3.24343</v>
      </c>
      <c r="F23" s="5">
        <v>33.396999999999998</v>
      </c>
      <c r="G23" s="5">
        <f t="shared" si="2"/>
        <v>0.3389826434214418</v>
      </c>
      <c r="H23" s="5">
        <f t="shared" si="3"/>
        <v>0.49640888740910744</v>
      </c>
      <c r="I23" s="5">
        <v>3.6973799999999999</v>
      </c>
      <c r="J23" s="5">
        <v>26.650300000000001</v>
      </c>
      <c r="K23" s="5">
        <f t="shared" si="4"/>
        <v>0.43478230193391798</v>
      </c>
      <c r="L23" s="5">
        <f t="shared" si="5"/>
        <v>0.4841512642291636</v>
      </c>
      <c r="M23" s="5">
        <v>3.6973799999999999</v>
      </c>
      <c r="N23" s="5">
        <v>51.806100000000001</v>
      </c>
      <c r="O23" s="5">
        <f t="shared" si="6"/>
        <v>0.52631593931405174</v>
      </c>
      <c r="P23" s="5">
        <f t="shared" si="7"/>
        <v>0.77357752409679037</v>
      </c>
      <c r="Q23" s="5">
        <v>3.6974</v>
      </c>
      <c r="R23" s="5">
        <v>14.461499999999999</v>
      </c>
      <c r="S23" s="5">
        <f t="shared" si="8"/>
        <v>0.30769358798318974</v>
      </c>
      <c r="T23" s="5">
        <f t="shared" si="9"/>
        <v>0.47117680981874932</v>
      </c>
      <c r="U23" s="5">
        <v>3.6974</v>
      </c>
      <c r="V23" s="5">
        <v>18.983599999999999</v>
      </c>
      <c r="W23" s="5">
        <f t="shared" si="10"/>
        <v>0.327870887647424</v>
      </c>
      <c r="X23" s="5">
        <f t="shared" si="11"/>
        <v>0.63607517532308699</v>
      </c>
      <c r="Y23" s="5">
        <v>3.0618500000000002</v>
      </c>
      <c r="Z23" s="5">
        <v>55.910299999999999</v>
      </c>
      <c r="AA23" s="5">
        <f t="shared" si="12"/>
        <v>0.3773581417590286</v>
      </c>
      <c r="AB23" s="5">
        <f t="shared" si="13"/>
        <v>0.53982373512378901</v>
      </c>
      <c r="AC23" s="5">
        <v>3.0618500000000002</v>
      </c>
      <c r="AD23" s="5">
        <v>57.306199999999997</v>
      </c>
      <c r="AE23" s="5">
        <f t="shared" si="14"/>
        <v>0.43478230000028406</v>
      </c>
      <c r="AF23" s="5">
        <f t="shared" si="15"/>
        <v>0.62658830604379079</v>
      </c>
      <c r="AG23" s="5">
        <v>2.97106</v>
      </c>
      <c r="AH23" s="5">
        <v>33.988300000000002</v>
      </c>
      <c r="AI23" s="5">
        <f t="shared" si="16"/>
        <v>0.37735796334964161</v>
      </c>
      <c r="AJ23" s="5">
        <f t="shared" si="17"/>
        <v>0.57168159157118537</v>
      </c>
      <c r="AK23" s="5">
        <v>2.97106</v>
      </c>
      <c r="AL23" s="5">
        <v>37.203800000000001</v>
      </c>
      <c r="AM23" s="5">
        <f t="shared" si="18"/>
        <v>0.35087682004079113</v>
      </c>
      <c r="AN23" s="5">
        <f t="shared" si="19"/>
        <v>0.45643401950933449</v>
      </c>
      <c r="AO23" s="5">
        <v>3.6065900000000002</v>
      </c>
      <c r="AP23" s="5">
        <v>32.101900000000001</v>
      </c>
      <c r="AQ23" s="5">
        <f t="shared" si="20"/>
        <v>0.51282054927945286</v>
      </c>
      <c r="AR23" s="5">
        <f t="shared" si="21"/>
        <v>0.58406169946436892</v>
      </c>
      <c r="AS23" s="5">
        <v>3.6065900000000002</v>
      </c>
      <c r="AT23" s="5">
        <v>38.551000000000002</v>
      </c>
      <c r="AU23" s="5">
        <f t="shared" si="22"/>
        <v>0.57142879777169719</v>
      </c>
      <c r="AV23" s="5">
        <f t="shared" si="23"/>
        <v>0.48369895257740236</v>
      </c>
      <c r="AW23" s="5">
        <v>2.97106</v>
      </c>
      <c r="AX23" s="5">
        <v>38</v>
      </c>
      <c r="AY23" s="5">
        <f t="shared" si="24"/>
        <v>0.49999915855089005</v>
      </c>
      <c r="AZ23" s="5">
        <f t="shared" si="25"/>
        <v>0.38657171922685657</v>
      </c>
      <c r="BA23" s="5">
        <v>2.97106</v>
      </c>
      <c r="BB23" s="5">
        <v>55.456800000000001</v>
      </c>
      <c r="BC23" s="5">
        <f t="shared" si="26"/>
        <v>0.55555430896498081</v>
      </c>
      <c r="BD23" s="5">
        <f t="shared" si="27"/>
        <v>0.61915931935436697</v>
      </c>
      <c r="BE23" s="5">
        <v>3.24343</v>
      </c>
      <c r="BF23" s="5">
        <v>33.476199999999999</v>
      </c>
      <c r="BG23" s="5">
        <f t="shared" si="28"/>
        <v>0.47618998680117042</v>
      </c>
      <c r="BH23" s="5">
        <f t="shared" si="29"/>
        <v>0.68518598115729334</v>
      </c>
      <c r="BI23" s="5">
        <v>3.24343</v>
      </c>
      <c r="BJ23" s="5">
        <v>29.9559</v>
      </c>
      <c r="BK23" s="5">
        <f t="shared" si="30"/>
        <v>0.40816293143696336</v>
      </c>
      <c r="BL23" s="5">
        <f t="shared" si="31"/>
        <v>0.50196893935331655</v>
      </c>
    </row>
    <row r="24" spans="1:64" ht="20" customHeight="1" x14ac:dyDescent="0.15">
      <c r="A24" s="25">
        <v>3.4056099999999998</v>
      </c>
      <c r="B24" s="4">
        <v>39.5398</v>
      </c>
      <c r="C24" s="5">
        <f t="shared" si="0"/>
        <v>0.41176555935072395</v>
      </c>
      <c r="D24" s="5">
        <f t="shared" si="1"/>
        <v>0.51955092912574663</v>
      </c>
      <c r="E24" s="5">
        <v>3.4056099999999998</v>
      </c>
      <c r="F24" s="5">
        <v>35.995100000000001</v>
      </c>
      <c r="G24" s="5">
        <f t="shared" si="2"/>
        <v>0.35593266395837009</v>
      </c>
      <c r="H24" s="5">
        <f t="shared" si="3"/>
        <v>0.53502672525015915</v>
      </c>
      <c r="I24" s="5">
        <v>3.88225</v>
      </c>
      <c r="J24" s="5">
        <v>28.801500000000001</v>
      </c>
      <c r="K24" s="5">
        <f t="shared" si="4"/>
        <v>0.45652153462261197</v>
      </c>
      <c r="L24" s="5">
        <f t="shared" si="5"/>
        <v>0.52323173235184051</v>
      </c>
      <c r="M24" s="5">
        <v>3.88225</v>
      </c>
      <c r="N24" s="5">
        <v>50.700800000000001</v>
      </c>
      <c r="O24" s="5">
        <f t="shared" si="6"/>
        <v>0.55263187862810359</v>
      </c>
      <c r="P24" s="5">
        <f t="shared" si="7"/>
        <v>0.75707299591605137</v>
      </c>
      <c r="Q24" s="5">
        <v>3.8822999999999999</v>
      </c>
      <c r="R24" s="5">
        <v>13.461499999999999</v>
      </c>
      <c r="S24" s="5">
        <f t="shared" si="8"/>
        <v>0.32308076394956931</v>
      </c>
      <c r="T24" s="5">
        <f t="shared" si="9"/>
        <v>0.43859534801888417</v>
      </c>
      <c r="U24" s="5">
        <v>3.8822999999999999</v>
      </c>
      <c r="V24" s="5">
        <v>19.959199999999999</v>
      </c>
      <c r="W24" s="5">
        <f t="shared" si="10"/>
        <v>0.34426709231178504</v>
      </c>
      <c r="X24" s="5">
        <f t="shared" si="11"/>
        <v>0.6687641774641564</v>
      </c>
      <c r="Y24" s="5">
        <v>3.21495</v>
      </c>
      <c r="Z24" s="5">
        <v>58.310400000000001</v>
      </c>
      <c r="AA24" s="5">
        <f t="shared" si="12"/>
        <v>0.39622697318555417</v>
      </c>
      <c r="AB24" s="5">
        <f t="shared" si="13"/>
        <v>0.56299712082679199</v>
      </c>
      <c r="AC24" s="5">
        <v>3.21495</v>
      </c>
      <c r="AD24" s="5">
        <v>57.3932</v>
      </c>
      <c r="AE24" s="5">
        <f t="shared" si="14"/>
        <v>0.45652247999931839</v>
      </c>
      <c r="AF24" s="5">
        <f t="shared" si="15"/>
        <v>0.6275395675587021</v>
      </c>
      <c r="AG24" s="5">
        <v>3.1196199999999998</v>
      </c>
      <c r="AH24" s="5">
        <v>29.307200000000002</v>
      </c>
      <c r="AI24" s="5">
        <f t="shared" si="16"/>
        <v>0.39622675059568263</v>
      </c>
      <c r="AJ24" s="5">
        <f t="shared" si="17"/>
        <v>0.49294571192130954</v>
      </c>
      <c r="AK24" s="5">
        <v>3.1196199999999998</v>
      </c>
      <c r="AL24" s="5">
        <v>27.6981</v>
      </c>
      <c r="AM24" s="5">
        <f t="shared" si="18"/>
        <v>0.36842148773018812</v>
      </c>
      <c r="AN24" s="5">
        <f t="shared" si="19"/>
        <v>0.33981354366412836</v>
      </c>
      <c r="AO24" s="5">
        <v>3.7869199999999998</v>
      </c>
      <c r="AP24" s="5">
        <v>42.958599999999997</v>
      </c>
      <c r="AQ24" s="5">
        <f t="shared" si="20"/>
        <v>0.53846164783835859</v>
      </c>
      <c r="AR24" s="5">
        <f t="shared" si="21"/>
        <v>0.78158840824406139</v>
      </c>
      <c r="AS24" s="5">
        <v>3.7869199999999998</v>
      </c>
      <c r="AT24" s="5">
        <v>34.6</v>
      </c>
      <c r="AU24" s="5">
        <f t="shared" si="22"/>
        <v>0.60000031688037603</v>
      </c>
      <c r="AV24" s="5">
        <f t="shared" si="23"/>
        <v>0.43412580112521393</v>
      </c>
      <c r="AW24" s="5">
        <v>3.1196199999999998</v>
      </c>
      <c r="AX24" s="5">
        <v>47.4</v>
      </c>
      <c r="AY24" s="5">
        <f t="shared" si="24"/>
        <v>0.52500029450718855</v>
      </c>
      <c r="AZ24" s="5">
        <f t="shared" si="25"/>
        <v>0.48219735503560529</v>
      </c>
      <c r="BA24" s="5">
        <v>3.1196199999999998</v>
      </c>
      <c r="BB24" s="5">
        <v>47.222200000000001</v>
      </c>
      <c r="BC24" s="5">
        <f t="shared" si="26"/>
        <v>0.58333333333333326</v>
      </c>
      <c r="BD24" s="5">
        <f t="shared" si="27"/>
        <v>0.52722236426219671</v>
      </c>
      <c r="BE24" s="5">
        <v>3.4056000000000002</v>
      </c>
      <c r="BF24" s="5">
        <v>38</v>
      </c>
      <c r="BG24" s="5">
        <f t="shared" si="28"/>
        <v>0.49999926591604138</v>
      </c>
      <c r="BH24" s="5">
        <f t="shared" si="29"/>
        <v>0.77777846003958484</v>
      </c>
      <c r="BI24" s="5">
        <v>3.4056000000000002</v>
      </c>
      <c r="BJ24" s="5">
        <v>30.979600000000001</v>
      </c>
      <c r="BK24" s="5">
        <f t="shared" si="30"/>
        <v>0.42857088924432546</v>
      </c>
      <c r="BL24" s="5">
        <f t="shared" si="31"/>
        <v>0.51912300927663679</v>
      </c>
    </row>
    <row r="25" spans="1:64" ht="20" customHeight="1" x14ac:dyDescent="0.15">
      <c r="A25" s="25">
        <v>3.56778</v>
      </c>
      <c r="B25" s="4">
        <v>41.211100000000002</v>
      </c>
      <c r="C25" s="5">
        <f t="shared" si="0"/>
        <v>0.43137321282834085</v>
      </c>
      <c r="D25" s="5">
        <f t="shared" si="1"/>
        <v>0.54151172477589815</v>
      </c>
      <c r="E25" s="5">
        <v>3.56778</v>
      </c>
      <c r="F25" s="5">
        <v>41.792900000000003</v>
      </c>
      <c r="G25" s="5">
        <f t="shared" si="2"/>
        <v>0.37288163935899699</v>
      </c>
      <c r="H25" s="5">
        <f t="shared" si="3"/>
        <v>0.62120450910561087</v>
      </c>
      <c r="I25" s="5">
        <v>4.0671200000000001</v>
      </c>
      <c r="J25" s="5">
        <v>28.9603</v>
      </c>
      <c r="K25" s="5">
        <f t="shared" si="4"/>
        <v>0.47826076731130601</v>
      </c>
      <c r="L25" s="5">
        <f t="shared" si="5"/>
        <v>0.52611662373240997</v>
      </c>
      <c r="M25" s="5">
        <v>4.0671200000000001</v>
      </c>
      <c r="N25" s="5">
        <v>52.384999999999998</v>
      </c>
      <c r="O25" s="5">
        <f t="shared" si="6"/>
        <v>0.57894781794215533</v>
      </c>
      <c r="P25" s="5">
        <f t="shared" si="7"/>
        <v>0.78222175766580315</v>
      </c>
      <c r="Q25" s="5">
        <v>4.0670999999999999</v>
      </c>
      <c r="R25" s="5">
        <v>9.2462</v>
      </c>
      <c r="S25" s="5">
        <f t="shared" si="8"/>
        <v>0.33845961802521529</v>
      </c>
      <c r="T25" s="5">
        <f t="shared" si="9"/>
        <v>0.3012547120939128</v>
      </c>
      <c r="U25" s="5">
        <v>4.0670999999999999</v>
      </c>
      <c r="V25" s="5">
        <v>15.9635</v>
      </c>
      <c r="W25" s="5">
        <f t="shared" si="10"/>
        <v>0.3606544293695132</v>
      </c>
      <c r="X25" s="5">
        <f t="shared" si="11"/>
        <v>0.53488200664100061</v>
      </c>
      <c r="Y25" s="5">
        <v>3.3680400000000001</v>
      </c>
      <c r="Z25" s="5">
        <v>59.268099999999997</v>
      </c>
      <c r="AA25" s="5">
        <f t="shared" si="12"/>
        <v>0.41509457216064755</v>
      </c>
      <c r="AB25" s="5">
        <f t="shared" si="13"/>
        <v>0.57224388199831222</v>
      </c>
      <c r="AC25" s="5">
        <v>3.3680400000000001</v>
      </c>
      <c r="AD25" s="5">
        <v>63.948999999999998</v>
      </c>
      <c r="AE25" s="5">
        <f t="shared" si="14"/>
        <v>0.47826123999965925</v>
      </c>
      <c r="AF25" s="5">
        <f t="shared" si="15"/>
        <v>0.6992209496214089</v>
      </c>
      <c r="AG25" s="5">
        <v>3.26817</v>
      </c>
      <c r="AH25" s="5">
        <v>36.146299999999997</v>
      </c>
      <c r="AI25" s="5">
        <f t="shared" si="16"/>
        <v>0.41509426772949659</v>
      </c>
      <c r="AJ25" s="5">
        <f t="shared" si="17"/>
        <v>0.60797904906716538</v>
      </c>
      <c r="AK25" s="5">
        <v>3.26817</v>
      </c>
      <c r="AL25" s="5">
        <v>42.224400000000003</v>
      </c>
      <c r="AM25" s="5">
        <f t="shared" si="18"/>
        <v>0.38596497443764594</v>
      </c>
      <c r="AN25" s="5">
        <f t="shared" si="19"/>
        <v>0.51802914254377097</v>
      </c>
      <c r="AO25" s="5">
        <v>3.9672499999999999</v>
      </c>
      <c r="AP25" s="5">
        <v>36.732399999999998</v>
      </c>
      <c r="AQ25" s="5">
        <f t="shared" si="20"/>
        <v>0.56410274639726432</v>
      </c>
      <c r="AR25" s="5">
        <f t="shared" si="21"/>
        <v>0.66830897764322306</v>
      </c>
      <c r="AS25" s="5">
        <v>3.9672499999999999</v>
      </c>
      <c r="AT25" s="5">
        <v>32.458799999999997</v>
      </c>
      <c r="AU25" s="5">
        <f t="shared" si="22"/>
        <v>0.62857183598905486</v>
      </c>
      <c r="AV25" s="5">
        <f t="shared" si="23"/>
        <v>0.40726018940933789</v>
      </c>
      <c r="AW25" s="5">
        <v>3.26817</v>
      </c>
      <c r="AX25" s="5">
        <v>42</v>
      </c>
      <c r="AY25" s="5">
        <f t="shared" si="24"/>
        <v>0.54999974756526704</v>
      </c>
      <c r="AZ25" s="5">
        <f t="shared" si="25"/>
        <v>0.42726347914547308</v>
      </c>
      <c r="BA25" s="5">
        <v>3.26817</v>
      </c>
      <c r="BB25" s="5">
        <v>41.839500000000001</v>
      </c>
      <c r="BC25" s="5">
        <f t="shared" si="26"/>
        <v>0.61111048781582367</v>
      </c>
      <c r="BD25" s="5">
        <f t="shared" si="27"/>
        <v>0.46712605743798841</v>
      </c>
      <c r="BE25" s="5">
        <v>3.56778</v>
      </c>
      <c r="BF25" s="5">
        <v>27.571400000000001</v>
      </c>
      <c r="BG25" s="5">
        <f t="shared" si="28"/>
        <v>0.52381001319882958</v>
      </c>
      <c r="BH25" s="5">
        <f t="shared" si="29"/>
        <v>0.5643273956088265</v>
      </c>
      <c r="BI25" s="5">
        <v>3.56778</v>
      </c>
      <c r="BJ25" s="5">
        <v>28.642199999999999</v>
      </c>
      <c r="BK25" s="5">
        <f t="shared" si="30"/>
        <v>0.44898010548159484</v>
      </c>
      <c r="BL25" s="5">
        <f t="shared" si="31"/>
        <v>0.47995535953670437</v>
      </c>
    </row>
    <row r="26" spans="1:64" ht="20" customHeight="1" x14ac:dyDescent="0.15">
      <c r="A26" s="25">
        <v>3.7299500000000001</v>
      </c>
      <c r="B26" s="4">
        <v>49.241100000000003</v>
      </c>
      <c r="C26" s="5">
        <f t="shared" si="0"/>
        <v>0.45098086630595779</v>
      </c>
      <c r="D26" s="5">
        <f t="shared" si="1"/>
        <v>0.64702550989569507</v>
      </c>
      <c r="E26" s="5">
        <v>3.7299500000000001</v>
      </c>
      <c r="F26" s="5">
        <v>39.604100000000003</v>
      </c>
      <c r="G26" s="5">
        <f t="shared" si="2"/>
        <v>0.38983061475962388</v>
      </c>
      <c r="H26" s="5">
        <f t="shared" si="3"/>
        <v>0.58867045596427925</v>
      </c>
      <c r="I26" s="5">
        <v>4.2519900000000002</v>
      </c>
      <c r="J26" s="5">
        <v>37</v>
      </c>
      <c r="K26" s="5">
        <f t="shared" si="4"/>
        <v>0.5</v>
      </c>
      <c r="L26" s="5">
        <f t="shared" si="5"/>
        <v>0.67217242494377372</v>
      </c>
      <c r="M26" s="5">
        <v>4.2519900000000002</v>
      </c>
      <c r="N26" s="5">
        <v>60.030500000000004</v>
      </c>
      <c r="O26" s="5">
        <f t="shared" si="6"/>
        <v>0.60526375725620718</v>
      </c>
      <c r="P26" s="5">
        <f t="shared" si="7"/>
        <v>0.89638566810264386</v>
      </c>
      <c r="Q26" s="5">
        <v>4.2519999999999998</v>
      </c>
      <c r="R26" s="5">
        <v>10.0923</v>
      </c>
      <c r="S26" s="5">
        <f t="shared" si="8"/>
        <v>0.35384679399159485</v>
      </c>
      <c r="T26" s="5">
        <f t="shared" si="9"/>
        <v>0.32882188692277869</v>
      </c>
      <c r="U26" s="5">
        <v>4.2519999999999998</v>
      </c>
      <c r="V26" s="5">
        <v>15.725899999999999</v>
      </c>
      <c r="W26" s="5">
        <f t="shared" si="10"/>
        <v>0.37705063403387429</v>
      </c>
      <c r="X26" s="5">
        <f t="shared" si="11"/>
        <v>0.52692084744797263</v>
      </c>
      <c r="Y26" s="5">
        <v>3.5211299999999999</v>
      </c>
      <c r="Z26" s="5">
        <v>62.6038</v>
      </c>
      <c r="AA26" s="5">
        <f t="shared" si="12"/>
        <v>0.43396217113574093</v>
      </c>
      <c r="AB26" s="5">
        <f t="shared" si="13"/>
        <v>0.60445064950362748</v>
      </c>
      <c r="AC26" s="5">
        <v>3.5211299999999999</v>
      </c>
      <c r="AD26" s="5">
        <v>59</v>
      </c>
      <c r="AE26" s="5">
        <f t="shared" si="14"/>
        <v>0.5</v>
      </c>
      <c r="AF26" s="5">
        <f t="shared" si="15"/>
        <v>0.64510838367547774</v>
      </c>
      <c r="AG26" s="5">
        <v>3.4167200000000002</v>
      </c>
      <c r="AH26" s="5">
        <v>26.773599999999998</v>
      </c>
      <c r="AI26" s="5">
        <f t="shared" si="16"/>
        <v>0.43396178486331055</v>
      </c>
      <c r="AJ26" s="5">
        <f t="shared" si="17"/>
        <v>0.45033068026615886</v>
      </c>
      <c r="AK26" s="5">
        <v>3.4167200000000002</v>
      </c>
      <c r="AL26" s="5">
        <v>32.935400000000001</v>
      </c>
      <c r="AM26" s="5">
        <f t="shared" si="18"/>
        <v>0.40350846114510375</v>
      </c>
      <c r="AN26" s="5">
        <f t="shared" si="19"/>
        <v>0.40406724598422034</v>
      </c>
      <c r="AO26" s="5">
        <v>4.1475799999999996</v>
      </c>
      <c r="AP26" s="5">
        <v>32.385300000000001</v>
      </c>
      <c r="AQ26" s="5">
        <f t="shared" si="20"/>
        <v>0.58974384495616994</v>
      </c>
      <c r="AR26" s="5">
        <f t="shared" si="21"/>
        <v>0.58921787668840242</v>
      </c>
      <c r="AS26" s="5">
        <v>4.1475799999999996</v>
      </c>
      <c r="AT26" s="5">
        <v>32.629399999999997</v>
      </c>
      <c r="AU26" s="5">
        <f t="shared" si="22"/>
        <v>0.65714335509773369</v>
      </c>
      <c r="AV26" s="5">
        <f t="shared" si="23"/>
        <v>0.40940070564263159</v>
      </c>
      <c r="AW26" s="5">
        <v>3.4167200000000002</v>
      </c>
      <c r="AX26" s="5">
        <v>51.7</v>
      </c>
      <c r="AY26" s="5">
        <f t="shared" si="24"/>
        <v>0.57499920062334553</v>
      </c>
      <c r="AZ26" s="5">
        <f t="shared" si="25"/>
        <v>0.52594099694811802</v>
      </c>
      <c r="BA26" s="5">
        <v>3.4167200000000002</v>
      </c>
      <c r="BB26" s="5">
        <v>47.592599999999997</v>
      </c>
      <c r="BC26" s="5">
        <f t="shared" si="26"/>
        <v>0.63888764229831407</v>
      </c>
      <c r="BD26" s="5">
        <f t="shared" si="27"/>
        <v>0.53135777438122367</v>
      </c>
      <c r="BE26" s="5">
        <v>3.7299500000000001</v>
      </c>
      <c r="BF26" s="5">
        <v>24.142900000000001</v>
      </c>
      <c r="BG26" s="5">
        <f t="shared" si="28"/>
        <v>0.54761929231370055</v>
      </c>
      <c r="BH26" s="5">
        <f t="shared" si="29"/>
        <v>0.49415335744446559</v>
      </c>
      <c r="BI26" s="5">
        <v>3.7299500000000001</v>
      </c>
      <c r="BJ26" s="5">
        <v>30.359000000000002</v>
      </c>
      <c r="BK26" s="5">
        <f t="shared" si="30"/>
        <v>0.46938806328895688</v>
      </c>
      <c r="BL26" s="5">
        <f t="shared" si="31"/>
        <v>0.5087236581049922</v>
      </c>
    </row>
    <row r="27" spans="1:64" ht="20" customHeight="1" x14ac:dyDescent="0.15">
      <c r="A27" s="25">
        <v>3.8921199999999998</v>
      </c>
      <c r="B27" s="4">
        <v>43.6021</v>
      </c>
      <c r="C27" s="5">
        <f t="shared" si="0"/>
        <v>0.47058851978357463</v>
      </c>
      <c r="D27" s="5">
        <f t="shared" si="1"/>
        <v>0.57292934124183015</v>
      </c>
      <c r="E27" s="5">
        <v>3.8921199999999998</v>
      </c>
      <c r="F27" s="5">
        <v>42.165999999999997</v>
      </c>
      <c r="G27" s="5">
        <f t="shared" si="2"/>
        <v>0.40677959016025073</v>
      </c>
      <c r="H27" s="5">
        <f t="shared" si="3"/>
        <v>0.62675022147176163</v>
      </c>
      <c r="I27" s="5">
        <v>4.4368600000000002</v>
      </c>
      <c r="J27" s="5">
        <v>35.0473</v>
      </c>
      <c r="K27" s="5">
        <f t="shared" si="4"/>
        <v>0.52173923268869404</v>
      </c>
      <c r="L27" s="5">
        <f t="shared" si="5"/>
        <v>0.63669807104680864</v>
      </c>
      <c r="M27" s="5">
        <v>4.4368600000000002</v>
      </c>
      <c r="N27" s="5">
        <v>57.836599999999997</v>
      </c>
      <c r="O27" s="5">
        <f t="shared" si="6"/>
        <v>0.63157969657025892</v>
      </c>
      <c r="P27" s="5">
        <f t="shared" si="7"/>
        <v>0.86362597899043592</v>
      </c>
      <c r="Q27" s="5">
        <v>4.4368999999999996</v>
      </c>
      <c r="R27" s="5">
        <v>12.5846</v>
      </c>
      <c r="S27" s="5">
        <f t="shared" si="8"/>
        <v>0.36923396995797442</v>
      </c>
      <c r="T27" s="5">
        <f t="shared" si="9"/>
        <v>0.41002466416658251</v>
      </c>
      <c r="U27" s="5">
        <v>4.4368999999999996</v>
      </c>
      <c r="V27" s="5">
        <v>18.688500000000001</v>
      </c>
      <c r="W27" s="5">
        <f t="shared" si="10"/>
        <v>0.39344683869823532</v>
      </c>
      <c r="X27" s="5">
        <f t="shared" si="11"/>
        <v>0.62618738880009661</v>
      </c>
      <c r="Y27" s="5">
        <v>3.67422</v>
      </c>
      <c r="Z27" s="5">
        <v>59.484499999999997</v>
      </c>
      <c r="AA27" s="5">
        <f t="shared" si="12"/>
        <v>0.45282977011083431</v>
      </c>
      <c r="AB27" s="5">
        <f t="shared" si="13"/>
        <v>0.57433326188503775</v>
      </c>
      <c r="AC27" s="5">
        <v>3.67422</v>
      </c>
      <c r="AD27" s="5">
        <v>56.578400000000002</v>
      </c>
      <c r="AE27" s="5">
        <f t="shared" si="14"/>
        <v>0.52173876000034081</v>
      </c>
      <c r="AF27" s="5">
        <f t="shared" si="15"/>
        <v>0.61863051143973979</v>
      </c>
      <c r="AG27" s="5">
        <v>3.56528</v>
      </c>
      <c r="AH27" s="5">
        <v>20.6739</v>
      </c>
      <c r="AI27" s="5">
        <f t="shared" si="16"/>
        <v>0.45283057210935163</v>
      </c>
      <c r="AJ27" s="5">
        <f t="shared" si="17"/>
        <v>0.34773401599913878</v>
      </c>
      <c r="AK27" s="5">
        <v>3.56528</v>
      </c>
      <c r="AL27" s="5">
        <v>26.872599999999998</v>
      </c>
      <c r="AM27" s="5">
        <f t="shared" si="18"/>
        <v>0.42105312883450075</v>
      </c>
      <c r="AN27" s="5">
        <f t="shared" si="19"/>
        <v>0.32968591468254699</v>
      </c>
      <c r="AO27" s="5">
        <v>4.3279100000000001</v>
      </c>
      <c r="AP27" s="5">
        <v>35.254399999999997</v>
      </c>
      <c r="AQ27" s="5">
        <f t="shared" si="20"/>
        <v>0.61538494351507567</v>
      </c>
      <c r="AR27" s="5">
        <f t="shared" si="21"/>
        <v>0.64141825803446662</v>
      </c>
      <c r="AS27" s="5">
        <v>4.3279100000000001</v>
      </c>
      <c r="AT27" s="5">
        <v>45.991</v>
      </c>
      <c r="AU27" s="5">
        <f t="shared" si="22"/>
        <v>0.68571487420641275</v>
      </c>
      <c r="AV27" s="5">
        <f t="shared" si="23"/>
        <v>0.57704854680779516</v>
      </c>
      <c r="AW27" s="5">
        <v>3.56528</v>
      </c>
      <c r="AX27" s="5">
        <v>54.4</v>
      </c>
      <c r="AY27" s="5">
        <f t="shared" si="24"/>
        <v>0.60000033657964402</v>
      </c>
      <c r="AZ27" s="5">
        <f t="shared" si="25"/>
        <v>0.55340793489318418</v>
      </c>
      <c r="BA27" s="5">
        <v>3.56528</v>
      </c>
      <c r="BB27" s="5">
        <v>46.333300000000001</v>
      </c>
      <c r="BC27" s="5">
        <f t="shared" si="26"/>
        <v>0.66666666666666663</v>
      </c>
      <c r="BD27" s="5">
        <f t="shared" si="27"/>
        <v>0.51729804985938044</v>
      </c>
      <c r="BE27" s="5">
        <v>3.8921199999999998</v>
      </c>
      <c r="BF27" s="5">
        <v>25.714300000000001</v>
      </c>
      <c r="BG27" s="5">
        <f t="shared" si="28"/>
        <v>0.5714285714285714</v>
      </c>
      <c r="BH27" s="5">
        <f t="shared" si="29"/>
        <v>0.52631654355252355</v>
      </c>
      <c r="BI27" s="5">
        <v>3.8921199999999998</v>
      </c>
      <c r="BJ27" s="5">
        <v>36.485999999999997</v>
      </c>
      <c r="BK27" s="5">
        <f t="shared" si="30"/>
        <v>0.48979602109631892</v>
      </c>
      <c r="BL27" s="5">
        <f t="shared" si="31"/>
        <v>0.61139337229878277</v>
      </c>
    </row>
    <row r="28" spans="1:64" ht="20" customHeight="1" x14ac:dyDescent="0.15">
      <c r="A28" s="25">
        <v>4.0542899999999999</v>
      </c>
      <c r="B28" s="4">
        <v>39.323</v>
      </c>
      <c r="C28" s="5">
        <f t="shared" si="0"/>
        <v>0.49019617326119158</v>
      </c>
      <c r="D28" s="5">
        <f t="shared" si="1"/>
        <v>0.51670218832699544</v>
      </c>
      <c r="E28" s="5">
        <v>4.0542899999999999</v>
      </c>
      <c r="F28" s="5">
        <v>42.552399999999999</v>
      </c>
      <c r="G28" s="5">
        <f t="shared" si="2"/>
        <v>0.42372856556087762</v>
      </c>
      <c r="H28" s="5">
        <f t="shared" si="3"/>
        <v>0.63249362339693094</v>
      </c>
      <c r="I28" s="5">
        <v>4.6217300000000003</v>
      </c>
      <c r="J28" s="5">
        <v>30.302499999999998</v>
      </c>
      <c r="K28" s="5">
        <f t="shared" si="4"/>
        <v>0.54347846537738798</v>
      </c>
      <c r="L28" s="5">
        <f t="shared" si="5"/>
        <v>0.55050013261780273</v>
      </c>
      <c r="M28" s="5">
        <v>4.6217300000000003</v>
      </c>
      <c r="N28" s="5">
        <v>56.601100000000002</v>
      </c>
      <c r="O28" s="5">
        <f t="shared" si="6"/>
        <v>0.65789563588431077</v>
      </c>
      <c r="P28" s="5">
        <f t="shared" si="7"/>
        <v>0.84517728219562649</v>
      </c>
      <c r="Q28" s="5">
        <v>4.6216999999999997</v>
      </c>
      <c r="R28" s="5">
        <v>8.6153999999999993</v>
      </c>
      <c r="S28" s="5">
        <f t="shared" si="8"/>
        <v>0.3846128240336204</v>
      </c>
      <c r="T28" s="5">
        <f t="shared" si="9"/>
        <v>0.28070232599055789</v>
      </c>
      <c r="U28" s="5">
        <v>4.6216999999999997</v>
      </c>
      <c r="V28" s="5">
        <v>19.3233</v>
      </c>
      <c r="W28" s="5">
        <f t="shared" si="10"/>
        <v>0.40983417575596348</v>
      </c>
      <c r="X28" s="5">
        <f t="shared" si="11"/>
        <v>0.64745735452288333</v>
      </c>
      <c r="Y28" s="5">
        <v>3.8273199999999998</v>
      </c>
      <c r="Z28" s="5">
        <v>59.488799999999998</v>
      </c>
      <c r="AA28" s="5">
        <f t="shared" si="12"/>
        <v>0.47169860153735987</v>
      </c>
      <c r="AB28" s="5">
        <f t="shared" si="13"/>
        <v>0.57437477913787005</v>
      </c>
      <c r="AC28" s="5">
        <v>3.8273199999999998</v>
      </c>
      <c r="AD28" s="5">
        <v>49.351599999999998</v>
      </c>
      <c r="AE28" s="5">
        <f t="shared" si="14"/>
        <v>0.54347893999937524</v>
      </c>
      <c r="AF28" s="5">
        <f t="shared" si="15"/>
        <v>0.53961238826777469</v>
      </c>
      <c r="AG28" s="5">
        <v>3.7138300000000002</v>
      </c>
      <c r="AH28" s="5">
        <v>29.020600000000002</v>
      </c>
      <c r="AI28" s="5">
        <f t="shared" si="16"/>
        <v>0.47169808924316559</v>
      </c>
      <c r="AJ28" s="5">
        <f t="shared" si="17"/>
        <v>0.48812511353467941</v>
      </c>
      <c r="AK28" s="5">
        <v>3.7138300000000002</v>
      </c>
      <c r="AL28" s="5">
        <v>30.905799999999999</v>
      </c>
      <c r="AM28" s="5">
        <f t="shared" si="18"/>
        <v>0.43859661554195856</v>
      </c>
      <c r="AN28" s="5">
        <f t="shared" si="19"/>
        <v>0.37916714207020763</v>
      </c>
      <c r="AO28" s="5">
        <v>4.5082399999999998</v>
      </c>
      <c r="AP28" s="5">
        <v>44.665399999999998</v>
      </c>
      <c r="AQ28" s="5">
        <f t="shared" si="20"/>
        <v>0.64102604207398139</v>
      </c>
      <c r="AR28" s="5">
        <f t="shared" si="21"/>
        <v>0.81264191313460643</v>
      </c>
      <c r="AS28" s="5">
        <v>4.5082399999999998</v>
      </c>
      <c r="AT28" s="5">
        <v>46.775500000000001</v>
      </c>
      <c r="AU28" s="5">
        <f t="shared" si="22"/>
        <v>0.71428639331509147</v>
      </c>
      <c r="AV28" s="5">
        <f t="shared" si="23"/>
        <v>0.58689165926394349</v>
      </c>
      <c r="AW28" s="5">
        <v>3.7138300000000002</v>
      </c>
      <c r="AX28" s="5">
        <v>47.5</v>
      </c>
      <c r="AY28" s="5">
        <f t="shared" si="24"/>
        <v>0.62499978963772251</v>
      </c>
      <c r="AZ28" s="5">
        <f t="shared" si="25"/>
        <v>0.4832146490335707</v>
      </c>
      <c r="BA28" s="5">
        <v>3.7138300000000002</v>
      </c>
      <c r="BB28" s="5">
        <v>45.098799999999997</v>
      </c>
      <c r="BC28" s="5">
        <f t="shared" si="26"/>
        <v>0.69444382114915704</v>
      </c>
      <c r="BD28" s="5">
        <f t="shared" si="27"/>
        <v>0.50351521024831436</v>
      </c>
      <c r="BE28" s="5">
        <v>4.0542899999999999</v>
      </c>
      <c r="BF28" s="5">
        <v>35.238100000000003</v>
      </c>
      <c r="BG28" s="5">
        <f t="shared" si="28"/>
        <v>0.59523785054344236</v>
      </c>
      <c r="BH28" s="5">
        <f t="shared" si="29"/>
        <v>0.72124829349265518</v>
      </c>
      <c r="BI28" s="5">
        <v>4.0542899999999999</v>
      </c>
      <c r="BJ28" s="5">
        <v>34.790900000000001</v>
      </c>
      <c r="BK28" s="5">
        <f t="shared" si="30"/>
        <v>0.51020397890368097</v>
      </c>
      <c r="BL28" s="5">
        <f t="shared" si="31"/>
        <v>0.58298869912595852</v>
      </c>
    </row>
    <row r="29" spans="1:64" ht="20" customHeight="1" x14ac:dyDescent="0.15">
      <c r="A29" s="25">
        <v>4.2164599999999997</v>
      </c>
      <c r="B29" s="4">
        <v>45.595199999999998</v>
      </c>
      <c r="C29" s="5">
        <f t="shared" si="0"/>
        <v>0.50980382673880842</v>
      </c>
      <c r="D29" s="5">
        <f t="shared" si="1"/>
        <v>0.59911857226577381</v>
      </c>
      <c r="E29" s="5">
        <v>4.2164599999999997</v>
      </c>
      <c r="F29" s="5">
        <v>44.188699999999997</v>
      </c>
      <c r="G29" s="5">
        <f t="shared" si="2"/>
        <v>0.44067754096150447</v>
      </c>
      <c r="H29" s="5">
        <f t="shared" si="3"/>
        <v>0.65681538470685463</v>
      </c>
      <c r="I29" s="5">
        <v>4.8066000000000004</v>
      </c>
      <c r="J29" s="5">
        <v>35.391300000000001</v>
      </c>
      <c r="K29" s="5">
        <f t="shared" si="4"/>
        <v>0.56521769806608202</v>
      </c>
      <c r="L29" s="5">
        <f t="shared" si="5"/>
        <v>0.64294745791655616</v>
      </c>
      <c r="M29" s="5">
        <v>4.8066000000000004</v>
      </c>
      <c r="N29" s="5">
        <v>62.991700000000002</v>
      </c>
      <c r="O29" s="5">
        <f t="shared" si="6"/>
        <v>0.68421157519836251</v>
      </c>
      <c r="P29" s="5">
        <f t="shared" si="7"/>
        <v>0.94060281172772686</v>
      </c>
      <c r="Q29" s="5">
        <v>4.8066000000000004</v>
      </c>
      <c r="R29" s="5">
        <v>14.4</v>
      </c>
      <c r="S29" s="5">
        <f t="shared" si="8"/>
        <v>0.4</v>
      </c>
      <c r="T29" s="5">
        <f t="shared" si="9"/>
        <v>0.46917304991805764</v>
      </c>
      <c r="U29" s="5">
        <v>4.8066000000000004</v>
      </c>
      <c r="V29" s="5">
        <v>16.046199999999999</v>
      </c>
      <c r="W29" s="5">
        <f t="shared" si="10"/>
        <v>0.42623038042032463</v>
      </c>
      <c r="X29" s="5">
        <f t="shared" si="11"/>
        <v>0.53765299933992072</v>
      </c>
      <c r="Y29" s="5">
        <v>3.98041</v>
      </c>
      <c r="Z29" s="5">
        <v>62.3414</v>
      </c>
      <c r="AA29" s="5">
        <f t="shared" si="12"/>
        <v>0.49056620051245325</v>
      </c>
      <c r="AB29" s="5">
        <f t="shared" si="13"/>
        <v>0.6019171315633467</v>
      </c>
      <c r="AC29" s="5">
        <v>3.98041</v>
      </c>
      <c r="AD29" s="5">
        <v>51.466900000000003</v>
      </c>
      <c r="AE29" s="5">
        <f t="shared" si="14"/>
        <v>0.56521769999971605</v>
      </c>
      <c r="AF29" s="5">
        <f t="shared" si="15"/>
        <v>0.56274116392860074</v>
      </c>
      <c r="AG29" s="5">
        <v>3.8623799999999999</v>
      </c>
      <c r="AH29" s="5">
        <v>27.1663</v>
      </c>
      <c r="AI29" s="5">
        <f t="shared" si="16"/>
        <v>0.49056560637697949</v>
      </c>
      <c r="AJ29" s="5">
        <f t="shared" si="17"/>
        <v>0.45693587561308724</v>
      </c>
      <c r="AK29" s="5">
        <v>3.8623799999999999</v>
      </c>
      <c r="AL29" s="5">
        <v>31.034800000000001</v>
      </c>
      <c r="AM29" s="5">
        <f t="shared" si="18"/>
        <v>0.45614010224941631</v>
      </c>
      <c r="AN29" s="5">
        <f t="shared" si="19"/>
        <v>0.3807497757935559</v>
      </c>
      <c r="AO29" s="5">
        <v>4.6885700000000003</v>
      </c>
      <c r="AP29" s="5">
        <v>49.1111</v>
      </c>
      <c r="AQ29" s="5">
        <f t="shared" si="20"/>
        <v>0.66666714063288712</v>
      </c>
      <c r="AR29" s="5">
        <f t="shared" si="21"/>
        <v>0.89352694166278523</v>
      </c>
      <c r="AS29" s="5">
        <v>4.6885700000000003</v>
      </c>
      <c r="AT29" s="5">
        <v>37.369799999999998</v>
      </c>
      <c r="AU29" s="5">
        <f t="shared" si="22"/>
        <v>0.74285791242377053</v>
      </c>
      <c r="AV29" s="5">
        <f t="shared" si="23"/>
        <v>0.46887844979448029</v>
      </c>
      <c r="AW29" s="5">
        <v>3.8623799999999999</v>
      </c>
      <c r="AX29" s="5">
        <v>51.4</v>
      </c>
      <c r="AY29" s="5">
        <f t="shared" si="24"/>
        <v>0.649999242695801</v>
      </c>
      <c r="AZ29" s="5">
        <f t="shared" si="25"/>
        <v>0.52288911495422175</v>
      </c>
      <c r="BA29" s="5">
        <v>3.8623799999999999</v>
      </c>
      <c r="BB29" s="5">
        <v>57.049399999999999</v>
      </c>
      <c r="BC29" s="5">
        <f t="shared" si="26"/>
        <v>0.72222097563164744</v>
      </c>
      <c r="BD29" s="5">
        <f t="shared" si="27"/>
        <v>0.6369402431004858</v>
      </c>
      <c r="BE29" s="5">
        <v>4.2164599999999997</v>
      </c>
      <c r="BF29" s="5">
        <v>26.761900000000001</v>
      </c>
      <c r="BG29" s="5">
        <f t="shared" si="28"/>
        <v>0.61904712965831321</v>
      </c>
      <c r="BH29" s="5">
        <f t="shared" si="29"/>
        <v>0.54775866762456227</v>
      </c>
      <c r="BI29" s="5">
        <v>4.2164599999999997</v>
      </c>
      <c r="BJ29" s="5">
        <v>31.061199999999999</v>
      </c>
      <c r="BK29" s="5">
        <f t="shared" si="30"/>
        <v>0.53061193671104301</v>
      </c>
      <c r="BL29" s="5">
        <f t="shared" si="31"/>
        <v>0.52049037481902516</v>
      </c>
    </row>
    <row r="30" spans="1:64" ht="20" customHeight="1" x14ac:dyDescent="0.15">
      <c r="A30" s="25">
        <v>4.3786300000000002</v>
      </c>
      <c r="B30" s="4">
        <v>52.190300000000001</v>
      </c>
      <c r="C30" s="5">
        <f t="shared" si="0"/>
        <v>0.52941148021642537</v>
      </c>
      <c r="D30" s="5">
        <f t="shared" si="1"/>
        <v>0.68577784552151133</v>
      </c>
      <c r="E30" s="5">
        <v>4.3786300000000002</v>
      </c>
      <c r="F30" s="5">
        <v>39.305100000000003</v>
      </c>
      <c r="G30" s="5">
        <f t="shared" si="2"/>
        <v>0.45762651636213142</v>
      </c>
      <c r="H30" s="5">
        <f t="shared" si="3"/>
        <v>0.58422615685551726</v>
      </c>
      <c r="I30" s="5">
        <v>4.9914699999999996</v>
      </c>
      <c r="J30" s="5">
        <v>37.538800000000002</v>
      </c>
      <c r="K30" s="5">
        <f t="shared" si="4"/>
        <v>0.58695693075477595</v>
      </c>
      <c r="L30" s="5">
        <f t="shared" si="5"/>
        <v>0.68196070879673876</v>
      </c>
      <c r="M30" s="5">
        <v>4.9914699999999996</v>
      </c>
      <c r="N30" s="5">
        <v>59.900300000000001</v>
      </c>
      <c r="O30" s="5">
        <f t="shared" si="6"/>
        <v>0.71052751451241414</v>
      </c>
      <c r="P30" s="5">
        <f t="shared" si="7"/>
        <v>0.89444149948857321</v>
      </c>
      <c r="Q30" s="5">
        <v>4.9915000000000003</v>
      </c>
      <c r="R30" s="5">
        <v>12.4308</v>
      </c>
      <c r="S30" s="5">
        <f t="shared" si="8"/>
        <v>0.41538717596637958</v>
      </c>
      <c r="T30" s="5">
        <f t="shared" si="9"/>
        <v>0.40501363534176321</v>
      </c>
      <c r="U30" s="5">
        <v>4.9915000000000003</v>
      </c>
      <c r="V30" s="5">
        <v>13.267899999999999</v>
      </c>
      <c r="W30" s="5">
        <f t="shared" si="10"/>
        <v>0.44262658508468572</v>
      </c>
      <c r="X30" s="5">
        <f t="shared" si="11"/>
        <v>0.44456171741235517</v>
      </c>
      <c r="Y30" s="5">
        <v>4.1334999999999997</v>
      </c>
      <c r="Z30" s="5">
        <v>63.681399999999996</v>
      </c>
      <c r="AA30" s="5">
        <f t="shared" si="12"/>
        <v>0.50943379948754663</v>
      </c>
      <c r="AB30" s="5">
        <f t="shared" si="13"/>
        <v>0.61485506616691477</v>
      </c>
      <c r="AC30" s="5">
        <v>4.1334999999999997</v>
      </c>
      <c r="AD30" s="5">
        <v>53.793900000000001</v>
      </c>
      <c r="AE30" s="5">
        <f t="shared" si="14"/>
        <v>0.58695646000005675</v>
      </c>
      <c r="AF30" s="5">
        <f t="shared" si="15"/>
        <v>0.58818467594237767</v>
      </c>
      <c r="AG30" s="5">
        <v>4.0109399999999997</v>
      </c>
      <c r="AH30" s="5">
        <v>34.839399999999998</v>
      </c>
      <c r="AI30" s="5">
        <f t="shared" si="16"/>
        <v>0.50943439362302056</v>
      </c>
      <c r="AJ30" s="5">
        <f t="shared" si="17"/>
        <v>0.58599705314432182</v>
      </c>
      <c r="AK30" s="5">
        <v>4.0109399999999997</v>
      </c>
      <c r="AL30" s="5">
        <v>36.318600000000004</v>
      </c>
      <c r="AM30" s="5">
        <f t="shared" si="18"/>
        <v>0.47368476993881331</v>
      </c>
      <c r="AN30" s="5">
        <f t="shared" si="19"/>
        <v>0.44557396236276181</v>
      </c>
      <c r="AO30" s="5">
        <v>4.8689</v>
      </c>
      <c r="AP30" s="5">
        <v>42.674599999999998</v>
      </c>
      <c r="AQ30" s="5">
        <f t="shared" si="20"/>
        <v>0.69230823919179285</v>
      </c>
      <c r="AR30" s="5">
        <f t="shared" si="21"/>
        <v>0.77642131462505815</v>
      </c>
      <c r="AS30" s="5">
        <v>4.8689</v>
      </c>
      <c r="AT30" s="5">
        <v>36.365699999999997</v>
      </c>
      <c r="AU30" s="5">
        <f t="shared" si="22"/>
        <v>0.77142943153244936</v>
      </c>
      <c r="AV30" s="5">
        <f t="shared" si="23"/>
        <v>0.4562800186699188</v>
      </c>
      <c r="AW30" s="5">
        <v>4.0109399999999997</v>
      </c>
      <c r="AX30" s="5">
        <v>68.099999999999994</v>
      </c>
      <c r="AY30" s="5">
        <f t="shared" si="24"/>
        <v>0.6750003786520995</v>
      </c>
      <c r="AZ30" s="5">
        <f t="shared" si="25"/>
        <v>0.69277721261444558</v>
      </c>
      <c r="BA30" s="5">
        <v>4.0109399999999997</v>
      </c>
      <c r="BB30" s="5">
        <v>49</v>
      </c>
      <c r="BC30" s="5">
        <f t="shared" si="26"/>
        <v>0.74999999999999989</v>
      </c>
      <c r="BD30" s="5">
        <f t="shared" si="27"/>
        <v>0.54707099306782903</v>
      </c>
      <c r="BE30" s="5">
        <v>4.3786300000000002</v>
      </c>
      <c r="BF30" s="5">
        <v>25.857099999999999</v>
      </c>
      <c r="BG30" s="5">
        <f t="shared" si="28"/>
        <v>0.64285640877318428</v>
      </c>
      <c r="BH30" s="5">
        <f t="shared" si="29"/>
        <v>0.52923935313393544</v>
      </c>
      <c r="BI30" s="5">
        <v>4.3786300000000002</v>
      </c>
      <c r="BJ30" s="5">
        <v>34.092500000000001</v>
      </c>
      <c r="BK30" s="5">
        <f t="shared" si="30"/>
        <v>0.55101989451840516</v>
      </c>
      <c r="BL30" s="5">
        <f t="shared" si="31"/>
        <v>0.57128565874845838</v>
      </c>
    </row>
    <row r="31" spans="1:64" ht="20" customHeight="1" x14ac:dyDescent="0.15">
      <c r="A31" s="25">
        <v>4.5408099999999996</v>
      </c>
      <c r="B31" s="4">
        <v>48.0473</v>
      </c>
      <c r="C31" s="5">
        <f t="shared" si="0"/>
        <v>0.5490203427742345</v>
      </c>
      <c r="D31" s="5">
        <f t="shared" si="1"/>
        <v>0.63133903957489634</v>
      </c>
      <c r="E31" s="5">
        <v>4.5408099999999996</v>
      </c>
      <c r="F31" s="5">
        <v>33.3309</v>
      </c>
      <c r="G31" s="5">
        <f t="shared" si="2"/>
        <v>0.47457653689905965</v>
      </c>
      <c r="H31" s="5">
        <f t="shared" si="3"/>
        <v>0.49542638516466209</v>
      </c>
      <c r="I31" s="5">
        <v>5.1763300000000001</v>
      </c>
      <c r="J31" s="5">
        <v>40.073700000000002</v>
      </c>
      <c r="K31" s="5">
        <f t="shared" si="4"/>
        <v>0.60869498752348894</v>
      </c>
      <c r="L31" s="5">
        <f t="shared" si="5"/>
        <v>0.72801178663430555</v>
      </c>
      <c r="M31" s="5">
        <v>5.1763300000000001</v>
      </c>
      <c r="N31" s="5">
        <v>62.781199999999998</v>
      </c>
      <c r="O31" s="5">
        <f t="shared" si="6"/>
        <v>0.73684203034297413</v>
      </c>
      <c r="P31" s="5">
        <f t="shared" si="7"/>
        <v>0.93745958981327326</v>
      </c>
      <c r="Q31" s="5">
        <v>5.1763000000000003</v>
      </c>
      <c r="R31" s="5">
        <v>14.5077</v>
      </c>
      <c r="S31" s="5">
        <f t="shared" si="8"/>
        <v>0.43076603004202557</v>
      </c>
      <c r="T31" s="5">
        <f t="shared" si="9"/>
        <v>0.47268207335390311</v>
      </c>
      <c r="U31" s="5">
        <v>5.1763000000000003</v>
      </c>
      <c r="V31" s="5">
        <v>17.377600000000001</v>
      </c>
      <c r="W31" s="5">
        <f t="shared" si="10"/>
        <v>0.45901392214241382</v>
      </c>
      <c r="X31" s="5">
        <f t="shared" si="11"/>
        <v>0.5822636363331759</v>
      </c>
      <c r="Y31" s="5">
        <v>4.2865900000000003</v>
      </c>
      <c r="Z31" s="5">
        <v>62.590200000000003</v>
      </c>
      <c r="AA31" s="5">
        <f t="shared" si="12"/>
        <v>0.52830139846264013</v>
      </c>
      <c r="AB31" s="5">
        <f t="shared" si="13"/>
        <v>0.6043193391225764</v>
      </c>
      <c r="AC31" s="5">
        <v>4.2865900000000003</v>
      </c>
      <c r="AD31" s="5">
        <v>60.223100000000002</v>
      </c>
      <c r="AE31" s="5">
        <f t="shared" si="14"/>
        <v>0.60869522000039766</v>
      </c>
      <c r="AF31" s="5">
        <f t="shared" si="15"/>
        <v>0.65848180849028237</v>
      </c>
      <c r="AG31" s="5">
        <v>4.1594899999999999</v>
      </c>
      <c r="AH31" s="5">
        <v>34.445399999999999</v>
      </c>
      <c r="AI31" s="5">
        <f t="shared" si="16"/>
        <v>0.52830191075683453</v>
      </c>
      <c r="AJ31" s="5">
        <f t="shared" si="17"/>
        <v>0.57936999185914295</v>
      </c>
      <c r="AK31" s="5">
        <v>4.1594899999999999</v>
      </c>
      <c r="AL31" s="5">
        <v>26.454599999999999</v>
      </c>
      <c r="AM31" s="5">
        <f t="shared" si="18"/>
        <v>0.49122825664627112</v>
      </c>
      <c r="AN31" s="5">
        <f t="shared" si="19"/>
        <v>0.32455769067975959</v>
      </c>
      <c r="AO31" s="5">
        <v>5.0492299999999997</v>
      </c>
      <c r="AP31" s="5">
        <v>39.0914</v>
      </c>
      <c r="AQ31" s="5">
        <f t="shared" si="20"/>
        <v>0.71794933775069847</v>
      </c>
      <c r="AR31" s="5">
        <f t="shared" si="21"/>
        <v>0.71122860386585929</v>
      </c>
      <c r="AS31" s="5">
        <v>5.0492299999999997</v>
      </c>
      <c r="AT31" s="5">
        <v>55.64</v>
      </c>
      <c r="AU31" s="5">
        <f t="shared" si="22"/>
        <v>0.80000095064112808</v>
      </c>
      <c r="AV31" s="5">
        <f t="shared" si="23"/>
        <v>0.69811443857245381</v>
      </c>
      <c r="AW31" s="5">
        <v>4.1594899999999999</v>
      </c>
      <c r="AX31" s="5">
        <v>67</v>
      </c>
      <c r="AY31" s="5">
        <f t="shared" si="24"/>
        <v>0.69999983171017799</v>
      </c>
      <c r="AZ31" s="5">
        <f t="shared" si="25"/>
        <v>0.68158697863682605</v>
      </c>
      <c r="BA31" s="5">
        <v>4.1594899999999999</v>
      </c>
      <c r="BB31" s="5">
        <v>57.543199999999999</v>
      </c>
      <c r="BC31" s="5">
        <f t="shared" si="26"/>
        <v>0.7777771544824903</v>
      </c>
      <c r="BD31" s="5">
        <f t="shared" si="27"/>
        <v>0.64245337894491217</v>
      </c>
      <c r="BE31" s="5">
        <v>4.5408099999999996</v>
      </c>
      <c r="BF31" s="5">
        <v>18.666699999999999</v>
      </c>
      <c r="BG31" s="5">
        <f t="shared" si="28"/>
        <v>0.66666715605597238</v>
      </c>
      <c r="BH31" s="5">
        <f t="shared" si="29"/>
        <v>0.38206729421107677</v>
      </c>
      <c r="BI31" s="5">
        <v>4.5408099999999996</v>
      </c>
      <c r="BJ31" s="5">
        <v>33.183700000000002</v>
      </c>
      <c r="BK31" s="5">
        <f t="shared" si="30"/>
        <v>0.57142911075567449</v>
      </c>
      <c r="BL31" s="5">
        <f t="shared" si="31"/>
        <v>0.55605696015872164</v>
      </c>
    </row>
    <row r="32" spans="1:64" ht="20" customHeight="1" x14ac:dyDescent="0.15">
      <c r="A32" s="25">
        <v>4.7029800000000002</v>
      </c>
      <c r="B32" s="4">
        <v>45.108400000000003</v>
      </c>
      <c r="C32" s="5">
        <f t="shared" si="0"/>
        <v>0.56862799625185145</v>
      </c>
      <c r="D32" s="5">
        <f t="shared" si="1"/>
        <v>0.59272204541691742</v>
      </c>
      <c r="E32" s="5">
        <v>4.7029800000000002</v>
      </c>
      <c r="F32" s="5">
        <v>32.504199999999997</v>
      </c>
      <c r="G32" s="5">
        <f t="shared" si="2"/>
        <v>0.49152551229968661</v>
      </c>
      <c r="H32" s="5">
        <f t="shared" si="3"/>
        <v>0.48313841836461685</v>
      </c>
      <c r="I32" s="5">
        <v>5.3612000000000002</v>
      </c>
      <c r="J32" s="5">
        <v>37.914900000000003</v>
      </c>
      <c r="K32" s="5">
        <f t="shared" si="4"/>
        <v>0.63043422021218298</v>
      </c>
      <c r="L32" s="5">
        <f t="shared" si="5"/>
        <v>0.68879325066218067</v>
      </c>
      <c r="M32" s="5">
        <v>5.3612000000000002</v>
      </c>
      <c r="N32" s="5">
        <v>66.969499999999996</v>
      </c>
      <c r="O32" s="5">
        <f t="shared" si="6"/>
        <v>0.76315796965702598</v>
      </c>
      <c r="P32" s="5">
        <f t="shared" si="7"/>
        <v>1</v>
      </c>
      <c r="Q32" s="5">
        <v>5.3612000000000002</v>
      </c>
      <c r="R32" s="5">
        <v>15.8</v>
      </c>
      <c r="S32" s="5">
        <f t="shared" si="8"/>
        <v>0.44615320600840508</v>
      </c>
      <c r="T32" s="5">
        <f t="shared" si="9"/>
        <v>0.5147870964378688</v>
      </c>
      <c r="U32" s="5">
        <v>5.3612000000000002</v>
      </c>
      <c r="V32" s="5">
        <v>20.630700000000001</v>
      </c>
      <c r="W32" s="5">
        <f t="shared" si="10"/>
        <v>0.47541012680677491</v>
      </c>
      <c r="X32" s="5">
        <f t="shared" si="11"/>
        <v>0.69126383402189329</v>
      </c>
      <c r="Y32" s="5">
        <v>4.4396899999999997</v>
      </c>
      <c r="Z32" s="5">
        <v>59.961599999999997</v>
      </c>
      <c r="AA32" s="5">
        <f t="shared" si="12"/>
        <v>0.54717022988916553</v>
      </c>
      <c r="AB32" s="5">
        <f t="shared" si="13"/>
        <v>0.57893974591441266</v>
      </c>
      <c r="AC32" s="5">
        <v>4.4396899999999997</v>
      </c>
      <c r="AD32" s="5">
        <v>56.9773</v>
      </c>
      <c r="AE32" s="5">
        <f t="shared" si="14"/>
        <v>0.63043539999943199</v>
      </c>
      <c r="AF32" s="5">
        <f t="shared" si="15"/>
        <v>0.62299210015581008</v>
      </c>
      <c r="AG32" s="5">
        <v>4.3080400000000001</v>
      </c>
      <c r="AH32" s="5">
        <v>36.463900000000002</v>
      </c>
      <c r="AI32" s="5">
        <f t="shared" si="16"/>
        <v>0.54716942789064849</v>
      </c>
      <c r="AJ32" s="5">
        <f t="shared" si="17"/>
        <v>0.61332106598130964</v>
      </c>
      <c r="AK32" s="5">
        <v>4.3080400000000001</v>
      </c>
      <c r="AL32" s="5">
        <v>32.6584</v>
      </c>
      <c r="AM32" s="5">
        <f t="shared" si="18"/>
        <v>0.50877174335372888</v>
      </c>
      <c r="AN32" s="5">
        <f t="shared" si="19"/>
        <v>0.40066887744648799</v>
      </c>
      <c r="AO32" s="5">
        <v>5.2295600000000002</v>
      </c>
      <c r="AP32" s="5">
        <v>34.921799999999998</v>
      </c>
      <c r="AQ32" s="5">
        <f t="shared" si="20"/>
        <v>0.74359043630960431</v>
      </c>
      <c r="AR32" s="5">
        <f t="shared" si="21"/>
        <v>0.63536693642291564</v>
      </c>
      <c r="AS32" s="5">
        <v>5.2295600000000002</v>
      </c>
      <c r="AT32" s="5">
        <v>54.055500000000002</v>
      </c>
      <c r="AU32" s="5">
        <f t="shared" si="22"/>
        <v>0.82857246974980714</v>
      </c>
      <c r="AV32" s="5">
        <f t="shared" si="23"/>
        <v>0.67823373533884401</v>
      </c>
      <c r="AW32" s="5">
        <v>4.3080400000000001</v>
      </c>
      <c r="AX32" s="5">
        <v>73.2</v>
      </c>
      <c r="AY32" s="5">
        <f t="shared" si="24"/>
        <v>0.72499928476825659</v>
      </c>
      <c r="AZ32" s="5">
        <f t="shared" si="25"/>
        <v>0.74465920651068163</v>
      </c>
      <c r="BA32" s="5">
        <v>4.3080400000000001</v>
      </c>
      <c r="BB32" s="5">
        <v>58.456800000000001</v>
      </c>
      <c r="BC32" s="5">
        <f t="shared" si="26"/>
        <v>0.80555430896498081</v>
      </c>
      <c r="BD32" s="5">
        <f t="shared" si="27"/>
        <v>0.65265346178709116</v>
      </c>
      <c r="BE32" s="5">
        <v>4.7029800000000002</v>
      </c>
      <c r="BF32" s="5">
        <v>19.8095</v>
      </c>
      <c r="BG32" s="5">
        <f t="shared" si="28"/>
        <v>0.69047643517084334</v>
      </c>
      <c r="BH32" s="5">
        <f t="shared" si="29"/>
        <v>0.40545795800405671</v>
      </c>
      <c r="BI32" s="5">
        <v>4.7029800000000002</v>
      </c>
      <c r="BJ32" s="5">
        <v>32.773800000000001</v>
      </c>
      <c r="BK32" s="5">
        <f t="shared" si="30"/>
        <v>0.59183706856303664</v>
      </c>
      <c r="BL32" s="5">
        <f t="shared" si="31"/>
        <v>0.54918829427851357</v>
      </c>
    </row>
    <row r="33" spans="1:64" ht="20" customHeight="1" x14ac:dyDescent="0.15">
      <c r="A33" s="25">
        <v>4.8651499999999999</v>
      </c>
      <c r="B33" s="4">
        <v>44.685099999999998</v>
      </c>
      <c r="C33" s="5">
        <f t="shared" si="0"/>
        <v>0.58823564972946829</v>
      </c>
      <c r="D33" s="5">
        <f t="shared" si="1"/>
        <v>0.58715990528725237</v>
      </c>
      <c r="E33" s="5">
        <v>4.8651499999999999</v>
      </c>
      <c r="F33" s="5">
        <v>33.872199999999999</v>
      </c>
      <c r="G33" s="5">
        <f t="shared" si="2"/>
        <v>0.50847448770031345</v>
      </c>
      <c r="H33" s="5">
        <f t="shared" si="3"/>
        <v>0.50347220157794914</v>
      </c>
      <c r="I33" s="5">
        <v>5.5460700000000003</v>
      </c>
      <c r="J33" s="5">
        <v>32.421599999999998</v>
      </c>
      <c r="K33" s="5">
        <f t="shared" si="4"/>
        <v>0.65217345290087703</v>
      </c>
      <c r="L33" s="5">
        <f t="shared" si="5"/>
        <v>0.58899744574478519</v>
      </c>
      <c r="M33" s="5">
        <v>5.5460700000000003</v>
      </c>
      <c r="N33" s="5">
        <v>61.293599999999998</v>
      </c>
      <c r="O33" s="5">
        <f t="shared" si="6"/>
        <v>0.78947390897107772</v>
      </c>
      <c r="P33" s="5">
        <f t="shared" si="7"/>
        <v>0.91524649280642678</v>
      </c>
      <c r="Q33" s="5">
        <v>5.5461</v>
      </c>
      <c r="R33" s="5">
        <v>18.076899999999998</v>
      </c>
      <c r="S33" s="5">
        <f t="shared" si="8"/>
        <v>0.46154038197478464</v>
      </c>
      <c r="T33" s="5">
        <f t="shared" si="9"/>
        <v>0.58897182680998161</v>
      </c>
      <c r="U33" s="5">
        <v>5.5461</v>
      </c>
      <c r="V33" s="5">
        <v>15.8705</v>
      </c>
      <c r="W33" s="5">
        <f t="shared" si="10"/>
        <v>0.49180633147113595</v>
      </c>
      <c r="X33" s="5">
        <f t="shared" si="11"/>
        <v>0.53176589635080029</v>
      </c>
      <c r="Y33" s="5">
        <v>4.5927800000000003</v>
      </c>
      <c r="Z33" s="5">
        <v>64.0655</v>
      </c>
      <c r="AA33" s="5">
        <f t="shared" si="12"/>
        <v>0.56603782886425902</v>
      </c>
      <c r="AB33" s="5">
        <f t="shared" si="13"/>
        <v>0.61856361891410183</v>
      </c>
      <c r="AC33" s="5">
        <v>4.5927800000000003</v>
      </c>
      <c r="AD33" s="5">
        <v>55.319499999999998</v>
      </c>
      <c r="AE33" s="5">
        <f t="shared" si="14"/>
        <v>0.65217415999977291</v>
      </c>
      <c r="AF33" s="5">
        <f t="shared" si="15"/>
        <v>0.60486564797856923</v>
      </c>
      <c r="AG33" s="5">
        <v>4.4565999999999999</v>
      </c>
      <c r="AH33" s="5">
        <v>32.9925</v>
      </c>
      <c r="AI33" s="5">
        <f t="shared" si="16"/>
        <v>0.5660382151366895</v>
      </c>
      <c r="AJ33" s="5">
        <f t="shared" si="17"/>
        <v>0.5549322828712332</v>
      </c>
      <c r="AK33" s="5">
        <v>4.4565999999999999</v>
      </c>
      <c r="AL33" s="5">
        <v>30.966799999999999</v>
      </c>
      <c r="AM33" s="5">
        <f t="shared" si="18"/>
        <v>0.52631641104312588</v>
      </c>
      <c r="AN33" s="5">
        <f t="shared" si="19"/>
        <v>0.37991551925721723</v>
      </c>
      <c r="AO33" s="5">
        <v>5.4098899999999999</v>
      </c>
      <c r="AP33" s="5">
        <v>37.3491</v>
      </c>
      <c r="AQ33" s="5">
        <f t="shared" si="20"/>
        <v>0.76923153486850993</v>
      </c>
      <c r="AR33" s="5">
        <f t="shared" si="21"/>
        <v>0.67952921227293894</v>
      </c>
      <c r="AS33" s="5">
        <v>5.4098899999999999</v>
      </c>
      <c r="AT33" s="5">
        <v>67.877499999999998</v>
      </c>
      <c r="AU33" s="5">
        <f t="shared" si="22"/>
        <v>0.85714398885848586</v>
      </c>
      <c r="AV33" s="5">
        <f t="shared" si="23"/>
        <v>0.8516582099964366</v>
      </c>
      <c r="AW33" s="5">
        <v>4.4565999999999999</v>
      </c>
      <c r="AX33" s="5">
        <v>70</v>
      </c>
      <c r="AY33" s="5">
        <f t="shared" si="24"/>
        <v>0.75000042072455497</v>
      </c>
      <c r="AZ33" s="5">
        <f t="shared" si="25"/>
        <v>0.71210579857578837</v>
      </c>
      <c r="BA33" s="5">
        <v>4.4565999999999999</v>
      </c>
      <c r="BB33" s="5">
        <v>58</v>
      </c>
      <c r="BC33" s="5">
        <f t="shared" si="26"/>
        <v>0.83333333333333326</v>
      </c>
      <c r="BD33" s="5">
        <f t="shared" si="27"/>
        <v>0.64755342036600172</v>
      </c>
      <c r="BE33" s="5">
        <v>4.8651499999999999</v>
      </c>
      <c r="BF33" s="5">
        <v>19.714300000000001</v>
      </c>
      <c r="BG33" s="5">
        <f t="shared" si="28"/>
        <v>0.7142857142857143</v>
      </c>
      <c r="BH33" s="5">
        <f t="shared" si="29"/>
        <v>0.40350941828311548</v>
      </c>
      <c r="BI33" s="5">
        <v>4.8651499999999999</v>
      </c>
      <c r="BJ33" s="5">
        <v>26.955400000000001</v>
      </c>
      <c r="BK33" s="5">
        <f t="shared" si="30"/>
        <v>0.61224502637039868</v>
      </c>
      <c r="BL33" s="5">
        <f t="shared" si="31"/>
        <v>0.45168976888841228</v>
      </c>
    </row>
    <row r="34" spans="1:64" ht="20" customHeight="1" x14ac:dyDescent="0.15">
      <c r="A34" s="25">
        <v>5.0273199999999996</v>
      </c>
      <c r="B34" s="4">
        <v>44.408299999999997</v>
      </c>
      <c r="C34" s="5">
        <f t="shared" si="0"/>
        <v>0.60784330320708524</v>
      </c>
      <c r="D34" s="5">
        <f t="shared" si="1"/>
        <v>0.58352276758847776</v>
      </c>
      <c r="E34" s="5">
        <v>5.0273199999999996</v>
      </c>
      <c r="F34" s="5">
        <v>37.864400000000003</v>
      </c>
      <c r="G34" s="5">
        <f t="shared" si="2"/>
        <v>0.52542346310094024</v>
      </c>
      <c r="H34" s="5">
        <f t="shared" si="3"/>
        <v>0.56281176981206127</v>
      </c>
      <c r="I34" s="5">
        <v>5.7309400000000004</v>
      </c>
      <c r="J34" s="5">
        <v>35.158799999999999</v>
      </c>
      <c r="K34" s="5">
        <f t="shared" si="4"/>
        <v>0.67391268558957107</v>
      </c>
      <c r="L34" s="5">
        <f t="shared" si="5"/>
        <v>0.63872367173278788</v>
      </c>
      <c r="M34" s="5">
        <v>5.7309400000000004</v>
      </c>
      <c r="N34" s="5">
        <v>62.146799999999999</v>
      </c>
      <c r="O34" s="5">
        <f t="shared" si="6"/>
        <v>0.81578984828512957</v>
      </c>
      <c r="P34" s="5">
        <f t="shared" si="7"/>
        <v>0.92798662077512906</v>
      </c>
      <c r="Q34" s="5">
        <v>5.7309000000000001</v>
      </c>
      <c r="R34" s="5">
        <v>16.876899999999999</v>
      </c>
      <c r="S34" s="5">
        <f t="shared" si="8"/>
        <v>0.47691923605043063</v>
      </c>
      <c r="T34" s="5">
        <f t="shared" si="9"/>
        <v>0.54987407265014354</v>
      </c>
      <c r="U34" s="5">
        <v>5.7309000000000001</v>
      </c>
      <c r="V34" s="5">
        <v>16.432099999999998</v>
      </c>
      <c r="W34" s="5">
        <f t="shared" si="10"/>
        <v>0.50819366852886405</v>
      </c>
      <c r="X34" s="5">
        <f t="shared" si="11"/>
        <v>0.55058318171613907</v>
      </c>
      <c r="Y34" s="5">
        <v>4.74587</v>
      </c>
      <c r="Z34" s="5">
        <v>64.541799999999995</v>
      </c>
      <c r="AA34" s="5">
        <f t="shared" si="12"/>
        <v>0.5849054278393524</v>
      </c>
      <c r="AB34" s="5">
        <f t="shared" si="13"/>
        <v>0.62316237880341485</v>
      </c>
      <c r="AC34" s="5">
        <v>4.74587</v>
      </c>
      <c r="AD34" s="5">
        <v>57.969799999999999</v>
      </c>
      <c r="AE34" s="5">
        <f t="shared" si="14"/>
        <v>0.6739129200001136</v>
      </c>
      <c r="AF34" s="5">
        <f t="shared" si="15"/>
        <v>0.63384413525407979</v>
      </c>
      <c r="AG34" s="5">
        <v>4.6051500000000001</v>
      </c>
      <c r="AH34" s="5">
        <v>30.608000000000001</v>
      </c>
      <c r="AI34" s="5">
        <f t="shared" si="16"/>
        <v>0.58490573227050346</v>
      </c>
      <c r="AJ34" s="5">
        <f t="shared" si="17"/>
        <v>0.51482510613390031</v>
      </c>
      <c r="AK34" s="5">
        <v>4.6051500000000001</v>
      </c>
      <c r="AL34" s="5">
        <v>31.3613</v>
      </c>
      <c r="AM34" s="5">
        <f t="shared" si="18"/>
        <v>0.54385989775058374</v>
      </c>
      <c r="AN34" s="5">
        <f t="shared" si="19"/>
        <v>0.38475543401582879</v>
      </c>
      <c r="AO34" s="5">
        <v>5.5902200000000004</v>
      </c>
      <c r="AP34" s="5">
        <v>41.264299999999999</v>
      </c>
      <c r="AQ34" s="5">
        <f t="shared" si="20"/>
        <v>0.79487263342741565</v>
      </c>
      <c r="AR34" s="5">
        <f t="shared" si="21"/>
        <v>0.75076232824871914</v>
      </c>
      <c r="AS34" s="5">
        <v>5.5902200000000004</v>
      </c>
      <c r="AT34" s="5">
        <v>79.700400000000002</v>
      </c>
      <c r="AU34" s="5">
        <f t="shared" si="22"/>
        <v>0.88571550796716492</v>
      </c>
      <c r="AV34" s="5">
        <f t="shared" si="23"/>
        <v>1</v>
      </c>
      <c r="AW34" s="5">
        <v>4.6051500000000001</v>
      </c>
      <c r="AX34" s="5">
        <v>65.7</v>
      </c>
      <c r="AY34" s="5">
        <f t="shared" si="24"/>
        <v>0.77499987378263357</v>
      </c>
      <c r="AZ34" s="5">
        <f t="shared" si="25"/>
        <v>0.6683621566632757</v>
      </c>
      <c r="BA34" s="5">
        <v>4.6051500000000001</v>
      </c>
      <c r="BB34" s="5">
        <v>58.777799999999999</v>
      </c>
      <c r="BC34" s="5">
        <f t="shared" si="26"/>
        <v>0.86111048781582367</v>
      </c>
      <c r="BD34" s="5">
        <f t="shared" si="27"/>
        <v>0.65623733502739268</v>
      </c>
      <c r="BE34" s="5">
        <v>5.0273199999999996</v>
      </c>
      <c r="BF34" s="5">
        <v>20.142900000000001</v>
      </c>
      <c r="BG34" s="5">
        <f t="shared" si="28"/>
        <v>0.73809499340058515</v>
      </c>
      <c r="BH34" s="5">
        <f t="shared" si="29"/>
        <v>0.41228194059819351</v>
      </c>
      <c r="BI34" s="5">
        <v>5.0273199999999996</v>
      </c>
      <c r="BJ34" s="5">
        <v>27.1233</v>
      </c>
      <c r="BK34" s="5">
        <f t="shared" si="30"/>
        <v>0.63265298417776072</v>
      </c>
      <c r="BL34" s="5">
        <f t="shared" si="31"/>
        <v>0.45450325754732157</v>
      </c>
    </row>
    <row r="35" spans="1:64" ht="20" customHeight="1" x14ac:dyDescent="0.15">
      <c r="A35" s="25">
        <v>5.1894900000000002</v>
      </c>
      <c r="B35" s="4">
        <v>48.256100000000004</v>
      </c>
      <c r="C35" s="5">
        <f t="shared" ref="C35:C54" si="32">$A35/8.27075</f>
        <v>0.62745095668470219</v>
      </c>
      <c r="D35" s="5">
        <f t="shared" ref="D35:D54" si="33">B35/76.1038</f>
        <v>0.63408266078697773</v>
      </c>
      <c r="E35" s="5">
        <v>5.1894900000000002</v>
      </c>
      <c r="F35" s="5">
        <v>40.548099999999998</v>
      </c>
      <c r="G35" s="5">
        <f t="shared" ref="G35:G62" si="34">E35/9.56813</f>
        <v>0.54237243850156724</v>
      </c>
      <c r="H35" s="5">
        <f t="shared" ref="H35:H62" si="35">F35/67.2772</f>
        <v>0.60270195549160788</v>
      </c>
      <c r="I35" s="5">
        <v>5.9158099999999996</v>
      </c>
      <c r="J35" s="5">
        <v>33.340299999999999</v>
      </c>
      <c r="K35" s="5">
        <f t="shared" si="4"/>
        <v>0.69565191827826489</v>
      </c>
      <c r="L35" s="5">
        <f t="shared" si="5"/>
        <v>0.60568730538791615</v>
      </c>
      <c r="M35" s="5">
        <v>5.9158099999999996</v>
      </c>
      <c r="N35" s="5">
        <v>63.592799999999997</v>
      </c>
      <c r="O35" s="5">
        <f t="shared" si="6"/>
        <v>0.8421057875991812</v>
      </c>
      <c r="P35" s="5">
        <f t="shared" si="7"/>
        <v>0.94957853948439219</v>
      </c>
      <c r="Q35" s="5">
        <v>5.9157999999999999</v>
      </c>
      <c r="R35" s="5">
        <v>17.030799999999999</v>
      </c>
      <c r="S35" s="5">
        <f t="shared" ref="S35:S68" si="36">Q35/12.0165</f>
        <v>0.49230641201681019</v>
      </c>
      <c r="T35" s="5">
        <f t="shared" ref="T35:T68" si="37">R35/30.6923</f>
        <v>0.5548883596211428</v>
      </c>
      <c r="U35" s="5">
        <v>5.9157999999999999</v>
      </c>
      <c r="V35" s="5">
        <v>17.506</v>
      </c>
      <c r="W35" s="5">
        <f t="shared" ref="W35:W64" si="38">U35/11.277</f>
        <v>0.52458987319322514</v>
      </c>
      <c r="X35" s="5">
        <f t="shared" ref="X35:X64" si="39">V35/29.8449</f>
        <v>0.58656587892738798</v>
      </c>
      <c r="Y35" s="5">
        <v>4.8989700000000003</v>
      </c>
      <c r="Z35" s="5">
        <v>66.068399999999997</v>
      </c>
      <c r="AA35" s="5">
        <f t="shared" ref="AA35:AA56" si="40">Y35/8.11391</f>
        <v>0.60377425926587802</v>
      </c>
      <c r="AB35" s="5">
        <f t="shared" ref="AB35:AB56" si="41">Z35/103.5714</f>
        <v>0.63790196907640528</v>
      </c>
      <c r="AC35" s="5">
        <v>4.8989700000000003</v>
      </c>
      <c r="AD35" s="5">
        <v>59.826099999999997</v>
      </c>
      <c r="AE35" s="5">
        <f t="shared" si="14"/>
        <v>0.69565309999914804</v>
      </c>
      <c r="AF35" s="5">
        <f t="shared" si="15"/>
        <v>0.65414099445097451</v>
      </c>
      <c r="AG35" s="5">
        <v>4.7537000000000003</v>
      </c>
      <c r="AH35" s="5">
        <v>31.070799999999998</v>
      </c>
      <c r="AI35" s="5">
        <f t="shared" ref="AI35:AI56" si="42">AG35/7.87332</f>
        <v>0.60377324940431742</v>
      </c>
      <c r="AJ35" s="5">
        <f t="shared" ref="AJ35:AJ56" si="43">AH35/59.4532</f>
        <v>0.52260938015111036</v>
      </c>
      <c r="AK35" s="5">
        <v>4.7537000000000003</v>
      </c>
      <c r="AL35" s="5">
        <v>27.229900000000001</v>
      </c>
      <c r="AM35" s="5">
        <f t="shared" ref="AM35:AM60" si="44">AK35/8.46753</f>
        <v>0.5614033844580415</v>
      </c>
      <c r="AN35" s="5">
        <f t="shared" ref="AN35:AN60" si="45">AL35/81.5097</f>
        <v>0.33406944204186745</v>
      </c>
      <c r="AO35" s="5">
        <v>5.7705500000000001</v>
      </c>
      <c r="AP35" s="5">
        <v>35.883600000000001</v>
      </c>
      <c r="AQ35" s="5">
        <f t="shared" si="20"/>
        <v>0.82051373198632138</v>
      </c>
      <c r="AR35" s="5">
        <f t="shared" si="21"/>
        <v>0.65286591755938517</v>
      </c>
      <c r="AS35" s="5">
        <v>5.7705500000000001</v>
      </c>
      <c r="AT35" s="5">
        <v>76.968999999999994</v>
      </c>
      <c r="AU35" s="5">
        <f t="shared" si="22"/>
        <v>0.91428702707584375</v>
      </c>
      <c r="AV35" s="5">
        <f t="shared" si="23"/>
        <v>0.96572915568805162</v>
      </c>
      <c r="AW35" s="5">
        <v>4.7537000000000003</v>
      </c>
      <c r="AX35" s="5">
        <v>66</v>
      </c>
      <c r="AY35" s="5">
        <f t="shared" si="24"/>
        <v>0.79999932684071207</v>
      </c>
      <c r="AZ35" s="5">
        <f t="shared" si="25"/>
        <v>0.67141403865717197</v>
      </c>
      <c r="BA35" s="5">
        <v>4.7537000000000003</v>
      </c>
      <c r="BB35" s="5">
        <v>65.938299999999998</v>
      </c>
      <c r="BC35" s="5">
        <f t="shared" si="26"/>
        <v>0.88888764229831407</v>
      </c>
      <c r="BD35" s="5">
        <f t="shared" si="27"/>
        <v>0.7361822706572333</v>
      </c>
      <c r="BE35" s="5">
        <v>5.1894900000000002</v>
      </c>
      <c r="BF35" s="5">
        <v>28.238099999999999</v>
      </c>
      <c r="BG35" s="5">
        <f t="shared" si="28"/>
        <v>0.76190427251545612</v>
      </c>
      <c r="BH35" s="5">
        <f t="shared" si="29"/>
        <v>0.57797331401167895</v>
      </c>
      <c r="BI35" s="5">
        <v>5.1894900000000002</v>
      </c>
      <c r="BJ35" s="5">
        <v>27</v>
      </c>
      <c r="BK35" s="5">
        <f t="shared" ref="BK35:BK52" si="46">BI35/7.94641</f>
        <v>0.65306094198512288</v>
      </c>
      <c r="BL35" s="5">
        <f t="shared" ref="BL35:BL52" si="47">BJ35/59.6768</f>
        <v>0.45243712799613922</v>
      </c>
    </row>
    <row r="36" spans="1:64" ht="20" customHeight="1" x14ac:dyDescent="0.15">
      <c r="A36" s="25">
        <v>5.3516700000000004</v>
      </c>
      <c r="B36" s="4">
        <v>48.9343</v>
      </c>
      <c r="C36" s="5">
        <f t="shared" si="32"/>
        <v>0.64705981924251132</v>
      </c>
      <c r="D36" s="5">
        <f t="shared" si="33"/>
        <v>0.64299417374690881</v>
      </c>
      <c r="E36" s="5">
        <v>5.3516700000000004</v>
      </c>
      <c r="F36" s="5">
        <v>41.043999999999997</v>
      </c>
      <c r="G36" s="5">
        <f t="shared" si="34"/>
        <v>0.55932245903849553</v>
      </c>
      <c r="H36" s="5">
        <f t="shared" si="35"/>
        <v>0.61007295190644084</v>
      </c>
      <c r="I36" s="5">
        <v>6.1006799999999997</v>
      </c>
      <c r="J36" s="5">
        <v>40.143700000000003</v>
      </c>
      <c r="K36" s="5">
        <f t="shared" si="4"/>
        <v>0.71739115096695893</v>
      </c>
      <c r="L36" s="5">
        <f t="shared" si="5"/>
        <v>0.72928346419501</v>
      </c>
      <c r="M36" s="5">
        <v>6.1006799999999997</v>
      </c>
      <c r="N36" s="5">
        <v>62.005499999999998</v>
      </c>
      <c r="O36" s="5">
        <f t="shared" si="6"/>
        <v>0.86842172691323294</v>
      </c>
      <c r="P36" s="5">
        <f t="shared" si="7"/>
        <v>0.92587670506723208</v>
      </c>
      <c r="Q36" s="5">
        <v>6.1006999999999998</v>
      </c>
      <c r="R36" s="5">
        <v>17.476900000000001</v>
      </c>
      <c r="S36" s="5">
        <f t="shared" si="36"/>
        <v>0.50769358798318975</v>
      </c>
      <c r="T36" s="5">
        <f t="shared" si="37"/>
        <v>0.56942294973006258</v>
      </c>
      <c r="U36" s="5">
        <v>6.1006999999999998</v>
      </c>
      <c r="V36" s="5">
        <v>16.158000000000001</v>
      </c>
      <c r="W36" s="5">
        <f t="shared" si="38"/>
        <v>0.54098607785758623</v>
      </c>
      <c r="X36" s="5">
        <f t="shared" si="39"/>
        <v>0.54139903300061321</v>
      </c>
      <c r="Y36" s="5">
        <v>5.05206</v>
      </c>
      <c r="Z36" s="5">
        <v>65.243899999999996</v>
      </c>
      <c r="AA36" s="5">
        <f t="shared" si="40"/>
        <v>0.62264185824097129</v>
      </c>
      <c r="AB36" s="5">
        <f t="shared" si="41"/>
        <v>0.6299412772251799</v>
      </c>
      <c r="AC36" s="5">
        <v>5.05206</v>
      </c>
      <c r="AD36" s="5">
        <v>58.043500000000002</v>
      </c>
      <c r="AE36" s="5">
        <f t="shared" si="14"/>
        <v>0.71739185999948885</v>
      </c>
      <c r="AF36" s="5">
        <f t="shared" si="15"/>
        <v>0.63464997403165413</v>
      </c>
      <c r="AG36" s="5">
        <v>4.9022600000000001</v>
      </c>
      <c r="AH36" s="5">
        <v>39.7864</v>
      </c>
      <c r="AI36" s="5">
        <f t="shared" si="42"/>
        <v>0.62264203665035844</v>
      </c>
      <c r="AJ36" s="5">
        <f t="shared" si="43"/>
        <v>0.66920535816406856</v>
      </c>
      <c r="AK36" s="5">
        <v>4.9022600000000001</v>
      </c>
      <c r="AL36" s="5">
        <v>31.684200000000001</v>
      </c>
      <c r="AM36" s="5">
        <f t="shared" si="44"/>
        <v>0.5789480521474385</v>
      </c>
      <c r="AN36" s="5">
        <f t="shared" si="45"/>
        <v>0.38871692571558969</v>
      </c>
      <c r="AO36" s="5">
        <v>5.9508799999999997</v>
      </c>
      <c r="AP36" s="5">
        <v>43.674599999999998</v>
      </c>
      <c r="AQ36" s="5">
        <f t="shared" si="20"/>
        <v>0.846154830545227</v>
      </c>
      <c r="AR36" s="5">
        <f t="shared" si="21"/>
        <v>0.79461530624126686</v>
      </c>
      <c r="AS36" s="5">
        <v>5.9508799999999997</v>
      </c>
      <c r="AT36" s="5">
        <v>79.290599999999998</v>
      </c>
      <c r="AU36" s="5">
        <f t="shared" si="22"/>
        <v>0.94285854618452247</v>
      </c>
      <c r="AV36" s="5">
        <f t="shared" si="23"/>
        <v>0.99485824412424528</v>
      </c>
      <c r="AW36" s="5">
        <v>4.9022600000000001</v>
      </c>
      <c r="AX36" s="5">
        <v>64.8</v>
      </c>
      <c r="AY36" s="5">
        <f t="shared" si="24"/>
        <v>0.82500046279701056</v>
      </c>
      <c r="AZ36" s="5">
        <f t="shared" si="25"/>
        <v>0.65920651068158698</v>
      </c>
      <c r="BA36" s="5">
        <v>4.9022600000000001</v>
      </c>
      <c r="BB36" s="5">
        <v>71.666700000000006</v>
      </c>
      <c r="BC36" s="5">
        <f t="shared" si="26"/>
        <v>0.91666666666666663</v>
      </c>
      <c r="BD36" s="5">
        <f t="shared" si="27"/>
        <v>0.80013821916110583</v>
      </c>
      <c r="BE36" s="5">
        <v>5.3516599999999999</v>
      </c>
      <c r="BF36" s="5">
        <v>33.857100000000003</v>
      </c>
      <c r="BG36" s="5">
        <f t="shared" si="28"/>
        <v>0.78571355163032708</v>
      </c>
      <c r="BH36" s="5">
        <f t="shared" si="29"/>
        <v>0.69298218682647972</v>
      </c>
      <c r="BI36" s="5">
        <v>5.3516599999999999</v>
      </c>
      <c r="BJ36" s="5">
        <v>26.264099999999999</v>
      </c>
      <c r="BK36" s="5">
        <f t="shared" si="46"/>
        <v>0.67346889979248492</v>
      </c>
      <c r="BL36" s="5">
        <f t="shared" si="47"/>
        <v>0.44010570271864441</v>
      </c>
    </row>
    <row r="37" spans="1:64" ht="20" customHeight="1" x14ac:dyDescent="0.15">
      <c r="A37" s="25">
        <v>5.5138400000000001</v>
      </c>
      <c r="B37" s="4">
        <v>52.333300000000001</v>
      </c>
      <c r="C37" s="5">
        <f t="shared" si="32"/>
        <v>0.66666747272012816</v>
      </c>
      <c r="D37" s="5">
        <f t="shared" si="33"/>
        <v>0.68765685813323374</v>
      </c>
      <c r="E37" s="5">
        <v>5.5138400000000001</v>
      </c>
      <c r="F37" s="5">
        <v>38.336100000000002</v>
      </c>
      <c r="G37" s="5">
        <f t="shared" si="34"/>
        <v>0.57627143443912243</v>
      </c>
      <c r="H37" s="5">
        <f t="shared" si="35"/>
        <v>0.56982306041274022</v>
      </c>
      <c r="I37" s="5">
        <v>6.2855499999999997</v>
      </c>
      <c r="J37" s="5">
        <v>44.973500000000001</v>
      </c>
      <c r="K37" s="5">
        <f t="shared" si="4"/>
        <v>0.73913038365565298</v>
      </c>
      <c r="L37" s="5">
        <f t="shared" si="5"/>
        <v>0.81702558251915691</v>
      </c>
      <c r="M37" s="5">
        <v>6.2855499999999997</v>
      </c>
      <c r="N37" s="5">
        <v>64.058199999999999</v>
      </c>
      <c r="O37" s="5">
        <f t="shared" si="6"/>
        <v>0.89473766622728479</v>
      </c>
      <c r="P37" s="5">
        <f t="shared" si="7"/>
        <v>0.95652797168860459</v>
      </c>
      <c r="Q37" s="5">
        <v>6.2854999999999999</v>
      </c>
      <c r="R37" s="5">
        <v>18.861499999999999</v>
      </c>
      <c r="S37" s="5">
        <f t="shared" si="36"/>
        <v>0.52307244205883574</v>
      </c>
      <c r="T37" s="5">
        <f t="shared" si="37"/>
        <v>0.61453524173815577</v>
      </c>
      <c r="U37" s="5">
        <v>6.2854999999999999</v>
      </c>
      <c r="V37" s="5">
        <v>14.4133</v>
      </c>
      <c r="W37" s="5">
        <f t="shared" si="38"/>
        <v>0.55737341491531434</v>
      </c>
      <c r="X37" s="5">
        <f t="shared" si="39"/>
        <v>0.48294013382520967</v>
      </c>
      <c r="Y37" s="5">
        <v>5.2051499999999997</v>
      </c>
      <c r="Z37" s="5">
        <v>62.948</v>
      </c>
      <c r="AA37" s="5">
        <f t="shared" si="40"/>
        <v>0.64150945721606467</v>
      </c>
      <c r="AB37" s="5">
        <f t="shared" si="41"/>
        <v>0.6077739607652306</v>
      </c>
      <c r="AC37" s="5">
        <v>5.2051499999999997</v>
      </c>
      <c r="AD37" s="5">
        <v>62.4726</v>
      </c>
      <c r="AE37" s="5">
        <f t="shared" si="14"/>
        <v>0.73913061999982954</v>
      </c>
      <c r="AF37" s="5">
        <f t="shared" si="15"/>
        <v>0.68307793237296011</v>
      </c>
      <c r="AG37" s="5">
        <v>5.0508100000000002</v>
      </c>
      <c r="AH37" s="5">
        <v>33.698099999999997</v>
      </c>
      <c r="AI37" s="5">
        <f t="shared" si="42"/>
        <v>0.6415095537841724</v>
      </c>
      <c r="AJ37" s="5">
        <f t="shared" si="43"/>
        <v>0.56680044135555352</v>
      </c>
      <c r="AK37" s="5">
        <v>5.0508100000000002</v>
      </c>
      <c r="AL37" s="5">
        <v>30.2333</v>
      </c>
      <c r="AM37" s="5">
        <f t="shared" si="44"/>
        <v>0.59649153885489636</v>
      </c>
      <c r="AN37" s="5">
        <f t="shared" si="45"/>
        <v>0.37091659029538815</v>
      </c>
      <c r="AO37" s="5">
        <v>6.1312100000000003</v>
      </c>
      <c r="AP37" s="5">
        <v>52.0197</v>
      </c>
      <c r="AQ37" s="5">
        <f t="shared" si="20"/>
        <v>0.87179592910413284</v>
      </c>
      <c r="AR37" s="5">
        <f t="shared" si="21"/>
        <v>0.94644598567768978</v>
      </c>
      <c r="AS37" s="5">
        <v>6.1312100000000003</v>
      </c>
      <c r="AT37" s="5">
        <v>67.740399999999994</v>
      </c>
      <c r="AU37" s="5">
        <f t="shared" si="22"/>
        <v>0.97143006529320153</v>
      </c>
      <c r="AV37" s="5">
        <f t="shared" si="23"/>
        <v>0.84993801787694911</v>
      </c>
      <c r="AW37" s="5">
        <v>5.0508100000000002</v>
      </c>
      <c r="AX37" s="5">
        <v>69.8</v>
      </c>
      <c r="AY37" s="5">
        <f t="shared" si="24"/>
        <v>0.84999991585508905</v>
      </c>
      <c r="AZ37" s="5">
        <f t="shared" si="25"/>
        <v>0.71007121057985756</v>
      </c>
      <c r="BA37" s="5">
        <v>5.0508100000000002</v>
      </c>
      <c r="BB37" s="5">
        <v>74.592600000000004</v>
      </c>
      <c r="BC37" s="5">
        <f t="shared" si="26"/>
        <v>0.94444382114915704</v>
      </c>
      <c r="BD37" s="5">
        <f t="shared" si="27"/>
        <v>0.83280505627574175</v>
      </c>
      <c r="BE37" s="5">
        <v>5.5138400000000001</v>
      </c>
      <c r="BF37" s="5">
        <v>42.8095</v>
      </c>
      <c r="BG37" s="5">
        <f t="shared" si="28"/>
        <v>0.80952429891311528</v>
      </c>
      <c r="BH37" s="5">
        <f t="shared" si="29"/>
        <v>0.87621860487012115</v>
      </c>
      <c r="BI37" s="5">
        <v>5.5138400000000001</v>
      </c>
      <c r="BJ37" s="5">
        <v>28.726800000000001</v>
      </c>
      <c r="BK37" s="5">
        <f t="shared" si="46"/>
        <v>0.69387811602975435</v>
      </c>
      <c r="BL37" s="5">
        <f t="shared" si="47"/>
        <v>0.48137299587109228</v>
      </c>
    </row>
    <row r="38" spans="1:64" ht="20" customHeight="1" x14ac:dyDescent="0.15">
      <c r="A38" s="25">
        <v>5.6760099999999998</v>
      </c>
      <c r="B38" s="4">
        <v>49.198399999999999</v>
      </c>
      <c r="C38" s="5">
        <f t="shared" si="32"/>
        <v>0.68627512619774511</v>
      </c>
      <c r="D38" s="5">
        <f t="shared" si="33"/>
        <v>0.64646443410184506</v>
      </c>
      <c r="E38" s="5">
        <v>5.6760099999999998</v>
      </c>
      <c r="F38" s="5">
        <v>39.981900000000003</v>
      </c>
      <c r="G38" s="5">
        <f t="shared" si="34"/>
        <v>0.59322040983974922</v>
      </c>
      <c r="H38" s="5">
        <f t="shared" si="35"/>
        <v>0.59428602855053436</v>
      </c>
      <c r="I38" s="5">
        <v>6.4704199999999998</v>
      </c>
      <c r="J38" s="5">
        <v>35.625700000000002</v>
      </c>
      <c r="K38" s="5">
        <f t="shared" si="4"/>
        <v>0.76086961634434691</v>
      </c>
      <c r="L38" s="5">
        <f t="shared" si="5"/>
        <v>0.64720576106268646</v>
      </c>
      <c r="M38" s="5">
        <v>6.4704199999999998</v>
      </c>
      <c r="N38" s="5">
        <v>66.833799999999997</v>
      </c>
      <c r="O38" s="5">
        <f t="shared" si="6"/>
        <v>0.92105360554133653</v>
      </c>
      <c r="P38" s="5">
        <f t="shared" si="7"/>
        <v>0.99797370444754707</v>
      </c>
      <c r="Q38" s="5">
        <v>6.4703999999999997</v>
      </c>
      <c r="R38" s="5">
        <v>19.384599999999999</v>
      </c>
      <c r="S38" s="5">
        <f t="shared" si="36"/>
        <v>0.53845961802521525</v>
      </c>
      <c r="T38" s="5">
        <f t="shared" si="37"/>
        <v>0.63157860440566527</v>
      </c>
      <c r="U38" s="5">
        <v>6.4703999999999997</v>
      </c>
      <c r="V38" s="5">
        <v>15.0825</v>
      </c>
      <c r="W38" s="5">
        <f t="shared" si="38"/>
        <v>0.57376961957967543</v>
      </c>
      <c r="X38" s="5">
        <f t="shared" si="39"/>
        <v>0.50536272528974802</v>
      </c>
      <c r="Y38" s="5">
        <v>5.3582400000000003</v>
      </c>
      <c r="Z38" s="5">
        <v>64.344999999999999</v>
      </c>
      <c r="AA38" s="5">
        <f t="shared" si="40"/>
        <v>0.66037705619115816</v>
      </c>
      <c r="AB38" s="5">
        <f t="shared" si="41"/>
        <v>0.62126224034820421</v>
      </c>
      <c r="AC38" s="5">
        <v>5.3582400000000003</v>
      </c>
      <c r="AD38" s="5">
        <v>69.994299999999996</v>
      </c>
      <c r="AE38" s="5">
        <f t="shared" si="14"/>
        <v>0.76086938000017046</v>
      </c>
      <c r="AF38" s="5">
        <f t="shared" si="15"/>
        <v>0.76532050405926244</v>
      </c>
      <c r="AG38" s="5">
        <v>5.1993600000000004</v>
      </c>
      <c r="AH38" s="5">
        <v>34.593800000000002</v>
      </c>
      <c r="AI38" s="5">
        <f t="shared" si="42"/>
        <v>0.66037707091798636</v>
      </c>
      <c r="AJ38" s="5">
        <f t="shared" si="43"/>
        <v>0.58186607281021041</v>
      </c>
      <c r="AK38" s="5">
        <v>5.1993600000000004</v>
      </c>
      <c r="AL38" s="5">
        <v>34.823599999999999</v>
      </c>
      <c r="AM38" s="5">
        <f t="shared" si="44"/>
        <v>0.61403502556235412</v>
      </c>
      <c r="AN38" s="5">
        <f t="shared" si="45"/>
        <v>0.42723258704178768</v>
      </c>
      <c r="AO38" s="5">
        <v>6.3115300000000003</v>
      </c>
      <c r="AP38" s="5">
        <v>50.185400000000001</v>
      </c>
      <c r="AQ38" s="5">
        <f t="shared" si="20"/>
        <v>0.8974356057643772</v>
      </c>
      <c r="AR38" s="5">
        <f t="shared" si="21"/>
        <v>0.91307274685607831</v>
      </c>
      <c r="AS38" s="5">
        <v>6.3115300000000003</v>
      </c>
      <c r="AT38" s="5">
        <v>58</v>
      </c>
      <c r="AU38" s="5">
        <f t="shared" si="22"/>
        <v>1</v>
      </c>
      <c r="AV38" s="5">
        <f t="shared" si="23"/>
        <v>0.72772533136596551</v>
      </c>
      <c r="AW38" s="5">
        <v>5.1993600000000004</v>
      </c>
      <c r="AX38" s="5">
        <v>79.5</v>
      </c>
      <c r="AY38" s="5">
        <f t="shared" si="24"/>
        <v>0.87499936891316765</v>
      </c>
      <c r="AZ38" s="5">
        <f t="shared" si="25"/>
        <v>0.80874872838250256</v>
      </c>
      <c r="BA38" s="5">
        <v>5.1993600000000004</v>
      </c>
      <c r="BB38" s="5">
        <v>89.567899999999995</v>
      </c>
      <c r="BC38" s="5">
        <f t="shared" si="26"/>
        <v>0.97222097563164744</v>
      </c>
      <c r="BD38" s="5">
        <f t="shared" si="27"/>
        <v>1</v>
      </c>
      <c r="BE38" s="5">
        <v>5.6760099999999998</v>
      </c>
      <c r="BF38" s="5">
        <v>42</v>
      </c>
      <c r="BG38" s="5">
        <f t="shared" si="28"/>
        <v>0.83333357802798613</v>
      </c>
      <c r="BH38" s="5">
        <f t="shared" si="29"/>
        <v>0.85964987688585692</v>
      </c>
      <c r="BI38" s="5">
        <v>5.6760099999999998</v>
      </c>
      <c r="BJ38" s="5">
        <v>32.693899999999999</v>
      </c>
      <c r="BK38" s="5">
        <f t="shared" si="46"/>
        <v>0.71428607383711629</v>
      </c>
      <c r="BL38" s="5">
        <f t="shared" si="47"/>
        <v>0.54784941551825839</v>
      </c>
    </row>
    <row r="39" spans="1:64" ht="20" customHeight="1" x14ac:dyDescent="0.15">
      <c r="A39" s="25">
        <v>5.8381800000000004</v>
      </c>
      <c r="B39" s="4">
        <v>51.429099999999998</v>
      </c>
      <c r="C39" s="5">
        <f t="shared" si="32"/>
        <v>0.70588277967536206</v>
      </c>
      <c r="D39" s="5">
        <f t="shared" si="33"/>
        <v>0.67577571684988125</v>
      </c>
      <c r="E39" s="5">
        <v>5.8381800000000004</v>
      </c>
      <c r="F39" s="5">
        <v>40.158299999999997</v>
      </c>
      <c r="G39" s="5">
        <f t="shared" si="34"/>
        <v>0.61016938524037612</v>
      </c>
      <c r="H39" s="5">
        <f t="shared" si="35"/>
        <v>0.5969080163859376</v>
      </c>
      <c r="I39" s="5">
        <v>6.6552899999999999</v>
      </c>
      <c r="J39" s="5">
        <v>39.378100000000003</v>
      </c>
      <c r="K39" s="5">
        <f t="shared" si="4"/>
        <v>0.78260884903304095</v>
      </c>
      <c r="L39" s="5">
        <f t="shared" si="5"/>
        <v>0.71537494504536259</v>
      </c>
      <c r="M39" s="5">
        <v>6.6552899999999999</v>
      </c>
      <c r="N39" s="5">
        <v>61.950099999999999</v>
      </c>
      <c r="O39" s="5">
        <f t="shared" si="6"/>
        <v>0.94736954485538838</v>
      </c>
      <c r="P39" s="5">
        <f t="shared" si="7"/>
        <v>0.9250494628151622</v>
      </c>
      <c r="Q39" s="5">
        <v>6.6553000000000004</v>
      </c>
      <c r="R39" s="5">
        <v>21.8462</v>
      </c>
      <c r="S39" s="5">
        <f t="shared" si="36"/>
        <v>0.55384679399159487</v>
      </c>
      <c r="T39" s="5">
        <f t="shared" si="37"/>
        <v>0.71178113077221328</v>
      </c>
      <c r="U39" s="5">
        <v>6.6553000000000004</v>
      </c>
      <c r="V39" s="5">
        <v>13.778</v>
      </c>
      <c r="W39" s="5">
        <f t="shared" si="38"/>
        <v>0.59016582424403663</v>
      </c>
      <c r="X39" s="5">
        <f t="shared" si="39"/>
        <v>0.4616534148212928</v>
      </c>
      <c r="Y39" s="5">
        <v>5.5113399999999997</v>
      </c>
      <c r="Z39" s="5">
        <v>69.417199999999994</v>
      </c>
      <c r="AA39" s="5">
        <f t="shared" si="40"/>
        <v>0.67924588761768356</v>
      </c>
      <c r="AB39" s="5">
        <f t="shared" si="41"/>
        <v>0.67023521937523289</v>
      </c>
      <c r="AC39" s="5">
        <v>5.5113399999999997</v>
      </c>
      <c r="AD39" s="5">
        <v>73.442300000000003</v>
      </c>
      <c r="AE39" s="5">
        <f t="shared" si="14"/>
        <v>0.78260955999920478</v>
      </c>
      <c r="AF39" s="5">
        <f t="shared" si="15"/>
        <v>0.80302107536287348</v>
      </c>
      <c r="AG39" s="5">
        <v>5.3479200000000002</v>
      </c>
      <c r="AH39" s="5">
        <v>46.195799999999998</v>
      </c>
      <c r="AI39" s="5">
        <f t="shared" si="42"/>
        <v>0.67924585816402738</v>
      </c>
      <c r="AJ39" s="5">
        <f t="shared" si="43"/>
        <v>0.77701116172047924</v>
      </c>
      <c r="AK39" s="5">
        <v>5.3479200000000002</v>
      </c>
      <c r="AL39" s="5">
        <v>36.224400000000003</v>
      </c>
      <c r="AM39" s="5">
        <f t="shared" si="44"/>
        <v>0.63157969325175112</v>
      </c>
      <c r="AN39" s="5">
        <f t="shared" si="45"/>
        <v>0.4444182716903633</v>
      </c>
      <c r="AO39" s="5">
        <v>6.49186</v>
      </c>
      <c r="AP39" s="5">
        <v>49.485199999999999</v>
      </c>
      <c r="AQ39" s="5">
        <f t="shared" si="20"/>
        <v>0.92307670432328293</v>
      </c>
      <c r="AR39" s="5">
        <f t="shared" si="21"/>
        <v>0.90033331392640892</v>
      </c>
      <c r="AS39" s="7"/>
      <c r="AT39" s="7"/>
      <c r="AU39" s="7"/>
      <c r="AV39" s="7"/>
      <c r="AW39" s="5">
        <v>5.3479200000000002</v>
      </c>
      <c r="AX39" s="5">
        <v>89.8</v>
      </c>
      <c r="AY39" s="5">
        <f t="shared" si="24"/>
        <v>0.90000050486946603</v>
      </c>
      <c r="AZ39" s="5">
        <f t="shared" si="25"/>
        <v>0.91353001017294</v>
      </c>
      <c r="BA39" s="5">
        <v>5.3479200000000002</v>
      </c>
      <c r="BB39" s="5">
        <v>67</v>
      </c>
      <c r="BC39" s="5">
        <f t="shared" si="26"/>
        <v>1</v>
      </c>
      <c r="BD39" s="5">
        <f t="shared" si="27"/>
        <v>0.74803584766417441</v>
      </c>
      <c r="BE39" s="5">
        <v>5.8381800000000004</v>
      </c>
      <c r="BF39" s="5">
        <v>36.428600000000003</v>
      </c>
      <c r="BG39" s="5">
        <f t="shared" si="28"/>
        <v>0.85714285714285721</v>
      </c>
      <c r="BH39" s="5">
        <f t="shared" si="29"/>
        <v>0.74561527393152682</v>
      </c>
      <c r="BI39" s="5">
        <v>5.8381800000000004</v>
      </c>
      <c r="BJ39" s="5">
        <v>33.714300000000001</v>
      </c>
      <c r="BK39" s="5">
        <f t="shared" si="46"/>
        <v>0.73469403164447844</v>
      </c>
      <c r="BL39" s="5">
        <f t="shared" si="47"/>
        <v>0.56494818757037912</v>
      </c>
    </row>
    <row r="40" spans="1:64" ht="20" customHeight="1" x14ac:dyDescent="0.15">
      <c r="A40" s="25">
        <v>6.0003500000000001</v>
      </c>
      <c r="B40" s="4">
        <v>49.9758</v>
      </c>
      <c r="C40" s="5">
        <f t="shared" si="32"/>
        <v>0.7254904331529789</v>
      </c>
      <c r="D40" s="5">
        <f t="shared" si="33"/>
        <v>0.65667942993648143</v>
      </c>
      <c r="E40" s="5">
        <v>6.0003500000000001</v>
      </c>
      <c r="F40" s="5">
        <v>38.645499999999998</v>
      </c>
      <c r="G40" s="5">
        <f t="shared" si="34"/>
        <v>0.62711836064100301</v>
      </c>
      <c r="H40" s="5">
        <f t="shared" si="35"/>
        <v>0.57442194383832856</v>
      </c>
      <c r="I40" s="5">
        <v>6.84016</v>
      </c>
      <c r="J40" s="5">
        <v>42.922499999999999</v>
      </c>
      <c r="K40" s="5">
        <f t="shared" si="4"/>
        <v>0.804348081721735</v>
      </c>
      <c r="L40" s="5">
        <f t="shared" si="5"/>
        <v>0.7797654299905169</v>
      </c>
      <c r="M40" s="5">
        <v>6.84016</v>
      </c>
      <c r="N40" s="5">
        <v>59.011099999999999</v>
      </c>
      <c r="O40" s="5">
        <f t="shared" si="6"/>
        <v>0.97368548416944012</v>
      </c>
      <c r="P40" s="5">
        <f t="shared" si="7"/>
        <v>0.88116381337773164</v>
      </c>
      <c r="Q40" s="5">
        <v>6.8402000000000003</v>
      </c>
      <c r="R40" s="5">
        <v>16.430800000000001</v>
      </c>
      <c r="S40" s="5">
        <f t="shared" si="36"/>
        <v>0.56923396995797448</v>
      </c>
      <c r="T40" s="5">
        <f t="shared" si="37"/>
        <v>0.53533948254122377</v>
      </c>
      <c r="U40" s="5">
        <v>6.8402000000000003</v>
      </c>
      <c r="V40" s="5">
        <v>15.184100000000001</v>
      </c>
      <c r="W40" s="5">
        <f t="shared" si="38"/>
        <v>0.60656202890839772</v>
      </c>
      <c r="X40" s="5">
        <f t="shared" si="39"/>
        <v>0.50876699201538622</v>
      </c>
      <c r="Y40" s="5">
        <v>5.6644300000000003</v>
      </c>
      <c r="Z40" s="5">
        <v>73.043400000000005</v>
      </c>
      <c r="AA40" s="5">
        <f t="shared" si="40"/>
        <v>0.69811348659277705</v>
      </c>
      <c r="AB40" s="5">
        <f t="shared" si="41"/>
        <v>0.70524681524050081</v>
      </c>
      <c r="AC40" s="5">
        <v>5.6644300000000003</v>
      </c>
      <c r="AD40" s="5">
        <v>74.861999999999995</v>
      </c>
      <c r="AE40" s="5">
        <f t="shared" si="14"/>
        <v>0.8043483199995457</v>
      </c>
      <c r="AF40" s="5">
        <f t="shared" si="15"/>
        <v>0.81854413252056968</v>
      </c>
      <c r="AG40" s="5">
        <v>5.4964700000000004</v>
      </c>
      <c r="AH40" s="5">
        <v>39.607999999999997</v>
      </c>
      <c r="AI40" s="5">
        <f t="shared" si="42"/>
        <v>0.69811337529784145</v>
      </c>
      <c r="AJ40" s="5">
        <f t="shared" si="43"/>
        <v>0.66620467863798749</v>
      </c>
      <c r="AK40" s="5">
        <v>5.4964700000000004</v>
      </c>
      <c r="AL40" s="5">
        <v>33.137900000000002</v>
      </c>
      <c r="AM40" s="5">
        <f t="shared" si="44"/>
        <v>0.64912317995920898</v>
      </c>
      <c r="AN40" s="5">
        <f t="shared" si="45"/>
        <v>0.40655161287552283</v>
      </c>
      <c r="AO40" s="5">
        <v>6.6721899999999996</v>
      </c>
      <c r="AP40" s="5">
        <v>54.963200000000001</v>
      </c>
      <c r="AQ40" s="5">
        <f t="shared" si="20"/>
        <v>0.94871780288218854</v>
      </c>
      <c r="AR40" s="5">
        <f t="shared" si="21"/>
        <v>1</v>
      </c>
      <c r="AS40" s="7"/>
      <c r="AT40" s="7"/>
      <c r="AU40" s="7"/>
      <c r="AV40" s="7"/>
      <c r="AW40" s="5">
        <v>5.4964700000000004</v>
      </c>
      <c r="AX40" s="5">
        <v>98.3</v>
      </c>
      <c r="AY40" s="5">
        <f t="shared" si="24"/>
        <v>0.92499995792754464</v>
      </c>
      <c r="AZ40" s="5">
        <f t="shared" si="25"/>
        <v>1</v>
      </c>
      <c r="BA40" s="7"/>
      <c r="BB40" s="7"/>
      <c r="BC40" s="7"/>
      <c r="BD40" s="7"/>
      <c r="BE40" s="5">
        <v>6.0003500000000001</v>
      </c>
      <c r="BF40" s="5">
        <v>38.476199999999999</v>
      </c>
      <c r="BG40" s="5">
        <f t="shared" si="28"/>
        <v>0.88095213625772806</v>
      </c>
      <c r="BH40" s="5">
        <f t="shared" si="29"/>
        <v>0.78752525221513348</v>
      </c>
      <c r="BI40" s="5">
        <v>6.0003500000000001</v>
      </c>
      <c r="BJ40" s="5">
        <v>27.3553</v>
      </c>
      <c r="BK40" s="5">
        <f t="shared" si="46"/>
        <v>0.75510198945184048</v>
      </c>
      <c r="BL40" s="5">
        <f t="shared" si="47"/>
        <v>0.45839086546195507</v>
      </c>
    </row>
    <row r="41" spans="1:64" ht="20" customHeight="1" x14ac:dyDescent="0.15">
      <c r="A41" s="25">
        <v>6.1625199999999998</v>
      </c>
      <c r="B41" s="4">
        <v>60.136099999999999</v>
      </c>
      <c r="C41" s="5">
        <f t="shared" si="32"/>
        <v>0.74509808663059574</v>
      </c>
      <c r="D41" s="5">
        <f t="shared" si="33"/>
        <v>0.79018524699160875</v>
      </c>
      <c r="E41" s="5">
        <v>6.1625199999999998</v>
      </c>
      <c r="F41" s="5">
        <v>40.5593</v>
      </c>
      <c r="G41" s="5">
        <f t="shared" si="34"/>
        <v>0.6440673360416298</v>
      </c>
      <c r="H41" s="5">
        <f t="shared" si="35"/>
        <v>0.60286843090972875</v>
      </c>
      <c r="I41" s="5">
        <v>7.0250199999999996</v>
      </c>
      <c r="J41" s="5">
        <v>39.240099999999998</v>
      </c>
      <c r="K41" s="5">
        <f t="shared" si="4"/>
        <v>0.82608613849044787</v>
      </c>
      <c r="L41" s="5">
        <f t="shared" si="5"/>
        <v>0.71286792356854523</v>
      </c>
      <c r="M41" s="5">
        <v>7.0250199999999996</v>
      </c>
      <c r="N41" s="5">
        <v>51</v>
      </c>
      <c r="O41" s="5">
        <f t="shared" si="6"/>
        <v>1</v>
      </c>
      <c r="P41" s="5">
        <f t="shared" si="7"/>
        <v>0.76154070136405383</v>
      </c>
      <c r="Q41" s="5">
        <v>7.0250000000000004</v>
      </c>
      <c r="R41" s="5">
        <v>17.538499999999999</v>
      </c>
      <c r="S41" s="5">
        <f t="shared" si="36"/>
        <v>0.58461282403362047</v>
      </c>
      <c r="T41" s="5">
        <f t="shared" si="37"/>
        <v>0.57142996777693422</v>
      </c>
      <c r="U41" s="5">
        <v>7.0250000000000004</v>
      </c>
      <c r="V41" s="5">
        <v>14.088699999999999</v>
      </c>
      <c r="W41" s="5">
        <f t="shared" si="38"/>
        <v>0.62294936596612582</v>
      </c>
      <c r="X41" s="5">
        <f t="shared" si="39"/>
        <v>0.47206390371554269</v>
      </c>
      <c r="Y41" s="5">
        <v>5.81752</v>
      </c>
      <c r="Z41" s="5">
        <v>69.698099999999997</v>
      </c>
      <c r="AA41" s="5">
        <f t="shared" si="40"/>
        <v>0.71698108556787044</v>
      </c>
      <c r="AB41" s="5">
        <f t="shared" si="41"/>
        <v>0.67294735805444361</v>
      </c>
      <c r="AC41" s="5">
        <v>5.81752</v>
      </c>
      <c r="AD41" s="5">
        <v>70.415899999999993</v>
      </c>
      <c r="AE41" s="5">
        <f t="shared" si="14"/>
        <v>0.8260870799998864</v>
      </c>
      <c r="AF41" s="5">
        <f t="shared" si="15"/>
        <v>0.76993029549244185</v>
      </c>
      <c r="AG41" s="5">
        <v>5.6450199999999997</v>
      </c>
      <c r="AH41" s="5">
        <v>37.112499999999997</v>
      </c>
      <c r="AI41" s="5">
        <f t="shared" si="42"/>
        <v>0.7169808924316553</v>
      </c>
      <c r="AJ41" s="5">
        <f t="shared" si="43"/>
        <v>0.62423048717310414</v>
      </c>
      <c r="AK41" s="5">
        <v>5.6450199999999997</v>
      </c>
      <c r="AL41" s="5">
        <v>36.777799999999999</v>
      </c>
      <c r="AM41" s="5">
        <f t="shared" si="44"/>
        <v>0.66666666666666663</v>
      </c>
      <c r="AN41" s="5">
        <f t="shared" si="45"/>
        <v>0.45120764767874255</v>
      </c>
      <c r="AO41" s="5">
        <v>6.8525200000000002</v>
      </c>
      <c r="AP41" s="5">
        <v>54.057200000000002</v>
      </c>
      <c r="AQ41" s="5">
        <f t="shared" si="20"/>
        <v>0.97435890144109438</v>
      </c>
      <c r="AR41" s="5">
        <f t="shared" si="21"/>
        <v>0.98351624359571499</v>
      </c>
      <c r="AS41" s="7"/>
      <c r="AT41" s="7"/>
      <c r="AU41" s="7"/>
      <c r="AV41" s="7"/>
      <c r="AW41" s="5">
        <v>5.6450199999999997</v>
      </c>
      <c r="AX41" s="5">
        <v>89</v>
      </c>
      <c r="AY41" s="5">
        <f t="shared" si="24"/>
        <v>0.94999941098562302</v>
      </c>
      <c r="AZ41" s="5">
        <f t="shared" si="25"/>
        <v>0.90539165818921674</v>
      </c>
      <c r="BA41" s="7"/>
      <c r="BB41" s="7"/>
      <c r="BC41" s="7"/>
      <c r="BD41" s="7"/>
      <c r="BE41" s="5">
        <v>6.1625199999999998</v>
      </c>
      <c r="BF41" s="5">
        <v>46.952399999999997</v>
      </c>
      <c r="BG41" s="5">
        <f t="shared" si="28"/>
        <v>0.90476141537259891</v>
      </c>
      <c r="BH41" s="5">
        <f t="shared" si="29"/>
        <v>0.96101487808322628</v>
      </c>
      <c r="BI41" s="5">
        <v>6.1625199999999998</v>
      </c>
      <c r="BJ41" s="5">
        <v>23.8751</v>
      </c>
      <c r="BK41" s="5">
        <f t="shared" si="46"/>
        <v>0.77550994725920253</v>
      </c>
      <c r="BL41" s="5">
        <f t="shared" si="47"/>
        <v>0.40007339535631936</v>
      </c>
    </row>
    <row r="42" spans="1:64" ht="20" customHeight="1" x14ac:dyDescent="0.15">
      <c r="A42" s="25">
        <v>6.3247</v>
      </c>
      <c r="B42" s="4">
        <v>61.771599999999999</v>
      </c>
      <c r="C42" s="5">
        <f t="shared" si="32"/>
        <v>0.76470694918840498</v>
      </c>
      <c r="D42" s="5">
        <f t="shared" si="33"/>
        <v>0.81167563249141295</v>
      </c>
      <c r="E42" s="5">
        <v>6.3247</v>
      </c>
      <c r="F42" s="5">
        <v>32.528599999999997</v>
      </c>
      <c r="G42" s="5">
        <f t="shared" si="34"/>
        <v>0.6610173565785582</v>
      </c>
      <c r="H42" s="5">
        <f t="shared" si="35"/>
        <v>0.48350109695409443</v>
      </c>
      <c r="I42" s="5">
        <v>7.2098899999999997</v>
      </c>
      <c r="J42" s="5">
        <v>44.930100000000003</v>
      </c>
      <c r="K42" s="5">
        <f t="shared" si="4"/>
        <v>0.84782537117914192</v>
      </c>
      <c r="L42" s="5">
        <f t="shared" si="5"/>
        <v>0.81623714243152024</v>
      </c>
      <c r="M42" s="7"/>
      <c r="N42" s="7"/>
      <c r="O42" s="7"/>
      <c r="P42" s="7"/>
      <c r="Q42" s="5">
        <v>7.2099000000000002</v>
      </c>
      <c r="R42" s="5">
        <v>16.399999999999999</v>
      </c>
      <c r="S42" s="5">
        <f t="shared" si="36"/>
        <v>0.6</v>
      </c>
      <c r="T42" s="5">
        <f t="shared" si="37"/>
        <v>0.53433597351778783</v>
      </c>
      <c r="U42" s="5">
        <v>7.2099000000000002</v>
      </c>
      <c r="V42" s="5">
        <v>16.274899999999999</v>
      </c>
      <c r="W42" s="5">
        <f t="shared" si="38"/>
        <v>0.63934557063048691</v>
      </c>
      <c r="X42" s="5">
        <f t="shared" si="39"/>
        <v>0.54531595012883272</v>
      </c>
      <c r="Y42" s="5">
        <v>5.9706099999999998</v>
      </c>
      <c r="Z42" s="5">
        <v>67.922399999999996</v>
      </c>
      <c r="AA42" s="5">
        <f t="shared" si="40"/>
        <v>0.73584868454296382</v>
      </c>
      <c r="AB42" s="5">
        <f t="shared" si="41"/>
        <v>0.6558026636697003</v>
      </c>
      <c r="AC42" s="5">
        <v>5.9706099999999998</v>
      </c>
      <c r="AD42" s="5">
        <v>65.508499999999998</v>
      </c>
      <c r="AE42" s="5">
        <f t="shared" si="14"/>
        <v>0.8478258400002272</v>
      </c>
      <c r="AF42" s="5">
        <f t="shared" si="15"/>
        <v>0.71627258562720386</v>
      </c>
      <c r="AG42" s="5">
        <v>5.7935699999999999</v>
      </c>
      <c r="AH42" s="5">
        <v>44.400100000000002</v>
      </c>
      <c r="AI42" s="5">
        <f t="shared" si="42"/>
        <v>0.73584840956546926</v>
      </c>
      <c r="AJ42" s="5">
        <f t="shared" si="43"/>
        <v>0.74680757301541378</v>
      </c>
      <c r="AK42" s="5">
        <v>5.7935699999999999</v>
      </c>
      <c r="AL42" s="5">
        <v>41.689799999999998</v>
      </c>
      <c r="AM42" s="5">
        <f t="shared" si="44"/>
        <v>0.68421015337412439</v>
      </c>
      <c r="AN42" s="5">
        <f t="shared" si="45"/>
        <v>0.51147041395073223</v>
      </c>
      <c r="AO42" s="5">
        <v>7.0328499999999998</v>
      </c>
      <c r="AP42" s="5">
        <v>43</v>
      </c>
      <c r="AQ42" s="5">
        <f t="shared" si="20"/>
        <v>1</v>
      </c>
      <c r="AR42" s="5">
        <f t="shared" si="21"/>
        <v>0.78234163949697255</v>
      </c>
      <c r="AS42" s="7"/>
      <c r="AT42" s="7"/>
      <c r="AU42" s="7"/>
      <c r="AV42" s="7"/>
      <c r="AW42" s="5">
        <v>5.7935699999999999</v>
      </c>
      <c r="AX42" s="5">
        <v>98.3</v>
      </c>
      <c r="AY42" s="5">
        <f t="shared" si="24"/>
        <v>0.97499886404370151</v>
      </c>
      <c r="AZ42" s="5">
        <f t="shared" si="25"/>
        <v>1</v>
      </c>
      <c r="BA42" s="7"/>
      <c r="BB42" s="7"/>
      <c r="BC42" s="7"/>
      <c r="BD42" s="7"/>
      <c r="BE42" s="5">
        <v>6.3246900000000004</v>
      </c>
      <c r="BF42" s="5">
        <v>48.857100000000003</v>
      </c>
      <c r="BG42" s="5">
        <f t="shared" si="28"/>
        <v>0.92857069448746998</v>
      </c>
      <c r="BH42" s="5">
        <f t="shared" si="29"/>
        <v>1</v>
      </c>
      <c r="BI42" s="5">
        <v>6.3246900000000004</v>
      </c>
      <c r="BJ42" s="5">
        <v>30.121600000000001</v>
      </c>
      <c r="BK42" s="5">
        <f t="shared" si="46"/>
        <v>0.79591790506656468</v>
      </c>
      <c r="BL42" s="5">
        <f t="shared" si="47"/>
        <v>0.50474556276475957</v>
      </c>
    </row>
    <row r="43" spans="1:64" ht="20" customHeight="1" x14ac:dyDescent="0.15">
      <c r="A43" s="25">
        <v>6.4868699999999997</v>
      </c>
      <c r="B43" s="4">
        <v>58.980400000000003</v>
      </c>
      <c r="C43" s="5">
        <f t="shared" si="32"/>
        <v>0.78431460266602182</v>
      </c>
      <c r="D43" s="5">
        <f t="shared" si="33"/>
        <v>0.77499940870232498</v>
      </c>
      <c r="E43" s="5">
        <v>6.4868699999999997</v>
      </c>
      <c r="F43" s="5">
        <v>35.355899999999998</v>
      </c>
      <c r="G43" s="5">
        <f t="shared" si="34"/>
        <v>0.67796633197918499</v>
      </c>
      <c r="H43" s="5">
        <f t="shared" si="35"/>
        <v>0.52552573531597635</v>
      </c>
      <c r="I43" s="5">
        <v>7.3947599999999998</v>
      </c>
      <c r="J43" s="5">
        <v>44.555799999999998</v>
      </c>
      <c r="K43" s="5">
        <f t="shared" si="4"/>
        <v>0.86956460386783596</v>
      </c>
      <c r="L43" s="5">
        <f t="shared" si="5"/>
        <v>0.80943730084621057</v>
      </c>
      <c r="M43" s="7"/>
      <c r="N43" s="7"/>
      <c r="O43" s="7"/>
      <c r="P43" s="7"/>
      <c r="Q43" s="5">
        <v>7.3948</v>
      </c>
      <c r="R43" s="5">
        <v>19.692299999999999</v>
      </c>
      <c r="S43" s="5">
        <f t="shared" si="36"/>
        <v>0.61538717596637948</v>
      </c>
      <c r="T43" s="5">
        <f t="shared" si="37"/>
        <v>0.64160392020148371</v>
      </c>
      <c r="U43" s="5">
        <v>7.3948</v>
      </c>
      <c r="V43" s="5">
        <v>16.083600000000001</v>
      </c>
      <c r="W43" s="5">
        <f t="shared" si="38"/>
        <v>0.65574177529484801</v>
      </c>
      <c r="X43" s="5">
        <f t="shared" si="39"/>
        <v>0.53890614476845289</v>
      </c>
      <c r="Y43" s="5">
        <v>6.12371</v>
      </c>
      <c r="Z43" s="5">
        <v>69.188699999999997</v>
      </c>
      <c r="AA43" s="5">
        <f t="shared" si="40"/>
        <v>0.75471751596948933</v>
      </c>
      <c r="AB43" s="5">
        <f t="shared" si="41"/>
        <v>0.66802901187007224</v>
      </c>
      <c r="AC43" s="5">
        <v>6.12371</v>
      </c>
      <c r="AD43" s="5">
        <v>72.028400000000005</v>
      </c>
      <c r="AE43" s="5">
        <f t="shared" si="14"/>
        <v>0.86956601999926164</v>
      </c>
      <c r="AF43" s="5">
        <f t="shared" si="15"/>
        <v>0.78756143563950476</v>
      </c>
      <c r="AG43" s="5">
        <v>5.9421299999999997</v>
      </c>
      <c r="AH43" s="5">
        <v>53.590600000000002</v>
      </c>
      <c r="AI43" s="5">
        <f t="shared" si="42"/>
        <v>0.75471719681151028</v>
      </c>
      <c r="AJ43" s="5">
        <f t="shared" si="43"/>
        <v>0.90139134647083752</v>
      </c>
      <c r="AK43" s="5">
        <v>5.9421299999999997</v>
      </c>
      <c r="AL43" s="5">
        <v>47.617100000000001</v>
      </c>
      <c r="AM43" s="5">
        <f t="shared" si="44"/>
        <v>0.70175482106352138</v>
      </c>
      <c r="AN43" s="5">
        <f t="shared" si="45"/>
        <v>0.58418936641896613</v>
      </c>
      <c r="AO43" s="7"/>
      <c r="AP43" s="7"/>
      <c r="AQ43" s="7"/>
      <c r="AR43" s="7"/>
      <c r="AS43" s="7"/>
      <c r="AT43" s="7"/>
      <c r="AU43" s="7"/>
      <c r="AV43" s="7"/>
      <c r="AW43" s="5">
        <v>5.9421299999999997</v>
      </c>
      <c r="AX43" s="5">
        <v>79</v>
      </c>
      <c r="AY43" s="5">
        <f t="shared" si="24"/>
        <v>1</v>
      </c>
      <c r="AZ43" s="5">
        <f t="shared" si="25"/>
        <v>0.80366225839267547</v>
      </c>
      <c r="BA43" s="7"/>
      <c r="BB43" s="7"/>
      <c r="BC43" s="7"/>
      <c r="BD43" s="7"/>
      <c r="BE43" s="5">
        <v>6.4868699999999997</v>
      </c>
      <c r="BF43" s="5">
        <v>45.476199999999999</v>
      </c>
      <c r="BG43" s="5">
        <f t="shared" si="28"/>
        <v>0.95238144177025807</v>
      </c>
      <c r="BH43" s="5">
        <f t="shared" si="29"/>
        <v>0.93080023169610959</v>
      </c>
      <c r="BI43" s="5">
        <v>6.4868699999999997</v>
      </c>
      <c r="BJ43" s="5">
        <v>33.823399999999999</v>
      </c>
      <c r="BK43" s="5">
        <f t="shared" si="46"/>
        <v>0.816327121303834</v>
      </c>
      <c r="BL43" s="5">
        <f t="shared" si="47"/>
        <v>0.56677636870609682</v>
      </c>
    </row>
    <row r="44" spans="1:64" ht="20" customHeight="1" x14ac:dyDescent="0.15">
      <c r="A44" s="25">
        <v>6.6490400000000003</v>
      </c>
      <c r="B44" s="4">
        <v>49.384099999999997</v>
      </c>
      <c r="C44" s="5">
        <f t="shared" si="32"/>
        <v>0.80392225614363877</v>
      </c>
      <c r="D44" s="5">
        <f t="shared" si="33"/>
        <v>0.64890452250741737</v>
      </c>
      <c r="E44" s="5">
        <v>6.6490400000000003</v>
      </c>
      <c r="F44" s="5">
        <v>46.727400000000003</v>
      </c>
      <c r="G44" s="5">
        <f t="shared" si="34"/>
        <v>0.694915307379812</v>
      </c>
      <c r="H44" s="5">
        <f t="shared" si="35"/>
        <v>0.6945503082768012</v>
      </c>
      <c r="I44" s="5">
        <v>7.5796299999999999</v>
      </c>
      <c r="J44" s="5">
        <v>45.500900000000001</v>
      </c>
      <c r="K44" s="5">
        <f t="shared" si="4"/>
        <v>0.89130383655653</v>
      </c>
      <c r="L44" s="5">
        <f t="shared" si="5"/>
        <v>0.82660676459795002</v>
      </c>
      <c r="M44" s="7"/>
      <c r="N44" s="7"/>
      <c r="O44" s="7"/>
      <c r="P44" s="7"/>
      <c r="Q44" s="5">
        <v>7.5796000000000001</v>
      </c>
      <c r="R44" s="5">
        <v>17.723099999999999</v>
      </c>
      <c r="S44" s="5">
        <f t="shared" si="36"/>
        <v>0.63076603004202547</v>
      </c>
      <c r="T44" s="5">
        <f t="shared" si="37"/>
        <v>0.57744450562518934</v>
      </c>
      <c r="U44" s="5">
        <v>7.5796000000000001</v>
      </c>
      <c r="V44" s="5">
        <v>20.458200000000001</v>
      </c>
      <c r="W44" s="5">
        <f t="shared" si="38"/>
        <v>0.67212911235257611</v>
      </c>
      <c r="X44" s="5">
        <f t="shared" si="39"/>
        <v>0.68548395203200552</v>
      </c>
      <c r="Y44" s="5">
        <v>6.2767999999999997</v>
      </c>
      <c r="Z44" s="5">
        <v>66.634699999999995</v>
      </c>
      <c r="AA44" s="5">
        <f t="shared" si="40"/>
        <v>0.77358511494458271</v>
      </c>
      <c r="AB44" s="5">
        <f t="shared" si="41"/>
        <v>0.64336969472267436</v>
      </c>
      <c r="AC44" s="5">
        <v>6.2767999999999997</v>
      </c>
      <c r="AD44" s="5">
        <v>71.255200000000002</v>
      </c>
      <c r="AE44" s="5">
        <f t="shared" si="14"/>
        <v>0.89130477999960234</v>
      </c>
      <c r="AF44" s="5">
        <f t="shared" si="15"/>
        <v>0.77910723560123563</v>
      </c>
      <c r="AG44" s="5">
        <v>6.0906799999999999</v>
      </c>
      <c r="AH44" s="5">
        <v>44.853700000000003</v>
      </c>
      <c r="AI44" s="5">
        <f t="shared" si="42"/>
        <v>0.77358471394532424</v>
      </c>
      <c r="AJ44" s="5">
        <f t="shared" si="43"/>
        <v>0.75443710346961979</v>
      </c>
      <c r="AK44" s="5">
        <v>6.0906799999999999</v>
      </c>
      <c r="AL44" s="5">
        <v>44.0139</v>
      </c>
      <c r="AM44" s="5">
        <f t="shared" si="44"/>
        <v>0.71929830777097925</v>
      </c>
      <c r="AN44" s="5">
        <f t="shared" si="45"/>
        <v>0.53998358477579966</v>
      </c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5">
        <v>6.6490400000000003</v>
      </c>
      <c r="BF44" s="5">
        <v>43.381</v>
      </c>
      <c r="BG44" s="5">
        <f t="shared" si="28"/>
        <v>0.97619072088512915</v>
      </c>
      <c r="BH44" s="5">
        <f t="shared" si="29"/>
        <v>0.88791598355203227</v>
      </c>
      <c r="BI44" s="5">
        <v>6.6490400000000003</v>
      </c>
      <c r="BJ44" s="5">
        <v>31.909199999999998</v>
      </c>
      <c r="BK44" s="5">
        <f t="shared" si="46"/>
        <v>0.83673507911119616</v>
      </c>
      <c r="BL44" s="5">
        <f t="shared" si="47"/>
        <v>0.53470025202423721</v>
      </c>
    </row>
    <row r="45" spans="1:64" ht="20" customHeight="1" x14ac:dyDescent="0.15">
      <c r="A45" s="25">
        <v>6.81121</v>
      </c>
      <c r="B45" s="4">
        <v>55.224899999999998</v>
      </c>
      <c r="C45" s="5">
        <f t="shared" si="32"/>
        <v>0.82352990962125572</v>
      </c>
      <c r="D45" s="5">
        <f t="shared" si="33"/>
        <v>0.72565233273502761</v>
      </c>
      <c r="E45" s="5">
        <v>6.81121</v>
      </c>
      <c r="F45" s="5">
        <v>42.9086</v>
      </c>
      <c r="G45" s="5">
        <f t="shared" si="34"/>
        <v>0.71186428278043878</v>
      </c>
      <c r="H45" s="5">
        <f t="shared" si="35"/>
        <v>0.63778813624823871</v>
      </c>
      <c r="I45" s="5">
        <v>7.7645</v>
      </c>
      <c r="J45" s="5">
        <v>43.412100000000002</v>
      </c>
      <c r="K45" s="5">
        <f t="shared" si="4"/>
        <v>0.91304306924522394</v>
      </c>
      <c r="L45" s="5">
        <f t="shared" si="5"/>
        <v>0.7886599061865297</v>
      </c>
      <c r="M45" s="7"/>
      <c r="N45" s="7"/>
      <c r="O45" s="7"/>
      <c r="P45" s="7"/>
      <c r="Q45" s="5">
        <v>7.7645</v>
      </c>
      <c r="R45" s="5">
        <v>17.292300000000001</v>
      </c>
      <c r="S45" s="5">
        <f t="shared" si="36"/>
        <v>0.64615320600840509</v>
      </c>
      <c r="T45" s="5">
        <f t="shared" si="37"/>
        <v>0.56340841188180757</v>
      </c>
      <c r="U45" s="5">
        <v>7.7645</v>
      </c>
      <c r="V45" s="5">
        <v>22.525700000000001</v>
      </c>
      <c r="W45" s="5">
        <f t="shared" si="38"/>
        <v>0.6885253170169372</v>
      </c>
      <c r="X45" s="5">
        <f t="shared" si="39"/>
        <v>0.75475876950500764</v>
      </c>
      <c r="Y45" s="5">
        <v>6.4298900000000003</v>
      </c>
      <c r="Z45" s="5">
        <v>73.374899999999997</v>
      </c>
      <c r="AA45" s="5">
        <f t="shared" si="40"/>
        <v>0.7924527139196762</v>
      </c>
      <c r="AB45" s="5">
        <f t="shared" si="41"/>
        <v>0.70844750577862226</v>
      </c>
      <c r="AC45" s="5">
        <v>6.4298900000000003</v>
      </c>
      <c r="AD45" s="5">
        <v>85.481999999999999</v>
      </c>
      <c r="AE45" s="5">
        <f t="shared" si="14"/>
        <v>0.91304353999994325</v>
      </c>
      <c r="AF45" s="5">
        <f t="shared" si="15"/>
        <v>0.93466364158215565</v>
      </c>
      <c r="AG45" s="5">
        <v>6.2392300000000001</v>
      </c>
      <c r="AH45" s="5">
        <v>50.391599999999997</v>
      </c>
      <c r="AI45" s="5">
        <f t="shared" si="42"/>
        <v>0.7924522310791382</v>
      </c>
      <c r="AJ45" s="5">
        <f t="shared" si="43"/>
        <v>0.84758431842188464</v>
      </c>
      <c r="AK45" s="5">
        <v>6.2392300000000001</v>
      </c>
      <c r="AL45" s="5">
        <v>44.584499999999998</v>
      </c>
      <c r="AM45" s="5">
        <f t="shared" si="44"/>
        <v>0.73684179447843701</v>
      </c>
      <c r="AN45" s="5">
        <f t="shared" si="45"/>
        <v>0.54698397859395875</v>
      </c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5">
        <v>6.81121</v>
      </c>
      <c r="BF45" s="5">
        <v>29</v>
      </c>
      <c r="BG45" s="5">
        <f t="shared" si="28"/>
        <v>1</v>
      </c>
      <c r="BH45" s="5">
        <f t="shared" si="29"/>
        <v>0.59356777213547263</v>
      </c>
      <c r="BI45" s="5">
        <v>6.81121</v>
      </c>
      <c r="BJ45" s="5">
        <v>43.204099999999997</v>
      </c>
      <c r="BK45" s="5">
        <f t="shared" si="46"/>
        <v>0.8571430369185582</v>
      </c>
      <c r="BL45" s="5">
        <f t="shared" si="47"/>
        <v>0.72396810820955537</v>
      </c>
    </row>
    <row r="46" spans="1:64" ht="20" customHeight="1" x14ac:dyDescent="0.15">
      <c r="A46" s="25">
        <v>6.9733799999999997</v>
      </c>
      <c r="B46" s="4">
        <v>58.436</v>
      </c>
      <c r="C46" s="5">
        <f t="shared" si="32"/>
        <v>0.84313756309887256</v>
      </c>
      <c r="D46" s="5">
        <f t="shared" si="33"/>
        <v>0.76784602082944597</v>
      </c>
      <c r="E46" s="5">
        <v>6.9733799999999997</v>
      </c>
      <c r="F46" s="5">
        <v>37.6492</v>
      </c>
      <c r="G46" s="5">
        <f t="shared" si="34"/>
        <v>0.72881325818106568</v>
      </c>
      <c r="H46" s="5">
        <f t="shared" si="35"/>
        <v>0.55961306356388207</v>
      </c>
      <c r="I46" s="5">
        <v>7.94937</v>
      </c>
      <c r="J46" s="5">
        <v>49.659700000000001</v>
      </c>
      <c r="K46" s="5">
        <f t="shared" si="4"/>
        <v>0.93478230193391798</v>
      </c>
      <c r="L46" s="5">
        <f t="shared" si="5"/>
        <v>0.9021589451616302</v>
      </c>
      <c r="M46" s="7"/>
      <c r="N46" s="7"/>
      <c r="O46" s="7"/>
      <c r="P46" s="7"/>
      <c r="Q46" s="5">
        <v>7.9493999999999998</v>
      </c>
      <c r="R46" s="5">
        <v>22.861499999999999</v>
      </c>
      <c r="S46" s="5">
        <f t="shared" si="36"/>
        <v>0.6615403819747846</v>
      </c>
      <c r="T46" s="5">
        <f t="shared" si="37"/>
        <v>0.74486108893761627</v>
      </c>
      <c r="U46" s="5">
        <v>7.9493999999999998</v>
      </c>
      <c r="V46" s="5">
        <v>21.549600000000002</v>
      </c>
      <c r="W46" s="5">
        <f t="shared" si="38"/>
        <v>0.70492152168129829</v>
      </c>
      <c r="X46" s="5">
        <f t="shared" si="39"/>
        <v>0.7220530140828082</v>
      </c>
      <c r="Y46" s="5">
        <v>6.5829899999999997</v>
      </c>
      <c r="Z46" s="5">
        <v>74.968299999999999</v>
      </c>
      <c r="AA46" s="5">
        <f t="shared" si="40"/>
        <v>0.81132154534620171</v>
      </c>
      <c r="AB46" s="5">
        <f t="shared" si="41"/>
        <v>0.72383206174677572</v>
      </c>
      <c r="AC46" s="5">
        <v>6.5829899999999997</v>
      </c>
      <c r="AD46" s="5">
        <v>91.223100000000002</v>
      </c>
      <c r="AE46" s="5">
        <f t="shared" si="14"/>
        <v>0.93478371999897758</v>
      </c>
      <c r="AF46" s="5">
        <f t="shared" si="15"/>
        <v>0.99743706092994022</v>
      </c>
      <c r="AG46" s="5">
        <v>6.3877899999999999</v>
      </c>
      <c r="AH46" s="5">
        <v>49.692399999999999</v>
      </c>
      <c r="AI46" s="5">
        <f t="shared" si="42"/>
        <v>0.81132101832517922</v>
      </c>
      <c r="AJ46" s="5">
        <f t="shared" si="43"/>
        <v>0.83582380763356723</v>
      </c>
      <c r="AK46" s="5">
        <v>6.3877899999999999</v>
      </c>
      <c r="AL46" s="5">
        <v>46.0212</v>
      </c>
      <c r="AM46" s="5">
        <f t="shared" si="44"/>
        <v>0.754386462167834</v>
      </c>
      <c r="AN46" s="5">
        <f t="shared" si="45"/>
        <v>0.56461010161980729</v>
      </c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5">
        <v>6.9733799999999997</v>
      </c>
      <c r="BJ46" s="5">
        <v>44.638100000000001</v>
      </c>
      <c r="BK46" s="5">
        <f t="shared" si="46"/>
        <v>0.87755099472592024</v>
      </c>
      <c r="BL46" s="5">
        <f t="shared" si="47"/>
        <v>0.74799754678535046</v>
      </c>
    </row>
    <row r="47" spans="1:64" ht="20" customHeight="1" x14ac:dyDescent="0.15">
      <c r="A47" s="25">
        <v>7.1355500000000003</v>
      </c>
      <c r="B47" s="4">
        <v>56.374899999999997</v>
      </c>
      <c r="C47" s="5">
        <f t="shared" si="32"/>
        <v>0.8627452165764895</v>
      </c>
      <c r="D47" s="5">
        <f t="shared" si="33"/>
        <v>0.7407632733188092</v>
      </c>
      <c r="E47" s="5">
        <v>7.1355500000000003</v>
      </c>
      <c r="F47" s="5">
        <v>40.299300000000002</v>
      </c>
      <c r="G47" s="5">
        <f t="shared" si="34"/>
        <v>0.74576223358169258</v>
      </c>
      <c r="H47" s="5">
        <f t="shared" si="35"/>
        <v>0.59900382298906618</v>
      </c>
      <c r="I47" s="5">
        <v>8.1342400000000001</v>
      </c>
      <c r="J47" s="5">
        <v>52.385599999999997</v>
      </c>
      <c r="K47" s="5">
        <f t="shared" si="4"/>
        <v>0.95652153462261202</v>
      </c>
      <c r="L47" s="5">
        <f t="shared" si="5"/>
        <v>0.95167988605769049</v>
      </c>
      <c r="M47" s="7"/>
      <c r="N47" s="7"/>
      <c r="O47" s="7"/>
      <c r="P47" s="7"/>
      <c r="Q47" s="5">
        <v>8.1341999999999999</v>
      </c>
      <c r="R47" s="5">
        <v>21.753799999999998</v>
      </c>
      <c r="S47" s="5">
        <f t="shared" si="36"/>
        <v>0.67691923605043058</v>
      </c>
      <c r="T47" s="5">
        <f t="shared" si="37"/>
        <v>0.7087706037019057</v>
      </c>
      <c r="U47" s="5">
        <v>8.1341999999999999</v>
      </c>
      <c r="V47" s="5">
        <v>19.654399999999999</v>
      </c>
      <c r="W47" s="5">
        <f t="shared" si="38"/>
        <v>0.72130885873902639</v>
      </c>
      <c r="X47" s="5">
        <f t="shared" si="39"/>
        <v>0.65855137728724167</v>
      </c>
      <c r="Y47" s="5">
        <v>6.7360800000000003</v>
      </c>
      <c r="Z47" s="5">
        <v>73.358500000000006</v>
      </c>
      <c r="AA47" s="5">
        <f t="shared" si="40"/>
        <v>0.83018914432129509</v>
      </c>
      <c r="AB47" s="5">
        <f t="shared" si="41"/>
        <v>0.70828916090735483</v>
      </c>
      <c r="AC47" s="5">
        <v>6.7360800000000003</v>
      </c>
      <c r="AD47" s="5">
        <v>91.457499999999996</v>
      </c>
      <c r="AE47" s="5">
        <f t="shared" si="14"/>
        <v>0.9565224799993185</v>
      </c>
      <c r="AF47" s="5">
        <f t="shared" si="15"/>
        <v>1</v>
      </c>
      <c r="AG47" s="5">
        <v>6.53634</v>
      </c>
      <c r="AH47" s="5">
        <v>57.9039</v>
      </c>
      <c r="AI47" s="5">
        <f t="shared" si="42"/>
        <v>0.83018853545899318</v>
      </c>
      <c r="AJ47" s="5">
        <f t="shared" si="43"/>
        <v>0.97394084759104638</v>
      </c>
      <c r="AK47" s="5">
        <v>6.53634</v>
      </c>
      <c r="AL47" s="5">
        <v>48.208100000000002</v>
      </c>
      <c r="AM47" s="5">
        <f t="shared" si="44"/>
        <v>0.77192994887529187</v>
      </c>
      <c r="AN47" s="5">
        <f t="shared" si="45"/>
        <v>0.59144003719802685</v>
      </c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5">
        <v>7.1355500000000003</v>
      </c>
      <c r="BJ47" s="5">
        <v>39.699300000000001</v>
      </c>
      <c r="BK47" s="5">
        <f t="shared" si="46"/>
        <v>0.89795895253328228</v>
      </c>
      <c r="BL47" s="5">
        <f t="shared" si="47"/>
        <v>0.66523841760952329</v>
      </c>
    </row>
    <row r="48" spans="1:64" ht="20" customHeight="1" x14ac:dyDescent="0.15">
      <c r="A48" s="25">
        <v>7.29772</v>
      </c>
      <c r="B48" s="4">
        <v>63.865099999999998</v>
      </c>
      <c r="C48" s="5">
        <f t="shared" si="32"/>
        <v>0.88235287005410634</v>
      </c>
      <c r="D48" s="5">
        <f t="shared" si="33"/>
        <v>0.83918411432806239</v>
      </c>
      <c r="E48" s="5">
        <v>7.29772</v>
      </c>
      <c r="F48" s="5">
        <v>47.723100000000002</v>
      </c>
      <c r="G48" s="5">
        <f t="shared" si="34"/>
        <v>0.76271120898231948</v>
      </c>
      <c r="H48" s="5">
        <f t="shared" si="35"/>
        <v>0.70935027022527697</v>
      </c>
      <c r="I48" s="5">
        <v>8.3191100000000002</v>
      </c>
      <c r="J48" s="5">
        <v>55.045400000000001</v>
      </c>
      <c r="K48" s="5">
        <f t="shared" si="4"/>
        <v>0.97826076731130596</v>
      </c>
      <c r="L48" s="5">
        <f t="shared" si="5"/>
        <v>1</v>
      </c>
      <c r="M48" s="7"/>
      <c r="N48" s="7"/>
      <c r="O48" s="7"/>
      <c r="P48" s="7"/>
      <c r="Q48" s="5">
        <v>8.3191000000000006</v>
      </c>
      <c r="R48" s="5">
        <v>20.307700000000001</v>
      </c>
      <c r="S48" s="5">
        <f t="shared" si="36"/>
        <v>0.6923064120168102</v>
      </c>
      <c r="T48" s="5">
        <f t="shared" si="37"/>
        <v>0.66165455179312083</v>
      </c>
      <c r="U48" s="5">
        <v>8.3191000000000006</v>
      </c>
      <c r="V48" s="5">
        <v>20.688500000000001</v>
      </c>
      <c r="W48" s="5">
        <f t="shared" si="38"/>
        <v>0.73770506340338748</v>
      </c>
      <c r="X48" s="5">
        <f t="shared" si="39"/>
        <v>0.6932005133205339</v>
      </c>
      <c r="Y48" s="5">
        <v>6.88917</v>
      </c>
      <c r="Z48" s="5">
        <v>71.719499999999996</v>
      </c>
      <c r="AA48" s="5">
        <f t="shared" si="40"/>
        <v>0.84905674329638847</v>
      </c>
      <c r="AB48" s="5">
        <f t="shared" si="41"/>
        <v>0.69246432895567689</v>
      </c>
      <c r="AC48" s="5">
        <v>6.88917</v>
      </c>
      <c r="AD48" s="5">
        <v>90.612499999999997</v>
      </c>
      <c r="AE48" s="5">
        <f t="shared" si="14"/>
        <v>0.97826123999965919</v>
      </c>
      <c r="AF48" s="5">
        <f t="shared" si="15"/>
        <v>0.99076073586091906</v>
      </c>
      <c r="AG48" s="5">
        <v>6.6848900000000002</v>
      </c>
      <c r="AH48" s="5">
        <v>54.205800000000004</v>
      </c>
      <c r="AI48" s="5">
        <f t="shared" si="42"/>
        <v>0.84905605259280714</v>
      </c>
      <c r="AJ48" s="5">
        <f t="shared" si="43"/>
        <v>0.91173898124911701</v>
      </c>
      <c r="AK48" s="5">
        <v>6.6848900000000002</v>
      </c>
      <c r="AL48" s="5">
        <v>55.761800000000001</v>
      </c>
      <c r="AM48" s="5">
        <f t="shared" si="44"/>
        <v>0.78947343558274963</v>
      </c>
      <c r="AN48" s="5">
        <f t="shared" si="45"/>
        <v>0.68411244305892438</v>
      </c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5">
        <v>7.29772</v>
      </c>
      <c r="BJ48" s="5">
        <v>51.148699999999998</v>
      </c>
      <c r="BK48" s="5">
        <f t="shared" si="46"/>
        <v>0.91836691034064433</v>
      </c>
      <c r="BL48" s="5">
        <f t="shared" si="47"/>
        <v>0.85709521958281942</v>
      </c>
    </row>
    <row r="49" spans="1:64" ht="20" customHeight="1" x14ac:dyDescent="0.15">
      <c r="A49" s="25">
        <v>7.4599000000000002</v>
      </c>
      <c r="B49" s="4">
        <v>73.124600000000001</v>
      </c>
      <c r="C49" s="5">
        <f t="shared" si="32"/>
        <v>0.90196173261191559</v>
      </c>
      <c r="D49" s="5">
        <f t="shared" si="33"/>
        <v>0.96085346592417187</v>
      </c>
      <c r="E49" s="5">
        <v>7.4599000000000002</v>
      </c>
      <c r="F49" s="5">
        <v>54.227499999999999</v>
      </c>
      <c r="G49" s="5">
        <f t="shared" si="34"/>
        <v>0.77966122951924777</v>
      </c>
      <c r="H49" s="5">
        <f t="shared" si="35"/>
        <v>0.80603086929896017</v>
      </c>
      <c r="I49" s="5">
        <v>8.5039800000000003</v>
      </c>
      <c r="J49" s="5">
        <v>38</v>
      </c>
      <c r="K49" s="5">
        <f t="shared" si="4"/>
        <v>1</v>
      </c>
      <c r="L49" s="5">
        <f t="shared" si="5"/>
        <v>0.69033924723955131</v>
      </c>
      <c r="M49" s="7"/>
      <c r="N49" s="7"/>
      <c r="O49" s="7"/>
      <c r="P49" s="7"/>
      <c r="Q49" s="5">
        <v>8.5039999999999996</v>
      </c>
      <c r="R49" s="5">
        <v>19.600000000000001</v>
      </c>
      <c r="S49" s="5">
        <f t="shared" si="36"/>
        <v>0.70769358798318971</v>
      </c>
      <c r="T49" s="5">
        <f t="shared" si="37"/>
        <v>0.63859665127735632</v>
      </c>
      <c r="U49" s="5">
        <v>8.5039999999999996</v>
      </c>
      <c r="V49" s="5">
        <v>22.8323</v>
      </c>
      <c r="W49" s="5">
        <f t="shared" si="38"/>
        <v>0.75410126806774858</v>
      </c>
      <c r="X49" s="5">
        <f t="shared" si="39"/>
        <v>0.7650318814939906</v>
      </c>
      <c r="Y49" s="5">
        <v>7.0422599999999997</v>
      </c>
      <c r="Z49" s="5">
        <v>79.204300000000003</v>
      </c>
      <c r="AA49" s="5">
        <f t="shared" si="40"/>
        <v>0.86792434227148185</v>
      </c>
      <c r="AB49" s="5">
        <f t="shared" si="41"/>
        <v>0.76473138337417479</v>
      </c>
      <c r="AC49" s="5">
        <v>7.0422599999999997</v>
      </c>
      <c r="AD49" s="5">
        <v>70</v>
      </c>
      <c r="AE49" s="5">
        <f t="shared" si="14"/>
        <v>1</v>
      </c>
      <c r="AF49" s="5">
        <f t="shared" si="15"/>
        <v>0.76538282808954983</v>
      </c>
      <c r="AG49" s="5">
        <v>6.83345</v>
      </c>
      <c r="AH49" s="5">
        <v>57.033799999999999</v>
      </c>
      <c r="AI49" s="5">
        <f t="shared" si="42"/>
        <v>0.86792483983884816</v>
      </c>
      <c r="AJ49" s="5">
        <f t="shared" si="43"/>
        <v>0.95930580692040124</v>
      </c>
      <c r="AK49" s="5">
        <v>6.83345</v>
      </c>
      <c r="AL49" s="5">
        <v>56.095700000000001</v>
      </c>
      <c r="AM49" s="5">
        <f t="shared" si="44"/>
        <v>0.80701810327214663</v>
      </c>
      <c r="AN49" s="5">
        <f t="shared" si="45"/>
        <v>0.68820888802191649</v>
      </c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5">
        <v>7.4599000000000002</v>
      </c>
      <c r="BJ49" s="5">
        <v>59.6768</v>
      </c>
      <c r="BK49" s="5">
        <f t="shared" si="46"/>
        <v>0.93877612657791376</v>
      </c>
      <c r="BL49" s="5">
        <f t="shared" si="47"/>
        <v>1</v>
      </c>
    </row>
    <row r="50" spans="1:64" ht="20" customHeight="1" x14ac:dyDescent="0.15">
      <c r="A50" s="25">
        <v>7.6220699999999999</v>
      </c>
      <c r="B50" s="4">
        <v>67.1995</v>
      </c>
      <c r="C50" s="5">
        <f t="shared" si="32"/>
        <v>0.92156938608953243</v>
      </c>
      <c r="D50" s="5">
        <f t="shared" si="33"/>
        <v>0.88299795805202885</v>
      </c>
      <c r="E50" s="5">
        <v>7.6220699999999999</v>
      </c>
      <c r="F50" s="5">
        <v>55.122100000000003</v>
      </c>
      <c r="G50" s="5">
        <f t="shared" si="34"/>
        <v>0.79661020491987466</v>
      </c>
      <c r="H50" s="5">
        <f t="shared" si="35"/>
        <v>0.81932809332136314</v>
      </c>
      <c r="I50" s="7"/>
      <c r="J50" s="7"/>
      <c r="K50" s="7"/>
      <c r="L50" s="7"/>
      <c r="M50" s="7"/>
      <c r="N50" s="7"/>
      <c r="O50" s="7"/>
      <c r="P50" s="7"/>
      <c r="Q50" s="5">
        <v>8.6888000000000005</v>
      </c>
      <c r="R50" s="5">
        <v>22.076899999999998</v>
      </c>
      <c r="S50" s="5">
        <f t="shared" si="36"/>
        <v>0.72307244205883581</v>
      </c>
      <c r="T50" s="5">
        <f t="shared" si="37"/>
        <v>0.71929767400944211</v>
      </c>
      <c r="U50" s="5">
        <v>8.6888000000000005</v>
      </c>
      <c r="V50" s="5">
        <v>19.206399999999999</v>
      </c>
      <c r="W50" s="5">
        <f t="shared" si="38"/>
        <v>0.77048860512547668</v>
      </c>
      <c r="X50" s="5">
        <f t="shared" si="39"/>
        <v>0.64354043739466371</v>
      </c>
      <c r="Y50" s="5">
        <v>7.19536</v>
      </c>
      <c r="Z50" s="5">
        <v>78.8249</v>
      </c>
      <c r="AA50" s="5">
        <f t="shared" si="40"/>
        <v>0.88679317369800748</v>
      </c>
      <c r="AB50" s="5">
        <f t="shared" si="41"/>
        <v>0.76106820994985103</v>
      </c>
      <c r="AC50" s="7"/>
      <c r="AD50" s="7"/>
      <c r="AE50" s="7"/>
      <c r="AF50" s="7"/>
      <c r="AG50" s="5">
        <v>6.9820000000000002</v>
      </c>
      <c r="AH50" s="5">
        <v>56.469200000000001</v>
      </c>
      <c r="AI50" s="5">
        <f t="shared" si="42"/>
        <v>0.88679235697266212</v>
      </c>
      <c r="AJ50" s="5">
        <f t="shared" si="43"/>
        <v>0.94980926173864477</v>
      </c>
      <c r="AK50" s="5">
        <v>6.9820000000000002</v>
      </c>
      <c r="AL50" s="5">
        <v>60.1751</v>
      </c>
      <c r="AM50" s="5">
        <f t="shared" si="44"/>
        <v>0.82456158997960449</v>
      </c>
      <c r="AN50" s="5">
        <f t="shared" si="45"/>
        <v>0.73825691911514835</v>
      </c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5">
        <v>7.6220699999999999</v>
      </c>
      <c r="BJ50" s="5">
        <v>53.283200000000001</v>
      </c>
      <c r="BK50" s="5">
        <f t="shared" si="46"/>
        <v>0.9591840843852758</v>
      </c>
      <c r="BL50" s="5">
        <f t="shared" si="47"/>
        <v>0.89286288809051428</v>
      </c>
    </row>
    <row r="51" spans="1:64" ht="20" customHeight="1" x14ac:dyDescent="0.15">
      <c r="A51" s="25">
        <v>7.7842399999999996</v>
      </c>
      <c r="B51" s="4">
        <v>76.103800000000007</v>
      </c>
      <c r="C51" s="5">
        <f t="shared" si="32"/>
        <v>0.94117703956714927</v>
      </c>
      <c r="D51" s="5">
        <f t="shared" si="33"/>
        <v>1</v>
      </c>
      <c r="E51" s="5">
        <v>7.7842399999999996</v>
      </c>
      <c r="F51" s="5">
        <v>54.755499999999998</v>
      </c>
      <c r="G51" s="5">
        <f t="shared" si="34"/>
        <v>0.81355918032050145</v>
      </c>
      <c r="H51" s="5">
        <f t="shared" si="35"/>
        <v>0.81387899615322878</v>
      </c>
      <c r="I51" s="7"/>
      <c r="J51" s="7"/>
      <c r="K51" s="7"/>
      <c r="L51" s="7"/>
      <c r="M51" s="7"/>
      <c r="N51" s="7"/>
      <c r="O51" s="7"/>
      <c r="P51" s="7"/>
      <c r="Q51" s="5">
        <v>8.8736999999999995</v>
      </c>
      <c r="R51" s="5">
        <v>21.538499999999999</v>
      </c>
      <c r="S51" s="5">
        <f t="shared" si="36"/>
        <v>0.7384596180252152</v>
      </c>
      <c r="T51" s="5">
        <f t="shared" si="37"/>
        <v>0.70175581497639472</v>
      </c>
      <c r="U51" s="5">
        <v>8.8736999999999995</v>
      </c>
      <c r="V51" s="5">
        <v>22.4937</v>
      </c>
      <c r="W51" s="5">
        <f t="shared" si="38"/>
        <v>0.78688480978983777</v>
      </c>
      <c r="X51" s="5">
        <f t="shared" si="39"/>
        <v>0.7536865595126806</v>
      </c>
      <c r="Y51" s="5">
        <v>7.3484499999999997</v>
      </c>
      <c r="Z51" s="5">
        <v>81.492000000000004</v>
      </c>
      <c r="AA51" s="5">
        <f t="shared" si="40"/>
        <v>0.90566077267310074</v>
      </c>
      <c r="AB51" s="5">
        <f t="shared" si="41"/>
        <v>0.78681952739849037</v>
      </c>
      <c r="AC51" s="7"/>
      <c r="AD51" s="7"/>
      <c r="AE51" s="7"/>
      <c r="AF51" s="7"/>
      <c r="AG51" s="5">
        <v>7.1305500000000004</v>
      </c>
      <c r="AH51" s="5">
        <v>51.467100000000002</v>
      </c>
      <c r="AI51" s="5">
        <f t="shared" si="42"/>
        <v>0.90565987410647619</v>
      </c>
      <c r="AJ51" s="5">
        <f t="shared" si="43"/>
        <v>0.86567417733612317</v>
      </c>
      <c r="AK51" s="5">
        <v>7.1305500000000004</v>
      </c>
      <c r="AL51" s="5">
        <v>63.781199999999998</v>
      </c>
      <c r="AM51" s="5">
        <f t="shared" si="44"/>
        <v>0.84210507668706225</v>
      </c>
      <c r="AN51" s="5">
        <f t="shared" si="45"/>
        <v>0.78249827934589378</v>
      </c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5">
        <v>7.7842399999999996</v>
      </c>
      <c r="BJ51" s="5">
        <v>51.595999999999997</v>
      </c>
      <c r="BK51" s="5">
        <f t="shared" si="46"/>
        <v>0.97959204219263785</v>
      </c>
      <c r="BL51" s="5">
        <f t="shared" si="47"/>
        <v>0.86459059466995547</v>
      </c>
    </row>
    <row r="52" spans="1:64" ht="20" customHeight="1" x14ac:dyDescent="0.15">
      <c r="A52" s="25">
        <v>7.9464100000000002</v>
      </c>
      <c r="B52" s="4">
        <v>70.784300000000002</v>
      </c>
      <c r="C52" s="5">
        <f t="shared" si="32"/>
        <v>0.96078469304476621</v>
      </c>
      <c r="D52" s="5">
        <f t="shared" si="33"/>
        <v>0.93010204483875969</v>
      </c>
      <c r="E52" s="5">
        <v>7.9464100000000002</v>
      </c>
      <c r="F52" s="5">
        <v>58.150500000000001</v>
      </c>
      <c r="G52" s="5">
        <f t="shared" si="34"/>
        <v>0.83050815572112835</v>
      </c>
      <c r="H52" s="5">
        <f t="shared" si="35"/>
        <v>0.86434185727111124</v>
      </c>
      <c r="I52" s="7"/>
      <c r="J52" s="7"/>
      <c r="K52" s="7"/>
      <c r="L52" s="7"/>
      <c r="M52" s="7"/>
      <c r="N52" s="7"/>
      <c r="O52" s="7"/>
      <c r="P52" s="7"/>
      <c r="Q52" s="5">
        <v>9.0586000000000002</v>
      </c>
      <c r="R52" s="5">
        <v>21.030799999999999</v>
      </c>
      <c r="S52" s="5">
        <f t="shared" si="36"/>
        <v>0.75384679399159482</v>
      </c>
      <c r="T52" s="5">
        <f t="shared" si="37"/>
        <v>0.68521420682060319</v>
      </c>
      <c r="U52" s="5">
        <v>9.0586000000000002</v>
      </c>
      <c r="V52" s="5">
        <v>19.734200000000001</v>
      </c>
      <c r="W52" s="5">
        <f t="shared" si="38"/>
        <v>0.80328101445419886</v>
      </c>
      <c r="X52" s="5">
        <f t="shared" si="39"/>
        <v>0.66122520095560722</v>
      </c>
      <c r="Y52" s="5">
        <v>7.5015400000000003</v>
      </c>
      <c r="Z52" s="5">
        <v>73.852999999999994</v>
      </c>
      <c r="AA52" s="5">
        <f t="shared" si="40"/>
        <v>0.92452837164819424</v>
      </c>
      <c r="AB52" s="5">
        <f t="shared" si="41"/>
        <v>0.7130636449830744</v>
      </c>
      <c r="AC52" s="7"/>
      <c r="AD52" s="7"/>
      <c r="AE52" s="7"/>
      <c r="AF52" s="7"/>
      <c r="AG52" s="5">
        <v>7.2791100000000002</v>
      </c>
      <c r="AH52" s="5">
        <v>53.016399999999997</v>
      </c>
      <c r="AI52" s="5">
        <f t="shared" si="42"/>
        <v>0.92452866135251721</v>
      </c>
      <c r="AJ52" s="5">
        <f t="shared" si="43"/>
        <v>0.89173332974507669</v>
      </c>
      <c r="AK52" s="5">
        <v>7.2791100000000002</v>
      </c>
      <c r="AL52" s="5">
        <v>55.561399999999999</v>
      </c>
      <c r="AM52" s="5">
        <f t="shared" si="44"/>
        <v>0.85964974437645925</v>
      </c>
      <c r="AN52" s="5">
        <f t="shared" si="45"/>
        <v>0.68165383997242046</v>
      </c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5">
        <v>7.9464100000000002</v>
      </c>
      <c r="BJ52" s="5">
        <v>44</v>
      </c>
      <c r="BK52" s="5">
        <f t="shared" si="46"/>
        <v>1</v>
      </c>
      <c r="BL52" s="5">
        <f t="shared" si="47"/>
        <v>0.73730494932704171</v>
      </c>
    </row>
    <row r="53" spans="1:64" ht="20" customHeight="1" x14ac:dyDescent="0.15">
      <c r="A53" s="25">
        <v>8.1085799999999999</v>
      </c>
      <c r="B53" s="4">
        <v>66.509799999999998</v>
      </c>
      <c r="C53" s="5">
        <f t="shared" si="32"/>
        <v>0.98039234652238316</v>
      </c>
      <c r="D53" s="5">
        <f t="shared" si="33"/>
        <v>0.87393533568626003</v>
      </c>
      <c r="E53" s="5">
        <v>8.1085799999999999</v>
      </c>
      <c r="F53" s="5">
        <v>60.189599999999999</v>
      </c>
      <c r="G53" s="5">
        <f t="shared" si="34"/>
        <v>0.84745713112175525</v>
      </c>
      <c r="H53" s="5">
        <f t="shared" si="35"/>
        <v>0.89465078808273835</v>
      </c>
      <c r="I53" s="7"/>
      <c r="J53" s="7"/>
      <c r="K53" s="7"/>
      <c r="L53" s="7"/>
      <c r="M53" s="7"/>
      <c r="N53" s="7"/>
      <c r="O53" s="7"/>
      <c r="P53" s="7"/>
      <c r="Q53" s="5">
        <v>9.2434999999999992</v>
      </c>
      <c r="R53" s="5">
        <v>20.692299999999999</v>
      </c>
      <c r="S53" s="5">
        <f t="shared" si="36"/>
        <v>0.76923396995797433</v>
      </c>
      <c r="T53" s="5">
        <f t="shared" si="37"/>
        <v>0.67418538200134892</v>
      </c>
      <c r="U53" s="5">
        <v>9.2434999999999992</v>
      </c>
      <c r="V53" s="5">
        <v>19.8734</v>
      </c>
      <c r="W53" s="5">
        <f t="shared" si="38"/>
        <v>0.81967721911855984</v>
      </c>
      <c r="X53" s="5">
        <f t="shared" si="39"/>
        <v>0.66588931442222965</v>
      </c>
      <c r="Y53" s="5">
        <v>7.65463</v>
      </c>
      <c r="Z53" s="5">
        <v>84.569199999999995</v>
      </c>
      <c r="AA53" s="5">
        <f t="shared" si="40"/>
        <v>0.94339597062328762</v>
      </c>
      <c r="AB53" s="5">
        <f t="shared" si="41"/>
        <v>0.81653043214632604</v>
      </c>
      <c r="AC53" s="7"/>
      <c r="AD53" s="7"/>
      <c r="AE53" s="7"/>
      <c r="AF53" s="7"/>
      <c r="AG53" s="5">
        <v>7.4276600000000004</v>
      </c>
      <c r="AH53" s="5">
        <v>57.733400000000003</v>
      </c>
      <c r="AI53" s="5">
        <f t="shared" si="42"/>
        <v>0.94339617848633117</v>
      </c>
      <c r="AJ53" s="5">
        <f t="shared" si="43"/>
        <v>0.97107304568971897</v>
      </c>
      <c r="AK53" s="5">
        <v>7.4276600000000004</v>
      </c>
      <c r="AL53" s="5">
        <v>59.887700000000002</v>
      </c>
      <c r="AM53" s="5">
        <f t="shared" si="44"/>
        <v>0.87719323108391711</v>
      </c>
      <c r="AN53" s="5">
        <f t="shared" si="45"/>
        <v>0.73473095840127012</v>
      </c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</row>
    <row r="54" spans="1:64" ht="20" customHeight="1" x14ac:dyDescent="0.15">
      <c r="A54" s="25">
        <v>8.2707499999999996</v>
      </c>
      <c r="B54" s="4">
        <v>68</v>
      </c>
      <c r="C54" s="5">
        <f t="shared" si="32"/>
        <v>1</v>
      </c>
      <c r="D54" s="5">
        <f t="shared" si="33"/>
        <v>0.89351648669317429</v>
      </c>
      <c r="E54" s="5">
        <v>8.2707499999999996</v>
      </c>
      <c r="F54" s="5">
        <v>66.479200000000006</v>
      </c>
      <c r="G54" s="5">
        <f t="shared" si="34"/>
        <v>0.86440610652238203</v>
      </c>
      <c r="H54" s="5">
        <f t="shared" si="35"/>
        <v>0.98813862645888972</v>
      </c>
      <c r="I54" s="7"/>
      <c r="J54" s="7"/>
      <c r="K54" s="7"/>
      <c r="L54" s="7"/>
      <c r="M54" s="7"/>
      <c r="N54" s="7"/>
      <c r="O54" s="7"/>
      <c r="P54" s="7"/>
      <c r="Q54" s="5">
        <v>9.4283000000000001</v>
      </c>
      <c r="R54" s="5">
        <v>20.753799999999998</v>
      </c>
      <c r="S54" s="5">
        <f t="shared" si="36"/>
        <v>0.78461282403362043</v>
      </c>
      <c r="T54" s="5">
        <f t="shared" si="37"/>
        <v>0.67618914190204049</v>
      </c>
      <c r="U54" s="5">
        <v>9.4283000000000001</v>
      </c>
      <c r="V54" s="5">
        <v>19.3827</v>
      </c>
      <c r="W54" s="5">
        <f t="shared" si="38"/>
        <v>0.83606455617628805</v>
      </c>
      <c r="X54" s="5">
        <f t="shared" si="39"/>
        <v>0.64944764432114033</v>
      </c>
      <c r="Y54" s="5">
        <v>7.8077300000000003</v>
      </c>
      <c r="Z54" s="5">
        <v>87.862200000000001</v>
      </c>
      <c r="AA54" s="5">
        <f t="shared" si="40"/>
        <v>0.96226480204981313</v>
      </c>
      <c r="AB54" s="5">
        <f t="shared" si="41"/>
        <v>0.848324923675841</v>
      </c>
      <c r="AC54" s="7"/>
      <c r="AD54" s="7"/>
      <c r="AE54" s="7"/>
      <c r="AF54" s="7"/>
      <c r="AG54" s="5">
        <v>7.5762099999999997</v>
      </c>
      <c r="AH54" s="5">
        <v>57.253500000000003</v>
      </c>
      <c r="AI54" s="5">
        <f t="shared" si="42"/>
        <v>0.96226369562014502</v>
      </c>
      <c r="AJ54" s="5">
        <f t="shared" si="43"/>
        <v>0.96300115048475099</v>
      </c>
      <c r="AK54" s="5">
        <v>7.5762099999999997</v>
      </c>
      <c r="AL54" s="5">
        <v>64.681399999999996</v>
      </c>
      <c r="AM54" s="5">
        <f t="shared" si="44"/>
        <v>0.89473671779137476</v>
      </c>
      <c r="AN54" s="5">
        <f t="shared" si="45"/>
        <v>0.79354236366960007</v>
      </c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</row>
    <row r="55" spans="1:64" ht="20" customHeight="1" x14ac:dyDescent="0.15">
      <c r="A55" s="26"/>
      <c r="B55" s="6"/>
      <c r="C55" s="7"/>
      <c r="D55" s="7"/>
      <c r="E55" s="5">
        <v>8.4329300000000007</v>
      </c>
      <c r="F55" s="5">
        <v>67.146199999999993</v>
      </c>
      <c r="G55" s="5">
        <f t="shared" si="34"/>
        <v>0.88135612705931055</v>
      </c>
      <c r="H55" s="5">
        <f t="shared" si="35"/>
        <v>0.99805283216305074</v>
      </c>
      <c r="I55" s="7"/>
      <c r="J55" s="7"/>
      <c r="K55" s="7"/>
      <c r="L55" s="7"/>
      <c r="M55" s="7"/>
      <c r="N55" s="7"/>
      <c r="O55" s="7"/>
      <c r="P55" s="7"/>
      <c r="Q55" s="5">
        <v>9.6132000000000009</v>
      </c>
      <c r="R55" s="5">
        <v>22.2</v>
      </c>
      <c r="S55" s="5">
        <f t="shared" si="36"/>
        <v>0.8</v>
      </c>
      <c r="T55" s="5">
        <f t="shared" si="37"/>
        <v>0.72330845195700544</v>
      </c>
      <c r="U55" s="5">
        <v>9.6132000000000009</v>
      </c>
      <c r="V55" s="5">
        <v>20.700299999999999</v>
      </c>
      <c r="W55" s="5">
        <f t="shared" si="38"/>
        <v>0.85246076084064926</v>
      </c>
      <c r="X55" s="5">
        <f t="shared" si="39"/>
        <v>0.69359589075520434</v>
      </c>
      <c r="Y55" s="5">
        <v>7.96082</v>
      </c>
      <c r="Z55" s="5">
        <v>103.5714</v>
      </c>
      <c r="AA55" s="5">
        <f t="shared" si="40"/>
        <v>0.98113240102490651</v>
      </c>
      <c r="AB55" s="5">
        <f t="shared" si="41"/>
        <v>1</v>
      </c>
      <c r="AC55" s="7"/>
      <c r="AD55" s="7"/>
      <c r="AE55" s="7"/>
      <c r="AF55" s="7"/>
      <c r="AG55" s="5">
        <v>7.7247700000000004</v>
      </c>
      <c r="AH55" s="5">
        <v>59.453200000000002</v>
      </c>
      <c r="AI55" s="5">
        <f t="shared" si="42"/>
        <v>0.98113248286618615</v>
      </c>
      <c r="AJ55" s="5">
        <f t="shared" si="43"/>
        <v>1</v>
      </c>
      <c r="AK55" s="5">
        <v>7.7247700000000004</v>
      </c>
      <c r="AL55" s="5">
        <v>66.671599999999998</v>
      </c>
      <c r="AM55" s="5">
        <f t="shared" si="44"/>
        <v>0.91228138548077187</v>
      </c>
      <c r="AN55" s="5">
        <f t="shared" si="45"/>
        <v>0.8179590895316754</v>
      </c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</row>
    <row r="56" spans="1:64" ht="20" customHeight="1" x14ac:dyDescent="0.15">
      <c r="A56" s="26"/>
      <c r="B56" s="6"/>
      <c r="C56" s="7"/>
      <c r="D56" s="7"/>
      <c r="E56" s="5">
        <v>8.5951000000000004</v>
      </c>
      <c r="F56" s="5">
        <v>64.758399999999995</v>
      </c>
      <c r="G56" s="5">
        <f t="shared" si="34"/>
        <v>0.89830510245993733</v>
      </c>
      <c r="H56" s="5">
        <f t="shared" si="35"/>
        <v>0.96256086757475046</v>
      </c>
      <c r="I56" s="7"/>
      <c r="J56" s="7"/>
      <c r="K56" s="7"/>
      <c r="L56" s="7"/>
      <c r="M56" s="7"/>
      <c r="N56" s="7"/>
      <c r="O56" s="7"/>
      <c r="P56" s="7"/>
      <c r="Q56" s="5">
        <v>9.7980999999999998</v>
      </c>
      <c r="R56" s="5">
        <v>19.5077</v>
      </c>
      <c r="S56" s="5">
        <f t="shared" si="36"/>
        <v>0.81538717596637955</v>
      </c>
      <c r="T56" s="5">
        <f t="shared" si="37"/>
        <v>0.6355893823532287</v>
      </c>
      <c r="U56" s="5">
        <v>9.7980999999999998</v>
      </c>
      <c r="V56" s="5">
        <v>22.786300000000001</v>
      </c>
      <c r="W56" s="5">
        <f t="shared" si="38"/>
        <v>0.86885696550501024</v>
      </c>
      <c r="X56" s="5">
        <f t="shared" si="39"/>
        <v>0.76349057963002054</v>
      </c>
      <c r="Y56" s="5">
        <v>8.1139100000000006</v>
      </c>
      <c r="Z56" s="5">
        <v>74</v>
      </c>
      <c r="AA56" s="5">
        <f t="shared" si="40"/>
        <v>1</v>
      </c>
      <c r="AB56" s="5">
        <f t="shared" si="41"/>
        <v>0.7144829557194361</v>
      </c>
      <c r="AC56" s="7"/>
      <c r="AD56" s="7"/>
      <c r="AE56" s="7"/>
      <c r="AF56" s="7"/>
      <c r="AG56" s="5">
        <v>7.8733199999999997</v>
      </c>
      <c r="AH56" s="5">
        <v>40</v>
      </c>
      <c r="AI56" s="5">
        <f t="shared" si="42"/>
        <v>1</v>
      </c>
      <c r="AJ56" s="5">
        <f t="shared" si="43"/>
        <v>0.67279810001816553</v>
      </c>
      <c r="AK56" s="5">
        <v>7.8733199999999997</v>
      </c>
      <c r="AL56" s="5">
        <v>73.987700000000004</v>
      </c>
      <c r="AM56" s="5">
        <f t="shared" si="44"/>
        <v>0.92982487218822962</v>
      </c>
      <c r="AN56" s="5">
        <f t="shared" si="45"/>
        <v>0.90771650490677802</v>
      </c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</row>
    <row r="57" spans="1:64" ht="20" customHeight="1" x14ac:dyDescent="0.15">
      <c r="A57" s="26"/>
      <c r="B57" s="6"/>
      <c r="C57" s="7"/>
      <c r="D57" s="7"/>
      <c r="E57" s="5">
        <v>8.7572700000000001</v>
      </c>
      <c r="F57" s="5">
        <v>67.277199999999993</v>
      </c>
      <c r="G57" s="5">
        <f t="shared" si="34"/>
        <v>0.91525407786056423</v>
      </c>
      <c r="H57" s="5">
        <f t="shared" si="35"/>
        <v>1</v>
      </c>
      <c r="I57" s="7"/>
      <c r="J57" s="7"/>
      <c r="K57" s="7"/>
      <c r="L57" s="7"/>
      <c r="M57" s="7"/>
      <c r="N57" s="7"/>
      <c r="O57" s="7"/>
      <c r="P57" s="7"/>
      <c r="Q57" s="5">
        <v>9.9829000000000008</v>
      </c>
      <c r="R57" s="5">
        <v>24.6462</v>
      </c>
      <c r="S57" s="5">
        <f t="shared" si="36"/>
        <v>0.83076603004202554</v>
      </c>
      <c r="T57" s="5">
        <f t="shared" si="37"/>
        <v>0.80300922381183559</v>
      </c>
      <c r="U57" s="5">
        <v>9.9829000000000008</v>
      </c>
      <c r="V57" s="5">
        <v>16.4923</v>
      </c>
      <c r="W57" s="5">
        <f t="shared" si="38"/>
        <v>0.88524430256273845</v>
      </c>
      <c r="X57" s="5">
        <f t="shared" si="39"/>
        <v>0.55260027676420431</v>
      </c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5">
        <v>8.0218699999999998</v>
      </c>
      <c r="AL57" s="5">
        <v>81.509699999999995</v>
      </c>
      <c r="AM57" s="5">
        <f t="shared" si="44"/>
        <v>0.94736835889568738</v>
      </c>
      <c r="AN57" s="5">
        <f t="shared" si="45"/>
        <v>1</v>
      </c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</row>
    <row r="58" spans="1:64" ht="20" customHeight="1" x14ac:dyDescent="0.15">
      <c r="A58" s="26"/>
      <c r="B58" s="6"/>
      <c r="C58" s="7"/>
      <c r="D58" s="7"/>
      <c r="E58" s="5">
        <v>8.9194399999999998</v>
      </c>
      <c r="F58" s="5">
        <v>62.357399999999998</v>
      </c>
      <c r="G58" s="5">
        <f t="shared" si="34"/>
        <v>0.93220305326119102</v>
      </c>
      <c r="H58" s="5">
        <f t="shared" si="35"/>
        <v>0.92687269981509346</v>
      </c>
      <c r="I58" s="7"/>
      <c r="J58" s="7"/>
      <c r="K58" s="7"/>
      <c r="L58" s="7"/>
      <c r="M58" s="7"/>
      <c r="N58" s="7"/>
      <c r="O58" s="7"/>
      <c r="P58" s="7"/>
      <c r="Q58" s="5">
        <v>10.1678</v>
      </c>
      <c r="R58" s="5">
        <v>26</v>
      </c>
      <c r="S58" s="5">
        <f t="shared" si="36"/>
        <v>0.84615320600840505</v>
      </c>
      <c r="T58" s="5">
        <f t="shared" si="37"/>
        <v>0.84711800679649296</v>
      </c>
      <c r="U58" s="5">
        <v>10.1678</v>
      </c>
      <c r="V58" s="5">
        <v>19.899999999999999</v>
      </c>
      <c r="W58" s="5">
        <f t="shared" si="38"/>
        <v>0.90164050722709943</v>
      </c>
      <c r="X58" s="5">
        <f t="shared" si="39"/>
        <v>0.66678058897835135</v>
      </c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5">
        <v>8.1704299999999996</v>
      </c>
      <c r="AL58" s="5">
        <v>72.449700000000007</v>
      </c>
      <c r="AM58" s="5">
        <f t="shared" si="44"/>
        <v>0.96491302658508438</v>
      </c>
      <c r="AN58" s="5">
        <f t="shared" si="45"/>
        <v>0.88884758501135464</v>
      </c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</row>
    <row r="59" spans="1:64" ht="20" customHeight="1" x14ac:dyDescent="0.15">
      <c r="A59" s="26"/>
      <c r="B59" s="6"/>
      <c r="C59" s="7"/>
      <c r="D59" s="7"/>
      <c r="E59" s="5">
        <v>9.0816099999999995</v>
      </c>
      <c r="F59" s="5">
        <v>57.816400000000002</v>
      </c>
      <c r="G59" s="5">
        <f t="shared" si="34"/>
        <v>0.94915202866181791</v>
      </c>
      <c r="H59" s="5">
        <f t="shared" si="35"/>
        <v>0.8593758360930599</v>
      </c>
      <c r="I59" s="7"/>
      <c r="J59" s="7"/>
      <c r="K59" s="7"/>
      <c r="L59" s="7"/>
      <c r="M59" s="7"/>
      <c r="N59" s="7"/>
      <c r="O59" s="7"/>
      <c r="P59" s="7"/>
      <c r="Q59" s="5">
        <v>10.3527</v>
      </c>
      <c r="R59" s="5">
        <v>18.553799999999999</v>
      </c>
      <c r="S59" s="5">
        <f t="shared" si="36"/>
        <v>0.86154038197478466</v>
      </c>
      <c r="T59" s="5">
        <f t="shared" si="37"/>
        <v>0.60450992594233732</v>
      </c>
      <c r="U59" s="5">
        <v>10.3527</v>
      </c>
      <c r="V59" s="5">
        <v>28.0322</v>
      </c>
      <c r="W59" s="5">
        <f t="shared" si="38"/>
        <v>0.91803671189146063</v>
      </c>
      <c r="X59" s="5">
        <f t="shared" si="39"/>
        <v>0.93926265459090164</v>
      </c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5">
        <v>8.3189799999999998</v>
      </c>
      <c r="AL59" s="5">
        <v>76.183099999999996</v>
      </c>
      <c r="AM59" s="5">
        <f t="shared" si="44"/>
        <v>0.98245651329254224</v>
      </c>
      <c r="AN59" s="5">
        <f t="shared" si="45"/>
        <v>0.93465072255203985</v>
      </c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</row>
    <row r="60" spans="1:64" ht="20" customHeight="1" x14ac:dyDescent="0.15">
      <c r="A60" s="26"/>
      <c r="B60" s="6"/>
      <c r="C60" s="7"/>
      <c r="D60" s="7"/>
      <c r="E60" s="5">
        <v>9.2437799999999992</v>
      </c>
      <c r="F60" s="5">
        <v>63.7239</v>
      </c>
      <c r="G60" s="5">
        <f t="shared" si="34"/>
        <v>0.9661010040624447</v>
      </c>
      <c r="H60" s="5">
        <f t="shared" si="35"/>
        <v>0.94718418721349884</v>
      </c>
      <c r="I60" s="7"/>
      <c r="J60" s="7"/>
      <c r="K60" s="7"/>
      <c r="L60" s="7"/>
      <c r="M60" s="7"/>
      <c r="N60" s="7"/>
      <c r="O60" s="7"/>
      <c r="P60" s="7"/>
      <c r="Q60" s="5">
        <v>10.5375</v>
      </c>
      <c r="R60" s="5">
        <v>21.723099999999999</v>
      </c>
      <c r="S60" s="5">
        <f t="shared" si="36"/>
        <v>0.87691923605043054</v>
      </c>
      <c r="T60" s="5">
        <f t="shared" si="37"/>
        <v>0.70777035282464984</v>
      </c>
      <c r="U60" s="5">
        <v>10.5375</v>
      </c>
      <c r="V60" s="5">
        <v>28.7364</v>
      </c>
      <c r="W60" s="5">
        <f t="shared" si="38"/>
        <v>0.93442404894918862</v>
      </c>
      <c r="X60" s="5">
        <f t="shared" si="39"/>
        <v>0.96285797573454768</v>
      </c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5">
        <v>8.46753</v>
      </c>
      <c r="AL60" s="5">
        <v>77</v>
      </c>
      <c r="AM60" s="5">
        <f t="shared" si="44"/>
        <v>1</v>
      </c>
      <c r="AN60" s="5">
        <f t="shared" si="45"/>
        <v>0.9446728426187313</v>
      </c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</row>
    <row r="61" spans="1:64" ht="20" customHeight="1" x14ac:dyDescent="0.15">
      <c r="A61" s="26"/>
      <c r="B61" s="6"/>
      <c r="C61" s="7"/>
      <c r="D61" s="7"/>
      <c r="E61" s="5">
        <v>9.4059600000000003</v>
      </c>
      <c r="F61" s="5">
        <v>47.6556</v>
      </c>
      <c r="G61" s="5">
        <f t="shared" si="34"/>
        <v>0.98305102459937321</v>
      </c>
      <c r="H61" s="5">
        <f t="shared" si="35"/>
        <v>0.70834695855356655</v>
      </c>
      <c r="I61" s="7"/>
      <c r="J61" s="7"/>
      <c r="K61" s="7"/>
      <c r="L61" s="7"/>
      <c r="M61" s="7"/>
      <c r="N61" s="7"/>
      <c r="O61" s="7"/>
      <c r="P61" s="7"/>
      <c r="Q61" s="5">
        <v>10.7224</v>
      </c>
      <c r="R61" s="5">
        <v>26.523099999999999</v>
      </c>
      <c r="S61" s="5">
        <f t="shared" si="36"/>
        <v>0.89230641201681016</v>
      </c>
      <c r="T61" s="5">
        <f t="shared" si="37"/>
        <v>0.86416136946400235</v>
      </c>
      <c r="U61" s="5">
        <v>10.7224</v>
      </c>
      <c r="V61" s="5">
        <v>27.263400000000001</v>
      </c>
      <c r="W61" s="5">
        <f t="shared" si="38"/>
        <v>0.95082025361354983</v>
      </c>
      <c r="X61" s="5">
        <f t="shared" si="39"/>
        <v>0.91350280952524554</v>
      </c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</row>
    <row r="62" spans="1:64" ht="20" customHeight="1" x14ac:dyDescent="0.15">
      <c r="A62" s="26"/>
      <c r="B62" s="6"/>
      <c r="C62" s="7"/>
      <c r="D62" s="7"/>
      <c r="E62" s="5">
        <v>9.56813</v>
      </c>
      <c r="F62" s="5">
        <v>47</v>
      </c>
      <c r="G62" s="5">
        <f t="shared" si="34"/>
        <v>1</v>
      </c>
      <c r="H62" s="5">
        <f t="shared" si="35"/>
        <v>0.69860220104284965</v>
      </c>
      <c r="I62" s="7"/>
      <c r="J62" s="7"/>
      <c r="K62" s="7"/>
      <c r="L62" s="7"/>
      <c r="M62" s="7"/>
      <c r="N62" s="7"/>
      <c r="O62" s="7"/>
      <c r="P62" s="7"/>
      <c r="Q62" s="5">
        <v>10.907299999999999</v>
      </c>
      <c r="R62" s="5">
        <v>23.5077</v>
      </c>
      <c r="S62" s="5">
        <f t="shared" si="36"/>
        <v>0.90769358798318966</v>
      </c>
      <c r="T62" s="5">
        <f t="shared" si="37"/>
        <v>0.76591522955268909</v>
      </c>
      <c r="U62" s="5">
        <v>10.907299999999999</v>
      </c>
      <c r="V62" s="5">
        <v>29.844899999999999</v>
      </c>
      <c r="W62" s="5">
        <f t="shared" si="38"/>
        <v>0.96721645827791081</v>
      </c>
      <c r="X62" s="5">
        <f t="shared" si="39"/>
        <v>1</v>
      </c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</row>
    <row r="63" spans="1:64" ht="20" customHeight="1" x14ac:dyDescent="0.15">
      <c r="A63" s="26"/>
      <c r="B63" s="6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5">
        <v>11.0921</v>
      </c>
      <c r="R63" s="5">
        <v>21.384599999999999</v>
      </c>
      <c r="S63" s="5">
        <f t="shared" si="36"/>
        <v>0.92307244205883576</v>
      </c>
      <c r="T63" s="5">
        <f t="shared" si="37"/>
        <v>0.69674152800539546</v>
      </c>
      <c r="U63" s="5">
        <v>11.0921</v>
      </c>
      <c r="V63" s="5">
        <v>23.755199999999999</v>
      </c>
      <c r="W63" s="5">
        <f t="shared" si="38"/>
        <v>0.98360379533563902</v>
      </c>
      <c r="X63" s="5">
        <f t="shared" si="39"/>
        <v>0.79595508780394642</v>
      </c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</row>
    <row r="64" spans="1:64" ht="20" customHeight="1" x14ac:dyDescent="0.15">
      <c r="A64" s="26"/>
      <c r="B64" s="6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5">
        <v>11.276999999999999</v>
      </c>
      <c r="R64" s="5">
        <v>24.061499999999999</v>
      </c>
      <c r="S64" s="5">
        <f t="shared" si="36"/>
        <v>0.93845961802521527</v>
      </c>
      <c r="T64" s="5">
        <f t="shared" si="37"/>
        <v>0.78395884309745434</v>
      </c>
      <c r="U64" s="5">
        <v>11.276999999999999</v>
      </c>
      <c r="V64" s="5">
        <v>29</v>
      </c>
      <c r="W64" s="5">
        <f t="shared" si="38"/>
        <v>1</v>
      </c>
      <c r="X64" s="5">
        <f t="shared" si="39"/>
        <v>0.97169030554634128</v>
      </c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</row>
    <row r="65" spans="1:64" ht="20" customHeight="1" x14ac:dyDescent="0.15">
      <c r="A65" s="26"/>
      <c r="B65" s="6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5">
        <v>11.4619</v>
      </c>
      <c r="R65" s="5">
        <v>30.692299999999999</v>
      </c>
      <c r="S65" s="5">
        <f t="shared" si="36"/>
        <v>0.95384679399159489</v>
      </c>
      <c r="T65" s="5">
        <f t="shared" si="37"/>
        <v>1</v>
      </c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</row>
    <row r="66" spans="1:64" ht="20" customHeight="1" x14ac:dyDescent="0.15">
      <c r="A66" s="26"/>
      <c r="B66" s="6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5">
        <v>11.646800000000001</v>
      </c>
      <c r="R66" s="5">
        <v>28.3538</v>
      </c>
      <c r="S66" s="5">
        <f t="shared" si="36"/>
        <v>0.96923396995797451</v>
      </c>
      <c r="T66" s="5">
        <f t="shared" si="37"/>
        <v>0.92380825158101543</v>
      </c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</row>
    <row r="67" spans="1:64" ht="20" customHeight="1" x14ac:dyDescent="0.15">
      <c r="A67" s="26"/>
      <c r="B67" s="6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5">
        <v>11.8316</v>
      </c>
      <c r="R67" s="5">
        <v>24.938500000000001</v>
      </c>
      <c r="S67" s="5">
        <f t="shared" si="36"/>
        <v>0.98461282403362038</v>
      </c>
      <c r="T67" s="5">
        <f t="shared" si="37"/>
        <v>0.81253278509593618</v>
      </c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</row>
    <row r="68" spans="1:64" ht="20" customHeight="1" x14ac:dyDescent="0.15">
      <c r="A68" s="26"/>
      <c r="B68" s="6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5">
        <v>12.016500000000001</v>
      </c>
      <c r="R68" s="5">
        <v>25</v>
      </c>
      <c r="S68" s="5">
        <f t="shared" si="36"/>
        <v>1</v>
      </c>
      <c r="T68" s="5">
        <f t="shared" si="37"/>
        <v>0.81453654499662786</v>
      </c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</row>
  </sheetData>
  <mergeCells count="8">
    <mergeCell ref="A1:H1"/>
    <mergeCell ref="I1:P1"/>
    <mergeCell ref="Q1:X1"/>
    <mergeCell ref="Y1:AF1"/>
    <mergeCell ref="AG1:AN1"/>
    <mergeCell ref="AO1:AV1"/>
    <mergeCell ref="AW1:BD1"/>
    <mergeCell ref="BE1:BL1"/>
  </mergeCells>
  <pageMargins left="1" right="1" top="1" bottom="1" header="0.25" footer="0.25"/>
  <pageSetup orientation="portrait"/>
  <headerFooter>
    <oddFooter>&amp;C&amp;"Helvetica Neue,Regular"&amp;12&amp;K000000&amp;P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BT79"/>
  <sheetViews>
    <sheetView showGridLines="0" workbookViewId="0">
      <pane xSplit="1" ySplit="2" topLeftCell="BT3" activePane="bottomRight" state="frozen"/>
      <selection pane="topRight"/>
      <selection pane="bottomLeft"/>
      <selection pane="bottomRight" activeCell="BZ13" sqref="BZ13"/>
    </sheetView>
  </sheetViews>
  <sheetFormatPr baseColWidth="10" defaultColWidth="16.33203125" defaultRowHeight="20" customHeight="1" x14ac:dyDescent="0.15"/>
  <cols>
    <col min="1" max="73" width="16.33203125" style="19" customWidth="1"/>
    <col min="74" max="16384" width="16.33203125" style="19"/>
  </cols>
  <sheetData>
    <row r="1" spans="1:72" ht="27.75" customHeight="1" thickBot="1" x14ac:dyDescent="0.2">
      <c r="A1" s="39">
        <v>1</v>
      </c>
      <c r="B1" s="40"/>
      <c r="C1" s="40"/>
      <c r="D1" s="40"/>
      <c r="E1" s="40"/>
      <c r="F1" s="40"/>
      <c r="G1" s="40"/>
      <c r="H1" s="41"/>
      <c r="I1" s="35">
        <v>2</v>
      </c>
      <c r="J1" s="36"/>
      <c r="K1" s="36"/>
      <c r="L1" s="36"/>
      <c r="M1" s="36"/>
      <c r="N1" s="36"/>
      <c r="O1" s="36"/>
      <c r="P1" s="37"/>
      <c r="Q1" s="35">
        <v>3</v>
      </c>
      <c r="R1" s="36"/>
      <c r="S1" s="36"/>
      <c r="T1" s="36"/>
      <c r="U1" s="36"/>
      <c r="V1" s="36"/>
      <c r="W1" s="36"/>
      <c r="X1" s="37"/>
      <c r="Y1" s="35">
        <v>4</v>
      </c>
      <c r="Z1" s="36"/>
      <c r="AA1" s="36"/>
      <c r="AB1" s="36"/>
      <c r="AC1" s="36"/>
      <c r="AD1" s="36"/>
      <c r="AE1" s="36"/>
      <c r="AF1" s="37"/>
      <c r="AG1" s="35">
        <v>5</v>
      </c>
      <c r="AH1" s="36"/>
      <c r="AI1" s="36"/>
      <c r="AJ1" s="36"/>
      <c r="AK1" s="36"/>
      <c r="AL1" s="36"/>
      <c r="AM1" s="36"/>
      <c r="AN1" s="37"/>
      <c r="AO1" s="35">
        <v>6</v>
      </c>
      <c r="AP1" s="36"/>
      <c r="AQ1" s="36"/>
      <c r="AR1" s="36"/>
      <c r="AS1" s="36"/>
      <c r="AT1" s="36"/>
      <c r="AU1" s="36"/>
      <c r="AV1" s="37"/>
      <c r="AW1" s="35">
        <v>7</v>
      </c>
      <c r="AX1" s="36"/>
      <c r="AY1" s="36"/>
      <c r="AZ1" s="36"/>
      <c r="BA1" s="36"/>
      <c r="BB1" s="36"/>
      <c r="BC1" s="36"/>
      <c r="BD1" s="37"/>
      <c r="BE1" s="35">
        <v>8</v>
      </c>
      <c r="BF1" s="36"/>
      <c r="BG1" s="36"/>
      <c r="BH1" s="36"/>
      <c r="BI1" s="36"/>
      <c r="BJ1" s="36"/>
      <c r="BK1" s="36"/>
      <c r="BL1" s="37"/>
      <c r="BM1" s="35">
        <v>9</v>
      </c>
      <c r="BN1" s="36"/>
      <c r="BO1" s="36"/>
      <c r="BP1" s="36"/>
      <c r="BQ1" s="36"/>
      <c r="BR1" s="36"/>
      <c r="BS1" s="36"/>
      <c r="BT1" s="37"/>
    </row>
    <row r="2" spans="1:72" ht="20.25" customHeight="1" x14ac:dyDescent="0.15">
      <c r="A2" s="30" t="s">
        <v>1</v>
      </c>
      <c r="B2" s="30" t="s">
        <v>0</v>
      </c>
      <c r="C2" s="31"/>
      <c r="D2" s="31"/>
      <c r="E2" s="30" t="s">
        <v>1</v>
      </c>
      <c r="F2" s="30" t="s">
        <v>0</v>
      </c>
      <c r="G2" s="31"/>
      <c r="H2" s="31"/>
      <c r="I2" s="30" t="s">
        <v>1</v>
      </c>
      <c r="J2" s="30" t="s">
        <v>0</v>
      </c>
      <c r="K2" s="31"/>
      <c r="L2" s="31"/>
      <c r="M2" s="30" t="s">
        <v>1</v>
      </c>
      <c r="N2" s="30" t="s">
        <v>0</v>
      </c>
      <c r="O2" s="31"/>
      <c r="P2" s="31"/>
      <c r="Q2" s="30" t="s">
        <v>1</v>
      </c>
      <c r="R2" s="30" t="s">
        <v>0</v>
      </c>
      <c r="S2" s="31"/>
      <c r="T2" s="31"/>
      <c r="U2" s="30" t="s">
        <v>1</v>
      </c>
      <c r="V2" s="30" t="s">
        <v>0</v>
      </c>
      <c r="W2" s="31"/>
      <c r="X2" s="31"/>
      <c r="Y2" s="30" t="s">
        <v>1</v>
      </c>
      <c r="Z2" s="30" t="s">
        <v>0</v>
      </c>
      <c r="AA2" s="31"/>
      <c r="AB2" s="31"/>
      <c r="AC2" s="30" t="s">
        <v>1</v>
      </c>
      <c r="AD2" s="30" t="s">
        <v>0</v>
      </c>
      <c r="AE2" s="31"/>
      <c r="AF2" s="31"/>
      <c r="AG2" s="30" t="s">
        <v>1</v>
      </c>
      <c r="AH2" s="30" t="s">
        <v>0</v>
      </c>
      <c r="AI2" s="31"/>
      <c r="AJ2" s="31"/>
      <c r="AK2" s="30" t="s">
        <v>1</v>
      </c>
      <c r="AL2" s="30" t="s">
        <v>0</v>
      </c>
      <c r="AM2" s="31"/>
      <c r="AN2" s="31"/>
      <c r="AO2" s="30" t="s">
        <v>1</v>
      </c>
      <c r="AP2" s="30" t="s">
        <v>0</v>
      </c>
      <c r="AQ2" s="31"/>
      <c r="AR2" s="31"/>
      <c r="AS2" s="30" t="s">
        <v>1</v>
      </c>
      <c r="AT2" s="30" t="s">
        <v>0</v>
      </c>
      <c r="AU2" s="31"/>
      <c r="AV2" s="31"/>
      <c r="AW2" s="30" t="s">
        <v>1</v>
      </c>
      <c r="AX2" s="30" t="s">
        <v>0</v>
      </c>
      <c r="AY2" s="31"/>
      <c r="AZ2" s="31"/>
      <c r="BA2" s="30" t="s">
        <v>1</v>
      </c>
      <c r="BB2" s="30" t="s">
        <v>0</v>
      </c>
      <c r="BC2" s="31"/>
      <c r="BD2" s="31"/>
      <c r="BE2" s="30" t="s">
        <v>1</v>
      </c>
      <c r="BF2" s="30" t="s">
        <v>0</v>
      </c>
      <c r="BG2" s="31"/>
      <c r="BH2" s="31"/>
      <c r="BI2" s="30" t="s">
        <v>1</v>
      </c>
      <c r="BJ2" s="30" t="s">
        <v>0</v>
      </c>
      <c r="BK2" s="31"/>
      <c r="BL2" s="31"/>
      <c r="BM2" s="30" t="s">
        <v>1</v>
      </c>
      <c r="BN2" s="30" t="s">
        <v>0</v>
      </c>
      <c r="BO2" s="31"/>
      <c r="BP2" s="31"/>
      <c r="BQ2" s="30" t="s">
        <v>1</v>
      </c>
      <c r="BR2" s="30" t="s">
        <v>0</v>
      </c>
      <c r="BS2" s="31"/>
      <c r="BT2" s="31"/>
    </row>
    <row r="3" spans="1:72" ht="20.25" customHeight="1" x14ac:dyDescent="0.15">
      <c r="A3" s="24">
        <v>0</v>
      </c>
      <c r="B3" s="2">
        <v>19</v>
      </c>
      <c r="C3" s="3">
        <f t="shared" ref="C3:C40" si="0">$A3/5.49647</f>
        <v>0</v>
      </c>
      <c r="D3" s="3">
        <f t="shared" ref="D3:D40" si="1">B3/49.2169</f>
        <v>0.38604625646881457</v>
      </c>
      <c r="E3" s="3">
        <v>0</v>
      </c>
      <c r="F3" s="3">
        <v>3</v>
      </c>
      <c r="G3" s="3">
        <f t="shared" ref="G3:G50" si="2">E3/6.982</f>
        <v>0</v>
      </c>
      <c r="H3" s="3">
        <f t="shared" ref="H3:H50" si="3">F3/59.0312</f>
        <v>5.0820583013728333E-2</v>
      </c>
      <c r="I3" s="3">
        <v>0</v>
      </c>
      <c r="J3" s="3">
        <v>27</v>
      </c>
      <c r="K3" s="3">
        <f t="shared" ref="K3:K42" si="4">I3/5.79357</f>
        <v>0</v>
      </c>
      <c r="L3" s="3">
        <f t="shared" ref="L3:L42" si="5">J3/63.7929</f>
        <v>0.42324459305032375</v>
      </c>
      <c r="M3" s="3">
        <v>0</v>
      </c>
      <c r="N3" s="3">
        <v>20</v>
      </c>
      <c r="O3" s="3">
        <f t="shared" ref="O3:O45" si="6">M3/6.23923</f>
        <v>0</v>
      </c>
      <c r="P3" s="3">
        <f t="shared" ref="P3:P45" si="7">N3/61.1429</f>
        <v>0.32710257446081231</v>
      </c>
      <c r="Q3" s="3">
        <v>0</v>
      </c>
      <c r="R3" s="3">
        <v>11</v>
      </c>
      <c r="S3" s="3">
        <f t="shared" ref="S3:S31" si="8">Q3/3.90528</f>
        <v>0</v>
      </c>
      <c r="T3" s="3">
        <f t="shared" ref="T3:T31" si="9">R3/34</f>
        <v>0.3235294117647059</v>
      </c>
      <c r="U3" s="3">
        <v>0</v>
      </c>
      <c r="V3" s="3">
        <v>13</v>
      </c>
      <c r="W3" s="3">
        <f t="shared" ref="W3:W34" si="10">U3/7.81056</f>
        <v>0</v>
      </c>
      <c r="X3" s="3">
        <f t="shared" ref="X3:X34" si="11">V3/29.3878</f>
        <v>0.44236043528266833</v>
      </c>
      <c r="Y3" s="3">
        <v>0</v>
      </c>
      <c r="Z3" s="3">
        <v>22</v>
      </c>
      <c r="AA3" s="3">
        <f t="shared" ref="AA3:AA34" si="12">Y3/11.29</f>
        <v>0</v>
      </c>
      <c r="AB3" s="3">
        <f t="shared" ref="AB3:AB34" si="13">Z3/56.8947</f>
        <v>0.38667925131866415</v>
      </c>
      <c r="AC3" s="3">
        <v>0</v>
      </c>
      <c r="AD3" s="3">
        <v>16</v>
      </c>
      <c r="AE3" s="3">
        <f t="shared" ref="AE3:AE34" si="14">AC3/7.57621</f>
        <v>0</v>
      </c>
      <c r="AF3" s="3">
        <f t="shared" ref="AF3:AF34" si="15">AD3/43.7059</f>
        <v>0.36608329767834547</v>
      </c>
      <c r="AG3" s="3">
        <v>0</v>
      </c>
      <c r="AH3" s="3">
        <v>21</v>
      </c>
      <c r="AI3" s="3">
        <f t="shared" ref="AI3:AI34" si="16">AG3/9.24378</f>
        <v>0</v>
      </c>
      <c r="AJ3" s="3">
        <f t="shared" ref="AJ3:AJ34" si="17">AH3/53</f>
        <v>0.39622641509433965</v>
      </c>
      <c r="AK3" s="3">
        <v>0</v>
      </c>
      <c r="AL3" s="3">
        <v>20</v>
      </c>
      <c r="AM3" s="3">
        <f t="shared" ref="AM3:AM43" si="18">AK3/6.48687</f>
        <v>0</v>
      </c>
      <c r="AN3" s="3">
        <f t="shared" ref="AN3:AN43" si="19">AL3/70.275</f>
        <v>0.2845962290999644</v>
      </c>
      <c r="AO3" s="3">
        <v>0</v>
      </c>
      <c r="AP3" s="3">
        <v>24</v>
      </c>
      <c r="AQ3" s="3">
        <f t="shared" ref="AQ3:AQ44" si="20">AO3/6.64904</f>
        <v>0</v>
      </c>
      <c r="AR3" s="3">
        <f t="shared" ref="AR3:AR44" si="21">AP3/56.6026</f>
        <v>0.42400879111560247</v>
      </c>
      <c r="AS3" s="3">
        <v>0</v>
      </c>
      <c r="AT3" s="3">
        <v>17</v>
      </c>
      <c r="AU3" s="3">
        <f t="shared" ref="AU3:AU39" si="22">AS3/5.83818</f>
        <v>0</v>
      </c>
      <c r="AV3" s="3">
        <f t="shared" ref="AV3:AV39" si="23">AT3/63.1111</f>
        <v>0.2693662446067332</v>
      </c>
      <c r="AW3" s="3">
        <v>0</v>
      </c>
      <c r="AX3" s="3">
        <v>28</v>
      </c>
      <c r="AY3" s="3">
        <f t="shared" ref="AY3:AY34" si="24">AW3/9.31687</f>
        <v>0</v>
      </c>
      <c r="AZ3" s="3">
        <f t="shared" ref="AZ3:AZ34" si="25">AX3/56</f>
        <v>0.5</v>
      </c>
      <c r="BA3" s="3">
        <v>0</v>
      </c>
      <c r="BB3" s="3">
        <v>21</v>
      </c>
      <c r="BC3" s="3">
        <f t="shared" ref="BC3:BC40" si="26">BA3/6.50423</f>
        <v>0</v>
      </c>
      <c r="BD3" s="3">
        <f t="shared" ref="BD3:BD40" si="27">BB3/65.9942</f>
        <v>0.31820978207175776</v>
      </c>
      <c r="BE3" s="3">
        <v>0</v>
      </c>
      <c r="BF3" s="3">
        <v>17</v>
      </c>
      <c r="BG3" s="3">
        <f t="shared" ref="BG3:BG34" si="28">BE3/6.78055</f>
        <v>0</v>
      </c>
      <c r="BH3" s="3">
        <f t="shared" ref="BH3:BH34" si="29">BF3/28.9112</f>
        <v>0.58800741581117355</v>
      </c>
      <c r="BI3" s="3">
        <v>0</v>
      </c>
      <c r="BJ3" s="3">
        <v>6</v>
      </c>
      <c r="BK3" s="3">
        <f t="shared" ref="BK3:BK34" si="30">BI3/6.91095</f>
        <v>0</v>
      </c>
      <c r="BL3" s="3">
        <f t="shared" ref="BL3:BL34" si="31">BJ3/30.8562</f>
        <v>0.19445038598401618</v>
      </c>
      <c r="BM3" s="3">
        <v>0</v>
      </c>
      <c r="BN3" s="3">
        <v>12</v>
      </c>
      <c r="BO3" s="3">
        <f t="shared" ref="BO3:BO45" si="32">BM3/5.66726</f>
        <v>0</v>
      </c>
      <c r="BP3" s="3">
        <f t="shared" ref="BP3:BP45" si="33">BN3/56</f>
        <v>0.21428571428571427</v>
      </c>
      <c r="BQ3" s="3">
        <v>0</v>
      </c>
      <c r="BR3" s="3">
        <v>21</v>
      </c>
      <c r="BS3" s="3">
        <f t="shared" ref="BS3:BS43" si="34">BQ3/5.39739</f>
        <v>0</v>
      </c>
      <c r="BT3" s="3">
        <f t="shared" ref="BT3:BT43" si="35">BR3/39.575</f>
        <v>0.53063802905874913</v>
      </c>
    </row>
    <row r="4" spans="1:72" ht="20" customHeight="1" x14ac:dyDescent="0.15">
      <c r="A4" s="25">
        <v>0.14854999999999999</v>
      </c>
      <c r="B4" s="4">
        <v>18.238900000000001</v>
      </c>
      <c r="C4" s="5">
        <f t="shared" si="0"/>
        <v>2.7026436967726556E-2</v>
      </c>
      <c r="D4" s="5">
        <f t="shared" si="1"/>
        <v>0.37058205616363488</v>
      </c>
      <c r="E4" s="5">
        <v>0.14854999999999999</v>
      </c>
      <c r="F4" s="5">
        <v>1.3032999999999999</v>
      </c>
      <c r="G4" s="5">
        <f t="shared" si="2"/>
        <v>2.1276138642222855E-2</v>
      </c>
      <c r="H4" s="5">
        <f t="shared" si="3"/>
        <v>2.2078155280597377E-2</v>
      </c>
      <c r="I4" s="5">
        <v>0.14854999999999999</v>
      </c>
      <c r="J4" s="5">
        <v>24.936900000000001</v>
      </c>
      <c r="K4" s="5">
        <f t="shared" si="4"/>
        <v>2.5640494548266439E-2</v>
      </c>
      <c r="L4" s="5">
        <f t="shared" si="5"/>
        <v>0.39090400342357851</v>
      </c>
      <c r="M4" s="5">
        <v>0.14854999999999999</v>
      </c>
      <c r="N4" s="5">
        <v>9.7142999999999997</v>
      </c>
      <c r="O4" s="5">
        <f t="shared" si="6"/>
        <v>2.3809027716561175E-2</v>
      </c>
      <c r="P4" s="5">
        <f t="shared" si="7"/>
        <v>0.15887862695423344</v>
      </c>
      <c r="Q4" s="5">
        <v>0.13947000000000001</v>
      </c>
      <c r="R4" s="5">
        <v>14</v>
      </c>
      <c r="S4" s="5">
        <f t="shared" si="8"/>
        <v>3.571318829891839E-2</v>
      </c>
      <c r="T4" s="5">
        <f t="shared" si="9"/>
        <v>0.41176470588235292</v>
      </c>
      <c r="U4" s="5">
        <v>0.13947000000000001</v>
      </c>
      <c r="V4" s="5">
        <v>16.517900000000001</v>
      </c>
      <c r="W4" s="5">
        <f t="shared" si="10"/>
        <v>1.7856594149459195E-2</v>
      </c>
      <c r="X4" s="5">
        <f t="shared" si="11"/>
        <v>0.56206657184273756</v>
      </c>
      <c r="Y4" s="5">
        <v>0.14860000000000001</v>
      </c>
      <c r="Z4" s="5">
        <v>14.0526</v>
      </c>
      <c r="AA4" s="5">
        <f t="shared" si="12"/>
        <v>1.3162090345438443E-2</v>
      </c>
      <c r="AB4" s="5">
        <f t="shared" si="13"/>
        <v>0.24699312941275725</v>
      </c>
      <c r="AC4" s="5">
        <v>0.14854999999999999</v>
      </c>
      <c r="AD4" s="5">
        <v>13.847</v>
      </c>
      <c r="AE4" s="5">
        <f t="shared" si="14"/>
        <v>1.960742904433747E-2</v>
      </c>
      <c r="AF4" s="5">
        <f t="shared" si="15"/>
        <v>0.31682221393450311</v>
      </c>
      <c r="AG4" s="5">
        <v>0.16217000000000001</v>
      </c>
      <c r="AH4" s="5">
        <v>13.2456</v>
      </c>
      <c r="AI4" s="5">
        <f t="shared" si="16"/>
        <v>1.7543688837250566E-2</v>
      </c>
      <c r="AJ4" s="5">
        <f t="shared" si="17"/>
        <v>0.24991698113207547</v>
      </c>
      <c r="AK4" s="5">
        <v>0.16217000000000001</v>
      </c>
      <c r="AL4" s="5">
        <v>32.47</v>
      </c>
      <c r="AM4" s="5">
        <f t="shared" si="18"/>
        <v>2.4999730224283825E-2</v>
      </c>
      <c r="AN4" s="5">
        <f t="shared" si="19"/>
        <v>0.4620419779437922</v>
      </c>
      <c r="AO4" s="5">
        <v>0.16217000000000001</v>
      </c>
      <c r="AP4" s="5">
        <v>22.163</v>
      </c>
      <c r="AQ4" s="5">
        <f t="shared" si="20"/>
        <v>2.4389987125961042E-2</v>
      </c>
      <c r="AR4" s="5">
        <f t="shared" si="21"/>
        <v>0.39155445156229574</v>
      </c>
      <c r="AS4" s="5">
        <v>0.16217000000000001</v>
      </c>
      <c r="AT4" s="5">
        <v>18</v>
      </c>
      <c r="AU4" s="5">
        <f t="shared" si="22"/>
        <v>2.7777492300682747E-2</v>
      </c>
      <c r="AV4" s="5">
        <f t="shared" si="23"/>
        <v>0.28521131781889397</v>
      </c>
      <c r="AW4" s="5">
        <v>0.17579</v>
      </c>
      <c r="AX4" s="5">
        <v>23.097200000000001</v>
      </c>
      <c r="AY4" s="5">
        <f t="shared" si="24"/>
        <v>1.8867924528301886E-2</v>
      </c>
      <c r="AZ4" s="5">
        <f t="shared" si="25"/>
        <v>0.41245000000000004</v>
      </c>
      <c r="BA4" s="5">
        <v>0.17579</v>
      </c>
      <c r="BB4" s="5">
        <v>21.7012</v>
      </c>
      <c r="BC4" s="5">
        <f t="shared" si="26"/>
        <v>2.7027027027027029E-2</v>
      </c>
      <c r="BD4" s="5">
        <f t="shared" si="27"/>
        <v>0.32883495822360143</v>
      </c>
      <c r="BE4" s="5">
        <v>0.13039999999999999</v>
      </c>
      <c r="BF4" s="5">
        <v>20.523700000000002</v>
      </c>
      <c r="BG4" s="5">
        <f t="shared" si="28"/>
        <v>1.9231478272411527E-2</v>
      </c>
      <c r="BH4" s="5">
        <f t="shared" si="29"/>
        <v>0.70988751764022251</v>
      </c>
      <c r="BI4" s="5">
        <v>0.13039999999999999</v>
      </c>
      <c r="BJ4" s="5">
        <v>7.7430000000000003</v>
      </c>
      <c r="BK4" s="5">
        <f t="shared" si="30"/>
        <v>1.8868607065598796E-2</v>
      </c>
      <c r="BL4" s="5">
        <f t="shared" si="31"/>
        <v>0.2509382231123729</v>
      </c>
      <c r="BM4" s="5">
        <v>0.13492999999999999</v>
      </c>
      <c r="BN4" s="5">
        <v>7</v>
      </c>
      <c r="BO4" s="5">
        <f t="shared" si="32"/>
        <v>2.3808683561368279E-2</v>
      </c>
      <c r="BP4" s="5">
        <f t="shared" si="33"/>
        <v>0.125</v>
      </c>
      <c r="BQ4" s="5">
        <v>0.13492999999999999</v>
      </c>
      <c r="BR4" s="5">
        <v>22.212499999999999</v>
      </c>
      <c r="BS4" s="5">
        <f t="shared" si="34"/>
        <v>2.4999119945010459E-2</v>
      </c>
      <c r="BT4" s="5">
        <f t="shared" si="35"/>
        <v>0.56127605811749837</v>
      </c>
    </row>
    <row r="5" spans="1:72" ht="20" customHeight="1" x14ac:dyDescent="0.15">
      <c r="A5" s="25">
        <v>0.29710999999999999</v>
      </c>
      <c r="B5" s="4">
        <v>22.200900000000001</v>
      </c>
      <c r="C5" s="5">
        <f t="shared" si="0"/>
        <v>5.4054693284962888E-2</v>
      </c>
      <c r="D5" s="5">
        <f t="shared" si="1"/>
        <v>0.45108285974939499</v>
      </c>
      <c r="E5" s="5">
        <v>0.29710999999999999</v>
      </c>
      <c r="F5" s="5">
        <v>1.67</v>
      </c>
      <c r="G5" s="5">
        <f t="shared" si="2"/>
        <v>4.2553709538814093E-2</v>
      </c>
      <c r="H5" s="5">
        <f t="shared" si="3"/>
        <v>2.8290124544308771E-2</v>
      </c>
      <c r="I5" s="5">
        <v>0.29710999999999999</v>
      </c>
      <c r="J5" s="5">
        <v>19.648900000000001</v>
      </c>
      <c r="K5" s="5">
        <f t="shared" si="4"/>
        <v>5.1282715148000278E-2</v>
      </c>
      <c r="L5" s="5">
        <f t="shared" si="5"/>
        <v>0.30801076608838918</v>
      </c>
      <c r="M5" s="5">
        <v>0.29710999999999999</v>
      </c>
      <c r="N5" s="5">
        <v>15.7143</v>
      </c>
      <c r="O5" s="5">
        <f t="shared" si="6"/>
        <v>4.7619658195001621E-2</v>
      </c>
      <c r="P5" s="5">
        <f t="shared" si="7"/>
        <v>0.25700939929247713</v>
      </c>
      <c r="Q5" s="5">
        <v>0.27894999999999998</v>
      </c>
      <c r="R5" s="5">
        <v>11</v>
      </c>
      <c r="S5" s="5">
        <f t="shared" si="8"/>
        <v>7.1428937233693868E-2</v>
      </c>
      <c r="T5" s="5">
        <f t="shared" si="9"/>
        <v>0.3235294117647059</v>
      </c>
      <c r="U5" s="5">
        <v>0.27894999999999998</v>
      </c>
      <c r="V5" s="5">
        <v>14.3163</v>
      </c>
      <c r="W5" s="5">
        <f t="shared" si="10"/>
        <v>3.5714468616846934E-2</v>
      </c>
      <c r="X5" s="5">
        <f t="shared" si="11"/>
        <v>0.48715113074132804</v>
      </c>
      <c r="Y5" s="5">
        <v>0.29709999999999998</v>
      </c>
      <c r="Z5" s="5">
        <v>17.2105</v>
      </c>
      <c r="AA5" s="5">
        <f t="shared" si="12"/>
        <v>2.6315323294951284E-2</v>
      </c>
      <c r="AB5" s="5">
        <f t="shared" si="13"/>
        <v>0.30249742067363039</v>
      </c>
      <c r="AC5" s="5">
        <v>0.29710999999999999</v>
      </c>
      <c r="AD5" s="5">
        <v>16.113399999999999</v>
      </c>
      <c r="AE5" s="5">
        <f t="shared" si="14"/>
        <v>3.9216178009849251E-2</v>
      </c>
      <c r="AF5" s="5">
        <f t="shared" si="15"/>
        <v>0.36867791305064074</v>
      </c>
      <c r="AG5" s="5">
        <v>0.32434000000000002</v>
      </c>
      <c r="AH5" s="5">
        <v>14.0351</v>
      </c>
      <c r="AI5" s="5">
        <f t="shared" si="16"/>
        <v>3.5087377674501131E-2</v>
      </c>
      <c r="AJ5" s="5">
        <f t="shared" si="17"/>
        <v>0.2648132075471698</v>
      </c>
      <c r="AK5" s="5">
        <v>0.32434000000000002</v>
      </c>
      <c r="AL5" s="5">
        <v>30.6</v>
      </c>
      <c r="AM5" s="5">
        <f t="shared" si="18"/>
        <v>4.9999460448567651E-2</v>
      </c>
      <c r="AN5" s="5">
        <f t="shared" si="19"/>
        <v>0.43543223052294555</v>
      </c>
      <c r="AO5" s="5">
        <v>0.32434000000000002</v>
      </c>
      <c r="AP5" s="5">
        <v>21.6175</v>
      </c>
      <c r="AQ5" s="5">
        <f t="shared" si="20"/>
        <v>4.8779974251922084E-2</v>
      </c>
      <c r="AR5" s="5">
        <f t="shared" si="21"/>
        <v>0.38191708508089733</v>
      </c>
      <c r="AS5" s="5">
        <v>0.32434000000000002</v>
      </c>
      <c r="AT5" s="5">
        <v>27.666699999999999</v>
      </c>
      <c r="AU5" s="5">
        <f t="shared" si="22"/>
        <v>5.5554984601365494E-2</v>
      </c>
      <c r="AV5" s="5">
        <f t="shared" si="23"/>
        <v>0.43838088703888856</v>
      </c>
      <c r="AW5" s="5">
        <v>0.35158</v>
      </c>
      <c r="AX5" s="5">
        <v>19.7334</v>
      </c>
      <c r="AY5" s="5">
        <f t="shared" si="24"/>
        <v>3.7735849056603772E-2</v>
      </c>
      <c r="AZ5" s="5">
        <f t="shared" si="25"/>
        <v>0.35238214285714287</v>
      </c>
      <c r="BA5" s="5">
        <v>0.35158</v>
      </c>
      <c r="BB5" s="5">
        <v>23.038699999999999</v>
      </c>
      <c r="BC5" s="5">
        <f t="shared" si="26"/>
        <v>5.4054054054054057E-2</v>
      </c>
      <c r="BD5" s="5">
        <f t="shared" si="27"/>
        <v>0.34910189077221931</v>
      </c>
      <c r="BE5" s="5">
        <v>0.26079000000000002</v>
      </c>
      <c r="BF5" s="5">
        <v>20.213000000000001</v>
      </c>
      <c r="BG5" s="5">
        <f t="shared" si="28"/>
        <v>3.8461481738207084E-2</v>
      </c>
      <c r="BH5" s="5">
        <f t="shared" si="29"/>
        <v>0.6991408173994853</v>
      </c>
      <c r="BI5" s="5">
        <v>0.26079000000000002</v>
      </c>
      <c r="BJ5" s="5">
        <v>11.5878</v>
      </c>
      <c r="BK5" s="5">
        <f t="shared" si="30"/>
        <v>3.7735767152128147E-2</v>
      </c>
      <c r="BL5" s="5">
        <f t="shared" si="31"/>
        <v>0.37554203045093043</v>
      </c>
      <c r="BM5" s="5">
        <v>0.26987</v>
      </c>
      <c r="BN5" s="5">
        <v>10</v>
      </c>
      <c r="BO5" s="5">
        <f t="shared" si="32"/>
        <v>4.7619131643863173E-2</v>
      </c>
      <c r="BP5" s="5">
        <f t="shared" si="33"/>
        <v>0.17857142857142858</v>
      </c>
      <c r="BQ5" s="5">
        <v>0.26987</v>
      </c>
      <c r="BR5" s="5">
        <v>23.65</v>
      </c>
      <c r="BS5" s="5">
        <f t="shared" si="34"/>
        <v>5.0000092637367322E-2</v>
      </c>
      <c r="BT5" s="5">
        <f t="shared" si="35"/>
        <v>0.59759949463044848</v>
      </c>
    </row>
    <row r="6" spans="1:72" ht="20" customHeight="1" x14ac:dyDescent="0.15">
      <c r="A6" s="25">
        <v>0.44566</v>
      </c>
      <c r="B6" s="4">
        <v>16.606999999999999</v>
      </c>
      <c r="C6" s="5">
        <f t="shared" si="0"/>
        <v>8.1081130252689454E-2</v>
      </c>
      <c r="D6" s="5">
        <f t="shared" si="1"/>
        <v>0.33742474637776859</v>
      </c>
      <c r="E6" s="5">
        <v>0.44566</v>
      </c>
      <c r="F6" s="5">
        <v>4.9882</v>
      </c>
      <c r="G6" s="5">
        <f t="shared" si="2"/>
        <v>6.3829848181036944E-2</v>
      </c>
      <c r="H6" s="5">
        <f t="shared" si="3"/>
        <v>8.4501077396359897E-2</v>
      </c>
      <c r="I6" s="5">
        <v>0.44566</v>
      </c>
      <c r="J6" s="5">
        <v>15.236700000000001</v>
      </c>
      <c r="K6" s="5">
        <f t="shared" si="4"/>
        <v>7.6923209696266731E-2</v>
      </c>
      <c r="L6" s="5">
        <f t="shared" si="5"/>
        <v>0.23884632929369884</v>
      </c>
      <c r="M6" s="5">
        <v>0.44566</v>
      </c>
      <c r="N6" s="5">
        <v>16.428599999999999</v>
      </c>
      <c r="O6" s="5">
        <f t="shared" si="6"/>
        <v>7.1428685911562803E-2</v>
      </c>
      <c r="P6" s="5">
        <f t="shared" si="7"/>
        <v>0.26869186773934506</v>
      </c>
      <c r="Q6" s="5">
        <v>0.41842000000000001</v>
      </c>
      <c r="R6" s="5">
        <v>15</v>
      </c>
      <c r="S6" s="5">
        <f t="shared" si="8"/>
        <v>0.10714212553261226</v>
      </c>
      <c r="T6" s="5">
        <f t="shared" si="9"/>
        <v>0.44117647058823528</v>
      </c>
      <c r="U6" s="5">
        <v>0.41842000000000001</v>
      </c>
      <c r="V6" s="5">
        <v>12.790800000000001</v>
      </c>
      <c r="W6" s="5">
        <f t="shared" si="10"/>
        <v>5.3571062766306132E-2</v>
      </c>
      <c r="X6" s="5">
        <f t="shared" si="11"/>
        <v>0.43524183504719649</v>
      </c>
      <c r="Y6" s="5">
        <v>0.44569999999999999</v>
      </c>
      <c r="Z6" s="5">
        <v>10.631600000000001</v>
      </c>
      <c r="AA6" s="5">
        <f t="shared" si="12"/>
        <v>3.947741364038973E-2</v>
      </c>
      <c r="AB6" s="5">
        <f t="shared" si="13"/>
        <v>0.186864505832705</v>
      </c>
      <c r="AC6" s="5">
        <v>0.44566</v>
      </c>
      <c r="AD6" s="5">
        <v>12.5571</v>
      </c>
      <c r="AE6" s="5">
        <f t="shared" si="14"/>
        <v>5.8823607054186725E-2</v>
      </c>
      <c r="AF6" s="5">
        <f t="shared" si="15"/>
        <v>0.28730903607979702</v>
      </c>
      <c r="AG6" s="5">
        <v>0.48651</v>
      </c>
      <c r="AH6" s="5">
        <v>18.526299999999999</v>
      </c>
      <c r="AI6" s="5">
        <f t="shared" si="16"/>
        <v>5.2631066511751687E-2</v>
      </c>
      <c r="AJ6" s="5">
        <f t="shared" si="17"/>
        <v>0.34955283018867922</v>
      </c>
      <c r="AK6" s="5">
        <v>0.48651</v>
      </c>
      <c r="AL6" s="5">
        <v>24.754999999999999</v>
      </c>
      <c r="AM6" s="5">
        <f t="shared" si="18"/>
        <v>7.4999190672851476E-2</v>
      </c>
      <c r="AN6" s="5">
        <f t="shared" si="19"/>
        <v>0.35225898256848093</v>
      </c>
      <c r="AO6" s="5">
        <v>0.48651</v>
      </c>
      <c r="AP6" s="5">
        <v>26.502700000000001</v>
      </c>
      <c r="AQ6" s="5">
        <f t="shared" si="20"/>
        <v>7.3169961377883119E-2</v>
      </c>
      <c r="AR6" s="5">
        <f t="shared" si="21"/>
        <v>0.46822407451247822</v>
      </c>
      <c r="AS6" s="5">
        <v>0.48651</v>
      </c>
      <c r="AT6" s="5">
        <v>24</v>
      </c>
      <c r="AU6" s="5">
        <f t="shared" si="22"/>
        <v>8.333247690204823E-2</v>
      </c>
      <c r="AV6" s="5">
        <f t="shared" si="23"/>
        <v>0.38028175709185863</v>
      </c>
      <c r="AW6" s="5">
        <v>0.52737000000000001</v>
      </c>
      <c r="AX6" s="5">
        <v>19.612300000000001</v>
      </c>
      <c r="AY6" s="5">
        <f t="shared" si="24"/>
        <v>5.6603773584905662E-2</v>
      </c>
      <c r="AZ6" s="5">
        <f t="shared" si="25"/>
        <v>0.35021964285714285</v>
      </c>
      <c r="BA6" s="5">
        <v>0.52737000000000001</v>
      </c>
      <c r="BB6" s="5">
        <v>17.215499999999999</v>
      </c>
      <c r="BC6" s="5">
        <f t="shared" si="26"/>
        <v>8.1081081081081086E-2</v>
      </c>
      <c r="BD6" s="5">
        <f t="shared" si="27"/>
        <v>0.26086383348839742</v>
      </c>
      <c r="BE6" s="5">
        <v>0.39118999999999998</v>
      </c>
      <c r="BF6" s="5">
        <v>16.4527</v>
      </c>
      <c r="BG6" s="5">
        <f t="shared" si="28"/>
        <v>5.7692960010618605E-2</v>
      </c>
      <c r="BH6" s="5">
        <f t="shared" si="29"/>
        <v>0.56907703588920555</v>
      </c>
      <c r="BI6" s="5">
        <v>0.39118999999999998</v>
      </c>
      <c r="BJ6" s="5">
        <v>9.2453000000000003</v>
      </c>
      <c r="BK6" s="5">
        <f t="shared" si="30"/>
        <v>5.660437421772694E-2</v>
      </c>
      <c r="BL6" s="5">
        <f t="shared" si="31"/>
        <v>0.29962535892300413</v>
      </c>
      <c r="BM6" s="5">
        <v>0.40479999999999999</v>
      </c>
      <c r="BN6" s="5">
        <v>12</v>
      </c>
      <c r="BO6" s="5">
        <f t="shared" si="32"/>
        <v>7.1427815205231449E-2</v>
      </c>
      <c r="BP6" s="5">
        <f t="shared" si="33"/>
        <v>0.21428571428571427</v>
      </c>
      <c r="BQ6" s="5">
        <v>0.40479999999999999</v>
      </c>
      <c r="BR6" s="5">
        <v>21.125</v>
      </c>
      <c r="BS6" s="5">
        <f t="shared" si="34"/>
        <v>7.4999212582377781E-2</v>
      </c>
      <c r="BT6" s="5">
        <f t="shared" si="35"/>
        <v>0.53379658875552749</v>
      </c>
    </row>
    <row r="7" spans="1:72" ht="20" customHeight="1" x14ac:dyDescent="0.15">
      <c r="A7" s="25">
        <v>0.59421000000000002</v>
      </c>
      <c r="B7" s="4">
        <v>16.616499999999998</v>
      </c>
      <c r="C7" s="5">
        <f t="shared" si="0"/>
        <v>0.10810756722041601</v>
      </c>
      <c r="D7" s="5">
        <f t="shared" si="1"/>
        <v>0.33761776950600297</v>
      </c>
      <c r="E7" s="5">
        <v>0.59421000000000002</v>
      </c>
      <c r="F7" s="5">
        <v>7.4423000000000004</v>
      </c>
      <c r="G7" s="5">
        <f t="shared" si="2"/>
        <v>8.5105986823259816E-2</v>
      </c>
      <c r="H7" s="5">
        <f t="shared" si="3"/>
        <v>0.12607400832102347</v>
      </c>
      <c r="I7" s="5">
        <v>0.59421000000000002</v>
      </c>
      <c r="J7" s="5">
        <v>15.3116</v>
      </c>
      <c r="K7" s="5">
        <f t="shared" si="4"/>
        <v>0.10256370424453316</v>
      </c>
      <c r="L7" s="5">
        <f t="shared" si="5"/>
        <v>0.24002044114627175</v>
      </c>
      <c r="M7" s="5">
        <v>0.59421000000000002</v>
      </c>
      <c r="N7" s="5">
        <v>27</v>
      </c>
      <c r="O7" s="5">
        <f t="shared" si="6"/>
        <v>9.5237713628123985E-2</v>
      </c>
      <c r="P7" s="5">
        <f t="shared" si="7"/>
        <v>0.44158847552209662</v>
      </c>
      <c r="Q7" s="5">
        <v>0.55789999999999995</v>
      </c>
      <c r="R7" s="5">
        <v>11</v>
      </c>
      <c r="S7" s="5">
        <f t="shared" si="8"/>
        <v>0.14285787446738774</v>
      </c>
      <c r="T7" s="5">
        <f t="shared" si="9"/>
        <v>0.3235294117647059</v>
      </c>
      <c r="U7" s="5">
        <v>0.55789999999999995</v>
      </c>
      <c r="V7" s="5">
        <v>14.9184</v>
      </c>
      <c r="W7" s="5">
        <f t="shared" si="10"/>
        <v>7.1428937233693868E-2</v>
      </c>
      <c r="X7" s="5">
        <f t="shared" si="11"/>
        <v>0.50763922444007381</v>
      </c>
      <c r="Y7" s="5">
        <v>0.59419999999999995</v>
      </c>
      <c r="Z7" s="5">
        <v>16.631599999999999</v>
      </c>
      <c r="AA7" s="5">
        <f t="shared" si="12"/>
        <v>5.2630646589902567E-2</v>
      </c>
      <c r="AB7" s="5">
        <f t="shared" si="13"/>
        <v>0.29232248346506789</v>
      </c>
      <c r="AC7" s="5">
        <v>0.59421000000000002</v>
      </c>
      <c r="AD7" s="5">
        <v>17.148800000000001</v>
      </c>
      <c r="AE7" s="5">
        <f t="shared" si="14"/>
        <v>7.8431036098524198E-2</v>
      </c>
      <c r="AF7" s="5">
        <f t="shared" si="15"/>
        <v>0.39236807845165073</v>
      </c>
      <c r="AG7" s="5">
        <v>0.64868999999999999</v>
      </c>
      <c r="AH7" s="5">
        <v>20.456099999999999</v>
      </c>
      <c r="AI7" s="5">
        <f t="shared" si="16"/>
        <v>7.0175837157526469E-2</v>
      </c>
      <c r="AJ7" s="5">
        <f t="shared" si="17"/>
        <v>0.3859641509433962</v>
      </c>
      <c r="AK7" s="5">
        <v>0.64868999999999999</v>
      </c>
      <c r="AL7" s="5">
        <v>24.88</v>
      </c>
      <c r="AM7" s="5">
        <f t="shared" si="18"/>
        <v>0.1000004624726563</v>
      </c>
      <c r="AN7" s="5">
        <f t="shared" si="19"/>
        <v>0.35403770900035569</v>
      </c>
      <c r="AO7" s="5">
        <v>0.64868999999999999</v>
      </c>
      <c r="AP7" s="5">
        <v>28.506799999999998</v>
      </c>
      <c r="AQ7" s="5">
        <f t="shared" si="20"/>
        <v>9.7561452480358066E-2</v>
      </c>
      <c r="AR7" s="5">
        <f t="shared" si="21"/>
        <v>0.50363057527392729</v>
      </c>
      <c r="AS7" s="5">
        <v>0.64868999999999999</v>
      </c>
      <c r="AT7" s="5">
        <v>16.8889</v>
      </c>
      <c r="AU7" s="5">
        <f t="shared" si="22"/>
        <v>0.11111168206530117</v>
      </c>
      <c r="AV7" s="5">
        <f t="shared" si="23"/>
        <v>0.26760585697286216</v>
      </c>
      <c r="AW7" s="5">
        <v>0.70316000000000001</v>
      </c>
      <c r="AX7" s="5">
        <v>23.078700000000001</v>
      </c>
      <c r="AY7" s="5">
        <f t="shared" si="24"/>
        <v>7.5471698113207544E-2</v>
      </c>
      <c r="AZ7" s="5">
        <f t="shared" si="25"/>
        <v>0.41211964285714286</v>
      </c>
      <c r="BA7" s="5">
        <v>0.70316000000000001</v>
      </c>
      <c r="BB7" s="5">
        <v>22.3703</v>
      </c>
      <c r="BC7" s="5">
        <f t="shared" si="26"/>
        <v>0.10810810810810811</v>
      </c>
      <c r="BD7" s="5">
        <f t="shared" si="27"/>
        <v>0.33897372799427827</v>
      </c>
      <c r="BE7" s="5">
        <v>0.52158000000000004</v>
      </c>
      <c r="BF7" s="5">
        <v>19.372800000000002</v>
      </c>
      <c r="BG7" s="5">
        <f t="shared" si="28"/>
        <v>7.6922963476414169E-2</v>
      </c>
      <c r="BH7" s="5">
        <f t="shared" si="29"/>
        <v>0.6700794155898061</v>
      </c>
      <c r="BI7" s="5">
        <v>0.52158000000000004</v>
      </c>
      <c r="BJ7" s="5">
        <v>10.351699999999999</v>
      </c>
      <c r="BK7" s="5">
        <f t="shared" si="30"/>
        <v>7.5471534304256294E-2</v>
      </c>
      <c r="BL7" s="5">
        <f t="shared" si="31"/>
        <v>0.33548201009845668</v>
      </c>
      <c r="BM7" s="5">
        <v>0.53974</v>
      </c>
      <c r="BN7" s="5">
        <v>11</v>
      </c>
      <c r="BO7" s="5">
        <f t="shared" si="32"/>
        <v>9.5238263287726346E-2</v>
      </c>
      <c r="BP7" s="5">
        <f t="shared" si="33"/>
        <v>0.19642857142857142</v>
      </c>
      <c r="BQ7" s="5">
        <v>0.53974</v>
      </c>
      <c r="BR7" s="5">
        <v>17.399999999999999</v>
      </c>
      <c r="BS7" s="5">
        <f t="shared" si="34"/>
        <v>0.10000018527473464</v>
      </c>
      <c r="BT7" s="5">
        <f t="shared" si="35"/>
        <v>0.43967150979153502</v>
      </c>
    </row>
    <row r="8" spans="1:72" ht="20" customHeight="1" x14ac:dyDescent="0.15">
      <c r="A8" s="25">
        <v>0.74277000000000004</v>
      </c>
      <c r="B8" s="4">
        <v>27.839300000000001</v>
      </c>
      <c r="C8" s="5">
        <f t="shared" si="0"/>
        <v>0.13513582353765236</v>
      </c>
      <c r="D8" s="5">
        <f t="shared" si="1"/>
        <v>0.56564513409011941</v>
      </c>
      <c r="E8" s="5">
        <v>0.74277000000000004</v>
      </c>
      <c r="F8" s="5">
        <v>9.5736000000000008</v>
      </c>
      <c r="G8" s="5">
        <f t="shared" si="2"/>
        <v>0.10638355771985104</v>
      </c>
      <c r="H8" s="5">
        <f t="shared" si="3"/>
        <v>0.16217864451340988</v>
      </c>
      <c r="I8" s="5">
        <v>0.74277000000000004</v>
      </c>
      <c r="J8" s="5">
        <v>16.992100000000001</v>
      </c>
      <c r="K8" s="5">
        <f t="shared" si="4"/>
        <v>0.12820592484426702</v>
      </c>
      <c r="L8" s="5">
        <f t="shared" si="5"/>
        <v>0.26636349813223731</v>
      </c>
      <c r="M8" s="5">
        <v>0.74277000000000004</v>
      </c>
      <c r="N8" s="5">
        <v>23</v>
      </c>
      <c r="O8" s="5">
        <f t="shared" si="6"/>
        <v>0.11904834410656444</v>
      </c>
      <c r="P8" s="5">
        <f t="shared" si="7"/>
        <v>0.37616796062993413</v>
      </c>
      <c r="Q8" s="5">
        <v>0.69737000000000005</v>
      </c>
      <c r="R8" s="5">
        <v>12</v>
      </c>
      <c r="S8" s="5">
        <f t="shared" si="8"/>
        <v>0.17857106276630616</v>
      </c>
      <c r="T8" s="5">
        <f t="shared" si="9"/>
        <v>0.35294117647058826</v>
      </c>
      <c r="U8" s="5">
        <v>0.69737000000000005</v>
      </c>
      <c r="V8" s="5">
        <v>14.6556</v>
      </c>
      <c r="W8" s="5">
        <f t="shared" si="10"/>
        <v>8.928553138315308E-2</v>
      </c>
      <c r="X8" s="5">
        <f t="shared" si="11"/>
        <v>0.49869673810220572</v>
      </c>
      <c r="Y8" s="5">
        <v>0.74280000000000002</v>
      </c>
      <c r="Z8" s="5">
        <v>18.631599999999999</v>
      </c>
      <c r="AA8" s="5">
        <f t="shared" si="12"/>
        <v>6.5792736935341017E-2</v>
      </c>
      <c r="AB8" s="5">
        <f t="shared" si="13"/>
        <v>0.32747514267585554</v>
      </c>
      <c r="AC8" s="5">
        <v>0.74277000000000004</v>
      </c>
      <c r="AD8" s="5">
        <v>13.627800000000001</v>
      </c>
      <c r="AE8" s="5">
        <f t="shared" si="14"/>
        <v>9.8039785064035989E-2</v>
      </c>
      <c r="AF8" s="5">
        <f t="shared" si="15"/>
        <v>0.31180687275630981</v>
      </c>
      <c r="AG8" s="5">
        <v>0.81086000000000003</v>
      </c>
      <c r="AH8" s="5">
        <v>19.947399999999998</v>
      </c>
      <c r="AI8" s="5">
        <f t="shared" si="16"/>
        <v>8.7719525994777045E-2</v>
      </c>
      <c r="AJ8" s="5">
        <f t="shared" si="17"/>
        <v>0.37636603773584903</v>
      </c>
      <c r="AK8" s="5">
        <v>0.81086000000000003</v>
      </c>
      <c r="AL8" s="5">
        <v>25.5</v>
      </c>
      <c r="AM8" s="5">
        <f t="shared" si="18"/>
        <v>0.12500019269694013</v>
      </c>
      <c r="AN8" s="5">
        <f t="shared" si="19"/>
        <v>0.36286019210245463</v>
      </c>
      <c r="AO8" s="5">
        <v>0.81086000000000003</v>
      </c>
      <c r="AP8" s="5">
        <v>24.6234</v>
      </c>
      <c r="AQ8" s="5">
        <f t="shared" si="20"/>
        <v>0.1219514396063191</v>
      </c>
      <c r="AR8" s="5">
        <f t="shared" si="21"/>
        <v>0.43502241946483022</v>
      </c>
      <c r="AS8" s="5">
        <v>0.81086000000000003</v>
      </c>
      <c r="AT8" s="5">
        <v>17</v>
      </c>
      <c r="AU8" s="5">
        <f t="shared" si="22"/>
        <v>0.13888917436598391</v>
      </c>
      <c r="AV8" s="5">
        <f t="shared" si="23"/>
        <v>0.2693662446067332</v>
      </c>
      <c r="AW8" s="5">
        <v>0.87895000000000001</v>
      </c>
      <c r="AX8" s="5">
        <v>17.311499999999999</v>
      </c>
      <c r="AY8" s="5">
        <f t="shared" si="24"/>
        <v>9.4339622641509441E-2</v>
      </c>
      <c r="AZ8" s="5">
        <f t="shared" si="25"/>
        <v>0.30913392857142857</v>
      </c>
      <c r="BA8" s="5">
        <v>0.87895000000000001</v>
      </c>
      <c r="BB8" s="5">
        <v>19.114000000000001</v>
      </c>
      <c r="BC8" s="5">
        <f t="shared" si="26"/>
        <v>0.13513513513513514</v>
      </c>
      <c r="BD8" s="5">
        <f t="shared" si="27"/>
        <v>0.2896315130723609</v>
      </c>
      <c r="BE8" s="5">
        <v>0.65198</v>
      </c>
      <c r="BF8" s="5">
        <v>16.8935</v>
      </c>
      <c r="BG8" s="5">
        <f t="shared" si="28"/>
        <v>9.6154441748825689E-2</v>
      </c>
      <c r="BH8" s="5">
        <f t="shared" si="29"/>
        <v>0.58432372229447405</v>
      </c>
      <c r="BI8" s="5">
        <v>0.65198</v>
      </c>
      <c r="BJ8" s="5">
        <v>11.9217</v>
      </c>
      <c r="BK8" s="5">
        <f t="shared" si="30"/>
        <v>9.4340141369855093E-2</v>
      </c>
      <c r="BL8" s="5">
        <f t="shared" si="31"/>
        <v>0.38636319443094091</v>
      </c>
      <c r="BM8" s="5">
        <v>0.67466999999999999</v>
      </c>
      <c r="BN8" s="5">
        <v>11</v>
      </c>
      <c r="BO8" s="5">
        <f t="shared" si="32"/>
        <v>0.11904694684909463</v>
      </c>
      <c r="BP8" s="5">
        <f t="shared" si="33"/>
        <v>0.19642857142857142</v>
      </c>
      <c r="BQ8" s="5">
        <v>0.67466999999999999</v>
      </c>
      <c r="BR8" s="5">
        <v>14.9375</v>
      </c>
      <c r="BS8" s="5">
        <f t="shared" si="34"/>
        <v>0.1249993052197451</v>
      </c>
      <c r="BT8" s="5">
        <f t="shared" si="35"/>
        <v>0.37744788376500316</v>
      </c>
    </row>
    <row r="9" spans="1:72" ht="20" customHeight="1" x14ac:dyDescent="0.15">
      <c r="A9" s="25">
        <v>0.89132</v>
      </c>
      <c r="B9" s="4">
        <v>28.607700000000001</v>
      </c>
      <c r="C9" s="5">
        <f t="shared" si="0"/>
        <v>0.16216226050537891</v>
      </c>
      <c r="D9" s="5">
        <f t="shared" si="1"/>
        <v>0.58125765743067925</v>
      </c>
      <c r="E9" s="5">
        <v>0.89132</v>
      </c>
      <c r="F9" s="5">
        <v>7.2348999999999997</v>
      </c>
      <c r="G9" s="5">
        <f t="shared" si="2"/>
        <v>0.12765969636207389</v>
      </c>
      <c r="H9" s="5">
        <f t="shared" si="3"/>
        <v>0.12256061201534103</v>
      </c>
      <c r="I9" s="5">
        <v>0.89132</v>
      </c>
      <c r="J9" s="5">
        <v>19.710100000000001</v>
      </c>
      <c r="K9" s="5">
        <f t="shared" si="4"/>
        <v>0.15384641939253346</v>
      </c>
      <c r="L9" s="5">
        <f t="shared" si="5"/>
        <v>0.30897012049930322</v>
      </c>
      <c r="M9" s="5">
        <v>0.89132</v>
      </c>
      <c r="N9" s="5">
        <v>31.285699999999999</v>
      </c>
      <c r="O9" s="5">
        <f t="shared" si="6"/>
        <v>0.14285737182312561</v>
      </c>
      <c r="P9" s="5">
        <f t="shared" si="7"/>
        <v>0.51168165069043181</v>
      </c>
      <c r="Q9" s="5">
        <v>0.83684999999999998</v>
      </c>
      <c r="R9" s="5">
        <v>18</v>
      </c>
      <c r="S9" s="5">
        <f t="shared" si="8"/>
        <v>0.2142868117010816</v>
      </c>
      <c r="T9" s="5">
        <f t="shared" si="9"/>
        <v>0.52941176470588236</v>
      </c>
      <c r="U9" s="5">
        <v>0.83684999999999998</v>
      </c>
      <c r="V9" s="5">
        <v>12.6531</v>
      </c>
      <c r="W9" s="5">
        <f t="shared" si="10"/>
        <v>0.1071434058505408</v>
      </c>
      <c r="X9" s="5">
        <f t="shared" si="11"/>
        <v>0.4305562172057793</v>
      </c>
      <c r="Y9" s="5">
        <v>0.89129999999999998</v>
      </c>
      <c r="Z9" s="5">
        <v>17.157900000000001</v>
      </c>
      <c r="AA9" s="5">
        <f t="shared" si="12"/>
        <v>7.8945969884853862E-2</v>
      </c>
      <c r="AB9" s="5">
        <f t="shared" si="13"/>
        <v>0.30157290573638673</v>
      </c>
      <c r="AC9" s="5">
        <v>0.89132</v>
      </c>
      <c r="AD9" s="5">
        <v>14.951599999999999</v>
      </c>
      <c r="AE9" s="5">
        <f t="shared" si="14"/>
        <v>0.11764721410837345</v>
      </c>
      <c r="AF9" s="5">
        <f t="shared" si="15"/>
        <v>0.34209568959797187</v>
      </c>
      <c r="AG9" s="5">
        <v>0.97302999999999995</v>
      </c>
      <c r="AH9" s="5">
        <v>25.421099999999999</v>
      </c>
      <c r="AI9" s="5">
        <f t="shared" si="16"/>
        <v>0.10526321483202759</v>
      </c>
      <c r="AJ9" s="5">
        <f t="shared" si="17"/>
        <v>0.47964339622641505</v>
      </c>
      <c r="AK9" s="5">
        <v>0.97302999999999995</v>
      </c>
      <c r="AL9" s="5">
        <v>26.1</v>
      </c>
      <c r="AM9" s="5">
        <f t="shared" si="18"/>
        <v>0.14999992292122394</v>
      </c>
      <c r="AN9" s="5">
        <f t="shared" si="19"/>
        <v>0.37139807897545357</v>
      </c>
      <c r="AO9" s="5">
        <v>0.97302999999999995</v>
      </c>
      <c r="AP9" s="5">
        <v>26.065999999999999</v>
      </c>
      <c r="AQ9" s="5">
        <f t="shared" si="20"/>
        <v>0.14634142673228012</v>
      </c>
      <c r="AR9" s="5">
        <f t="shared" si="21"/>
        <v>0.46050888121747052</v>
      </c>
      <c r="AS9" s="5">
        <v>0.97302999999999995</v>
      </c>
      <c r="AT9" s="5">
        <v>15.666700000000001</v>
      </c>
      <c r="AU9" s="5">
        <f t="shared" si="22"/>
        <v>0.16666666666666666</v>
      </c>
      <c r="AV9" s="5">
        <f t="shared" si="23"/>
        <v>0.24824000849295924</v>
      </c>
      <c r="AW9" s="5">
        <v>1.05474</v>
      </c>
      <c r="AX9" s="5">
        <v>20.8124</v>
      </c>
      <c r="AY9" s="5">
        <f t="shared" si="24"/>
        <v>0.11320754716981132</v>
      </c>
      <c r="AZ9" s="5">
        <f t="shared" si="25"/>
        <v>0.37164999999999998</v>
      </c>
      <c r="BA9" s="5">
        <v>1.05474</v>
      </c>
      <c r="BB9" s="5">
        <v>15.727499999999999</v>
      </c>
      <c r="BC9" s="5">
        <f t="shared" si="26"/>
        <v>0.16216216216216217</v>
      </c>
      <c r="BD9" s="5">
        <f t="shared" si="27"/>
        <v>0.23831639750159858</v>
      </c>
      <c r="BE9" s="5">
        <v>0.78237000000000001</v>
      </c>
      <c r="BF9" s="5">
        <v>19.514800000000001</v>
      </c>
      <c r="BG9" s="5">
        <f t="shared" si="28"/>
        <v>0.11538444521462124</v>
      </c>
      <c r="BH9" s="5">
        <f t="shared" si="29"/>
        <v>0.67499100694540526</v>
      </c>
      <c r="BI9" s="5">
        <v>0.78237000000000001</v>
      </c>
      <c r="BJ9" s="5">
        <v>14.591699999999999</v>
      </c>
      <c r="BK9" s="5">
        <f t="shared" si="30"/>
        <v>0.11320730145638444</v>
      </c>
      <c r="BL9" s="5">
        <f t="shared" si="31"/>
        <v>0.47289361619382808</v>
      </c>
      <c r="BM9" s="5">
        <v>0.80961000000000005</v>
      </c>
      <c r="BN9" s="5">
        <v>19</v>
      </c>
      <c r="BO9" s="5">
        <f t="shared" si="32"/>
        <v>0.14285739493158953</v>
      </c>
      <c r="BP9" s="5">
        <f t="shared" si="33"/>
        <v>0.3392857142857143</v>
      </c>
      <c r="BQ9" s="5">
        <v>0.80961000000000005</v>
      </c>
      <c r="BR9" s="5">
        <v>18.45</v>
      </c>
      <c r="BS9" s="5">
        <f t="shared" si="34"/>
        <v>0.15000027791210199</v>
      </c>
      <c r="BT9" s="5">
        <f t="shared" si="35"/>
        <v>0.46620341124447245</v>
      </c>
    </row>
    <row r="10" spans="1:72" ht="20" customHeight="1" x14ac:dyDescent="0.15">
      <c r="A10" s="25">
        <v>1.0398700000000001</v>
      </c>
      <c r="B10" s="4">
        <v>26.373999999999999</v>
      </c>
      <c r="C10" s="5">
        <f t="shared" si="0"/>
        <v>0.18918869747310546</v>
      </c>
      <c r="D10" s="5">
        <f t="shared" si="1"/>
        <v>0.53587284042676397</v>
      </c>
      <c r="E10" s="5">
        <v>1.0398700000000001</v>
      </c>
      <c r="F10" s="5">
        <v>9.6649999999999991</v>
      </c>
      <c r="G10" s="5">
        <f t="shared" si="2"/>
        <v>0.14893583500429677</v>
      </c>
      <c r="H10" s="5">
        <f t="shared" si="3"/>
        <v>0.16372697827589477</v>
      </c>
      <c r="I10" s="5">
        <v>1.0398700000000001</v>
      </c>
      <c r="J10" s="5">
        <v>19.9191</v>
      </c>
      <c r="K10" s="5">
        <f t="shared" si="4"/>
        <v>0.17948691394079991</v>
      </c>
      <c r="L10" s="5">
        <f t="shared" si="5"/>
        <v>0.31224634716402611</v>
      </c>
      <c r="M10" s="5">
        <v>1.0398700000000001</v>
      </c>
      <c r="N10" s="5">
        <v>38</v>
      </c>
      <c r="O10" s="5">
        <f t="shared" si="6"/>
        <v>0.16666639953968679</v>
      </c>
      <c r="P10" s="5">
        <f t="shared" si="7"/>
        <v>0.62149489147554338</v>
      </c>
      <c r="Q10" s="5">
        <v>0.97631999999999997</v>
      </c>
      <c r="R10" s="5">
        <v>10</v>
      </c>
      <c r="S10" s="5">
        <f t="shared" si="8"/>
        <v>0.25</v>
      </c>
      <c r="T10" s="5">
        <f t="shared" si="9"/>
        <v>0.29411764705882354</v>
      </c>
      <c r="U10" s="5">
        <v>0.97631999999999997</v>
      </c>
      <c r="V10" s="5">
        <v>11.75</v>
      </c>
      <c r="W10" s="5">
        <f t="shared" si="10"/>
        <v>0.125</v>
      </c>
      <c r="X10" s="5">
        <f t="shared" si="11"/>
        <v>0.39982577804395025</v>
      </c>
      <c r="Y10" s="5">
        <v>1.0399</v>
      </c>
      <c r="Z10" s="5">
        <v>15.263199999999999</v>
      </c>
      <c r="AA10" s="5">
        <f t="shared" si="12"/>
        <v>9.2108060230292305E-2</v>
      </c>
      <c r="AB10" s="5">
        <f t="shared" si="13"/>
        <v>0.26827103403304703</v>
      </c>
      <c r="AC10" s="5">
        <v>1.0398700000000001</v>
      </c>
      <c r="AD10" s="5">
        <v>16.708600000000001</v>
      </c>
      <c r="AE10" s="5">
        <f t="shared" si="14"/>
        <v>0.13725464315271094</v>
      </c>
      <c r="AF10" s="5">
        <f t="shared" si="15"/>
        <v>0.38229621172427525</v>
      </c>
      <c r="AG10" s="5">
        <v>1.1352</v>
      </c>
      <c r="AH10" s="5">
        <v>28.052600000000002</v>
      </c>
      <c r="AI10" s="5">
        <f t="shared" si="16"/>
        <v>0.12280690366927816</v>
      </c>
      <c r="AJ10" s="5">
        <f t="shared" si="17"/>
        <v>0.5292943396226415</v>
      </c>
      <c r="AK10" s="5">
        <v>1.1352</v>
      </c>
      <c r="AL10" s="5">
        <v>31.925000000000001</v>
      </c>
      <c r="AM10" s="5">
        <f t="shared" si="18"/>
        <v>0.17499965314550778</v>
      </c>
      <c r="AN10" s="5">
        <f t="shared" si="19"/>
        <v>0.45428673070081821</v>
      </c>
      <c r="AO10" s="5">
        <v>1.1352</v>
      </c>
      <c r="AP10" s="5">
        <v>26.866700000000002</v>
      </c>
      <c r="AQ10" s="5">
        <f t="shared" si="20"/>
        <v>0.17073141385824117</v>
      </c>
      <c r="AR10" s="5">
        <f t="shared" si="21"/>
        <v>0.47465487451106486</v>
      </c>
      <c r="AS10" s="5">
        <v>1.1352</v>
      </c>
      <c r="AT10" s="5">
        <v>18</v>
      </c>
      <c r="AU10" s="5">
        <f t="shared" si="22"/>
        <v>0.1944441589673494</v>
      </c>
      <c r="AV10" s="5">
        <f t="shared" si="23"/>
        <v>0.28521131781889397</v>
      </c>
      <c r="AW10" s="5">
        <v>1.2305299999999999</v>
      </c>
      <c r="AX10" s="5">
        <v>24.260899999999999</v>
      </c>
      <c r="AY10" s="5">
        <f t="shared" si="24"/>
        <v>0.13207547169811321</v>
      </c>
      <c r="AZ10" s="5">
        <f t="shared" si="25"/>
        <v>0.43323035714285713</v>
      </c>
      <c r="BA10" s="5">
        <v>1.2305299999999999</v>
      </c>
      <c r="BB10" s="5">
        <v>20.237400000000001</v>
      </c>
      <c r="BC10" s="5">
        <f t="shared" si="26"/>
        <v>0.18918918918918917</v>
      </c>
      <c r="BD10" s="5">
        <f t="shared" si="27"/>
        <v>0.30665422112852342</v>
      </c>
      <c r="BE10" s="5">
        <v>0.91276999999999997</v>
      </c>
      <c r="BF10" s="5">
        <v>18.875699999999998</v>
      </c>
      <c r="BG10" s="5">
        <f t="shared" si="28"/>
        <v>0.13461592348703277</v>
      </c>
      <c r="BH10" s="5">
        <f t="shared" si="29"/>
        <v>0.65288538697805687</v>
      </c>
      <c r="BI10" s="5">
        <v>0.91276999999999997</v>
      </c>
      <c r="BJ10" s="5">
        <v>18.069099999999999</v>
      </c>
      <c r="BK10" s="5">
        <f t="shared" si="30"/>
        <v>0.13207590852198323</v>
      </c>
      <c r="BL10" s="5">
        <f t="shared" si="31"/>
        <v>0.5855905782306311</v>
      </c>
      <c r="BM10" s="5">
        <v>0.94454000000000005</v>
      </c>
      <c r="BN10" s="5">
        <v>14</v>
      </c>
      <c r="BO10" s="5">
        <f t="shared" si="32"/>
        <v>0.16666607849295781</v>
      </c>
      <c r="BP10" s="5">
        <f t="shared" si="33"/>
        <v>0.25</v>
      </c>
      <c r="BQ10" s="5">
        <v>0.94454000000000005</v>
      </c>
      <c r="BR10" s="5">
        <v>23.587499999999999</v>
      </c>
      <c r="BS10" s="5">
        <f t="shared" si="34"/>
        <v>0.17499939785711244</v>
      </c>
      <c r="BT10" s="5">
        <f t="shared" si="35"/>
        <v>0.59602021478205935</v>
      </c>
    </row>
    <row r="11" spans="1:72" ht="20" customHeight="1" x14ac:dyDescent="0.15">
      <c r="A11" s="25">
        <v>1.1884300000000001</v>
      </c>
      <c r="B11" s="4">
        <v>32.1008</v>
      </c>
      <c r="C11" s="5">
        <f t="shared" si="0"/>
        <v>0.21621695379034181</v>
      </c>
      <c r="D11" s="5">
        <f t="shared" si="1"/>
        <v>0.65223124577126956</v>
      </c>
      <c r="E11" s="5">
        <v>1.1884300000000001</v>
      </c>
      <c r="F11" s="5">
        <v>12.1449</v>
      </c>
      <c r="G11" s="5">
        <f t="shared" si="2"/>
        <v>0.17021340590088802</v>
      </c>
      <c r="H11" s="5">
        <f t="shared" si="3"/>
        <v>0.2057369662144764</v>
      </c>
      <c r="I11" s="5">
        <v>1.1884300000000001</v>
      </c>
      <c r="J11" s="5">
        <v>19.8047</v>
      </c>
      <c r="K11" s="5">
        <f t="shared" si="4"/>
        <v>0.20512913454053375</v>
      </c>
      <c r="L11" s="5">
        <f t="shared" si="5"/>
        <v>0.31045304414754621</v>
      </c>
      <c r="M11" s="5">
        <v>1.1884300000000001</v>
      </c>
      <c r="N11" s="5">
        <v>35.714300000000001</v>
      </c>
      <c r="O11" s="5">
        <f t="shared" si="6"/>
        <v>0.19047703001812724</v>
      </c>
      <c r="P11" s="5">
        <f t="shared" si="7"/>
        <v>0.58411197375328949</v>
      </c>
      <c r="Q11" s="5">
        <v>1.1157900000000001</v>
      </c>
      <c r="R11" s="5">
        <v>12</v>
      </c>
      <c r="S11" s="5">
        <f t="shared" si="8"/>
        <v>0.2857131882989184</v>
      </c>
      <c r="T11" s="5">
        <f t="shared" si="9"/>
        <v>0.35294117647058826</v>
      </c>
      <c r="U11" s="5">
        <v>1.1157900000000001</v>
      </c>
      <c r="V11" s="5">
        <v>11.755100000000001</v>
      </c>
      <c r="W11" s="5">
        <f t="shared" si="10"/>
        <v>0.1428565941494592</v>
      </c>
      <c r="X11" s="5">
        <f t="shared" si="11"/>
        <v>0.39999931944548422</v>
      </c>
      <c r="Y11" s="5">
        <v>1.1883999999999999</v>
      </c>
      <c r="Z11" s="5">
        <v>20.842099999999999</v>
      </c>
      <c r="AA11" s="5">
        <f t="shared" si="12"/>
        <v>0.10526129317980513</v>
      </c>
      <c r="AB11" s="5">
        <f t="shared" si="13"/>
        <v>0.3663276192685786</v>
      </c>
      <c r="AC11" s="5">
        <v>1.1884300000000001</v>
      </c>
      <c r="AD11" s="5">
        <v>19.276399999999999</v>
      </c>
      <c r="AE11" s="5">
        <f t="shared" si="14"/>
        <v>0.15686339211822273</v>
      </c>
      <c r="AF11" s="5">
        <f t="shared" si="15"/>
        <v>0.44104800496042867</v>
      </c>
      <c r="AG11" s="5">
        <v>1.2973699999999999</v>
      </c>
      <c r="AH11" s="5">
        <v>34.842100000000002</v>
      </c>
      <c r="AI11" s="5">
        <f t="shared" si="16"/>
        <v>0.1403505925065287</v>
      </c>
      <c r="AJ11" s="5">
        <f t="shared" si="17"/>
        <v>0.65739811320754726</v>
      </c>
      <c r="AK11" s="5">
        <v>1.2973699999999999</v>
      </c>
      <c r="AL11" s="5">
        <v>34.76</v>
      </c>
      <c r="AM11" s="5">
        <f t="shared" si="18"/>
        <v>0.19999938336979159</v>
      </c>
      <c r="AN11" s="5">
        <f t="shared" si="19"/>
        <v>0.49462824617573808</v>
      </c>
      <c r="AO11" s="5">
        <v>1.2973699999999999</v>
      </c>
      <c r="AP11" s="5">
        <v>27.7561</v>
      </c>
      <c r="AQ11" s="5">
        <f t="shared" si="20"/>
        <v>0.19512140098420222</v>
      </c>
      <c r="AR11" s="5">
        <f t="shared" si="21"/>
        <v>0.49036793362849052</v>
      </c>
      <c r="AS11" s="5">
        <v>1.2973699999999999</v>
      </c>
      <c r="AT11" s="5">
        <v>39.555599999999998</v>
      </c>
      <c r="AU11" s="5">
        <f t="shared" si="22"/>
        <v>0.22222165126803214</v>
      </c>
      <c r="AV11" s="5">
        <f t="shared" si="23"/>
        <v>0.62676137795094677</v>
      </c>
      <c r="AW11" s="5">
        <v>1.40632</v>
      </c>
      <c r="AX11" s="5">
        <v>22.733699999999999</v>
      </c>
      <c r="AY11" s="5">
        <f t="shared" si="24"/>
        <v>0.15094339622641509</v>
      </c>
      <c r="AZ11" s="5">
        <f t="shared" si="25"/>
        <v>0.40595892857142857</v>
      </c>
      <c r="BA11" s="5">
        <v>1.40632</v>
      </c>
      <c r="BB11" s="5">
        <v>22.738499999999998</v>
      </c>
      <c r="BC11" s="5">
        <f t="shared" si="26"/>
        <v>0.21621621621621623</v>
      </c>
      <c r="BD11" s="5">
        <f t="shared" si="27"/>
        <v>0.34455300617326973</v>
      </c>
      <c r="BE11" s="5">
        <v>1.0431600000000001</v>
      </c>
      <c r="BF11" s="5">
        <v>15.2249</v>
      </c>
      <c r="BG11" s="5">
        <f t="shared" si="28"/>
        <v>0.15384592695282834</v>
      </c>
      <c r="BH11" s="5">
        <f t="shared" si="29"/>
        <v>0.52660906499903148</v>
      </c>
      <c r="BI11" s="5">
        <v>1.0431600000000001</v>
      </c>
      <c r="BJ11" s="5">
        <v>18.630099999999999</v>
      </c>
      <c r="BK11" s="5">
        <f t="shared" si="30"/>
        <v>0.15094306860851259</v>
      </c>
      <c r="BL11" s="5">
        <f t="shared" si="31"/>
        <v>0.60377168932013658</v>
      </c>
      <c r="BM11" s="5">
        <v>1.07948</v>
      </c>
      <c r="BN11" s="5">
        <v>7</v>
      </c>
      <c r="BO11" s="5">
        <f t="shared" si="32"/>
        <v>0.19047652657545269</v>
      </c>
      <c r="BP11" s="5">
        <f t="shared" si="33"/>
        <v>0.125</v>
      </c>
      <c r="BQ11" s="5">
        <v>1.07948</v>
      </c>
      <c r="BR11" s="5">
        <v>14.8</v>
      </c>
      <c r="BS11" s="5">
        <f t="shared" si="34"/>
        <v>0.20000037054946929</v>
      </c>
      <c r="BT11" s="5">
        <f t="shared" si="35"/>
        <v>0.37397346809854703</v>
      </c>
    </row>
    <row r="12" spans="1:72" ht="20" customHeight="1" x14ac:dyDescent="0.15">
      <c r="A12" s="25">
        <v>1.3369800000000001</v>
      </c>
      <c r="B12" s="4">
        <v>25.852399999999999</v>
      </c>
      <c r="C12" s="5">
        <f t="shared" si="0"/>
        <v>0.24324339075806836</v>
      </c>
      <c r="D12" s="5">
        <f t="shared" si="1"/>
        <v>0.52527485477549374</v>
      </c>
      <c r="E12" s="5">
        <v>1.3369800000000001</v>
      </c>
      <c r="F12" s="5">
        <v>22.007200000000001</v>
      </c>
      <c r="G12" s="5">
        <f t="shared" si="2"/>
        <v>0.19148954454311085</v>
      </c>
      <c r="H12" s="5">
        <f t="shared" si="3"/>
        <v>0.37280624483324076</v>
      </c>
      <c r="I12" s="5">
        <v>1.3369800000000001</v>
      </c>
      <c r="J12" s="5">
        <v>19.088799999999999</v>
      </c>
      <c r="K12" s="5">
        <f t="shared" si="4"/>
        <v>0.23076962908880019</v>
      </c>
      <c r="L12" s="5">
        <f t="shared" si="5"/>
        <v>0.29923079214144516</v>
      </c>
      <c r="M12" s="5">
        <v>1.3369800000000001</v>
      </c>
      <c r="N12" s="5">
        <v>31</v>
      </c>
      <c r="O12" s="5">
        <f t="shared" si="6"/>
        <v>0.21428605773468842</v>
      </c>
      <c r="P12" s="5">
        <f t="shared" si="7"/>
        <v>0.50700899041425906</v>
      </c>
      <c r="Q12" s="5">
        <v>1.2552700000000001</v>
      </c>
      <c r="R12" s="5">
        <v>15</v>
      </c>
      <c r="S12" s="5">
        <f t="shared" si="8"/>
        <v>0.32142893723369392</v>
      </c>
      <c r="T12" s="5">
        <f t="shared" si="9"/>
        <v>0.44117647058823528</v>
      </c>
      <c r="U12" s="5">
        <v>1.2552700000000001</v>
      </c>
      <c r="V12" s="5">
        <v>13.385199999999999</v>
      </c>
      <c r="W12" s="5">
        <f t="shared" si="10"/>
        <v>0.16071446861684696</v>
      </c>
      <c r="X12" s="5">
        <f t="shared" si="11"/>
        <v>0.4554679152573517</v>
      </c>
      <c r="Y12" s="5">
        <v>1.337</v>
      </c>
      <c r="Z12" s="5">
        <v>16.526299999999999</v>
      </c>
      <c r="AA12" s="5">
        <f t="shared" si="12"/>
        <v>0.11842338352524358</v>
      </c>
      <c r="AB12" s="5">
        <f t="shared" si="13"/>
        <v>0.29047169595761996</v>
      </c>
      <c r="AC12" s="5">
        <v>1.3369800000000001</v>
      </c>
      <c r="AD12" s="5">
        <v>23.494800000000001</v>
      </c>
      <c r="AE12" s="5">
        <f t="shared" si="14"/>
        <v>0.17647082116256019</v>
      </c>
      <c r="AF12" s="5">
        <f t="shared" si="15"/>
        <v>0.53756586639332449</v>
      </c>
      <c r="AG12" s="5">
        <v>1.4595400000000001</v>
      </c>
      <c r="AH12" s="5">
        <v>24.842099999999999</v>
      </c>
      <c r="AI12" s="5">
        <f t="shared" si="16"/>
        <v>0.15789428134377931</v>
      </c>
      <c r="AJ12" s="5">
        <f t="shared" si="17"/>
        <v>0.46871886792452827</v>
      </c>
      <c r="AK12" s="5">
        <v>1.4595400000000001</v>
      </c>
      <c r="AL12" s="5">
        <v>33.075000000000003</v>
      </c>
      <c r="AM12" s="5">
        <f t="shared" si="18"/>
        <v>0.22499911359407543</v>
      </c>
      <c r="AN12" s="5">
        <f t="shared" si="19"/>
        <v>0.47065101387406616</v>
      </c>
      <c r="AO12" s="5">
        <v>1.4595400000000001</v>
      </c>
      <c r="AP12" s="5">
        <v>24.942299999999999</v>
      </c>
      <c r="AQ12" s="5">
        <f t="shared" si="20"/>
        <v>0.21951138811016327</v>
      </c>
      <c r="AR12" s="5">
        <f t="shared" si="21"/>
        <v>0.44065643627677875</v>
      </c>
      <c r="AS12" s="5">
        <v>1.4595400000000001</v>
      </c>
      <c r="AT12" s="5">
        <v>27</v>
      </c>
      <c r="AU12" s="5">
        <f t="shared" si="22"/>
        <v>0.24999914356871492</v>
      </c>
      <c r="AV12" s="5">
        <f t="shared" si="23"/>
        <v>0.42781697672834096</v>
      </c>
      <c r="AW12" s="5">
        <v>1.5821099999999999</v>
      </c>
      <c r="AX12" s="5">
        <v>23.374500000000001</v>
      </c>
      <c r="AY12" s="5">
        <f t="shared" si="24"/>
        <v>0.16981132075471697</v>
      </c>
      <c r="AZ12" s="5">
        <f t="shared" si="25"/>
        <v>0.41740178571428571</v>
      </c>
      <c r="BA12" s="5">
        <v>1.5821099999999999</v>
      </c>
      <c r="BB12" s="5">
        <v>18.5749</v>
      </c>
      <c r="BC12" s="5">
        <f t="shared" si="26"/>
        <v>0.24324324324324323</v>
      </c>
      <c r="BD12" s="5">
        <f t="shared" si="27"/>
        <v>0.2814626133811759</v>
      </c>
      <c r="BE12" s="5">
        <v>1.1735599999999999</v>
      </c>
      <c r="BF12" s="5">
        <v>15.683400000000001</v>
      </c>
      <c r="BG12" s="5">
        <f t="shared" si="28"/>
        <v>0.17307740522523984</v>
      </c>
      <c r="BH12" s="5">
        <f t="shared" si="29"/>
        <v>0.54246797089017407</v>
      </c>
      <c r="BI12" s="5">
        <v>1.1735599999999999</v>
      </c>
      <c r="BJ12" s="5">
        <v>19.843699999999998</v>
      </c>
      <c r="BK12" s="5">
        <f t="shared" si="30"/>
        <v>0.16981167567411137</v>
      </c>
      <c r="BL12" s="5">
        <f t="shared" si="31"/>
        <v>0.64310252072517027</v>
      </c>
      <c r="BM12" s="5">
        <v>1.21441</v>
      </c>
      <c r="BN12" s="5">
        <v>5</v>
      </c>
      <c r="BO12" s="5">
        <f t="shared" si="32"/>
        <v>0.21428521013682097</v>
      </c>
      <c r="BP12" s="5">
        <f t="shared" si="33"/>
        <v>8.9285714285714288E-2</v>
      </c>
      <c r="BQ12" s="5">
        <v>1.21441</v>
      </c>
      <c r="BR12" s="5">
        <v>19.212499999999999</v>
      </c>
      <c r="BS12" s="5">
        <f t="shared" si="34"/>
        <v>0.22499949049447976</v>
      </c>
      <c r="BT12" s="5">
        <f t="shared" si="35"/>
        <v>0.48547062539481989</v>
      </c>
    </row>
    <row r="13" spans="1:72" ht="20" customHeight="1" x14ac:dyDescent="0.15">
      <c r="A13" s="25">
        <v>1.48553</v>
      </c>
      <c r="B13" s="4">
        <v>27.794</v>
      </c>
      <c r="C13" s="5">
        <f t="shared" si="0"/>
        <v>0.27026982772579489</v>
      </c>
      <c r="D13" s="5">
        <f t="shared" si="1"/>
        <v>0.56472471854180173</v>
      </c>
      <c r="E13" s="5">
        <v>1.48553</v>
      </c>
      <c r="F13" s="5">
        <v>25.9375</v>
      </c>
      <c r="G13" s="5">
        <f t="shared" si="2"/>
        <v>0.2127656831853337</v>
      </c>
      <c r="H13" s="5">
        <f t="shared" si="3"/>
        <v>0.43938629063952622</v>
      </c>
      <c r="I13" s="5">
        <v>1.48553</v>
      </c>
      <c r="J13" s="5">
        <v>21.520700000000001</v>
      </c>
      <c r="K13" s="5">
        <f t="shared" si="4"/>
        <v>0.25641012363706661</v>
      </c>
      <c r="L13" s="5">
        <f t="shared" si="5"/>
        <v>0.33735258939474455</v>
      </c>
      <c r="M13" s="5">
        <v>1.48553</v>
      </c>
      <c r="N13" s="5">
        <v>34.285699999999999</v>
      </c>
      <c r="O13" s="5">
        <f t="shared" si="6"/>
        <v>0.23809508545124961</v>
      </c>
      <c r="P13" s="5">
        <f t="shared" si="7"/>
        <v>0.56074703685955363</v>
      </c>
      <c r="Q13" s="5">
        <v>1.3947400000000001</v>
      </c>
      <c r="R13" s="5">
        <v>16</v>
      </c>
      <c r="S13" s="5">
        <f t="shared" si="8"/>
        <v>0.35714212553261232</v>
      </c>
      <c r="T13" s="5">
        <f t="shared" si="9"/>
        <v>0.47058823529411764</v>
      </c>
      <c r="U13" s="5">
        <v>1.3947400000000001</v>
      </c>
      <c r="V13" s="5">
        <v>14.561199999999999</v>
      </c>
      <c r="W13" s="5">
        <f t="shared" si="10"/>
        <v>0.17857106276630616</v>
      </c>
      <c r="X13" s="5">
        <f t="shared" si="11"/>
        <v>0.49548452078753769</v>
      </c>
      <c r="Y13" s="5">
        <v>1.4855</v>
      </c>
      <c r="Z13" s="5">
        <v>20.7895</v>
      </c>
      <c r="AA13" s="5">
        <f t="shared" si="12"/>
        <v>0.13157661647475644</v>
      </c>
      <c r="AB13" s="5">
        <f t="shared" si="13"/>
        <v>0.36540310433133488</v>
      </c>
      <c r="AC13" s="5">
        <v>1.48553</v>
      </c>
      <c r="AD13" s="5">
        <v>26.6478</v>
      </c>
      <c r="AE13" s="5">
        <f t="shared" si="14"/>
        <v>0.19607825020689765</v>
      </c>
      <c r="AF13" s="5">
        <f t="shared" si="15"/>
        <v>0.6097071562420634</v>
      </c>
      <c r="AG13" s="5">
        <v>1.6217200000000001</v>
      </c>
      <c r="AH13" s="5">
        <v>26.385999999999999</v>
      </c>
      <c r="AI13" s="5">
        <f t="shared" si="16"/>
        <v>0.17543905198955409</v>
      </c>
      <c r="AJ13" s="5">
        <f t="shared" si="17"/>
        <v>0.49784905660377354</v>
      </c>
      <c r="AK13" s="5">
        <v>1.6217200000000001</v>
      </c>
      <c r="AL13" s="5">
        <v>27.5</v>
      </c>
      <c r="AM13" s="5">
        <f t="shared" si="18"/>
        <v>0.25000038539388025</v>
      </c>
      <c r="AN13" s="5">
        <f t="shared" si="19"/>
        <v>0.39131981501245106</v>
      </c>
      <c r="AO13" s="5">
        <v>1.6217200000000001</v>
      </c>
      <c r="AP13" s="5">
        <v>21.697800000000001</v>
      </c>
      <c r="AQ13" s="5">
        <f t="shared" si="20"/>
        <v>0.2439028792126382</v>
      </c>
      <c r="AR13" s="5">
        <f t="shared" si="21"/>
        <v>0.3833357478278383</v>
      </c>
      <c r="AS13" s="5">
        <v>1.6217200000000001</v>
      </c>
      <c r="AT13" s="5">
        <v>17.555599999999998</v>
      </c>
      <c r="AU13" s="5">
        <f t="shared" si="22"/>
        <v>0.27777834873196783</v>
      </c>
      <c r="AV13" s="5">
        <f t="shared" si="23"/>
        <v>0.2781697672834097</v>
      </c>
      <c r="AW13" s="5">
        <v>1.7579</v>
      </c>
      <c r="AX13" s="5">
        <v>19.232099999999999</v>
      </c>
      <c r="AY13" s="5">
        <f t="shared" si="24"/>
        <v>0.18867924528301888</v>
      </c>
      <c r="AZ13" s="5">
        <f t="shared" si="25"/>
        <v>0.34343035714285713</v>
      </c>
      <c r="BA13" s="5">
        <v>1.7579</v>
      </c>
      <c r="BB13" s="5">
        <v>31.401</v>
      </c>
      <c r="BC13" s="5">
        <f t="shared" si="26"/>
        <v>0.27027027027027029</v>
      </c>
      <c r="BD13" s="5">
        <f t="shared" si="27"/>
        <v>0.47581454127786982</v>
      </c>
      <c r="BE13" s="5">
        <v>1.3039499999999999</v>
      </c>
      <c r="BF13" s="5">
        <v>18.716000000000001</v>
      </c>
      <c r="BG13" s="5">
        <f t="shared" si="28"/>
        <v>0.19230740869103538</v>
      </c>
      <c r="BH13" s="5">
        <f t="shared" si="29"/>
        <v>0.64736157613658374</v>
      </c>
      <c r="BI13" s="5">
        <v>1.3039499999999999</v>
      </c>
      <c r="BJ13" s="5">
        <v>17.038399999999999</v>
      </c>
      <c r="BK13" s="5">
        <f t="shared" si="30"/>
        <v>0.18867883576064073</v>
      </c>
      <c r="BL13" s="5">
        <f t="shared" si="31"/>
        <v>0.55218724275834352</v>
      </c>
      <c r="BM13" s="5">
        <v>1.34935</v>
      </c>
      <c r="BN13" s="5">
        <v>20</v>
      </c>
      <c r="BO13" s="5">
        <f t="shared" si="32"/>
        <v>0.23809565821931589</v>
      </c>
      <c r="BP13" s="5">
        <f t="shared" si="33"/>
        <v>0.35714285714285715</v>
      </c>
      <c r="BQ13" s="5">
        <v>1.34935</v>
      </c>
      <c r="BR13" s="5">
        <v>16.75</v>
      </c>
      <c r="BS13" s="5">
        <f t="shared" si="34"/>
        <v>0.25000046318683661</v>
      </c>
      <c r="BT13" s="5">
        <f t="shared" si="35"/>
        <v>0.42324699936828802</v>
      </c>
    </row>
    <row r="14" spans="1:72" ht="20" customHeight="1" x14ac:dyDescent="0.15">
      <c r="A14" s="25">
        <v>1.63409</v>
      </c>
      <c r="B14" s="4">
        <v>26.303899999999999</v>
      </c>
      <c r="C14" s="5">
        <f t="shared" si="0"/>
        <v>0.29729808404303126</v>
      </c>
      <c r="D14" s="5">
        <f t="shared" si="1"/>
        <v>0.53444853292263428</v>
      </c>
      <c r="E14" s="5">
        <v>1.63409</v>
      </c>
      <c r="F14" s="5">
        <v>19.162500000000001</v>
      </c>
      <c r="G14" s="5">
        <f t="shared" si="2"/>
        <v>0.23404325408192495</v>
      </c>
      <c r="H14" s="5">
        <f t="shared" si="3"/>
        <v>0.32461647400018978</v>
      </c>
      <c r="I14" s="5">
        <v>1.63409</v>
      </c>
      <c r="J14" s="5">
        <v>25.934899999999999</v>
      </c>
      <c r="K14" s="5">
        <f t="shared" si="4"/>
        <v>0.28205234423680048</v>
      </c>
      <c r="L14" s="5">
        <f t="shared" si="5"/>
        <v>0.4065483776407719</v>
      </c>
      <c r="M14" s="5">
        <v>1.63409</v>
      </c>
      <c r="N14" s="5">
        <v>32.857100000000003</v>
      </c>
      <c r="O14" s="5">
        <f t="shared" si="6"/>
        <v>0.26190571592969003</v>
      </c>
      <c r="P14" s="5">
        <f t="shared" si="7"/>
        <v>0.53738209996581787</v>
      </c>
      <c r="Q14" s="5">
        <v>1.5342199999999999</v>
      </c>
      <c r="R14" s="5">
        <v>12</v>
      </c>
      <c r="S14" s="5">
        <f t="shared" si="8"/>
        <v>0.39285787446738774</v>
      </c>
      <c r="T14" s="5">
        <f t="shared" si="9"/>
        <v>0.35294117647058826</v>
      </c>
      <c r="U14" s="5">
        <v>1.5342199999999999</v>
      </c>
      <c r="V14" s="5">
        <v>18.471900000000002</v>
      </c>
      <c r="W14" s="5">
        <f t="shared" si="10"/>
        <v>0.19642893723369387</v>
      </c>
      <c r="X14" s="5">
        <f t="shared" si="11"/>
        <v>0.62855674803830164</v>
      </c>
      <c r="Y14" s="5">
        <v>1.6341000000000001</v>
      </c>
      <c r="Z14" s="5">
        <v>21.842099999999999</v>
      </c>
      <c r="AA14" s="5">
        <f t="shared" si="12"/>
        <v>0.14473870682019488</v>
      </c>
      <c r="AB14" s="5">
        <f t="shared" si="13"/>
        <v>0.38390394887397239</v>
      </c>
      <c r="AC14" s="5">
        <v>1.63409</v>
      </c>
      <c r="AD14" s="5">
        <v>17.1023</v>
      </c>
      <c r="AE14" s="5">
        <f t="shared" si="14"/>
        <v>0.21568699917240944</v>
      </c>
      <c r="AF14" s="5">
        <f t="shared" si="15"/>
        <v>0.39130414886777298</v>
      </c>
      <c r="AG14" s="5">
        <v>1.78389</v>
      </c>
      <c r="AH14" s="5">
        <v>29.684200000000001</v>
      </c>
      <c r="AI14" s="5">
        <f t="shared" si="16"/>
        <v>0.19298274082680464</v>
      </c>
      <c r="AJ14" s="5">
        <f t="shared" si="17"/>
        <v>0.56007924528301889</v>
      </c>
      <c r="AK14" s="5">
        <v>1.78389</v>
      </c>
      <c r="AL14" s="5">
        <v>28.765000000000001</v>
      </c>
      <c r="AM14" s="5">
        <f t="shared" si="18"/>
        <v>0.27500011561816406</v>
      </c>
      <c r="AN14" s="5">
        <f t="shared" si="19"/>
        <v>0.40932052650302381</v>
      </c>
      <c r="AO14" s="5">
        <v>1.78389</v>
      </c>
      <c r="AP14" s="5">
        <v>27.357500000000002</v>
      </c>
      <c r="AQ14" s="5">
        <f t="shared" si="20"/>
        <v>0.26829286633859922</v>
      </c>
      <c r="AR14" s="5">
        <f t="shared" si="21"/>
        <v>0.48332585428937896</v>
      </c>
      <c r="AS14" s="5">
        <v>1.78389</v>
      </c>
      <c r="AT14" s="5">
        <v>26.1111</v>
      </c>
      <c r="AU14" s="5">
        <f t="shared" si="22"/>
        <v>0.30555584103265054</v>
      </c>
      <c r="AV14" s="5">
        <f t="shared" si="23"/>
        <v>0.41373229115005128</v>
      </c>
      <c r="AW14" s="5">
        <v>1.9336899999999999</v>
      </c>
      <c r="AX14" s="5">
        <v>15.1915</v>
      </c>
      <c r="AY14" s="5">
        <f t="shared" si="24"/>
        <v>0.20754716981132074</v>
      </c>
      <c r="AZ14" s="5">
        <f t="shared" si="25"/>
        <v>0.27127678571428571</v>
      </c>
      <c r="BA14" s="5">
        <v>1.9336899999999999</v>
      </c>
      <c r="BB14" s="5">
        <v>34.857599999999998</v>
      </c>
      <c r="BC14" s="5">
        <f t="shared" si="26"/>
        <v>0.29729729729729731</v>
      </c>
      <c r="BD14" s="5">
        <f t="shared" si="27"/>
        <v>0.52819187140688117</v>
      </c>
      <c r="BE14" s="5">
        <v>1.43435</v>
      </c>
      <c r="BF14" s="5">
        <v>18.766300000000001</v>
      </c>
      <c r="BG14" s="5">
        <f t="shared" si="28"/>
        <v>0.21153888696344691</v>
      </c>
      <c r="BH14" s="5">
        <f t="shared" si="29"/>
        <v>0.64910138631395442</v>
      </c>
      <c r="BI14" s="5">
        <v>1.43435</v>
      </c>
      <c r="BJ14" s="5">
        <v>16.861499999999999</v>
      </c>
      <c r="BK14" s="5">
        <f t="shared" si="30"/>
        <v>0.20754744282623952</v>
      </c>
      <c r="BL14" s="5">
        <f t="shared" si="31"/>
        <v>0.54645419721158139</v>
      </c>
      <c r="BM14" s="5">
        <v>1.48428</v>
      </c>
      <c r="BN14" s="5">
        <v>16</v>
      </c>
      <c r="BO14" s="5">
        <f t="shared" si="32"/>
        <v>0.26190434178068417</v>
      </c>
      <c r="BP14" s="5">
        <f t="shared" si="33"/>
        <v>0.2857142857142857</v>
      </c>
      <c r="BQ14" s="5">
        <v>1.48428</v>
      </c>
      <c r="BR14" s="5">
        <v>16.425000000000001</v>
      </c>
      <c r="BS14" s="5">
        <f t="shared" si="34"/>
        <v>0.27499958313184708</v>
      </c>
      <c r="BT14" s="5">
        <f t="shared" si="35"/>
        <v>0.41503474415666453</v>
      </c>
    </row>
    <row r="15" spans="1:72" ht="20" customHeight="1" x14ac:dyDescent="0.15">
      <c r="A15" s="25">
        <v>1.78264</v>
      </c>
      <c r="B15" s="4">
        <v>24.2593</v>
      </c>
      <c r="C15" s="5">
        <f t="shared" si="0"/>
        <v>0.32432452101075782</v>
      </c>
      <c r="D15" s="5">
        <f t="shared" si="1"/>
        <v>0.49290589208178487</v>
      </c>
      <c r="E15" s="5">
        <v>1.78264</v>
      </c>
      <c r="F15" s="5">
        <v>18.4024</v>
      </c>
      <c r="G15" s="5">
        <f t="shared" si="2"/>
        <v>0.25531939272414778</v>
      </c>
      <c r="H15" s="5">
        <f t="shared" si="3"/>
        <v>0.31174023228394476</v>
      </c>
      <c r="I15" s="5">
        <v>1.78264</v>
      </c>
      <c r="J15" s="5">
        <v>36.538499999999999</v>
      </c>
      <c r="K15" s="5">
        <f t="shared" si="4"/>
        <v>0.30769283878506692</v>
      </c>
      <c r="L15" s="5">
        <f t="shared" si="5"/>
        <v>0.57276750233960205</v>
      </c>
      <c r="M15" s="5">
        <v>1.78264</v>
      </c>
      <c r="N15" s="5">
        <v>25.142900000000001</v>
      </c>
      <c r="O15" s="5">
        <f t="shared" si="6"/>
        <v>0.28571474364625121</v>
      </c>
      <c r="P15" s="5">
        <f t="shared" si="7"/>
        <v>0.41121536597053793</v>
      </c>
      <c r="Q15" s="5">
        <v>1.6736899999999999</v>
      </c>
      <c r="R15" s="5">
        <v>19</v>
      </c>
      <c r="S15" s="5">
        <f t="shared" si="8"/>
        <v>0.42857106276630613</v>
      </c>
      <c r="T15" s="5">
        <f t="shared" si="9"/>
        <v>0.55882352941176472</v>
      </c>
      <c r="U15" s="5">
        <v>1.6736899999999999</v>
      </c>
      <c r="V15" s="5">
        <v>14.224500000000001</v>
      </c>
      <c r="W15" s="5">
        <f t="shared" si="10"/>
        <v>0.21428553138315307</v>
      </c>
      <c r="X15" s="5">
        <f t="shared" si="11"/>
        <v>0.4840273855137166</v>
      </c>
      <c r="Y15" s="5">
        <v>1.7826</v>
      </c>
      <c r="Z15" s="5">
        <v>17.684200000000001</v>
      </c>
      <c r="AA15" s="5">
        <f t="shared" si="12"/>
        <v>0.15789193976970772</v>
      </c>
      <c r="AB15" s="5">
        <f t="shared" si="13"/>
        <v>0.31082332800770546</v>
      </c>
      <c r="AC15" s="5">
        <v>1.78264</v>
      </c>
      <c r="AD15" s="5">
        <v>20.7958</v>
      </c>
      <c r="AE15" s="5">
        <f t="shared" si="14"/>
        <v>0.2352944282167469</v>
      </c>
      <c r="AF15" s="5">
        <f t="shared" si="15"/>
        <v>0.47581219011620857</v>
      </c>
      <c r="AG15" s="5">
        <v>1.9460599999999999</v>
      </c>
      <c r="AH15" s="5">
        <v>21.368400000000001</v>
      </c>
      <c r="AI15" s="5">
        <f t="shared" si="16"/>
        <v>0.21052642966405519</v>
      </c>
      <c r="AJ15" s="5">
        <f t="shared" si="17"/>
        <v>0.40317735849056607</v>
      </c>
      <c r="AK15" s="5">
        <v>1.9460599999999999</v>
      </c>
      <c r="AL15" s="5">
        <v>33.799999999999997</v>
      </c>
      <c r="AM15" s="5">
        <f t="shared" si="18"/>
        <v>0.29999984584244788</v>
      </c>
      <c r="AN15" s="5">
        <f t="shared" si="19"/>
        <v>0.48096762717893982</v>
      </c>
      <c r="AO15" s="5">
        <v>1.9460599999999999</v>
      </c>
      <c r="AP15" s="5">
        <v>30.657299999999999</v>
      </c>
      <c r="AQ15" s="5">
        <f t="shared" si="20"/>
        <v>0.29268285346456024</v>
      </c>
      <c r="AR15" s="5">
        <f t="shared" si="21"/>
        <v>0.54162352966118166</v>
      </c>
      <c r="AS15" s="5">
        <v>1.9460599999999999</v>
      </c>
      <c r="AT15" s="5">
        <v>25.666699999999999</v>
      </c>
      <c r="AU15" s="5">
        <f t="shared" si="22"/>
        <v>0.33333333333333331</v>
      </c>
      <c r="AV15" s="5">
        <f t="shared" si="23"/>
        <v>0.406690740614567</v>
      </c>
      <c r="AW15" s="5">
        <v>2.10948</v>
      </c>
      <c r="AX15" s="5">
        <v>19.6721</v>
      </c>
      <c r="AY15" s="5">
        <f t="shared" si="24"/>
        <v>0.22641509433962265</v>
      </c>
      <c r="AZ15" s="5">
        <f t="shared" si="25"/>
        <v>0.35128750000000003</v>
      </c>
      <c r="BA15" s="5">
        <v>2.10948</v>
      </c>
      <c r="BB15" s="5">
        <v>29.167999999999999</v>
      </c>
      <c r="BC15" s="5">
        <f t="shared" si="26"/>
        <v>0.32432432432432434</v>
      </c>
      <c r="BD15" s="5">
        <f t="shared" si="27"/>
        <v>0.44197823445090623</v>
      </c>
      <c r="BE15" s="5">
        <v>1.56474</v>
      </c>
      <c r="BF15" s="5">
        <v>13.4438</v>
      </c>
      <c r="BG15" s="5">
        <f t="shared" si="28"/>
        <v>0.23076889042924248</v>
      </c>
      <c r="BH15" s="5">
        <f t="shared" si="29"/>
        <v>0.46500318215777964</v>
      </c>
      <c r="BI15" s="5">
        <v>1.56474</v>
      </c>
      <c r="BJ15" s="5">
        <v>10.383800000000001</v>
      </c>
      <c r="BK15" s="5">
        <f t="shared" si="30"/>
        <v>0.22641460291276888</v>
      </c>
      <c r="BL15" s="5">
        <f t="shared" si="31"/>
        <v>0.33652231966347124</v>
      </c>
      <c r="BM15" s="5">
        <v>1.6192200000000001</v>
      </c>
      <c r="BN15" s="5">
        <v>17</v>
      </c>
      <c r="BO15" s="5">
        <f t="shared" si="32"/>
        <v>0.28571478986317905</v>
      </c>
      <c r="BP15" s="5">
        <f t="shared" si="33"/>
        <v>0.30357142857142855</v>
      </c>
      <c r="BQ15" s="5">
        <v>1.6192200000000001</v>
      </c>
      <c r="BR15" s="5">
        <v>28.4</v>
      </c>
      <c r="BS15" s="5">
        <f t="shared" si="34"/>
        <v>0.30000055582420398</v>
      </c>
      <c r="BT15" s="5">
        <f t="shared" si="35"/>
        <v>0.7176247631080227</v>
      </c>
    </row>
    <row r="16" spans="1:72" ht="20" customHeight="1" x14ac:dyDescent="0.15">
      <c r="A16" s="25">
        <v>1.93119</v>
      </c>
      <c r="B16" s="4">
        <v>21.222100000000001</v>
      </c>
      <c r="C16" s="5">
        <f t="shared" si="0"/>
        <v>0.35135095797848431</v>
      </c>
      <c r="D16" s="5">
        <f t="shared" si="1"/>
        <v>0.43119538207404368</v>
      </c>
      <c r="E16" s="5">
        <v>1.93119</v>
      </c>
      <c r="F16" s="5">
        <v>11.4038</v>
      </c>
      <c r="G16" s="5">
        <f t="shared" si="2"/>
        <v>0.27659553136637066</v>
      </c>
      <c r="H16" s="5">
        <f t="shared" si="3"/>
        <v>0.19318258819065173</v>
      </c>
      <c r="I16" s="5">
        <v>1.93119</v>
      </c>
      <c r="J16" s="5">
        <v>29</v>
      </c>
      <c r="K16" s="5">
        <f t="shared" si="4"/>
        <v>0.33333333333333331</v>
      </c>
      <c r="L16" s="5">
        <f t="shared" si="5"/>
        <v>0.45459604438738477</v>
      </c>
      <c r="M16" s="5">
        <v>1.93119</v>
      </c>
      <c r="N16" s="5">
        <v>21.428599999999999</v>
      </c>
      <c r="O16" s="5">
        <f t="shared" si="6"/>
        <v>0.30952377136281239</v>
      </c>
      <c r="P16" s="5">
        <f t="shared" si="7"/>
        <v>0.35046751135454812</v>
      </c>
      <c r="Q16" s="5">
        <v>1.8131699999999999</v>
      </c>
      <c r="R16" s="5">
        <v>14</v>
      </c>
      <c r="S16" s="5">
        <f t="shared" si="8"/>
        <v>0.4642868117010816</v>
      </c>
      <c r="T16" s="5">
        <f t="shared" si="9"/>
        <v>0.41176470588235292</v>
      </c>
      <c r="U16" s="5">
        <v>1.8131699999999999</v>
      </c>
      <c r="V16" s="5">
        <v>10</v>
      </c>
      <c r="W16" s="5">
        <f t="shared" si="10"/>
        <v>0.2321434058505408</v>
      </c>
      <c r="X16" s="5">
        <f t="shared" si="11"/>
        <v>0.34027725790974489</v>
      </c>
      <c r="Y16" s="5">
        <v>1.9312</v>
      </c>
      <c r="Z16" s="5">
        <v>23.421099999999999</v>
      </c>
      <c r="AA16" s="5">
        <f t="shared" si="12"/>
        <v>0.17105403011514617</v>
      </c>
      <c r="AB16" s="5">
        <f t="shared" si="13"/>
        <v>0.4116569733208893</v>
      </c>
      <c r="AC16" s="5">
        <v>1.93119</v>
      </c>
      <c r="AD16" s="5">
        <v>22.7743</v>
      </c>
      <c r="AE16" s="5">
        <f t="shared" si="14"/>
        <v>0.25490185726108439</v>
      </c>
      <c r="AF16" s="5">
        <f t="shared" si="15"/>
        <v>0.52108067789474644</v>
      </c>
      <c r="AG16" s="5">
        <v>2.1082299999999998</v>
      </c>
      <c r="AH16" s="5">
        <v>24.368400000000001</v>
      </c>
      <c r="AI16" s="5">
        <f t="shared" si="16"/>
        <v>0.22807011850130574</v>
      </c>
      <c r="AJ16" s="5">
        <f t="shared" si="17"/>
        <v>0.45978113207547172</v>
      </c>
      <c r="AK16" s="5">
        <v>2.1082299999999998</v>
      </c>
      <c r="AL16" s="5">
        <v>28.06</v>
      </c>
      <c r="AM16" s="5">
        <f t="shared" si="18"/>
        <v>0.32499957606673169</v>
      </c>
      <c r="AN16" s="5">
        <f t="shared" si="19"/>
        <v>0.39928850942725003</v>
      </c>
      <c r="AO16" s="5">
        <v>2.1082299999999998</v>
      </c>
      <c r="AP16" s="5">
        <v>32.997</v>
      </c>
      <c r="AQ16" s="5">
        <f t="shared" si="20"/>
        <v>0.31707284059052132</v>
      </c>
      <c r="AR16" s="5">
        <f t="shared" si="21"/>
        <v>0.58295908668506391</v>
      </c>
      <c r="AS16" s="5">
        <v>2.1082299999999998</v>
      </c>
      <c r="AT16" s="5">
        <v>22.1111</v>
      </c>
      <c r="AU16" s="5">
        <f t="shared" si="22"/>
        <v>0.36111082563401603</v>
      </c>
      <c r="AV16" s="5">
        <f t="shared" si="23"/>
        <v>0.35035199830140817</v>
      </c>
      <c r="AW16" s="5">
        <v>2.2852700000000001</v>
      </c>
      <c r="AX16" s="5">
        <v>21.476299999999998</v>
      </c>
      <c r="AY16" s="5">
        <f t="shared" si="24"/>
        <v>0.24528301886792456</v>
      </c>
      <c r="AZ16" s="5">
        <f t="shared" si="25"/>
        <v>0.38350535714285711</v>
      </c>
      <c r="BA16" s="5">
        <v>2.2852700000000001</v>
      </c>
      <c r="BB16" s="5">
        <v>31.864899999999999</v>
      </c>
      <c r="BC16" s="5">
        <f t="shared" si="26"/>
        <v>0.35135135135135137</v>
      </c>
      <c r="BD16" s="5">
        <f t="shared" si="27"/>
        <v>0.48284394689230259</v>
      </c>
      <c r="BE16" s="5">
        <v>1.6951400000000001</v>
      </c>
      <c r="BF16" s="5">
        <v>13</v>
      </c>
      <c r="BG16" s="5">
        <f t="shared" si="28"/>
        <v>0.25000036870165404</v>
      </c>
      <c r="BH16" s="5">
        <f t="shared" si="29"/>
        <v>0.44965272973795622</v>
      </c>
      <c r="BI16" s="5">
        <v>1.6951400000000001</v>
      </c>
      <c r="BJ16" s="5">
        <v>12.1531</v>
      </c>
      <c r="BK16" s="5">
        <f t="shared" si="30"/>
        <v>0.24528320997836769</v>
      </c>
      <c r="BL16" s="5">
        <f t="shared" si="31"/>
        <v>0.39386249765039116</v>
      </c>
      <c r="BM16" s="5">
        <v>1.7541500000000001</v>
      </c>
      <c r="BN16" s="5">
        <v>11</v>
      </c>
      <c r="BO16" s="5">
        <f t="shared" si="32"/>
        <v>0.30952347342454734</v>
      </c>
      <c r="BP16" s="5">
        <f t="shared" si="33"/>
        <v>0.19642857142857142</v>
      </c>
      <c r="BQ16" s="5">
        <v>1.7541500000000001</v>
      </c>
      <c r="BR16" s="5">
        <v>21.024999999999999</v>
      </c>
      <c r="BS16" s="5">
        <f t="shared" si="34"/>
        <v>0.3249996757692144</v>
      </c>
      <c r="BT16" s="5">
        <f t="shared" si="35"/>
        <v>0.53126974099810476</v>
      </c>
    </row>
    <row r="17" spans="1:72" ht="20" customHeight="1" x14ac:dyDescent="0.15">
      <c r="A17" s="25">
        <v>2.0797400000000001</v>
      </c>
      <c r="B17" s="4">
        <v>18.650099999999998</v>
      </c>
      <c r="C17" s="5">
        <f t="shared" si="0"/>
        <v>0.37837739494621092</v>
      </c>
      <c r="D17" s="5">
        <f t="shared" si="1"/>
        <v>0.37893690988258094</v>
      </c>
      <c r="E17" s="5">
        <v>2.0797400000000001</v>
      </c>
      <c r="F17" s="5">
        <v>8.6196999999999999</v>
      </c>
      <c r="G17" s="5">
        <f t="shared" si="2"/>
        <v>0.29787167000859355</v>
      </c>
      <c r="H17" s="5">
        <f t="shared" si="3"/>
        <v>0.14601939313447804</v>
      </c>
      <c r="I17" s="5">
        <v>2.0797400000000001</v>
      </c>
      <c r="J17" s="5">
        <v>23.609500000000001</v>
      </c>
      <c r="K17" s="5">
        <f t="shared" si="4"/>
        <v>0.35897382788159982</v>
      </c>
      <c r="L17" s="5">
        <f t="shared" si="5"/>
        <v>0.37009604517117106</v>
      </c>
      <c r="M17" s="5">
        <v>2.0797400000000001</v>
      </c>
      <c r="N17" s="5">
        <v>21</v>
      </c>
      <c r="O17" s="5">
        <f t="shared" si="6"/>
        <v>0.33333279907937358</v>
      </c>
      <c r="P17" s="5">
        <f t="shared" si="7"/>
        <v>0.34345770318385294</v>
      </c>
      <c r="Q17" s="5">
        <v>1.9526399999999999</v>
      </c>
      <c r="R17" s="5">
        <v>14</v>
      </c>
      <c r="S17" s="5">
        <f t="shared" si="8"/>
        <v>0.5</v>
      </c>
      <c r="T17" s="5">
        <f t="shared" si="9"/>
        <v>0.41176470588235292</v>
      </c>
      <c r="U17" s="5">
        <v>1.9526399999999999</v>
      </c>
      <c r="V17" s="5">
        <v>10.5</v>
      </c>
      <c r="W17" s="5">
        <f t="shared" si="10"/>
        <v>0.25</v>
      </c>
      <c r="X17" s="5">
        <f t="shared" si="11"/>
        <v>0.35729112080523212</v>
      </c>
      <c r="Y17" s="5">
        <v>2.0796999999999999</v>
      </c>
      <c r="Z17" s="5">
        <v>21.368400000000001</v>
      </c>
      <c r="AA17" s="5">
        <f t="shared" si="12"/>
        <v>0.18420726306465898</v>
      </c>
      <c r="AB17" s="5">
        <f t="shared" si="13"/>
        <v>0.37557804153989743</v>
      </c>
      <c r="AC17" s="5">
        <v>2.0797400000000001</v>
      </c>
      <c r="AD17" s="5">
        <v>22.3368</v>
      </c>
      <c r="AE17" s="5">
        <f t="shared" si="14"/>
        <v>0.27450928630542187</v>
      </c>
      <c r="AF17" s="5">
        <f t="shared" si="15"/>
        <v>0.51107058772385427</v>
      </c>
      <c r="AG17" s="5">
        <v>2.2704</v>
      </c>
      <c r="AH17" s="5">
        <v>20.526299999999999</v>
      </c>
      <c r="AI17" s="5">
        <f t="shared" si="16"/>
        <v>0.24561380733855631</v>
      </c>
      <c r="AJ17" s="5">
        <f t="shared" si="17"/>
        <v>0.38728867924528299</v>
      </c>
      <c r="AK17" s="5">
        <v>2.2704</v>
      </c>
      <c r="AL17" s="5">
        <v>32.44</v>
      </c>
      <c r="AM17" s="5">
        <f t="shared" si="18"/>
        <v>0.34999930629101556</v>
      </c>
      <c r="AN17" s="5">
        <f t="shared" si="19"/>
        <v>0.46161508360014225</v>
      </c>
      <c r="AO17" s="5">
        <v>2.2704</v>
      </c>
      <c r="AP17" s="5">
        <v>28.224900000000002</v>
      </c>
      <c r="AQ17" s="5">
        <f t="shared" si="20"/>
        <v>0.34146282771648234</v>
      </c>
      <c r="AR17" s="5">
        <f t="shared" si="21"/>
        <v>0.49865023868161534</v>
      </c>
      <c r="AS17" s="5">
        <v>2.2704</v>
      </c>
      <c r="AT17" s="5">
        <v>31.555599999999998</v>
      </c>
      <c r="AU17" s="5">
        <f t="shared" si="22"/>
        <v>0.3888883179346988</v>
      </c>
      <c r="AV17" s="5">
        <f t="shared" si="23"/>
        <v>0.50000079225366056</v>
      </c>
      <c r="AW17" s="5">
        <v>2.4610599999999998</v>
      </c>
      <c r="AX17" s="5">
        <v>18.1282</v>
      </c>
      <c r="AY17" s="5">
        <f t="shared" si="24"/>
        <v>0.26415094339622641</v>
      </c>
      <c r="AZ17" s="5">
        <f t="shared" si="25"/>
        <v>0.32371785714285711</v>
      </c>
      <c r="BA17" s="5">
        <v>2.4610599999999998</v>
      </c>
      <c r="BB17" s="5">
        <v>27.825399999999998</v>
      </c>
      <c r="BC17" s="5">
        <f t="shared" si="26"/>
        <v>0.37837837837837834</v>
      </c>
      <c r="BD17" s="5">
        <f t="shared" si="27"/>
        <v>0.42163402238378517</v>
      </c>
      <c r="BE17" s="5">
        <v>1.8255300000000001</v>
      </c>
      <c r="BF17" s="5">
        <v>13.538500000000001</v>
      </c>
      <c r="BG17" s="5">
        <f t="shared" si="28"/>
        <v>0.26923037216744955</v>
      </c>
      <c r="BH17" s="5">
        <f t="shared" si="29"/>
        <v>0.46827872935056314</v>
      </c>
      <c r="BI17" s="5">
        <v>1.8255300000000001</v>
      </c>
      <c r="BJ17" s="5">
        <v>15.811</v>
      </c>
      <c r="BK17" s="5">
        <f t="shared" si="30"/>
        <v>0.26415037006489706</v>
      </c>
      <c r="BL17" s="5">
        <f t="shared" si="31"/>
        <v>0.51240917546554665</v>
      </c>
      <c r="BM17" s="5">
        <v>1.8890899999999999</v>
      </c>
      <c r="BN17" s="5">
        <v>19</v>
      </c>
      <c r="BO17" s="5">
        <f t="shared" si="32"/>
        <v>0.33333392150704222</v>
      </c>
      <c r="BP17" s="5">
        <f t="shared" si="33"/>
        <v>0.3392857142857143</v>
      </c>
      <c r="BQ17" s="5">
        <v>1.8890899999999999</v>
      </c>
      <c r="BR17" s="5">
        <v>18.5</v>
      </c>
      <c r="BS17" s="5">
        <f t="shared" si="34"/>
        <v>0.35000064846157125</v>
      </c>
      <c r="BT17" s="5">
        <f t="shared" si="35"/>
        <v>0.46746683512318382</v>
      </c>
    </row>
    <row r="18" spans="1:72" ht="20" customHeight="1" x14ac:dyDescent="0.15">
      <c r="A18" s="25">
        <v>2.2282999999999999</v>
      </c>
      <c r="B18" s="4">
        <v>15.6187</v>
      </c>
      <c r="C18" s="5">
        <f t="shared" si="0"/>
        <v>0.40540565126344724</v>
      </c>
      <c r="D18" s="5">
        <f t="shared" si="1"/>
        <v>0.31734424557418284</v>
      </c>
      <c r="E18" s="5">
        <v>2.2282999999999999</v>
      </c>
      <c r="F18" s="5">
        <v>10.0167</v>
      </c>
      <c r="G18" s="5">
        <f t="shared" si="2"/>
        <v>0.31914924090518476</v>
      </c>
      <c r="H18" s="5">
        <f t="shared" si="3"/>
        <v>0.16968484462453753</v>
      </c>
      <c r="I18" s="5">
        <v>2.2282999999999999</v>
      </c>
      <c r="J18" s="5">
        <v>28.218900000000001</v>
      </c>
      <c r="K18" s="5">
        <f t="shared" si="4"/>
        <v>0.38461604848133363</v>
      </c>
      <c r="L18" s="5">
        <f t="shared" si="5"/>
        <v>0.4423517350676956</v>
      </c>
      <c r="M18" s="5">
        <v>2.2282999999999999</v>
      </c>
      <c r="N18" s="5">
        <v>43.142899999999997</v>
      </c>
      <c r="O18" s="5">
        <f t="shared" si="6"/>
        <v>0.35714342955781403</v>
      </c>
      <c r="P18" s="5">
        <f t="shared" si="7"/>
        <v>0.70560768298526888</v>
      </c>
      <c r="Q18" s="5">
        <v>2.0921099999999999</v>
      </c>
      <c r="R18" s="5">
        <v>23</v>
      </c>
      <c r="S18" s="5">
        <f t="shared" si="8"/>
        <v>0.53571318829891834</v>
      </c>
      <c r="T18" s="5">
        <f t="shared" si="9"/>
        <v>0.67647058823529416</v>
      </c>
      <c r="U18" s="5">
        <v>2.0921099999999999</v>
      </c>
      <c r="V18" s="5">
        <v>7.5510000000000002</v>
      </c>
      <c r="W18" s="5">
        <f t="shared" si="10"/>
        <v>0.26785659414945917</v>
      </c>
      <c r="X18" s="5">
        <f t="shared" si="11"/>
        <v>0.25694335744764835</v>
      </c>
      <c r="Y18" s="5">
        <v>2.2282999999999999</v>
      </c>
      <c r="Z18" s="5">
        <v>17</v>
      </c>
      <c r="AA18" s="5">
        <f t="shared" si="12"/>
        <v>0.19736935341009745</v>
      </c>
      <c r="AB18" s="5">
        <f t="shared" si="13"/>
        <v>0.29879760329169502</v>
      </c>
      <c r="AC18" s="5">
        <v>2.2282999999999999</v>
      </c>
      <c r="AD18" s="5">
        <v>20.394500000000001</v>
      </c>
      <c r="AE18" s="5">
        <f t="shared" si="14"/>
        <v>0.29411803527093361</v>
      </c>
      <c r="AF18" s="5">
        <f t="shared" si="15"/>
        <v>0.46663036340631359</v>
      </c>
      <c r="AG18" s="5">
        <v>2.4325700000000001</v>
      </c>
      <c r="AH18" s="5">
        <v>23.157900000000001</v>
      </c>
      <c r="AI18" s="5">
        <f t="shared" si="16"/>
        <v>0.26315749617580692</v>
      </c>
      <c r="AJ18" s="5">
        <f t="shared" si="17"/>
        <v>0.43694150943396232</v>
      </c>
      <c r="AK18" s="5">
        <v>2.4325700000000001</v>
      </c>
      <c r="AL18" s="5">
        <v>40.375</v>
      </c>
      <c r="AM18" s="5">
        <f t="shared" si="18"/>
        <v>0.37499903651529942</v>
      </c>
      <c r="AN18" s="5">
        <f t="shared" si="19"/>
        <v>0.57452863749555316</v>
      </c>
      <c r="AO18" s="5">
        <v>2.4325700000000001</v>
      </c>
      <c r="AP18" s="5">
        <v>18.570499999999999</v>
      </c>
      <c r="AQ18" s="5">
        <f t="shared" si="20"/>
        <v>0.36585281484244342</v>
      </c>
      <c r="AR18" s="5">
        <f t="shared" si="21"/>
        <v>0.32808563564217896</v>
      </c>
      <c r="AS18" s="5">
        <v>2.4325700000000001</v>
      </c>
      <c r="AT18" s="5">
        <v>25.333300000000001</v>
      </c>
      <c r="AU18" s="5">
        <f t="shared" si="22"/>
        <v>0.41666581023538157</v>
      </c>
      <c r="AV18" s="5">
        <f t="shared" si="23"/>
        <v>0.40140799320563264</v>
      </c>
      <c r="AW18" s="5">
        <v>2.6368499999999999</v>
      </c>
      <c r="AX18" s="5">
        <v>20.2407</v>
      </c>
      <c r="AY18" s="5">
        <f t="shared" si="24"/>
        <v>0.28301886792452829</v>
      </c>
      <c r="AZ18" s="5">
        <f t="shared" si="25"/>
        <v>0.36144107142857146</v>
      </c>
      <c r="BA18" s="5">
        <v>2.6368499999999999</v>
      </c>
      <c r="BB18" s="5">
        <v>32.960599999999999</v>
      </c>
      <c r="BC18" s="5">
        <f t="shared" si="26"/>
        <v>0.40540540540540543</v>
      </c>
      <c r="BD18" s="5">
        <f t="shared" si="27"/>
        <v>0.49944692109306571</v>
      </c>
      <c r="BE18" s="5">
        <v>1.9559299999999999</v>
      </c>
      <c r="BF18" s="5">
        <v>12.813599999999999</v>
      </c>
      <c r="BG18" s="5">
        <f t="shared" si="28"/>
        <v>0.28846185043986106</v>
      </c>
      <c r="BH18" s="5">
        <f t="shared" si="29"/>
        <v>0.44320540136694425</v>
      </c>
      <c r="BI18" s="5">
        <v>1.9559299999999999</v>
      </c>
      <c r="BJ18" s="5">
        <v>18.995699999999999</v>
      </c>
      <c r="BK18" s="5">
        <f t="shared" si="30"/>
        <v>0.28301897713049579</v>
      </c>
      <c r="BL18" s="5">
        <f t="shared" si="31"/>
        <v>0.61562019950609592</v>
      </c>
      <c r="BM18" s="5">
        <v>2.0240200000000002</v>
      </c>
      <c r="BN18" s="5">
        <v>19</v>
      </c>
      <c r="BO18" s="5">
        <f t="shared" si="32"/>
        <v>0.3571426050684105</v>
      </c>
      <c r="BP18" s="5">
        <f t="shared" si="33"/>
        <v>0.3392857142857143</v>
      </c>
      <c r="BQ18" s="5">
        <v>2.0240200000000002</v>
      </c>
      <c r="BR18" s="5">
        <v>17.3125</v>
      </c>
      <c r="BS18" s="5">
        <f t="shared" si="34"/>
        <v>0.37499976840658172</v>
      </c>
      <c r="BT18" s="5">
        <f t="shared" si="35"/>
        <v>0.43746051800379027</v>
      </c>
    </row>
    <row r="19" spans="1:72" ht="20" customHeight="1" x14ac:dyDescent="0.15">
      <c r="A19" s="25">
        <v>2.3768500000000001</v>
      </c>
      <c r="B19" s="4">
        <v>18.7684</v>
      </c>
      <c r="C19" s="5">
        <f t="shared" si="0"/>
        <v>0.43243208823117379</v>
      </c>
      <c r="D19" s="5">
        <f t="shared" si="1"/>
        <v>0.38134055578469994</v>
      </c>
      <c r="E19" s="5">
        <v>2.3768500000000001</v>
      </c>
      <c r="F19" s="5">
        <v>9.4509000000000007</v>
      </c>
      <c r="G19" s="5">
        <f t="shared" si="2"/>
        <v>0.34042537954740765</v>
      </c>
      <c r="H19" s="5">
        <f t="shared" si="3"/>
        <v>0.16010008266814837</v>
      </c>
      <c r="I19" s="5">
        <v>2.3768500000000001</v>
      </c>
      <c r="J19" s="5">
        <v>31.3353</v>
      </c>
      <c r="K19" s="5">
        <f t="shared" si="4"/>
        <v>0.41025654302960007</v>
      </c>
      <c r="L19" s="5">
        <f t="shared" si="5"/>
        <v>0.49120356654110409</v>
      </c>
      <c r="M19" s="5">
        <v>2.3768500000000001</v>
      </c>
      <c r="N19" s="5">
        <v>39.428600000000003</v>
      </c>
      <c r="O19" s="5">
        <f t="shared" si="6"/>
        <v>0.38095245727437521</v>
      </c>
      <c r="P19" s="5">
        <f t="shared" si="7"/>
        <v>0.64485982836927924</v>
      </c>
      <c r="Q19" s="5">
        <v>2.2315900000000002</v>
      </c>
      <c r="R19" s="5">
        <v>26</v>
      </c>
      <c r="S19" s="5">
        <f t="shared" si="8"/>
        <v>0.57142893723369392</v>
      </c>
      <c r="T19" s="5">
        <f t="shared" si="9"/>
        <v>0.76470588235294112</v>
      </c>
      <c r="U19" s="5">
        <v>2.2315900000000002</v>
      </c>
      <c r="V19" s="5">
        <v>12.673500000000001</v>
      </c>
      <c r="W19" s="5">
        <f t="shared" si="10"/>
        <v>0.28571446861684696</v>
      </c>
      <c r="X19" s="5">
        <f t="shared" si="11"/>
        <v>0.43125038281191519</v>
      </c>
      <c r="Y19" s="5">
        <v>2.3769</v>
      </c>
      <c r="Z19" s="5">
        <v>15.8947</v>
      </c>
      <c r="AA19" s="5">
        <f t="shared" si="12"/>
        <v>0.2105314437555359</v>
      </c>
      <c r="AB19" s="5">
        <f t="shared" si="13"/>
        <v>0.27937048617885324</v>
      </c>
      <c r="AC19" s="5">
        <v>2.3768500000000001</v>
      </c>
      <c r="AD19" s="5">
        <v>19.133400000000002</v>
      </c>
      <c r="AE19" s="5">
        <f t="shared" si="14"/>
        <v>0.3137254643152711</v>
      </c>
      <c r="AF19" s="5">
        <f t="shared" si="15"/>
        <v>0.4377761354874285</v>
      </c>
      <c r="AG19" s="5">
        <v>2.5947499999999999</v>
      </c>
      <c r="AH19" s="5">
        <v>29.403500000000001</v>
      </c>
      <c r="AI19" s="5">
        <f t="shared" si="16"/>
        <v>0.28070226682158167</v>
      </c>
      <c r="AJ19" s="5">
        <f t="shared" si="17"/>
        <v>0.55478301886792458</v>
      </c>
      <c r="AK19" s="5">
        <v>2.5947499999999999</v>
      </c>
      <c r="AL19" s="5">
        <v>41.92</v>
      </c>
      <c r="AM19" s="5">
        <f t="shared" si="18"/>
        <v>0.40000030831510419</v>
      </c>
      <c r="AN19" s="5">
        <f t="shared" si="19"/>
        <v>0.59651369619352546</v>
      </c>
      <c r="AO19" s="5">
        <v>2.5947499999999999</v>
      </c>
      <c r="AP19" s="5">
        <v>20.0839</v>
      </c>
      <c r="AQ19" s="5">
        <f t="shared" si="20"/>
        <v>0.39024430594491832</v>
      </c>
      <c r="AR19" s="5">
        <f t="shared" si="21"/>
        <v>0.35482292332861032</v>
      </c>
      <c r="AS19" s="5">
        <v>2.5947499999999999</v>
      </c>
      <c r="AT19" s="5">
        <v>37.777799999999999</v>
      </c>
      <c r="AU19" s="5">
        <f t="shared" si="22"/>
        <v>0.44444501539863446</v>
      </c>
      <c r="AV19" s="5">
        <f t="shared" si="23"/>
        <v>0.59859200679436741</v>
      </c>
      <c r="AW19" s="5">
        <v>2.81264</v>
      </c>
      <c r="AX19" s="5">
        <v>18.6707</v>
      </c>
      <c r="AY19" s="5">
        <f t="shared" si="24"/>
        <v>0.30188679245283018</v>
      </c>
      <c r="AZ19" s="5">
        <f t="shared" si="25"/>
        <v>0.33340535714285713</v>
      </c>
      <c r="BA19" s="5">
        <v>2.81264</v>
      </c>
      <c r="BB19" s="5">
        <v>34</v>
      </c>
      <c r="BC19" s="5">
        <f t="shared" si="26"/>
        <v>0.43243243243243246</v>
      </c>
      <c r="BD19" s="5">
        <f t="shared" si="27"/>
        <v>0.51519679002094121</v>
      </c>
      <c r="BE19" s="5">
        <v>2.0863200000000002</v>
      </c>
      <c r="BF19" s="5">
        <v>13.662699999999999</v>
      </c>
      <c r="BG19" s="5">
        <f t="shared" si="28"/>
        <v>0.30769185390565668</v>
      </c>
      <c r="BH19" s="5">
        <f t="shared" si="29"/>
        <v>0.47257464235313645</v>
      </c>
      <c r="BI19" s="5">
        <v>2.0863200000000002</v>
      </c>
      <c r="BJ19" s="5">
        <v>21.173400000000001</v>
      </c>
      <c r="BK19" s="5">
        <f t="shared" si="30"/>
        <v>0.30188613721702517</v>
      </c>
      <c r="BL19" s="5">
        <f t="shared" si="31"/>
        <v>0.68619596709899466</v>
      </c>
      <c r="BM19" s="5">
        <v>2.15896</v>
      </c>
      <c r="BN19" s="5">
        <v>25</v>
      </c>
      <c r="BO19" s="5">
        <f t="shared" si="32"/>
        <v>0.38095305315090539</v>
      </c>
      <c r="BP19" s="5">
        <f t="shared" si="33"/>
        <v>0.44642857142857145</v>
      </c>
      <c r="BQ19" s="5">
        <v>2.15896</v>
      </c>
      <c r="BR19" s="5">
        <v>22.6</v>
      </c>
      <c r="BS19" s="5">
        <f t="shared" si="34"/>
        <v>0.40000074109893857</v>
      </c>
      <c r="BT19" s="5">
        <f t="shared" si="35"/>
        <v>0.5710675931775111</v>
      </c>
    </row>
    <row r="20" spans="1:72" ht="20" customHeight="1" x14ac:dyDescent="0.15">
      <c r="A20" s="25">
        <v>2.5253999999999999</v>
      </c>
      <c r="B20" s="4">
        <v>16.254899999999999</v>
      </c>
      <c r="C20" s="5">
        <f t="shared" si="0"/>
        <v>0.45945852519890035</v>
      </c>
      <c r="D20" s="5">
        <f t="shared" si="1"/>
        <v>0.33027069969868073</v>
      </c>
      <c r="E20" s="5">
        <v>2.5253999999999999</v>
      </c>
      <c r="F20" s="5">
        <v>11.282</v>
      </c>
      <c r="G20" s="5">
        <f t="shared" si="2"/>
        <v>0.36170151818963042</v>
      </c>
      <c r="H20" s="5">
        <f t="shared" si="3"/>
        <v>0.19111927252029437</v>
      </c>
      <c r="I20" s="5">
        <v>2.5253999999999999</v>
      </c>
      <c r="J20" s="5">
        <v>27.5779</v>
      </c>
      <c r="K20" s="5">
        <f t="shared" si="4"/>
        <v>0.43589703757786646</v>
      </c>
      <c r="L20" s="5">
        <f t="shared" si="5"/>
        <v>0.43230359491416753</v>
      </c>
      <c r="M20" s="5">
        <v>2.5253999999999999</v>
      </c>
      <c r="N20" s="5">
        <v>44.428600000000003</v>
      </c>
      <c r="O20" s="5">
        <f t="shared" si="6"/>
        <v>0.40476148499093634</v>
      </c>
      <c r="P20" s="5">
        <f t="shared" si="7"/>
        <v>0.72663547198448231</v>
      </c>
      <c r="Q20" s="5">
        <v>2.3710599999999999</v>
      </c>
      <c r="R20" s="5">
        <v>14</v>
      </c>
      <c r="S20" s="5">
        <f t="shared" si="8"/>
        <v>0.60714212553261226</v>
      </c>
      <c r="T20" s="5">
        <f t="shared" si="9"/>
        <v>0.41176470588235292</v>
      </c>
      <c r="U20" s="5">
        <v>2.3710599999999999</v>
      </c>
      <c r="V20" s="5">
        <v>11.352</v>
      </c>
      <c r="W20" s="5">
        <f t="shared" si="10"/>
        <v>0.30357106276630613</v>
      </c>
      <c r="X20" s="5">
        <f t="shared" si="11"/>
        <v>0.38628274317914241</v>
      </c>
      <c r="Y20" s="5">
        <v>2.5253999999999999</v>
      </c>
      <c r="Z20" s="5">
        <v>16.526299999999999</v>
      </c>
      <c r="AA20" s="5">
        <f t="shared" si="12"/>
        <v>0.22368467670504871</v>
      </c>
      <c r="AB20" s="5">
        <f t="shared" si="13"/>
        <v>0.29047169595761996</v>
      </c>
      <c r="AC20" s="5">
        <v>2.5253999999999999</v>
      </c>
      <c r="AD20" s="5">
        <v>18.444400000000002</v>
      </c>
      <c r="AE20" s="5">
        <f t="shared" si="14"/>
        <v>0.33333289335960858</v>
      </c>
      <c r="AF20" s="5">
        <f t="shared" si="15"/>
        <v>0.42201167348115476</v>
      </c>
      <c r="AG20" s="5">
        <v>2.75692</v>
      </c>
      <c r="AH20" s="5">
        <v>28.543900000000001</v>
      </c>
      <c r="AI20" s="5">
        <f t="shared" si="16"/>
        <v>0.29824595565883222</v>
      </c>
      <c r="AJ20" s="5">
        <f t="shared" si="17"/>
        <v>0.53856415094339627</v>
      </c>
      <c r="AK20" s="5">
        <v>2.75692</v>
      </c>
      <c r="AL20" s="5">
        <v>39.164999999999999</v>
      </c>
      <c r="AM20" s="5">
        <f t="shared" si="18"/>
        <v>0.42500003853938806</v>
      </c>
      <c r="AN20" s="5">
        <f t="shared" si="19"/>
        <v>0.55731056563500525</v>
      </c>
      <c r="AO20" s="5">
        <v>2.75692</v>
      </c>
      <c r="AP20" s="5">
        <v>18.807300000000001</v>
      </c>
      <c r="AQ20" s="5">
        <f t="shared" si="20"/>
        <v>0.4146342930708794</v>
      </c>
      <c r="AR20" s="5">
        <f t="shared" si="21"/>
        <v>0.33226918904785296</v>
      </c>
      <c r="AS20" s="5">
        <v>2.75692</v>
      </c>
      <c r="AT20" s="5">
        <v>32.222200000000001</v>
      </c>
      <c r="AU20" s="5">
        <f t="shared" si="22"/>
        <v>0.47222250769931723</v>
      </c>
      <c r="AV20" s="5">
        <f t="shared" si="23"/>
        <v>0.51056311805688703</v>
      </c>
      <c r="AW20" s="5">
        <v>2.9884300000000001</v>
      </c>
      <c r="AX20" s="5">
        <v>18.629799999999999</v>
      </c>
      <c r="AY20" s="5">
        <f t="shared" si="24"/>
        <v>0.32075471698113212</v>
      </c>
      <c r="AZ20" s="5">
        <f t="shared" si="25"/>
        <v>0.332675</v>
      </c>
      <c r="BA20" s="5">
        <v>2.9884300000000001</v>
      </c>
      <c r="BB20" s="5">
        <v>31.7852</v>
      </c>
      <c r="BC20" s="5">
        <f t="shared" si="26"/>
        <v>0.45945945945945948</v>
      </c>
      <c r="BD20" s="5">
        <f t="shared" si="27"/>
        <v>0.48163626500510648</v>
      </c>
      <c r="BE20" s="5">
        <v>2.21672</v>
      </c>
      <c r="BF20" s="5">
        <v>18.378699999999998</v>
      </c>
      <c r="BG20" s="5">
        <f t="shared" si="28"/>
        <v>0.32692333217806818</v>
      </c>
      <c r="BH20" s="5">
        <f t="shared" si="29"/>
        <v>0.63569481723345966</v>
      </c>
      <c r="BI20" s="5">
        <v>2.21672</v>
      </c>
      <c r="BJ20" s="5">
        <v>21.043800000000001</v>
      </c>
      <c r="BK20" s="5">
        <f t="shared" si="30"/>
        <v>0.32075474428262396</v>
      </c>
      <c r="BL20" s="5">
        <f t="shared" si="31"/>
        <v>0.68199583876173997</v>
      </c>
      <c r="BM20" s="5">
        <v>2.2938900000000002</v>
      </c>
      <c r="BN20" s="5">
        <v>18</v>
      </c>
      <c r="BO20" s="5">
        <f t="shared" si="32"/>
        <v>0.40476173671227372</v>
      </c>
      <c r="BP20" s="5">
        <f t="shared" si="33"/>
        <v>0.32142857142857145</v>
      </c>
      <c r="BQ20" s="5">
        <v>2.2938900000000002</v>
      </c>
      <c r="BR20" s="5">
        <v>29.612500000000001</v>
      </c>
      <c r="BS20" s="5">
        <f t="shared" si="34"/>
        <v>0.4249998610439491</v>
      </c>
      <c r="BT20" s="5">
        <f t="shared" si="35"/>
        <v>0.74826279216677194</v>
      </c>
    </row>
    <row r="21" spans="1:72" ht="20" customHeight="1" x14ac:dyDescent="0.15">
      <c r="A21" s="25">
        <v>2.6739600000000001</v>
      </c>
      <c r="B21" s="4">
        <v>21.048200000000001</v>
      </c>
      <c r="C21" s="5">
        <f t="shared" si="0"/>
        <v>0.48648678151613672</v>
      </c>
      <c r="D21" s="5">
        <f t="shared" si="1"/>
        <v>0.42766204291615278</v>
      </c>
      <c r="E21" s="5">
        <v>2.6739600000000001</v>
      </c>
      <c r="F21" s="5">
        <v>13.934799999999999</v>
      </c>
      <c r="G21" s="5">
        <f t="shared" si="2"/>
        <v>0.38297908908622169</v>
      </c>
      <c r="H21" s="5">
        <f t="shared" si="3"/>
        <v>0.23605822005990051</v>
      </c>
      <c r="I21" s="5">
        <v>2.6739600000000001</v>
      </c>
      <c r="J21" s="5">
        <v>32.745600000000003</v>
      </c>
      <c r="K21" s="5">
        <f t="shared" si="4"/>
        <v>0.46153925817760039</v>
      </c>
      <c r="L21" s="5">
        <f t="shared" si="5"/>
        <v>0.51331104245143266</v>
      </c>
      <c r="M21" s="5">
        <v>2.6739600000000001</v>
      </c>
      <c r="N21" s="5">
        <v>33.428600000000003</v>
      </c>
      <c r="O21" s="5">
        <f t="shared" si="6"/>
        <v>0.42857211546937685</v>
      </c>
      <c r="P21" s="5">
        <f t="shared" si="7"/>
        <v>0.54672905603103561</v>
      </c>
      <c r="Q21" s="5">
        <v>2.5105400000000002</v>
      </c>
      <c r="R21" s="5">
        <v>19</v>
      </c>
      <c r="S21" s="5">
        <f t="shared" si="8"/>
        <v>0.64285787446738785</v>
      </c>
      <c r="T21" s="5">
        <f t="shared" si="9"/>
        <v>0.55882352941176472</v>
      </c>
      <c r="U21" s="5">
        <v>2.5105400000000002</v>
      </c>
      <c r="V21" s="5">
        <v>18.673500000000001</v>
      </c>
      <c r="W21" s="5">
        <f t="shared" si="10"/>
        <v>0.32142893723369392</v>
      </c>
      <c r="X21" s="5">
        <f t="shared" si="11"/>
        <v>0.63541673755776207</v>
      </c>
      <c r="Y21" s="5">
        <v>2.6739999999999999</v>
      </c>
      <c r="Z21" s="5">
        <v>15.0526</v>
      </c>
      <c r="AA21" s="5">
        <f t="shared" si="12"/>
        <v>0.23684676705048716</v>
      </c>
      <c r="AB21" s="5">
        <f t="shared" si="13"/>
        <v>0.2645694590181511</v>
      </c>
      <c r="AC21" s="5">
        <v>2.6739600000000001</v>
      </c>
      <c r="AD21" s="5">
        <v>18.6782</v>
      </c>
      <c r="AE21" s="5">
        <f t="shared" si="14"/>
        <v>0.35294164232512037</v>
      </c>
      <c r="AF21" s="5">
        <f t="shared" si="15"/>
        <v>0.42736106566847953</v>
      </c>
      <c r="AG21" s="5">
        <v>2.9190900000000002</v>
      </c>
      <c r="AH21" s="5">
        <v>22.263200000000001</v>
      </c>
      <c r="AI21" s="5">
        <f t="shared" si="16"/>
        <v>0.31578964449608282</v>
      </c>
      <c r="AJ21" s="5">
        <f t="shared" si="17"/>
        <v>0.42006037735849061</v>
      </c>
      <c r="AK21" s="5">
        <v>2.9190900000000002</v>
      </c>
      <c r="AL21" s="5">
        <v>37.880000000000003</v>
      </c>
      <c r="AM21" s="5">
        <f t="shared" si="18"/>
        <v>0.44999976876367187</v>
      </c>
      <c r="AN21" s="5">
        <f t="shared" si="19"/>
        <v>0.53902525791533262</v>
      </c>
      <c r="AO21" s="5">
        <v>2.9190900000000002</v>
      </c>
      <c r="AP21" s="5">
        <v>19.347999999999999</v>
      </c>
      <c r="AQ21" s="5">
        <f t="shared" si="20"/>
        <v>0.43902428019684048</v>
      </c>
      <c r="AR21" s="5">
        <f t="shared" si="21"/>
        <v>0.34182175377102814</v>
      </c>
      <c r="AS21" s="5">
        <v>2.9190900000000002</v>
      </c>
      <c r="AT21" s="5">
        <v>43</v>
      </c>
      <c r="AU21" s="5">
        <f t="shared" si="22"/>
        <v>0.5</v>
      </c>
      <c r="AV21" s="5">
        <f t="shared" si="23"/>
        <v>0.68133814812291338</v>
      </c>
      <c r="AW21" s="5">
        <v>3.1642199999999998</v>
      </c>
      <c r="AX21" s="5">
        <v>18.117100000000001</v>
      </c>
      <c r="AY21" s="5">
        <f t="shared" si="24"/>
        <v>0.33962264150943394</v>
      </c>
      <c r="AZ21" s="5">
        <f t="shared" si="25"/>
        <v>0.32351964285714285</v>
      </c>
      <c r="BA21" s="5">
        <v>3.1642199999999998</v>
      </c>
      <c r="BB21" s="5">
        <v>37.034300000000002</v>
      </c>
      <c r="BC21" s="5">
        <f t="shared" si="26"/>
        <v>0.48648648648648646</v>
      </c>
      <c r="BD21" s="5">
        <f t="shared" si="27"/>
        <v>0.56117507296095714</v>
      </c>
      <c r="BE21" s="5">
        <v>2.3471199999999999</v>
      </c>
      <c r="BF21" s="5">
        <v>18.011800000000001</v>
      </c>
      <c r="BG21" s="5">
        <f t="shared" si="28"/>
        <v>0.34615481045047969</v>
      </c>
      <c r="BH21" s="5">
        <f t="shared" si="29"/>
        <v>0.62300423365339386</v>
      </c>
      <c r="BI21" s="5">
        <v>2.3471199999999999</v>
      </c>
      <c r="BJ21" s="5">
        <v>23.4496</v>
      </c>
      <c r="BK21" s="5">
        <f t="shared" si="30"/>
        <v>0.33962335134822275</v>
      </c>
      <c r="BL21" s="5">
        <f t="shared" si="31"/>
        <v>0.7599639618617976</v>
      </c>
      <c r="BM21" s="5">
        <v>2.42883</v>
      </c>
      <c r="BN21" s="5">
        <v>17</v>
      </c>
      <c r="BO21" s="5">
        <f t="shared" si="32"/>
        <v>0.42857218479476855</v>
      </c>
      <c r="BP21" s="5">
        <f t="shared" si="33"/>
        <v>0.30357142857142855</v>
      </c>
      <c r="BQ21" s="5">
        <v>2.42883</v>
      </c>
      <c r="BR21" s="5">
        <v>20.399999999999999</v>
      </c>
      <c r="BS21" s="5">
        <f t="shared" si="34"/>
        <v>0.45000083373630589</v>
      </c>
      <c r="BT21" s="5">
        <f t="shared" si="35"/>
        <v>0.5154769425142135</v>
      </c>
    </row>
    <row r="22" spans="1:72" ht="20" customHeight="1" x14ac:dyDescent="0.15">
      <c r="A22" s="25">
        <v>2.8225099999999999</v>
      </c>
      <c r="B22" s="4">
        <v>20.968599999999999</v>
      </c>
      <c r="C22" s="5">
        <f t="shared" si="0"/>
        <v>0.51351321848386322</v>
      </c>
      <c r="D22" s="5">
        <f t="shared" si="1"/>
        <v>0.42604471228378865</v>
      </c>
      <c r="E22" s="5">
        <v>2.8225099999999999</v>
      </c>
      <c r="F22" s="5">
        <v>17.746500000000001</v>
      </c>
      <c r="G22" s="5">
        <f t="shared" si="2"/>
        <v>0.40425522772844452</v>
      </c>
      <c r="H22" s="5">
        <f t="shared" si="3"/>
        <v>0.30062915881770996</v>
      </c>
      <c r="I22" s="5">
        <v>2.8225099999999999</v>
      </c>
      <c r="J22" s="5">
        <v>31.7318</v>
      </c>
      <c r="K22" s="5">
        <f t="shared" si="4"/>
        <v>0.48717975272586678</v>
      </c>
      <c r="L22" s="5">
        <f t="shared" si="5"/>
        <v>0.49741899176867643</v>
      </c>
      <c r="M22" s="5">
        <v>2.8225099999999999</v>
      </c>
      <c r="N22" s="5">
        <v>28.857099999999999</v>
      </c>
      <c r="O22" s="5">
        <f t="shared" si="6"/>
        <v>0.45238114318593797</v>
      </c>
      <c r="P22" s="5">
        <f t="shared" si="7"/>
        <v>0.47196158507365532</v>
      </c>
      <c r="Q22" s="5">
        <v>2.65001</v>
      </c>
      <c r="R22" s="5">
        <v>19</v>
      </c>
      <c r="S22" s="5">
        <f t="shared" si="8"/>
        <v>0.67857106276630619</v>
      </c>
      <c r="T22" s="5">
        <f t="shared" si="9"/>
        <v>0.55882352941176472</v>
      </c>
      <c r="U22" s="5">
        <v>2.65001</v>
      </c>
      <c r="V22" s="5">
        <v>14.426</v>
      </c>
      <c r="W22" s="5">
        <f t="shared" si="10"/>
        <v>0.33928553138315309</v>
      </c>
      <c r="X22" s="5">
        <f t="shared" si="11"/>
        <v>0.49088397226059799</v>
      </c>
      <c r="Y22" s="5">
        <v>2.8224999999999998</v>
      </c>
      <c r="Z22" s="5">
        <v>12</v>
      </c>
      <c r="AA22" s="5">
        <f t="shared" si="12"/>
        <v>0.25</v>
      </c>
      <c r="AB22" s="5">
        <f t="shared" si="13"/>
        <v>0.2109159552647259</v>
      </c>
      <c r="AC22" s="5">
        <v>2.8225099999999999</v>
      </c>
      <c r="AD22" s="5">
        <v>19.024999999999999</v>
      </c>
      <c r="AE22" s="5">
        <f t="shared" si="14"/>
        <v>0.37254907136945781</v>
      </c>
      <c r="AF22" s="5">
        <f t="shared" si="15"/>
        <v>0.43529592114565763</v>
      </c>
      <c r="AG22" s="5">
        <v>3.0812599999999999</v>
      </c>
      <c r="AH22" s="5">
        <v>31</v>
      </c>
      <c r="AI22" s="5">
        <f t="shared" si="16"/>
        <v>0.33333333333333337</v>
      </c>
      <c r="AJ22" s="5">
        <f t="shared" si="17"/>
        <v>0.58490566037735847</v>
      </c>
      <c r="AK22" s="5">
        <v>3.0812599999999999</v>
      </c>
      <c r="AL22" s="5">
        <v>27.54</v>
      </c>
      <c r="AM22" s="5">
        <f t="shared" si="18"/>
        <v>0.47499949898795568</v>
      </c>
      <c r="AN22" s="5">
        <f t="shared" si="19"/>
        <v>0.39188900747065097</v>
      </c>
      <c r="AO22" s="5">
        <v>3.0812599999999999</v>
      </c>
      <c r="AP22" s="5">
        <v>23.720400000000001</v>
      </c>
      <c r="AQ22" s="5">
        <f t="shared" si="20"/>
        <v>0.46341426732280144</v>
      </c>
      <c r="AR22" s="5">
        <f t="shared" si="21"/>
        <v>0.4190690886991057</v>
      </c>
      <c r="AS22" s="5">
        <v>3.0812599999999999</v>
      </c>
      <c r="AT22" s="5">
        <v>34.8889</v>
      </c>
      <c r="AU22" s="5">
        <f t="shared" si="22"/>
        <v>0.52777749230068272</v>
      </c>
      <c r="AV22" s="5">
        <f t="shared" si="23"/>
        <v>0.55281717479175607</v>
      </c>
      <c r="AW22" s="5">
        <v>3.3400099999999999</v>
      </c>
      <c r="AX22" s="5">
        <v>19.481300000000001</v>
      </c>
      <c r="AY22" s="5">
        <f t="shared" si="24"/>
        <v>0.35849056603773582</v>
      </c>
      <c r="AZ22" s="5">
        <f t="shared" si="25"/>
        <v>0.34788035714285714</v>
      </c>
      <c r="BA22" s="5">
        <v>3.3400099999999999</v>
      </c>
      <c r="BB22" s="5">
        <v>44.609200000000001</v>
      </c>
      <c r="BC22" s="5">
        <f t="shared" si="26"/>
        <v>0.51351351351351349</v>
      </c>
      <c r="BD22" s="5">
        <f t="shared" si="27"/>
        <v>0.67595637192359326</v>
      </c>
      <c r="BE22" s="5">
        <v>2.4775100000000001</v>
      </c>
      <c r="BF22" s="5">
        <v>12.4438</v>
      </c>
      <c r="BG22" s="5">
        <f t="shared" si="28"/>
        <v>0.36538481391627525</v>
      </c>
      <c r="BH22" s="5">
        <f t="shared" si="29"/>
        <v>0.43041451063947533</v>
      </c>
      <c r="BI22" s="5">
        <v>2.4775100000000001</v>
      </c>
      <c r="BJ22" s="5">
        <v>22.505199999999999</v>
      </c>
      <c r="BK22" s="5">
        <f t="shared" si="30"/>
        <v>0.35849051143475213</v>
      </c>
      <c r="BL22" s="5">
        <f t="shared" si="31"/>
        <v>0.72935747110791338</v>
      </c>
      <c r="BM22" s="5">
        <v>2.5637599999999998</v>
      </c>
      <c r="BN22" s="5">
        <v>12</v>
      </c>
      <c r="BO22" s="5">
        <f t="shared" si="32"/>
        <v>0.45238086835613683</v>
      </c>
      <c r="BP22" s="5">
        <f t="shared" si="33"/>
        <v>0.21428571428571427</v>
      </c>
      <c r="BQ22" s="5">
        <v>2.5637599999999998</v>
      </c>
      <c r="BR22" s="5">
        <v>20.487500000000001</v>
      </c>
      <c r="BS22" s="5">
        <f t="shared" si="34"/>
        <v>0.47499995368131631</v>
      </c>
      <c r="BT22" s="5">
        <f t="shared" si="35"/>
        <v>0.51768793430195825</v>
      </c>
    </row>
    <row r="23" spans="1:72" ht="20" customHeight="1" x14ac:dyDescent="0.15">
      <c r="A23" s="25">
        <v>2.97106</v>
      </c>
      <c r="B23" s="4">
        <v>20.078900000000001</v>
      </c>
      <c r="C23" s="5">
        <f t="shared" si="0"/>
        <v>0.54053965545158977</v>
      </c>
      <c r="D23" s="5">
        <f t="shared" si="1"/>
        <v>0.40796758836903585</v>
      </c>
      <c r="E23" s="5">
        <v>2.97106</v>
      </c>
      <c r="F23" s="5">
        <v>11.2621</v>
      </c>
      <c r="G23" s="5">
        <f t="shared" si="2"/>
        <v>0.42553136637066741</v>
      </c>
      <c r="H23" s="5">
        <f t="shared" si="3"/>
        <v>0.19078216265296996</v>
      </c>
      <c r="I23" s="5">
        <v>2.97106</v>
      </c>
      <c r="J23" s="5">
        <v>31.506900000000002</v>
      </c>
      <c r="K23" s="5">
        <f t="shared" si="4"/>
        <v>0.51282024727413322</v>
      </c>
      <c r="L23" s="5">
        <f t="shared" si="5"/>
        <v>0.49389352106582396</v>
      </c>
      <c r="M23" s="5">
        <v>2.97106</v>
      </c>
      <c r="N23" s="5">
        <v>28</v>
      </c>
      <c r="O23" s="5">
        <f t="shared" si="6"/>
        <v>0.47619017090249921</v>
      </c>
      <c r="P23" s="5">
        <f t="shared" si="7"/>
        <v>0.45794360424513725</v>
      </c>
      <c r="Q23" s="5">
        <v>2.7894800000000002</v>
      </c>
      <c r="R23" s="5">
        <v>14</v>
      </c>
      <c r="S23" s="5">
        <f t="shared" si="8"/>
        <v>0.71428425106522464</v>
      </c>
      <c r="T23" s="5">
        <f t="shared" si="9"/>
        <v>0.41176470588235292</v>
      </c>
      <c r="U23" s="5">
        <v>2.7894800000000002</v>
      </c>
      <c r="V23" s="5">
        <v>11.2653</v>
      </c>
      <c r="W23" s="5">
        <f t="shared" si="10"/>
        <v>0.35714212553261232</v>
      </c>
      <c r="X23" s="5">
        <f t="shared" si="11"/>
        <v>0.38333253935306488</v>
      </c>
      <c r="Y23" s="5">
        <v>2.9710999999999999</v>
      </c>
      <c r="Z23" s="5">
        <v>20.736799999999999</v>
      </c>
      <c r="AA23" s="5">
        <f t="shared" si="12"/>
        <v>0.26316209034543847</v>
      </c>
      <c r="AB23" s="5">
        <f t="shared" si="13"/>
        <v>0.3644768317611306</v>
      </c>
      <c r="AC23" s="5">
        <v>2.97106</v>
      </c>
      <c r="AD23" s="5">
        <v>17.467500000000001</v>
      </c>
      <c r="AE23" s="5">
        <f t="shared" si="14"/>
        <v>0.39215650041379529</v>
      </c>
      <c r="AF23" s="5">
        <f t="shared" si="15"/>
        <v>0.39966000013728126</v>
      </c>
      <c r="AG23" s="5">
        <v>3.24343</v>
      </c>
      <c r="AH23" s="5">
        <v>31.263200000000001</v>
      </c>
      <c r="AI23" s="5">
        <f t="shared" si="16"/>
        <v>0.35087702217058392</v>
      </c>
      <c r="AJ23" s="5">
        <f t="shared" si="17"/>
        <v>0.58987169811320761</v>
      </c>
      <c r="AK23" s="5">
        <v>3.24343</v>
      </c>
      <c r="AL23" s="5">
        <v>43</v>
      </c>
      <c r="AM23" s="5">
        <f t="shared" si="18"/>
        <v>0.49999922921223955</v>
      </c>
      <c r="AN23" s="5">
        <f t="shared" si="19"/>
        <v>0.61188189256492342</v>
      </c>
      <c r="AO23" s="5">
        <v>3.24343</v>
      </c>
      <c r="AP23" s="5">
        <v>28.885200000000001</v>
      </c>
      <c r="AQ23" s="5">
        <f t="shared" si="20"/>
        <v>0.48780425444876252</v>
      </c>
      <c r="AR23" s="5">
        <f t="shared" si="21"/>
        <v>0.5103157805471833</v>
      </c>
      <c r="AS23" s="5">
        <v>3.24343</v>
      </c>
      <c r="AT23" s="5">
        <v>40.1111</v>
      </c>
      <c r="AU23" s="5">
        <f t="shared" si="22"/>
        <v>0.55555498460136543</v>
      </c>
      <c r="AV23" s="5">
        <f t="shared" si="23"/>
        <v>0.63556331612030215</v>
      </c>
      <c r="AW23" s="5">
        <v>3.5158</v>
      </c>
      <c r="AX23" s="5">
        <v>16.248799999999999</v>
      </c>
      <c r="AY23" s="5">
        <f t="shared" si="24"/>
        <v>0.37735849056603776</v>
      </c>
      <c r="AZ23" s="5">
        <f t="shared" si="25"/>
        <v>0.29015714285714284</v>
      </c>
      <c r="BA23" s="5">
        <v>3.5158</v>
      </c>
      <c r="BB23" s="5">
        <v>45.829099999999997</v>
      </c>
      <c r="BC23" s="5">
        <f t="shared" si="26"/>
        <v>0.54054054054054057</v>
      </c>
      <c r="BD23" s="5">
        <f t="shared" si="27"/>
        <v>0.69444132969260919</v>
      </c>
      <c r="BE23" s="5">
        <v>2.60791</v>
      </c>
      <c r="BF23" s="5">
        <v>20.1953</v>
      </c>
      <c r="BG23" s="5">
        <f t="shared" si="28"/>
        <v>0.38461629218868676</v>
      </c>
      <c r="BH23" s="5">
        <f t="shared" si="29"/>
        <v>0.69852859791361133</v>
      </c>
      <c r="BI23" s="5">
        <v>2.60791</v>
      </c>
      <c r="BJ23" s="5">
        <v>18.976099999999999</v>
      </c>
      <c r="BK23" s="5">
        <f t="shared" si="30"/>
        <v>0.37735911850035092</v>
      </c>
      <c r="BL23" s="5">
        <f t="shared" si="31"/>
        <v>0.61498499491188152</v>
      </c>
      <c r="BM23" s="5">
        <v>2.6987000000000001</v>
      </c>
      <c r="BN23" s="5">
        <v>14</v>
      </c>
      <c r="BO23" s="5">
        <f t="shared" si="32"/>
        <v>0.47619131643863177</v>
      </c>
      <c r="BP23" s="5">
        <f t="shared" si="33"/>
        <v>0.25</v>
      </c>
      <c r="BQ23" s="5">
        <v>2.6987000000000001</v>
      </c>
      <c r="BR23" s="5">
        <v>18</v>
      </c>
      <c r="BS23" s="5">
        <f t="shared" si="34"/>
        <v>0.50000092637367322</v>
      </c>
      <c r="BT23" s="5">
        <f t="shared" si="35"/>
        <v>0.4548325963360707</v>
      </c>
    </row>
    <row r="24" spans="1:72" ht="20" customHeight="1" x14ac:dyDescent="0.15">
      <c r="A24" s="25">
        <v>3.1196199999999998</v>
      </c>
      <c r="B24" s="4">
        <v>19.2498</v>
      </c>
      <c r="C24" s="5">
        <f t="shared" si="0"/>
        <v>0.56756791176882615</v>
      </c>
      <c r="D24" s="5">
        <f t="shared" si="1"/>
        <v>0.39112174883017825</v>
      </c>
      <c r="E24" s="5">
        <v>3.1196199999999998</v>
      </c>
      <c r="F24" s="5">
        <v>6.5342000000000002</v>
      </c>
      <c r="G24" s="5">
        <f t="shared" si="2"/>
        <v>0.44680893726725862</v>
      </c>
      <c r="H24" s="5">
        <f t="shared" si="3"/>
        <v>0.1106906178427679</v>
      </c>
      <c r="I24" s="5">
        <v>3.1196199999999998</v>
      </c>
      <c r="J24" s="5">
        <v>31.059200000000001</v>
      </c>
      <c r="K24" s="5">
        <f t="shared" si="4"/>
        <v>0.53846246787386709</v>
      </c>
      <c r="L24" s="5">
        <f t="shared" si="5"/>
        <v>0.4868754986840228</v>
      </c>
      <c r="M24" s="5">
        <v>3.1196199999999998</v>
      </c>
      <c r="N24" s="5">
        <v>32</v>
      </c>
      <c r="O24" s="5">
        <f t="shared" si="6"/>
        <v>0.50000080138093961</v>
      </c>
      <c r="P24" s="5">
        <f t="shared" si="7"/>
        <v>0.52336411913729974</v>
      </c>
      <c r="Q24" s="5">
        <v>2.92896</v>
      </c>
      <c r="R24" s="5">
        <v>18</v>
      </c>
      <c r="S24" s="5">
        <f t="shared" si="8"/>
        <v>0.75</v>
      </c>
      <c r="T24" s="5">
        <f t="shared" si="9"/>
        <v>0.52941176470588236</v>
      </c>
      <c r="U24" s="5">
        <v>2.92896</v>
      </c>
      <c r="V24" s="5">
        <v>11.125</v>
      </c>
      <c r="W24" s="5">
        <f t="shared" si="10"/>
        <v>0.375</v>
      </c>
      <c r="X24" s="5">
        <f t="shared" si="11"/>
        <v>0.37855844942459116</v>
      </c>
      <c r="Y24" s="5">
        <v>3.1196000000000002</v>
      </c>
      <c r="Z24" s="5">
        <v>18.631599999999999</v>
      </c>
      <c r="AA24" s="5">
        <f t="shared" si="12"/>
        <v>0.27631532329495134</v>
      </c>
      <c r="AB24" s="5">
        <f t="shared" si="13"/>
        <v>0.32747514267585554</v>
      </c>
      <c r="AC24" s="5">
        <v>3.1196199999999998</v>
      </c>
      <c r="AD24" s="5">
        <v>18.6401</v>
      </c>
      <c r="AE24" s="5">
        <f t="shared" si="14"/>
        <v>0.41176524937930709</v>
      </c>
      <c r="AF24" s="5">
        <f t="shared" si="15"/>
        <v>0.426489329815883</v>
      </c>
      <c r="AG24" s="5">
        <v>3.4056000000000002</v>
      </c>
      <c r="AH24" s="5">
        <v>21.684200000000001</v>
      </c>
      <c r="AI24" s="5">
        <f t="shared" si="16"/>
        <v>0.36842071100783452</v>
      </c>
      <c r="AJ24" s="5">
        <f t="shared" si="17"/>
        <v>0.40913584905660377</v>
      </c>
      <c r="AK24" s="5">
        <v>3.4056000000000002</v>
      </c>
      <c r="AL24" s="5">
        <v>43.17</v>
      </c>
      <c r="AM24" s="5">
        <f t="shared" si="18"/>
        <v>0.52499895943652342</v>
      </c>
      <c r="AN24" s="5">
        <f t="shared" si="19"/>
        <v>0.61430096051227323</v>
      </c>
      <c r="AO24" s="5">
        <v>3.4056000000000002</v>
      </c>
      <c r="AP24" s="5">
        <v>36.715600000000002</v>
      </c>
      <c r="AQ24" s="5">
        <f t="shared" si="20"/>
        <v>0.5121942415747236</v>
      </c>
      <c r="AR24" s="5">
        <f t="shared" si="21"/>
        <v>0.64865571546183387</v>
      </c>
      <c r="AS24" s="5">
        <v>3.4056000000000002</v>
      </c>
      <c r="AT24" s="5">
        <v>36</v>
      </c>
      <c r="AU24" s="5">
        <f t="shared" si="22"/>
        <v>0.58333247690204826</v>
      </c>
      <c r="AV24" s="5">
        <f t="shared" si="23"/>
        <v>0.57042263563778794</v>
      </c>
      <c r="AW24" s="5">
        <v>3.6915900000000001</v>
      </c>
      <c r="AX24" s="5">
        <v>18.680299999999999</v>
      </c>
      <c r="AY24" s="5">
        <f t="shared" si="24"/>
        <v>0.39622641509433965</v>
      </c>
      <c r="AZ24" s="5">
        <f t="shared" si="25"/>
        <v>0.33357678571428567</v>
      </c>
      <c r="BA24" s="5">
        <v>3.6915900000000001</v>
      </c>
      <c r="BB24" s="5">
        <v>42.8108</v>
      </c>
      <c r="BC24" s="5">
        <f t="shared" si="26"/>
        <v>0.56756756756756765</v>
      </c>
      <c r="BD24" s="5">
        <f t="shared" si="27"/>
        <v>0.64870549230083852</v>
      </c>
      <c r="BE24" s="5">
        <v>2.7383000000000002</v>
      </c>
      <c r="BF24" s="5">
        <v>15.890499999999999</v>
      </c>
      <c r="BG24" s="5">
        <f t="shared" si="28"/>
        <v>0.40384629565448232</v>
      </c>
      <c r="BH24" s="5">
        <f t="shared" si="29"/>
        <v>0.54963128476161482</v>
      </c>
      <c r="BI24" s="5">
        <v>2.7383000000000002</v>
      </c>
      <c r="BJ24" s="5">
        <v>16.548200000000001</v>
      </c>
      <c r="BK24" s="5">
        <f t="shared" si="30"/>
        <v>0.39622627858688031</v>
      </c>
      <c r="BL24" s="5">
        <f t="shared" si="31"/>
        <v>0.53630064622344942</v>
      </c>
      <c r="BM24" s="5">
        <v>2.8336299999999999</v>
      </c>
      <c r="BN24" s="5">
        <v>27</v>
      </c>
      <c r="BO24" s="5">
        <f t="shared" si="32"/>
        <v>0.5</v>
      </c>
      <c r="BP24" s="5">
        <f t="shared" si="33"/>
        <v>0.48214285714285715</v>
      </c>
      <c r="BQ24" s="5">
        <v>2.8336299999999999</v>
      </c>
      <c r="BR24" s="5">
        <v>12.65</v>
      </c>
      <c r="BS24" s="5">
        <f t="shared" si="34"/>
        <v>0.52500004631868369</v>
      </c>
      <c r="BT24" s="5">
        <f t="shared" si="35"/>
        <v>0.3196462413139608</v>
      </c>
    </row>
    <row r="25" spans="1:72" ht="20" customHeight="1" x14ac:dyDescent="0.15">
      <c r="A25" s="25">
        <v>3.26817</v>
      </c>
      <c r="B25" s="4">
        <v>17.865600000000001</v>
      </c>
      <c r="C25" s="5">
        <f t="shared" si="0"/>
        <v>0.5945943487365527</v>
      </c>
      <c r="D25" s="5">
        <f t="shared" si="1"/>
        <v>0.36299726313522385</v>
      </c>
      <c r="E25" s="5">
        <v>3.26817</v>
      </c>
      <c r="F25" s="5">
        <v>10.379799999999999</v>
      </c>
      <c r="G25" s="5">
        <f t="shared" si="2"/>
        <v>0.46808507590948151</v>
      </c>
      <c r="H25" s="5">
        <f t="shared" si="3"/>
        <v>0.17583582918863244</v>
      </c>
      <c r="I25" s="5">
        <v>3.26817</v>
      </c>
      <c r="J25" s="5">
        <v>23.078900000000001</v>
      </c>
      <c r="K25" s="5">
        <f t="shared" si="4"/>
        <v>0.56410296242213354</v>
      </c>
      <c r="L25" s="5">
        <f t="shared" si="5"/>
        <v>0.36177850513144877</v>
      </c>
      <c r="M25" s="5">
        <v>3.26817</v>
      </c>
      <c r="N25" s="5">
        <v>26.714300000000001</v>
      </c>
      <c r="O25" s="5">
        <f t="shared" si="6"/>
        <v>0.52380982909750085</v>
      </c>
      <c r="P25" s="5">
        <f t="shared" si="7"/>
        <v>0.43691581524592393</v>
      </c>
      <c r="Q25" s="5">
        <v>3.0684300000000002</v>
      </c>
      <c r="R25" s="5">
        <v>21</v>
      </c>
      <c r="S25" s="5">
        <f t="shared" si="8"/>
        <v>0.78571318829891845</v>
      </c>
      <c r="T25" s="5">
        <f t="shared" si="9"/>
        <v>0.61764705882352944</v>
      </c>
      <c r="U25" s="5">
        <v>3.0684300000000002</v>
      </c>
      <c r="V25" s="5">
        <v>14.877599999999999</v>
      </c>
      <c r="W25" s="5">
        <f t="shared" si="10"/>
        <v>0.39285659414945923</v>
      </c>
      <c r="X25" s="5">
        <f t="shared" si="11"/>
        <v>0.50625089322780203</v>
      </c>
      <c r="Y25" s="5">
        <v>3.2682000000000002</v>
      </c>
      <c r="Z25" s="5">
        <v>31.736799999999999</v>
      </c>
      <c r="AA25" s="5">
        <f t="shared" si="12"/>
        <v>0.28947741364038976</v>
      </c>
      <c r="AB25" s="5">
        <f t="shared" si="13"/>
        <v>0.55781645742046271</v>
      </c>
      <c r="AC25" s="5">
        <v>3.26817</v>
      </c>
      <c r="AD25" s="5">
        <v>18.474399999999999</v>
      </c>
      <c r="AE25" s="5">
        <f t="shared" si="14"/>
        <v>0.43137267842364457</v>
      </c>
      <c r="AF25" s="5">
        <f t="shared" si="15"/>
        <v>0.42269807966430162</v>
      </c>
      <c r="AG25" s="5">
        <v>3.56778</v>
      </c>
      <c r="AH25" s="5">
        <v>19.473700000000001</v>
      </c>
      <c r="AI25" s="5">
        <f t="shared" si="16"/>
        <v>0.38596548165360928</v>
      </c>
      <c r="AJ25" s="5">
        <f t="shared" si="17"/>
        <v>0.36742830188679249</v>
      </c>
      <c r="AK25" s="5">
        <v>3.56778</v>
      </c>
      <c r="AL25" s="5">
        <v>34.46</v>
      </c>
      <c r="AM25" s="5">
        <f t="shared" si="18"/>
        <v>0.55000023123632813</v>
      </c>
      <c r="AN25" s="5">
        <f t="shared" si="19"/>
        <v>0.49035930273923867</v>
      </c>
      <c r="AO25" s="5">
        <v>3.56778</v>
      </c>
      <c r="AP25" s="5">
        <v>36.798900000000003</v>
      </c>
      <c r="AQ25" s="5">
        <f t="shared" si="20"/>
        <v>0.53658573267719845</v>
      </c>
      <c r="AR25" s="5">
        <f t="shared" si="21"/>
        <v>0.65012737930766429</v>
      </c>
      <c r="AS25" s="5">
        <v>3.56778</v>
      </c>
      <c r="AT25" s="5">
        <v>34.444400000000002</v>
      </c>
      <c r="AU25" s="5">
        <f t="shared" si="22"/>
        <v>0.61111168206530109</v>
      </c>
      <c r="AV25" s="5">
        <f t="shared" si="23"/>
        <v>0.54577403974895067</v>
      </c>
      <c r="AW25" s="5">
        <v>3.8673799999999998</v>
      </c>
      <c r="AX25" s="5">
        <v>18.922699999999999</v>
      </c>
      <c r="AY25" s="5">
        <f t="shared" si="24"/>
        <v>0.41509433962264147</v>
      </c>
      <c r="AZ25" s="5">
        <f t="shared" si="25"/>
        <v>0.33790535714285713</v>
      </c>
      <c r="BA25" s="5">
        <v>3.8673799999999998</v>
      </c>
      <c r="BB25" s="5">
        <v>40.165100000000002</v>
      </c>
      <c r="BC25" s="5">
        <f t="shared" si="26"/>
        <v>0.59459459459459463</v>
      </c>
      <c r="BD25" s="5">
        <f t="shared" si="27"/>
        <v>0.60861560561382666</v>
      </c>
      <c r="BE25" s="5">
        <v>2.8687</v>
      </c>
      <c r="BF25" s="5">
        <v>19.928999999999998</v>
      </c>
      <c r="BG25" s="5">
        <f t="shared" si="28"/>
        <v>0.42307777392689383</v>
      </c>
      <c r="BH25" s="5">
        <f t="shared" si="29"/>
        <v>0.68931763468828677</v>
      </c>
      <c r="BI25" s="5">
        <v>2.8687</v>
      </c>
      <c r="BJ25" s="5">
        <v>14.069100000000001</v>
      </c>
      <c r="BK25" s="5">
        <f t="shared" si="30"/>
        <v>0.41509488565247904</v>
      </c>
      <c r="BL25" s="5">
        <f t="shared" si="31"/>
        <v>0.45595698757462033</v>
      </c>
      <c r="BM25" s="5">
        <v>2.9685700000000002</v>
      </c>
      <c r="BN25" s="5">
        <v>11</v>
      </c>
      <c r="BO25" s="5">
        <f t="shared" si="32"/>
        <v>0.52381044808249499</v>
      </c>
      <c r="BP25" s="5">
        <f t="shared" si="33"/>
        <v>0.19642857142857142</v>
      </c>
      <c r="BQ25" s="5">
        <v>2.9685700000000002</v>
      </c>
      <c r="BR25" s="5">
        <v>16.7</v>
      </c>
      <c r="BS25" s="5">
        <f t="shared" si="34"/>
        <v>0.55000101901104059</v>
      </c>
      <c r="BT25" s="5">
        <f t="shared" si="35"/>
        <v>0.42198357548957671</v>
      </c>
    </row>
    <row r="26" spans="1:72" ht="20" customHeight="1" x14ac:dyDescent="0.15">
      <c r="A26" s="25">
        <v>3.4167200000000002</v>
      </c>
      <c r="B26" s="4">
        <v>22.783100000000001</v>
      </c>
      <c r="C26" s="5">
        <f t="shared" si="0"/>
        <v>0.62162078570427926</v>
      </c>
      <c r="D26" s="5">
        <f t="shared" si="1"/>
        <v>0.46291212977656049</v>
      </c>
      <c r="E26" s="5">
        <v>3.4167200000000002</v>
      </c>
      <c r="F26" s="5">
        <v>16.9221</v>
      </c>
      <c r="G26" s="5">
        <f t="shared" si="2"/>
        <v>0.48936121455170439</v>
      </c>
      <c r="H26" s="5">
        <f t="shared" si="3"/>
        <v>0.28666366260553744</v>
      </c>
      <c r="I26" s="5">
        <v>3.4167200000000002</v>
      </c>
      <c r="J26" s="5">
        <v>33.169600000000003</v>
      </c>
      <c r="K26" s="5">
        <f t="shared" si="4"/>
        <v>0.58974345697039998</v>
      </c>
      <c r="L26" s="5">
        <f t="shared" si="5"/>
        <v>0.51995755013488965</v>
      </c>
      <c r="M26" s="5">
        <v>3.4167200000000002</v>
      </c>
      <c r="N26" s="5">
        <v>42.428600000000003</v>
      </c>
      <c r="O26" s="5">
        <f t="shared" si="6"/>
        <v>0.54761885681406197</v>
      </c>
      <c r="P26" s="5">
        <f t="shared" si="7"/>
        <v>0.69392521453840106</v>
      </c>
      <c r="Q26" s="5">
        <v>3.20791</v>
      </c>
      <c r="R26" s="5">
        <v>24</v>
      </c>
      <c r="S26" s="5">
        <f t="shared" si="8"/>
        <v>0.82142893723369392</v>
      </c>
      <c r="T26" s="5">
        <f t="shared" si="9"/>
        <v>0.70588235294117652</v>
      </c>
      <c r="U26" s="5">
        <v>3.20791</v>
      </c>
      <c r="V26" s="5">
        <v>13.125</v>
      </c>
      <c r="W26" s="5">
        <f t="shared" si="10"/>
        <v>0.41071446861684696</v>
      </c>
      <c r="X26" s="5">
        <f t="shared" si="11"/>
        <v>0.44661390100654014</v>
      </c>
      <c r="Y26" s="5">
        <v>3.4167000000000001</v>
      </c>
      <c r="Z26" s="5">
        <v>30.736799999999999</v>
      </c>
      <c r="AA26" s="5">
        <f t="shared" si="12"/>
        <v>0.30263064658990257</v>
      </c>
      <c r="AB26" s="5">
        <f t="shared" si="13"/>
        <v>0.54024012781506892</v>
      </c>
      <c r="AC26" s="5">
        <v>3.4167200000000002</v>
      </c>
      <c r="AD26" s="5">
        <v>22.9343</v>
      </c>
      <c r="AE26" s="5">
        <f t="shared" si="14"/>
        <v>0.45098010746798206</v>
      </c>
      <c r="AF26" s="5">
        <f t="shared" si="15"/>
        <v>0.52474151087152998</v>
      </c>
      <c r="AG26" s="5">
        <v>3.7299500000000001</v>
      </c>
      <c r="AH26" s="5">
        <v>20.017499999999998</v>
      </c>
      <c r="AI26" s="5">
        <f t="shared" si="16"/>
        <v>0.40350917049085983</v>
      </c>
      <c r="AJ26" s="5">
        <f t="shared" si="17"/>
        <v>0.37768867924528299</v>
      </c>
      <c r="AK26" s="5">
        <v>3.7299500000000001</v>
      </c>
      <c r="AL26" s="5">
        <v>22.265000000000001</v>
      </c>
      <c r="AM26" s="5">
        <f t="shared" si="18"/>
        <v>0.57499996146061205</v>
      </c>
      <c r="AN26" s="5">
        <f t="shared" si="19"/>
        <v>0.3168267520455354</v>
      </c>
      <c r="AO26" s="5">
        <v>3.7299500000000001</v>
      </c>
      <c r="AP26" s="5">
        <v>33.5229</v>
      </c>
      <c r="AQ26" s="5">
        <f t="shared" si="20"/>
        <v>0.56097571980315952</v>
      </c>
      <c r="AR26" s="5">
        <f t="shared" si="21"/>
        <v>0.5922501793203846</v>
      </c>
      <c r="AS26" s="5">
        <v>3.7299500000000001</v>
      </c>
      <c r="AT26" s="5">
        <v>32.333300000000001</v>
      </c>
      <c r="AU26" s="5">
        <f t="shared" si="22"/>
        <v>0.63888917436598391</v>
      </c>
      <c r="AV26" s="5">
        <f t="shared" si="23"/>
        <v>0.51232350569075802</v>
      </c>
      <c r="AW26" s="5">
        <v>4.0431699999999999</v>
      </c>
      <c r="AX26" s="5">
        <v>18.748999999999999</v>
      </c>
      <c r="AY26" s="5">
        <f t="shared" si="24"/>
        <v>0.43396226415094341</v>
      </c>
      <c r="AZ26" s="5">
        <f t="shared" si="25"/>
        <v>0.33480357142857142</v>
      </c>
      <c r="BA26" s="5">
        <v>4.0431699999999999</v>
      </c>
      <c r="BB26" s="5">
        <v>43.725299999999997</v>
      </c>
      <c r="BC26" s="5">
        <f t="shared" si="26"/>
        <v>0.6216216216216216</v>
      </c>
      <c r="BD26" s="5">
        <f t="shared" si="27"/>
        <v>0.66256277066772529</v>
      </c>
      <c r="BE26" s="5">
        <v>2.9990899999999998</v>
      </c>
      <c r="BF26" s="5">
        <v>13.2811</v>
      </c>
      <c r="BG26" s="5">
        <f t="shared" si="28"/>
        <v>0.44230777739268934</v>
      </c>
      <c r="BH26" s="5">
        <f t="shared" si="29"/>
        <v>0.45937560530175159</v>
      </c>
      <c r="BI26" s="5">
        <v>2.9990899999999998</v>
      </c>
      <c r="BJ26" s="5">
        <v>14.3346</v>
      </c>
      <c r="BK26" s="5">
        <f t="shared" si="30"/>
        <v>0.43396204573900837</v>
      </c>
      <c r="BL26" s="5">
        <f t="shared" si="31"/>
        <v>0.46456141715441301</v>
      </c>
      <c r="BM26" s="5">
        <v>3.1034999999999999</v>
      </c>
      <c r="BN26" s="5">
        <v>7</v>
      </c>
      <c r="BO26" s="5">
        <f t="shared" si="32"/>
        <v>0.54761913164386322</v>
      </c>
      <c r="BP26" s="5">
        <f t="shared" si="33"/>
        <v>0.125</v>
      </c>
      <c r="BQ26" s="5">
        <v>3.1034999999999999</v>
      </c>
      <c r="BR26" s="5">
        <v>13.887499999999999</v>
      </c>
      <c r="BS26" s="5">
        <f t="shared" si="34"/>
        <v>0.57500013895605095</v>
      </c>
      <c r="BT26" s="5">
        <f t="shared" si="35"/>
        <v>0.35091598231206567</v>
      </c>
    </row>
    <row r="27" spans="1:72" ht="20" customHeight="1" x14ac:dyDescent="0.15">
      <c r="A27" s="25">
        <v>3.56528</v>
      </c>
      <c r="B27" s="4">
        <v>20.0928</v>
      </c>
      <c r="C27" s="5">
        <f t="shared" si="0"/>
        <v>0.64864904202151563</v>
      </c>
      <c r="D27" s="5">
        <f t="shared" si="1"/>
        <v>0.40825001168297881</v>
      </c>
      <c r="E27" s="5">
        <v>3.56528</v>
      </c>
      <c r="F27" s="5">
        <v>22.640999999999998</v>
      </c>
      <c r="G27" s="5">
        <f t="shared" si="2"/>
        <v>0.51063878544829555</v>
      </c>
      <c r="H27" s="5">
        <f t="shared" si="3"/>
        <v>0.3835429400046077</v>
      </c>
      <c r="I27" s="5">
        <v>3.56528</v>
      </c>
      <c r="J27" s="5">
        <v>35.094700000000003</v>
      </c>
      <c r="K27" s="5">
        <f t="shared" si="4"/>
        <v>0.61538567757013385</v>
      </c>
      <c r="L27" s="5">
        <f t="shared" si="5"/>
        <v>0.55013488961937773</v>
      </c>
      <c r="M27" s="5">
        <v>3.56528</v>
      </c>
      <c r="N27" s="5">
        <v>37</v>
      </c>
      <c r="O27" s="5">
        <f t="shared" si="6"/>
        <v>0.57142948729250242</v>
      </c>
      <c r="P27" s="5">
        <f t="shared" si="7"/>
        <v>0.60513976275250281</v>
      </c>
      <c r="Q27" s="5">
        <v>3.3473799999999998</v>
      </c>
      <c r="R27" s="5">
        <v>23</v>
      </c>
      <c r="S27" s="5">
        <f t="shared" si="8"/>
        <v>0.85714212553261226</v>
      </c>
      <c r="T27" s="5">
        <f t="shared" si="9"/>
        <v>0.67647058823529416</v>
      </c>
      <c r="U27" s="5">
        <v>3.3473799999999998</v>
      </c>
      <c r="V27" s="5">
        <v>16.8367</v>
      </c>
      <c r="W27" s="5">
        <f t="shared" si="10"/>
        <v>0.42857106276630613</v>
      </c>
      <c r="X27" s="5">
        <f t="shared" si="11"/>
        <v>0.57291461082490014</v>
      </c>
      <c r="Y27" s="5">
        <v>3.5653000000000001</v>
      </c>
      <c r="Z27" s="5">
        <v>21.526299999999999</v>
      </c>
      <c r="AA27" s="5">
        <f t="shared" si="12"/>
        <v>0.31579273693534105</v>
      </c>
      <c r="AB27" s="5">
        <f t="shared" si="13"/>
        <v>0.37835334398458903</v>
      </c>
      <c r="AC27" s="5">
        <v>3.56528</v>
      </c>
      <c r="AD27" s="5">
        <v>23.145299999999999</v>
      </c>
      <c r="AE27" s="5">
        <f t="shared" si="14"/>
        <v>0.4705888564334938</v>
      </c>
      <c r="AF27" s="5">
        <f t="shared" si="15"/>
        <v>0.52956923435966308</v>
      </c>
      <c r="AG27" s="5">
        <v>3.8921199999999998</v>
      </c>
      <c r="AH27" s="5">
        <v>24.684200000000001</v>
      </c>
      <c r="AI27" s="5">
        <f t="shared" si="16"/>
        <v>0.42105285932811037</v>
      </c>
      <c r="AJ27" s="5">
        <f t="shared" si="17"/>
        <v>0.46573962264150942</v>
      </c>
      <c r="AK27" s="5">
        <v>3.8921199999999998</v>
      </c>
      <c r="AL27" s="5">
        <v>27.08</v>
      </c>
      <c r="AM27" s="5">
        <f t="shared" si="18"/>
        <v>0.59999969168489575</v>
      </c>
      <c r="AN27" s="5">
        <f t="shared" si="19"/>
        <v>0.38534329420135177</v>
      </c>
      <c r="AO27" s="5">
        <v>3.8921199999999998</v>
      </c>
      <c r="AP27" s="5">
        <v>31.0654</v>
      </c>
      <c r="AQ27" s="5">
        <f t="shared" si="20"/>
        <v>0.58536570692912049</v>
      </c>
      <c r="AR27" s="5">
        <f t="shared" si="21"/>
        <v>0.54883344581344318</v>
      </c>
      <c r="AS27" s="5">
        <v>3.8921199999999998</v>
      </c>
      <c r="AT27" s="5">
        <v>34.666699999999999</v>
      </c>
      <c r="AU27" s="5">
        <f t="shared" si="22"/>
        <v>0.66666666666666663</v>
      </c>
      <c r="AV27" s="5">
        <f t="shared" si="23"/>
        <v>0.54929639952401399</v>
      </c>
      <c r="AW27" s="5">
        <v>4.21896</v>
      </c>
      <c r="AX27" s="5">
        <v>25.648299999999999</v>
      </c>
      <c r="AY27" s="5">
        <f t="shared" si="24"/>
        <v>0.45283018867924529</v>
      </c>
      <c r="AZ27" s="5">
        <f t="shared" si="25"/>
        <v>0.45800535714285712</v>
      </c>
      <c r="BA27" s="5">
        <v>4.21896</v>
      </c>
      <c r="BB27" s="5">
        <v>44.209600000000002</v>
      </c>
      <c r="BC27" s="5">
        <f t="shared" si="26"/>
        <v>0.64864864864864868</v>
      </c>
      <c r="BD27" s="5">
        <f t="shared" si="27"/>
        <v>0.66990129435617063</v>
      </c>
      <c r="BE27" s="5">
        <v>3.1294900000000001</v>
      </c>
      <c r="BF27" s="5">
        <v>20.822500000000002</v>
      </c>
      <c r="BG27" s="5">
        <f t="shared" si="28"/>
        <v>0.46153925566510096</v>
      </c>
      <c r="BH27" s="5">
        <f t="shared" si="29"/>
        <v>0.72022261268989185</v>
      </c>
      <c r="BI27" s="5">
        <v>3.1294900000000001</v>
      </c>
      <c r="BJ27" s="5">
        <v>18.719799999999999</v>
      </c>
      <c r="BK27" s="5">
        <f t="shared" si="30"/>
        <v>0.45283065280460721</v>
      </c>
      <c r="BL27" s="5">
        <f t="shared" si="31"/>
        <v>0.60667872259059763</v>
      </c>
      <c r="BM27" s="5">
        <v>3.2384300000000001</v>
      </c>
      <c r="BN27" s="5">
        <v>10</v>
      </c>
      <c r="BO27" s="5">
        <f t="shared" si="32"/>
        <v>0.57142781520523145</v>
      </c>
      <c r="BP27" s="5">
        <f t="shared" si="33"/>
        <v>0.17857142857142858</v>
      </c>
      <c r="BQ27" s="5">
        <v>3.2384300000000001</v>
      </c>
      <c r="BR27" s="5">
        <v>18.600000000000001</v>
      </c>
      <c r="BS27" s="5">
        <f t="shared" si="34"/>
        <v>0.59999925890106154</v>
      </c>
      <c r="BT27" s="5">
        <f t="shared" si="35"/>
        <v>0.46999368288060644</v>
      </c>
    </row>
    <row r="28" spans="1:72" ht="20" customHeight="1" x14ac:dyDescent="0.15">
      <c r="A28" s="25">
        <v>3.7138300000000002</v>
      </c>
      <c r="B28" s="4">
        <v>16.959099999999999</v>
      </c>
      <c r="C28" s="5">
        <f t="shared" si="0"/>
        <v>0.67567547898924218</v>
      </c>
      <c r="D28" s="5">
        <f t="shared" si="1"/>
        <v>0.34457879305685646</v>
      </c>
      <c r="E28" s="5">
        <v>3.7138300000000002</v>
      </c>
      <c r="F28" s="5">
        <v>22.9968</v>
      </c>
      <c r="G28" s="5">
        <f t="shared" si="2"/>
        <v>0.53191492409051844</v>
      </c>
      <c r="H28" s="5">
        <f t="shared" si="3"/>
        <v>0.38957026115003596</v>
      </c>
      <c r="I28" s="5">
        <v>3.7138300000000002</v>
      </c>
      <c r="J28" s="5">
        <v>31.0276</v>
      </c>
      <c r="K28" s="5">
        <f t="shared" si="4"/>
        <v>0.64102617211840029</v>
      </c>
      <c r="L28" s="5">
        <f t="shared" si="5"/>
        <v>0.48638014575289723</v>
      </c>
      <c r="M28" s="5">
        <v>3.7138300000000002</v>
      </c>
      <c r="N28" s="5">
        <v>38</v>
      </c>
      <c r="O28" s="5">
        <f t="shared" si="6"/>
        <v>0.59523851500906366</v>
      </c>
      <c r="P28" s="5">
        <f t="shared" si="7"/>
        <v>0.62149489147554338</v>
      </c>
      <c r="Q28" s="5">
        <v>3.4868600000000001</v>
      </c>
      <c r="R28" s="5">
        <v>34</v>
      </c>
      <c r="S28" s="5">
        <f t="shared" si="8"/>
        <v>0.89285787446738785</v>
      </c>
      <c r="T28" s="5">
        <f t="shared" si="9"/>
        <v>1</v>
      </c>
      <c r="U28" s="5">
        <v>3.4868600000000001</v>
      </c>
      <c r="V28" s="5">
        <v>13.2934</v>
      </c>
      <c r="W28" s="5">
        <f t="shared" si="10"/>
        <v>0.44642893723369392</v>
      </c>
      <c r="X28" s="5">
        <f t="shared" si="11"/>
        <v>0.45234417002974026</v>
      </c>
      <c r="Y28" s="5">
        <v>3.7138</v>
      </c>
      <c r="Z28" s="5">
        <v>17.315799999999999</v>
      </c>
      <c r="AA28" s="5">
        <f t="shared" si="12"/>
        <v>0.32894596988485386</v>
      </c>
      <c r="AB28" s="5">
        <f t="shared" si="13"/>
        <v>0.30434820818107838</v>
      </c>
      <c r="AC28" s="5">
        <v>3.7138300000000002</v>
      </c>
      <c r="AD28" s="5">
        <v>22.732399999999998</v>
      </c>
      <c r="AE28" s="5">
        <f t="shared" si="14"/>
        <v>0.49019628547783128</v>
      </c>
      <c r="AF28" s="5">
        <f t="shared" si="15"/>
        <v>0.52012199725895125</v>
      </c>
      <c r="AG28" s="5">
        <v>4.0542899999999999</v>
      </c>
      <c r="AH28" s="5">
        <v>21.0702</v>
      </c>
      <c r="AI28" s="5">
        <f t="shared" si="16"/>
        <v>0.43859654816536098</v>
      </c>
      <c r="AJ28" s="5">
        <f t="shared" si="17"/>
        <v>0.39755094339622643</v>
      </c>
      <c r="AK28" s="5">
        <v>4.0542899999999999</v>
      </c>
      <c r="AL28" s="5">
        <v>27.25</v>
      </c>
      <c r="AM28" s="5">
        <f t="shared" si="18"/>
        <v>0.62499942190917968</v>
      </c>
      <c r="AN28" s="5">
        <f t="shared" si="19"/>
        <v>0.38776236214870152</v>
      </c>
      <c r="AO28" s="5">
        <v>4.0542899999999999</v>
      </c>
      <c r="AP28" s="5">
        <v>39.531199999999998</v>
      </c>
      <c r="AQ28" s="5">
        <f t="shared" si="20"/>
        <v>0.60975569405508157</v>
      </c>
      <c r="AR28" s="5">
        <f t="shared" si="21"/>
        <v>0.69839901347287925</v>
      </c>
      <c r="AS28" s="5">
        <v>4.0542899999999999</v>
      </c>
      <c r="AT28" s="5">
        <v>38.333300000000001</v>
      </c>
      <c r="AU28" s="5">
        <f t="shared" si="22"/>
        <v>0.69444415896734935</v>
      </c>
      <c r="AV28" s="5">
        <f t="shared" si="23"/>
        <v>0.60739394496372268</v>
      </c>
      <c r="AW28" s="5">
        <v>4.3947500000000002</v>
      </c>
      <c r="AX28" s="5">
        <v>34.840499999999999</v>
      </c>
      <c r="AY28" s="5">
        <f t="shared" si="24"/>
        <v>0.47169811320754718</v>
      </c>
      <c r="AZ28" s="5">
        <f t="shared" si="25"/>
        <v>0.62215178571428564</v>
      </c>
      <c r="BA28" s="5">
        <v>4.3947500000000002</v>
      </c>
      <c r="BB28" s="5">
        <v>36.481400000000001</v>
      </c>
      <c r="BC28" s="5">
        <f t="shared" si="26"/>
        <v>0.67567567567567577</v>
      </c>
      <c r="BD28" s="5">
        <f t="shared" si="27"/>
        <v>0.55279706398441075</v>
      </c>
      <c r="BE28" s="5">
        <v>3.2598799999999999</v>
      </c>
      <c r="BF28" s="5">
        <v>20.1509</v>
      </c>
      <c r="BG28" s="5">
        <f t="shared" si="28"/>
        <v>0.48076925913089646</v>
      </c>
      <c r="BH28" s="5">
        <f t="shared" si="29"/>
        <v>0.69699286089819856</v>
      </c>
      <c r="BI28" s="5">
        <v>3.2598799999999999</v>
      </c>
      <c r="BJ28" s="5">
        <v>18.1524</v>
      </c>
      <c r="BK28" s="5">
        <f t="shared" si="30"/>
        <v>0.47169781289113655</v>
      </c>
      <c r="BL28" s="5">
        <f t="shared" si="31"/>
        <v>0.58829019775604252</v>
      </c>
      <c r="BM28" s="5">
        <v>3.37337</v>
      </c>
      <c r="BN28" s="5">
        <v>7</v>
      </c>
      <c r="BO28" s="5">
        <f t="shared" si="32"/>
        <v>0.59523826328772633</v>
      </c>
      <c r="BP28" s="5">
        <f t="shared" si="33"/>
        <v>0.125</v>
      </c>
      <c r="BQ28" s="5">
        <v>3.37337</v>
      </c>
      <c r="BR28" s="5">
        <v>20.75</v>
      </c>
      <c r="BS28" s="5">
        <f t="shared" si="34"/>
        <v>0.62500023159341833</v>
      </c>
      <c r="BT28" s="5">
        <f t="shared" si="35"/>
        <v>0.52432090966519262</v>
      </c>
    </row>
    <row r="29" spans="1:72" ht="20" customHeight="1" x14ac:dyDescent="0.15">
      <c r="A29" s="25">
        <v>3.8623799999999999</v>
      </c>
      <c r="B29" s="4">
        <v>27.3506</v>
      </c>
      <c r="C29" s="5">
        <f t="shared" si="0"/>
        <v>0.70270191595696863</v>
      </c>
      <c r="D29" s="5">
        <f t="shared" si="1"/>
        <v>0.55571561800926106</v>
      </c>
      <c r="E29" s="5">
        <v>3.8623799999999999</v>
      </c>
      <c r="F29" s="5">
        <v>23.884599999999999</v>
      </c>
      <c r="G29" s="5">
        <f t="shared" si="2"/>
        <v>0.55319106273274132</v>
      </c>
      <c r="H29" s="5">
        <f t="shared" si="3"/>
        <v>0.40460976568323193</v>
      </c>
      <c r="I29" s="5">
        <v>3.8623799999999999</v>
      </c>
      <c r="J29" s="5">
        <v>40</v>
      </c>
      <c r="K29" s="5">
        <f t="shared" si="4"/>
        <v>0.66666666666666663</v>
      </c>
      <c r="L29" s="5">
        <f t="shared" si="5"/>
        <v>0.62702902674122041</v>
      </c>
      <c r="M29" s="5">
        <v>3.8623799999999999</v>
      </c>
      <c r="N29" s="5">
        <v>42.142899999999997</v>
      </c>
      <c r="O29" s="5">
        <f t="shared" si="6"/>
        <v>0.61904754272562479</v>
      </c>
      <c r="P29" s="5">
        <f t="shared" si="7"/>
        <v>0.68925255426222831</v>
      </c>
      <c r="Q29" s="5">
        <v>3.6263299999999998</v>
      </c>
      <c r="R29" s="5">
        <v>30</v>
      </c>
      <c r="S29" s="5">
        <f t="shared" si="8"/>
        <v>0.92857106276630608</v>
      </c>
      <c r="T29" s="5">
        <f t="shared" si="9"/>
        <v>0.88235294117647056</v>
      </c>
      <c r="U29" s="5">
        <v>3.6263299999999998</v>
      </c>
      <c r="V29" s="5">
        <v>15.2041</v>
      </c>
      <c r="W29" s="5">
        <f t="shared" si="10"/>
        <v>0.46428553138315304</v>
      </c>
      <c r="X29" s="5">
        <f t="shared" si="11"/>
        <v>0.51736094569855517</v>
      </c>
      <c r="Y29" s="5">
        <v>3.8624000000000001</v>
      </c>
      <c r="Z29" s="5">
        <v>14.526300000000001</v>
      </c>
      <c r="AA29" s="5">
        <f t="shared" si="12"/>
        <v>0.34210806023029233</v>
      </c>
      <c r="AB29" s="5">
        <f t="shared" si="13"/>
        <v>0.25531903674683232</v>
      </c>
      <c r="AC29" s="5">
        <v>3.8623799999999999</v>
      </c>
      <c r="AD29" s="5">
        <v>17.870799999999999</v>
      </c>
      <c r="AE29" s="5">
        <f t="shared" si="14"/>
        <v>0.50980371452216877</v>
      </c>
      <c r="AF29" s="5">
        <f t="shared" si="15"/>
        <v>0.40888758725938601</v>
      </c>
      <c r="AG29" s="5">
        <v>4.2164599999999997</v>
      </c>
      <c r="AH29" s="5">
        <v>22.2807</v>
      </c>
      <c r="AI29" s="5">
        <f t="shared" si="16"/>
        <v>0.45614023700261147</v>
      </c>
      <c r="AJ29" s="5">
        <f t="shared" si="17"/>
        <v>0.42039056603773584</v>
      </c>
      <c r="AK29" s="5">
        <v>4.2164599999999997</v>
      </c>
      <c r="AL29" s="5">
        <v>33.18</v>
      </c>
      <c r="AM29" s="5">
        <f t="shared" si="18"/>
        <v>0.64999915213346338</v>
      </c>
      <c r="AN29" s="5">
        <f t="shared" si="19"/>
        <v>0.47214514407684094</v>
      </c>
      <c r="AO29" s="5">
        <v>4.2164599999999997</v>
      </c>
      <c r="AP29" s="5">
        <v>33.087400000000002</v>
      </c>
      <c r="AQ29" s="5">
        <f t="shared" si="20"/>
        <v>0.63414568118104264</v>
      </c>
      <c r="AR29" s="5">
        <f t="shared" si="21"/>
        <v>0.58455618646493268</v>
      </c>
      <c r="AS29" s="5">
        <v>4.2164599999999997</v>
      </c>
      <c r="AT29" s="5">
        <v>34.777799999999999</v>
      </c>
      <c r="AU29" s="5">
        <f t="shared" si="22"/>
        <v>0.72222165126803206</v>
      </c>
      <c r="AV29" s="5">
        <f t="shared" si="23"/>
        <v>0.55105678715788509</v>
      </c>
      <c r="AW29" s="5">
        <v>4.5705400000000003</v>
      </c>
      <c r="AX29" s="5">
        <v>34.787799999999997</v>
      </c>
      <c r="AY29" s="5">
        <f t="shared" si="24"/>
        <v>0.49056603773584911</v>
      </c>
      <c r="AZ29" s="5">
        <f t="shared" si="25"/>
        <v>0.62121071428571428</v>
      </c>
      <c r="BA29" s="5">
        <v>4.5705400000000003</v>
      </c>
      <c r="BB29" s="5">
        <v>38.972200000000001</v>
      </c>
      <c r="BC29" s="5">
        <f t="shared" si="26"/>
        <v>0.70270270270270274</v>
      </c>
      <c r="BD29" s="5">
        <f t="shared" si="27"/>
        <v>0.59053977470747421</v>
      </c>
      <c r="BE29" s="5">
        <v>3.3902800000000002</v>
      </c>
      <c r="BF29" s="5">
        <v>16</v>
      </c>
      <c r="BG29" s="5">
        <f t="shared" si="28"/>
        <v>0.50000073740330808</v>
      </c>
      <c r="BH29" s="5">
        <f t="shared" si="29"/>
        <v>0.55341874429286919</v>
      </c>
      <c r="BI29" s="5">
        <v>3.3902800000000002</v>
      </c>
      <c r="BJ29" s="5">
        <v>22.6433</v>
      </c>
      <c r="BK29" s="5">
        <f t="shared" si="30"/>
        <v>0.49056641995673539</v>
      </c>
      <c r="BL29" s="5">
        <f t="shared" si="31"/>
        <v>0.73383307082531224</v>
      </c>
      <c r="BM29" s="5">
        <v>3.5083000000000002</v>
      </c>
      <c r="BN29" s="5">
        <v>12</v>
      </c>
      <c r="BO29" s="5">
        <f t="shared" si="32"/>
        <v>0.61904694684909467</v>
      </c>
      <c r="BP29" s="5">
        <f t="shared" si="33"/>
        <v>0.21428571428571427</v>
      </c>
      <c r="BQ29" s="5">
        <v>3.5083000000000002</v>
      </c>
      <c r="BR29" s="5">
        <v>24</v>
      </c>
      <c r="BS29" s="5">
        <f t="shared" si="34"/>
        <v>0.6499993515384288</v>
      </c>
      <c r="BT29" s="5">
        <f t="shared" si="35"/>
        <v>0.60644346178142761</v>
      </c>
    </row>
    <row r="30" spans="1:72" ht="20" customHeight="1" x14ac:dyDescent="0.15">
      <c r="A30" s="25">
        <v>4.0109399999999997</v>
      </c>
      <c r="B30" s="4">
        <v>32.066499999999998</v>
      </c>
      <c r="C30" s="5">
        <f t="shared" si="0"/>
        <v>0.729730172274205</v>
      </c>
      <c r="D30" s="5">
        <f t="shared" si="1"/>
        <v>0.65153433068722322</v>
      </c>
      <c r="E30" s="5">
        <v>4.0109399999999997</v>
      </c>
      <c r="F30" s="5">
        <v>23.1358</v>
      </c>
      <c r="G30" s="5">
        <f t="shared" si="2"/>
        <v>0.57446863362933254</v>
      </c>
      <c r="H30" s="5">
        <f t="shared" si="3"/>
        <v>0.39192494816300533</v>
      </c>
      <c r="I30" s="5">
        <v>4.0109399999999997</v>
      </c>
      <c r="J30" s="5">
        <v>36.721899999999998</v>
      </c>
      <c r="K30" s="5">
        <f t="shared" si="4"/>
        <v>0.6923088872664005</v>
      </c>
      <c r="L30" s="5">
        <f t="shared" si="5"/>
        <v>0.57564243042721053</v>
      </c>
      <c r="M30" s="5">
        <v>4.0109399999999997</v>
      </c>
      <c r="N30" s="5">
        <v>41.857100000000003</v>
      </c>
      <c r="O30" s="5">
        <f t="shared" si="6"/>
        <v>0.64285817320406524</v>
      </c>
      <c r="P30" s="5">
        <f t="shared" si="7"/>
        <v>0.68457825847318343</v>
      </c>
      <c r="Q30" s="5">
        <v>3.7658</v>
      </c>
      <c r="R30" s="5">
        <v>33</v>
      </c>
      <c r="S30" s="5">
        <f t="shared" si="8"/>
        <v>0.96428425106522453</v>
      </c>
      <c r="T30" s="5">
        <f t="shared" si="9"/>
        <v>0.97058823529411764</v>
      </c>
      <c r="U30" s="5">
        <v>3.7658</v>
      </c>
      <c r="V30" s="5">
        <v>14.9694</v>
      </c>
      <c r="W30" s="5">
        <f t="shared" si="10"/>
        <v>0.48214212553261226</v>
      </c>
      <c r="X30" s="5">
        <f t="shared" si="11"/>
        <v>0.50937463845541353</v>
      </c>
      <c r="Y30" s="5">
        <v>4.0109000000000004</v>
      </c>
      <c r="Z30" s="5">
        <v>17.684200000000001</v>
      </c>
      <c r="AA30" s="5">
        <f t="shared" si="12"/>
        <v>0.3552612931798052</v>
      </c>
      <c r="AB30" s="5">
        <f t="shared" si="13"/>
        <v>0.31082332800770546</v>
      </c>
      <c r="AC30" s="5">
        <v>4.0109399999999997</v>
      </c>
      <c r="AD30" s="5">
        <v>14.0623</v>
      </c>
      <c r="AE30" s="5">
        <f t="shared" si="14"/>
        <v>0.52941246348768045</v>
      </c>
      <c r="AF30" s="5">
        <f t="shared" si="15"/>
        <v>0.32174832230888739</v>
      </c>
      <c r="AG30" s="5">
        <v>4.3786300000000002</v>
      </c>
      <c r="AH30" s="5">
        <v>22.1053</v>
      </c>
      <c r="AI30" s="5">
        <f t="shared" si="16"/>
        <v>0.47368392583986213</v>
      </c>
      <c r="AJ30" s="5">
        <f t="shared" si="17"/>
        <v>0.41708113207547171</v>
      </c>
      <c r="AK30" s="5">
        <v>4.3786300000000002</v>
      </c>
      <c r="AL30" s="5">
        <v>27.835000000000001</v>
      </c>
      <c r="AM30" s="5">
        <f t="shared" si="18"/>
        <v>0.6749988823577473</v>
      </c>
      <c r="AN30" s="5">
        <f t="shared" si="19"/>
        <v>0.39608680184987549</v>
      </c>
      <c r="AO30" s="5">
        <v>4.3786300000000002</v>
      </c>
      <c r="AP30" s="5">
        <v>35.803699999999999</v>
      </c>
      <c r="AQ30" s="5">
        <f t="shared" si="20"/>
        <v>0.65853566830700372</v>
      </c>
      <c r="AR30" s="5">
        <f t="shared" si="21"/>
        <v>0.63254514810273732</v>
      </c>
      <c r="AS30" s="5">
        <v>4.3786300000000002</v>
      </c>
      <c r="AT30" s="5">
        <v>36</v>
      </c>
      <c r="AU30" s="5">
        <f t="shared" si="22"/>
        <v>0.74999914356871489</v>
      </c>
      <c r="AV30" s="5">
        <f t="shared" si="23"/>
        <v>0.57042263563778794</v>
      </c>
      <c r="AW30" s="5">
        <v>4.7463300000000004</v>
      </c>
      <c r="AX30" s="5">
        <v>30.713799999999999</v>
      </c>
      <c r="AY30" s="5">
        <f t="shared" si="24"/>
        <v>0.50943396226415105</v>
      </c>
      <c r="AZ30" s="5">
        <f t="shared" si="25"/>
        <v>0.5484607142857143</v>
      </c>
      <c r="BA30" s="5">
        <v>4.7463300000000004</v>
      </c>
      <c r="BB30" s="5">
        <v>50.3996</v>
      </c>
      <c r="BC30" s="5">
        <f t="shared" si="26"/>
        <v>0.72972972972972983</v>
      </c>
      <c r="BD30" s="5">
        <f t="shared" si="27"/>
        <v>0.76369741583351258</v>
      </c>
      <c r="BE30" s="5">
        <v>3.52067</v>
      </c>
      <c r="BF30" s="5">
        <v>13.988200000000001</v>
      </c>
      <c r="BG30" s="5">
        <f t="shared" si="28"/>
        <v>0.51923074086910359</v>
      </c>
      <c r="BH30" s="5">
        <f t="shared" si="29"/>
        <v>0.48383325493234458</v>
      </c>
      <c r="BI30" s="5">
        <v>3.52067</v>
      </c>
      <c r="BJ30" s="5">
        <v>21.176600000000001</v>
      </c>
      <c r="BK30" s="5">
        <f t="shared" si="30"/>
        <v>0.50943358004326467</v>
      </c>
      <c r="BL30" s="5">
        <f t="shared" si="31"/>
        <v>0.68629967397151947</v>
      </c>
      <c r="BM30" s="5">
        <v>3.64324</v>
      </c>
      <c r="BN30" s="5">
        <v>10</v>
      </c>
      <c r="BO30" s="5">
        <f t="shared" si="32"/>
        <v>0.64285739493158955</v>
      </c>
      <c r="BP30" s="5">
        <f t="shared" si="33"/>
        <v>0.17857142857142858</v>
      </c>
      <c r="BQ30" s="5">
        <v>3.64324</v>
      </c>
      <c r="BR30" s="5">
        <v>21.875</v>
      </c>
      <c r="BS30" s="5">
        <f t="shared" si="34"/>
        <v>0.67500032423078571</v>
      </c>
      <c r="BT30" s="5">
        <f t="shared" si="35"/>
        <v>0.55274794693619711</v>
      </c>
    </row>
    <row r="31" spans="1:72" ht="20" customHeight="1" x14ac:dyDescent="0.15">
      <c r="A31" s="25">
        <v>4.1594899999999999</v>
      </c>
      <c r="B31" s="4">
        <v>26.105899999999998</v>
      </c>
      <c r="C31" s="5">
        <f t="shared" si="0"/>
        <v>0.75675660924193155</v>
      </c>
      <c r="D31" s="5">
        <f t="shared" si="1"/>
        <v>0.53042552456574865</v>
      </c>
      <c r="E31" s="5">
        <v>4.1594899999999999</v>
      </c>
      <c r="F31" s="5">
        <v>23.251200000000001</v>
      </c>
      <c r="G31" s="5">
        <f t="shared" si="2"/>
        <v>0.59574477227155542</v>
      </c>
      <c r="H31" s="5">
        <f t="shared" si="3"/>
        <v>0.39387984658960012</v>
      </c>
      <c r="I31" s="5">
        <v>4.1594899999999999</v>
      </c>
      <c r="J31" s="5">
        <v>35.640999999999998</v>
      </c>
      <c r="K31" s="5">
        <f t="shared" si="4"/>
        <v>0.71794938181466694</v>
      </c>
      <c r="L31" s="5">
        <f t="shared" si="5"/>
        <v>0.55869853855209584</v>
      </c>
      <c r="M31" s="5">
        <v>4.1594899999999999</v>
      </c>
      <c r="N31" s="5">
        <v>48</v>
      </c>
      <c r="O31" s="5">
        <f t="shared" si="6"/>
        <v>0.66666720092062637</v>
      </c>
      <c r="P31" s="5">
        <f t="shared" si="7"/>
        <v>0.7850461787059495</v>
      </c>
      <c r="Q31" s="5">
        <v>3.9052799999999999</v>
      </c>
      <c r="R31" s="5">
        <v>29</v>
      </c>
      <c r="S31" s="5">
        <f t="shared" si="8"/>
        <v>1</v>
      </c>
      <c r="T31" s="5">
        <f t="shared" si="9"/>
        <v>0.8529411764705882</v>
      </c>
      <c r="U31" s="5">
        <v>3.9052799999999999</v>
      </c>
      <c r="V31" s="5">
        <v>18</v>
      </c>
      <c r="W31" s="5">
        <f t="shared" si="10"/>
        <v>0.5</v>
      </c>
      <c r="X31" s="5">
        <f t="shared" si="11"/>
        <v>0.61249906423754075</v>
      </c>
      <c r="Y31" s="5">
        <v>4.1595000000000004</v>
      </c>
      <c r="Z31" s="5">
        <v>16.578900000000001</v>
      </c>
      <c r="AA31" s="5">
        <f t="shared" si="12"/>
        <v>0.36842338352524362</v>
      </c>
      <c r="AB31" s="5">
        <f t="shared" si="13"/>
        <v>0.29139621089486367</v>
      </c>
      <c r="AC31" s="5">
        <v>4.1594899999999999</v>
      </c>
      <c r="AD31" s="5">
        <v>17.474399999999999</v>
      </c>
      <c r="AE31" s="5">
        <f t="shared" si="14"/>
        <v>0.54901989253201799</v>
      </c>
      <c r="AF31" s="5">
        <f t="shared" si="15"/>
        <v>0.39981787355940501</v>
      </c>
      <c r="AG31" s="5">
        <v>4.5408099999999996</v>
      </c>
      <c r="AH31" s="5">
        <v>23.508800000000001</v>
      </c>
      <c r="AI31" s="5">
        <f t="shared" si="16"/>
        <v>0.49122869648563683</v>
      </c>
      <c r="AJ31" s="5">
        <f t="shared" si="17"/>
        <v>0.44356226415094341</v>
      </c>
      <c r="AK31" s="5">
        <v>4.5408099999999996</v>
      </c>
      <c r="AL31" s="5">
        <v>36.799999999999997</v>
      </c>
      <c r="AM31" s="5">
        <f t="shared" si="18"/>
        <v>0.70000015415755212</v>
      </c>
      <c r="AN31" s="5">
        <f t="shared" si="19"/>
        <v>0.52365706154393443</v>
      </c>
      <c r="AO31" s="5">
        <v>4.5408099999999996</v>
      </c>
      <c r="AP31" s="5">
        <v>32.775700000000001</v>
      </c>
      <c r="AQ31" s="5">
        <f t="shared" si="20"/>
        <v>0.68292715940947857</v>
      </c>
      <c r="AR31" s="5">
        <f t="shared" si="21"/>
        <v>0.57904937229031883</v>
      </c>
      <c r="AS31" s="5">
        <v>4.5408099999999996</v>
      </c>
      <c r="AT31" s="5">
        <v>44.1111</v>
      </c>
      <c r="AU31" s="5">
        <f t="shared" si="22"/>
        <v>0.77777834873196772</v>
      </c>
      <c r="AV31" s="5">
        <f t="shared" si="23"/>
        <v>0.69894360896894525</v>
      </c>
      <c r="AW31" s="5">
        <v>4.9221199999999996</v>
      </c>
      <c r="AX31" s="5">
        <v>31.4087</v>
      </c>
      <c r="AY31" s="5">
        <f t="shared" si="24"/>
        <v>0.52830188679245282</v>
      </c>
      <c r="AZ31" s="5">
        <f t="shared" si="25"/>
        <v>0.5608696428571428</v>
      </c>
      <c r="BA31" s="5">
        <v>4.9221199999999996</v>
      </c>
      <c r="BB31" s="5">
        <v>46.427300000000002</v>
      </c>
      <c r="BC31" s="5">
        <f t="shared" si="26"/>
        <v>0.75675675675675669</v>
      </c>
      <c r="BD31" s="5">
        <f t="shared" si="27"/>
        <v>0.70350576262762488</v>
      </c>
      <c r="BE31" s="5">
        <v>3.6510699999999998</v>
      </c>
      <c r="BF31" s="5">
        <v>21.727799999999998</v>
      </c>
      <c r="BG31" s="5">
        <f t="shared" si="28"/>
        <v>0.53846221914151504</v>
      </c>
      <c r="BH31" s="5">
        <f t="shared" si="29"/>
        <v>0.75153573701541265</v>
      </c>
      <c r="BI31" s="5">
        <v>3.6510699999999998</v>
      </c>
      <c r="BJ31" s="5">
        <v>20.315100000000001</v>
      </c>
      <c r="BK31" s="5">
        <f t="shared" si="30"/>
        <v>0.52830218710886345</v>
      </c>
      <c r="BL31" s="5">
        <f t="shared" si="31"/>
        <v>0.65837983938398115</v>
      </c>
      <c r="BM31" s="5">
        <v>3.7781699999999998</v>
      </c>
      <c r="BN31" s="5">
        <v>17</v>
      </c>
      <c r="BO31" s="5">
        <f t="shared" si="32"/>
        <v>0.66666607849295778</v>
      </c>
      <c r="BP31" s="5">
        <f t="shared" si="33"/>
        <v>0.30357142857142855</v>
      </c>
      <c r="BQ31" s="5">
        <v>3.7781699999999998</v>
      </c>
      <c r="BR31" s="5">
        <v>31.4</v>
      </c>
      <c r="BS31" s="5">
        <f t="shared" si="34"/>
        <v>0.69999944417579607</v>
      </c>
      <c r="BT31" s="5">
        <f t="shared" si="35"/>
        <v>0.79343019583070107</v>
      </c>
    </row>
    <row r="32" spans="1:72" ht="20" customHeight="1" x14ac:dyDescent="0.15">
      <c r="A32" s="25">
        <v>4.3080400000000001</v>
      </c>
      <c r="B32" s="4">
        <v>29.140999999999998</v>
      </c>
      <c r="C32" s="5">
        <f t="shared" si="0"/>
        <v>0.78378304620965811</v>
      </c>
      <c r="D32" s="5">
        <f t="shared" si="1"/>
        <v>0.5920933663030381</v>
      </c>
      <c r="E32" s="5">
        <v>4.3080400000000001</v>
      </c>
      <c r="F32" s="5">
        <v>18.9344</v>
      </c>
      <c r="G32" s="5">
        <f t="shared" si="2"/>
        <v>0.61702091091377831</v>
      </c>
      <c r="H32" s="5">
        <f t="shared" si="3"/>
        <v>0.32075241567171259</v>
      </c>
      <c r="I32" s="5">
        <v>4.3080400000000001</v>
      </c>
      <c r="J32" s="5">
        <v>47.337299999999999</v>
      </c>
      <c r="K32" s="5">
        <f t="shared" si="4"/>
        <v>0.74358987636293339</v>
      </c>
      <c r="L32" s="5">
        <f t="shared" si="5"/>
        <v>0.74204652868892929</v>
      </c>
      <c r="M32" s="5">
        <v>4.3080400000000001</v>
      </c>
      <c r="N32" s="5">
        <v>34.857100000000003</v>
      </c>
      <c r="O32" s="5">
        <f t="shared" si="6"/>
        <v>0.69047622863718761</v>
      </c>
      <c r="P32" s="5">
        <f t="shared" si="7"/>
        <v>0.57009235741189912</v>
      </c>
      <c r="Q32" s="7"/>
      <c r="R32" s="7"/>
      <c r="S32" s="7"/>
      <c r="T32" s="7"/>
      <c r="U32" s="5">
        <v>4.0447499999999996</v>
      </c>
      <c r="V32" s="5">
        <v>17.186199999999999</v>
      </c>
      <c r="W32" s="5">
        <f t="shared" si="10"/>
        <v>0.51785659414945917</v>
      </c>
      <c r="X32" s="5">
        <f t="shared" si="11"/>
        <v>0.5848073009888457</v>
      </c>
      <c r="Y32" s="5">
        <v>4.3079999999999998</v>
      </c>
      <c r="Z32" s="5">
        <v>15.526300000000001</v>
      </c>
      <c r="AA32" s="5">
        <f t="shared" si="12"/>
        <v>0.38157661647475644</v>
      </c>
      <c r="AB32" s="5">
        <f t="shared" si="13"/>
        <v>0.27289536635222617</v>
      </c>
      <c r="AC32" s="5">
        <v>4.3080400000000001</v>
      </c>
      <c r="AD32" s="5">
        <v>17.188400000000001</v>
      </c>
      <c r="AE32" s="5">
        <f t="shared" si="14"/>
        <v>0.56862732157635554</v>
      </c>
      <c r="AF32" s="5">
        <f t="shared" si="15"/>
        <v>0.39327413461340466</v>
      </c>
      <c r="AG32" s="5">
        <v>4.7029800000000002</v>
      </c>
      <c r="AH32" s="5">
        <v>19.8947</v>
      </c>
      <c r="AI32" s="5">
        <f t="shared" si="16"/>
        <v>0.50877238532288749</v>
      </c>
      <c r="AJ32" s="5">
        <f t="shared" si="17"/>
        <v>0.37537169811320753</v>
      </c>
      <c r="AK32" s="5">
        <v>4.7029800000000002</v>
      </c>
      <c r="AL32" s="5">
        <v>40.924999999999997</v>
      </c>
      <c r="AM32" s="5">
        <f t="shared" si="18"/>
        <v>0.72499988438183594</v>
      </c>
      <c r="AN32" s="5">
        <f t="shared" si="19"/>
        <v>0.58235503379580211</v>
      </c>
      <c r="AO32" s="5">
        <v>4.7029800000000002</v>
      </c>
      <c r="AP32" s="5">
        <v>23.3081</v>
      </c>
      <c r="AQ32" s="5">
        <f t="shared" si="20"/>
        <v>0.70731714653543964</v>
      </c>
      <c r="AR32" s="5">
        <f t="shared" si="21"/>
        <v>0.41178497100839889</v>
      </c>
      <c r="AS32" s="5">
        <v>4.7029800000000002</v>
      </c>
      <c r="AT32" s="5">
        <v>34.333300000000001</v>
      </c>
      <c r="AU32" s="5">
        <f t="shared" si="22"/>
        <v>0.80555584103265054</v>
      </c>
      <c r="AV32" s="5">
        <f t="shared" si="23"/>
        <v>0.54401365211507957</v>
      </c>
      <c r="AW32" s="5">
        <v>5.0979099999999997</v>
      </c>
      <c r="AX32" s="5">
        <v>24.027799999999999</v>
      </c>
      <c r="AY32" s="5">
        <f t="shared" si="24"/>
        <v>0.54716981132075471</v>
      </c>
      <c r="AZ32" s="5">
        <f t="shared" si="25"/>
        <v>0.42906785714285711</v>
      </c>
      <c r="BA32" s="5">
        <v>5.0979099999999997</v>
      </c>
      <c r="BB32" s="5">
        <v>44.530999999999999</v>
      </c>
      <c r="BC32" s="5">
        <f t="shared" si="26"/>
        <v>0.78378378378378377</v>
      </c>
      <c r="BD32" s="5">
        <f t="shared" si="27"/>
        <v>0.67477141930654505</v>
      </c>
      <c r="BE32" s="5">
        <v>3.78146</v>
      </c>
      <c r="BF32" s="5">
        <v>13.4556</v>
      </c>
      <c r="BG32" s="5">
        <f t="shared" si="28"/>
        <v>0.55769222260731066</v>
      </c>
      <c r="BH32" s="5">
        <f t="shared" si="29"/>
        <v>0.4654113284816957</v>
      </c>
      <c r="BI32" s="5">
        <v>3.78146</v>
      </c>
      <c r="BJ32" s="5">
        <v>15.0997</v>
      </c>
      <c r="BK32" s="5">
        <f t="shared" si="30"/>
        <v>0.5471693471953929</v>
      </c>
      <c r="BL32" s="5">
        <f t="shared" si="31"/>
        <v>0.48935708220714152</v>
      </c>
      <c r="BM32" s="5">
        <v>3.9131100000000001</v>
      </c>
      <c r="BN32" s="5">
        <v>27</v>
      </c>
      <c r="BO32" s="5">
        <f t="shared" si="32"/>
        <v>0.69047652657545278</v>
      </c>
      <c r="BP32" s="5">
        <f t="shared" si="33"/>
        <v>0.48214285714285715</v>
      </c>
      <c r="BQ32" s="5">
        <v>3.9131100000000001</v>
      </c>
      <c r="BR32" s="5">
        <v>28.962499999999999</v>
      </c>
      <c r="BS32" s="5">
        <f t="shared" si="34"/>
        <v>0.72500041686815297</v>
      </c>
      <c r="BT32" s="5">
        <f t="shared" si="35"/>
        <v>0.73183828174352483</v>
      </c>
    </row>
    <row r="33" spans="1:72" ht="20" customHeight="1" x14ac:dyDescent="0.15">
      <c r="A33" s="25">
        <v>4.4565999999999999</v>
      </c>
      <c r="B33" s="4">
        <v>35.401000000000003</v>
      </c>
      <c r="C33" s="5">
        <f t="shared" si="0"/>
        <v>0.81081130252689448</v>
      </c>
      <c r="D33" s="5">
        <f t="shared" si="1"/>
        <v>0.71928544869750033</v>
      </c>
      <c r="E33" s="5">
        <v>4.4565999999999999</v>
      </c>
      <c r="F33" s="5">
        <v>17.106400000000001</v>
      </c>
      <c r="G33" s="5">
        <f t="shared" si="2"/>
        <v>0.63829848181036952</v>
      </c>
      <c r="H33" s="5">
        <f t="shared" si="3"/>
        <v>0.28978574042201416</v>
      </c>
      <c r="I33" s="5">
        <v>4.4565999999999999</v>
      </c>
      <c r="J33" s="5">
        <v>47.4024</v>
      </c>
      <c r="K33" s="5">
        <f t="shared" si="4"/>
        <v>0.76923209696266726</v>
      </c>
      <c r="L33" s="5">
        <f t="shared" si="5"/>
        <v>0.7430670184299506</v>
      </c>
      <c r="M33" s="5">
        <v>4.4565999999999999</v>
      </c>
      <c r="N33" s="5">
        <v>53</v>
      </c>
      <c r="O33" s="5">
        <f t="shared" si="6"/>
        <v>0.71428685911562806</v>
      </c>
      <c r="P33" s="5">
        <f t="shared" si="7"/>
        <v>0.86682182232115257</v>
      </c>
      <c r="Q33" s="7"/>
      <c r="R33" s="7"/>
      <c r="S33" s="7"/>
      <c r="T33" s="7"/>
      <c r="U33" s="5">
        <v>4.1842300000000003</v>
      </c>
      <c r="V33" s="5">
        <v>14.898</v>
      </c>
      <c r="W33" s="5">
        <f t="shared" si="10"/>
        <v>0.53571446861684702</v>
      </c>
      <c r="X33" s="5">
        <f t="shared" si="11"/>
        <v>0.50694505883393792</v>
      </c>
      <c r="Y33" s="5">
        <v>4.4565999999999999</v>
      </c>
      <c r="Z33" s="5">
        <v>22.1053</v>
      </c>
      <c r="AA33" s="5">
        <f t="shared" si="12"/>
        <v>0.39473870682019491</v>
      </c>
      <c r="AB33" s="5">
        <f t="shared" si="13"/>
        <v>0.38853003882611209</v>
      </c>
      <c r="AC33" s="5">
        <v>4.4565999999999999</v>
      </c>
      <c r="AD33" s="5">
        <v>15.017300000000001</v>
      </c>
      <c r="AE33" s="5">
        <f t="shared" si="14"/>
        <v>0.58823607054186722</v>
      </c>
      <c r="AF33" s="5">
        <f t="shared" si="15"/>
        <v>0.3435989191390636</v>
      </c>
      <c r="AG33" s="5">
        <v>4.8651499999999999</v>
      </c>
      <c r="AH33" s="5">
        <v>22.2105</v>
      </c>
      <c r="AI33" s="5">
        <f t="shared" si="16"/>
        <v>0.52631607416013804</v>
      </c>
      <c r="AJ33" s="5">
        <f t="shared" si="17"/>
        <v>0.41906603773584905</v>
      </c>
      <c r="AK33" s="5">
        <v>4.8651499999999999</v>
      </c>
      <c r="AL33" s="5">
        <v>34</v>
      </c>
      <c r="AM33" s="5">
        <f t="shared" si="18"/>
        <v>0.74999961460611975</v>
      </c>
      <c r="AN33" s="5">
        <f t="shared" si="19"/>
        <v>0.48381358946993946</v>
      </c>
      <c r="AO33" s="5">
        <v>4.8651499999999999</v>
      </c>
      <c r="AP33" s="5">
        <v>32.722799999999999</v>
      </c>
      <c r="AQ33" s="5">
        <f t="shared" si="20"/>
        <v>0.73170713366140072</v>
      </c>
      <c r="AR33" s="5">
        <f t="shared" si="21"/>
        <v>0.57811478624656809</v>
      </c>
      <c r="AS33" s="5">
        <v>4.8651499999999999</v>
      </c>
      <c r="AT33" s="5">
        <v>41.666699999999999</v>
      </c>
      <c r="AU33" s="5">
        <f t="shared" si="22"/>
        <v>0.83333333333333326</v>
      </c>
      <c r="AV33" s="5">
        <f t="shared" si="23"/>
        <v>0.66021191200913942</v>
      </c>
      <c r="AW33" s="5">
        <v>5.2736999999999998</v>
      </c>
      <c r="AX33" s="5">
        <v>22.405799999999999</v>
      </c>
      <c r="AY33" s="5">
        <f t="shared" si="24"/>
        <v>0.56603773584905659</v>
      </c>
      <c r="AZ33" s="5">
        <f t="shared" si="25"/>
        <v>0.40010357142857139</v>
      </c>
      <c r="BA33" s="5">
        <v>5.2736999999999998</v>
      </c>
      <c r="BB33" s="5">
        <v>47.896999999999998</v>
      </c>
      <c r="BC33" s="5">
        <f t="shared" si="26"/>
        <v>0.81081081081081086</v>
      </c>
      <c r="BD33" s="5">
        <f t="shared" si="27"/>
        <v>0.72577590151861826</v>
      </c>
      <c r="BE33" s="5">
        <v>3.9118599999999999</v>
      </c>
      <c r="BF33" s="5">
        <v>16.940799999999999</v>
      </c>
      <c r="BG33" s="5">
        <f t="shared" si="28"/>
        <v>0.57692370087972211</v>
      </c>
      <c r="BH33" s="5">
        <f t="shared" si="29"/>
        <v>0.58595976645728987</v>
      </c>
      <c r="BI33" s="5">
        <v>3.9118599999999999</v>
      </c>
      <c r="BJ33" s="5">
        <v>18.2973</v>
      </c>
      <c r="BK33" s="5">
        <f t="shared" si="30"/>
        <v>0.56603795426099157</v>
      </c>
      <c r="BL33" s="5">
        <f t="shared" si="31"/>
        <v>0.59298617457755654</v>
      </c>
      <c r="BM33" s="5">
        <v>4.0480400000000003</v>
      </c>
      <c r="BN33" s="5">
        <v>12</v>
      </c>
      <c r="BO33" s="5">
        <f t="shared" si="32"/>
        <v>0.714285210136821</v>
      </c>
      <c r="BP33" s="5">
        <f t="shared" si="33"/>
        <v>0.21428571428571427</v>
      </c>
      <c r="BQ33" s="5">
        <v>4.0480400000000003</v>
      </c>
      <c r="BR33" s="5">
        <v>28</v>
      </c>
      <c r="BS33" s="5">
        <f t="shared" si="34"/>
        <v>0.74999953681316345</v>
      </c>
      <c r="BT33" s="5">
        <f t="shared" si="35"/>
        <v>0.70751737207833221</v>
      </c>
    </row>
    <row r="34" spans="1:72" ht="20" customHeight="1" x14ac:dyDescent="0.15">
      <c r="A34" s="25">
        <v>4.6051500000000001</v>
      </c>
      <c r="B34" s="4">
        <v>38.450699999999998</v>
      </c>
      <c r="C34" s="5">
        <f t="shared" si="0"/>
        <v>0.83783773949462104</v>
      </c>
      <c r="D34" s="5">
        <f t="shared" si="1"/>
        <v>0.78124993650554986</v>
      </c>
      <c r="E34" s="5">
        <v>4.6051500000000001</v>
      </c>
      <c r="F34" s="5">
        <v>20.5473</v>
      </c>
      <c r="G34" s="5">
        <f t="shared" si="2"/>
        <v>0.65957462045259241</v>
      </c>
      <c r="H34" s="5">
        <f t="shared" si="3"/>
        <v>0.34807525511932674</v>
      </c>
      <c r="I34" s="5">
        <v>4.6051500000000001</v>
      </c>
      <c r="J34" s="5">
        <v>46.167700000000004</v>
      </c>
      <c r="K34" s="5">
        <f t="shared" si="4"/>
        <v>0.7948725915109337</v>
      </c>
      <c r="L34" s="5">
        <f t="shared" si="5"/>
        <v>0.72371219994701608</v>
      </c>
      <c r="M34" s="5">
        <v>4.6051500000000001</v>
      </c>
      <c r="N34" s="5">
        <v>41.857100000000003</v>
      </c>
      <c r="O34" s="5">
        <f t="shared" si="6"/>
        <v>0.73809588683218919</v>
      </c>
      <c r="P34" s="5">
        <f t="shared" si="7"/>
        <v>0.68457825847318343</v>
      </c>
      <c r="Q34" s="7"/>
      <c r="R34" s="7"/>
      <c r="S34" s="7"/>
      <c r="T34" s="7"/>
      <c r="U34" s="5">
        <v>4.3236999999999997</v>
      </c>
      <c r="V34" s="5">
        <v>10.2219</v>
      </c>
      <c r="W34" s="5">
        <f t="shared" si="10"/>
        <v>0.55357106276630608</v>
      </c>
      <c r="X34" s="5">
        <f t="shared" si="11"/>
        <v>0.34782801026276211</v>
      </c>
      <c r="Y34" s="5">
        <v>4.6051000000000002</v>
      </c>
      <c r="Z34" s="5">
        <v>24.842099999999999</v>
      </c>
      <c r="AA34" s="5">
        <f t="shared" si="12"/>
        <v>0.40789193976970778</v>
      </c>
      <c r="AB34" s="5">
        <f t="shared" si="13"/>
        <v>0.43663293769015388</v>
      </c>
      <c r="AC34" s="5">
        <v>4.6051500000000001</v>
      </c>
      <c r="AD34" s="5">
        <v>19.191800000000001</v>
      </c>
      <c r="AE34" s="5">
        <f t="shared" si="14"/>
        <v>0.60784349958620476</v>
      </c>
      <c r="AF34" s="5">
        <f t="shared" si="15"/>
        <v>0.43911233952395445</v>
      </c>
      <c r="AG34" s="5">
        <v>5.0273199999999996</v>
      </c>
      <c r="AH34" s="5">
        <v>30.456099999999999</v>
      </c>
      <c r="AI34" s="5">
        <f t="shared" si="16"/>
        <v>0.54385976299738847</v>
      </c>
      <c r="AJ34" s="5">
        <f t="shared" si="17"/>
        <v>0.57464339622641503</v>
      </c>
      <c r="AK34" s="5">
        <v>5.0273199999999996</v>
      </c>
      <c r="AL34" s="5">
        <v>43.5</v>
      </c>
      <c r="AM34" s="5">
        <f t="shared" si="18"/>
        <v>0.77499934483040356</v>
      </c>
      <c r="AN34" s="5">
        <f t="shared" si="19"/>
        <v>0.6189967982924226</v>
      </c>
      <c r="AO34" s="5">
        <v>5.0273199999999996</v>
      </c>
      <c r="AP34" s="5">
        <v>36.8596</v>
      </c>
      <c r="AQ34" s="5">
        <f t="shared" si="20"/>
        <v>0.75609712078736169</v>
      </c>
      <c r="AR34" s="5">
        <f t="shared" si="21"/>
        <v>0.65119976820852754</v>
      </c>
      <c r="AS34" s="5">
        <v>5.0273199999999996</v>
      </c>
      <c r="AT34" s="5">
        <v>32.777799999999999</v>
      </c>
      <c r="AU34" s="5">
        <f t="shared" si="22"/>
        <v>0.86111082563401598</v>
      </c>
      <c r="AV34" s="5">
        <f t="shared" si="23"/>
        <v>0.51936664073356353</v>
      </c>
      <c r="AW34" s="5">
        <v>5.4494899999999999</v>
      </c>
      <c r="AX34" s="5">
        <v>30.870100000000001</v>
      </c>
      <c r="AY34" s="5">
        <f t="shared" si="24"/>
        <v>0.58490566037735847</v>
      </c>
      <c r="AZ34" s="5">
        <f t="shared" si="25"/>
        <v>0.55125178571428568</v>
      </c>
      <c r="BA34" s="5">
        <v>5.4494899999999999</v>
      </c>
      <c r="BB34" s="5">
        <v>50.942999999999998</v>
      </c>
      <c r="BC34" s="5">
        <f t="shared" si="26"/>
        <v>0.83783783783783783</v>
      </c>
      <c r="BD34" s="5">
        <f t="shared" si="27"/>
        <v>0.77193147276578844</v>
      </c>
      <c r="BE34" s="5">
        <v>4.0422500000000001</v>
      </c>
      <c r="BF34" s="5">
        <v>13.207100000000001</v>
      </c>
      <c r="BG34" s="5">
        <f t="shared" si="28"/>
        <v>0.59615370434551773</v>
      </c>
      <c r="BH34" s="5">
        <f t="shared" si="29"/>
        <v>0.45681604360939704</v>
      </c>
      <c r="BI34" s="5">
        <v>4.0422500000000001</v>
      </c>
      <c r="BJ34" s="5">
        <v>16.2698</v>
      </c>
      <c r="BK34" s="5">
        <f t="shared" si="30"/>
        <v>0.58490511434752102</v>
      </c>
      <c r="BL34" s="5">
        <f t="shared" si="31"/>
        <v>0.52727814831379105</v>
      </c>
      <c r="BM34" s="5">
        <v>4.1829799999999997</v>
      </c>
      <c r="BN34" s="5">
        <v>13</v>
      </c>
      <c r="BO34" s="5">
        <f t="shared" si="32"/>
        <v>0.73809565821931589</v>
      </c>
      <c r="BP34" s="5">
        <f t="shared" si="33"/>
        <v>0.23214285714285715</v>
      </c>
      <c r="BQ34" s="5">
        <v>4.1829799999999997</v>
      </c>
      <c r="BR34" s="5">
        <v>25.387499999999999</v>
      </c>
      <c r="BS34" s="5">
        <f t="shared" si="34"/>
        <v>0.77500050950552024</v>
      </c>
      <c r="BT34" s="5">
        <f t="shared" si="35"/>
        <v>0.64150347441566635</v>
      </c>
    </row>
    <row r="35" spans="1:72" ht="20" customHeight="1" x14ac:dyDescent="0.15">
      <c r="A35" s="25">
        <v>4.7537000000000003</v>
      </c>
      <c r="B35" s="4">
        <v>49.216900000000003</v>
      </c>
      <c r="C35" s="5">
        <f t="shared" si="0"/>
        <v>0.86486417646234759</v>
      </c>
      <c r="D35" s="5">
        <f t="shared" si="1"/>
        <v>1</v>
      </c>
      <c r="E35" s="5">
        <v>4.7537000000000003</v>
      </c>
      <c r="F35" s="5">
        <v>14.4903</v>
      </c>
      <c r="G35" s="5">
        <f t="shared" si="2"/>
        <v>0.68085075909481529</v>
      </c>
      <c r="H35" s="5">
        <f t="shared" si="3"/>
        <v>0.24546849801460921</v>
      </c>
      <c r="I35" s="5">
        <v>4.7537000000000003</v>
      </c>
      <c r="J35" s="5">
        <v>49.743600000000001</v>
      </c>
      <c r="K35" s="5">
        <f t="shared" si="4"/>
        <v>0.82051308605920015</v>
      </c>
      <c r="L35" s="5">
        <f t="shared" si="5"/>
        <v>0.77976702736511427</v>
      </c>
      <c r="M35" s="5">
        <v>4.7537000000000003</v>
      </c>
      <c r="N35" s="5">
        <v>38.714300000000001</v>
      </c>
      <c r="O35" s="5">
        <f t="shared" si="6"/>
        <v>0.76190491454875042</v>
      </c>
      <c r="P35" s="5">
        <f t="shared" si="7"/>
        <v>0.63317735992241131</v>
      </c>
      <c r="Q35" s="7"/>
      <c r="R35" s="7"/>
      <c r="S35" s="7"/>
      <c r="T35" s="7"/>
      <c r="U35" s="5">
        <v>4.4631800000000004</v>
      </c>
      <c r="V35" s="5">
        <v>11.7143</v>
      </c>
      <c r="W35" s="5">
        <f t="shared" ref="W35:W59" si="36">U35/7.81056</f>
        <v>0.57142893723369392</v>
      </c>
      <c r="X35" s="5">
        <f t="shared" ref="X35:X59" si="37">V35/29.3878</f>
        <v>0.39861098823321245</v>
      </c>
      <c r="Y35" s="5">
        <v>4.7537000000000003</v>
      </c>
      <c r="Z35" s="5">
        <v>20.842099999999999</v>
      </c>
      <c r="AA35" s="5">
        <f t="shared" ref="AA35:AA66" si="38">Y35/11.29</f>
        <v>0.42105403011514619</v>
      </c>
      <c r="AB35" s="5">
        <f t="shared" ref="AB35:AB66" si="39">Z35/56.8947</f>
        <v>0.3663276192685786</v>
      </c>
      <c r="AC35" s="5">
        <v>4.7537000000000003</v>
      </c>
      <c r="AD35" s="5">
        <v>23.0181</v>
      </c>
      <c r="AE35" s="5">
        <f t="shared" ref="AE35:AE54" si="40">AC35/7.57621</f>
        <v>0.62745092863054219</v>
      </c>
      <c r="AF35" s="5">
        <f t="shared" ref="AF35:AF54" si="41">AD35/43.7059</f>
        <v>0.52665887214312024</v>
      </c>
      <c r="AG35" s="5">
        <v>5.1894900000000002</v>
      </c>
      <c r="AH35" s="5">
        <v>31.0351</v>
      </c>
      <c r="AI35" s="5">
        <f t="shared" ref="AI35:AI60" si="42">AG35/9.24378</f>
        <v>0.56140345183463913</v>
      </c>
      <c r="AJ35" s="5">
        <f t="shared" ref="AJ35:AJ60" si="43">AH35/53</f>
        <v>0.58556792452830186</v>
      </c>
      <c r="AK35" s="5">
        <v>5.1894900000000002</v>
      </c>
      <c r="AL35" s="5">
        <v>47.24</v>
      </c>
      <c r="AM35" s="5">
        <f t="shared" si="18"/>
        <v>0.79999907505468748</v>
      </c>
      <c r="AN35" s="5">
        <f t="shared" si="19"/>
        <v>0.67221629313411591</v>
      </c>
      <c r="AO35" s="5">
        <v>5.1894900000000002</v>
      </c>
      <c r="AP35" s="5">
        <v>42.339100000000002</v>
      </c>
      <c r="AQ35" s="5">
        <f t="shared" si="20"/>
        <v>0.78048710791332276</v>
      </c>
      <c r="AR35" s="5">
        <f t="shared" si="21"/>
        <v>0.74800627533010855</v>
      </c>
      <c r="AS35" s="5">
        <v>5.1894900000000002</v>
      </c>
      <c r="AT35" s="5">
        <v>44.222200000000001</v>
      </c>
      <c r="AU35" s="5">
        <f t="shared" si="22"/>
        <v>0.8888883179346988</v>
      </c>
      <c r="AV35" s="5">
        <f t="shared" si="23"/>
        <v>0.70070399660281635</v>
      </c>
      <c r="AW35" s="5">
        <v>5.6252800000000001</v>
      </c>
      <c r="AX35" s="5">
        <v>32.560299999999998</v>
      </c>
      <c r="AY35" s="5">
        <f t="shared" ref="AY35:AY56" si="44">AW35/9.31687</f>
        <v>0.60377358490566035</v>
      </c>
      <c r="AZ35" s="5">
        <f t="shared" ref="AZ35:AZ56" si="45">AX35/56</f>
        <v>0.5814339285714285</v>
      </c>
      <c r="BA35" s="5">
        <v>5.6252800000000001</v>
      </c>
      <c r="BB35" s="5">
        <v>56.528100000000002</v>
      </c>
      <c r="BC35" s="5">
        <f t="shared" si="26"/>
        <v>0.86486486486486491</v>
      </c>
      <c r="BD35" s="5">
        <f t="shared" si="27"/>
        <v>0.85656163723478729</v>
      </c>
      <c r="BE35" s="5">
        <v>4.17265</v>
      </c>
      <c r="BF35" s="5">
        <v>12.5266</v>
      </c>
      <c r="BG35" s="5">
        <f t="shared" ref="BG35:BG55" si="46">BE35/6.78055</f>
        <v>0.61538518261792918</v>
      </c>
      <c r="BH35" s="5">
        <f t="shared" ref="BH35:BH55" si="47">BF35/28.9112</f>
        <v>0.43327845264119097</v>
      </c>
      <c r="BI35" s="5">
        <v>4.17265</v>
      </c>
      <c r="BJ35" s="5">
        <v>15.445399999999999</v>
      </c>
      <c r="BK35" s="5">
        <f t="shared" ref="BK35:BK56" si="48">BI35/6.91095</f>
        <v>0.6037737214131198</v>
      </c>
      <c r="BL35" s="5">
        <f t="shared" ref="BL35:BL56" si="49">BJ35/30.8562</f>
        <v>0.5005606652795872</v>
      </c>
      <c r="BM35" s="5">
        <v>4.3179100000000004</v>
      </c>
      <c r="BN35" s="5">
        <v>22</v>
      </c>
      <c r="BO35" s="5">
        <f t="shared" si="32"/>
        <v>0.76190434178068422</v>
      </c>
      <c r="BP35" s="5">
        <f t="shared" si="33"/>
        <v>0.39285714285714285</v>
      </c>
      <c r="BQ35" s="5">
        <v>4.3179100000000004</v>
      </c>
      <c r="BR35" s="5">
        <v>23.6</v>
      </c>
      <c r="BS35" s="5">
        <f t="shared" si="34"/>
        <v>0.79999962945053082</v>
      </c>
      <c r="BT35" s="5">
        <f t="shared" si="35"/>
        <v>0.59633607075173722</v>
      </c>
    </row>
    <row r="36" spans="1:72" ht="20" customHeight="1" x14ac:dyDescent="0.15">
      <c r="A36" s="25">
        <v>4.9022600000000001</v>
      </c>
      <c r="B36" s="4">
        <v>46.076000000000001</v>
      </c>
      <c r="C36" s="5">
        <f t="shared" si="0"/>
        <v>0.89189243277958397</v>
      </c>
      <c r="D36" s="5">
        <f t="shared" si="1"/>
        <v>0.93618249016089994</v>
      </c>
      <c r="E36" s="5">
        <v>4.9022600000000001</v>
      </c>
      <c r="F36" s="5">
        <v>12.1068</v>
      </c>
      <c r="G36" s="5">
        <f t="shared" si="2"/>
        <v>0.70212832999140651</v>
      </c>
      <c r="H36" s="5">
        <f t="shared" si="3"/>
        <v>0.20509154481020206</v>
      </c>
      <c r="I36" s="5">
        <v>4.9022600000000001</v>
      </c>
      <c r="J36" s="5">
        <v>51.834299999999999</v>
      </c>
      <c r="K36" s="5">
        <f t="shared" si="4"/>
        <v>0.84615530665893401</v>
      </c>
      <c r="L36" s="5">
        <f t="shared" si="5"/>
        <v>0.81254026702031101</v>
      </c>
      <c r="M36" s="5">
        <v>4.9022600000000001</v>
      </c>
      <c r="N36" s="5">
        <v>38.714300000000001</v>
      </c>
      <c r="O36" s="5">
        <f t="shared" si="6"/>
        <v>0.78571554502719088</v>
      </c>
      <c r="P36" s="5">
        <f t="shared" si="7"/>
        <v>0.63317735992241131</v>
      </c>
      <c r="Q36" s="7"/>
      <c r="R36" s="7"/>
      <c r="S36" s="7"/>
      <c r="T36" s="7"/>
      <c r="U36" s="5">
        <v>4.6026499999999997</v>
      </c>
      <c r="V36" s="5">
        <v>12.2577</v>
      </c>
      <c r="W36" s="5">
        <f t="shared" si="36"/>
        <v>0.58928553138315309</v>
      </c>
      <c r="X36" s="5">
        <f t="shared" si="37"/>
        <v>0.41710165442802799</v>
      </c>
      <c r="Y36" s="5">
        <v>4.9023000000000003</v>
      </c>
      <c r="Z36" s="5">
        <v>23.631599999999999</v>
      </c>
      <c r="AA36" s="5">
        <f t="shared" si="38"/>
        <v>0.43421612046058466</v>
      </c>
      <c r="AB36" s="5">
        <f t="shared" si="39"/>
        <v>0.41535679070282466</v>
      </c>
      <c r="AC36" s="5">
        <v>4.9022600000000001</v>
      </c>
      <c r="AD36" s="5">
        <v>19.1419</v>
      </c>
      <c r="AE36" s="5">
        <f t="shared" si="40"/>
        <v>0.64705967759605398</v>
      </c>
      <c r="AF36" s="5">
        <f t="shared" si="41"/>
        <v>0.43797061723932007</v>
      </c>
      <c r="AG36" s="5">
        <v>5.3516599999999999</v>
      </c>
      <c r="AH36" s="5">
        <v>33.421100000000003</v>
      </c>
      <c r="AI36" s="5">
        <f t="shared" si="42"/>
        <v>0.57894714067188968</v>
      </c>
      <c r="AJ36" s="5">
        <f t="shared" si="43"/>
        <v>0.63058679245283022</v>
      </c>
      <c r="AK36" s="5">
        <v>5.3516599999999999</v>
      </c>
      <c r="AL36" s="5">
        <v>52.465000000000003</v>
      </c>
      <c r="AM36" s="5">
        <f t="shared" si="18"/>
        <v>0.82499880527897118</v>
      </c>
      <c r="AN36" s="5">
        <f t="shared" si="19"/>
        <v>0.74656705798648171</v>
      </c>
      <c r="AO36" s="5">
        <v>5.3516599999999999</v>
      </c>
      <c r="AP36" s="5">
        <v>43.942900000000002</v>
      </c>
      <c r="AQ36" s="5">
        <f t="shared" si="20"/>
        <v>0.80487709503928384</v>
      </c>
      <c r="AR36" s="5">
        <f t="shared" si="21"/>
        <v>0.77634066279640868</v>
      </c>
      <c r="AS36" s="5">
        <v>5.3516599999999999</v>
      </c>
      <c r="AT36" s="5">
        <v>40.333300000000001</v>
      </c>
      <c r="AU36" s="5">
        <f t="shared" si="22"/>
        <v>0.91666581023538152</v>
      </c>
      <c r="AV36" s="5">
        <f t="shared" si="23"/>
        <v>0.63908409138804423</v>
      </c>
      <c r="AW36" s="5">
        <v>5.8010700000000002</v>
      </c>
      <c r="AX36" s="5">
        <v>30.652200000000001</v>
      </c>
      <c r="AY36" s="5">
        <f t="shared" si="44"/>
        <v>0.62264150943396235</v>
      </c>
      <c r="AZ36" s="5">
        <f t="shared" si="45"/>
        <v>0.54736071428571431</v>
      </c>
      <c r="BA36" s="5">
        <v>5.8010700000000002</v>
      </c>
      <c r="BB36" s="5">
        <v>56.718800000000002</v>
      </c>
      <c r="BC36" s="5">
        <f t="shared" si="26"/>
        <v>0.891891891891892</v>
      </c>
      <c r="BD36" s="5">
        <f t="shared" si="27"/>
        <v>0.85945128511293412</v>
      </c>
      <c r="BE36" s="5">
        <v>4.3030400000000002</v>
      </c>
      <c r="BF36" s="5">
        <v>12.165699999999999</v>
      </c>
      <c r="BG36" s="5">
        <f t="shared" si="46"/>
        <v>0.6346151860837248</v>
      </c>
      <c r="BH36" s="5">
        <f t="shared" si="47"/>
        <v>0.42079540109023489</v>
      </c>
      <c r="BI36" s="5">
        <v>4.3030400000000002</v>
      </c>
      <c r="BJ36" s="5">
        <v>18.370200000000001</v>
      </c>
      <c r="BK36" s="5">
        <f t="shared" si="48"/>
        <v>0.62264088149964913</v>
      </c>
      <c r="BL36" s="5">
        <f t="shared" si="49"/>
        <v>0.59534874676726235</v>
      </c>
      <c r="BM36" s="5">
        <v>4.4528499999999998</v>
      </c>
      <c r="BN36" s="5">
        <v>26</v>
      </c>
      <c r="BO36" s="5">
        <f t="shared" si="32"/>
        <v>0.785714789863179</v>
      </c>
      <c r="BP36" s="5">
        <f t="shared" si="33"/>
        <v>0.4642857142857143</v>
      </c>
      <c r="BQ36" s="5">
        <v>4.4528499999999998</v>
      </c>
      <c r="BR36" s="5">
        <v>30.4</v>
      </c>
      <c r="BS36" s="5">
        <f t="shared" si="34"/>
        <v>0.82500060214288762</v>
      </c>
      <c r="BT36" s="5">
        <f t="shared" si="35"/>
        <v>0.76816171825647495</v>
      </c>
    </row>
    <row r="37" spans="1:72" ht="20" customHeight="1" x14ac:dyDescent="0.15">
      <c r="A37" s="25">
        <v>5.0508100000000002</v>
      </c>
      <c r="B37" s="4">
        <v>47.581400000000002</v>
      </c>
      <c r="C37" s="5">
        <f t="shared" si="0"/>
        <v>0.91891886974731052</v>
      </c>
      <c r="D37" s="5">
        <f t="shared" si="1"/>
        <v>0.96676954460764497</v>
      </c>
      <c r="E37" s="5">
        <v>5.0508100000000002</v>
      </c>
      <c r="F37" s="5">
        <v>13.7021</v>
      </c>
      <c r="G37" s="5">
        <f t="shared" si="2"/>
        <v>0.72340446863362939</v>
      </c>
      <c r="H37" s="5">
        <f t="shared" si="3"/>
        <v>0.23211623683746901</v>
      </c>
      <c r="I37" s="5">
        <v>5.0508100000000002</v>
      </c>
      <c r="J37" s="5">
        <v>59.812600000000003</v>
      </c>
      <c r="K37" s="5">
        <f t="shared" si="4"/>
        <v>0.87179580120720046</v>
      </c>
      <c r="L37" s="5">
        <f t="shared" si="5"/>
        <v>0.93760590912154806</v>
      </c>
      <c r="M37" s="5">
        <v>5.0508100000000002</v>
      </c>
      <c r="N37" s="5">
        <v>39</v>
      </c>
      <c r="O37" s="5">
        <f t="shared" si="6"/>
        <v>0.80952457274375211</v>
      </c>
      <c r="P37" s="5">
        <f t="shared" si="7"/>
        <v>0.63785002019858406</v>
      </c>
      <c r="Q37" s="7"/>
      <c r="R37" s="7"/>
      <c r="S37" s="7"/>
      <c r="T37" s="7"/>
      <c r="U37" s="5">
        <v>4.7421199999999999</v>
      </c>
      <c r="V37" s="5">
        <v>12.551</v>
      </c>
      <c r="W37" s="5">
        <f t="shared" si="36"/>
        <v>0.60714212553261226</v>
      </c>
      <c r="X37" s="5">
        <f t="shared" si="37"/>
        <v>0.42708198640252082</v>
      </c>
      <c r="Y37" s="5">
        <v>5.0507999999999997</v>
      </c>
      <c r="Z37" s="5">
        <v>22.526299999999999</v>
      </c>
      <c r="AA37" s="5">
        <f t="shared" si="38"/>
        <v>0.44736935341009743</v>
      </c>
      <c r="AB37" s="5">
        <f t="shared" si="39"/>
        <v>0.39592967358998288</v>
      </c>
      <c r="AC37" s="5">
        <v>5.0508100000000002</v>
      </c>
      <c r="AD37" s="5">
        <v>17.777799999999999</v>
      </c>
      <c r="AE37" s="5">
        <f t="shared" si="40"/>
        <v>0.66666710664039153</v>
      </c>
      <c r="AF37" s="5">
        <f t="shared" si="41"/>
        <v>0.40675972809163063</v>
      </c>
      <c r="AG37" s="5">
        <v>5.5138400000000001</v>
      </c>
      <c r="AH37" s="5">
        <v>34.0351</v>
      </c>
      <c r="AI37" s="5">
        <f t="shared" si="42"/>
        <v>0.59649191131766444</v>
      </c>
      <c r="AJ37" s="5">
        <f t="shared" si="43"/>
        <v>0.64217169811320751</v>
      </c>
      <c r="AK37" s="5">
        <v>5.5138400000000001</v>
      </c>
      <c r="AL37" s="5">
        <v>58.4</v>
      </c>
      <c r="AM37" s="5">
        <f t="shared" si="18"/>
        <v>0.85000007707877612</v>
      </c>
      <c r="AN37" s="5">
        <f t="shared" si="19"/>
        <v>0.83102098897189602</v>
      </c>
      <c r="AO37" s="5">
        <v>5.5138400000000001</v>
      </c>
      <c r="AP37" s="5">
        <v>48.035699999999999</v>
      </c>
      <c r="AQ37" s="5">
        <f t="shared" si="20"/>
        <v>0.8292685861417588</v>
      </c>
      <c r="AR37" s="5">
        <f t="shared" si="21"/>
        <v>0.84864829530798935</v>
      </c>
      <c r="AS37" s="5">
        <v>5.5138400000000001</v>
      </c>
      <c r="AT37" s="5">
        <v>63.1111</v>
      </c>
      <c r="AU37" s="5">
        <f t="shared" si="22"/>
        <v>0.94444501539863446</v>
      </c>
      <c r="AV37" s="5">
        <f t="shared" si="23"/>
        <v>1</v>
      </c>
      <c r="AW37" s="5">
        <v>5.9768600000000003</v>
      </c>
      <c r="AX37" s="5">
        <v>34.111800000000002</v>
      </c>
      <c r="AY37" s="5">
        <f t="shared" si="44"/>
        <v>0.64150943396226423</v>
      </c>
      <c r="AZ37" s="5">
        <f t="shared" si="45"/>
        <v>0.60913928571428577</v>
      </c>
      <c r="BA37" s="5">
        <v>5.9768600000000003</v>
      </c>
      <c r="BB37" s="5">
        <v>64.635499999999993</v>
      </c>
      <c r="BC37" s="5">
        <f t="shared" si="26"/>
        <v>0.91891891891891897</v>
      </c>
      <c r="BD37" s="5">
        <f t="shared" si="27"/>
        <v>0.97941182709995711</v>
      </c>
      <c r="BE37" s="5">
        <v>4.43344</v>
      </c>
      <c r="BF37" s="5">
        <v>13.982200000000001</v>
      </c>
      <c r="BG37" s="5">
        <f t="shared" si="46"/>
        <v>0.65384666435613636</v>
      </c>
      <c r="BH37" s="5">
        <f t="shared" si="47"/>
        <v>0.48362572290323474</v>
      </c>
      <c r="BI37" s="5">
        <v>4.43344</v>
      </c>
      <c r="BJ37" s="5">
        <v>14.421099999999999</v>
      </c>
      <c r="BK37" s="5">
        <f t="shared" si="48"/>
        <v>0.64150948856524792</v>
      </c>
      <c r="BL37" s="5">
        <f t="shared" si="49"/>
        <v>0.46736474355234925</v>
      </c>
      <c r="BM37" s="5">
        <v>4.5877800000000004</v>
      </c>
      <c r="BN37" s="5">
        <v>21</v>
      </c>
      <c r="BO37" s="5">
        <f t="shared" si="32"/>
        <v>0.80952347342454745</v>
      </c>
      <c r="BP37" s="5">
        <f t="shared" si="33"/>
        <v>0.375</v>
      </c>
      <c r="BQ37" s="5">
        <v>4.5877800000000004</v>
      </c>
      <c r="BR37" s="5">
        <v>31.7</v>
      </c>
      <c r="BS37" s="5">
        <f t="shared" si="34"/>
        <v>0.8499997220878982</v>
      </c>
      <c r="BT37" s="5">
        <f t="shared" si="35"/>
        <v>0.80101073910296894</v>
      </c>
    </row>
    <row r="38" spans="1:72" ht="20" customHeight="1" x14ac:dyDescent="0.15">
      <c r="A38" s="25">
        <v>5.1993600000000004</v>
      </c>
      <c r="B38" s="4">
        <v>45.5946</v>
      </c>
      <c r="C38" s="5">
        <f t="shared" si="0"/>
        <v>0.94594530671503707</v>
      </c>
      <c r="D38" s="5">
        <f t="shared" si="1"/>
        <v>0.92640129711542163</v>
      </c>
      <c r="E38" s="5">
        <v>5.1993600000000004</v>
      </c>
      <c r="F38" s="5">
        <v>16.587599999999998</v>
      </c>
      <c r="G38" s="5">
        <f t="shared" si="2"/>
        <v>0.74468060727585228</v>
      </c>
      <c r="H38" s="5">
        <f t="shared" si="3"/>
        <v>0.28099716759950666</v>
      </c>
      <c r="I38" s="5">
        <v>5.1993600000000004</v>
      </c>
      <c r="J38" s="5">
        <v>63.240600000000001</v>
      </c>
      <c r="K38" s="5">
        <f t="shared" si="4"/>
        <v>0.89743629575546691</v>
      </c>
      <c r="L38" s="5">
        <f t="shared" si="5"/>
        <v>0.99134229671327057</v>
      </c>
      <c r="M38" s="5">
        <v>5.1993600000000004</v>
      </c>
      <c r="N38" s="5">
        <v>51</v>
      </c>
      <c r="O38" s="5">
        <f t="shared" si="6"/>
        <v>0.83333360046031324</v>
      </c>
      <c r="P38" s="5">
        <f t="shared" si="7"/>
        <v>0.83411156487507143</v>
      </c>
      <c r="Q38" s="7"/>
      <c r="R38" s="7"/>
      <c r="S38" s="7"/>
      <c r="T38" s="7"/>
      <c r="U38" s="5">
        <v>4.8815999999999997</v>
      </c>
      <c r="V38" s="5">
        <v>13</v>
      </c>
      <c r="W38" s="5">
        <f t="shared" si="36"/>
        <v>0.625</v>
      </c>
      <c r="X38" s="5">
        <f t="shared" si="37"/>
        <v>0.44236043528266833</v>
      </c>
      <c r="Y38" s="5">
        <v>5.1993999999999998</v>
      </c>
      <c r="Z38" s="5">
        <v>18.2105</v>
      </c>
      <c r="AA38" s="5">
        <f t="shared" si="38"/>
        <v>0.4605314437555359</v>
      </c>
      <c r="AB38" s="5">
        <f t="shared" si="39"/>
        <v>0.32007375027902424</v>
      </c>
      <c r="AC38" s="5">
        <v>5.1993600000000004</v>
      </c>
      <c r="AD38" s="5">
        <v>19.207999999999998</v>
      </c>
      <c r="AE38" s="5">
        <f t="shared" si="40"/>
        <v>0.68627453568472896</v>
      </c>
      <c r="AF38" s="5">
        <f t="shared" si="41"/>
        <v>0.43948299886285375</v>
      </c>
      <c r="AG38" s="5">
        <v>5.6760099999999998</v>
      </c>
      <c r="AH38" s="5">
        <v>28.596499999999999</v>
      </c>
      <c r="AI38" s="5">
        <f t="shared" si="42"/>
        <v>0.61403560015491498</v>
      </c>
      <c r="AJ38" s="5">
        <f t="shared" si="43"/>
        <v>0.53955660377358483</v>
      </c>
      <c r="AK38" s="5">
        <v>5.6760099999999998</v>
      </c>
      <c r="AL38" s="5">
        <v>53.375</v>
      </c>
      <c r="AM38" s="5">
        <f t="shared" si="18"/>
        <v>0.87499980730305993</v>
      </c>
      <c r="AN38" s="5">
        <f t="shared" si="19"/>
        <v>0.75951618641052998</v>
      </c>
      <c r="AO38" s="5">
        <v>5.6760099999999998</v>
      </c>
      <c r="AP38" s="5">
        <v>49.9405</v>
      </c>
      <c r="AQ38" s="5">
        <f t="shared" si="20"/>
        <v>0.85365857326771977</v>
      </c>
      <c r="AR38" s="5">
        <f t="shared" si="21"/>
        <v>0.88230045969619764</v>
      </c>
      <c r="AS38" s="5">
        <v>5.6760099999999998</v>
      </c>
      <c r="AT38" s="5">
        <v>50.333300000000001</v>
      </c>
      <c r="AU38" s="5">
        <f t="shared" si="22"/>
        <v>0.97222250769931717</v>
      </c>
      <c r="AV38" s="5">
        <f t="shared" si="23"/>
        <v>0.79753482350965199</v>
      </c>
      <c r="AW38" s="5">
        <v>6.1526500000000004</v>
      </c>
      <c r="AX38" s="5">
        <v>33.512300000000003</v>
      </c>
      <c r="AY38" s="5">
        <f t="shared" si="44"/>
        <v>0.66037735849056611</v>
      </c>
      <c r="AZ38" s="5">
        <f t="shared" si="45"/>
        <v>0.59843392857142863</v>
      </c>
      <c r="BA38" s="5">
        <v>6.1526500000000004</v>
      </c>
      <c r="BB38" s="5">
        <v>65.994200000000006</v>
      </c>
      <c r="BC38" s="5">
        <f t="shared" si="26"/>
        <v>0.94594594594594605</v>
      </c>
      <c r="BD38" s="5">
        <f t="shared" si="27"/>
        <v>1</v>
      </c>
      <c r="BE38" s="5">
        <v>4.5638300000000003</v>
      </c>
      <c r="BF38" s="5">
        <v>11.9467</v>
      </c>
      <c r="BG38" s="5">
        <f t="shared" si="46"/>
        <v>0.67307666782193187</v>
      </c>
      <c r="BH38" s="5">
        <f t="shared" si="47"/>
        <v>0.41322048202772627</v>
      </c>
      <c r="BI38" s="5">
        <v>4.5638300000000003</v>
      </c>
      <c r="BJ38" s="5">
        <v>22.959800000000001</v>
      </c>
      <c r="BK38" s="5">
        <f t="shared" si="48"/>
        <v>0.66037664865177736</v>
      </c>
      <c r="BL38" s="5">
        <f t="shared" si="49"/>
        <v>0.74409032868596914</v>
      </c>
      <c r="BM38" s="5">
        <v>4.7227199999999998</v>
      </c>
      <c r="BN38" s="5">
        <v>32</v>
      </c>
      <c r="BO38" s="5">
        <f t="shared" si="32"/>
        <v>0.83333392150704222</v>
      </c>
      <c r="BP38" s="5">
        <f t="shared" si="33"/>
        <v>0.5714285714285714</v>
      </c>
      <c r="BQ38" s="5">
        <v>4.7227199999999998</v>
      </c>
      <c r="BR38" s="5">
        <v>28.5</v>
      </c>
      <c r="BS38" s="5">
        <f t="shared" si="34"/>
        <v>0.87500069478025488</v>
      </c>
      <c r="BT38" s="5">
        <f t="shared" si="35"/>
        <v>0.72015161086544532</v>
      </c>
    </row>
    <row r="39" spans="1:72" ht="20" customHeight="1" x14ac:dyDescent="0.15">
      <c r="A39" s="25">
        <v>5.3479200000000002</v>
      </c>
      <c r="B39" s="4">
        <v>41.4529</v>
      </c>
      <c r="C39" s="5">
        <f t="shared" si="0"/>
        <v>0.97297356303227345</v>
      </c>
      <c r="D39" s="5">
        <f t="shared" si="1"/>
        <v>0.84224930867242753</v>
      </c>
      <c r="E39" s="5">
        <v>5.3479200000000002</v>
      </c>
      <c r="F39" s="5">
        <v>21.513400000000001</v>
      </c>
      <c r="G39" s="5">
        <f t="shared" si="2"/>
        <v>0.76595817817244338</v>
      </c>
      <c r="H39" s="5">
        <f t="shared" si="3"/>
        <v>0.36444117686918109</v>
      </c>
      <c r="I39" s="5">
        <v>5.3479200000000002</v>
      </c>
      <c r="J39" s="5">
        <v>63.792900000000003</v>
      </c>
      <c r="K39" s="5">
        <f t="shared" si="4"/>
        <v>0.92307851635520077</v>
      </c>
      <c r="L39" s="5">
        <f t="shared" si="5"/>
        <v>1</v>
      </c>
      <c r="M39" s="5">
        <v>5.3479200000000002</v>
      </c>
      <c r="N39" s="5">
        <v>53</v>
      </c>
      <c r="O39" s="5">
        <f t="shared" si="6"/>
        <v>0.85714423093875369</v>
      </c>
      <c r="P39" s="5">
        <f t="shared" si="7"/>
        <v>0.86682182232115257</v>
      </c>
      <c r="Q39" s="7"/>
      <c r="R39" s="7"/>
      <c r="S39" s="7"/>
      <c r="T39" s="7"/>
      <c r="U39" s="5">
        <v>5.0210699999999999</v>
      </c>
      <c r="V39" s="5">
        <v>11.428599999999999</v>
      </c>
      <c r="W39" s="5">
        <f t="shared" si="36"/>
        <v>0.64285659414945917</v>
      </c>
      <c r="X39" s="5">
        <f t="shared" si="37"/>
        <v>0.38888926697473103</v>
      </c>
      <c r="Y39" s="5">
        <v>5.3479000000000001</v>
      </c>
      <c r="Z39" s="5">
        <v>21.7895</v>
      </c>
      <c r="AA39" s="5">
        <f t="shared" si="38"/>
        <v>0.47368467670504877</v>
      </c>
      <c r="AB39" s="5">
        <f t="shared" si="39"/>
        <v>0.38297943393672873</v>
      </c>
      <c r="AC39" s="5">
        <v>5.3479200000000002</v>
      </c>
      <c r="AD39" s="5">
        <v>21.8443</v>
      </c>
      <c r="AE39" s="5">
        <f t="shared" si="40"/>
        <v>0.70588328465024075</v>
      </c>
      <c r="AF39" s="5">
        <f t="shared" si="41"/>
        <v>0.49980208621719263</v>
      </c>
      <c r="AG39" s="5">
        <v>5.8381800000000004</v>
      </c>
      <c r="AH39" s="5">
        <v>28.1053</v>
      </c>
      <c r="AI39" s="5">
        <f t="shared" si="42"/>
        <v>0.63157928899216564</v>
      </c>
      <c r="AJ39" s="5">
        <f t="shared" si="43"/>
        <v>0.530288679245283</v>
      </c>
      <c r="AK39" s="5">
        <v>5.8381800000000004</v>
      </c>
      <c r="AL39" s="5">
        <v>50.24</v>
      </c>
      <c r="AM39" s="5">
        <f t="shared" si="18"/>
        <v>0.89999953752734374</v>
      </c>
      <c r="AN39" s="5">
        <f t="shared" si="19"/>
        <v>0.71490572749911063</v>
      </c>
      <c r="AO39" s="5">
        <v>5.8381800000000004</v>
      </c>
      <c r="AP39" s="5">
        <v>56.602600000000002</v>
      </c>
      <c r="AQ39" s="5">
        <f t="shared" si="20"/>
        <v>0.87804856039368095</v>
      </c>
      <c r="AR39" s="5">
        <f t="shared" si="21"/>
        <v>1</v>
      </c>
      <c r="AS39" s="5">
        <v>5.8381800000000004</v>
      </c>
      <c r="AT39" s="5">
        <v>41</v>
      </c>
      <c r="AU39" s="5">
        <f t="shared" si="22"/>
        <v>1</v>
      </c>
      <c r="AV39" s="5">
        <f t="shared" si="23"/>
        <v>0.64964800169859183</v>
      </c>
      <c r="AW39" s="5">
        <v>6.3284399999999996</v>
      </c>
      <c r="AX39" s="5">
        <v>31.619800000000001</v>
      </c>
      <c r="AY39" s="5">
        <f t="shared" si="44"/>
        <v>0.67924528301886788</v>
      </c>
      <c r="AZ39" s="5">
        <f t="shared" si="45"/>
        <v>0.56463928571428579</v>
      </c>
      <c r="BA39" s="5">
        <v>6.3284399999999996</v>
      </c>
      <c r="BB39" s="5">
        <v>59.9649</v>
      </c>
      <c r="BC39" s="5">
        <f t="shared" si="26"/>
        <v>0.97297297297297292</v>
      </c>
      <c r="BD39" s="5">
        <f t="shared" si="27"/>
        <v>0.90863894099784515</v>
      </c>
      <c r="BE39" s="5">
        <v>4.6942300000000001</v>
      </c>
      <c r="BF39" s="5">
        <v>15.9527</v>
      </c>
      <c r="BG39" s="5">
        <f t="shared" si="46"/>
        <v>0.69230814609434344</v>
      </c>
      <c r="BH39" s="5">
        <f t="shared" si="47"/>
        <v>0.55178270013005337</v>
      </c>
      <c r="BI39" s="5">
        <v>4.6942300000000001</v>
      </c>
      <c r="BJ39" s="5">
        <v>23.658200000000001</v>
      </c>
      <c r="BK39" s="5">
        <f t="shared" si="48"/>
        <v>0.67924525571737615</v>
      </c>
      <c r="BL39" s="5">
        <f t="shared" si="49"/>
        <v>0.76672435361450864</v>
      </c>
      <c r="BM39" s="5">
        <v>4.8576499999999996</v>
      </c>
      <c r="BN39" s="5">
        <v>33</v>
      </c>
      <c r="BO39" s="5">
        <f t="shared" si="32"/>
        <v>0.85714260506841045</v>
      </c>
      <c r="BP39" s="5">
        <f t="shared" si="33"/>
        <v>0.5892857142857143</v>
      </c>
      <c r="BQ39" s="5">
        <v>4.8576499999999996</v>
      </c>
      <c r="BR39" s="5">
        <v>26.8</v>
      </c>
      <c r="BS39" s="5">
        <f t="shared" si="34"/>
        <v>0.89999981472526536</v>
      </c>
      <c r="BT39" s="5">
        <f t="shared" si="35"/>
        <v>0.67719519898926084</v>
      </c>
    </row>
    <row r="40" spans="1:72" ht="20" customHeight="1" x14ac:dyDescent="0.15">
      <c r="A40" s="25">
        <v>5.4964700000000004</v>
      </c>
      <c r="B40" s="4">
        <v>35</v>
      </c>
      <c r="C40" s="5">
        <f t="shared" si="0"/>
        <v>1</v>
      </c>
      <c r="D40" s="5">
        <f t="shared" si="1"/>
        <v>0.71113784086360576</v>
      </c>
      <c r="E40" s="5">
        <v>5.4964700000000004</v>
      </c>
      <c r="F40" s="5">
        <v>21.523299999999999</v>
      </c>
      <c r="G40" s="5">
        <f t="shared" si="2"/>
        <v>0.78723431681466627</v>
      </c>
      <c r="H40" s="5">
        <f t="shared" si="3"/>
        <v>0.36460888479312636</v>
      </c>
      <c r="I40" s="5">
        <v>5.4964700000000004</v>
      </c>
      <c r="J40" s="5">
        <v>56.116399999999999</v>
      </c>
      <c r="K40" s="5">
        <f t="shared" si="4"/>
        <v>0.94871901090346722</v>
      </c>
      <c r="L40" s="5">
        <f t="shared" si="5"/>
        <v>0.87966529190552545</v>
      </c>
      <c r="M40" s="5">
        <v>5.4964700000000004</v>
      </c>
      <c r="N40" s="5">
        <v>61.142899999999997</v>
      </c>
      <c r="O40" s="5">
        <f t="shared" si="6"/>
        <v>0.88095325865531493</v>
      </c>
      <c r="P40" s="5">
        <f t="shared" si="7"/>
        <v>1</v>
      </c>
      <c r="Q40" s="7"/>
      <c r="R40" s="7"/>
      <c r="S40" s="7"/>
      <c r="T40" s="7"/>
      <c r="U40" s="5">
        <v>5.1605499999999997</v>
      </c>
      <c r="V40" s="5">
        <v>14.4566</v>
      </c>
      <c r="W40" s="5">
        <f t="shared" si="36"/>
        <v>0.66071446861684691</v>
      </c>
      <c r="X40" s="5">
        <f t="shared" si="37"/>
        <v>0.49192522066980177</v>
      </c>
      <c r="Y40" s="5">
        <v>5.4965000000000002</v>
      </c>
      <c r="Z40" s="5">
        <v>19.7895</v>
      </c>
      <c r="AA40" s="5">
        <f t="shared" si="38"/>
        <v>0.48684676705048718</v>
      </c>
      <c r="AB40" s="5">
        <f t="shared" si="39"/>
        <v>0.34782677472594109</v>
      </c>
      <c r="AC40" s="5">
        <v>5.4964700000000004</v>
      </c>
      <c r="AD40" s="5">
        <v>21.0031</v>
      </c>
      <c r="AE40" s="5">
        <f t="shared" si="40"/>
        <v>0.72549071369457829</v>
      </c>
      <c r="AF40" s="5">
        <f t="shared" si="41"/>
        <v>0.48055525684175365</v>
      </c>
      <c r="AG40" s="5">
        <v>6.0003500000000001</v>
      </c>
      <c r="AH40" s="5">
        <v>26.368400000000001</v>
      </c>
      <c r="AI40" s="5">
        <f t="shared" si="42"/>
        <v>0.64912297782941619</v>
      </c>
      <c r="AJ40" s="5">
        <f t="shared" si="43"/>
        <v>0.49751698113207549</v>
      </c>
      <c r="AK40" s="5">
        <v>6.0003500000000001</v>
      </c>
      <c r="AL40" s="5">
        <v>48.784999999999997</v>
      </c>
      <c r="AM40" s="5">
        <f t="shared" si="18"/>
        <v>0.92499926775162755</v>
      </c>
      <c r="AN40" s="5">
        <f t="shared" si="19"/>
        <v>0.69420135183208809</v>
      </c>
      <c r="AO40" s="5">
        <v>6.0003500000000001</v>
      </c>
      <c r="AP40" s="5">
        <v>53.228400000000001</v>
      </c>
      <c r="AQ40" s="5">
        <f t="shared" si="20"/>
        <v>0.90243854751964192</v>
      </c>
      <c r="AR40" s="5">
        <f t="shared" si="21"/>
        <v>0.94038789737573891</v>
      </c>
      <c r="AS40" s="7"/>
      <c r="AT40" s="7"/>
      <c r="AU40" s="7"/>
      <c r="AV40" s="7"/>
      <c r="AW40" s="5">
        <v>6.5042299999999997</v>
      </c>
      <c r="AX40" s="5">
        <v>33.654299999999999</v>
      </c>
      <c r="AY40" s="5">
        <f t="shared" si="44"/>
        <v>0.69811320754716977</v>
      </c>
      <c r="AZ40" s="5">
        <f t="shared" si="45"/>
        <v>0.60096964285714283</v>
      </c>
      <c r="BA40" s="5">
        <v>6.5042299999999997</v>
      </c>
      <c r="BB40" s="5">
        <v>56</v>
      </c>
      <c r="BC40" s="5">
        <f t="shared" si="26"/>
        <v>1</v>
      </c>
      <c r="BD40" s="5">
        <f t="shared" si="27"/>
        <v>0.84855941885802078</v>
      </c>
      <c r="BE40" s="5">
        <v>4.82463</v>
      </c>
      <c r="BF40" s="5">
        <v>15.967499999999999</v>
      </c>
      <c r="BG40" s="5">
        <f t="shared" si="46"/>
        <v>0.71153962436675489</v>
      </c>
      <c r="BH40" s="5">
        <f t="shared" si="47"/>
        <v>0.55229461246852429</v>
      </c>
      <c r="BI40" s="5">
        <v>4.82463</v>
      </c>
      <c r="BJ40" s="5">
        <v>13.950900000000001</v>
      </c>
      <c r="BK40" s="5">
        <f t="shared" si="48"/>
        <v>0.69811386278297483</v>
      </c>
      <c r="BL40" s="5">
        <f t="shared" si="49"/>
        <v>0.45212631497073524</v>
      </c>
      <c r="BM40" s="5">
        <v>4.9925899999999999</v>
      </c>
      <c r="BN40" s="5">
        <v>31</v>
      </c>
      <c r="BO40" s="5">
        <f t="shared" si="32"/>
        <v>0.88095305315090544</v>
      </c>
      <c r="BP40" s="5">
        <f t="shared" si="33"/>
        <v>0.5535714285714286</v>
      </c>
      <c r="BQ40" s="5">
        <v>4.9925899999999999</v>
      </c>
      <c r="BR40" s="5">
        <v>39.575000000000003</v>
      </c>
      <c r="BS40" s="5">
        <f t="shared" si="34"/>
        <v>0.92500078741762226</v>
      </c>
      <c r="BT40" s="5">
        <f t="shared" si="35"/>
        <v>1</v>
      </c>
    </row>
    <row r="41" spans="1:72" ht="20" customHeight="1" x14ac:dyDescent="0.15">
      <c r="A41" s="26"/>
      <c r="B41" s="6"/>
      <c r="C41" s="7"/>
      <c r="D41" s="7"/>
      <c r="E41" s="5">
        <v>5.6450199999999997</v>
      </c>
      <c r="F41" s="5">
        <v>19.516100000000002</v>
      </c>
      <c r="G41" s="5">
        <f t="shared" si="2"/>
        <v>0.80851045545688904</v>
      </c>
      <c r="H41" s="5">
        <f t="shared" si="3"/>
        <v>0.33060652671807456</v>
      </c>
      <c r="I41" s="5">
        <v>5.6450199999999997</v>
      </c>
      <c r="J41" s="5">
        <v>43.433900000000001</v>
      </c>
      <c r="K41" s="5">
        <f t="shared" si="4"/>
        <v>0.97435950545173355</v>
      </c>
      <c r="L41" s="5">
        <f t="shared" si="5"/>
        <v>0.68085790111438738</v>
      </c>
      <c r="M41" s="5">
        <v>5.6450199999999997</v>
      </c>
      <c r="N41" s="5">
        <v>55.714300000000001</v>
      </c>
      <c r="O41" s="5">
        <f t="shared" si="6"/>
        <v>0.90476228637187595</v>
      </c>
      <c r="P41" s="5">
        <f t="shared" si="7"/>
        <v>0.91121454821410175</v>
      </c>
      <c r="Q41" s="7"/>
      <c r="R41" s="7"/>
      <c r="S41" s="7"/>
      <c r="T41" s="7"/>
      <c r="U41" s="5">
        <v>5.30002</v>
      </c>
      <c r="V41" s="5">
        <v>15.224500000000001</v>
      </c>
      <c r="W41" s="5">
        <f t="shared" si="36"/>
        <v>0.67857106276630619</v>
      </c>
      <c r="X41" s="5">
        <f t="shared" si="37"/>
        <v>0.51805511130469106</v>
      </c>
      <c r="Y41" s="5">
        <v>5.6449999999999996</v>
      </c>
      <c r="Z41" s="5">
        <v>24</v>
      </c>
      <c r="AA41" s="5">
        <f t="shared" si="38"/>
        <v>0.5</v>
      </c>
      <c r="AB41" s="5">
        <f t="shared" si="39"/>
        <v>0.42183191052945179</v>
      </c>
      <c r="AC41" s="5">
        <v>5.6450199999999997</v>
      </c>
      <c r="AD41" s="5">
        <v>26.859300000000001</v>
      </c>
      <c r="AE41" s="5">
        <f t="shared" si="40"/>
        <v>0.74509814273891561</v>
      </c>
      <c r="AF41" s="5">
        <f t="shared" si="41"/>
        <v>0.61454631983324903</v>
      </c>
      <c r="AG41" s="5">
        <v>6.1625199999999998</v>
      </c>
      <c r="AH41" s="5">
        <v>17.666699999999999</v>
      </c>
      <c r="AI41" s="5">
        <f t="shared" si="42"/>
        <v>0.66666666666666674</v>
      </c>
      <c r="AJ41" s="5">
        <f t="shared" si="43"/>
        <v>0.33333396226415091</v>
      </c>
      <c r="AK41" s="5">
        <v>6.1625199999999998</v>
      </c>
      <c r="AL41" s="5">
        <v>55.54</v>
      </c>
      <c r="AM41" s="5">
        <f t="shared" si="18"/>
        <v>0.94999899797591136</v>
      </c>
      <c r="AN41" s="5">
        <f t="shared" si="19"/>
        <v>0.79032372821060115</v>
      </c>
      <c r="AO41" s="5">
        <v>6.1625199999999998</v>
      </c>
      <c r="AP41" s="5">
        <v>56.136800000000001</v>
      </c>
      <c r="AQ41" s="5">
        <f t="shared" si="20"/>
        <v>0.92682853464560289</v>
      </c>
      <c r="AR41" s="5">
        <f t="shared" si="21"/>
        <v>0.99177069604576462</v>
      </c>
      <c r="AS41" s="7"/>
      <c r="AT41" s="7"/>
      <c r="AU41" s="7"/>
      <c r="AV41" s="7"/>
      <c r="AW41" s="5">
        <v>6.6800199999999998</v>
      </c>
      <c r="AX41" s="5">
        <v>32.7836</v>
      </c>
      <c r="AY41" s="5">
        <f t="shared" si="44"/>
        <v>0.71698113207547165</v>
      </c>
      <c r="AZ41" s="5">
        <f t="shared" si="45"/>
        <v>0.58542142857142854</v>
      </c>
      <c r="BA41" s="7"/>
      <c r="BB41" s="7"/>
      <c r="BC41" s="7"/>
      <c r="BD41" s="7"/>
      <c r="BE41" s="5">
        <v>4.9550200000000002</v>
      </c>
      <c r="BF41" s="5">
        <v>15.414199999999999</v>
      </c>
      <c r="BG41" s="5">
        <f t="shared" si="46"/>
        <v>0.73076962783255051</v>
      </c>
      <c r="BH41" s="5">
        <f t="shared" si="47"/>
        <v>0.53315670051744646</v>
      </c>
      <c r="BI41" s="5">
        <v>4.9550200000000002</v>
      </c>
      <c r="BJ41" s="5">
        <v>16.038399999999999</v>
      </c>
      <c r="BK41" s="5">
        <f t="shared" si="48"/>
        <v>0.71698102286950427</v>
      </c>
      <c r="BL41" s="5">
        <f t="shared" si="49"/>
        <v>0.5197788450943408</v>
      </c>
      <c r="BM41" s="5">
        <v>5.1275199999999996</v>
      </c>
      <c r="BN41" s="5">
        <v>30</v>
      </c>
      <c r="BO41" s="5">
        <f t="shared" si="32"/>
        <v>0.90476173671227367</v>
      </c>
      <c r="BP41" s="5">
        <f t="shared" si="33"/>
        <v>0.5357142857142857</v>
      </c>
      <c r="BQ41" s="5">
        <v>5.1275199999999996</v>
      </c>
      <c r="BR41" s="5">
        <v>34.1</v>
      </c>
      <c r="BS41" s="5">
        <f t="shared" si="34"/>
        <v>0.94999990736263262</v>
      </c>
      <c r="BT41" s="5">
        <f t="shared" si="35"/>
        <v>0.86165508528111179</v>
      </c>
    </row>
    <row r="42" spans="1:72" ht="20" customHeight="1" x14ac:dyDescent="0.15">
      <c r="A42" s="26"/>
      <c r="B42" s="6"/>
      <c r="C42" s="7"/>
      <c r="D42" s="7"/>
      <c r="E42" s="5">
        <v>5.7935699999999999</v>
      </c>
      <c r="F42" s="5">
        <v>22.298300000000001</v>
      </c>
      <c r="G42" s="5">
        <f t="shared" si="2"/>
        <v>0.82978659409911193</v>
      </c>
      <c r="H42" s="5">
        <f t="shared" si="3"/>
        <v>0.37773753540500621</v>
      </c>
      <c r="I42" s="5">
        <v>5.7935699999999999</v>
      </c>
      <c r="J42" s="5">
        <v>55</v>
      </c>
      <c r="K42" s="5">
        <f t="shared" si="4"/>
        <v>1</v>
      </c>
      <c r="L42" s="5">
        <f t="shared" si="5"/>
        <v>0.86216491176917809</v>
      </c>
      <c r="M42" s="5">
        <v>5.7935699999999999</v>
      </c>
      <c r="N42" s="5">
        <v>46.285699999999999</v>
      </c>
      <c r="O42" s="5">
        <f t="shared" si="6"/>
        <v>0.92857131408843718</v>
      </c>
      <c r="P42" s="5">
        <f t="shared" si="7"/>
        <v>0.757008581536041</v>
      </c>
      <c r="Q42" s="7"/>
      <c r="R42" s="7"/>
      <c r="S42" s="7"/>
      <c r="T42" s="7"/>
      <c r="U42" s="5">
        <v>5.4394999999999998</v>
      </c>
      <c r="V42" s="5">
        <v>15.6607</v>
      </c>
      <c r="W42" s="5">
        <f t="shared" si="36"/>
        <v>0.69642893723369381</v>
      </c>
      <c r="X42" s="5">
        <f t="shared" si="37"/>
        <v>0.53289800529471421</v>
      </c>
      <c r="Y42" s="5">
        <v>5.7935999999999996</v>
      </c>
      <c r="Z42" s="5">
        <v>14.421099999999999</v>
      </c>
      <c r="AA42" s="5">
        <f t="shared" si="38"/>
        <v>0.51316209034543847</v>
      </c>
      <c r="AB42" s="5">
        <f t="shared" si="39"/>
        <v>0.25347000687234483</v>
      </c>
      <c r="AC42" s="5">
        <v>5.7935699999999999</v>
      </c>
      <c r="AD42" s="5">
        <v>35.899700000000003</v>
      </c>
      <c r="AE42" s="5">
        <f t="shared" si="40"/>
        <v>0.76470557178325316</v>
      </c>
      <c r="AF42" s="5">
        <f t="shared" si="41"/>
        <v>0.82139253510395627</v>
      </c>
      <c r="AG42" s="5">
        <v>6.3246900000000004</v>
      </c>
      <c r="AH42" s="5">
        <v>20.8947</v>
      </c>
      <c r="AI42" s="5">
        <f t="shared" si="42"/>
        <v>0.68421035550391729</v>
      </c>
      <c r="AJ42" s="5">
        <f t="shared" si="43"/>
        <v>0.39423962264150941</v>
      </c>
      <c r="AK42" s="5">
        <v>6.3246900000000004</v>
      </c>
      <c r="AL42" s="5">
        <v>70.275000000000006</v>
      </c>
      <c r="AM42" s="5">
        <f t="shared" si="18"/>
        <v>0.97499872820019529</v>
      </c>
      <c r="AN42" s="5">
        <f t="shared" si="19"/>
        <v>1</v>
      </c>
      <c r="AO42" s="5">
        <v>6.3246900000000004</v>
      </c>
      <c r="AP42" s="5">
        <v>55.769199999999998</v>
      </c>
      <c r="AQ42" s="5">
        <f t="shared" si="20"/>
        <v>0.95121852177156407</v>
      </c>
      <c r="AR42" s="5">
        <f t="shared" si="21"/>
        <v>0.98527629472851064</v>
      </c>
      <c r="AS42" s="7"/>
      <c r="AT42" s="7"/>
      <c r="AU42" s="7"/>
      <c r="AV42" s="7"/>
      <c r="AW42" s="5">
        <v>6.85581</v>
      </c>
      <c r="AX42" s="5">
        <v>41.374200000000002</v>
      </c>
      <c r="AY42" s="5">
        <f t="shared" si="44"/>
        <v>0.73584905660377364</v>
      </c>
      <c r="AZ42" s="5">
        <f t="shared" si="45"/>
        <v>0.73882500000000007</v>
      </c>
      <c r="BA42" s="7"/>
      <c r="BB42" s="7"/>
      <c r="BC42" s="7"/>
      <c r="BD42" s="7"/>
      <c r="BE42" s="5">
        <v>5.0854200000000001</v>
      </c>
      <c r="BF42" s="5">
        <v>13.5</v>
      </c>
      <c r="BG42" s="5">
        <f t="shared" si="46"/>
        <v>0.75000110610496196</v>
      </c>
      <c r="BH42" s="5">
        <f t="shared" si="47"/>
        <v>0.46694706549710835</v>
      </c>
      <c r="BI42" s="5">
        <v>5.0854200000000001</v>
      </c>
      <c r="BJ42" s="5">
        <v>16.413</v>
      </c>
      <c r="BK42" s="5">
        <f t="shared" si="48"/>
        <v>0.73584962993510306</v>
      </c>
      <c r="BL42" s="5">
        <f t="shared" si="49"/>
        <v>0.53191903085927628</v>
      </c>
      <c r="BM42" s="5">
        <v>5.2624599999999999</v>
      </c>
      <c r="BN42" s="5">
        <v>29</v>
      </c>
      <c r="BO42" s="5">
        <f t="shared" si="32"/>
        <v>0.92857218479476855</v>
      </c>
      <c r="BP42" s="5">
        <f t="shared" si="33"/>
        <v>0.5178571428571429</v>
      </c>
      <c r="BQ42" s="5">
        <v>5.2624599999999999</v>
      </c>
      <c r="BR42" s="5">
        <v>33.15</v>
      </c>
      <c r="BS42" s="5">
        <f t="shared" si="34"/>
        <v>0.97500088005498953</v>
      </c>
      <c r="BT42" s="5">
        <f t="shared" si="35"/>
        <v>0.83765003158559692</v>
      </c>
    </row>
    <row r="43" spans="1:72" ht="20" customHeight="1" x14ac:dyDescent="0.15">
      <c r="A43" s="26"/>
      <c r="B43" s="6"/>
      <c r="C43" s="7"/>
      <c r="D43" s="7"/>
      <c r="E43" s="5">
        <v>5.9421299999999997</v>
      </c>
      <c r="F43" s="5">
        <v>24.5197</v>
      </c>
      <c r="G43" s="5">
        <f t="shared" si="2"/>
        <v>0.85106416499570314</v>
      </c>
      <c r="H43" s="5">
        <f t="shared" si="3"/>
        <v>0.41536848310723823</v>
      </c>
      <c r="I43" s="7"/>
      <c r="J43" s="7"/>
      <c r="K43" s="7"/>
      <c r="L43" s="7"/>
      <c r="M43" s="5">
        <v>5.9421299999999997</v>
      </c>
      <c r="N43" s="5">
        <v>49.571399999999997</v>
      </c>
      <c r="O43" s="5">
        <f t="shared" si="6"/>
        <v>0.95238194456687764</v>
      </c>
      <c r="P43" s="5">
        <f t="shared" si="7"/>
        <v>0.81074662798133557</v>
      </c>
      <c r="Q43" s="7"/>
      <c r="R43" s="7"/>
      <c r="S43" s="7"/>
      <c r="T43" s="7"/>
      <c r="U43" s="5">
        <v>5.57897</v>
      </c>
      <c r="V43" s="5">
        <v>14.673500000000001</v>
      </c>
      <c r="W43" s="5">
        <f t="shared" si="36"/>
        <v>0.71428553138315309</v>
      </c>
      <c r="X43" s="5">
        <f t="shared" si="37"/>
        <v>0.49930583439386417</v>
      </c>
      <c r="Y43" s="5">
        <v>5.9420999999999999</v>
      </c>
      <c r="Z43" s="5">
        <v>15.263199999999999</v>
      </c>
      <c r="AA43" s="5">
        <f t="shared" si="38"/>
        <v>0.52631532329495134</v>
      </c>
      <c r="AB43" s="5">
        <f t="shared" si="39"/>
        <v>0.26827103403304703</v>
      </c>
      <c r="AC43" s="5">
        <v>5.9421299999999997</v>
      </c>
      <c r="AD43" s="5">
        <v>27.1907</v>
      </c>
      <c r="AE43" s="5">
        <f t="shared" si="40"/>
        <v>0.78431432074876484</v>
      </c>
      <c r="AF43" s="5">
        <f t="shared" si="41"/>
        <v>0.6221288201364118</v>
      </c>
      <c r="AG43" s="5">
        <v>6.4868699999999997</v>
      </c>
      <c r="AH43" s="5">
        <v>21.2807</v>
      </c>
      <c r="AI43" s="5">
        <f t="shared" si="42"/>
        <v>0.70175512614969204</v>
      </c>
      <c r="AJ43" s="5">
        <f t="shared" si="43"/>
        <v>0.40152264150943395</v>
      </c>
      <c r="AK43" s="5">
        <v>6.4868699999999997</v>
      </c>
      <c r="AL43" s="5">
        <v>56</v>
      </c>
      <c r="AM43" s="5">
        <f t="shared" si="18"/>
        <v>1</v>
      </c>
      <c r="AN43" s="5">
        <f t="shared" si="19"/>
        <v>0.79686944147990035</v>
      </c>
      <c r="AO43" s="5">
        <v>6.4868699999999997</v>
      </c>
      <c r="AP43" s="5">
        <v>54.050600000000003</v>
      </c>
      <c r="AQ43" s="5">
        <f t="shared" si="20"/>
        <v>0.97561001287403892</v>
      </c>
      <c r="AR43" s="5">
        <f t="shared" si="21"/>
        <v>0.95491373187804096</v>
      </c>
      <c r="AS43" s="7"/>
      <c r="AT43" s="7"/>
      <c r="AU43" s="7"/>
      <c r="AV43" s="7"/>
      <c r="AW43" s="5">
        <v>7.0316000000000001</v>
      </c>
      <c r="AX43" s="5">
        <v>34.594499999999996</v>
      </c>
      <c r="AY43" s="5">
        <f t="shared" si="44"/>
        <v>0.75471698113207553</v>
      </c>
      <c r="AZ43" s="5">
        <f t="shared" si="45"/>
        <v>0.61775892857142856</v>
      </c>
      <c r="BA43" s="7"/>
      <c r="BB43" s="7"/>
      <c r="BC43" s="7"/>
      <c r="BD43" s="7"/>
      <c r="BE43" s="5">
        <v>5.2158100000000003</v>
      </c>
      <c r="BF43" s="5">
        <v>12</v>
      </c>
      <c r="BG43" s="5">
        <f t="shared" si="46"/>
        <v>0.76923110957075758</v>
      </c>
      <c r="BH43" s="5">
        <f t="shared" si="47"/>
        <v>0.41506405821965187</v>
      </c>
      <c r="BI43" s="5">
        <v>5.2158100000000003</v>
      </c>
      <c r="BJ43" s="5">
        <v>13.116400000000001</v>
      </c>
      <c r="BK43" s="5">
        <f t="shared" si="48"/>
        <v>0.75471679002163239</v>
      </c>
      <c r="BL43" s="5">
        <f t="shared" si="49"/>
        <v>0.42508150712012499</v>
      </c>
      <c r="BM43" s="5">
        <v>5.3973899999999997</v>
      </c>
      <c r="BN43" s="5">
        <v>50</v>
      </c>
      <c r="BO43" s="5">
        <f t="shared" si="32"/>
        <v>0.95238086835613678</v>
      </c>
      <c r="BP43" s="5">
        <f t="shared" si="33"/>
        <v>0.8928571428571429</v>
      </c>
      <c r="BQ43" s="5">
        <v>5.3973899999999997</v>
      </c>
      <c r="BR43" s="5">
        <v>32</v>
      </c>
      <c r="BS43" s="5">
        <f t="shared" si="34"/>
        <v>1</v>
      </c>
      <c r="BT43" s="5">
        <f t="shared" si="35"/>
        <v>0.80859128237523681</v>
      </c>
    </row>
    <row r="44" spans="1:72" ht="20" customHeight="1" x14ac:dyDescent="0.15">
      <c r="A44" s="26"/>
      <c r="B44" s="6"/>
      <c r="C44" s="7"/>
      <c r="D44" s="7"/>
      <c r="E44" s="5">
        <v>6.0906799999999999</v>
      </c>
      <c r="F44" s="5">
        <v>36.363999999999997</v>
      </c>
      <c r="G44" s="5">
        <f t="shared" si="2"/>
        <v>0.87234030363792603</v>
      </c>
      <c r="H44" s="5">
        <f t="shared" si="3"/>
        <v>0.61601322690373905</v>
      </c>
      <c r="I44" s="7"/>
      <c r="J44" s="7"/>
      <c r="K44" s="7"/>
      <c r="L44" s="7"/>
      <c r="M44" s="5">
        <v>6.0906799999999999</v>
      </c>
      <c r="N44" s="5">
        <v>47.428600000000003</v>
      </c>
      <c r="O44" s="5">
        <f t="shared" si="6"/>
        <v>0.97619097228343876</v>
      </c>
      <c r="P44" s="5">
        <f t="shared" si="7"/>
        <v>0.77570085815360423</v>
      </c>
      <c r="Q44" s="7"/>
      <c r="R44" s="7"/>
      <c r="S44" s="7"/>
      <c r="T44" s="7"/>
      <c r="U44" s="5">
        <v>5.7184400000000002</v>
      </c>
      <c r="V44" s="5">
        <v>16.556100000000001</v>
      </c>
      <c r="W44" s="5">
        <f t="shared" si="36"/>
        <v>0.73214212553261226</v>
      </c>
      <c r="X44" s="5">
        <f t="shared" si="37"/>
        <v>0.56336643096795269</v>
      </c>
      <c r="Y44" s="5">
        <v>6.0907</v>
      </c>
      <c r="Z44" s="5">
        <v>19.473700000000001</v>
      </c>
      <c r="AA44" s="5">
        <f t="shared" si="38"/>
        <v>0.53947741364038981</v>
      </c>
      <c r="AB44" s="5">
        <f t="shared" si="39"/>
        <v>0.34227616983655773</v>
      </c>
      <c r="AC44" s="5">
        <v>6.0906799999999999</v>
      </c>
      <c r="AD44" s="5">
        <v>27.6828</v>
      </c>
      <c r="AE44" s="5">
        <f t="shared" si="40"/>
        <v>0.80392174979310238</v>
      </c>
      <c r="AF44" s="5">
        <f t="shared" si="41"/>
        <v>0.63338816956063138</v>
      </c>
      <c r="AG44" s="5">
        <v>6.6490400000000003</v>
      </c>
      <c r="AH44" s="5">
        <v>22.157900000000001</v>
      </c>
      <c r="AI44" s="5">
        <f t="shared" si="42"/>
        <v>0.7192988149869427</v>
      </c>
      <c r="AJ44" s="5">
        <f t="shared" si="43"/>
        <v>0.41807358490566038</v>
      </c>
      <c r="AK44" s="7"/>
      <c r="AL44" s="7"/>
      <c r="AM44" s="7"/>
      <c r="AN44" s="7"/>
      <c r="AO44" s="5">
        <v>6.6490400000000003</v>
      </c>
      <c r="AP44" s="5">
        <v>37</v>
      </c>
      <c r="AQ44" s="5">
        <f t="shared" si="20"/>
        <v>1</v>
      </c>
      <c r="AR44" s="5">
        <f t="shared" si="21"/>
        <v>0.65368021963655376</v>
      </c>
      <c r="AS44" s="7"/>
      <c r="AT44" s="7"/>
      <c r="AU44" s="7"/>
      <c r="AV44" s="7"/>
      <c r="AW44" s="5">
        <v>7.2073900000000002</v>
      </c>
      <c r="AX44" s="5">
        <v>37.985799999999998</v>
      </c>
      <c r="AY44" s="5">
        <f t="shared" si="44"/>
        <v>0.77358490566037741</v>
      </c>
      <c r="AZ44" s="5">
        <f t="shared" si="45"/>
        <v>0.67831785714285708</v>
      </c>
      <c r="BA44" s="7"/>
      <c r="BB44" s="7"/>
      <c r="BC44" s="7"/>
      <c r="BD44" s="7"/>
      <c r="BE44" s="5">
        <v>5.3462100000000001</v>
      </c>
      <c r="BF44" s="5">
        <v>14.165699999999999</v>
      </c>
      <c r="BG44" s="5">
        <f t="shared" si="46"/>
        <v>0.78846258784316914</v>
      </c>
      <c r="BH44" s="5">
        <f t="shared" si="47"/>
        <v>0.48997274412684355</v>
      </c>
      <c r="BI44" s="5">
        <v>5.3462100000000001</v>
      </c>
      <c r="BJ44" s="5">
        <v>14.484500000000001</v>
      </c>
      <c r="BK44" s="5">
        <f t="shared" si="48"/>
        <v>0.77358539708723117</v>
      </c>
      <c r="BL44" s="5">
        <f t="shared" si="49"/>
        <v>0.46941943596424707</v>
      </c>
      <c r="BM44" s="5">
        <v>5.53233</v>
      </c>
      <c r="BN44" s="5">
        <v>56</v>
      </c>
      <c r="BO44" s="5">
        <f t="shared" si="32"/>
        <v>0.97619131643863177</v>
      </c>
      <c r="BP44" s="5">
        <f t="shared" si="33"/>
        <v>1</v>
      </c>
      <c r="BQ44" s="7"/>
      <c r="BR44" s="7"/>
      <c r="BS44" s="7"/>
      <c r="BT44" s="7"/>
    </row>
    <row r="45" spans="1:72" ht="20" customHeight="1" x14ac:dyDescent="0.15">
      <c r="A45" s="26"/>
      <c r="B45" s="6"/>
      <c r="C45" s="7"/>
      <c r="D45" s="7"/>
      <c r="E45" s="5">
        <v>6.2392300000000001</v>
      </c>
      <c r="F45" s="5">
        <v>38.554099999999998</v>
      </c>
      <c r="G45" s="5">
        <f t="shared" si="2"/>
        <v>0.89361644228014891</v>
      </c>
      <c r="H45" s="5">
        <f t="shared" si="3"/>
        <v>0.65311394652319454</v>
      </c>
      <c r="I45" s="7"/>
      <c r="J45" s="7"/>
      <c r="K45" s="7"/>
      <c r="L45" s="7"/>
      <c r="M45" s="5">
        <v>6.2392300000000001</v>
      </c>
      <c r="N45" s="5">
        <v>26</v>
      </c>
      <c r="O45" s="5">
        <f t="shared" si="6"/>
        <v>1</v>
      </c>
      <c r="P45" s="5">
        <f t="shared" si="7"/>
        <v>0.425233346799056</v>
      </c>
      <c r="Q45" s="7"/>
      <c r="R45" s="7"/>
      <c r="S45" s="7"/>
      <c r="T45" s="7"/>
      <c r="U45" s="5">
        <v>5.85792</v>
      </c>
      <c r="V45" s="5">
        <v>18</v>
      </c>
      <c r="W45" s="5">
        <f t="shared" si="36"/>
        <v>0.75</v>
      </c>
      <c r="X45" s="5">
        <f t="shared" si="37"/>
        <v>0.61249906423754075</v>
      </c>
      <c r="Y45" s="5">
        <v>6.2392000000000003</v>
      </c>
      <c r="Z45" s="5">
        <v>23.947399999999998</v>
      </c>
      <c r="AA45" s="5">
        <f t="shared" si="38"/>
        <v>0.55263064658990269</v>
      </c>
      <c r="AB45" s="5">
        <f t="shared" si="39"/>
        <v>0.42090739559220802</v>
      </c>
      <c r="AC45" s="5">
        <v>6.2392300000000001</v>
      </c>
      <c r="AD45" s="5">
        <v>32.481000000000002</v>
      </c>
      <c r="AE45" s="5">
        <f t="shared" si="40"/>
        <v>0.82352917883743992</v>
      </c>
      <c r="AF45" s="5">
        <f t="shared" si="41"/>
        <v>0.74317197449314631</v>
      </c>
      <c r="AG45" s="5">
        <v>6.81121</v>
      </c>
      <c r="AH45" s="5">
        <v>21.842099999999999</v>
      </c>
      <c r="AI45" s="5">
        <f t="shared" si="42"/>
        <v>0.73684250382419314</v>
      </c>
      <c r="AJ45" s="5">
        <f t="shared" si="43"/>
        <v>0.41211509433962262</v>
      </c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5">
        <v>7.3831800000000003</v>
      </c>
      <c r="AX45" s="5">
        <v>36.453899999999997</v>
      </c>
      <c r="AY45" s="5">
        <f t="shared" si="44"/>
        <v>0.79245283018867929</v>
      </c>
      <c r="AZ45" s="5">
        <f t="shared" si="45"/>
        <v>0.6509625</v>
      </c>
      <c r="BA45" s="7"/>
      <c r="BB45" s="7"/>
      <c r="BC45" s="7"/>
      <c r="BD45" s="7"/>
      <c r="BE45" s="5">
        <v>5.4766000000000004</v>
      </c>
      <c r="BF45" s="5">
        <v>13.988200000000001</v>
      </c>
      <c r="BG45" s="5">
        <f t="shared" si="46"/>
        <v>0.80769259130896465</v>
      </c>
      <c r="BH45" s="5">
        <f t="shared" si="47"/>
        <v>0.48383325493234458</v>
      </c>
      <c r="BI45" s="5">
        <v>5.4766000000000004</v>
      </c>
      <c r="BJ45" s="5">
        <v>17.2136</v>
      </c>
      <c r="BK45" s="5">
        <f t="shared" si="48"/>
        <v>0.79245255717376062</v>
      </c>
      <c r="BL45" s="5">
        <f t="shared" si="49"/>
        <v>0.55786519402907675</v>
      </c>
      <c r="BM45" s="5">
        <v>5.6672599999999997</v>
      </c>
      <c r="BN45" s="5">
        <v>53</v>
      </c>
      <c r="BO45" s="5">
        <f t="shared" si="32"/>
        <v>1</v>
      </c>
      <c r="BP45" s="5">
        <f t="shared" si="33"/>
        <v>0.9464285714285714</v>
      </c>
      <c r="BQ45" s="7"/>
      <c r="BR45" s="7"/>
      <c r="BS45" s="7"/>
      <c r="BT45" s="7"/>
    </row>
    <row r="46" spans="1:72" ht="20" customHeight="1" x14ac:dyDescent="0.15">
      <c r="A46" s="26"/>
      <c r="B46" s="6"/>
      <c r="C46" s="7"/>
      <c r="D46" s="7"/>
      <c r="E46" s="5">
        <v>6.3877899999999999</v>
      </c>
      <c r="F46" s="5">
        <v>43.671300000000002</v>
      </c>
      <c r="G46" s="5">
        <f t="shared" si="2"/>
        <v>0.91489401317674013</v>
      </c>
      <c r="H46" s="5">
        <f t="shared" si="3"/>
        <v>0.73980030898914473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5">
        <v>5.9973900000000002</v>
      </c>
      <c r="V46" s="5">
        <v>17.686199999999999</v>
      </c>
      <c r="W46" s="5">
        <f t="shared" si="36"/>
        <v>0.76785659414945928</v>
      </c>
      <c r="X46" s="5">
        <f t="shared" si="37"/>
        <v>0.60182116388433293</v>
      </c>
      <c r="Y46" s="5">
        <v>6.3878000000000004</v>
      </c>
      <c r="Z46" s="5">
        <v>28.8947</v>
      </c>
      <c r="AA46" s="5">
        <f t="shared" si="38"/>
        <v>0.56579273693534105</v>
      </c>
      <c r="AB46" s="5">
        <f t="shared" si="39"/>
        <v>0.50786277104897293</v>
      </c>
      <c r="AC46" s="5">
        <v>6.3877899999999999</v>
      </c>
      <c r="AD46" s="5">
        <v>40.525599999999997</v>
      </c>
      <c r="AE46" s="5">
        <f t="shared" si="40"/>
        <v>0.8431379278029516</v>
      </c>
      <c r="AF46" s="5">
        <f t="shared" si="41"/>
        <v>0.92723408052459733</v>
      </c>
      <c r="AG46" s="5">
        <v>6.9733799999999997</v>
      </c>
      <c r="AH46" s="5">
        <v>24.631599999999999</v>
      </c>
      <c r="AI46" s="5">
        <f t="shared" si="42"/>
        <v>0.75438619266144369</v>
      </c>
      <c r="AJ46" s="5">
        <f t="shared" si="43"/>
        <v>0.46474716981132075</v>
      </c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5">
        <v>7.5589700000000004</v>
      </c>
      <c r="AX46" s="5">
        <v>39.634399999999999</v>
      </c>
      <c r="AY46" s="5">
        <f t="shared" si="44"/>
        <v>0.81132075471698117</v>
      </c>
      <c r="AZ46" s="5">
        <f t="shared" si="45"/>
        <v>0.70775714285714286</v>
      </c>
      <c r="BA46" s="7"/>
      <c r="BB46" s="7"/>
      <c r="BC46" s="7"/>
      <c r="BD46" s="7"/>
      <c r="BE46" s="5">
        <v>5.6070000000000002</v>
      </c>
      <c r="BF46" s="5">
        <v>12.1716</v>
      </c>
      <c r="BG46" s="5">
        <f t="shared" si="46"/>
        <v>0.82692406958137621</v>
      </c>
      <c r="BH46" s="5">
        <f t="shared" si="47"/>
        <v>0.42099947425219292</v>
      </c>
      <c r="BI46" s="5">
        <v>5.6070000000000002</v>
      </c>
      <c r="BJ46" s="5">
        <v>16.627600000000001</v>
      </c>
      <c r="BK46" s="5">
        <f t="shared" si="48"/>
        <v>0.81132116423935929</v>
      </c>
      <c r="BL46" s="5">
        <f t="shared" si="49"/>
        <v>0.53887387299797129</v>
      </c>
      <c r="BM46" s="7"/>
      <c r="BN46" s="7"/>
      <c r="BO46" s="7"/>
      <c r="BP46" s="7"/>
      <c r="BQ46" s="7"/>
      <c r="BR46" s="7"/>
      <c r="BS46" s="7"/>
      <c r="BT46" s="7"/>
    </row>
    <row r="47" spans="1:72" ht="20" customHeight="1" x14ac:dyDescent="0.15">
      <c r="A47" s="26"/>
      <c r="B47" s="6"/>
      <c r="C47" s="7"/>
      <c r="D47" s="7"/>
      <c r="E47" s="5">
        <v>6.53634</v>
      </c>
      <c r="F47" s="5">
        <v>48.998199999999997</v>
      </c>
      <c r="G47" s="5">
        <f t="shared" si="2"/>
        <v>0.93617015181896301</v>
      </c>
      <c r="H47" s="5">
        <f t="shared" si="3"/>
        <v>0.83003903020775449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5">
        <v>6.13687</v>
      </c>
      <c r="V47" s="5">
        <v>22.224499999999999</v>
      </c>
      <c r="W47" s="5">
        <f t="shared" si="36"/>
        <v>0.78571446861684702</v>
      </c>
      <c r="X47" s="5">
        <f t="shared" si="37"/>
        <v>0.75624919184151251</v>
      </c>
      <c r="Y47" s="5">
        <v>6.5362999999999998</v>
      </c>
      <c r="Z47" s="5">
        <v>26.1053</v>
      </c>
      <c r="AA47" s="5">
        <f t="shared" si="38"/>
        <v>0.57894596988485392</v>
      </c>
      <c r="AB47" s="5">
        <f t="shared" si="39"/>
        <v>0.45883535724768737</v>
      </c>
      <c r="AC47" s="5">
        <v>6.53634</v>
      </c>
      <c r="AD47" s="5">
        <v>40.319899999999997</v>
      </c>
      <c r="AE47" s="5">
        <f t="shared" si="40"/>
        <v>0.86274535684728915</v>
      </c>
      <c r="AF47" s="5">
        <f t="shared" si="41"/>
        <v>0.92252762212882011</v>
      </c>
      <c r="AG47" s="5">
        <v>7.1355500000000003</v>
      </c>
      <c r="AH47" s="5">
        <v>23.263200000000001</v>
      </c>
      <c r="AI47" s="5">
        <f t="shared" si="42"/>
        <v>0.77192988149869435</v>
      </c>
      <c r="AJ47" s="5">
        <f t="shared" si="43"/>
        <v>0.43892830188679249</v>
      </c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5">
        <v>7.7347599999999996</v>
      </c>
      <c r="AX47" s="5">
        <v>29.866499999999998</v>
      </c>
      <c r="AY47" s="5">
        <f t="shared" si="44"/>
        <v>0.83018867924528295</v>
      </c>
      <c r="AZ47" s="5">
        <f t="shared" si="45"/>
        <v>0.53333035714285715</v>
      </c>
      <c r="BA47" s="7"/>
      <c r="BB47" s="7"/>
      <c r="BC47" s="7"/>
      <c r="BD47" s="7"/>
      <c r="BE47" s="5">
        <v>5.7373900000000004</v>
      </c>
      <c r="BF47" s="5">
        <v>12.384600000000001</v>
      </c>
      <c r="BG47" s="5">
        <f t="shared" si="46"/>
        <v>0.84615407304717172</v>
      </c>
      <c r="BH47" s="5">
        <f t="shared" si="47"/>
        <v>0.42836686128559176</v>
      </c>
      <c r="BI47" s="5">
        <v>5.7373900000000004</v>
      </c>
      <c r="BJ47" s="5">
        <v>18.683199999999999</v>
      </c>
      <c r="BK47" s="5">
        <f t="shared" si="48"/>
        <v>0.83018832432588874</v>
      </c>
      <c r="BL47" s="5">
        <f t="shared" si="49"/>
        <v>0.60549257523609512</v>
      </c>
      <c r="BM47" s="7"/>
      <c r="BN47" s="7"/>
      <c r="BO47" s="7"/>
      <c r="BP47" s="7"/>
      <c r="BQ47" s="7"/>
      <c r="BR47" s="7"/>
      <c r="BS47" s="7"/>
      <c r="BT47" s="7"/>
    </row>
    <row r="48" spans="1:72" ht="20" customHeight="1" x14ac:dyDescent="0.15">
      <c r="A48" s="26"/>
      <c r="B48" s="6"/>
      <c r="C48" s="7"/>
      <c r="D48" s="7"/>
      <c r="E48" s="5">
        <v>6.6848900000000002</v>
      </c>
      <c r="F48" s="5">
        <v>59.031199999999998</v>
      </c>
      <c r="G48" s="5">
        <f t="shared" si="2"/>
        <v>0.9574462904611859</v>
      </c>
      <c r="H48" s="5">
        <f t="shared" si="3"/>
        <v>1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5">
        <v>6.2763400000000003</v>
      </c>
      <c r="V48" s="5">
        <v>21.762799999999999</v>
      </c>
      <c r="W48" s="5">
        <f t="shared" si="36"/>
        <v>0.80357106276630619</v>
      </c>
      <c r="X48" s="5">
        <f t="shared" si="37"/>
        <v>0.74053859084381957</v>
      </c>
      <c r="Y48" s="5">
        <v>6.6848999999999998</v>
      </c>
      <c r="Z48" s="5">
        <v>21.2105</v>
      </c>
      <c r="AA48" s="5">
        <f t="shared" si="38"/>
        <v>0.59210806023029228</v>
      </c>
      <c r="AB48" s="5">
        <f t="shared" si="39"/>
        <v>0.37280273909520567</v>
      </c>
      <c r="AC48" s="5">
        <v>6.6848900000000002</v>
      </c>
      <c r="AD48" s="5">
        <v>38.9343</v>
      </c>
      <c r="AE48" s="5">
        <f t="shared" si="40"/>
        <v>0.88235278589162658</v>
      </c>
      <c r="AF48" s="5">
        <f t="shared" si="41"/>
        <v>0.89082480854987545</v>
      </c>
      <c r="AG48" s="5">
        <v>7.29772</v>
      </c>
      <c r="AH48" s="5">
        <v>15.736800000000001</v>
      </c>
      <c r="AI48" s="5">
        <f t="shared" si="42"/>
        <v>0.7894735703359449</v>
      </c>
      <c r="AJ48" s="5">
        <f t="shared" si="43"/>
        <v>0.29692075471698115</v>
      </c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5">
        <v>7.9105499999999997</v>
      </c>
      <c r="AX48" s="5">
        <v>34.4069</v>
      </c>
      <c r="AY48" s="5">
        <f t="shared" si="44"/>
        <v>0.84905660377358494</v>
      </c>
      <c r="AZ48" s="5">
        <f t="shared" si="45"/>
        <v>0.61440892857142859</v>
      </c>
      <c r="BA48" s="7"/>
      <c r="BB48" s="7"/>
      <c r="BC48" s="7"/>
      <c r="BD48" s="7"/>
      <c r="BE48" s="5">
        <v>5.8677900000000003</v>
      </c>
      <c r="BF48" s="5">
        <v>15.686400000000001</v>
      </c>
      <c r="BG48" s="5">
        <f t="shared" si="46"/>
        <v>0.86538555131958328</v>
      </c>
      <c r="BH48" s="5">
        <f t="shared" si="47"/>
        <v>0.54257173690472893</v>
      </c>
      <c r="BI48" s="5">
        <v>5.8677900000000003</v>
      </c>
      <c r="BJ48" s="5">
        <v>18.037700000000001</v>
      </c>
      <c r="BK48" s="5">
        <f t="shared" si="48"/>
        <v>0.84905693139148752</v>
      </c>
      <c r="BL48" s="5">
        <f t="shared" si="49"/>
        <v>0.58457295454398139</v>
      </c>
      <c r="BM48" s="7"/>
      <c r="BN48" s="7"/>
      <c r="BO48" s="7"/>
      <c r="BP48" s="7"/>
      <c r="BQ48" s="7"/>
      <c r="BR48" s="7"/>
      <c r="BS48" s="7"/>
      <c r="BT48" s="7"/>
    </row>
    <row r="49" spans="1:72" ht="20" customHeight="1" x14ac:dyDescent="0.15">
      <c r="A49" s="26"/>
      <c r="B49" s="6"/>
      <c r="C49" s="7"/>
      <c r="D49" s="7"/>
      <c r="E49" s="5">
        <v>6.83345</v>
      </c>
      <c r="F49" s="5">
        <v>46.301000000000002</v>
      </c>
      <c r="G49" s="5">
        <f t="shared" si="2"/>
        <v>0.97872386135777711</v>
      </c>
      <c r="H49" s="5">
        <f t="shared" si="3"/>
        <v>0.78434793803954528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5">
        <v>6.4158099999999996</v>
      </c>
      <c r="V49" s="5">
        <v>19.520399999999999</v>
      </c>
      <c r="W49" s="5">
        <f t="shared" si="36"/>
        <v>0.82142765691576525</v>
      </c>
      <c r="X49" s="5">
        <f t="shared" si="37"/>
        <v>0.66423481853013833</v>
      </c>
      <c r="Y49" s="5">
        <v>6.8334000000000001</v>
      </c>
      <c r="Z49" s="5">
        <v>22.631599999999999</v>
      </c>
      <c r="AA49" s="5">
        <f t="shared" si="38"/>
        <v>0.60526129317980515</v>
      </c>
      <c r="AB49" s="5">
        <f t="shared" si="39"/>
        <v>0.39778046109743087</v>
      </c>
      <c r="AC49" s="5">
        <v>6.83345</v>
      </c>
      <c r="AD49" s="5">
        <v>34.960799999999999</v>
      </c>
      <c r="AE49" s="5">
        <f t="shared" si="40"/>
        <v>0.90196153485713837</v>
      </c>
      <c r="AF49" s="5">
        <f t="shared" si="41"/>
        <v>0.79991030959206877</v>
      </c>
      <c r="AG49" s="5">
        <v>7.4599000000000002</v>
      </c>
      <c r="AH49" s="5">
        <v>27.771899999999999</v>
      </c>
      <c r="AI49" s="5">
        <f t="shared" si="42"/>
        <v>0.80701834098171965</v>
      </c>
      <c r="AJ49" s="5">
        <f t="shared" si="43"/>
        <v>0.52399811320754719</v>
      </c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5">
        <v>8.0863399999999999</v>
      </c>
      <c r="AX49" s="5">
        <v>41.031300000000002</v>
      </c>
      <c r="AY49" s="5">
        <f t="shared" si="44"/>
        <v>0.86792452830188682</v>
      </c>
      <c r="AZ49" s="5">
        <f t="shared" si="45"/>
        <v>0.73270178571428579</v>
      </c>
      <c r="BA49" s="7"/>
      <c r="BB49" s="7"/>
      <c r="BC49" s="7"/>
      <c r="BD49" s="7"/>
      <c r="BE49" s="5">
        <v>5.9981799999999996</v>
      </c>
      <c r="BF49" s="5">
        <v>17.479299999999999</v>
      </c>
      <c r="BG49" s="5">
        <f t="shared" si="46"/>
        <v>0.88461555478537868</v>
      </c>
      <c r="BH49" s="5">
        <f t="shared" si="47"/>
        <v>0.60458576606989667</v>
      </c>
      <c r="BI49" s="5">
        <v>5.9981799999999996</v>
      </c>
      <c r="BJ49" s="5">
        <v>17.747199999999999</v>
      </c>
      <c r="BK49" s="5">
        <f t="shared" si="48"/>
        <v>0.86792409147801675</v>
      </c>
      <c r="BL49" s="5">
        <f t="shared" si="49"/>
        <v>0.57515831502258863</v>
      </c>
      <c r="BM49" s="7"/>
      <c r="BN49" s="7"/>
      <c r="BO49" s="7"/>
      <c r="BP49" s="7"/>
      <c r="BQ49" s="7"/>
      <c r="BR49" s="7"/>
      <c r="BS49" s="7"/>
      <c r="BT49" s="7"/>
    </row>
    <row r="50" spans="1:72" ht="20" customHeight="1" x14ac:dyDescent="0.15">
      <c r="A50" s="26"/>
      <c r="B50" s="6"/>
      <c r="C50" s="7"/>
      <c r="D50" s="7"/>
      <c r="E50" s="5">
        <v>6.9820000000000002</v>
      </c>
      <c r="F50" s="5">
        <v>45</v>
      </c>
      <c r="G50" s="5">
        <f t="shared" si="2"/>
        <v>1</v>
      </c>
      <c r="H50" s="5">
        <f t="shared" si="3"/>
        <v>0.76230874520592506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5">
        <v>6.5552900000000003</v>
      </c>
      <c r="V50" s="5">
        <v>22.066299999999998</v>
      </c>
      <c r="W50" s="5">
        <f t="shared" si="36"/>
        <v>0.83928553138315309</v>
      </c>
      <c r="X50" s="5">
        <f t="shared" si="37"/>
        <v>0.75086600562138028</v>
      </c>
      <c r="Y50" s="5">
        <v>6.9820000000000002</v>
      </c>
      <c r="Z50" s="5">
        <v>25.315799999999999</v>
      </c>
      <c r="AA50" s="5">
        <f t="shared" si="38"/>
        <v>0.61842338352524362</v>
      </c>
      <c r="AB50" s="5">
        <f t="shared" si="39"/>
        <v>0.44495884502422894</v>
      </c>
      <c r="AC50" s="5">
        <v>6.9820000000000002</v>
      </c>
      <c r="AD50" s="5">
        <v>35.525199999999998</v>
      </c>
      <c r="AE50" s="5">
        <f t="shared" si="40"/>
        <v>0.92156896390147591</v>
      </c>
      <c r="AF50" s="5">
        <f t="shared" si="41"/>
        <v>0.8128238979176724</v>
      </c>
      <c r="AG50" s="5">
        <v>7.6220699999999999</v>
      </c>
      <c r="AH50" s="5">
        <v>27.368400000000001</v>
      </c>
      <c r="AI50" s="5">
        <f t="shared" si="42"/>
        <v>0.8245620298189702</v>
      </c>
      <c r="AJ50" s="5">
        <f t="shared" si="43"/>
        <v>0.51638490566037742</v>
      </c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5">
        <v>8.2621300000000009</v>
      </c>
      <c r="AX50" s="5">
        <v>42.660400000000003</v>
      </c>
      <c r="AY50" s="5">
        <f t="shared" si="44"/>
        <v>0.88679245283018882</v>
      </c>
      <c r="AZ50" s="5">
        <f t="shared" si="45"/>
        <v>0.76179285714285716</v>
      </c>
      <c r="BA50" s="7"/>
      <c r="BB50" s="7"/>
      <c r="BC50" s="7"/>
      <c r="BD50" s="7"/>
      <c r="BE50" s="5">
        <v>6.1285800000000004</v>
      </c>
      <c r="BF50" s="5">
        <v>14.508900000000001</v>
      </c>
      <c r="BG50" s="5">
        <f t="shared" si="46"/>
        <v>0.90384703305779035</v>
      </c>
      <c r="BH50" s="5">
        <f t="shared" si="47"/>
        <v>0.50184357619192566</v>
      </c>
      <c r="BI50" s="5">
        <v>6.1285800000000004</v>
      </c>
      <c r="BJ50" s="5">
        <v>23.248799999999999</v>
      </c>
      <c r="BK50" s="5">
        <f t="shared" si="48"/>
        <v>0.88679269854361564</v>
      </c>
      <c r="BL50" s="5">
        <f t="shared" si="49"/>
        <v>0.75345635561086588</v>
      </c>
      <c r="BM50" s="7"/>
      <c r="BN50" s="7"/>
      <c r="BO50" s="7"/>
      <c r="BP50" s="7"/>
      <c r="BQ50" s="7"/>
      <c r="BR50" s="7"/>
      <c r="BS50" s="7"/>
      <c r="BT50" s="7"/>
    </row>
    <row r="51" spans="1:72" ht="20" customHeight="1" x14ac:dyDescent="0.15">
      <c r="A51" s="26"/>
      <c r="B51" s="6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5">
        <v>6.6947599999999996</v>
      </c>
      <c r="V51" s="5">
        <v>28.571400000000001</v>
      </c>
      <c r="W51" s="5">
        <f t="shared" si="36"/>
        <v>0.85714212553261226</v>
      </c>
      <c r="X51" s="5">
        <f t="shared" si="37"/>
        <v>0.97221976466424853</v>
      </c>
      <c r="Y51" s="5">
        <v>7.1306000000000003</v>
      </c>
      <c r="Z51" s="5">
        <v>30.315799999999999</v>
      </c>
      <c r="AA51" s="5">
        <f t="shared" si="38"/>
        <v>0.63158547387068209</v>
      </c>
      <c r="AB51" s="5">
        <f t="shared" si="39"/>
        <v>0.53284049305119807</v>
      </c>
      <c r="AC51" s="5">
        <v>7.1305500000000004</v>
      </c>
      <c r="AD51" s="5">
        <v>43.7059</v>
      </c>
      <c r="AE51" s="5">
        <f t="shared" si="40"/>
        <v>0.94117639294581334</v>
      </c>
      <c r="AF51" s="5">
        <f t="shared" si="41"/>
        <v>1</v>
      </c>
      <c r="AG51" s="5">
        <v>7.7842399999999996</v>
      </c>
      <c r="AH51" s="5">
        <v>23.7895</v>
      </c>
      <c r="AI51" s="5">
        <f t="shared" si="42"/>
        <v>0.84210571865622075</v>
      </c>
      <c r="AJ51" s="5">
        <f t="shared" si="43"/>
        <v>0.44885849056603772</v>
      </c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5">
        <v>8.4379200000000001</v>
      </c>
      <c r="AX51" s="5">
        <v>44.768599999999999</v>
      </c>
      <c r="AY51" s="5">
        <f t="shared" si="44"/>
        <v>0.90566037735849059</v>
      </c>
      <c r="AZ51" s="5">
        <f t="shared" si="45"/>
        <v>0.79943928571428569</v>
      </c>
      <c r="BA51" s="7"/>
      <c r="BB51" s="7"/>
      <c r="BC51" s="7"/>
      <c r="BD51" s="7"/>
      <c r="BE51" s="5">
        <v>6.2589699999999997</v>
      </c>
      <c r="BF51" s="5">
        <v>28.2485</v>
      </c>
      <c r="BG51" s="5">
        <f t="shared" si="46"/>
        <v>0.92307703652358586</v>
      </c>
      <c r="BH51" s="5">
        <f t="shared" si="47"/>
        <v>0.97707808738481972</v>
      </c>
      <c r="BI51" s="5">
        <v>6.2589699999999997</v>
      </c>
      <c r="BJ51" s="5">
        <v>15.832700000000001</v>
      </c>
      <c r="BK51" s="5">
        <f t="shared" si="48"/>
        <v>0.90565985863014487</v>
      </c>
      <c r="BL51" s="5">
        <f t="shared" si="49"/>
        <v>0.51311243769485548</v>
      </c>
      <c r="BM51" s="7"/>
      <c r="BN51" s="7"/>
      <c r="BO51" s="7"/>
      <c r="BP51" s="7"/>
      <c r="BQ51" s="7"/>
      <c r="BR51" s="7"/>
      <c r="BS51" s="7"/>
      <c r="BT51" s="7"/>
    </row>
    <row r="52" spans="1:72" ht="20" customHeight="1" x14ac:dyDescent="0.15">
      <c r="A52" s="26"/>
      <c r="B52" s="6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5">
        <v>6.8342400000000003</v>
      </c>
      <c r="V52" s="5">
        <v>29</v>
      </c>
      <c r="W52" s="5">
        <f t="shared" si="36"/>
        <v>0.87500000000000011</v>
      </c>
      <c r="X52" s="5">
        <f t="shared" si="37"/>
        <v>0.98680404793826015</v>
      </c>
      <c r="Y52" s="5">
        <v>7.2790999999999997</v>
      </c>
      <c r="Z52" s="5">
        <v>31.315799999999999</v>
      </c>
      <c r="AA52" s="5">
        <f t="shared" si="38"/>
        <v>0.64473870682019485</v>
      </c>
      <c r="AB52" s="5">
        <f t="shared" si="39"/>
        <v>0.55041682265659186</v>
      </c>
      <c r="AC52" s="5">
        <v>7.2791100000000002</v>
      </c>
      <c r="AD52" s="5">
        <v>38.703200000000002</v>
      </c>
      <c r="AE52" s="5">
        <f t="shared" si="40"/>
        <v>0.96078514191132514</v>
      </c>
      <c r="AF52" s="5">
        <f t="shared" si="41"/>
        <v>0.88553719291903388</v>
      </c>
      <c r="AG52" s="5">
        <v>7.9464100000000002</v>
      </c>
      <c r="AH52" s="5">
        <v>25.649100000000001</v>
      </c>
      <c r="AI52" s="5">
        <f t="shared" si="42"/>
        <v>0.85964940749347141</v>
      </c>
      <c r="AJ52" s="5">
        <f t="shared" si="43"/>
        <v>0.48394528301886791</v>
      </c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5">
        <v>8.6137099999999993</v>
      </c>
      <c r="AX52" s="5">
        <v>44.440399999999997</v>
      </c>
      <c r="AY52" s="5">
        <f t="shared" si="44"/>
        <v>0.92452830188679236</v>
      </c>
      <c r="AZ52" s="5">
        <f t="shared" si="45"/>
        <v>0.79357857142857136</v>
      </c>
      <c r="BA52" s="7"/>
      <c r="BB52" s="7"/>
      <c r="BC52" s="7"/>
      <c r="BD52" s="7"/>
      <c r="BE52" s="5">
        <v>6.3893700000000004</v>
      </c>
      <c r="BF52" s="5">
        <v>25.4438</v>
      </c>
      <c r="BG52" s="5">
        <f t="shared" si="46"/>
        <v>0.94230851479599742</v>
      </c>
      <c r="BH52" s="5">
        <f t="shared" si="47"/>
        <v>0.88006724037743156</v>
      </c>
      <c r="BI52" s="5">
        <v>6.3893700000000004</v>
      </c>
      <c r="BJ52" s="5">
        <v>21.800599999999999</v>
      </c>
      <c r="BK52" s="5">
        <f t="shared" si="48"/>
        <v>0.92452846569574376</v>
      </c>
      <c r="BL52" s="5">
        <f t="shared" si="49"/>
        <v>0.70652251411385714</v>
      </c>
      <c r="BM52" s="7"/>
      <c r="BN52" s="7"/>
      <c r="BO52" s="7"/>
      <c r="BP52" s="7"/>
      <c r="BQ52" s="7"/>
      <c r="BR52" s="7"/>
      <c r="BS52" s="7"/>
      <c r="BT52" s="7"/>
    </row>
    <row r="53" spans="1:72" ht="20" customHeight="1" x14ac:dyDescent="0.15">
      <c r="A53" s="26"/>
      <c r="B53" s="6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5">
        <v>6.9737099999999996</v>
      </c>
      <c r="V53" s="5">
        <v>28.387799999999999</v>
      </c>
      <c r="W53" s="5">
        <f t="shared" si="36"/>
        <v>0.89285659414945917</v>
      </c>
      <c r="X53" s="5">
        <f t="shared" si="37"/>
        <v>0.96597227420902554</v>
      </c>
      <c r="Y53" s="5">
        <v>7.4276999999999997</v>
      </c>
      <c r="Z53" s="5">
        <v>26.526299999999999</v>
      </c>
      <c r="AA53" s="5">
        <f t="shared" si="38"/>
        <v>0.65790079716563332</v>
      </c>
      <c r="AB53" s="5">
        <f t="shared" si="39"/>
        <v>0.46623499201155816</v>
      </c>
      <c r="AC53" s="5">
        <v>7.4276600000000004</v>
      </c>
      <c r="AD53" s="5">
        <v>32.341799999999999</v>
      </c>
      <c r="AE53" s="5">
        <f t="shared" si="40"/>
        <v>0.98039257095566257</v>
      </c>
      <c r="AF53" s="5">
        <f t="shared" si="41"/>
        <v>0.73998704980334462</v>
      </c>
      <c r="AG53" s="5">
        <v>8.1085799999999999</v>
      </c>
      <c r="AH53" s="5">
        <v>33.0351</v>
      </c>
      <c r="AI53" s="5">
        <f t="shared" si="42"/>
        <v>0.87719309633072196</v>
      </c>
      <c r="AJ53" s="5">
        <f t="shared" si="43"/>
        <v>0.62330377358490563</v>
      </c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5">
        <v>8.7895000000000003</v>
      </c>
      <c r="AX53" s="5">
        <v>51.825200000000002</v>
      </c>
      <c r="AY53" s="5">
        <f t="shared" si="44"/>
        <v>0.94339622641509435</v>
      </c>
      <c r="AZ53" s="5">
        <f t="shared" si="45"/>
        <v>0.92544999999999999</v>
      </c>
      <c r="BA53" s="7"/>
      <c r="BB53" s="7"/>
      <c r="BC53" s="7"/>
      <c r="BD53" s="7"/>
      <c r="BE53" s="5">
        <v>6.5197599999999998</v>
      </c>
      <c r="BF53" s="5">
        <v>28.911200000000001</v>
      </c>
      <c r="BG53" s="5">
        <f t="shared" si="46"/>
        <v>0.96153851826179293</v>
      </c>
      <c r="BH53" s="5">
        <f t="shared" si="47"/>
        <v>1</v>
      </c>
      <c r="BI53" s="5">
        <v>6.5197599999999998</v>
      </c>
      <c r="BJ53" s="5">
        <v>26.082899999999999</v>
      </c>
      <c r="BK53" s="5">
        <f t="shared" si="48"/>
        <v>0.9433956257822731</v>
      </c>
      <c r="BL53" s="5">
        <f t="shared" si="49"/>
        <v>0.84530499543041582</v>
      </c>
      <c r="BM53" s="7"/>
      <c r="BN53" s="7"/>
      <c r="BO53" s="7"/>
      <c r="BP53" s="7"/>
      <c r="BQ53" s="7"/>
      <c r="BR53" s="7"/>
      <c r="BS53" s="7"/>
      <c r="BT53" s="7"/>
    </row>
    <row r="54" spans="1:72" ht="20" customHeight="1" x14ac:dyDescent="0.15">
      <c r="A54" s="26"/>
      <c r="B54" s="6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5">
        <v>7.1131900000000003</v>
      </c>
      <c r="V54" s="5">
        <v>25.933700000000002</v>
      </c>
      <c r="W54" s="5">
        <f t="shared" si="36"/>
        <v>0.91071446861684702</v>
      </c>
      <c r="X54" s="5">
        <f t="shared" si="37"/>
        <v>0.88246483234539508</v>
      </c>
      <c r="Y54" s="5">
        <v>7.5762</v>
      </c>
      <c r="Z54" s="5">
        <v>27.947399999999998</v>
      </c>
      <c r="AA54" s="5">
        <f t="shared" si="38"/>
        <v>0.67105403011514619</v>
      </c>
      <c r="AB54" s="5">
        <f t="shared" si="39"/>
        <v>0.4912127140137833</v>
      </c>
      <c r="AC54" s="5">
        <v>7.5762099999999997</v>
      </c>
      <c r="AD54" s="5">
        <v>41</v>
      </c>
      <c r="AE54" s="5">
        <f t="shared" si="40"/>
        <v>1</v>
      </c>
      <c r="AF54" s="5">
        <f t="shared" si="41"/>
        <v>0.93808845030076027</v>
      </c>
      <c r="AG54" s="5">
        <v>8.2707499999999996</v>
      </c>
      <c r="AH54" s="5">
        <v>33.052599999999998</v>
      </c>
      <c r="AI54" s="5">
        <f t="shared" si="42"/>
        <v>0.89473678516797239</v>
      </c>
      <c r="AJ54" s="5">
        <f t="shared" si="43"/>
        <v>0.62363396226415091</v>
      </c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5">
        <v>8.9652899999999995</v>
      </c>
      <c r="AX54" s="5">
        <v>48.972900000000003</v>
      </c>
      <c r="AY54" s="5">
        <f t="shared" si="44"/>
        <v>0.96226415094339623</v>
      </c>
      <c r="AZ54" s="5">
        <f t="shared" si="45"/>
        <v>0.87451607142857146</v>
      </c>
      <c r="BA54" s="7"/>
      <c r="BB54" s="7"/>
      <c r="BC54" s="7"/>
      <c r="BD54" s="7"/>
      <c r="BE54" s="5">
        <v>6.6501599999999996</v>
      </c>
      <c r="BF54" s="5">
        <v>20.934899999999999</v>
      </c>
      <c r="BG54" s="5">
        <f t="shared" si="46"/>
        <v>0.98076999653420438</v>
      </c>
      <c r="BH54" s="5">
        <f t="shared" si="47"/>
        <v>0.72411037936854916</v>
      </c>
      <c r="BI54" s="5">
        <v>6.6501599999999996</v>
      </c>
      <c r="BJ54" s="5">
        <v>24.114999999999998</v>
      </c>
      <c r="BK54" s="5">
        <f t="shared" si="48"/>
        <v>0.96226423284787188</v>
      </c>
      <c r="BL54" s="5">
        <f t="shared" si="49"/>
        <v>0.78152850966742493</v>
      </c>
      <c r="BM54" s="7"/>
      <c r="BN54" s="7"/>
      <c r="BO54" s="7"/>
      <c r="BP54" s="7"/>
      <c r="BQ54" s="7"/>
      <c r="BR54" s="7"/>
      <c r="BS54" s="7"/>
      <c r="BT54" s="7"/>
    </row>
    <row r="55" spans="1:72" ht="20" customHeight="1" x14ac:dyDescent="0.15">
      <c r="A55" s="26"/>
      <c r="B55" s="6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5">
        <v>7.2526599999999997</v>
      </c>
      <c r="V55" s="5">
        <v>29.387799999999999</v>
      </c>
      <c r="W55" s="5">
        <f t="shared" si="36"/>
        <v>0.92857106276630608</v>
      </c>
      <c r="X55" s="5">
        <f t="shared" si="37"/>
        <v>1</v>
      </c>
      <c r="Y55" s="5">
        <v>7.7248000000000001</v>
      </c>
      <c r="Z55" s="5">
        <v>26.421099999999999</v>
      </c>
      <c r="AA55" s="5">
        <f t="shared" si="38"/>
        <v>0.68421612046058466</v>
      </c>
      <c r="AB55" s="5">
        <f t="shared" si="39"/>
        <v>0.46438596213707073</v>
      </c>
      <c r="AC55" s="7"/>
      <c r="AD55" s="7"/>
      <c r="AE55" s="7"/>
      <c r="AF55" s="7"/>
      <c r="AG55" s="5">
        <v>8.4329300000000007</v>
      </c>
      <c r="AH55" s="5">
        <v>36.456099999999999</v>
      </c>
      <c r="AI55" s="5">
        <f t="shared" si="42"/>
        <v>0.91228155581374737</v>
      </c>
      <c r="AJ55" s="5">
        <f t="shared" si="43"/>
        <v>0.68785094339622643</v>
      </c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5">
        <v>9.1410800000000005</v>
      </c>
      <c r="AX55" s="5">
        <v>52.1524</v>
      </c>
      <c r="AY55" s="5">
        <f t="shared" si="44"/>
        <v>0.98113207547169823</v>
      </c>
      <c r="AZ55" s="5">
        <f t="shared" si="45"/>
        <v>0.93129285714285714</v>
      </c>
      <c r="BA55" s="7"/>
      <c r="BB55" s="7"/>
      <c r="BC55" s="7"/>
      <c r="BD55" s="7"/>
      <c r="BE55" s="5">
        <v>6.7805499999999999</v>
      </c>
      <c r="BF55" s="5">
        <v>26</v>
      </c>
      <c r="BG55" s="5">
        <f t="shared" si="46"/>
        <v>1</v>
      </c>
      <c r="BH55" s="5">
        <f t="shared" si="47"/>
        <v>0.89930545947591245</v>
      </c>
      <c r="BI55" s="5">
        <v>6.7805499999999999</v>
      </c>
      <c r="BJ55" s="5">
        <v>30.856200000000001</v>
      </c>
      <c r="BK55" s="5">
        <f t="shared" si="48"/>
        <v>0.98113139293440121</v>
      </c>
      <c r="BL55" s="5">
        <f t="shared" si="49"/>
        <v>1</v>
      </c>
      <c r="BM55" s="7"/>
      <c r="BN55" s="7"/>
      <c r="BO55" s="7"/>
      <c r="BP55" s="7"/>
      <c r="BQ55" s="7"/>
      <c r="BR55" s="7"/>
      <c r="BS55" s="7"/>
      <c r="BT55" s="7"/>
    </row>
    <row r="56" spans="1:72" ht="20" customHeight="1" x14ac:dyDescent="0.15">
      <c r="A56" s="26"/>
      <c r="B56" s="6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5">
        <v>7.3921299999999999</v>
      </c>
      <c r="V56" s="5">
        <v>28.339300000000001</v>
      </c>
      <c r="W56" s="5">
        <f t="shared" si="36"/>
        <v>0.94642765691576536</v>
      </c>
      <c r="X56" s="5">
        <f t="shared" si="37"/>
        <v>0.96432192950816331</v>
      </c>
      <c r="Y56" s="5">
        <v>7.8733000000000004</v>
      </c>
      <c r="Z56" s="5">
        <v>38</v>
      </c>
      <c r="AA56" s="5">
        <f t="shared" si="38"/>
        <v>0.69736935341009754</v>
      </c>
      <c r="AB56" s="5">
        <f t="shared" si="39"/>
        <v>0.66790052500496533</v>
      </c>
      <c r="AC56" s="7"/>
      <c r="AD56" s="7"/>
      <c r="AE56" s="7"/>
      <c r="AF56" s="7"/>
      <c r="AG56" s="5">
        <v>8.5951000000000004</v>
      </c>
      <c r="AH56" s="5">
        <v>38.210500000000003</v>
      </c>
      <c r="AI56" s="5">
        <f t="shared" si="42"/>
        <v>0.92982524465099792</v>
      </c>
      <c r="AJ56" s="5">
        <f t="shared" si="43"/>
        <v>0.72095283018867928</v>
      </c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5">
        <v>9.3168699999999998</v>
      </c>
      <c r="AX56" s="5">
        <v>56</v>
      </c>
      <c r="AY56" s="5">
        <f t="shared" si="44"/>
        <v>1</v>
      </c>
      <c r="AZ56" s="5">
        <f t="shared" si="45"/>
        <v>1</v>
      </c>
      <c r="BA56" s="7"/>
      <c r="BB56" s="7"/>
      <c r="BC56" s="7"/>
      <c r="BD56" s="7"/>
      <c r="BE56" s="7"/>
      <c r="BF56" s="7"/>
      <c r="BG56" s="7"/>
      <c r="BH56" s="7"/>
      <c r="BI56" s="5">
        <v>6.9109499999999997</v>
      </c>
      <c r="BJ56" s="5">
        <v>27</v>
      </c>
      <c r="BK56" s="5">
        <f t="shared" si="48"/>
        <v>1</v>
      </c>
      <c r="BL56" s="5">
        <f t="shared" si="49"/>
        <v>0.87502673692807276</v>
      </c>
      <c r="BM56" s="7"/>
      <c r="BN56" s="7"/>
      <c r="BO56" s="7"/>
      <c r="BP56" s="7"/>
      <c r="BQ56" s="7"/>
      <c r="BR56" s="7"/>
      <c r="BS56" s="7"/>
      <c r="BT56" s="7"/>
    </row>
    <row r="57" spans="1:72" ht="20" customHeight="1" x14ac:dyDescent="0.15">
      <c r="A57" s="26"/>
      <c r="B57" s="6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5">
        <v>7.5316099999999997</v>
      </c>
      <c r="V57" s="5">
        <v>29.387799999999999</v>
      </c>
      <c r="W57" s="5">
        <f t="shared" si="36"/>
        <v>0.96428553138315309</v>
      </c>
      <c r="X57" s="5">
        <f t="shared" si="37"/>
        <v>1</v>
      </c>
      <c r="Y57" s="5">
        <v>8.0219000000000005</v>
      </c>
      <c r="Z57" s="5">
        <v>32.789499999999997</v>
      </c>
      <c r="AA57" s="5">
        <f t="shared" si="38"/>
        <v>0.71053144375553601</v>
      </c>
      <c r="AB57" s="5">
        <f t="shared" si="39"/>
        <v>0.57631905959606078</v>
      </c>
      <c r="AC57" s="7"/>
      <c r="AD57" s="7"/>
      <c r="AE57" s="7"/>
      <c r="AF57" s="7"/>
      <c r="AG57" s="5">
        <v>8.7572700000000001</v>
      </c>
      <c r="AH57" s="5">
        <v>49.684199999999997</v>
      </c>
      <c r="AI57" s="5">
        <f t="shared" si="42"/>
        <v>0.94736893348824835</v>
      </c>
      <c r="AJ57" s="5">
        <f t="shared" si="43"/>
        <v>0.93743773584905654</v>
      </c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</row>
    <row r="58" spans="1:72" ht="20" customHeight="1" x14ac:dyDescent="0.15">
      <c r="A58" s="26"/>
      <c r="B58" s="6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5">
        <v>7.6710799999999999</v>
      </c>
      <c r="V58" s="5">
        <v>22.8291</v>
      </c>
      <c r="W58" s="5">
        <f t="shared" si="36"/>
        <v>0.98214212553261226</v>
      </c>
      <c r="X58" s="5">
        <f t="shared" si="37"/>
        <v>0.77682235485473572</v>
      </c>
      <c r="Y58" s="5">
        <v>8.1704000000000008</v>
      </c>
      <c r="Z58" s="5">
        <v>30.842099999999999</v>
      </c>
      <c r="AA58" s="5">
        <f t="shared" si="38"/>
        <v>0.72368467670504888</v>
      </c>
      <c r="AB58" s="5">
        <f t="shared" si="39"/>
        <v>0.54209091532251685</v>
      </c>
      <c r="AC58" s="7"/>
      <c r="AD58" s="7"/>
      <c r="AE58" s="7"/>
      <c r="AF58" s="7"/>
      <c r="AG58" s="5">
        <v>8.9194399999999998</v>
      </c>
      <c r="AH58" s="5">
        <v>43.9298</v>
      </c>
      <c r="AI58" s="5">
        <f t="shared" si="42"/>
        <v>0.9649126223254989</v>
      </c>
      <c r="AJ58" s="5">
        <f t="shared" si="43"/>
        <v>0.82886415094339627</v>
      </c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</row>
    <row r="59" spans="1:72" ht="20" customHeight="1" x14ac:dyDescent="0.15">
      <c r="A59" s="26"/>
      <c r="B59" s="6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5">
        <v>7.8105599999999997</v>
      </c>
      <c r="V59" s="5">
        <v>14</v>
      </c>
      <c r="W59" s="5">
        <f t="shared" si="36"/>
        <v>1</v>
      </c>
      <c r="X59" s="5">
        <f t="shared" si="37"/>
        <v>0.47638816107364285</v>
      </c>
      <c r="Y59" s="5">
        <v>8.3190000000000008</v>
      </c>
      <c r="Z59" s="5">
        <v>34.842100000000002</v>
      </c>
      <c r="AA59" s="5">
        <f t="shared" si="38"/>
        <v>0.73684676705048724</v>
      </c>
      <c r="AB59" s="5">
        <f t="shared" si="39"/>
        <v>0.61239623374409224</v>
      </c>
      <c r="AC59" s="7"/>
      <c r="AD59" s="7"/>
      <c r="AE59" s="7"/>
      <c r="AF59" s="7"/>
      <c r="AG59" s="5">
        <v>9.0816099999999995</v>
      </c>
      <c r="AH59" s="5">
        <v>48.017499999999998</v>
      </c>
      <c r="AI59" s="5">
        <f t="shared" si="42"/>
        <v>0.98245631116274945</v>
      </c>
      <c r="AJ59" s="5">
        <f t="shared" si="43"/>
        <v>0.90599056603773587</v>
      </c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</row>
    <row r="60" spans="1:72" ht="20" customHeight="1" x14ac:dyDescent="0.15">
      <c r="A60" s="26"/>
      <c r="B60" s="6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5">
        <v>8.4674999999999994</v>
      </c>
      <c r="Z60" s="5">
        <v>40</v>
      </c>
      <c r="AA60" s="5">
        <f t="shared" si="38"/>
        <v>0.75</v>
      </c>
      <c r="AB60" s="5">
        <f t="shared" si="39"/>
        <v>0.70305318421575291</v>
      </c>
      <c r="AC60" s="7"/>
      <c r="AD60" s="7"/>
      <c r="AE60" s="7"/>
      <c r="AF60" s="7"/>
      <c r="AG60" s="5">
        <v>9.2437799999999992</v>
      </c>
      <c r="AH60" s="5">
        <v>53</v>
      </c>
      <c r="AI60" s="5">
        <f t="shared" si="42"/>
        <v>1</v>
      </c>
      <c r="AJ60" s="5">
        <f t="shared" si="43"/>
        <v>1</v>
      </c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</row>
    <row r="61" spans="1:72" ht="20" customHeight="1" x14ac:dyDescent="0.15">
      <c r="A61" s="26"/>
      <c r="B61" s="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5">
        <v>8.6160999999999994</v>
      </c>
      <c r="Z61" s="5">
        <v>31.842099999999999</v>
      </c>
      <c r="AA61" s="5">
        <f t="shared" si="38"/>
        <v>0.76316209034543847</v>
      </c>
      <c r="AB61" s="5">
        <f t="shared" si="39"/>
        <v>0.55966724492791065</v>
      </c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</row>
    <row r="62" spans="1:72" ht="20" customHeight="1" x14ac:dyDescent="0.15">
      <c r="A62" s="26"/>
      <c r="B62" s="6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5">
        <v>8.7645999999999997</v>
      </c>
      <c r="Z62" s="5">
        <v>35.842100000000002</v>
      </c>
      <c r="AA62" s="5">
        <f t="shared" si="38"/>
        <v>0.77631532329495134</v>
      </c>
      <c r="AB62" s="5">
        <f t="shared" si="39"/>
        <v>0.62997256334948604</v>
      </c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</row>
    <row r="63" spans="1:72" ht="20" customHeight="1" x14ac:dyDescent="0.15">
      <c r="A63" s="26"/>
      <c r="B63" s="6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5">
        <v>8.9131999999999998</v>
      </c>
      <c r="Z63" s="5">
        <v>41.210500000000003</v>
      </c>
      <c r="AA63" s="5">
        <f t="shared" si="38"/>
        <v>0.78947741364038981</v>
      </c>
      <c r="AB63" s="5">
        <f t="shared" si="39"/>
        <v>0.72432933120308229</v>
      </c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</row>
    <row r="64" spans="1:72" ht="20" customHeight="1" x14ac:dyDescent="0.15">
      <c r="A64" s="26"/>
      <c r="B64" s="6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5">
        <v>9.0617000000000001</v>
      </c>
      <c r="Z64" s="5">
        <v>48.263199999999998</v>
      </c>
      <c r="AA64" s="5">
        <f t="shared" si="38"/>
        <v>0.80263064658990269</v>
      </c>
      <c r="AB64" s="5">
        <f t="shared" si="39"/>
        <v>0.84828991101104312</v>
      </c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</row>
    <row r="65" spans="1:72" ht="20" customHeight="1" x14ac:dyDescent="0.15">
      <c r="A65" s="26"/>
      <c r="B65" s="6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5">
        <v>9.2103000000000002</v>
      </c>
      <c r="Z65" s="5">
        <v>47.947400000000002</v>
      </c>
      <c r="AA65" s="5">
        <f t="shared" si="38"/>
        <v>0.81579273693534105</v>
      </c>
      <c r="AB65" s="5">
        <f t="shared" si="39"/>
        <v>0.84273930612165981</v>
      </c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</row>
    <row r="66" spans="1:72" ht="20" customHeight="1" x14ac:dyDescent="0.15">
      <c r="A66" s="26"/>
      <c r="B66" s="6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5">
        <v>9.3589000000000002</v>
      </c>
      <c r="Z66" s="5">
        <v>41.1053</v>
      </c>
      <c r="AA66" s="5">
        <f t="shared" si="38"/>
        <v>0.82895482728077952</v>
      </c>
      <c r="AB66" s="5">
        <f t="shared" si="39"/>
        <v>0.72248030132859475</v>
      </c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</row>
    <row r="67" spans="1:72" ht="20" customHeight="1" x14ac:dyDescent="0.15">
      <c r="A67" s="26"/>
      <c r="B67" s="6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5">
        <v>9.5074000000000005</v>
      </c>
      <c r="Z67" s="5">
        <v>48.315800000000003</v>
      </c>
      <c r="AA67" s="5">
        <f t="shared" ref="AA67:AA79" si="50">Y67/11.29</f>
        <v>0.84210806023029239</v>
      </c>
      <c r="AB67" s="5">
        <f t="shared" ref="AB67:AB79" si="51">Z67/56.8947</f>
        <v>0.849214425948287</v>
      </c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</row>
    <row r="68" spans="1:72" ht="20" customHeight="1" x14ac:dyDescent="0.15">
      <c r="A68" s="26"/>
      <c r="B68" s="6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5">
        <v>9.6560000000000006</v>
      </c>
      <c r="Z68" s="5">
        <v>47.315800000000003</v>
      </c>
      <c r="AA68" s="5">
        <f t="shared" si="50"/>
        <v>0.85527015057573086</v>
      </c>
      <c r="AB68" s="5">
        <f t="shared" si="51"/>
        <v>0.8316380963428931</v>
      </c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</row>
    <row r="69" spans="1:72" ht="20" customHeight="1" x14ac:dyDescent="0.15">
      <c r="A69" s="26"/>
      <c r="B69" s="6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5">
        <v>9.8045000000000009</v>
      </c>
      <c r="Z69" s="5">
        <v>44.315800000000003</v>
      </c>
      <c r="AA69" s="5">
        <f t="shared" si="50"/>
        <v>0.86842338352524373</v>
      </c>
      <c r="AB69" s="5">
        <f t="shared" si="51"/>
        <v>0.77890910752671172</v>
      </c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</row>
    <row r="70" spans="1:72" ht="20" customHeight="1" x14ac:dyDescent="0.15">
      <c r="A70" s="26"/>
      <c r="B70" s="6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5">
        <v>9.9530999999999992</v>
      </c>
      <c r="Z70" s="5">
        <v>46.684199999999997</v>
      </c>
      <c r="AA70" s="5">
        <f t="shared" si="50"/>
        <v>0.88158547387068198</v>
      </c>
      <c r="AB70" s="5">
        <f t="shared" si="51"/>
        <v>0.82053688656412627</v>
      </c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</row>
    <row r="71" spans="1:72" ht="20" customHeight="1" x14ac:dyDescent="0.15">
      <c r="A71" s="26"/>
      <c r="B71" s="6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5">
        <v>10.101599999999999</v>
      </c>
      <c r="Z71" s="5">
        <v>52.631599999999999</v>
      </c>
      <c r="AA71" s="5">
        <f t="shared" si="50"/>
        <v>0.89473870682019485</v>
      </c>
      <c r="AB71" s="5">
        <f t="shared" si="51"/>
        <v>0.92507034925924558</v>
      </c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</row>
    <row r="72" spans="1:72" ht="20" customHeight="1" x14ac:dyDescent="0.15">
      <c r="A72" s="26"/>
      <c r="B72" s="6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5">
        <v>10.2502</v>
      </c>
      <c r="Z72" s="5">
        <v>55.526299999999999</v>
      </c>
      <c r="AA72" s="5">
        <f t="shared" si="50"/>
        <v>0.90790079716563332</v>
      </c>
      <c r="AB72" s="5">
        <f t="shared" si="51"/>
        <v>0.97594855056797902</v>
      </c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</row>
    <row r="73" spans="1:72" ht="20" customHeight="1" x14ac:dyDescent="0.15">
      <c r="A73" s="26"/>
      <c r="B73" s="6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5">
        <v>10.3987</v>
      </c>
      <c r="Z73" s="5">
        <v>50.789499999999997</v>
      </c>
      <c r="AA73" s="5">
        <f t="shared" si="50"/>
        <v>0.92105403011514619</v>
      </c>
      <c r="AB73" s="5">
        <f t="shared" si="51"/>
        <v>0.8926929924931496</v>
      </c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</row>
    <row r="74" spans="1:72" ht="20" customHeight="1" x14ac:dyDescent="0.15">
      <c r="A74" s="26"/>
      <c r="B74" s="6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5">
        <v>10.5473</v>
      </c>
      <c r="Z74" s="5">
        <v>48.421100000000003</v>
      </c>
      <c r="AA74" s="5">
        <f t="shared" si="50"/>
        <v>0.93421612046058466</v>
      </c>
      <c r="AB74" s="5">
        <f t="shared" si="51"/>
        <v>0.85106521345573494</v>
      </c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</row>
    <row r="75" spans="1:72" ht="20" customHeight="1" x14ac:dyDescent="0.15">
      <c r="A75" s="26"/>
      <c r="B75" s="6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5">
        <v>10.6958</v>
      </c>
      <c r="Z75" s="5">
        <v>52.842100000000002</v>
      </c>
      <c r="AA75" s="5">
        <f t="shared" si="50"/>
        <v>0.94736935341009754</v>
      </c>
      <c r="AB75" s="5">
        <f t="shared" si="51"/>
        <v>0.92877016664118106</v>
      </c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</row>
    <row r="76" spans="1:72" ht="20" customHeight="1" x14ac:dyDescent="0.15">
      <c r="A76" s="26"/>
      <c r="B76" s="6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5">
        <v>10.8444</v>
      </c>
      <c r="Z76" s="5">
        <v>51.1053</v>
      </c>
      <c r="AA76" s="5">
        <f t="shared" si="50"/>
        <v>0.96053144375553601</v>
      </c>
      <c r="AB76" s="5">
        <f t="shared" si="51"/>
        <v>0.89824359738253301</v>
      </c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</row>
    <row r="77" spans="1:72" ht="20" customHeight="1" x14ac:dyDescent="0.15">
      <c r="A77" s="26"/>
      <c r="B77" s="6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5">
        <v>10.992900000000001</v>
      </c>
      <c r="Z77" s="5">
        <v>56.8947</v>
      </c>
      <c r="AA77" s="5">
        <f t="shared" si="50"/>
        <v>0.97368467670504888</v>
      </c>
      <c r="AB77" s="5">
        <f t="shared" si="51"/>
        <v>1</v>
      </c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</row>
    <row r="78" spans="1:72" ht="20" customHeight="1" x14ac:dyDescent="0.15">
      <c r="A78" s="26"/>
      <c r="B78" s="6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5">
        <v>11.141500000000001</v>
      </c>
      <c r="Z78" s="5">
        <v>35.473700000000001</v>
      </c>
      <c r="AA78" s="5">
        <f t="shared" si="50"/>
        <v>0.98684676705048724</v>
      </c>
      <c r="AB78" s="5">
        <f t="shared" si="51"/>
        <v>0.62349744352285896</v>
      </c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</row>
    <row r="79" spans="1:72" ht="20" customHeight="1" x14ac:dyDescent="0.15">
      <c r="A79" s="26"/>
      <c r="B79" s="6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5">
        <v>11.29</v>
      </c>
      <c r="Z79" s="5">
        <v>45</v>
      </c>
      <c r="AA79" s="5">
        <f t="shared" si="50"/>
        <v>1</v>
      </c>
      <c r="AB79" s="5">
        <f t="shared" si="51"/>
        <v>0.7909348322427221</v>
      </c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</row>
  </sheetData>
  <mergeCells count="9">
    <mergeCell ref="A1:H1"/>
    <mergeCell ref="I1:P1"/>
    <mergeCell ref="Q1:X1"/>
    <mergeCell ref="Y1:AF1"/>
    <mergeCell ref="AG1:AN1"/>
    <mergeCell ref="AO1:AV1"/>
    <mergeCell ref="AW1:BD1"/>
    <mergeCell ref="BE1:BL1"/>
    <mergeCell ref="BM1:BT1"/>
  </mergeCells>
  <pageMargins left="1" right="1" top="1" bottom="1" header="0.25" footer="0.25"/>
  <pageSetup orientation="portrait"/>
  <headerFooter>
    <oddFooter>&amp;C&amp;"Helvetica Neue,Regular"&amp;12&amp;K000000&amp;P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N67"/>
  <sheetViews>
    <sheetView showGridLines="0" workbookViewId="0">
      <pane xSplit="1" ySplit="2" topLeftCell="AL3" activePane="bottomRight" state="frozen"/>
      <selection pane="topRight"/>
      <selection pane="bottomLeft"/>
      <selection pane="bottomRight" activeCell="AS22" sqref="AS22"/>
    </sheetView>
  </sheetViews>
  <sheetFormatPr baseColWidth="10" defaultColWidth="16.33203125" defaultRowHeight="20" customHeight="1" x14ac:dyDescent="0.15"/>
  <cols>
    <col min="1" max="41" width="16.33203125" style="20" customWidth="1"/>
    <col min="42" max="16384" width="16.33203125" style="20"/>
  </cols>
  <sheetData>
    <row r="1" spans="1:40" ht="27.75" customHeight="1" thickBot="1" x14ac:dyDescent="0.2">
      <c r="A1" s="35">
        <v>1</v>
      </c>
      <c r="B1" s="36"/>
      <c r="C1" s="36"/>
      <c r="D1" s="36"/>
      <c r="E1" s="36"/>
      <c r="F1" s="36"/>
      <c r="G1" s="36"/>
      <c r="H1" s="37"/>
      <c r="I1" s="35">
        <v>2</v>
      </c>
      <c r="J1" s="36"/>
      <c r="K1" s="36"/>
      <c r="L1" s="36"/>
      <c r="M1" s="36"/>
      <c r="N1" s="36"/>
      <c r="O1" s="36"/>
      <c r="P1" s="37"/>
      <c r="Q1" s="35">
        <v>3</v>
      </c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5">
        <v>4</v>
      </c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7"/>
    </row>
    <row r="2" spans="1:40" ht="20.25" customHeight="1" x14ac:dyDescent="0.15">
      <c r="A2" s="30" t="s">
        <v>1</v>
      </c>
      <c r="B2" s="30" t="s">
        <v>0</v>
      </c>
      <c r="C2" s="31"/>
      <c r="D2" s="31"/>
      <c r="E2" s="30" t="s">
        <v>1</v>
      </c>
      <c r="F2" s="30" t="s">
        <v>0</v>
      </c>
      <c r="G2" s="31"/>
      <c r="H2" s="31"/>
      <c r="I2" s="30" t="s">
        <v>1</v>
      </c>
      <c r="J2" s="30" t="s">
        <v>0</v>
      </c>
      <c r="K2" s="31"/>
      <c r="L2" s="31"/>
      <c r="M2" s="30" t="s">
        <v>1</v>
      </c>
      <c r="N2" s="30" t="s">
        <v>0</v>
      </c>
      <c r="O2" s="31"/>
      <c r="P2" s="31"/>
      <c r="Q2" s="30" t="s">
        <v>1</v>
      </c>
      <c r="R2" s="30" t="s">
        <v>0</v>
      </c>
      <c r="S2" s="31"/>
      <c r="T2" s="31"/>
      <c r="U2" s="30" t="s">
        <v>1</v>
      </c>
      <c r="V2" s="30" t="s">
        <v>0</v>
      </c>
      <c r="W2" s="31"/>
      <c r="X2" s="31"/>
      <c r="Y2" s="30" t="s">
        <v>2</v>
      </c>
      <c r="Z2" s="30" t="s">
        <v>0</v>
      </c>
      <c r="AA2" s="31"/>
      <c r="AB2" s="31"/>
      <c r="AC2" s="30" t="s">
        <v>1</v>
      </c>
      <c r="AD2" s="30" t="s">
        <v>0</v>
      </c>
      <c r="AE2" s="31"/>
      <c r="AF2" s="31"/>
      <c r="AG2" s="30" t="s">
        <v>1</v>
      </c>
      <c r="AH2" s="30" t="s">
        <v>0</v>
      </c>
      <c r="AI2" s="31"/>
      <c r="AJ2" s="31"/>
      <c r="AK2" s="30" t="s">
        <v>3</v>
      </c>
      <c r="AL2" s="30" t="s">
        <v>0</v>
      </c>
      <c r="AM2" s="31"/>
      <c r="AN2" s="31"/>
    </row>
    <row r="3" spans="1:40" ht="20.25" customHeight="1" x14ac:dyDescent="0.15">
      <c r="A3" s="24">
        <v>0</v>
      </c>
      <c r="B3" s="2">
        <v>15</v>
      </c>
      <c r="C3" s="3">
        <f t="shared" ref="C3:C34" si="0">$A3/8.51214</f>
        <v>0</v>
      </c>
      <c r="D3" s="3">
        <f t="shared" ref="D3:D34" si="1">B3/49</f>
        <v>0.30612244897959184</v>
      </c>
      <c r="E3" s="3">
        <v>0</v>
      </c>
      <c r="F3" s="3">
        <v>19</v>
      </c>
      <c r="G3" s="3">
        <f t="shared" ref="G3:G34" si="2">E3/10.08846</f>
        <v>0</v>
      </c>
      <c r="H3" s="3">
        <f t="shared" ref="H3:H34" si="3">F3/41.7305</f>
        <v>0.45530247660583983</v>
      </c>
      <c r="I3" s="3">
        <v>0</v>
      </c>
      <c r="J3" s="3">
        <v>19</v>
      </c>
      <c r="K3" s="3">
        <f t="shared" ref="K3:K49" si="4">I3/6.207</f>
        <v>0</v>
      </c>
      <c r="L3" s="3">
        <f t="shared" ref="L3:L49" si="5">J3/36.7561</f>
        <v>0.51692100086788306</v>
      </c>
      <c r="M3" s="3">
        <v>0</v>
      </c>
      <c r="N3" s="3">
        <v>15</v>
      </c>
      <c r="O3" s="3">
        <f t="shared" ref="O3:O34" si="6">M3/8.63583</f>
        <v>0</v>
      </c>
      <c r="P3" s="3">
        <f t="shared" ref="P3:P34" si="7">N3/45.5</f>
        <v>0.32967032967032966</v>
      </c>
      <c r="Q3" s="3">
        <v>0</v>
      </c>
      <c r="R3" s="3">
        <v>16</v>
      </c>
      <c r="S3" s="3">
        <f t="shared" ref="S3:S38" si="8">Q3/5.67601</f>
        <v>0</v>
      </c>
      <c r="T3" s="3">
        <f t="shared" ref="T3:T38" si="9">R3/30.1135</f>
        <v>0.53132316070865226</v>
      </c>
      <c r="U3" s="3">
        <v>0</v>
      </c>
      <c r="V3" s="3">
        <v>17</v>
      </c>
      <c r="W3" s="3">
        <f t="shared" ref="W3:W40" si="10">U3/6.00035</f>
        <v>0</v>
      </c>
      <c r="X3" s="3">
        <f t="shared" ref="X3:X40" si="11">V3/43.9934</f>
        <v>0.38642159960357692</v>
      </c>
      <c r="Y3" s="3">
        <v>0</v>
      </c>
      <c r="Z3" s="3">
        <v>18</v>
      </c>
      <c r="AA3" s="3">
        <f t="shared" ref="AA3:AA21" si="12">Y3/2.91909</f>
        <v>0</v>
      </c>
      <c r="AB3" s="3">
        <f t="shared" ref="AB3:AB21" si="13">Z3/36.5556</f>
        <v>0.49240061714210687</v>
      </c>
      <c r="AC3" s="3">
        <v>0</v>
      </c>
      <c r="AD3" s="3">
        <v>17.555599999999998</v>
      </c>
      <c r="AE3" s="3">
        <f t="shared" ref="AE3:AE28" si="14">AC3/4.05429</f>
        <v>0</v>
      </c>
      <c r="AF3" s="3">
        <f t="shared" ref="AF3:AF28" si="15">AD3/31.3031</f>
        <v>0.56082624404611681</v>
      </c>
      <c r="AG3" s="3">
        <v>0</v>
      </c>
      <c r="AH3" s="3">
        <v>14.8889</v>
      </c>
      <c r="AI3" s="3">
        <f t="shared" ref="AI3:AI18" si="16">AG3/2.43257</f>
        <v>0</v>
      </c>
      <c r="AJ3" s="3">
        <f t="shared" ref="AJ3:AJ18" si="17">AH3/53.4889</f>
        <v>0.27835494840985697</v>
      </c>
      <c r="AK3" s="3">
        <v>0</v>
      </c>
      <c r="AL3" s="3">
        <v>13.666700000000001</v>
      </c>
      <c r="AM3" s="3">
        <f t="shared" ref="AM3:AM27" si="18">AK3/3.89212</f>
        <v>0</v>
      </c>
      <c r="AN3" s="3">
        <f t="shared" ref="AN3:AN27" si="19">AL3/29.0833</f>
        <v>0.46991572483177629</v>
      </c>
    </row>
    <row r="4" spans="1:40" ht="20" customHeight="1" x14ac:dyDescent="0.15">
      <c r="A4" s="25">
        <v>0.15762999999999999</v>
      </c>
      <c r="B4" s="4">
        <v>13</v>
      </c>
      <c r="C4" s="5">
        <f t="shared" si="0"/>
        <v>1.8518257453472332E-2</v>
      </c>
      <c r="D4" s="5">
        <f t="shared" si="1"/>
        <v>0.26530612244897961</v>
      </c>
      <c r="E4" s="5">
        <v>0.15762999999999999</v>
      </c>
      <c r="F4" s="5">
        <v>20.982399999999998</v>
      </c>
      <c r="G4" s="5">
        <f t="shared" si="2"/>
        <v>1.5624783168095031E-2</v>
      </c>
      <c r="H4" s="5">
        <f t="shared" si="3"/>
        <v>0.50280729921759859</v>
      </c>
      <c r="I4" s="5">
        <v>0.13492999999999999</v>
      </c>
      <c r="J4" s="5">
        <v>10.983000000000001</v>
      </c>
      <c r="K4" s="5">
        <f t="shared" si="4"/>
        <v>2.1738359916223617E-2</v>
      </c>
      <c r="L4" s="5">
        <f t="shared" si="5"/>
        <v>0.29880754487010319</v>
      </c>
      <c r="M4" s="5">
        <v>0.13492999999999999</v>
      </c>
      <c r="N4" s="5">
        <v>12.164099999999999</v>
      </c>
      <c r="O4" s="5">
        <f t="shared" si="6"/>
        <v>1.5624439110079748E-2</v>
      </c>
      <c r="P4" s="5">
        <f t="shared" si="7"/>
        <v>0.2673428571428571</v>
      </c>
      <c r="Q4" s="5">
        <v>0.16217000000000001</v>
      </c>
      <c r="R4" s="5">
        <v>8.1698000000000004</v>
      </c>
      <c r="S4" s="5">
        <f t="shared" si="8"/>
        <v>2.8571126548402843E-2</v>
      </c>
      <c r="T4" s="5">
        <f t="shared" si="9"/>
        <v>0.27130024739734671</v>
      </c>
      <c r="U4" s="5">
        <v>0.16217000000000001</v>
      </c>
      <c r="V4" s="5">
        <v>14.0183</v>
      </c>
      <c r="W4" s="5">
        <f t="shared" si="10"/>
        <v>2.7026756772521605E-2</v>
      </c>
      <c r="X4" s="5">
        <f t="shared" si="11"/>
        <v>0.31864552410134245</v>
      </c>
      <c r="Y4" s="5">
        <v>0.16217000000000001</v>
      </c>
      <c r="Z4" s="5">
        <v>18</v>
      </c>
      <c r="AA4" s="5">
        <f t="shared" si="12"/>
        <v>5.5554984601365494E-2</v>
      </c>
      <c r="AB4" s="5">
        <f t="shared" si="13"/>
        <v>0.49240061714210687</v>
      </c>
      <c r="AC4" s="5">
        <v>0.16217000000000001</v>
      </c>
      <c r="AD4" s="5">
        <v>16.011600000000001</v>
      </c>
      <c r="AE4" s="5">
        <f t="shared" si="14"/>
        <v>3.99996053563016E-2</v>
      </c>
      <c r="AF4" s="5">
        <f t="shared" si="15"/>
        <v>0.51150205570694285</v>
      </c>
      <c r="AG4" s="5">
        <v>0.16217000000000001</v>
      </c>
      <c r="AH4" s="5">
        <v>21.2</v>
      </c>
      <c r="AI4" s="5">
        <f t="shared" si="16"/>
        <v>6.6666118549517595E-2</v>
      </c>
      <c r="AJ4" s="5">
        <f t="shared" si="17"/>
        <v>0.39634391434484534</v>
      </c>
      <c r="AK4" s="5">
        <v>0.16217000000000001</v>
      </c>
      <c r="AL4" s="5">
        <v>16.25</v>
      </c>
      <c r="AM4" s="5">
        <f t="shared" si="18"/>
        <v>4.1666238451024122E-2</v>
      </c>
      <c r="AN4" s="5">
        <f t="shared" si="19"/>
        <v>0.55873989540389157</v>
      </c>
    </row>
    <row r="5" spans="1:40" ht="20" customHeight="1" x14ac:dyDescent="0.15">
      <c r="A5" s="25">
        <v>0.31525999999999998</v>
      </c>
      <c r="B5" s="4">
        <v>21.444400000000002</v>
      </c>
      <c r="C5" s="5">
        <f t="shared" si="0"/>
        <v>3.7036514906944665E-2</v>
      </c>
      <c r="D5" s="5">
        <f t="shared" si="1"/>
        <v>0.43764081632653062</v>
      </c>
      <c r="E5" s="5">
        <v>0.31525999999999998</v>
      </c>
      <c r="F5" s="5">
        <v>24.796900000000001</v>
      </c>
      <c r="G5" s="5">
        <f t="shared" si="2"/>
        <v>3.1249566336190061E-2</v>
      </c>
      <c r="H5" s="5">
        <f t="shared" si="3"/>
        <v>0.59421526221828158</v>
      </c>
      <c r="I5" s="5">
        <v>0.26987</v>
      </c>
      <c r="J5" s="5">
        <v>10.2514</v>
      </c>
      <c r="K5" s="5">
        <f t="shared" si="4"/>
        <v>4.3478330916706942E-2</v>
      </c>
      <c r="L5" s="5">
        <f t="shared" si="5"/>
        <v>0.27890336569984298</v>
      </c>
      <c r="M5" s="5">
        <v>0.26987</v>
      </c>
      <c r="N5" s="5">
        <v>14.625</v>
      </c>
      <c r="O5" s="5">
        <f t="shared" si="6"/>
        <v>3.1250036186446464E-2</v>
      </c>
      <c r="P5" s="5">
        <f t="shared" si="7"/>
        <v>0.32142857142857145</v>
      </c>
      <c r="Q5" s="5">
        <v>0.32434000000000002</v>
      </c>
      <c r="R5" s="5">
        <v>11.529</v>
      </c>
      <c r="S5" s="5">
        <f t="shared" si="8"/>
        <v>5.7142253096805685E-2</v>
      </c>
      <c r="T5" s="5">
        <f t="shared" si="9"/>
        <v>0.38285154498812829</v>
      </c>
      <c r="U5" s="5">
        <v>0.32434000000000002</v>
      </c>
      <c r="V5" s="5">
        <v>21.4178</v>
      </c>
      <c r="W5" s="5">
        <f t="shared" si="10"/>
        <v>5.4053513545043209E-2</v>
      </c>
      <c r="X5" s="5">
        <f t="shared" si="11"/>
        <v>0.48684120799938169</v>
      </c>
      <c r="Y5" s="5">
        <v>0.32434000000000002</v>
      </c>
      <c r="Z5" s="5">
        <v>16.222200000000001</v>
      </c>
      <c r="AA5" s="5">
        <f t="shared" si="12"/>
        <v>0.11110996920273099</v>
      </c>
      <c r="AB5" s="5">
        <f t="shared" si="13"/>
        <v>0.44376784952237147</v>
      </c>
      <c r="AC5" s="5">
        <v>0.32434000000000002</v>
      </c>
      <c r="AD5" s="5">
        <v>17.282699999999998</v>
      </c>
      <c r="AE5" s="5">
        <f t="shared" si="14"/>
        <v>7.99992107126032E-2</v>
      </c>
      <c r="AF5" s="5">
        <f t="shared" si="15"/>
        <v>0.55210825764860338</v>
      </c>
      <c r="AG5" s="5">
        <v>0.32434000000000002</v>
      </c>
      <c r="AH5" s="5">
        <v>20.192599999999999</v>
      </c>
      <c r="AI5" s="5">
        <f t="shared" si="16"/>
        <v>0.13333223709903519</v>
      </c>
      <c r="AJ5" s="5">
        <f t="shared" si="17"/>
        <v>0.37751010022640208</v>
      </c>
      <c r="AK5" s="5">
        <v>0.32434000000000002</v>
      </c>
      <c r="AL5" s="5">
        <v>12.666700000000001</v>
      </c>
      <c r="AM5" s="5">
        <f t="shared" si="18"/>
        <v>8.3332476902048244E-2</v>
      </c>
      <c r="AN5" s="5">
        <f t="shared" si="19"/>
        <v>0.4355317312684599</v>
      </c>
    </row>
    <row r="6" spans="1:40" ht="20" customHeight="1" x14ac:dyDescent="0.15">
      <c r="A6" s="25">
        <v>0.47289999999999999</v>
      </c>
      <c r="B6" s="4">
        <v>16.666699999999999</v>
      </c>
      <c r="C6" s="5">
        <f t="shared" si="0"/>
        <v>5.5555947153124827E-2</v>
      </c>
      <c r="D6" s="5">
        <f t="shared" si="1"/>
        <v>0.34013673469387751</v>
      </c>
      <c r="E6" s="5">
        <v>0.47289999999999999</v>
      </c>
      <c r="F6" s="5">
        <v>20.683599999999998</v>
      </c>
      <c r="G6" s="5">
        <f t="shared" si="2"/>
        <v>4.6875340735850667E-2</v>
      </c>
      <c r="H6" s="5">
        <f t="shared" si="3"/>
        <v>0.49564706869076569</v>
      </c>
      <c r="I6" s="5">
        <v>0.40479999999999999</v>
      </c>
      <c r="J6" s="5">
        <v>14.4329</v>
      </c>
      <c r="K6" s="5">
        <f t="shared" si="4"/>
        <v>6.5216690832930566E-2</v>
      </c>
      <c r="L6" s="5">
        <f t="shared" si="5"/>
        <v>0.39266679544347738</v>
      </c>
      <c r="M6" s="5">
        <v>0.40479999999999999</v>
      </c>
      <c r="N6" s="5">
        <v>19.101600000000001</v>
      </c>
      <c r="O6" s="5">
        <f t="shared" si="6"/>
        <v>4.6874475296526212E-2</v>
      </c>
      <c r="P6" s="5">
        <f t="shared" si="7"/>
        <v>0.41981538461538465</v>
      </c>
      <c r="Q6" s="5">
        <v>0.48651</v>
      </c>
      <c r="R6" s="5">
        <v>14.916700000000001</v>
      </c>
      <c r="S6" s="5">
        <f t="shared" si="8"/>
        <v>8.5713379645208518E-2</v>
      </c>
      <c r="T6" s="5">
        <f t="shared" si="9"/>
        <v>0.49534926195892215</v>
      </c>
      <c r="U6" s="5">
        <v>0.48651</v>
      </c>
      <c r="V6" s="5">
        <v>24.9131</v>
      </c>
      <c r="W6" s="5">
        <f t="shared" si="10"/>
        <v>8.1080270317564804E-2</v>
      </c>
      <c r="X6" s="5">
        <f t="shared" si="11"/>
        <v>0.56629176194611008</v>
      </c>
      <c r="Y6" s="5">
        <v>0.48651</v>
      </c>
      <c r="Z6" s="5">
        <v>18.666699999999999</v>
      </c>
      <c r="AA6" s="5">
        <f t="shared" si="12"/>
        <v>0.16666495380409646</v>
      </c>
      <c r="AB6" s="5">
        <f t="shared" si="13"/>
        <v>0.51063858888925362</v>
      </c>
      <c r="AC6" s="5">
        <v>0.48651</v>
      </c>
      <c r="AD6" s="5">
        <v>12.9404</v>
      </c>
      <c r="AE6" s="5">
        <f t="shared" si="14"/>
        <v>0.11999881606890479</v>
      </c>
      <c r="AF6" s="5">
        <f t="shared" si="15"/>
        <v>0.41339036708824367</v>
      </c>
      <c r="AG6" s="5">
        <v>0.48651</v>
      </c>
      <c r="AH6" s="5">
        <v>20.2667</v>
      </c>
      <c r="AI6" s="5">
        <f t="shared" si="16"/>
        <v>0.19999835564855276</v>
      </c>
      <c r="AJ6" s="5">
        <f t="shared" si="17"/>
        <v>0.3788954343798433</v>
      </c>
      <c r="AK6" s="5">
        <v>0.48651</v>
      </c>
      <c r="AL6" s="5">
        <v>11.25</v>
      </c>
      <c r="AM6" s="5">
        <f t="shared" si="18"/>
        <v>0.12499871535307237</v>
      </c>
      <c r="AN6" s="5">
        <f t="shared" si="19"/>
        <v>0.38681992758730954</v>
      </c>
    </row>
    <row r="7" spans="1:40" ht="20" customHeight="1" x14ac:dyDescent="0.15">
      <c r="A7" s="25">
        <v>0.63053000000000003</v>
      </c>
      <c r="B7" s="4">
        <v>20.444400000000002</v>
      </c>
      <c r="C7" s="5">
        <f t="shared" si="0"/>
        <v>7.4074204606597166E-2</v>
      </c>
      <c r="D7" s="5">
        <f t="shared" si="1"/>
        <v>0.41723265306122453</v>
      </c>
      <c r="E7" s="5">
        <v>0.63053000000000003</v>
      </c>
      <c r="F7" s="5">
        <v>18.406199999999998</v>
      </c>
      <c r="G7" s="5">
        <f t="shared" si="2"/>
        <v>6.2500123903945701E-2</v>
      </c>
      <c r="H7" s="5">
        <f t="shared" si="3"/>
        <v>0.44107307604749518</v>
      </c>
      <c r="I7" s="5">
        <v>0.53974</v>
      </c>
      <c r="J7" s="5">
        <v>10.926299999999999</v>
      </c>
      <c r="K7" s="5">
        <f t="shared" si="4"/>
        <v>8.6956661833413884E-2</v>
      </c>
      <c r="L7" s="5">
        <f t="shared" si="5"/>
        <v>0.29726494377803953</v>
      </c>
      <c r="M7" s="5">
        <v>0.53974</v>
      </c>
      <c r="N7" s="5">
        <v>20.5</v>
      </c>
      <c r="O7" s="5">
        <f t="shared" si="6"/>
        <v>6.2500072372892929E-2</v>
      </c>
      <c r="P7" s="5">
        <f t="shared" si="7"/>
        <v>0.45054945054945056</v>
      </c>
      <c r="Q7" s="5">
        <v>0.64868999999999999</v>
      </c>
      <c r="R7" s="5">
        <v>12.822900000000001</v>
      </c>
      <c r="S7" s="5">
        <f t="shared" si="8"/>
        <v>0.11428626799459479</v>
      </c>
      <c r="T7" s="5">
        <f t="shared" si="9"/>
        <v>0.42581898484068609</v>
      </c>
      <c r="U7" s="5">
        <v>0.64868999999999999</v>
      </c>
      <c r="V7" s="5">
        <v>18.837800000000001</v>
      </c>
      <c r="W7" s="5">
        <f t="shared" si="10"/>
        <v>0.10810869365953653</v>
      </c>
      <c r="X7" s="5">
        <f t="shared" si="11"/>
        <v>0.42819604758895652</v>
      </c>
      <c r="Y7" s="5">
        <v>0.64868999999999999</v>
      </c>
      <c r="Z7" s="5">
        <v>14.8889</v>
      </c>
      <c r="AA7" s="5">
        <f t="shared" si="12"/>
        <v>0.22222336413060234</v>
      </c>
      <c r="AB7" s="5">
        <f t="shared" si="13"/>
        <v>0.40729464158706191</v>
      </c>
      <c r="AC7" s="5">
        <v>0.64868999999999999</v>
      </c>
      <c r="AD7" s="5">
        <v>13.7209</v>
      </c>
      <c r="AE7" s="5">
        <f t="shared" si="14"/>
        <v>0.1600008879483214</v>
      </c>
      <c r="AF7" s="5">
        <f t="shared" si="15"/>
        <v>0.43832399985943882</v>
      </c>
      <c r="AG7" s="5">
        <v>0.64868999999999999</v>
      </c>
      <c r="AH7" s="5">
        <v>24.133299999999998</v>
      </c>
      <c r="AI7" s="5">
        <f t="shared" si="16"/>
        <v>0.26666858507668845</v>
      </c>
      <c r="AJ7" s="5">
        <f t="shared" si="17"/>
        <v>0.45118332962539887</v>
      </c>
      <c r="AK7" s="5">
        <v>0.64868999999999999</v>
      </c>
      <c r="AL7" s="5">
        <v>14</v>
      </c>
      <c r="AM7" s="5">
        <f t="shared" si="18"/>
        <v>0.16666752309795177</v>
      </c>
      <c r="AN7" s="5">
        <f t="shared" si="19"/>
        <v>0.48137590988642964</v>
      </c>
    </row>
    <row r="8" spans="1:40" ht="20" customHeight="1" x14ac:dyDescent="0.15">
      <c r="A8" s="25">
        <v>0.78815999999999997</v>
      </c>
      <c r="B8" s="4">
        <v>15.1111</v>
      </c>
      <c r="C8" s="5">
        <f t="shared" si="0"/>
        <v>9.2592462060069491E-2</v>
      </c>
      <c r="D8" s="5">
        <f t="shared" si="1"/>
        <v>0.30838979591836735</v>
      </c>
      <c r="E8" s="5">
        <v>0.78815999999999997</v>
      </c>
      <c r="F8" s="5">
        <v>19.851600000000001</v>
      </c>
      <c r="G8" s="5">
        <f t="shared" si="2"/>
        <v>7.8124907072040728E-2</v>
      </c>
      <c r="H8" s="5">
        <f t="shared" si="3"/>
        <v>0.4757096128730785</v>
      </c>
      <c r="I8" s="5">
        <v>0.67466999999999999</v>
      </c>
      <c r="J8" s="5">
        <v>13.264699999999999</v>
      </c>
      <c r="K8" s="5">
        <f t="shared" si="4"/>
        <v>0.10869502174963751</v>
      </c>
      <c r="L8" s="5">
        <f t="shared" si="5"/>
        <v>0.36088431580064256</v>
      </c>
      <c r="M8" s="5">
        <v>0.67466999999999999</v>
      </c>
      <c r="N8" s="5">
        <v>20.218800000000002</v>
      </c>
      <c r="O8" s="5">
        <f t="shared" si="6"/>
        <v>7.8124511482972683E-2</v>
      </c>
      <c r="P8" s="5">
        <f t="shared" si="7"/>
        <v>0.44436923076923079</v>
      </c>
      <c r="Q8" s="5">
        <v>0.81086000000000003</v>
      </c>
      <c r="R8" s="5">
        <v>11.408200000000001</v>
      </c>
      <c r="S8" s="5">
        <f t="shared" si="8"/>
        <v>0.14285739454299765</v>
      </c>
      <c r="T8" s="5">
        <f t="shared" si="9"/>
        <v>0.37884005512477797</v>
      </c>
      <c r="U8" s="5">
        <v>0.81086000000000003</v>
      </c>
      <c r="V8" s="5">
        <v>11.9686</v>
      </c>
      <c r="W8" s="5">
        <f t="shared" si="10"/>
        <v>0.13513545043205813</v>
      </c>
      <c r="X8" s="5">
        <f t="shared" si="11"/>
        <v>0.27205444453031591</v>
      </c>
      <c r="Y8" s="5">
        <v>0.81086000000000003</v>
      </c>
      <c r="Z8" s="5">
        <v>20.666699999999999</v>
      </c>
      <c r="AA8" s="5">
        <f t="shared" si="12"/>
        <v>0.27777834873196783</v>
      </c>
      <c r="AB8" s="5">
        <f t="shared" si="13"/>
        <v>0.56534976857170993</v>
      </c>
      <c r="AC8" s="5">
        <v>0.81086000000000003</v>
      </c>
      <c r="AD8" s="5">
        <v>15.1333</v>
      </c>
      <c r="AE8" s="5">
        <f t="shared" si="14"/>
        <v>0.20000049330462302</v>
      </c>
      <c r="AF8" s="5">
        <f t="shared" si="15"/>
        <v>0.48344413173136208</v>
      </c>
      <c r="AG8" s="5">
        <v>0.81086000000000003</v>
      </c>
      <c r="AH8" s="5">
        <v>21.036999999999999</v>
      </c>
      <c r="AI8" s="5">
        <f t="shared" si="16"/>
        <v>0.33333470362620604</v>
      </c>
      <c r="AJ8" s="5">
        <f t="shared" si="17"/>
        <v>0.39329655311662792</v>
      </c>
      <c r="AK8" s="5">
        <v>0.81086000000000003</v>
      </c>
      <c r="AL8" s="5">
        <v>6.3333000000000004</v>
      </c>
      <c r="AM8" s="5">
        <f t="shared" si="18"/>
        <v>0.2083337615489759</v>
      </c>
      <c r="AN8" s="5">
        <f t="shared" si="19"/>
        <v>0.2177641464345518</v>
      </c>
    </row>
    <row r="9" spans="1:40" ht="20" customHeight="1" x14ac:dyDescent="0.15">
      <c r="A9" s="25">
        <v>0.94579000000000002</v>
      </c>
      <c r="B9" s="4">
        <v>17</v>
      </c>
      <c r="C9" s="5">
        <f t="shared" si="0"/>
        <v>0.11111071951354183</v>
      </c>
      <c r="D9" s="5">
        <f t="shared" si="1"/>
        <v>0.34693877551020408</v>
      </c>
      <c r="E9" s="5">
        <v>0.94579000000000002</v>
      </c>
      <c r="F9" s="5">
        <v>19.015599999999999</v>
      </c>
      <c r="G9" s="5">
        <f t="shared" si="2"/>
        <v>9.3749690240135769E-2</v>
      </c>
      <c r="H9" s="5">
        <f t="shared" si="3"/>
        <v>0.45567630390242148</v>
      </c>
      <c r="I9" s="5">
        <v>0.80961000000000005</v>
      </c>
      <c r="J9" s="5">
        <v>14.7713</v>
      </c>
      <c r="K9" s="5">
        <f t="shared" si="4"/>
        <v>0.13043499275012085</v>
      </c>
      <c r="L9" s="5">
        <f t="shared" si="5"/>
        <v>0.40187343053261904</v>
      </c>
      <c r="M9" s="5">
        <v>0.80961000000000005</v>
      </c>
      <c r="N9" s="5">
        <v>18.656199999999998</v>
      </c>
      <c r="O9" s="5">
        <f t="shared" si="6"/>
        <v>9.3750108559339407E-2</v>
      </c>
      <c r="P9" s="5">
        <f t="shared" si="7"/>
        <v>0.41002637362637356</v>
      </c>
      <c r="Q9" s="5">
        <v>0.97302999999999995</v>
      </c>
      <c r="R9" s="5">
        <v>14.314299999999999</v>
      </c>
      <c r="S9" s="5">
        <f t="shared" si="8"/>
        <v>0.17142852109140047</v>
      </c>
      <c r="T9" s="5">
        <f t="shared" si="9"/>
        <v>0.47534494495824131</v>
      </c>
      <c r="U9" s="5">
        <v>0.97302999999999995</v>
      </c>
      <c r="V9" s="5">
        <v>15.2666</v>
      </c>
      <c r="W9" s="5">
        <f t="shared" si="10"/>
        <v>0.16216220720457972</v>
      </c>
      <c r="X9" s="5">
        <f t="shared" si="11"/>
        <v>0.34702023485340983</v>
      </c>
      <c r="Y9" s="5">
        <v>0.97302999999999995</v>
      </c>
      <c r="Z9" s="5">
        <v>14</v>
      </c>
      <c r="AA9" s="5">
        <f t="shared" si="12"/>
        <v>0.33333333333333331</v>
      </c>
      <c r="AB9" s="5">
        <f t="shared" si="13"/>
        <v>0.38297825777719419</v>
      </c>
      <c r="AC9" s="5">
        <v>0.97302999999999995</v>
      </c>
      <c r="AD9" s="5">
        <v>17.1084</v>
      </c>
      <c r="AE9" s="5">
        <f t="shared" si="14"/>
        <v>0.24000009866092459</v>
      </c>
      <c r="AF9" s="5">
        <f t="shared" si="15"/>
        <v>0.54654011902974464</v>
      </c>
      <c r="AG9" s="5">
        <v>0.97302999999999995</v>
      </c>
      <c r="AH9" s="5">
        <v>16.600000000000001</v>
      </c>
      <c r="AI9" s="5">
        <f t="shared" si="16"/>
        <v>0.40000082217572358</v>
      </c>
      <c r="AJ9" s="5">
        <f t="shared" si="17"/>
        <v>0.31034476311907705</v>
      </c>
      <c r="AK9" s="5">
        <v>0.97302999999999995</v>
      </c>
      <c r="AL9" s="5">
        <v>12</v>
      </c>
      <c r="AM9" s="5">
        <f t="shared" si="18"/>
        <v>0.25</v>
      </c>
      <c r="AN9" s="5">
        <f t="shared" si="19"/>
        <v>0.41260792275979685</v>
      </c>
    </row>
    <row r="10" spans="1:40" ht="20" customHeight="1" x14ac:dyDescent="0.15">
      <c r="A10" s="25">
        <v>1.1034299999999999</v>
      </c>
      <c r="B10" s="4">
        <v>14.4444</v>
      </c>
      <c r="C10" s="5">
        <f t="shared" si="0"/>
        <v>0.12963015175972198</v>
      </c>
      <c r="D10" s="5">
        <f t="shared" si="1"/>
        <v>0.29478367346938777</v>
      </c>
      <c r="E10" s="5">
        <v>1.1034299999999999</v>
      </c>
      <c r="F10" s="5">
        <v>19.498000000000001</v>
      </c>
      <c r="G10" s="5">
        <f t="shared" si="2"/>
        <v>0.10937546463979636</v>
      </c>
      <c r="H10" s="5">
        <f t="shared" si="3"/>
        <v>0.46723619415056139</v>
      </c>
      <c r="I10" s="5">
        <v>0.94454000000000005</v>
      </c>
      <c r="J10" s="5">
        <v>9.1210000000000004</v>
      </c>
      <c r="K10" s="5">
        <f t="shared" si="4"/>
        <v>0.15217335266634446</v>
      </c>
      <c r="L10" s="5">
        <f t="shared" si="5"/>
        <v>0.24814928678505063</v>
      </c>
      <c r="M10" s="5">
        <v>0.94454000000000005</v>
      </c>
      <c r="N10" s="5">
        <v>22.0625</v>
      </c>
      <c r="O10" s="5">
        <f t="shared" si="6"/>
        <v>0.10937454766941915</v>
      </c>
      <c r="P10" s="5">
        <f t="shared" si="7"/>
        <v>0.48489010989010989</v>
      </c>
      <c r="Q10" s="5">
        <v>1.1352</v>
      </c>
      <c r="R10" s="5">
        <v>11.96</v>
      </c>
      <c r="S10" s="5">
        <f t="shared" si="8"/>
        <v>0.19999964763980332</v>
      </c>
      <c r="T10" s="5">
        <f t="shared" si="9"/>
        <v>0.3971640626297176</v>
      </c>
      <c r="U10" s="5">
        <v>1.1352</v>
      </c>
      <c r="V10" s="5">
        <v>18.7714</v>
      </c>
      <c r="W10" s="5">
        <f t="shared" si="10"/>
        <v>0.18918896397710133</v>
      </c>
      <c r="X10" s="5">
        <f t="shared" si="11"/>
        <v>0.42668673028226961</v>
      </c>
      <c r="Y10" s="5">
        <v>1.1352</v>
      </c>
      <c r="Z10" s="5">
        <v>14.222200000000001</v>
      </c>
      <c r="AA10" s="5">
        <f t="shared" si="12"/>
        <v>0.3888883179346988</v>
      </c>
      <c r="AB10" s="5">
        <f t="shared" si="13"/>
        <v>0.3890566698399151</v>
      </c>
      <c r="AC10" s="5">
        <v>1.1352</v>
      </c>
      <c r="AD10" s="5">
        <v>13.9262</v>
      </c>
      <c r="AE10" s="5">
        <f t="shared" si="14"/>
        <v>0.27999970401722618</v>
      </c>
      <c r="AF10" s="5">
        <f t="shared" si="15"/>
        <v>0.44488245573122148</v>
      </c>
      <c r="AG10" s="5">
        <v>1.1352</v>
      </c>
      <c r="AH10" s="5">
        <v>17.133299999999998</v>
      </c>
      <c r="AI10" s="5">
        <f t="shared" si="16"/>
        <v>0.46666694072524117</v>
      </c>
      <c r="AJ10" s="5">
        <f t="shared" si="17"/>
        <v>0.32031505602096882</v>
      </c>
      <c r="AK10" s="5">
        <v>1.1352</v>
      </c>
      <c r="AL10" s="5">
        <v>13.75</v>
      </c>
      <c r="AM10" s="5">
        <f t="shared" si="18"/>
        <v>0.29166623845102413</v>
      </c>
      <c r="AN10" s="5">
        <f t="shared" si="19"/>
        <v>0.47277991149560056</v>
      </c>
    </row>
    <row r="11" spans="1:40" ht="20" customHeight="1" x14ac:dyDescent="0.15">
      <c r="A11" s="25">
        <v>1.2610600000000001</v>
      </c>
      <c r="B11" s="4">
        <v>17.1111</v>
      </c>
      <c r="C11" s="5">
        <f t="shared" si="0"/>
        <v>0.14814840921319433</v>
      </c>
      <c r="D11" s="5">
        <f t="shared" si="1"/>
        <v>0.34920612244897958</v>
      </c>
      <c r="E11" s="5">
        <v>1.2610600000000001</v>
      </c>
      <c r="F11" s="5">
        <v>21</v>
      </c>
      <c r="G11" s="5">
        <f t="shared" si="2"/>
        <v>0.1250002478078914</v>
      </c>
      <c r="H11" s="5">
        <f t="shared" si="3"/>
        <v>0.50322905309066512</v>
      </c>
      <c r="I11" s="5">
        <v>1.07948</v>
      </c>
      <c r="J11" s="5">
        <v>10.1607</v>
      </c>
      <c r="K11" s="5">
        <f t="shared" si="4"/>
        <v>0.17391332366682777</v>
      </c>
      <c r="L11" s="5">
        <f t="shared" si="5"/>
        <v>0.2764357480799105</v>
      </c>
      <c r="M11" s="5">
        <v>1.07948</v>
      </c>
      <c r="N11" s="5">
        <v>22.5</v>
      </c>
      <c r="O11" s="5">
        <f t="shared" si="6"/>
        <v>0.12500014474578586</v>
      </c>
      <c r="P11" s="5">
        <f t="shared" si="7"/>
        <v>0.49450549450549453</v>
      </c>
      <c r="Q11" s="5">
        <v>1.2973699999999999</v>
      </c>
      <c r="R11" s="5">
        <v>14.635899999999999</v>
      </c>
      <c r="S11" s="5">
        <f t="shared" si="8"/>
        <v>0.22857077418820615</v>
      </c>
      <c r="T11" s="5">
        <f t="shared" si="9"/>
        <v>0.48602454048848526</v>
      </c>
      <c r="U11" s="5">
        <v>1.2973699999999999</v>
      </c>
      <c r="V11" s="5">
        <v>19.408300000000001</v>
      </c>
      <c r="W11" s="5">
        <f t="shared" si="10"/>
        <v>0.21621572074962292</v>
      </c>
      <c r="X11" s="5">
        <f t="shared" si="11"/>
        <v>0.44116390185800597</v>
      </c>
      <c r="Y11" s="5">
        <v>1.2973699999999999</v>
      </c>
      <c r="Z11" s="5">
        <v>10.8889</v>
      </c>
      <c r="AA11" s="5">
        <f t="shared" si="12"/>
        <v>0.44444330253606429</v>
      </c>
      <c r="AB11" s="5">
        <f t="shared" si="13"/>
        <v>0.29787228222214929</v>
      </c>
      <c r="AC11" s="5">
        <v>1.2973699999999999</v>
      </c>
      <c r="AD11" s="5">
        <v>14.130699999999999</v>
      </c>
      <c r="AE11" s="5">
        <f t="shared" si="14"/>
        <v>0.31999930937352777</v>
      </c>
      <c r="AF11" s="5">
        <f t="shared" si="15"/>
        <v>0.45141535502873514</v>
      </c>
      <c r="AG11" s="5">
        <v>1.2973699999999999</v>
      </c>
      <c r="AH11" s="5">
        <v>22.496300000000002</v>
      </c>
      <c r="AI11" s="5">
        <f t="shared" si="16"/>
        <v>0.53333305927475871</v>
      </c>
      <c r="AJ11" s="5">
        <f t="shared" si="17"/>
        <v>0.42057884906962006</v>
      </c>
      <c r="AK11" s="5">
        <v>1.2973699999999999</v>
      </c>
      <c r="AL11" s="5">
        <v>15.333299999999999</v>
      </c>
      <c r="AM11" s="5">
        <f t="shared" si="18"/>
        <v>0.33333247690204826</v>
      </c>
      <c r="AN11" s="5">
        <f t="shared" si="19"/>
        <v>0.52722008850439939</v>
      </c>
    </row>
    <row r="12" spans="1:40" ht="20" customHeight="1" x14ac:dyDescent="0.15">
      <c r="A12" s="25">
        <v>1.41869</v>
      </c>
      <c r="B12" s="4">
        <v>19</v>
      </c>
      <c r="C12" s="5">
        <f t="shared" si="0"/>
        <v>0.16666666666666666</v>
      </c>
      <c r="D12" s="5">
        <f t="shared" si="1"/>
        <v>0.38775510204081631</v>
      </c>
      <c r="E12" s="5">
        <v>1.41869</v>
      </c>
      <c r="F12" s="5">
        <v>14.716799999999999</v>
      </c>
      <c r="G12" s="5">
        <f t="shared" si="2"/>
        <v>0.14062503097598644</v>
      </c>
      <c r="H12" s="5">
        <f t="shared" si="3"/>
        <v>0.35266292040593811</v>
      </c>
      <c r="I12" s="5">
        <v>1.21441</v>
      </c>
      <c r="J12" s="5">
        <v>18.088799999999999</v>
      </c>
      <c r="K12" s="5">
        <f t="shared" si="4"/>
        <v>0.19565168358305141</v>
      </c>
      <c r="L12" s="5">
        <f t="shared" si="5"/>
        <v>0.49213055792099808</v>
      </c>
      <c r="M12" s="5">
        <v>1.21441</v>
      </c>
      <c r="N12" s="5">
        <v>24.164100000000001</v>
      </c>
      <c r="O12" s="5">
        <f t="shared" si="6"/>
        <v>0.14062458385586563</v>
      </c>
      <c r="P12" s="5">
        <f t="shared" si="7"/>
        <v>0.5310791208791209</v>
      </c>
      <c r="Q12" s="5">
        <v>1.4595499999999999</v>
      </c>
      <c r="R12" s="5">
        <v>14.198399999999999</v>
      </c>
      <c r="S12" s="5">
        <f t="shared" si="8"/>
        <v>0.25714366253759241</v>
      </c>
      <c r="T12" s="5">
        <f t="shared" si="9"/>
        <v>0.47149617281285805</v>
      </c>
      <c r="U12" s="5">
        <v>1.4595499999999999</v>
      </c>
      <c r="V12" s="5">
        <v>13.2447</v>
      </c>
      <c r="W12" s="5">
        <f t="shared" si="10"/>
        <v>0.24324414409159464</v>
      </c>
      <c r="X12" s="5">
        <f t="shared" si="11"/>
        <v>0.30106106825114676</v>
      </c>
      <c r="Y12" s="5">
        <v>1.4595499999999999</v>
      </c>
      <c r="Z12" s="5">
        <v>15</v>
      </c>
      <c r="AA12" s="5">
        <f t="shared" si="12"/>
        <v>0.50000171286257011</v>
      </c>
      <c r="AB12" s="5">
        <f t="shared" si="13"/>
        <v>0.41033384761842234</v>
      </c>
      <c r="AC12" s="5">
        <v>1.4595499999999999</v>
      </c>
      <c r="AD12" s="5">
        <v>14.44</v>
      </c>
      <c r="AE12" s="5">
        <f t="shared" si="14"/>
        <v>0.3600013812529444</v>
      </c>
      <c r="AF12" s="5">
        <f t="shared" si="15"/>
        <v>0.46129616555548808</v>
      </c>
      <c r="AG12" s="5">
        <v>1.4595499999999999</v>
      </c>
      <c r="AH12" s="5">
        <v>24.1111</v>
      </c>
      <c r="AI12" s="5">
        <f t="shared" si="16"/>
        <v>0.60000328870289443</v>
      </c>
      <c r="AJ12" s="5">
        <f t="shared" si="17"/>
        <v>0.45076829024339632</v>
      </c>
      <c r="AK12" s="5">
        <v>1.4595499999999999</v>
      </c>
      <c r="AL12" s="5">
        <v>10.333299999999999</v>
      </c>
      <c r="AM12" s="5">
        <f t="shared" si="18"/>
        <v>0.37500128464692761</v>
      </c>
      <c r="AN12" s="5">
        <f t="shared" si="19"/>
        <v>0.35530012068781736</v>
      </c>
    </row>
    <row r="13" spans="1:40" ht="20" customHeight="1" x14ac:dyDescent="0.15">
      <c r="A13" s="25">
        <v>1.5763199999999999</v>
      </c>
      <c r="B13" s="4">
        <v>15.5556</v>
      </c>
      <c r="C13" s="5">
        <f t="shared" si="0"/>
        <v>0.18518492412013898</v>
      </c>
      <c r="D13" s="5">
        <f t="shared" si="1"/>
        <v>0.31746122448979591</v>
      </c>
      <c r="E13" s="5">
        <v>1.5763199999999999</v>
      </c>
      <c r="F13" s="5">
        <v>25.75</v>
      </c>
      <c r="G13" s="5">
        <f t="shared" si="2"/>
        <v>0.15624981414408146</v>
      </c>
      <c r="H13" s="5">
        <f t="shared" si="3"/>
        <v>0.61705467224212507</v>
      </c>
      <c r="I13" s="5">
        <v>1.34935</v>
      </c>
      <c r="J13" s="5">
        <v>16.6843</v>
      </c>
      <c r="K13" s="5">
        <f t="shared" si="4"/>
        <v>0.21739165458353474</v>
      </c>
      <c r="L13" s="5">
        <f t="shared" si="5"/>
        <v>0.45391921340947483</v>
      </c>
      <c r="M13" s="5">
        <v>1.34935</v>
      </c>
      <c r="N13" s="5">
        <v>16.875</v>
      </c>
      <c r="O13" s="5">
        <f t="shared" si="6"/>
        <v>0.15625018093223234</v>
      </c>
      <c r="P13" s="5">
        <f t="shared" si="7"/>
        <v>0.37087912087912089</v>
      </c>
      <c r="Q13" s="5">
        <v>1.6217200000000001</v>
      </c>
      <c r="R13" s="5">
        <v>15.5306</v>
      </c>
      <c r="S13" s="5">
        <f t="shared" si="8"/>
        <v>0.28571478908599529</v>
      </c>
      <c r="T13" s="5">
        <f t="shared" si="9"/>
        <v>0.51573546748136223</v>
      </c>
      <c r="U13" s="5">
        <v>1.6217200000000001</v>
      </c>
      <c r="V13" s="5">
        <v>13.920400000000001</v>
      </c>
      <c r="W13" s="5">
        <f t="shared" si="10"/>
        <v>0.27027090086411626</v>
      </c>
      <c r="X13" s="5">
        <f t="shared" si="11"/>
        <v>0.3164201903012725</v>
      </c>
      <c r="Y13" s="5">
        <v>1.6217200000000001</v>
      </c>
      <c r="Z13" s="5">
        <v>10</v>
      </c>
      <c r="AA13" s="5">
        <f t="shared" si="12"/>
        <v>0.55555669746393566</v>
      </c>
      <c r="AB13" s="5">
        <f t="shared" si="13"/>
        <v>0.27355589841228156</v>
      </c>
      <c r="AC13" s="5">
        <v>1.6217200000000001</v>
      </c>
      <c r="AD13" s="5">
        <v>14.4222</v>
      </c>
      <c r="AE13" s="5">
        <f t="shared" si="14"/>
        <v>0.40000098660924605</v>
      </c>
      <c r="AF13" s="5">
        <f t="shared" si="15"/>
        <v>0.4607275317780028</v>
      </c>
      <c r="AG13" s="5">
        <v>1.6217200000000001</v>
      </c>
      <c r="AH13" s="5">
        <v>19.666699999999999</v>
      </c>
      <c r="AI13" s="5">
        <f t="shared" si="16"/>
        <v>0.66666940725241208</v>
      </c>
      <c r="AJ13" s="5">
        <f t="shared" si="17"/>
        <v>0.36767815378517782</v>
      </c>
      <c r="AK13" s="5">
        <v>1.6217200000000001</v>
      </c>
      <c r="AL13" s="5">
        <v>16</v>
      </c>
      <c r="AM13" s="5">
        <f t="shared" si="18"/>
        <v>0.4166675230979518</v>
      </c>
      <c r="AN13" s="5">
        <f t="shared" si="19"/>
        <v>0.55014389701306243</v>
      </c>
    </row>
    <row r="14" spans="1:40" ht="20" customHeight="1" x14ac:dyDescent="0.15">
      <c r="A14" s="25">
        <v>1.7339500000000001</v>
      </c>
      <c r="B14" s="4">
        <v>16.444400000000002</v>
      </c>
      <c r="C14" s="5">
        <f t="shared" si="0"/>
        <v>0.20370318157361134</v>
      </c>
      <c r="D14" s="5">
        <f t="shared" si="1"/>
        <v>0.33560000000000001</v>
      </c>
      <c r="E14" s="5">
        <v>1.7339500000000001</v>
      </c>
      <c r="F14" s="5">
        <v>24.796900000000001</v>
      </c>
      <c r="G14" s="5">
        <f t="shared" si="2"/>
        <v>0.1718745973121765</v>
      </c>
      <c r="H14" s="5">
        <f t="shared" si="3"/>
        <v>0.59421526221828158</v>
      </c>
      <c r="I14" s="5">
        <v>1.48428</v>
      </c>
      <c r="J14" s="5">
        <v>15.703200000000001</v>
      </c>
      <c r="K14" s="5">
        <f t="shared" si="4"/>
        <v>0.23913001449975835</v>
      </c>
      <c r="L14" s="5">
        <f t="shared" si="5"/>
        <v>0.42722704530676536</v>
      </c>
      <c r="M14" s="5">
        <v>1.48428</v>
      </c>
      <c r="N14" s="5">
        <v>16.4922</v>
      </c>
      <c r="O14" s="5">
        <f t="shared" si="6"/>
        <v>0.17187462004231208</v>
      </c>
      <c r="P14" s="5">
        <f t="shared" si="7"/>
        <v>0.36246593406593408</v>
      </c>
      <c r="Q14" s="5">
        <v>1.78389</v>
      </c>
      <c r="R14" s="5">
        <v>16.181999999999999</v>
      </c>
      <c r="S14" s="5">
        <f t="shared" si="8"/>
        <v>0.31428591563439812</v>
      </c>
      <c r="T14" s="5">
        <f t="shared" si="9"/>
        <v>0.53736696166171316</v>
      </c>
      <c r="U14" s="5">
        <v>1.78389</v>
      </c>
      <c r="V14" s="5">
        <v>15.8094</v>
      </c>
      <c r="W14" s="5">
        <f t="shared" si="10"/>
        <v>0.29729765763663785</v>
      </c>
      <c r="X14" s="5">
        <f t="shared" si="11"/>
        <v>0.35935844922192872</v>
      </c>
      <c r="Y14" s="5">
        <v>1.78389</v>
      </c>
      <c r="Z14" s="5">
        <v>17.444400000000002</v>
      </c>
      <c r="AA14" s="5">
        <f t="shared" si="12"/>
        <v>0.61111168206530109</v>
      </c>
      <c r="AB14" s="5">
        <f t="shared" si="13"/>
        <v>0.47720185142632054</v>
      </c>
      <c r="AC14" s="5">
        <v>1.78389</v>
      </c>
      <c r="AD14" s="5">
        <v>12.9627</v>
      </c>
      <c r="AE14" s="5">
        <f t="shared" si="14"/>
        <v>0.44000059196554758</v>
      </c>
      <c r="AF14" s="5">
        <f t="shared" si="15"/>
        <v>0.41410275659599211</v>
      </c>
      <c r="AG14" s="5">
        <v>1.78389</v>
      </c>
      <c r="AH14" s="5">
        <v>27.666699999999999</v>
      </c>
      <c r="AI14" s="5">
        <f t="shared" si="16"/>
        <v>0.73333552580192962</v>
      </c>
      <c r="AJ14" s="5">
        <f t="shared" si="17"/>
        <v>0.5172418950473836</v>
      </c>
      <c r="AK14" s="5">
        <v>1.78389</v>
      </c>
      <c r="AL14" s="5">
        <v>10.666700000000001</v>
      </c>
      <c r="AM14" s="5">
        <f t="shared" si="18"/>
        <v>0.45833376154897587</v>
      </c>
      <c r="AN14" s="5">
        <f t="shared" si="19"/>
        <v>0.36676374414182711</v>
      </c>
    </row>
    <row r="15" spans="1:40" ht="20" customHeight="1" x14ac:dyDescent="0.15">
      <c r="A15" s="25">
        <v>1.8915900000000001</v>
      </c>
      <c r="B15" s="4">
        <v>21.666699999999999</v>
      </c>
      <c r="C15" s="5">
        <f t="shared" si="0"/>
        <v>0.2222226138197915</v>
      </c>
      <c r="D15" s="5">
        <f t="shared" si="1"/>
        <v>0.44217755102040812</v>
      </c>
      <c r="E15" s="5">
        <v>1.8915900000000001</v>
      </c>
      <c r="F15" s="5">
        <v>19.343800000000002</v>
      </c>
      <c r="G15" s="5">
        <f t="shared" si="2"/>
        <v>0.18750037171183712</v>
      </c>
      <c r="H15" s="5">
        <f t="shared" si="3"/>
        <v>0.46354105510358135</v>
      </c>
      <c r="I15" s="5">
        <v>1.6192200000000001</v>
      </c>
      <c r="J15" s="5">
        <v>16.189</v>
      </c>
      <c r="K15" s="5">
        <f t="shared" si="4"/>
        <v>0.26086998550024171</v>
      </c>
      <c r="L15" s="5">
        <f t="shared" si="5"/>
        <v>0.44044389910790316</v>
      </c>
      <c r="M15" s="5">
        <v>1.6192200000000001</v>
      </c>
      <c r="N15" s="5">
        <v>10</v>
      </c>
      <c r="O15" s="5">
        <f t="shared" si="6"/>
        <v>0.18750021711867881</v>
      </c>
      <c r="P15" s="5">
        <f t="shared" si="7"/>
        <v>0.21978021978021978</v>
      </c>
      <c r="Q15" s="5">
        <v>1.9460599999999999</v>
      </c>
      <c r="R15" s="5">
        <v>16.085699999999999</v>
      </c>
      <c r="S15" s="5">
        <f t="shared" si="8"/>
        <v>0.34285704218280094</v>
      </c>
      <c r="T15" s="5">
        <f t="shared" si="9"/>
        <v>0.534169060388198</v>
      </c>
      <c r="U15" s="5">
        <v>1.9460599999999999</v>
      </c>
      <c r="V15" s="5">
        <v>21.631799999999998</v>
      </c>
      <c r="W15" s="5">
        <f t="shared" si="10"/>
        <v>0.32432441440915943</v>
      </c>
      <c r="X15" s="5">
        <f t="shared" si="11"/>
        <v>0.49170557401792081</v>
      </c>
      <c r="Y15" s="5">
        <v>1.9460599999999999</v>
      </c>
      <c r="Z15" s="5">
        <v>16</v>
      </c>
      <c r="AA15" s="5">
        <f t="shared" si="12"/>
        <v>0.66666666666666663</v>
      </c>
      <c r="AB15" s="5">
        <f t="shared" si="13"/>
        <v>0.4376894374596505</v>
      </c>
      <c r="AC15" s="5">
        <v>1.9460599999999999</v>
      </c>
      <c r="AD15" s="5">
        <v>13.0284</v>
      </c>
      <c r="AE15" s="5">
        <f t="shared" si="14"/>
        <v>0.48000019732184918</v>
      </c>
      <c r="AF15" s="5">
        <f t="shared" si="15"/>
        <v>0.41620159025783388</v>
      </c>
      <c r="AG15" s="5">
        <v>1.9460599999999999</v>
      </c>
      <c r="AH15" s="5">
        <v>44.066699999999997</v>
      </c>
      <c r="AI15" s="5">
        <f t="shared" si="16"/>
        <v>0.80000164435144716</v>
      </c>
      <c r="AJ15" s="5">
        <f t="shared" si="17"/>
        <v>0.82384756463490549</v>
      </c>
      <c r="AK15" s="5">
        <v>1.9460599999999999</v>
      </c>
      <c r="AL15" s="5">
        <v>17.333300000000001</v>
      </c>
      <c r="AM15" s="5">
        <f t="shared" si="18"/>
        <v>0.5</v>
      </c>
      <c r="AN15" s="5">
        <f t="shared" si="19"/>
        <v>0.59598807563103229</v>
      </c>
    </row>
    <row r="16" spans="1:40" ht="20" customHeight="1" x14ac:dyDescent="0.15">
      <c r="A16" s="25">
        <v>2.04922</v>
      </c>
      <c r="B16" s="4">
        <v>21.777799999999999</v>
      </c>
      <c r="C16" s="5">
        <f t="shared" si="0"/>
        <v>0.24074087127326382</v>
      </c>
      <c r="D16" s="5">
        <f t="shared" si="1"/>
        <v>0.44444489795918368</v>
      </c>
      <c r="E16" s="5">
        <v>2.04922</v>
      </c>
      <c r="F16" s="5">
        <v>17.414100000000001</v>
      </c>
      <c r="G16" s="5">
        <f t="shared" si="2"/>
        <v>0.20312515487993213</v>
      </c>
      <c r="H16" s="5">
        <f t="shared" si="3"/>
        <v>0.4172990977821977</v>
      </c>
      <c r="I16" s="5">
        <v>1.7541500000000001</v>
      </c>
      <c r="J16" s="5">
        <v>22.6219</v>
      </c>
      <c r="K16" s="5">
        <f t="shared" si="4"/>
        <v>0.28260834541646529</v>
      </c>
      <c r="L16" s="5">
        <f t="shared" si="5"/>
        <v>0.61545974681753501</v>
      </c>
      <c r="M16" s="5">
        <v>1.7541500000000001</v>
      </c>
      <c r="N16" s="5">
        <v>18.281199999999998</v>
      </c>
      <c r="O16" s="5">
        <f t="shared" si="6"/>
        <v>0.20312465622875855</v>
      </c>
      <c r="P16" s="5">
        <f t="shared" si="7"/>
        <v>0.40178461538461535</v>
      </c>
      <c r="Q16" s="5">
        <v>2.1082299999999998</v>
      </c>
      <c r="R16" s="5">
        <v>19.706900000000001</v>
      </c>
      <c r="S16" s="5">
        <f t="shared" si="8"/>
        <v>0.37142816873120377</v>
      </c>
      <c r="T16" s="5">
        <f t="shared" si="9"/>
        <v>0.6544207747355838</v>
      </c>
      <c r="U16" s="5">
        <v>2.1082299999999998</v>
      </c>
      <c r="V16" s="5">
        <v>20.040900000000001</v>
      </c>
      <c r="W16" s="5">
        <f t="shared" si="10"/>
        <v>0.35135117118168102</v>
      </c>
      <c r="X16" s="5">
        <f t="shared" si="11"/>
        <v>0.45554333149972498</v>
      </c>
      <c r="Y16" s="5">
        <v>2.1082299999999998</v>
      </c>
      <c r="Z16" s="5">
        <v>17</v>
      </c>
      <c r="AA16" s="5">
        <f t="shared" si="12"/>
        <v>0.72222165126803206</v>
      </c>
      <c r="AB16" s="5">
        <f t="shared" si="13"/>
        <v>0.46504502730087871</v>
      </c>
      <c r="AC16" s="5">
        <v>2.1082299999999998</v>
      </c>
      <c r="AD16" s="5">
        <v>14.3636</v>
      </c>
      <c r="AE16" s="5">
        <f t="shared" si="14"/>
        <v>0.51999980267815071</v>
      </c>
      <c r="AF16" s="5">
        <f t="shared" si="15"/>
        <v>0.4588555127127984</v>
      </c>
      <c r="AG16" s="5">
        <v>2.1082299999999998</v>
      </c>
      <c r="AH16" s="5">
        <v>53.488900000000001</v>
      </c>
      <c r="AI16" s="5">
        <f t="shared" si="16"/>
        <v>0.8666677629009647</v>
      </c>
      <c r="AJ16" s="5">
        <f t="shared" si="17"/>
        <v>1</v>
      </c>
      <c r="AK16" s="5">
        <v>2.1082299999999998</v>
      </c>
      <c r="AL16" s="5">
        <v>11.75</v>
      </c>
      <c r="AM16" s="5">
        <f t="shared" si="18"/>
        <v>0.54166623845102413</v>
      </c>
      <c r="AN16" s="5">
        <f t="shared" si="19"/>
        <v>0.40401192436896777</v>
      </c>
    </row>
    <row r="17" spans="1:40" ht="20" customHeight="1" x14ac:dyDescent="0.15">
      <c r="A17" s="25">
        <v>2.2068500000000002</v>
      </c>
      <c r="B17" s="4">
        <v>20.1111</v>
      </c>
      <c r="C17" s="5">
        <f t="shared" si="0"/>
        <v>0.25925912872673618</v>
      </c>
      <c r="D17" s="5">
        <f t="shared" si="1"/>
        <v>0.41043061224489796</v>
      </c>
      <c r="E17" s="5">
        <v>2.2068500000000002</v>
      </c>
      <c r="F17" s="5">
        <v>21.226600000000001</v>
      </c>
      <c r="G17" s="5">
        <f t="shared" si="2"/>
        <v>0.21874993804802717</v>
      </c>
      <c r="H17" s="5">
        <f t="shared" si="3"/>
        <v>0.50865913420639586</v>
      </c>
      <c r="I17" s="5">
        <v>1.8890899999999999</v>
      </c>
      <c r="J17" s="5">
        <v>22.493400000000001</v>
      </c>
      <c r="K17" s="5">
        <f t="shared" si="4"/>
        <v>0.30434831641694859</v>
      </c>
      <c r="L17" s="5">
        <f t="shared" si="5"/>
        <v>0.61196372846956015</v>
      </c>
      <c r="M17" s="5">
        <v>1.8890899999999999</v>
      </c>
      <c r="N17" s="5">
        <v>20.593800000000002</v>
      </c>
      <c r="O17" s="5">
        <f t="shared" si="6"/>
        <v>0.21875025330512526</v>
      </c>
      <c r="P17" s="5">
        <f t="shared" si="7"/>
        <v>0.45261098901098906</v>
      </c>
      <c r="Q17" s="5">
        <v>2.2704</v>
      </c>
      <c r="R17" s="5">
        <v>16.440000000000001</v>
      </c>
      <c r="S17" s="5">
        <f t="shared" si="8"/>
        <v>0.39999929527960665</v>
      </c>
      <c r="T17" s="5">
        <f t="shared" si="9"/>
        <v>0.54593454762814031</v>
      </c>
      <c r="U17" s="5">
        <v>2.2704</v>
      </c>
      <c r="V17" s="5">
        <v>28.661799999999999</v>
      </c>
      <c r="W17" s="5">
        <f t="shared" si="10"/>
        <v>0.37837792795420266</v>
      </c>
      <c r="X17" s="5">
        <f t="shared" si="11"/>
        <v>0.65150227079516465</v>
      </c>
      <c r="Y17" s="5">
        <v>2.2704</v>
      </c>
      <c r="Z17" s="5">
        <v>22.666699999999999</v>
      </c>
      <c r="AA17" s="5">
        <f t="shared" si="12"/>
        <v>0.7777766358693976</v>
      </c>
      <c r="AB17" s="5">
        <f t="shared" si="13"/>
        <v>0.62006094825416624</v>
      </c>
      <c r="AC17" s="5">
        <v>2.2704</v>
      </c>
      <c r="AD17" s="5">
        <v>13.237299999999999</v>
      </c>
      <c r="AE17" s="5">
        <f t="shared" si="14"/>
        <v>0.55999940803445236</v>
      </c>
      <c r="AF17" s="5">
        <f t="shared" si="15"/>
        <v>0.42287505071382703</v>
      </c>
      <c r="AG17" s="5">
        <v>2.2704</v>
      </c>
      <c r="AH17" s="5">
        <v>46.1111</v>
      </c>
      <c r="AI17" s="5">
        <f t="shared" si="16"/>
        <v>0.93333388145048235</v>
      </c>
      <c r="AJ17" s="5">
        <f t="shared" si="17"/>
        <v>0.8620685787144623</v>
      </c>
      <c r="AK17" s="5">
        <v>2.2704</v>
      </c>
      <c r="AL17" s="5">
        <v>11</v>
      </c>
      <c r="AM17" s="5">
        <f t="shared" si="18"/>
        <v>0.58333247690204826</v>
      </c>
      <c r="AN17" s="5">
        <f t="shared" si="19"/>
        <v>0.37822392919648046</v>
      </c>
    </row>
    <row r="18" spans="1:40" ht="20" customHeight="1" x14ac:dyDescent="0.15">
      <c r="A18" s="25">
        <v>2.3644799999999999</v>
      </c>
      <c r="B18" s="4">
        <v>20.333300000000001</v>
      </c>
      <c r="C18" s="5">
        <f t="shared" si="0"/>
        <v>0.27777738618020847</v>
      </c>
      <c r="D18" s="5">
        <f t="shared" si="1"/>
        <v>0.41496530612244903</v>
      </c>
      <c r="E18" s="5">
        <v>2.3644799999999999</v>
      </c>
      <c r="F18" s="5">
        <v>21.615200000000002</v>
      </c>
      <c r="G18" s="5">
        <f t="shared" si="2"/>
        <v>0.23437472121612218</v>
      </c>
      <c r="H18" s="5">
        <f t="shared" si="3"/>
        <v>0.51797126801739735</v>
      </c>
      <c r="I18" s="5">
        <v>2.0240200000000002</v>
      </c>
      <c r="J18" s="5">
        <v>13.7883</v>
      </c>
      <c r="K18" s="5">
        <f t="shared" si="4"/>
        <v>0.32608667633317223</v>
      </c>
      <c r="L18" s="5">
        <f t="shared" si="5"/>
        <v>0.37512957032982275</v>
      </c>
      <c r="M18" s="5">
        <v>2.0240200000000002</v>
      </c>
      <c r="N18" s="5">
        <v>14.585900000000001</v>
      </c>
      <c r="O18" s="5">
        <f t="shared" si="6"/>
        <v>0.23437469241520503</v>
      </c>
      <c r="P18" s="5">
        <f t="shared" si="7"/>
        <v>0.32056923076923077</v>
      </c>
      <c r="Q18" s="5">
        <v>2.4325700000000001</v>
      </c>
      <c r="R18" s="5">
        <v>11.408200000000001</v>
      </c>
      <c r="S18" s="5">
        <f t="shared" si="8"/>
        <v>0.42857042182800953</v>
      </c>
      <c r="T18" s="5">
        <f t="shared" si="9"/>
        <v>0.37884005512477797</v>
      </c>
      <c r="U18" s="5">
        <v>2.4325700000000001</v>
      </c>
      <c r="V18" s="5">
        <v>32.425899999999999</v>
      </c>
      <c r="W18" s="5">
        <f t="shared" si="10"/>
        <v>0.40540468472672431</v>
      </c>
      <c r="X18" s="5">
        <f t="shared" si="11"/>
        <v>0.73706283215209545</v>
      </c>
      <c r="Y18" s="5">
        <v>2.4325700000000001</v>
      </c>
      <c r="Z18" s="5">
        <v>23.333300000000001</v>
      </c>
      <c r="AA18" s="5">
        <f t="shared" si="12"/>
        <v>0.83333162047076315</v>
      </c>
      <c r="AB18" s="5">
        <f t="shared" si="13"/>
        <v>0.63829618444232905</v>
      </c>
      <c r="AC18" s="5">
        <v>2.4325700000000001</v>
      </c>
      <c r="AD18" s="5">
        <v>10.8444</v>
      </c>
      <c r="AE18" s="5">
        <f t="shared" si="14"/>
        <v>0.59999901339075401</v>
      </c>
      <c r="AF18" s="5">
        <f t="shared" si="15"/>
        <v>0.34643214250345811</v>
      </c>
      <c r="AG18" s="5">
        <v>2.4325700000000001</v>
      </c>
      <c r="AH18" s="5">
        <v>35.333300000000001</v>
      </c>
      <c r="AI18" s="5">
        <f t="shared" si="16"/>
        <v>1</v>
      </c>
      <c r="AJ18" s="5">
        <f t="shared" si="17"/>
        <v>0.66057256739248704</v>
      </c>
      <c r="AK18" s="5">
        <v>2.4325700000000001</v>
      </c>
      <c r="AL18" s="5">
        <v>19.75</v>
      </c>
      <c r="AM18" s="5">
        <f t="shared" si="18"/>
        <v>0.62499871535307239</v>
      </c>
      <c r="AN18" s="5">
        <f t="shared" si="19"/>
        <v>0.67908387287549898</v>
      </c>
    </row>
    <row r="19" spans="1:40" ht="20" customHeight="1" x14ac:dyDescent="0.15">
      <c r="A19" s="25">
        <v>2.5221100000000001</v>
      </c>
      <c r="B19" s="4">
        <v>15</v>
      </c>
      <c r="C19" s="5">
        <f t="shared" si="0"/>
        <v>0.29629564363368083</v>
      </c>
      <c r="D19" s="5">
        <f t="shared" si="1"/>
        <v>0.30612244897959184</v>
      </c>
      <c r="E19" s="5">
        <v>2.5221100000000001</v>
      </c>
      <c r="F19" s="5">
        <v>21</v>
      </c>
      <c r="G19" s="5">
        <f t="shared" si="2"/>
        <v>0.24999950438421722</v>
      </c>
      <c r="H19" s="5">
        <f t="shared" si="3"/>
        <v>0.50322905309066512</v>
      </c>
      <c r="I19" s="5">
        <v>2.15896</v>
      </c>
      <c r="J19" s="5">
        <v>10.3705</v>
      </c>
      <c r="K19" s="5">
        <f t="shared" si="4"/>
        <v>0.34782664733365554</v>
      </c>
      <c r="L19" s="5">
        <f t="shared" si="5"/>
        <v>0.2821436441842306</v>
      </c>
      <c r="M19" s="5">
        <v>2.15896</v>
      </c>
      <c r="N19" s="5">
        <v>16</v>
      </c>
      <c r="O19" s="5">
        <f t="shared" si="6"/>
        <v>0.25000028949157171</v>
      </c>
      <c r="P19" s="5">
        <f t="shared" si="7"/>
        <v>0.35164835164835168</v>
      </c>
      <c r="Q19" s="5">
        <v>2.5947499999999999</v>
      </c>
      <c r="R19" s="5">
        <v>10.555899999999999</v>
      </c>
      <c r="S19" s="5">
        <f t="shared" si="8"/>
        <v>0.45714331017739573</v>
      </c>
      <c r="T19" s="5">
        <f t="shared" si="9"/>
        <v>0.3505371345077789</v>
      </c>
      <c r="U19" s="5">
        <v>2.5947499999999999</v>
      </c>
      <c r="V19" s="5">
        <v>24.834900000000001</v>
      </c>
      <c r="W19" s="5">
        <f t="shared" si="10"/>
        <v>0.43243310806869595</v>
      </c>
      <c r="X19" s="5">
        <f t="shared" si="11"/>
        <v>0.5645142225879336</v>
      </c>
      <c r="Y19" s="5">
        <v>2.5947499999999999</v>
      </c>
      <c r="Z19" s="5">
        <v>19.777799999999999</v>
      </c>
      <c r="AA19" s="5">
        <f t="shared" si="12"/>
        <v>0.88889003079726892</v>
      </c>
      <c r="AB19" s="5">
        <f t="shared" si="13"/>
        <v>0.54103338476184226</v>
      </c>
      <c r="AC19" s="5">
        <v>2.5947499999999999</v>
      </c>
      <c r="AD19" s="5">
        <v>16.222200000000001</v>
      </c>
      <c r="AE19" s="5">
        <f t="shared" si="14"/>
        <v>0.64000108527017063</v>
      </c>
      <c r="AF19" s="5">
        <f t="shared" si="15"/>
        <v>0.51822982388325756</v>
      </c>
      <c r="AG19" s="7"/>
      <c r="AH19" s="7"/>
      <c r="AI19" s="7"/>
      <c r="AJ19" s="7"/>
      <c r="AK19" s="5">
        <v>2.5947499999999999</v>
      </c>
      <c r="AL19" s="5">
        <v>14</v>
      </c>
      <c r="AM19" s="5">
        <f t="shared" si="18"/>
        <v>0.66666752309795174</v>
      </c>
      <c r="AN19" s="5">
        <f t="shared" si="19"/>
        <v>0.48137590988642964</v>
      </c>
    </row>
    <row r="20" spans="1:40" ht="20" customHeight="1" x14ac:dyDescent="0.15">
      <c r="A20" s="25">
        <v>2.6797499999999999</v>
      </c>
      <c r="B20" s="4">
        <v>18.222200000000001</v>
      </c>
      <c r="C20" s="5">
        <f t="shared" si="0"/>
        <v>0.31481507587986096</v>
      </c>
      <c r="D20" s="5">
        <f t="shared" si="1"/>
        <v>0.37188163265306123</v>
      </c>
      <c r="E20" s="5">
        <v>2.6797499999999999</v>
      </c>
      <c r="F20" s="5">
        <v>21.072299999999998</v>
      </c>
      <c r="G20" s="5">
        <f t="shared" si="2"/>
        <v>0.26562527878387782</v>
      </c>
      <c r="H20" s="5">
        <f t="shared" si="3"/>
        <v>0.50496159883059155</v>
      </c>
      <c r="I20" s="5">
        <v>2.2938900000000002</v>
      </c>
      <c r="J20" s="5">
        <v>18.514199999999999</v>
      </c>
      <c r="K20" s="5">
        <f t="shared" si="4"/>
        <v>0.36956500724987923</v>
      </c>
      <c r="L20" s="5">
        <f t="shared" si="5"/>
        <v>0.50370414706674527</v>
      </c>
      <c r="M20" s="5">
        <v>2.2938900000000002</v>
      </c>
      <c r="N20" s="5">
        <v>16.578099999999999</v>
      </c>
      <c r="O20" s="5">
        <f t="shared" si="6"/>
        <v>0.26562472860165148</v>
      </c>
      <c r="P20" s="5">
        <f t="shared" si="7"/>
        <v>0.36435384615384614</v>
      </c>
      <c r="Q20" s="5">
        <v>2.75692</v>
      </c>
      <c r="R20" s="5">
        <v>12.3094</v>
      </c>
      <c r="S20" s="5">
        <f t="shared" si="8"/>
        <v>0.48571443672579862</v>
      </c>
      <c r="T20" s="5">
        <f t="shared" si="9"/>
        <v>0.40876683215169279</v>
      </c>
      <c r="U20" s="5">
        <v>2.75692</v>
      </c>
      <c r="V20" s="5">
        <v>20.2988</v>
      </c>
      <c r="W20" s="5">
        <f t="shared" si="10"/>
        <v>0.45945986484121759</v>
      </c>
      <c r="X20" s="5">
        <f t="shared" si="11"/>
        <v>0.4614055744725345</v>
      </c>
      <c r="Y20" s="5">
        <v>2.75692</v>
      </c>
      <c r="Z20" s="5">
        <v>36.555599999999998</v>
      </c>
      <c r="AA20" s="5">
        <f t="shared" si="12"/>
        <v>0.94444501539863446</v>
      </c>
      <c r="AB20" s="5">
        <f t="shared" si="13"/>
        <v>1</v>
      </c>
      <c r="AC20" s="5">
        <v>2.75692</v>
      </c>
      <c r="AD20" s="5">
        <v>16.335999999999999</v>
      </c>
      <c r="AE20" s="5">
        <f t="shared" si="14"/>
        <v>0.68000069062647217</v>
      </c>
      <c r="AF20" s="5">
        <f t="shared" si="15"/>
        <v>0.52186524657302302</v>
      </c>
      <c r="AG20" s="7"/>
      <c r="AH20" s="7"/>
      <c r="AI20" s="7"/>
      <c r="AJ20" s="7"/>
      <c r="AK20" s="5">
        <v>2.75692</v>
      </c>
      <c r="AL20" s="5">
        <v>15.166700000000001</v>
      </c>
      <c r="AM20" s="5">
        <f t="shared" si="18"/>
        <v>0.70833376154897587</v>
      </c>
      <c r="AN20" s="5">
        <f t="shared" si="19"/>
        <v>0.52149171517675086</v>
      </c>
    </row>
    <row r="21" spans="1:40" ht="20" customHeight="1" x14ac:dyDescent="0.15">
      <c r="A21" s="25">
        <v>2.83738</v>
      </c>
      <c r="B21" s="4">
        <v>17</v>
      </c>
      <c r="C21" s="5">
        <f t="shared" si="0"/>
        <v>0.33333333333333331</v>
      </c>
      <c r="D21" s="5">
        <f t="shared" si="1"/>
        <v>0.34693877551020408</v>
      </c>
      <c r="E21" s="5">
        <v>2.83738</v>
      </c>
      <c r="F21" s="5">
        <v>20.109400000000001</v>
      </c>
      <c r="G21" s="5">
        <f t="shared" si="2"/>
        <v>0.28125006195197289</v>
      </c>
      <c r="H21" s="5">
        <f t="shared" si="3"/>
        <v>0.48188734858197246</v>
      </c>
      <c r="I21" s="5">
        <v>2.42883</v>
      </c>
      <c r="J21" s="5">
        <v>16.391300000000001</v>
      </c>
      <c r="K21" s="5">
        <f t="shared" si="4"/>
        <v>0.39130497825036253</v>
      </c>
      <c r="L21" s="5">
        <f t="shared" si="5"/>
        <v>0.44594774744872279</v>
      </c>
      <c r="M21" s="5">
        <v>2.42883</v>
      </c>
      <c r="N21" s="5">
        <v>17.0625</v>
      </c>
      <c r="O21" s="5">
        <f t="shared" si="6"/>
        <v>0.28125032567801822</v>
      </c>
      <c r="P21" s="5">
        <f t="shared" si="7"/>
        <v>0.375</v>
      </c>
      <c r="Q21" s="5">
        <v>2.9190900000000002</v>
      </c>
      <c r="R21" s="5">
        <v>14.119199999999999</v>
      </c>
      <c r="S21" s="5">
        <f t="shared" si="8"/>
        <v>0.5142855632742015</v>
      </c>
      <c r="T21" s="5">
        <f t="shared" si="9"/>
        <v>0.46886612316735021</v>
      </c>
      <c r="U21" s="5">
        <v>2.9190900000000002</v>
      </c>
      <c r="V21" s="5">
        <v>19.612100000000002</v>
      </c>
      <c r="W21" s="5">
        <f t="shared" si="10"/>
        <v>0.48648662161373923</v>
      </c>
      <c r="X21" s="5">
        <f t="shared" si="11"/>
        <v>0.44579641491678301</v>
      </c>
      <c r="Y21" s="5">
        <v>2.9190900000000002</v>
      </c>
      <c r="Z21" s="5">
        <v>21</v>
      </c>
      <c r="AA21" s="5">
        <f t="shared" si="12"/>
        <v>1</v>
      </c>
      <c r="AB21" s="5">
        <f t="shared" si="13"/>
        <v>0.57446738666579134</v>
      </c>
      <c r="AC21" s="5">
        <v>2.9190900000000002</v>
      </c>
      <c r="AD21" s="5">
        <v>21.500399999999999</v>
      </c>
      <c r="AE21" s="5">
        <f t="shared" si="14"/>
        <v>0.72000029598277382</v>
      </c>
      <c r="AF21" s="5">
        <f t="shared" si="15"/>
        <v>0.68684571176656617</v>
      </c>
      <c r="AG21" s="7"/>
      <c r="AH21" s="7"/>
      <c r="AI21" s="7"/>
      <c r="AJ21" s="7"/>
      <c r="AK21" s="5">
        <v>2.9190900000000002</v>
      </c>
      <c r="AL21" s="5">
        <v>12.333299999999999</v>
      </c>
      <c r="AM21" s="5">
        <f t="shared" si="18"/>
        <v>0.75000000000000011</v>
      </c>
      <c r="AN21" s="5">
        <f t="shared" si="19"/>
        <v>0.4240681078144502</v>
      </c>
    </row>
    <row r="22" spans="1:40" ht="20" customHeight="1" x14ac:dyDescent="0.15">
      <c r="A22" s="25">
        <v>2.9950100000000002</v>
      </c>
      <c r="B22" s="4">
        <v>14.4444</v>
      </c>
      <c r="C22" s="5">
        <f t="shared" si="0"/>
        <v>0.35185159078680567</v>
      </c>
      <c r="D22" s="5">
        <f t="shared" si="1"/>
        <v>0.29478367346938777</v>
      </c>
      <c r="E22" s="5">
        <v>2.9950100000000002</v>
      </c>
      <c r="F22" s="5">
        <v>18.308599999999998</v>
      </c>
      <c r="G22" s="5">
        <f t="shared" si="2"/>
        <v>0.2968748451200679</v>
      </c>
      <c r="H22" s="5">
        <f t="shared" si="3"/>
        <v>0.43873425911503572</v>
      </c>
      <c r="I22" s="5">
        <v>2.5637599999999998</v>
      </c>
      <c r="J22" s="5">
        <v>12.068099999999999</v>
      </c>
      <c r="K22" s="5">
        <f t="shared" si="4"/>
        <v>0.41304333816658612</v>
      </c>
      <c r="L22" s="5">
        <f t="shared" si="5"/>
        <v>0.32832917529335259</v>
      </c>
      <c r="M22" s="5">
        <v>2.5637599999999998</v>
      </c>
      <c r="N22" s="5">
        <v>16.734400000000001</v>
      </c>
      <c r="O22" s="5">
        <f t="shared" si="6"/>
        <v>0.29687476478809793</v>
      </c>
      <c r="P22" s="5">
        <f t="shared" si="7"/>
        <v>0.36778901098901101</v>
      </c>
      <c r="Q22" s="5">
        <v>3.0812599999999999</v>
      </c>
      <c r="R22" s="5">
        <v>13.2424</v>
      </c>
      <c r="S22" s="5">
        <f t="shared" si="8"/>
        <v>0.54285668982260427</v>
      </c>
      <c r="T22" s="5">
        <f t="shared" si="9"/>
        <v>0.43974961396051609</v>
      </c>
      <c r="U22" s="5">
        <v>3.0812599999999999</v>
      </c>
      <c r="V22" s="5">
        <v>18.9847</v>
      </c>
      <c r="W22" s="5">
        <f t="shared" si="10"/>
        <v>0.51351337838626077</v>
      </c>
      <c r="X22" s="5">
        <f t="shared" si="11"/>
        <v>0.43153518482317799</v>
      </c>
      <c r="Y22" s="7"/>
      <c r="Z22" s="7"/>
      <c r="AA22" s="7"/>
      <c r="AB22" s="7"/>
      <c r="AC22" s="5">
        <v>3.0812599999999999</v>
      </c>
      <c r="AD22" s="5">
        <v>21.221299999999999</v>
      </c>
      <c r="AE22" s="5">
        <f t="shared" si="14"/>
        <v>0.75999990133907536</v>
      </c>
      <c r="AF22" s="5">
        <f t="shared" si="15"/>
        <v>0.67792966191846815</v>
      </c>
      <c r="AG22" s="7"/>
      <c r="AH22" s="7"/>
      <c r="AI22" s="7"/>
      <c r="AJ22" s="7"/>
      <c r="AK22" s="5">
        <v>3.0812599999999999</v>
      </c>
      <c r="AL22" s="5">
        <v>9.25</v>
      </c>
      <c r="AM22" s="5">
        <f t="shared" si="18"/>
        <v>0.79166623845102413</v>
      </c>
      <c r="AN22" s="5">
        <f t="shared" si="19"/>
        <v>0.31805194046067675</v>
      </c>
    </row>
    <row r="23" spans="1:40" ht="20" customHeight="1" x14ac:dyDescent="0.15">
      <c r="A23" s="25">
        <v>3.1526399999999999</v>
      </c>
      <c r="B23" s="4">
        <v>22.777799999999999</v>
      </c>
      <c r="C23" s="5">
        <f t="shared" si="0"/>
        <v>0.37036984824027797</v>
      </c>
      <c r="D23" s="5">
        <f t="shared" si="1"/>
        <v>0.46485306122448977</v>
      </c>
      <c r="E23" s="5">
        <v>3.1526399999999999</v>
      </c>
      <c r="F23" s="5">
        <v>28.656199999999998</v>
      </c>
      <c r="G23" s="5">
        <f t="shared" si="2"/>
        <v>0.31249962828816291</v>
      </c>
      <c r="H23" s="5">
        <f t="shared" si="3"/>
        <v>0.6866967805322246</v>
      </c>
      <c r="I23" s="5">
        <v>2.6987000000000001</v>
      </c>
      <c r="J23" s="5">
        <v>16.1342</v>
      </c>
      <c r="K23" s="5">
        <f t="shared" si="4"/>
        <v>0.43478330916706948</v>
      </c>
      <c r="L23" s="5">
        <f t="shared" si="5"/>
        <v>0.43895299011592631</v>
      </c>
      <c r="M23" s="5">
        <v>2.6987000000000001</v>
      </c>
      <c r="N23" s="5">
        <v>11</v>
      </c>
      <c r="O23" s="5">
        <f t="shared" si="6"/>
        <v>0.31250036186446467</v>
      </c>
      <c r="P23" s="5">
        <f t="shared" si="7"/>
        <v>0.24175824175824176</v>
      </c>
      <c r="Q23" s="5">
        <v>3.24343</v>
      </c>
      <c r="R23" s="5">
        <v>13.571400000000001</v>
      </c>
      <c r="S23" s="5">
        <f t="shared" si="8"/>
        <v>0.57142781637100715</v>
      </c>
      <c r="T23" s="5">
        <f t="shared" si="9"/>
        <v>0.45067494645258777</v>
      </c>
      <c r="U23" s="5">
        <v>3.24343</v>
      </c>
      <c r="V23" s="5">
        <v>19.1936</v>
      </c>
      <c r="W23" s="5">
        <f t="shared" si="10"/>
        <v>0.54054013515878241</v>
      </c>
      <c r="X23" s="5">
        <f t="shared" si="11"/>
        <v>0.4362836243618361</v>
      </c>
      <c r="Y23" s="7"/>
      <c r="Z23" s="7"/>
      <c r="AA23" s="7"/>
      <c r="AB23" s="7"/>
      <c r="AC23" s="5">
        <v>3.24343</v>
      </c>
      <c r="AD23" s="5">
        <v>15.7333</v>
      </c>
      <c r="AE23" s="5">
        <f t="shared" si="14"/>
        <v>0.79999950669537701</v>
      </c>
      <c r="AF23" s="5">
        <f t="shared" si="15"/>
        <v>0.50261156243311367</v>
      </c>
      <c r="AG23" s="7"/>
      <c r="AH23" s="7"/>
      <c r="AI23" s="7"/>
      <c r="AJ23" s="7"/>
      <c r="AK23" s="5">
        <v>3.24343</v>
      </c>
      <c r="AL23" s="5">
        <v>13.333299999999999</v>
      </c>
      <c r="AM23" s="5">
        <f t="shared" si="18"/>
        <v>0.83333247690204826</v>
      </c>
      <c r="AN23" s="5">
        <f t="shared" si="19"/>
        <v>0.4584521013777666</v>
      </c>
    </row>
    <row r="24" spans="1:40" ht="20" customHeight="1" x14ac:dyDescent="0.15">
      <c r="A24" s="25">
        <v>3.3102800000000001</v>
      </c>
      <c r="B24" s="4">
        <v>18.333300000000001</v>
      </c>
      <c r="C24" s="5">
        <f t="shared" si="0"/>
        <v>0.38888928048645816</v>
      </c>
      <c r="D24" s="5">
        <f t="shared" si="1"/>
        <v>0.37414897959183674</v>
      </c>
      <c r="E24" s="5">
        <v>3.3102800000000001</v>
      </c>
      <c r="F24" s="5">
        <v>12.564500000000001</v>
      </c>
      <c r="G24" s="5">
        <f t="shared" si="2"/>
        <v>0.32812540268782353</v>
      </c>
      <c r="H24" s="5">
        <f t="shared" si="3"/>
        <v>0.30108673512179346</v>
      </c>
      <c r="I24" s="5">
        <v>2.8336299999999999</v>
      </c>
      <c r="J24" s="5">
        <v>14.5463</v>
      </c>
      <c r="K24" s="5">
        <f t="shared" si="4"/>
        <v>0.45652166908329306</v>
      </c>
      <c r="L24" s="5">
        <f t="shared" si="5"/>
        <v>0.39575199762760466</v>
      </c>
      <c r="M24" s="5">
        <v>2.8336299999999999</v>
      </c>
      <c r="N24" s="5">
        <v>11.914099999999999</v>
      </c>
      <c r="O24" s="5">
        <f t="shared" si="6"/>
        <v>0.32812480097454438</v>
      </c>
      <c r="P24" s="5">
        <f t="shared" si="7"/>
        <v>0.26184835164835163</v>
      </c>
      <c r="Q24" s="5">
        <v>3.4056099999999998</v>
      </c>
      <c r="R24" s="5">
        <v>15.24</v>
      </c>
      <c r="S24" s="5">
        <f t="shared" si="8"/>
        <v>0.60000070472039335</v>
      </c>
      <c r="T24" s="5">
        <f t="shared" si="9"/>
        <v>0.50608531057499129</v>
      </c>
      <c r="U24" s="5">
        <v>3.4056099999999998</v>
      </c>
      <c r="V24" s="5">
        <v>21.060600000000001</v>
      </c>
      <c r="W24" s="5">
        <f t="shared" si="10"/>
        <v>0.56756855850075405</v>
      </c>
      <c r="X24" s="5">
        <f t="shared" si="11"/>
        <v>0.47872180827124067</v>
      </c>
      <c r="Y24" s="7"/>
      <c r="Z24" s="7"/>
      <c r="AA24" s="7"/>
      <c r="AB24" s="7"/>
      <c r="AC24" s="5">
        <v>3.4056099999999998</v>
      </c>
      <c r="AD24" s="5">
        <v>19.9956</v>
      </c>
      <c r="AE24" s="5">
        <f t="shared" si="14"/>
        <v>0.84000157857479363</v>
      </c>
      <c r="AF24" s="5">
        <f t="shared" si="15"/>
        <v>0.63877379556657321</v>
      </c>
      <c r="AG24" s="7"/>
      <c r="AH24" s="7"/>
      <c r="AI24" s="7"/>
      <c r="AJ24" s="7"/>
      <c r="AK24" s="5">
        <v>3.4056099999999998</v>
      </c>
      <c r="AL24" s="5">
        <v>13.25</v>
      </c>
      <c r="AM24" s="5">
        <f t="shared" si="18"/>
        <v>0.87500128464692761</v>
      </c>
      <c r="AN24" s="5">
        <f t="shared" si="19"/>
        <v>0.45558791471394233</v>
      </c>
    </row>
    <row r="25" spans="1:40" ht="20" customHeight="1" x14ac:dyDescent="0.15">
      <c r="A25" s="25">
        <v>3.4679099999999998</v>
      </c>
      <c r="B25" s="4">
        <v>17</v>
      </c>
      <c r="C25" s="5">
        <f t="shared" si="0"/>
        <v>0.40740753793993045</v>
      </c>
      <c r="D25" s="5">
        <f t="shared" si="1"/>
        <v>0.34693877551020408</v>
      </c>
      <c r="E25" s="5">
        <v>3.4679099999999998</v>
      </c>
      <c r="F25" s="5">
        <v>16.8828</v>
      </c>
      <c r="G25" s="5">
        <f t="shared" si="2"/>
        <v>0.34375018585591854</v>
      </c>
      <c r="H25" s="5">
        <f t="shared" si="3"/>
        <v>0.40456740273900382</v>
      </c>
      <c r="I25" s="5">
        <v>2.9685700000000002</v>
      </c>
      <c r="J25" s="5">
        <v>12.6541</v>
      </c>
      <c r="K25" s="5">
        <f t="shared" si="4"/>
        <v>0.47826164008377642</v>
      </c>
      <c r="L25" s="5">
        <f t="shared" si="5"/>
        <v>0.34427210721485679</v>
      </c>
      <c r="M25" s="5">
        <v>2.9685700000000002</v>
      </c>
      <c r="N25" s="5">
        <v>12.7812</v>
      </c>
      <c r="O25" s="5">
        <f t="shared" si="6"/>
        <v>0.34375039805091118</v>
      </c>
      <c r="P25" s="5">
        <f t="shared" si="7"/>
        <v>0.28090549450549451</v>
      </c>
      <c r="Q25" s="5">
        <v>3.56778</v>
      </c>
      <c r="R25" s="5">
        <v>15.3649</v>
      </c>
      <c r="S25" s="5">
        <f t="shared" si="8"/>
        <v>0.62857183126879623</v>
      </c>
      <c r="T25" s="5">
        <f t="shared" si="9"/>
        <v>0.51023295199827323</v>
      </c>
      <c r="U25" s="5">
        <v>3.56778</v>
      </c>
      <c r="V25" s="5">
        <v>24.6311</v>
      </c>
      <c r="W25" s="5">
        <f t="shared" si="10"/>
        <v>0.59459531527327569</v>
      </c>
      <c r="X25" s="5">
        <f t="shared" si="11"/>
        <v>0.55988170952915661</v>
      </c>
      <c r="Y25" s="7"/>
      <c r="Z25" s="7"/>
      <c r="AA25" s="7"/>
      <c r="AB25" s="7"/>
      <c r="AC25" s="5">
        <v>3.56778</v>
      </c>
      <c r="AD25" s="5">
        <v>26.7102</v>
      </c>
      <c r="AE25" s="5">
        <f t="shared" si="14"/>
        <v>0.88000118393109517</v>
      </c>
      <c r="AF25" s="5">
        <f t="shared" si="15"/>
        <v>0.85327651254987524</v>
      </c>
      <c r="AG25" s="7"/>
      <c r="AH25" s="7"/>
      <c r="AI25" s="7"/>
      <c r="AJ25" s="7"/>
      <c r="AK25" s="5">
        <v>3.56778</v>
      </c>
      <c r="AL25" s="5">
        <v>19</v>
      </c>
      <c r="AM25" s="5">
        <f t="shared" si="18"/>
        <v>0.91666752309795174</v>
      </c>
      <c r="AN25" s="5">
        <f t="shared" si="19"/>
        <v>0.65329587770301167</v>
      </c>
    </row>
    <row r="26" spans="1:40" ht="20" customHeight="1" x14ac:dyDescent="0.15">
      <c r="A26" s="25">
        <v>3.62554</v>
      </c>
      <c r="B26" s="4">
        <v>12.222200000000001</v>
      </c>
      <c r="C26" s="5">
        <f t="shared" si="0"/>
        <v>0.42592579539340281</v>
      </c>
      <c r="D26" s="5">
        <f t="shared" si="1"/>
        <v>0.2494326530612245</v>
      </c>
      <c r="E26" s="5">
        <v>3.62554</v>
      </c>
      <c r="F26" s="5">
        <v>17.7559</v>
      </c>
      <c r="G26" s="5">
        <f t="shared" si="2"/>
        <v>0.35937496902401361</v>
      </c>
      <c r="H26" s="5">
        <f t="shared" si="3"/>
        <v>0.42548974970345432</v>
      </c>
      <c r="I26" s="5">
        <v>3.1034999999999999</v>
      </c>
      <c r="J26" s="5">
        <v>17</v>
      </c>
      <c r="K26" s="5">
        <f t="shared" si="4"/>
        <v>0.5</v>
      </c>
      <c r="L26" s="5">
        <f t="shared" si="5"/>
        <v>0.46250826393442174</v>
      </c>
      <c r="M26" s="5">
        <v>3.1034999999999999</v>
      </c>
      <c r="N26" s="5">
        <v>9.8827999999999996</v>
      </c>
      <c r="O26" s="5">
        <f t="shared" si="6"/>
        <v>0.35937483716099089</v>
      </c>
      <c r="P26" s="5">
        <f t="shared" si="7"/>
        <v>0.21720439560439558</v>
      </c>
      <c r="Q26" s="5">
        <v>3.7299500000000001</v>
      </c>
      <c r="R26" s="5">
        <v>16.741199999999999</v>
      </c>
      <c r="S26" s="5">
        <f t="shared" si="8"/>
        <v>0.65714295781719911</v>
      </c>
      <c r="T26" s="5">
        <f t="shared" si="9"/>
        <v>0.55593670612848056</v>
      </c>
      <c r="U26" s="5">
        <v>3.7299500000000001</v>
      </c>
      <c r="V26" s="5">
        <v>25.482099999999999</v>
      </c>
      <c r="W26" s="5">
        <f t="shared" si="10"/>
        <v>0.62162207204579734</v>
      </c>
      <c r="X26" s="5">
        <f t="shared" si="11"/>
        <v>0.57922552019166507</v>
      </c>
      <c r="Y26" s="7"/>
      <c r="Z26" s="7"/>
      <c r="AA26" s="7"/>
      <c r="AB26" s="7"/>
      <c r="AC26" s="5">
        <v>3.7299500000000001</v>
      </c>
      <c r="AD26" s="5">
        <v>30.687999999999999</v>
      </c>
      <c r="AE26" s="5">
        <f t="shared" si="14"/>
        <v>0.92000078928739681</v>
      </c>
      <c r="AF26" s="5">
        <f t="shared" si="15"/>
        <v>0.9803501889589209</v>
      </c>
      <c r="AG26" s="7"/>
      <c r="AH26" s="7"/>
      <c r="AI26" s="7"/>
      <c r="AJ26" s="7"/>
      <c r="AK26" s="5">
        <v>3.7299500000000001</v>
      </c>
      <c r="AL26" s="5">
        <v>29.083300000000001</v>
      </c>
      <c r="AM26" s="5">
        <f t="shared" si="18"/>
        <v>0.95833376154897598</v>
      </c>
      <c r="AN26" s="5">
        <f t="shared" si="19"/>
        <v>1</v>
      </c>
    </row>
    <row r="27" spans="1:40" ht="20" customHeight="1" x14ac:dyDescent="0.15">
      <c r="A27" s="25">
        <v>3.7831700000000001</v>
      </c>
      <c r="B27" s="4">
        <v>20</v>
      </c>
      <c r="C27" s="5">
        <f t="shared" si="0"/>
        <v>0.44444405284687516</v>
      </c>
      <c r="D27" s="5">
        <f t="shared" si="1"/>
        <v>0.40816326530612246</v>
      </c>
      <c r="E27" s="5">
        <v>3.7831700000000001</v>
      </c>
      <c r="F27" s="5">
        <v>15.75</v>
      </c>
      <c r="G27" s="5">
        <f t="shared" si="2"/>
        <v>0.37499975219210863</v>
      </c>
      <c r="H27" s="5">
        <f t="shared" si="3"/>
        <v>0.37742178981799884</v>
      </c>
      <c r="I27" s="5">
        <v>3.2384300000000001</v>
      </c>
      <c r="J27" s="5">
        <v>16.1418</v>
      </c>
      <c r="K27" s="5">
        <f t="shared" si="4"/>
        <v>0.52173835991622364</v>
      </c>
      <c r="L27" s="5">
        <f t="shared" si="5"/>
        <v>0.43915975851627342</v>
      </c>
      <c r="M27" s="5">
        <v>3.2384300000000001</v>
      </c>
      <c r="N27" s="5">
        <v>14.5</v>
      </c>
      <c r="O27" s="5">
        <f t="shared" si="6"/>
        <v>0.37499927627107066</v>
      </c>
      <c r="P27" s="5">
        <f t="shared" si="7"/>
        <v>0.31868131868131866</v>
      </c>
      <c r="Q27" s="5">
        <v>3.8921199999999998</v>
      </c>
      <c r="R27" s="5">
        <v>11.131399999999999</v>
      </c>
      <c r="S27" s="5">
        <f t="shared" si="8"/>
        <v>0.68571408436560188</v>
      </c>
      <c r="T27" s="5">
        <f t="shared" si="9"/>
        <v>0.36964816444451826</v>
      </c>
      <c r="U27" s="5">
        <v>3.8921199999999998</v>
      </c>
      <c r="V27" s="5">
        <v>26.0183</v>
      </c>
      <c r="W27" s="5">
        <f t="shared" si="10"/>
        <v>0.64864882881831887</v>
      </c>
      <c r="X27" s="5">
        <f t="shared" si="11"/>
        <v>0.59141371205680848</v>
      </c>
      <c r="Y27" s="7"/>
      <c r="Z27" s="7"/>
      <c r="AA27" s="7"/>
      <c r="AB27" s="7"/>
      <c r="AC27" s="5">
        <v>3.8921199999999998</v>
      </c>
      <c r="AD27" s="5">
        <v>31.303100000000001</v>
      </c>
      <c r="AE27" s="5">
        <f t="shared" si="14"/>
        <v>0.96000039464369835</v>
      </c>
      <c r="AF27" s="5">
        <f t="shared" si="15"/>
        <v>1</v>
      </c>
      <c r="AG27" s="7"/>
      <c r="AH27" s="7"/>
      <c r="AI27" s="7"/>
      <c r="AJ27" s="7"/>
      <c r="AK27" s="5">
        <v>3.8921199999999998</v>
      </c>
      <c r="AL27" s="5">
        <v>19.333300000000001</v>
      </c>
      <c r="AM27" s="5">
        <f t="shared" si="18"/>
        <v>1</v>
      </c>
      <c r="AN27" s="5">
        <f t="shared" si="19"/>
        <v>0.66475606275766508</v>
      </c>
    </row>
    <row r="28" spans="1:40" ht="20" customHeight="1" x14ac:dyDescent="0.15">
      <c r="A28" s="25">
        <v>3.9407999999999999</v>
      </c>
      <c r="B28" s="4">
        <v>17.777799999999999</v>
      </c>
      <c r="C28" s="5">
        <f t="shared" si="0"/>
        <v>0.46296231030034746</v>
      </c>
      <c r="D28" s="5">
        <f t="shared" si="1"/>
        <v>0.36281224489795916</v>
      </c>
      <c r="E28" s="5">
        <v>3.9407999999999999</v>
      </c>
      <c r="F28" s="5">
        <v>10.1191</v>
      </c>
      <c r="G28" s="5">
        <f t="shared" si="2"/>
        <v>0.39062453536020364</v>
      </c>
      <c r="H28" s="5">
        <f t="shared" si="3"/>
        <v>0.24248691005379758</v>
      </c>
      <c r="I28" s="5">
        <v>3.37337</v>
      </c>
      <c r="J28" s="5">
        <v>21.5671</v>
      </c>
      <c r="K28" s="5">
        <f t="shared" si="4"/>
        <v>0.54347833091670694</v>
      </c>
      <c r="L28" s="5">
        <f t="shared" si="5"/>
        <v>0.58676246935882748</v>
      </c>
      <c r="M28" s="5">
        <v>3.37337</v>
      </c>
      <c r="N28" s="5">
        <v>16.078099999999999</v>
      </c>
      <c r="O28" s="5">
        <f t="shared" si="6"/>
        <v>0.39062487334743734</v>
      </c>
      <c r="P28" s="5">
        <f t="shared" si="7"/>
        <v>0.35336483516483513</v>
      </c>
      <c r="Q28" s="5">
        <v>4.0542899999999999</v>
      </c>
      <c r="R28" s="5">
        <v>9.7551000000000005</v>
      </c>
      <c r="S28" s="5">
        <f t="shared" si="8"/>
        <v>0.71428521091400476</v>
      </c>
      <c r="T28" s="5">
        <f t="shared" si="9"/>
        <v>0.32394441031431087</v>
      </c>
      <c r="U28" s="5">
        <v>4.0542899999999999</v>
      </c>
      <c r="V28" s="5">
        <v>24.592400000000001</v>
      </c>
      <c r="W28" s="5">
        <f t="shared" si="10"/>
        <v>0.67567558559084051</v>
      </c>
      <c r="X28" s="5">
        <f t="shared" si="11"/>
        <v>0.55900203212300026</v>
      </c>
      <c r="Y28" s="7"/>
      <c r="Z28" s="7"/>
      <c r="AA28" s="7"/>
      <c r="AB28" s="7"/>
      <c r="AC28" s="5">
        <v>4.0542899999999999</v>
      </c>
      <c r="AD28" s="5">
        <v>23.444400000000002</v>
      </c>
      <c r="AE28" s="5">
        <f t="shared" si="14"/>
        <v>1</v>
      </c>
      <c r="AF28" s="5">
        <f t="shared" si="15"/>
        <v>0.74894818724024137</v>
      </c>
      <c r="AG28" s="7"/>
      <c r="AH28" s="7"/>
      <c r="AI28" s="7"/>
      <c r="AJ28" s="7"/>
      <c r="AK28" s="7"/>
      <c r="AL28" s="7"/>
      <c r="AM28" s="7"/>
      <c r="AN28" s="7"/>
    </row>
    <row r="29" spans="1:40" ht="20" customHeight="1" x14ac:dyDescent="0.15">
      <c r="A29" s="25">
        <v>4.0984400000000001</v>
      </c>
      <c r="B29" s="4">
        <v>25.777799999999999</v>
      </c>
      <c r="C29" s="5">
        <f t="shared" si="0"/>
        <v>0.48148174254652765</v>
      </c>
      <c r="D29" s="5">
        <f t="shared" si="1"/>
        <v>0.5260775510204081</v>
      </c>
      <c r="E29" s="5">
        <v>4.0984400000000001</v>
      </c>
      <c r="F29" s="5">
        <v>15.648400000000001</v>
      </c>
      <c r="G29" s="5">
        <f t="shared" si="2"/>
        <v>0.40625030975986426</v>
      </c>
      <c r="H29" s="5">
        <f t="shared" si="3"/>
        <v>0.37498711973256971</v>
      </c>
      <c r="I29" s="5">
        <v>3.5083000000000002</v>
      </c>
      <c r="J29" s="5">
        <v>23.060500000000001</v>
      </c>
      <c r="K29" s="5">
        <f t="shared" si="4"/>
        <v>0.56521669083293058</v>
      </c>
      <c r="L29" s="5">
        <f t="shared" si="5"/>
        <v>0.62739246002704308</v>
      </c>
      <c r="M29" s="5">
        <v>3.5083000000000002</v>
      </c>
      <c r="N29" s="5">
        <v>10.375</v>
      </c>
      <c r="O29" s="5">
        <f t="shared" si="6"/>
        <v>0.40624931245751711</v>
      </c>
      <c r="P29" s="5">
        <f t="shared" si="7"/>
        <v>0.22802197802197802</v>
      </c>
      <c r="Q29" s="5">
        <v>4.2164599999999997</v>
      </c>
      <c r="R29" s="5">
        <v>9.4229000000000003</v>
      </c>
      <c r="S29" s="5">
        <f t="shared" si="8"/>
        <v>0.74285633746240753</v>
      </c>
      <c r="T29" s="5">
        <f t="shared" si="9"/>
        <v>0.31291281319009751</v>
      </c>
      <c r="U29" s="5">
        <v>4.2164599999999997</v>
      </c>
      <c r="V29" s="5">
        <v>24.306799999999999</v>
      </c>
      <c r="W29" s="5">
        <f t="shared" si="10"/>
        <v>0.70270234236336204</v>
      </c>
      <c r="X29" s="5">
        <f t="shared" si="11"/>
        <v>0.55251014924966013</v>
      </c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</row>
    <row r="30" spans="1:40" ht="20" customHeight="1" x14ac:dyDescent="0.15">
      <c r="A30" s="25">
        <v>4.2560700000000002</v>
      </c>
      <c r="B30" s="4">
        <v>22</v>
      </c>
      <c r="C30" s="5">
        <f t="shared" si="0"/>
        <v>0.5</v>
      </c>
      <c r="D30" s="5">
        <f t="shared" si="1"/>
        <v>0.44897959183673469</v>
      </c>
      <c r="E30" s="5">
        <v>4.2560700000000002</v>
      </c>
      <c r="F30" s="5">
        <v>20.4922</v>
      </c>
      <c r="G30" s="5">
        <f t="shared" si="2"/>
        <v>0.42187509292795933</v>
      </c>
      <c r="H30" s="5">
        <f t="shared" si="3"/>
        <v>0.49106049532116797</v>
      </c>
      <c r="I30" s="5">
        <v>3.64324</v>
      </c>
      <c r="J30" s="5">
        <v>16.1493</v>
      </c>
      <c r="K30" s="5">
        <f t="shared" si="4"/>
        <v>0.58695666183341388</v>
      </c>
      <c r="L30" s="5">
        <f t="shared" si="5"/>
        <v>0.43936380627977395</v>
      </c>
      <c r="M30" s="5">
        <v>3.64324</v>
      </c>
      <c r="N30" s="5">
        <v>16.898399999999999</v>
      </c>
      <c r="O30" s="5">
        <f t="shared" si="6"/>
        <v>0.42187490953388379</v>
      </c>
      <c r="P30" s="5">
        <f t="shared" si="7"/>
        <v>0.37139340659340658</v>
      </c>
      <c r="Q30" s="5">
        <v>4.3786300000000002</v>
      </c>
      <c r="R30" s="5">
        <v>16.4727</v>
      </c>
      <c r="S30" s="5">
        <f t="shared" si="8"/>
        <v>0.77142746401081053</v>
      </c>
      <c r="T30" s="5">
        <f t="shared" si="9"/>
        <v>0.5470204393378385</v>
      </c>
      <c r="U30" s="5">
        <v>4.3786300000000002</v>
      </c>
      <c r="V30" s="5">
        <v>22.024799999999999</v>
      </c>
      <c r="W30" s="5">
        <f t="shared" si="10"/>
        <v>0.7297290991358838</v>
      </c>
      <c r="X30" s="5">
        <f t="shared" si="11"/>
        <v>0.50063873217346233</v>
      </c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</row>
    <row r="31" spans="1:40" ht="20" customHeight="1" x14ac:dyDescent="0.15">
      <c r="A31" s="25">
        <v>4.4137000000000004</v>
      </c>
      <c r="B31" s="4">
        <v>16.8889</v>
      </c>
      <c r="C31" s="5">
        <f t="shared" si="0"/>
        <v>0.51851825745347235</v>
      </c>
      <c r="D31" s="5">
        <f t="shared" si="1"/>
        <v>0.34467142857142857</v>
      </c>
      <c r="E31" s="5">
        <v>4.4137000000000004</v>
      </c>
      <c r="F31" s="5">
        <v>25.3125</v>
      </c>
      <c r="G31" s="5">
        <f t="shared" si="2"/>
        <v>0.43749987609605434</v>
      </c>
      <c r="H31" s="5">
        <f t="shared" si="3"/>
        <v>0.6065707336360695</v>
      </c>
      <c r="I31" s="5">
        <v>3.7781699999999998</v>
      </c>
      <c r="J31" s="5">
        <v>17.913</v>
      </c>
      <c r="K31" s="5">
        <f t="shared" si="4"/>
        <v>0.60869502174963752</v>
      </c>
      <c r="L31" s="5">
        <f t="shared" si="5"/>
        <v>0.48734767834454684</v>
      </c>
      <c r="M31" s="5">
        <v>3.7781699999999998</v>
      </c>
      <c r="N31" s="5">
        <v>18.375</v>
      </c>
      <c r="O31" s="5">
        <f t="shared" si="6"/>
        <v>0.43749934864396356</v>
      </c>
      <c r="P31" s="5">
        <f t="shared" si="7"/>
        <v>0.40384615384615385</v>
      </c>
      <c r="Q31" s="5">
        <v>4.5408099999999996</v>
      </c>
      <c r="R31" s="5">
        <v>19.559999999999999</v>
      </c>
      <c r="S31" s="5">
        <f t="shared" si="8"/>
        <v>0.80000035236019662</v>
      </c>
      <c r="T31" s="5">
        <f t="shared" si="9"/>
        <v>0.64954256396632737</v>
      </c>
      <c r="U31" s="5">
        <v>4.5408099999999996</v>
      </c>
      <c r="V31" s="5">
        <v>26.351400000000002</v>
      </c>
      <c r="W31" s="5">
        <f t="shared" si="10"/>
        <v>0.75675752247785533</v>
      </c>
      <c r="X31" s="5">
        <f t="shared" si="11"/>
        <v>0.59898530234080571</v>
      </c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</row>
    <row r="32" spans="1:40" ht="20" customHeight="1" x14ac:dyDescent="0.15">
      <c r="A32" s="25">
        <v>4.5713299999999997</v>
      </c>
      <c r="B32" s="4">
        <v>18.777799999999999</v>
      </c>
      <c r="C32" s="5">
        <f t="shared" si="0"/>
        <v>0.5370365149069446</v>
      </c>
      <c r="D32" s="5">
        <f t="shared" si="1"/>
        <v>0.3832204081632653</v>
      </c>
      <c r="E32" s="5">
        <v>4.5713299999999997</v>
      </c>
      <c r="F32" s="5">
        <v>19.927700000000002</v>
      </c>
      <c r="G32" s="5">
        <f t="shared" si="2"/>
        <v>0.4531246592641493</v>
      </c>
      <c r="H32" s="5">
        <f t="shared" si="3"/>
        <v>0.47753321910832608</v>
      </c>
      <c r="I32" s="5">
        <v>3.9131100000000001</v>
      </c>
      <c r="J32" s="5">
        <v>22.9924</v>
      </c>
      <c r="K32" s="5">
        <f t="shared" si="4"/>
        <v>0.63043499275012083</v>
      </c>
      <c r="L32" s="5">
        <f t="shared" si="5"/>
        <v>0.62553970633445866</v>
      </c>
      <c r="M32" s="5">
        <v>3.9131100000000001</v>
      </c>
      <c r="N32" s="5">
        <v>16.9922</v>
      </c>
      <c r="O32" s="5">
        <f t="shared" si="6"/>
        <v>0.4531249457203303</v>
      </c>
      <c r="P32" s="5">
        <f t="shared" si="7"/>
        <v>0.37345494505494509</v>
      </c>
      <c r="Q32" s="5">
        <v>4.7029800000000002</v>
      </c>
      <c r="R32" s="5">
        <v>21.832699999999999</v>
      </c>
      <c r="S32" s="5">
        <f t="shared" si="8"/>
        <v>0.82857147890859961</v>
      </c>
      <c r="T32" s="5">
        <f t="shared" si="9"/>
        <v>0.72501369817523698</v>
      </c>
      <c r="U32" s="5">
        <v>4.7029800000000002</v>
      </c>
      <c r="V32" s="5">
        <v>24.341100000000001</v>
      </c>
      <c r="W32" s="5">
        <f t="shared" si="10"/>
        <v>0.78378427925037708</v>
      </c>
      <c r="X32" s="5">
        <f t="shared" si="11"/>
        <v>0.55328981165356617</v>
      </c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</row>
    <row r="33" spans="1:40" ht="20" customHeight="1" x14ac:dyDescent="0.15">
      <c r="A33" s="25">
        <v>4.7289700000000003</v>
      </c>
      <c r="B33" s="4">
        <v>16</v>
      </c>
      <c r="C33" s="5">
        <f t="shared" si="0"/>
        <v>0.55555594715312484</v>
      </c>
      <c r="D33" s="5">
        <f t="shared" si="1"/>
        <v>0.32653061224489793</v>
      </c>
      <c r="E33" s="5">
        <v>4.7289700000000003</v>
      </c>
      <c r="F33" s="5">
        <v>22.539100000000001</v>
      </c>
      <c r="G33" s="5">
        <f t="shared" si="2"/>
        <v>0.46875043366380997</v>
      </c>
      <c r="H33" s="5">
        <f t="shared" si="3"/>
        <v>0.54011095002456244</v>
      </c>
      <c r="I33" s="5">
        <v>4.0480400000000003</v>
      </c>
      <c r="J33" s="5">
        <v>16.616299999999999</v>
      </c>
      <c r="K33" s="5">
        <f t="shared" si="4"/>
        <v>0.65217335266634446</v>
      </c>
      <c r="L33" s="5">
        <f t="shared" si="5"/>
        <v>0.45206918035373711</v>
      </c>
      <c r="M33" s="5">
        <v>4.0480400000000003</v>
      </c>
      <c r="N33" s="5">
        <v>23.343800000000002</v>
      </c>
      <c r="O33" s="5">
        <f t="shared" si="6"/>
        <v>0.46874938483041007</v>
      </c>
      <c r="P33" s="5">
        <f t="shared" si="7"/>
        <v>0.51305054945054951</v>
      </c>
      <c r="Q33" s="5">
        <v>4.8651499999999999</v>
      </c>
      <c r="R33" s="5">
        <v>25.857099999999999</v>
      </c>
      <c r="S33" s="5">
        <f t="shared" si="8"/>
        <v>0.85714260545700238</v>
      </c>
      <c r="T33" s="5">
        <f t="shared" si="9"/>
        <v>0.85865475617248077</v>
      </c>
      <c r="U33" s="5">
        <v>4.8651499999999999</v>
      </c>
      <c r="V33" s="5">
        <v>28.221299999999999</v>
      </c>
      <c r="W33" s="5">
        <f t="shared" si="10"/>
        <v>0.81081103602289861</v>
      </c>
      <c r="X33" s="5">
        <f t="shared" si="11"/>
        <v>0.64148940522896614</v>
      </c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</row>
    <row r="34" spans="1:40" ht="20" customHeight="1" x14ac:dyDescent="0.15">
      <c r="A34" s="25">
        <v>4.8865999999999996</v>
      </c>
      <c r="B34" s="4">
        <v>21.222200000000001</v>
      </c>
      <c r="C34" s="5">
        <f t="shared" si="0"/>
        <v>0.57407420460659708</v>
      </c>
      <c r="D34" s="5">
        <f t="shared" si="1"/>
        <v>0.43310612244897961</v>
      </c>
      <c r="E34" s="5">
        <v>4.8865999999999996</v>
      </c>
      <c r="F34" s="5">
        <v>25.224599999999999</v>
      </c>
      <c r="G34" s="5">
        <f t="shared" si="2"/>
        <v>0.48437521683190493</v>
      </c>
      <c r="H34" s="5">
        <f t="shared" si="3"/>
        <v>0.60446436059956143</v>
      </c>
      <c r="I34" s="5">
        <v>4.1829799999999997</v>
      </c>
      <c r="J34" s="5">
        <v>19.523599999999998</v>
      </c>
      <c r="K34" s="5">
        <f t="shared" si="4"/>
        <v>0.67391332366682777</v>
      </c>
      <c r="L34" s="5">
        <f t="shared" si="5"/>
        <v>0.53116625539706319</v>
      </c>
      <c r="M34" s="5">
        <v>4.1829799999999997</v>
      </c>
      <c r="N34" s="5">
        <v>20.140599999999999</v>
      </c>
      <c r="O34" s="5">
        <f t="shared" si="6"/>
        <v>0.48437498190677669</v>
      </c>
      <c r="P34" s="5">
        <f t="shared" si="7"/>
        <v>0.44265054945054944</v>
      </c>
      <c r="Q34" s="5">
        <v>5.0273199999999996</v>
      </c>
      <c r="R34" s="5">
        <v>29.202400000000001</v>
      </c>
      <c r="S34" s="5">
        <f t="shared" si="8"/>
        <v>0.88571373200540515</v>
      </c>
      <c r="T34" s="5">
        <f t="shared" si="9"/>
        <v>0.96974446676739678</v>
      </c>
      <c r="U34" s="5">
        <v>5.0273199999999996</v>
      </c>
      <c r="V34" s="5">
        <v>34.452199999999998</v>
      </c>
      <c r="W34" s="5">
        <f t="shared" si="10"/>
        <v>0.83783779279542014</v>
      </c>
      <c r="X34" s="5">
        <f t="shared" si="11"/>
        <v>0.78312201375660884</v>
      </c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</row>
    <row r="35" spans="1:40" ht="20" customHeight="1" x14ac:dyDescent="0.15">
      <c r="A35" s="25">
        <v>5.0442299999999998</v>
      </c>
      <c r="B35" s="4">
        <v>21.222200000000001</v>
      </c>
      <c r="C35" s="5">
        <f t="shared" ref="C35:C57" si="20">$A35/8.51214</f>
        <v>0.59259246206006944</v>
      </c>
      <c r="D35" s="5">
        <f t="shared" ref="D35:D57" si="21">B35/49</f>
        <v>0.43310612244897961</v>
      </c>
      <c r="E35" s="5">
        <v>5.0442299999999998</v>
      </c>
      <c r="F35" s="5">
        <v>19</v>
      </c>
      <c r="G35" s="5">
        <f t="shared" ref="G35:G67" si="22">E35/10.08846</f>
        <v>0.5</v>
      </c>
      <c r="H35" s="5">
        <f t="shared" ref="H35:H67" si="23">F35/41.7305</f>
        <v>0.45530247660583983</v>
      </c>
      <c r="I35" s="5">
        <v>4.3179100000000004</v>
      </c>
      <c r="J35" s="5">
        <v>19.279800000000002</v>
      </c>
      <c r="K35" s="5">
        <f t="shared" si="4"/>
        <v>0.69565168358305152</v>
      </c>
      <c r="L35" s="5">
        <f t="shared" si="5"/>
        <v>0.5245333427648744</v>
      </c>
      <c r="M35" s="5">
        <v>4.3179100000000004</v>
      </c>
      <c r="N35" s="5">
        <v>17</v>
      </c>
      <c r="O35" s="5">
        <f t="shared" ref="O35:O67" si="24">M35/8.63583</f>
        <v>0.49999942101685652</v>
      </c>
      <c r="P35" s="5">
        <f t="shared" ref="P35:P67" si="25">N35/45.5</f>
        <v>0.37362637362637363</v>
      </c>
      <c r="Q35" s="5">
        <v>5.1894900000000002</v>
      </c>
      <c r="R35" s="5">
        <v>27.333100000000002</v>
      </c>
      <c r="S35" s="5">
        <f t="shared" si="8"/>
        <v>0.91428485855380814</v>
      </c>
      <c r="T35" s="5">
        <f t="shared" si="9"/>
        <v>0.90766931774785409</v>
      </c>
      <c r="U35" s="5">
        <v>5.1894900000000002</v>
      </c>
      <c r="V35" s="5">
        <v>38.367400000000004</v>
      </c>
      <c r="W35" s="5">
        <f t="shared" si="10"/>
        <v>0.8648645495679419</v>
      </c>
      <c r="X35" s="5">
        <f t="shared" si="11"/>
        <v>0.87211718121354576</v>
      </c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</row>
    <row r="36" spans="1:40" ht="20" customHeight="1" x14ac:dyDescent="0.15">
      <c r="A36" s="25">
        <v>5.2018599999999999</v>
      </c>
      <c r="B36" s="4">
        <v>20.666699999999999</v>
      </c>
      <c r="C36" s="5">
        <f t="shared" si="20"/>
        <v>0.61111071951354179</v>
      </c>
      <c r="D36" s="5">
        <f t="shared" si="21"/>
        <v>0.42176938775510203</v>
      </c>
      <c r="E36" s="5">
        <v>5.2018599999999999</v>
      </c>
      <c r="F36" s="5">
        <v>17.2852</v>
      </c>
      <c r="G36" s="5">
        <f t="shared" si="22"/>
        <v>0.51562478316809501</v>
      </c>
      <c r="H36" s="5">
        <f t="shared" si="23"/>
        <v>0.41421022992775069</v>
      </c>
      <c r="I36" s="5">
        <v>4.4528499999999998</v>
      </c>
      <c r="J36" s="5">
        <v>19.016999999999999</v>
      </c>
      <c r="K36" s="5">
        <f t="shared" si="4"/>
        <v>0.71739165458353471</v>
      </c>
      <c r="L36" s="5">
        <f t="shared" si="5"/>
        <v>0.51738350913181752</v>
      </c>
      <c r="M36" s="5">
        <v>4.4528499999999998</v>
      </c>
      <c r="N36" s="5">
        <v>19.789100000000001</v>
      </c>
      <c r="O36" s="5">
        <f t="shared" si="24"/>
        <v>0.51562501809322314</v>
      </c>
      <c r="P36" s="5">
        <f t="shared" si="25"/>
        <v>0.43492527472527476</v>
      </c>
      <c r="Q36" s="5">
        <v>5.3516700000000004</v>
      </c>
      <c r="R36" s="5">
        <v>30.113499999999998</v>
      </c>
      <c r="S36" s="5">
        <f t="shared" si="8"/>
        <v>0.94285774690319446</v>
      </c>
      <c r="T36" s="5">
        <f t="shared" si="9"/>
        <v>1</v>
      </c>
      <c r="U36" s="5">
        <v>5.3516700000000004</v>
      </c>
      <c r="V36" s="5">
        <v>41.544899999999998</v>
      </c>
      <c r="W36" s="5">
        <f t="shared" si="10"/>
        <v>0.89189297290991365</v>
      </c>
      <c r="X36" s="5">
        <f t="shared" si="11"/>
        <v>0.94434392431592007</v>
      </c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</row>
    <row r="37" spans="1:40" ht="20" customHeight="1" x14ac:dyDescent="0.15">
      <c r="A37" s="25">
        <v>5.3594900000000001</v>
      </c>
      <c r="B37" s="4">
        <v>19.222200000000001</v>
      </c>
      <c r="C37" s="5">
        <f t="shared" si="20"/>
        <v>0.62962897696701414</v>
      </c>
      <c r="D37" s="5">
        <f t="shared" si="21"/>
        <v>0.39228979591836738</v>
      </c>
      <c r="E37" s="5">
        <v>5.3594900000000001</v>
      </c>
      <c r="F37" s="5">
        <v>15.9688</v>
      </c>
      <c r="G37" s="5">
        <f t="shared" si="22"/>
        <v>0.53124956633619014</v>
      </c>
      <c r="H37" s="5">
        <f t="shared" si="23"/>
        <v>0.3826649572854387</v>
      </c>
      <c r="I37" s="5">
        <v>4.5877800000000004</v>
      </c>
      <c r="J37" s="5">
        <v>24.994299999999999</v>
      </c>
      <c r="K37" s="5">
        <f t="shared" si="4"/>
        <v>0.73913001449975846</v>
      </c>
      <c r="L37" s="5">
        <f t="shared" si="5"/>
        <v>0.68000413536800686</v>
      </c>
      <c r="M37" s="5">
        <v>4.5877800000000004</v>
      </c>
      <c r="N37" s="5">
        <v>20.156199999999998</v>
      </c>
      <c r="O37" s="5">
        <f t="shared" si="24"/>
        <v>0.53124945720330297</v>
      </c>
      <c r="P37" s="5">
        <f t="shared" si="25"/>
        <v>0.44299340659340658</v>
      </c>
      <c r="Q37" s="5">
        <v>5.5138400000000001</v>
      </c>
      <c r="R37" s="5">
        <v>24.3127</v>
      </c>
      <c r="S37" s="5">
        <f t="shared" si="8"/>
        <v>0.97142887345159723</v>
      </c>
      <c r="T37" s="5">
        <f t="shared" si="9"/>
        <v>0.80736878808507817</v>
      </c>
      <c r="U37" s="5">
        <v>5.5138400000000001</v>
      </c>
      <c r="V37" s="5">
        <v>43.993400000000001</v>
      </c>
      <c r="W37" s="5">
        <f t="shared" si="10"/>
        <v>0.91891972968243518</v>
      </c>
      <c r="X37" s="5">
        <f t="shared" si="11"/>
        <v>1</v>
      </c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</row>
    <row r="38" spans="1:40" ht="20" customHeight="1" x14ac:dyDescent="0.15">
      <c r="A38" s="25">
        <v>5.5171299999999999</v>
      </c>
      <c r="B38" s="4">
        <v>25.777799999999999</v>
      </c>
      <c r="C38" s="5">
        <f t="shared" si="20"/>
        <v>0.64814840921319428</v>
      </c>
      <c r="D38" s="5">
        <f t="shared" si="21"/>
        <v>0.5260775510204081</v>
      </c>
      <c r="E38" s="5">
        <v>5.5171299999999999</v>
      </c>
      <c r="F38" s="5">
        <v>11.5898</v>
      </c>
      <c r="G38" s="5">
        <f t="shared" si="22"/>
        <v>0.54687534073585065</v>
      </c>
      <c r="H38" s="5">
        <f t="shared" si="23"/>
        <v>0.27772971807191382</v>
      </c>
      <c r="I38" s="5">
        <v>4.7227199999999998</v>
      </c>
      <c r="J38" s="5">
        <v>24.580300000000001</v>
      </c>
      <c r="K38" s="5">
        <f t="shared" si="4"/>
        <v>0.76086998550024165</v>
      </c>
      <c r="L38" s="5">
        <f t="shared" si="5"/>
        <v>0.66874069882278042</v>
      </c>
      <c r="M38" s="5">
        <v>4.7227199999999998</v>
      </c>
      <c r="N38" s="5">
        <v>26.648399999999999</v>
      </c>
      <c r="O38" s="5">
        <f t="shared" si="24"/>
        <v>0.54687505427966965</v>
      </c>
      <c r="P38" s="5">
        <f t="shared" si="25"/>
        <v>0.58567912087912088</v>
      </c>
      <c r="Q38" s="5">
        <v>5.6760099999999998</v>
      </c>
      <c r="R38" s="5">
        <v>21</v>
      </c>
      <c r="S38" s="5">
        <f t="shared" si="8"/>
        <v>1</v>
      </c>
      <c r="T38" s="5">
        <f t="shared" si="9"/>
        <v>0.69736164843010617</v>
      </c>
      <c r="U38" s="5">
        <v>5.6760099999999998</v>
      </c>
      <c r="V38" s="5">
        <v>38.747300000000003</v>
      </c>
      <c r="W38" s="5">
        <f t="shared" si="10"/>
        <v>0.94594648645495671</v>
      </c>
      <c r="X38" s="5">
        <f t="shared" si="11"/>
        <v>0.88075256743056918</v>
      </c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</row>
    <row r="39" spans="1:40" ht="20" customHeight="1" x14ac:dyDescent="0.15">
      <c r="A39" s="25">
        <v>5.67476</v>
      </c>
      <c r="B39" s="4">
        <v>37</v>
      </c>
      <c r="C39" s="5">
        <f t="shared" si="20"/>
        <v>0.66666666666666663</v>
      </c>
      <c r="D39" s="5">
        <f t="shared" si="21"/>
        <v>0.75510204081632648</v>
      </c>
      <c r="E39" s="5">
        <v>5.67476</v>
      </c>
      <c r="F39" s="5">
        <v>8.8125</v>
      </c>
      <c r="G39" s="5">
        <f t="shared" si="22"/>
        <v>0.56250012390394577</v>
      </c>
      <c r="H39" s="5">
        <f t="shared" si="23"/>
        <v>0.21117647763626124</v>
      </c>
      <c r="I39" s="5">
        <v>4.8576499999999996</v>
      </c>
      <c r="J39" s="5">
        <v>19.234400000000001</v>
      </c>
      <c r="K39" s="5">
        <f t="shared" si="4"/>
        <v>0.78260834541646518</v>
      </c>
      <c r="L39" s="5">
        <f t="shared" si="5"/>
        <v>0.52329817363648479</v>
      </c>
      <c r="M39" s="5">
        <v>4.8576499999999996</v>
      </c>
      <c r="N39" s="5">
        <v>25.5</v>
      </c>
      <c r="O39" s="5">
        <f t="shared" si="24"/>
        <v>0.56249949338974936</v>
      </c>
      <c r="P39" s="5">
        <f t="shared" si="25"/>
        <v>0.56043956043956045</v>
      </c>
      <c r="Q39" s="7"/>
      <c r="R39" s="7"/>
      <c r="S39" s="7"/>
      <c r="T39" s="7"/>
      <c r="U39" s="5">
        <v>5.8381800000000004</v>
      </c>
      <c r="V39" s="5">
        <v>39.568300000000001</v>
      </c>
      <c r="W39" s="5">
        <f t="shared" si="10"/>
        <v>0.97297324322747847</v>
      </c>
      <c r="X39" s="5">
        <f t="shared" si="11"/>
        <v>0.89941445762318895</v>
      </c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</row>
    <row r="40" spans="1:40" ht="20" customHeight="1" x14ac:dyDescent="0.15">
      <c r="A40" s="25">
        <v>5.8323900000000002</v>
      </c>
      <c r="B40" s="4">
        <v>19.1111</v>
      </c>
      <c r="C40" s="5">
        <f t="shared" si="20"/>
        <v>0.68518492412013898</v>
      </c>
      <c r="D40" s="5">
        <f t="shared" si="21"/>
        <v>0.39002244897959182</v>
      </c>
      <c r="E40" s="5">
        <v>5.8323900000000002</v>
      </c>
      <c r="F40" s="5">
        <v>10.332000000000001</v>
      </c>
      <c r="G40" s="5">
        <f t="shared" si="22"/>
        <v>0.57812490707204078</v>
      </c>
      <c r="H40" s="5">
        <f t="shared" si="23"/>
        <v>0.24758869412060724</v>
      </c>
      <c r="I40" s="5">
        <v>4.9925899999999999</v>
      </c>
      <c r="J40" s="5">
        <v>23.481999999999999</v>
      </c>
      <c r="K40" s="5">
        <f t="shared" si="4"/>
        <v>0.80434831641694859</v>
      </c>
      <c r="L40" s="5">
        <f t="shared" si="5"/>
        <v>0.63885994433577009</v>
      </c>
      <c r="M40" s="5">
        <v>4.9925899999999999</v>
      </c>
      <c r="N40" s="5">
        <v>20.25</v>
      </c>
      <c r="O40" s="5">
        <f t="shared" si="24"/>
        <v>0.57812509046611615</v>
      </c>
      <c r="P40" s="5">
        <f t="shared" si="25"/>
        <v>0.44505494505494503</v>
      </c>
      <c r="Q40" s="7"/>
      <c r="R40" s="7"/>
      <c r="S40" s="7"/>
      <c r="T40" s="7"/>
      <c r="U40" s="5">
        <v>6.0003500000000001</v>
      </c>
      <c r="V40" s="5">
        <v>31</v>
      </c>
      <c r="W40" s="5">
        <f t="shared" si="10"/>
        <v>1</v>
      </c>
      <c r="X40" s="5">
        <f t="shared" si="11"/>
        <v>0.70465115221828722</v>
      </c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</row>
    <row r="41" spans="1:40" ht="20" customHeight="1" x14ac:dyDescent="0.15">
      <c r="A41" s="25">
        <v>5.9900200000000003</v>
      </c>
      <c r="B41" s="4">
        <v>24.666699999999999</v>
      </c>
      <c r="C41" s="5">
        <f t="shared" si="20"/>
        <v>0.70370318157361134</v>
      </c>
      <c r="D41" s="5">
        <f t="shared" si="21"/>
        <v>0.50340204081632656</v>
      </c>
      <c r="E41" s="5">
        <v>5.9900200000000003</v>
      </c>
      <c r="F41" s="5">
        <v>9.3125</v>
      </c>
      <c r="G41" s="5">
        <f t="shared" si="22"/>
        <v>0.5937496902401358</v>
      </c>
      <c r="H41" s="5">
        <f t="shared" si="23"/>
        <v>0.22315812175746758</v>
      </c>
      <c r="I41" s="5">
        <v>5.1275199999999996</v>
      </c>
      <c r="J41" s="5">
        <v>21.3157</v>
      </c>
      <c r="K41" s="5">
        <f t="shared" si="4"/>
        <v>0.82608667633317223</v>
      </c>
      <c r="L41" s="5">
        <f t="shared" si="5"/>
        <v>0.57992278832629141</v>
      </c>
      <c r="M41" s="5">
        <v>5.1275199999999996</v>
      </c>
      <c r="N41" s="5">
        <v>17.875</v>
      </c>
      <c r="O41" s="5">
        <f t="shared" si="24"/>
        <v>0.59374952957619587</v>
      </c>
      <c r="P41" s="5">
        <f t="shared" si="25"/>
        <v>0.39285714285714285</v>
      </c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</row>
    <row r="42" spans="1:40" ht="20" customHeight="1" x14ac:dyDescent="0.15">
      <c r="A42" s="25">
        <v>6.1476600000000001</v>
      </c>
      <c r="B42" s="4">
        <v>24.333300000000001</v>
      </c>
      <c r="C42" s="5">
        <f t="shared" si="20"/>
        <v>0.72222261381979147</v>
      </c>
      <c r="D42" s="5">
        <f t="shared" si="21"/>
        <v>0.4965979591836735</v>
      </c>
      <c r="E42" s="5">
        <v>6.1476600000000001</v>
      </c>
      <c r="F42" s="5">
        <v>10.042999999999999</v>
      </c>
      <c r="G42" s="5">
        <f t="shared" si="22"/>
        <v>0.60937546463979642</v>
      </c>
      <c r="H42" s="5">
        <f t="shared" si="23"/>
        <v>0.24066330381854997</v>
      </c>
      <c r="I42" s="5">
        <v>5.2624599999999999</v>
      </c>
      <c r="J42" s="5">
        <v>34.262799999999999</v>
      </c>
      <c r="K42" s="5">
        <f t="shared" si="4"/>
        <v>0.84782664733365554</v>
      </c>
      <c r="L42" s="5">
        <f t="shared" si="5"/>
        <v>0.93216636150190024</v>
      </c>
      <c r="M42" s="5">
        <v>5.2624599999999999</v>
      </c>
      <c r="N42" s="5">
        <v>17.210899999999999</v>
      </c>
      <c r="O42" s="5">
        <f t="shared" si="24"/>
        <v>0.60937512665256255</v>
      </c>
      <c r="P42" s="5">
        <f t="shared" si="25"/>
        <v>0.37826153846153843</v>
      </c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</row>
    <row r="43" spans="1:40" ht="20" customHeight="1" x14ac:dyDescent="0.15">
      <c r="A43" s="25">
        <v>6.3052900000000003</v>
      </c>
      <c r="B43" s="4">
        <v>17.222200000000001</v>
      </c>
      <c r="C43" s="5">
        <f t="shared" si="20"/>
        <v>0.74074087127326382</v>
      </c>
      <c r="D43" s="5">
        <f t="shared" si="21"/>
        <v>0.35147346938775514</v>
      </c>
      <c r="E43" s="5">
        <v>6.3052900000000003</v>
      </c>
      <c r="F43" s="5">
        <v>7.875</v>
      </c>
      <c r="G43" s="5">
        <f t="shared" si="22"/>
        <v>0.62500024780789143</v>
      </c>
      <c r="H43" s="5">
        <f t="shared" si="23"/>
        <v>0.18871089490899942</v>
      </c>
      <c r="I43" s="5">
        <v>5.3973899999999997</v>
      </c>
      <c r="J43" s="5">
        <v>29.722100000000001</v>
      </c>
      <c r="K43" s="5">
        <f t="shared" si="4"/>
        <v>0.86956500724987917</v>
      </c>
      <c r="L43" s="5">
        <f t="shared" si="5"/>
        <v>0.80863040420501631</v>
      </c>
      <c r="M43" s="5">
        <v>5.3973899999999997</v>
      </c>
      <c r="N43" s="5">
        <v>17.25</v>
      </c>
      <c r="O43" s="5">
        <f t="shared" si="24"/>
        <v>0.62499956576264237</v>
      </c>
      <c r="P43" s="5">
        <f t="shared" si="25"/>
        <v>0.37912087912087911</v>
      </c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</row>
    <row r="44" spans="1:40" ht="20" customHeight="1" x14ac:dyDescent="0.15">
      <c r="A44" s="25">
        <v>6.4629200000000004</v>
      </c>
      <c r="B44" s="4">
        <v>19</v>
      </c>
      <c r="C44" s="5">
        <f t="shared" si="20"/>
        <v>0.75925912872673618</v>
      </c>
      <c r="D44" s="5">
        <f t="shared" si="21"/>
        <v>0.38775510204081631</v>
      </c>
      <c r="E44" s="5">
        <v>6.4629200000000004</v>
      </c>
      <c r="F44" s="5">
        <v>6.4726999999999997</v>
      </c>
      <c r="G44" s="5">
        <f t="shared" si="22"/>
        <v>0.64062503097598644</v>
      </c>
      <c r="H44" s="5">
        <f t="shared" si="23"/>
        <v>0.15510717580666419</v>
      </c>
      <c r="I44" s="5">
        <v>5.53233</v>
      </c>
      <c r="J44" s="5">
        <v>31.737200000000001</v>
      </c>
      <c r="K44" s="5">
        <f t="shared" si="4"/>
        <v>0.89130497825036248</v>
      </c>
      <c r="L44" s="5">
        <f t="shared" si="5"/>
        <v>0.86345395730232533</v>
      </c>
      <c r="M44" s="5">
        <v>5.53233</v>
      </c>
      <c r="N44" s="5">
        <v>13.359400000000001</v>
      </c>
      <c r="O44" s="5">
        <f t="shared" si="24"/>
        <v>0.64062516283900905</v>
      </c>
      <c r="P44" s="5">
        <f t="shared" si="25"/>
        <v>0.29361318681318682</v>
      </c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</row>
    <row r="45" spans="1:40" ht="20" customHeight="1" x14ac:dyDescent="0.15">
      <c r="A45" s="25">
        <v>6.6205499999999997</v>
      </c>
      <c r="B45" s="4">
        <v>15.666700000000001</v>
      </c>
      <c r="C45" s="5">
        <f t="shared" si="20"/>
        <v>0.77777738618020842</v>
      </c>
      <c r="D45" s="5">
        <f t="shared" si="21"/>
        <v>0.31972857142857142</v>
      </c>
      <c r="E45" s="5">
        <v>6.6205499999999997</v>
      </c>
      <c r="F45" s="5">
        <v>7.4297000000000004</v>
      </c>
      <c r="G45" s="5">
        <f t="shared" si="22"/>
        <v>0.65624981414408146</v>
      </c>
      <c r="H45" s="5">
        <f t="shared" si="23"/>
        <v>0.17804004265465309</v>
      </c>
      <c r="I45" s="5">
        <v>5.6672599999999997</v>
      </c>
      <c r="J45" s="5">
        <v>36.756100000000004</v>
      </c>
      <c r="K45" s="5">
        <f t="shared" si="4"/>
        <v>0.91304333816658612</v>
      </c>
      <c r="L45" s="5">
        <f t="shared" si="5"/>
        <v>1</v>
      </c>
      <c r="M45" s="5">
        <v>5.6672599999999997</v>
      </c>
      <c r="N45" s="5">
        <v>16.406199999999998</v>
      </c>
      <c r="O45" s="5">
        <f t="shared" si="24"/>
        <v>0.65624960194908877</v>
      </c>
      <c r="P45" s="5">
        <f t="shared" si="25"/>
        <v>0.36057582417582412</v>
      </c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</row>
    <row r="46" spans="1:40" ht="20" customHeight="1" x14ac:dyDescent="0.15">
      <c r="A46" s="25">
        <v>6.7781799999999999</v>
      </c>
      <c r="B46" s="4">
        <v>17.666699999999999</v>
      </c>
      <c r="C46" s="5">
        <f t="shared" si="20"/>
        <v>0.79629564363368077</v>
      </c>
      <c r="D46" s="5">
        <f t="shared" si="21"/>
        <v>0.36054489795918365</v>
      </c>
      <c r="E46" s="5">
        <v>6.7781799999999999</v>
      </c>
      <c r="F46" s="5">
        <v>7.3887</v>
      </c>
      <c r="G46" s="5">
        <f t="shared" si="22"/>
        <v>0.67187459731217647</v>
      </c>
      <c r="H46" s="5">
        <f t="shared" si="23"/>
        <v>0.17705754783671415</v>
      </c>
      <c r="I46" s="5">
        <v>5.8022</v>
      </c>
      <c r="J46" s="5">
        <v>35.378100000000003</v>
      </c>
      <c r="K46" s="5">
        <f t="shared" si="4"/>
        <v>0.93478330916706942</v>
      </c>
      <c r="L46" s="5">
        <f t="shared" si="5"/>
        <v>0.96250962425284514</v>
      </c>
      <c r="M46" s="5">
        <v>5.8022</v>
      </c>
      <c r="N46" s="5">
        <v>18.8672</v>
      </c>
      <c r="O46" s="5">
        <f t="shared" si="24"/>
        <v>0.67187519902545556</v>
      </c>
      <c r="P46" s="5">
        <f t="shared" si="25"/>
        <v>0.41466373626373626</v>
      </c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</row>
    <row r="47" spans="1:40" ht="20" customHeight="1" x14ac:dyDescent="0.15">
      <c r="A47" s="25">
        <v>6.9358199999999997</v>
      </c>
      <c r="B47" s="4">
        <v>19.222200000000001</v>
      </c>
      <c r="C47" s="5">
        <f t="shared" si="20"/>
        <v>0.81481507587986091</v>
      </c>
      <c r="D47" s="5">
        <f t="shared" si="21"/>
        <v>0.39228979591836738</v>
      </c>
      <c r="E47" s="5">
        <v>6.9358199999999997</v>
      </c>
      <c r="F47" s="5">
        <v>6.5312000000000001</v>
      </c>
      <c r="G47" s="5">
        <f t="shared" si="22"/>
        <v>0.68750037171183709</v>
      </c>
      <c r="H47" s="5">
        <f t="shared" si="23"/>
        <v>0.15650902816884532</v>
      </c>
      <c r="I47" s="5">
        <v>5.9371299999999998</v>
      </c>
      <c r="J47" s="5">
        <v>27.983000000000001</v>
      </c>
      <c r="K47" s="5">
        <f t="shared" si="4"/>
        <v>0.95652166908329306</v>
      </c>
      <c r="L47" s="5">
        <f t="shared" si="5"/>
        <v>0.76131580880452487</v>
      </c>
      <c r="M47" s="5">
        <v>5.9371299999999998</v>
      </c>
      <c r="N47" s="5">
        <v>19.125</v>
      </c>
      <c r="O47" s="5">
        <f t="shared" si="24"/>
        <v>0.68749963813553527</v>
      </c>
      <c r="P47" s="5">
        <f t="shared" si="25"/>
        <v>0.42032967032967034</v>
      </c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</row>
    <row r="48" spans="1:40" ht="20" customHeight="1" x14ac:dyDescent="0.15">
      <c r="A48" s="25">
        <v>7.0934499999999998</v>
      </c>
      <c r="B48" s="4">
        <v>20</v>
      </c>
      <c r="C48" s="5">
        <f t="shared" si="20"/>
        <v>0.83333333333333326</v>
      </c>
      <c r="D48" s="5">
        <f t="shared" si="21"/>
        <v>0.40816326530612246</v>
      </c>
      <c r="E48" s="5">
        <v>7.0934499999999998</v>
      </c>
      <c r="F48" s="5">
        <v>10.5078</v>
      </c>
      <c r="G48" s="5">
        <f t="shared" si="22"/>
        <v>0.7031251548799321</v>
      </c>
      <c r="H48" s="5">
        <f t="shared" si="23"/>
        <v>0.25180144019362338</v>
      </c>
      <c r="I48" s="5">
        <v>6.0720599999999996</v>
      </c>
      <c r="J48" s="5">
        <v>36.412100000000002</v>
      </c>
      <c r="K48" s="5">
        <f t="shared" si="4"/>
        <v>0.97826002899951658</v>
      </c>
      <c r="L48" s="5">
        <f t="shared" si="5"/>
        <v>0.99064100924744458</v>
      </c>
      <c r="M48" s="5">
        <v>6.0720599999999996</v>
      </c>
      <c r="N48" s="5">
        <v>23.3047</v>
      </c>
      <c r="O48" s="5">
        <f t="shared" si="24"/>
        <v>0.70312407724561499</v>
      </c>
      <c r="P48" s="5">
        <f t="shared" si="25"/>
        <v>0.51219120879120883</v>
      </c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</row>
    <row r="49" spans="1:40" ht="20" customHeight="1" x14ac:dyDescent="0.15">
      <c r="A49" s="25">
        <v>7.25108</v>
      </c>
      <c r="B49" s="4">
        <v>19.444400000000002</v>
      </c>
      <c r="C49" s="5">
        <f t="shared" si="20"/>
        <v>0.85185159078680561</v>
      </c>
      <c r="D49" s="5">
        <f t="shared" si="21"/>
        <v>0.39682448979591839</v>
      </c>
      <c r="E49" s="5">
        <v>7.25108</v>
      </c>
      <c r="F49" s="5">
        <v>12.9922</v>
      </c>
      <c r="G49" s="5">
        <f t="shared" si="22"/>
        <v>0.71874993804802723</v>
      </c>
      <c r="H49" s="5">
        <f t="shared" si="23"/>
        <v>0.31133583350307331</v>
      </c>
      <c r="I49" s="5">
        <v>6.2069999999999999</v>
      </c>
      <c r="J49" s="5">
        <v>28</v>
      </c>
      <c r="K49" s="5">
        <f t="shared" si="4"/>
        <v>1</v>
      </c>
      <c r="L49" s="5">
        <f t="shared" si="5"/>
        <v>0.76177831706845933</v>
      </c>
      <c r="M49" s="5">
        <v>6.2069999999999999</v>
      </c>
      <c r="N49" s="5">
        <v>18.468800000000002</v>
      </c>
      <c r="O49" s="5">
        <f t="shared" si="24"/>
        <v>0.71874967432198178</v>
      </c>
      <c r="P49" s="5">
        <f t="shared" si="25"/>
        <v>0.40590769230769236</v>
      </c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</row>
    <row r="50" spans="1:40" ht="20" customHeight="1" x14ac:dyDescent="0.15">
      <c r="A50" s="25">
        <v>7.4087100000000001</v>
      </c>
      <c r="B50" s="4">
        <v>34.8889</v>
      </c>
      <c r="C50" s="5">
        <f t="shared" si="20"/>
        <v>0.87036984824027797</v>
      </c>
      <c r="D50" s="5">
        <f t="shared" si="21"/>
        <v>0.7120183673469388</v>
      </c>
      <c r="E50" s="5">
        <v>7.4087100000000001</v>
      </c>
      <c r="F50" s="5">
        <v>19.052700000000002</v>
      </c>
      <c r="G50" s="5">
        <f t="shared" si="22"/>
        <v>0.73437472121612224</v>
      </c>
      <c r="H50" s="5">
        <f t="shared" si="23"/>
        <v>0.45656534189621506</v>
      </c>
      <c r="I50" s="7"/>
      <c r="J50" s="7"/>
      <c r="K50" s="7"/>
      <c r="L50" s="7"/>
      <c r="M50" s="5">
        <v>6.3419299999999996</v>
      </c>
      <c r="N50" s="5">
        <v>20.9375</v>
      </c>
      <c r="O50" s="5">
        <f t="shared" si="24"/>
        <v>0.73437411343206149</v>
      </c>
      <c r="P50" s="5">
        <f t="shared" si="25"/>
        <v>0.46016483516483514</v>
      </c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</row>
    <row r="51" spans="1:40" ht="20" customHeight="1" x14ac:dyDescent="0.15">
      <c r="A51" s="25">
        <v>7.5663400000000003</v>
      </c>
      <c r="B51" s="4">
        <v>24.666699999999999</v>
      </c>
      <c r="C51" s="5">
        <f t="shared" si="20"/>
        <v>0.88888810569375032</v>
      </c>
      <c r="D51" s="5">
        <f t="shared" si="21"/>
        <v>0.50340204081632656</v>
      </c>
      <c r="E51" s="5">
        <v>7.5663400000000003</v>
      </c>
      <c r="F51" s="5">
        <v>25.5</v>
      </c>
      <c r="G51" s="5">
        <f t="shared" si="22"/>
        <v>0.74999950438421725</v>
      </c>
      <c r="H51" s="5">
        <f t="shared" si="23"/>
        <v>0.61106385018152187</v>
      </c>
      <c r="I51" s="7"/>
      <c r="J51" s="7"/>
      <c r="K51" s="7"/>
      <c r="L51" s="7"/>
      <c r="M51" s="5">
        <v>6.4768699999999999</v>
      </c>
      <c r="N51" s="5">
        <v>22</v>
      </c>
      <c r="O51" s="5">
        <f t="shared" si="24"/>
        <v>0.74999971050842817</v>
      </c>
      <c r="P51" s="5">
        <f t="shared" si="25"/>
        <v>0.48351648351648352</v>
      </c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</row>
    <row r="52" spans="1:40" ht="20" customHeight="1" x14ac:dyDescent="0.15">
      <c r="A52" s="25">
        <v>7.7239800000000001</v>
      </c>
      <c r="B52" s="4">
        <v>25.333300000000001</v>
      </c>
      <c r="C52" s="5">
        <f t="shared" si="20"/>
        <v>0.90740753793993045</v>
      </c>
      <c r="D52" s="5">
        <f t="shared" si="21"/>
        <v>0.51700612244897959</v>
      </c>
      <c r="E52" s="5">
        <v>7.7239800000000001</v>
      </c>
      <c r="F52" s="5">
        <v>22.259799999999998</v>
      </c>
      <c r="G52" s="5">
        <f t="shared" si="22"/>
        <v>0.76562527878387787</v>
      </c>
      <c r="H52" s="5">
        <f t="shared" si="23"/>
        <v>0.53341800361845648</v>
      </c>
      <c r="I52" s="7"/>
      <c r="J52" s="7"/>
      <c r="K52" s="7"/>
      <c r="L52" s="7"/>
      <c r="M52" s="5">
        <v>6.6117999999999997</v>
      </c>
      <c r="N52" s="5">
        <v>18.265599999999999</v>
      </c>
      <c r="O52" s="5">
        <f t="shared" si="24"/>
        <v>0.76562414961850789</v>
      </c>
      <c r="P52" s="5">
        <f t="shared" si="25"/>
        <v>0.40144175824175821</v>
      </c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</row>
    <row r="53" spans="1:40" ht="20" customHeight="1" x14ac:dyDescent="0.15">
      <c r="A53" s="25">
        <v>7.8816100000000002</v>
      </c>
      <c r="B53" s="4">
        <v>34.777799999999999</v>
      </c>
      <c r="C53" s="5">
        <f t="shared" si="20"/>
        <v>0.92592579539340281</v>
      </c>
      <c r="D53" s="5">
        <f t="shared" si="21"/>
        <v>0.70975102040816329</v>
      </c>
      <c r="E53" s="5">
        <v>7.8816100000000002</v>
      </c>
      <c r="F53" s="5">
        <v>18.726600000000001</v>
      </c>
      <c r="G53" s="5">
        <f t="shared" si="22"/>
        <v>0.78125006195197289</v>
      </c>
      <c r="H53" s="5">
        <f t="shared" si="23"/>
        <v>0.44875091360036429</v>
      </c>
      <c r="I53" s="7"/>
      <c r="J53" s="7"/>
      <c r="K53" s="7"/>
      <c r="L53" s="7"/>
      <c r="M53" s="5">
        <v>6.74674</v>
      </c>
      <c r="N53" s="5">
        <v>24.718800000000002</v>
      </c>
      <c r="O53" s="5">
        <f t="shared" si="24"/>
        <v>0.78124974669487468</v>
      </c>
      <c r="P53" s="5">
        <f t="shared" si="25"/>
        <v>0.54327032967032973</v>
      </c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</row>
    <row r="54" spans="1:40" ht="20" customHeight="1" x14ac:dyDescent="0.15">
      <c r="A54" s="25">
        <v>8.0392399999999995</v>
      </c>
      <c r="B54" s="4">
        <v>31</v>
      </c>
      <c r="C54" s="5">
        <f t="shared" si="20"/>
        <v>0.94444405284687505</v>
      </c>
      <c r="D54" s="5">
        <f t="shared" si="21"/>
        <v>0.63265306122448983</v>
      </c>
      <c r="E54" s="5">
        <v>8.0392399999999995</v>
      </c>
      <c r="F54" s="5">
        <v>23.636700000000001</v>
      </c>
      <c r="G54" s="5">
        <f t="shared" si="22"/>
        <v>0.7968748451200679</v>
      </c>
      <c r="H54" s="5">
        <f t="shared" si="23"/>
        <v>0.56641305519943452</v>
      </c>
      <c r="I54" s="7"/>
      <c r="J54" s="7"/>
      <c r="K54" s="7"/>
      <c r="L54" s="7"/>
      <c r="M54" s="5">
        <v>6.8816699999999997</v>
      </c>
      <c r="N54" s="5">
        <v>23.085899999999999</v>
      </c>
      <c r="O54" s="5">
        <f t="shared" si="24"/>
        <v>0.79687418580495439</v>
      </c>
      <c r="P54" s="5">
        <f t="shared" si="25"/>
        <v>0.50738241758241753</v>
      </c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</row>
    <row r="55" spans="1:40" ht="20" customHeight="1" x14ac:dyDescent="0.15">
      <c r="A55" s="25">
        <v>8.1968700000000005</v>
      </c>
      <c r="B55" s="4">
        <v>31.222200000000001</v>
      </c>
      <c r="C55" s="5">
        <f t="shared" si="20"/>
        <v>0.96296231030034751</v>
      </c>
      <c r="D55" s="5">
        <f t="shared" si="21"/>
        <v>0.63718775510204084</v>
      </c>
      <c r="E55" s="5">
        <v>8.1968700000000005</v>
      </c>
      <c r="F55" s="5">
        <v>16.5625</v>
      </c>
      <c r="G55" s="5">
        <f t="shared" si="22"/>
        <v>0.81249962828816302</v>
      </c>
      <c r="H55" s="5">
        <f t="shared" si="23"/>
        <v>0.39689196151495909</v>
      </c>
      <c r="I55" s="7"/>
      <c r="J55" s="7"/>
      <c r="K55" s="7"/>
      <c r="L55" s="7"/>
      <c r="M55" s="5">
        <v>7.01661</v>
      </c>
      <c r="N55" s="5">
        <v>28.25</v>
      </c>
      <c r="O55" s="5">
        <f t="shared" si="24"/>
        <v>0.81249978288132119</v>
      </c>
      <c r="P55" s="5">
        <f t="shared" si="25"/>
        <v>0.62087912087912089</v>
      </c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</row>
    <row r="56" spans="1:40" ht="20" customHeight="1" x14ac:dyDescent="0.15">
      <c r="A56" s="25">
        <v>8.3545099999999994</v>
      </c>
      <c r="B56" s="4">
        <v>49</v>
      </c>
      <c r="C56" s="5">
        <f t="shared" si="20"/>
        <v>0.98148174254652754</v>
      </c>
      <c r="D56" s="5">
        <f t="shared" si="21"/>
        <v>1</v>
      </c>
      <c r="E56" s="5">
        <v>8.3545099999999994</v>
      </c>
      <c r="F56" s="5">
        <v>14.412100000000001</v>
      </c>
      <c r="G56" s="5">
        <f t="shared" si="22"/>
        <v>0.82812540268782353</v>
      </c>
      <c r="H56" s="5">
        <f t="shared" si="23"/>
        <v>0.34536130647847502</v>
      </c>
      <c r="I56" s="7"/>
      <c r="J56" s="7"/>
      <c r="K56" s="7"/>
      <c r="L56" s="7"/>
      <c r="M56" s="5">
        <v>7.1515399999999998</v>
      </c>
      <c r="N56" s="5">
        <v>26.6328</v>
      </c>
      <c r="O56" s="5">
        <f t="shared" si="24"/>
        <v>0.8281242219914009</v>
      </c>
      <c r="P56" s="5">
        <f t="shared" si="25"/>
        <v>0.58533626373626368</v>
      </c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</row>
    <row r="57" spans="1:40" ht="20" customHeight="1" x14ac:dyDescent="0.15">
      <c r="A57" s="25">
        <v>8.5121400000000005</v>
      </c>
      <c r="B57" s="4">
        <v>31</v>
      </c>
      <c r="C57" s="5">
        <f t="shared" si="20"/>
        <v>1</v>
      </c>
      <c r="D57" s="5">
        <f t="shared" si="21"/>
        <v>0.63265306122448983</v>
      </c>
      <c r="E57" s="5">
        <v>8.5121400000000005</v>
      </c>
      <c r="F57" s="5">
        <v>20.773399999999999</v>
      </c>
      <c r="G57" s="5">
        <f t="shared" si="22"/>
        <v>0.84375018585591866</v>
      </c>
      <c r="H57" s="5">
        <f t="shared" si="23"/>
        <v>0.49779897197493439</v>
      </c>
      <c r="I57" s="7"/>
      <c r="J57" s="7"/>
      <c r="K57" s="7"/>
      <c r="L57" s="7"/>
      <c r="M57" s="5">
        <v>7.2864800000000001</v>
      </c>
      <c r="N57" s="5">
        <v>28.25</v>
      </c>
      <c r="O57" s="5">
        <f t="shared" si="24"/>
        <v>0.84374981906776758</v>
      </c>
      <c r="P57" s="5">
        <f t="shared" si="25"/>
        <v>0.62087912087912089</v>
      </c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</row>
    <row r="58" spans="1:40" ht="20" customHeight="1" x14ac:dyDescent="0.15">
      <c r="A58" s="26"/>
      <c r="B58" s="6"/>
      <c r="C58" s="7"/>
      <c r="D58" s="7"/>
      <c r="E58" s="5">
        <v>8.6697699999999998</v>
      </c>
      <c r="F58" s="5">
        <v>19.0273</v>
      </c>
      <c r="G58" s="5">
        <f t="shared" si="22"/>
        <v>0.85937496902401356</v>
      </c>
      <c r="H58" s="5">
        <f t="shared" si="23"/>
        <v>0.45595667437485771</v>
      </c>
      <c r="I58" s="7"/>
      <c r="J58" s="7"/>
      <c r="K58" s="7"/>
      <c r="L58" s="7"/>
      <c r="M58" s="5">
        <v>7.4214099999999998</v>
      </c>
      <c r="N58" s="5">
        <v>29.031199999999998</v>
      </c>
      <c r="O58" s="5">
        <f t="shared" si="24"/>
        <v>0.85937425817784741</v>
      </c>
      <c r="P58" s="5">
        <f t="shared" si="25"/>
        <v>0.63804835164835161</v>
      </c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</row>
    <row r="59" spans="1:40" ht="20" customHeight="1" x14ac:dyDescent="0.15">
      <c r="A59" s="26"/>
      <c r="B59" s="6"/>
      <c r="C59" s="7"/>
      <c r="D59" s="7"/>
      <c r="E59" s="5">
        <v>8.8274000000000008</v>
      </c>
      <c r="F59" s="5">
        <v>22.5</v>
      </c>
      <c r="G59" s="5">
        <f t="shared" si="22"/>
        <v>0.87499975219210868</v>
      </c>
      <c r="H59" s="5">
        <f t="shared" si="23"/>
        <v>0.53917398545428408</v>
      </c>
      <c r="I59" s="7"/>
      <c r="J59" s="7"/>
      <c r="K59" s="7"/>
      <c r="L59" s="7"/>
      <c r="M59" s="5">
        <v>7.5563500000000001</v>
      </c>
      <c r="N59" s="5">
        <v>33.25</v>
      </c>
      <c r="O59" s="5">
        <f t="shared" si="24"/>
        <v>0.87499985525421409</v>
      </c>
      <c r="P59" s="5">
        <f t="shared" si="25"/>
        <v>0.73076923076923073</v>
      </c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</row>
    <row r="60" spans="1:40" ht="20" customHeight="1" x14ac:dyDescent="0.15">
      <c r="A60" s="26"/>
      <c r="B60" s="6"/>
      <c r="C60" s="7"/>
      <c r="D60" s="7"/>
      <c r="E60" s="5">
        <v>8.9850300000000001</v>
      </c>
      <c r="F60" s="5">
        <v>21.011700000000001</v>
      </c>
      <c r="G60" s="5">
        <f t="shared" si="22"/>
        <v>0.8906245353602037</v>
      </c>
      <c r="H60" s="5">
        <f t="shared" si="23"/>
        <v>0.50350942356310135</v>
      </c>
      <c r="I60" s="7"/>
      <c r="J60" s="7"/>
      <c r="K60" s="7"/>
      <c r="L60" s="7"/>
      <c r="M60" s="5">
        <v>7.6912799999999999</v>
      </c>
      <c r="N60" s="5">
        <v>35.117199999999997</v>
      </c>
      <c r="O60" s="5">
        <f t="shared" si="24"/>
        <v>0.8906242943642938</v>
      </c>
      <c r="P60" s="5">
        <f t="shared" si="25"/>
        <v>0.7718065934065933</v>
      </c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</row>
    <row r="61" spans="1:40" ht="20" customHeight="1" x14ac:dyDescent="0.15">
      <c r="A61" s="26"/>
      <c r="B61" s="6"/>
      <c r="C61" s="7"/>
      <c r="D61" s="7"/>
      <c r="E61" s="5">
        <v>9.1426700000000007</v>
      </c>
      <c r="F61" s="5">
        <v>23.960899999999999</v>
      </c>
      <c r="G61" s="5">
        <f t="shared" si="22"/>
        <v>0.90625030975986431</v>
      </c>
      <c r="H61" s="5">
        <f t="shared" si="23"/>
        <v>0.57418195324762467</v>
      </c>
      <c r="I61" s="7"/>
      <c r="J61" s="7"/>
      <c r="K61" s="7"/>
      <c r="L61" s="7"/>
      <c r="M61" s="5">
        <v>7.8262200000000002</v>
      </c>
      <c r="N61" s="5">
        <v>32.1875</v>
      </c>
      <c r="O61" s="5">
        <f t="shared" si="24"/>
        <v>0.90624989144066059</v>
      </c>
      <c r="P61" s="5">
        <f t="shared" si="25"/>
        <v>0.70741758241758246</v>
      </c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</row>
    <row r="62" spans="1:40" ht="20" customHeight="1" x14ac:dyDescent="0.15">
      <c r="A62" s="26"/>
      <c r="B62" s="6"/>
      <c r="C62" s="7"/>
      <c r="D62" s="7"/>
      <c r="E62" s="5">
        <v>9.3003</v>
      </c>
      <c r="F62" s="5">
        <v>28.5352</v>
      </c>
      <c r="G62" s="5">
        <f t="shared" si="22"/>
        <v>0.92187509292795933</v>
      </c>
      <c r="H62" s="5">
        <f t="shared" si="23"/>
        <v>0.68379722265489273</v>
      </c>
      <c r="I62" s="7"/>
      <c r="J62" s="7"/>
      <c r="K62" s="7"/>
      <c r="L62" s="7"/>
      <c r="M62" s="5">
        <v>7.9611499999999999</v>
      </c>
      <c r="N62" s="5">
        <v>38.468800000000002</v>
      </c>
      <c r="O62" s="5">
        <f t="shared" si="24"/>
        <v>0.92187433055074031</v>
      </c>
      <c r="P62" s="5">
        <f t="shared" si="25"/>
        <v>0.84546813186813186</v>
      </c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</row>
    <row r="63" spans="1:40" ht="20" customHeight="1" x14ac:dyDescent="0.15">
      <c r="A63" s="26"/>
      <c r="B63" s="6"/>
      <c r="C63" s="7"/>
      <c r="D63" s="7"/>
      <c r="E63" s="5">
        <v>9.4579299999999993</v>
      </c>
      <c r="F63" s="5">
        <v>33.4375</v>
      </c>
      <c r="G63" s="5">
        <f t="shared" si="22"/>
        <v>0.93749987609605423</v>
      </c>
      <c r="H63" s="5">
        <f t="shared" si="23"/>
        <v>0.80127245060567209</v>
      </c>
      <c r="I63" s="7"/>
      <c r="J63" s="7"/>
      <c r="K63" s="7"/>
      <c r="L63" s="7"/>
      <c r="M63" s="5">
        <v>8.0960900000000002</v>
      </c>
      <c r="N63" s="5">
        <v>30.125</v>
      </c>
      <c r="O63" s="5">
        <f t="shared" si="24"/>
        <v>0.9374999276271071</v>
      </c>
      <c r="P63" s="5">
        <f t="shared" si="25"/>
        <v>0.66208791208791207</v>
      </c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</row>
    <row r="64" spans="1:40" ht="20" customHeight="1" x14ac:dyDescent="0.15">
      <c r="A64" s="26"/>
      <c r="B64" s="6"/>
      <c r="C64" s="7"/>
      <c r="D64" s="7"/>
      <c r="E64" s="5">
        <v>9.6155600000000003</v>
      </c>
      <c r="F64" s="5">
        <v>41.392600000000002</v>
      </c>
      <c r="G64" s="5">
        <f t="shared" si="22"/>
        <v>0.95312465926414947</v>
      </c>
      <c r="H64" s="5">
        <f t="shared" si="23"/>
        <v>0.99190280490288885</v>
      </c>
      <c r="I64" s="7"/>
      <c r="J64" s="7"/>
      <c r="K64" s="7"/>
      <c r="L64" s="7"/>
      <c r="M64" s="5">
        <v>8.2310199999999991</v>
      </c>
      <c r="N64" s="5">
        <v>35.859400000000001</v>
      </c>
      <c r="O64" s="5">
        <f t="shared" si="24"/>
        <v>0.9531243667371867</v>
      </c>
      <c r="P64" s="5">
        <f t="shared" si="25"/>
        <v>0.78811868131868135</v>
      </c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</row>
    <row r="65" spans="1:40" ht="20" customHeight="1" x14ac:dyDescent="0.15">
      <c r="A65" s="26"/>
      <c r="B65" s="6"/>
      <c r="C65" s="7"/>
      <c r="D65" s="7"/>
      <c r="E65" s="5">
        <v>9.7731999999999992</v>
      </c>
      <c r="F65" s="5">
        <v>41.593800000000002</v>
      </c>
      <c r="G65" s="5">
        <f t="shared" si="22"/>
        <v>0.96875043366380986</v>
      </c>
      <c r="H65" s="5">
        <f t="shared" si="23"/>
        <v>0.99672421849726223</v>
      </c>
      <c r="I65" s="7"/>
      <c r="J65" s="7"/>
      <c r="K65" s="7"/>
      <c r="L65" s="7"/>
      <c r="M65" s="5">
        <v>8.3659599999999994</v>
      </c>
      <c r="N65" s="5">
        <v>45.5</v>
      </c>
      <c r="O65" s="5">
        <f t="shared" si="24"/>
        <v>0.96874996381355338</v>
      </c>
      <c r="P65" s="5">
        <f t="shared" si="25"/>
        <v>1</v>
      </c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</row>
    <row r="66" spans="1:40" ht="20" customHeight="1" x14ac:dyDescent="0.15">
      <c r="A66" s="26"/>
      <c r="B66" s="6"/>
      <c r="C66" s="7"/>
      <c r="D66" s="7"/>
      <c r="E66" s="5">
        <v>9.9308300000000003</v>
      </c>
      <c r="F66" s="5">
        <v>41.730499999999999</v>
      </c>
      <c r="G66" s="5">
        <f t="shared" si="22"/>
        <v>0.98437521683190499</v>
      </c>
      <c r="H66" s="5">
        <f t="shared" si="23"/>
        <v>1</v>
      </c>
      <c r="I66" s="7"/>
      <c r="J66" s="7"/>
      <c r="K66" s="7"/>
      <c r="L66" s="7"/>
      <c r="M66" s="5">
        <v>8.5008900000000001</v>
      </c>
      <c r="N66" s="5">
        <v>42.726599999999998</v>
      </c>
      <c r="O66" s="5">
        <f t="shared" si="24"/>
        <v>0.98437440292363321</v>
      </c>
      <c r="P66" s="5">
        <f t="shared" si="25"/>
        <v>0.93904615384615375</v>
      </c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</row>
    <row r="67" spans="1:40" ht="20" customHeight="1" x14ac:dyDescent="0.15">
      <c r="A67" s="26"/>
      <c r="B67" s="6"/>
      <c r="C67" s="7"/>
      <c r="D67" s="7"/>
      <c r="E67" s="5">
        <v>10.08846</v>
      </c>
      <c r="F67" s="5">
        <v>34</v>
      </c>
      <c r="G67" s="5">
        <f t="shared" si="22"/>
        <v>1</v>
      </c>
      <c r="H67" s="5">
        <f t="shared" si="23"/>
        <v>0.8147518002420292</v>
      </c>
      <c r="I67" s="7"/>
      <c r="J67" s="7"/>
      <c r="K67" s="7"/>
      <c r="L67" s="7"/>
      <c r="M67" s="5">
        <v>8.6358300000000003</v>
      </c>
      <c r="N67" s="5">
        <v>24</v>
      </c>
      <c r="O67" s="5">
        <f t="shared" si="24"/>
        <v>1</v>
      </c>
      <c r="P67" s="5">
        <f t="shared" si="25"/>
        <v>0.52747252747252749</v>
      </c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</row>
  </sheetData>
  <mergeCells count="4">
    <mergeCell ref="A1:H1"/>
    <mergeCell ref="I1:P1"/>
    <mergeCell ref="Q1:AB1"/>
    <mergeCell ref="AC1:AN1"/>
  </mergeCells>
  <pageMargins left="1" right="1" top="1" bottom="1" header="0.25" footer="0.25"/>
  <pageSetup orientation="portrait"/>
  <headerFooter>
    <oddFooter>&amp;C&amp;"Helvetica Neue,Regular"&amp;12&amp;K000000&amp;P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R57"/>
  <sheetViews>
    <sheetView showGridLines="0" workbookViewId="0">
      <pane xSplit="1" ySplit="2" topLeftCell="B3" activePane="bottomRight" state="frozen"/>
      <selection pane="topRight"/>
      <selection pane="bottomLeft"/>
      <selection pane="bottomRight" activeCell="AO12" sqref="AO12"/>
    </sheetView>
  </sheetViews>
  <sheetFormatPr baseColWidth="10" defaultColWidth="16.33203125" defaultRowHeight="20" customHeight="1" x14ac:dyDescent="0.15"/>
  <cols>
    <col min="1" max="45" width="16.33203125" style="21" customWidth="1"/>
    <col min="46" max="16384" width="16.33203125" style="21"/>
  </cols>
  <sheetData>
    <row r="1" spans="1:44" ht="27.75" customHeight="1" thickBot="1" x14ac:dyDescent="0.2">
      <c r="A1" s="35">
        <v>1</v>
      </c>
      <c r="B1" s="36"/>
      <c r="C1" s="36"/>
      <c r="D1" s="36"/>
      <c r="E1" s="36"/>
      <c r="F1" s="36"/>
      <c r="G1" s="36"/>
      <c r="H1" s="37"/>
      <c r="I1" s="35">
        <v>2</v>
      </c>
      <c r="J1" s="36"/>
      <c r="K1" s="36"/>
      <c r="L1" s="36"/>
      <c r="M1" s="36"/>
      <c r="N1" s="36"/>
      <c r="O1" s="36"/>
      <c r="P1" s="37"/>
      <c r="Q1" s="35">
        <v>3</v>
      </c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5">
        <v>4</v>
      </c>
      <c r="AD1" s="36"/>
      <c r="AE1" s="36"/>
      <c r="AF1" s="36"/>
      <c r="AG1" s="36"/>
      <c r="AH1" s="36"/>
      <c r="AI1" s="36"/>
      <c r="AJ1" s="37"/>
      <c r="AK1" s="35">
        <v>5</v>
      </c>
      <c r="AL1" s="36"/>
      <c r="AM1" s="36"/>
      <c r="AN1" s="36"/>
      <c r="AO1" s="36"/>
      <c r="AP1" s="36"/>
      <c r="AQ1" s="36"/>
      <c r="AR1" s="37"/>
    </row>
    <row r="2" spans="1:44" ht="20.25" customHeight="1" x14ac:dyDescent="0.15">
      <c r="A2" s="30" t="s">
        <v>1</v>
      </c>
      <c r="B2" s="30" t="s">
        <v>0</v>
      </c>
      <c r="C2" s="31"/>
      <c r="D2" s="31"/>
      <c r="E2" s="30" t="s">
        <v>1</v>
      </c>
      <c r="F2" s="30" t="s">
        <v>0</v>
      </c>
      <c r="G2" s="31"/>
      <c r="H2" s="31"/>
      <c r="I2" s="30" t="s">
        <v>1</v>
      </c>
      <c r="J2" s="30" t="s">
        <v>0</v>
      </c>
      <c r="K2" s="31"/>
      <c r="L2" s="31"/>
      <c r="M2" s="30" t="s">
        <v>1</v>
      </c>
      <c r="N2" s="30" t="s">
        <v>0</v>
      </c>
      <c r="O2" s="31"/>
      <c r="P2" s="31"/>
      <c r="Q2" s="30" t="s">
        <v>1</v>
      </c>
      <c r="R2" s="30" t="s">
        <v>0</v>
      </c>
      <c r="S2" s="31"/>
      <c r="T2" s="31"/>
      <c r="U2" s="30" t="s">
        <v>1</v>
      </c>
      <c r="V2" s="30" t="s">
        <v>0</v>
      </c>
      <c r="W2" s="31"/>
      <c r="X2" s="31"/>
      <c r="Y2" s="30" t="s">
        <v>3</v>
      </c>
      <c r="Z2" s="30" t="s">
        <v>0</v>
      </c>
      <c r="AA2" s="31"/>
      <c r="AB2" s="31"/>
      <c r="AC2" s="30" t="s">
        <v>1</v>
      </c>
      <c r="AD2" s="30" t="s">
        <v>0</v>
      </c>
      <c r="AE2" s="31"/>
      <c r="AF2" s="31"/>
      <c r="AG2" s="30" t="s">
        <v>1</v>
      </c>
      <c r="AH2" s="30" t="s">
        <v>0</v>
      </c>
      <c r="AI2" s="31"/>
      <c r="AJ2" s="31"/>
      <c r="AK2" s="30" t="s">
        <v>1</v>
      </c>
      <c r="AL2" s="30" t="s">
        <v>0</v>
      </c>
      <c r="AM2" s="31"/>
      <c r="AN2" s="31"/>
      <c r="AO2" s="30" t="s">
        <v>1</v>
      </c>
      <c r="AP2" s="30" t="s">
        <v>0</v>
      </c>
      <c r="AQ2" s="31"/>
      <c r="AR2" s="31"/>
    </row>
    <row r="3" spans="1:44" ht="20.25" customHeight="1" x14ac:dyDescent="0.15">
      <c r="A3" s="24">
        <v>0</v>
      </c>
      <c r="B3" s="2">
        <v>14</v>
      </c>
      <c r="C3" s="3">
        <f t="shared" ref="C3:C34" si="0">$A3/7.28648</f>
        <v>0</v>
      </c>
      <c r="D3" s="3">
        <f t="shared" ref="D3:D34" si="1">B3/48.5953</f>
        <v>0.28809370453521227</v>
      </c>
      <c r="E3" s="3">
        <v>0</v>
      </c>
      <c r="F3" s="3">
        <v>14</v>
      </c>
      <c r="G3" s="3">
        <f t="shared" ref="G3:G44" si="2">E3/5.53233</f>
        <v>0</v>
      </c>
      <c r="H3" s="3">
        <f t="shared" ref="H3:H44" si="3">F3/37.7656</f>
        <v>0.37070773402249668</v>
      </c>
      <c r="I3" s="3">
        <v>0</v>
      </c>
      <c r="J3" s="3">
        <v>12</v>
      </c>
      <c r="K3" s="3">
        <f t="shared" ref="K3:K39" si="4">I3/5.83818</f>
        <v>0</v>
      </c>
      <c r="L3" s="3">
        <f t="shared" ref="L3:L39" si="5">J3/26.3333</f>
        <v>0.45569677936301184</v>
      </c>
      <c r="M3" s="3">
        <v>0</v>
      </c>
      <c r="N3" s="3">
        <v>12</v>
      </c>
      <c r="O3" s="3">
        <f t="shared" ref="O3:O43" si="6">M3/6.48687</f>
        <v>0</v>
      </c>
      <c r="P3" s="3">
        <f t="shared" ref="P3:P43" si="7">N3/35.7</f>
        <v>0.33613445378151258</v>
      </c>
      <c r="Q3" s="3">
        <v>0</v>
      </c>
      <c r="R3" s="3">
        <v>3.6667000000000001</v>
      </c>
      <c r="S3" s="3">
        <f t="shared" ref="S3:S22" si="8">Q3/3.08126</f>
        <v>0</v>
      </c>
      <c r="T3" s="3">
        <f t="shared" ref="T3:T22" si="9">R3/40.2435</f>
        <v>9.1112850522444624E-2</v>
      </c>
      <c r="U3" s="3">
        <v>0</v>
      </c>
      <c r="V3" s="3">
        <v>21</v>
      </c>
      <c r="W3" s="3">
        <f t="shared" ref="W3:W46" si="10">U3/6.97338</f>
        <v>0</v>
      </c>
      <c r="X3" s="3">
        <f t="shared" ref="X3:X46" si="11">V3/39.2445</f>
        <v>0.53510683025646899</v>
      </c>
      <c r="Y3" s="3">
        <v>0</v>
      </c>
      <c r="Z3" s="3">
        <v>14.666700000000001</v>
      </c>
      <c r="AA3" s="3">
        <f t="shared" ref="AA3:AA21" si="12">Y3/2.91909</f>
        <v>0</v>
      </c>
      <c r="AB3" s="3">
        <f t="shared" ref="AB3:AB21" si="13">Z3/25.93</f>
        <v>0.56562668723486309</v>
      </c>
      <c r="AC3" s="3">
        <v>0</v>
      </c>
      <c r="AD3" s="3">
        <v>11.333299999999999</v>
      </c>
      <c r="AE3" s="3">
        <f t="shared" ref="AE3:AE16" si="14">AC3/2.10823</f>
        <v>0</v>
      </c>
      <c r="AF3" s="3">
        <f t="shared" ref="AF3:AF16" si="15">AD3/24.3912</f>
        <v>0.46464708583423525</v>
      </c>
      <c r="AG3" s="3">
        <v>0</v>
      </c>
      <c r="AH3" s="3">
        <v>13</v>
      </c>
      <c r="AI3" s="3">
        <f t="shared" ref="AI3:AI16" si="16">AG3/2.10823</f>
        <v>0</v>
      </c>
      <c r="AJ3" s="3">
        <f t="shared" ref="AJ3:AJ16" si="17">AH3/28.5858</f>
        <v>0.45477125006121921</v>
      </c>
      <c r="AK3" s="3">
        <v>0</v>
      </c>
      <c r="AL3" s="3">
        <v>7</v>
      </c>
      <c r="AM3" s="3">
        <f t="shared" ref="AM3:AM19" si="18">AK3/2.52211</f>
        <v>0</v>
      </c>
      <c r="AN3" s="3">
        <f t="shared" ref="AN3:AN19" si="19">AL3/25.5</f>
        <v>0.27450980392156865</v>
      </c>
      <c r="AO3" s="3">
        <v>0</v>
      </c>
      <c r="AP3" s="3">
        <v>7</v>
      </c>
      <c r="AQ3" s="3">
        <f t="shared" ref="AQ3:AQ18" si="20">AO3/2.36448</f>
        <v>0</v>
      </c>
      <c r="AR3" s="3">
        <f t="shared" ref="AR3:AR18" si="21">AP3/27.6933</f>
        <v>0.25276872023196945</v>
      </c>
    </row>
    <row r="4" spans="1:44" ht="20" customHeight="1" x14ac:dyDescent="0.15">
      <c r="A4" s="25">
        <v>0.13492999999999999</v>
      </c>
      <c r="B4" s="4">
        <v>12.7956</v>
      </c>
      <c r="C4" s="5">
        <f t="shared" si="0"/>
        <v>1.851785773103062E-2</v>
      </c>
      <c r="D4" s="5">
        <f t="shared" si="1"/>
        <v>0.263309414696483</v>
      </c>
      <c r="E4" s="5">
        <v>0.13492999999999999</v>
      </c>
      <c r="F4" s="5">
        <v>12.0916</v>
      </c>
      <c r="G4" s="5">
        <f t="shared" si="2"/>
        <v>2.4389362167477356E-2</v>
      </c>
      <c r="H4" s="5">
        <f t="shared" si="3"/>
        <v>0.32017497405045864</v>
      </c>
      <c r="I4" s="5">
        <v>0.16217000000000001</v>
      </c>
      <c r="J4" s="5">
        <v>14.2407</v>
      </c>
      <c r="K4" s="5">
        <f t="shared" si="4"/>
        <v>2.7777492300682747E-2</v>
      </c>
      <c r="L4" s="5">
        <f t="shared" si="5"/>
        <v>0.5407867604895702</v>
      </c>
      <c r="M4" s="5">
        <v>0.16217000000000001</v>
      </c>
      <c r="N4" s="5">
        <v>11.545</v>
      </c>
      <c r="O4" s="5">
        <f t="shared" si="6"/>
        <v>2.4999730224283825E-2</v>
      </c>
      <c r="P4" s="5">
        <f t="shared" si="7"/>
        <v>0.32338935574229688</v>
      </c>
      <c r="Q4" s="5">
        <v>0.16217000000000001</v>
      </c>
      <c r="R4" s="5">
        <v>7.8627000000000002</v>
      </c>
      <c r="S4" s="5">
        <f t="shared" si="8"/>
        <v>5.2631066511751694E-2</v>
      </c>
      <c r="T4" s="5">
        <f t="shared" si="9"/>
        <v>0.19537813559953784</v>
      </c>
      <c r="U4" s="5">
        <v>0.16217000000000001</v>
      </c>
      <c r="V4" s="5">
        <v>16.689599999999999</v>
      </c>
      <c r="W4" s="5">
        <f t="shared" si="10"/>
        <v>2.3255580507587428E-2</v>
      </c>
      <c r="X4" s="5">
        <f t="shared" si="11"/>
        <v>0.42527233115468405</v>
      </c>
      <c r="Y4" s="5">
        <v>0.16217000000000001</v>
      </c>
      <c r="Z4" s="5">
        <v>13.230499999999999</v>
      </c>
      <c r="AA4" s="5">
        <f t="shared" si="12"/>
        <v>5.5554984601365494E-2</v>
      </c>
      <c r="AB4" s="5">
        <f t="shared" si="13"/>
        <v>0.5102391052834554</v>
      </c>
      <c r="AC4" s="5">
        <v>0.16217000000000001</v>
      </c>
      <c r="AD4" s="5">
        <v>8.8994</v>
      </c>
      <c r="AE4" s="5">
        <f t="shared" si="14"/>
        <v>7.6922347182233453E-2</v>
      </c>
      <c r="AF4" s="5">
        <f t="shared" si="15"/>
        <v>0.36486109744498013</v>
      </c>
      <c r="AG4" s="5">
        <v>0.16217000000000001</v>
      </c>
      <c r="AH4" s="5">
        <v>15.929</v>
      </c>
      <c r="AI4" s="5">
        <f t="shared" si="16"/>
        <v>7.6922347182233453E-2</v>
      </c>
      <c r="AJ4" s="5">
        <f t="shared" si="17"/>
        <v>0.557234710940397</v>
      </c>
      <c r="AK4" s="5">
        <v>0.15762999999999999</v>
      </c>
      <c r="AL4" s="5">
        <v>8.2917000000000005</v>
      </c>
      <c r="AM4" s="5">
        <f t="shared" si="18"/>
        <v>6.2499256574852002E-2</v>
      </c>
      <c r="AN4" s="5">
        <f t="shared" si="19"/>
        <v>0.32516470588235297</v>
      </c>
      <c r="AO4" s="5">
        <v>0.15762999999999999</v>
      </c>
      <c r="AP4" s="5">
        <v>7.92</v>
      </c>
      <c r="AQ4" s="5">
        <f t="shared" si="20"/>
        <v>6.6665820814724594E-2</v>
      </c>
      <c r="AR4" s="5">
        <f t="shared" si="21"/>
        <v>0.28598975203388544</v>
      </c>
    </row>
    <row r="5" spans="1:44" ht="20" customHeight="1" x14ac:dyDescent="0.15">
      <c r="A5" s="25">
        <v>0.26987</v>
      </c>
      <c r="B5" s="4">
        <v>12.9849</v>
      </c>
      <c r="C5" s="5">
        <f t="shared" si="0"/>
        <v>3.7037087866843794E-2</v>
      </c>
      <c r="D5" s="5">
        <f t="shared" si="1"/>
        <v>0.26720485314423409</v>
      </c>
      <c r="E5" s="5">
        <v>0.26987</v>
      </c>
      <c r="F5" s="5">
        <v>12.4194</v>
      </c>
      <c r="G5" s="5">
        <f t="shared" si="2"/>
        <v>4.8780531891626129E-2</v>
      </c>
      <c r="H5" s="5">
        <f t="shared" si="3"/>
        <v>0.32885483085135681</v>
      </c>
      <c r="I5" s="5">
        <v>0.32434000000000002</v>
      </c>
      <c r="J5" s="5">
        <v>14.7531</v>
      </c>
      <c r="K5" s="5">
        <f t="shared" si="4"/>
        <v>5.5554984601365494E-2</v>
      </c>
      <c r="L5" s="5">
        <f t="shared" si="5"/>
        <v>0.56024501296837081</v>
      </c>
      <c r="M5" s="5">
        <v>0.32434000000000002</v>
      </c>
      <c r="N5" s="5">
        <v>16.920000000000002</v>
      </c>
      <c r="O5" s="5">
        <f t="shared" si="6"/>
        <v>4.9999460448567651E-2</v>
      </c>
      <c r="P5" s="5">
        <f t="shared" si="7"/>
        <v>0.47394957983193281</v>
      </c>
      <c r="Q5" s="5">
        <v>0.32434000000000002</v>
      </c>
      <c r="R5" s="5">
        <v>10.535500000000001</v>
      </c>
      <c r="S5" s="5">
        <f t="shared" si="8"/>
        <v>0.10526213302350339</v>
      </c>
      <c r="T5" s="5">
        <f t="shared" si="9"/>
        <v>0.26179383005951273</v>
      </c>
      <c r="U5" s="5">
        <v>0.32434000000000002</v>
      </c>
      <c r="V5" s="5">
        <v>17.345099999999999</v>
      </c>
      <c r="W5" s="5">
        <f t="shared" si="10"/>
        <v>4.6511161015174857E-2</v>
      </c>
      <c r="X5" s="5">
        <f t="shared" si="11"/>
        <v>0.44197530864197526</v>
      </c>
      <c r="Y5" s="5">
        <v>0.32434000000000002</v>
      </c>
      <c r="Z5" s="5">
        <v>15.8683</v>
      </c>
      <c r="AA5" s="5">
        <f t="shared" si="12"/>
        <v>0.11110996920273099</v>
      </c>
      <c r="AB5" s="5">
        <f t="shared" si="13"/>
        <v>0.61196683378326266</v>
      </c>
      <c r="AC5" s="5">
        <v>0.32434000000000002</v>
      </c>
      <c r="AD5" s="5">
        <v>8.4984000000000002</v>
      </c>
      <c r="AE5" s="5">
        <f t="shared" si="14"/>
        <v>0.15384469436446691</v>
      </c>
      <c r="AF5" s="5">
        <f t="shared" si="15"/>
        <v>0.34842074190691724</v>
      </c>
      <c r="AG5" s="5">
        <v>0.32434000000000002</v>
      </c>
      <c r="AH5" s="5">
        <v>13.692299999999999</v>
      </c>
      <c r="AI5" s="5">
        <f t="shared" si="16"/>
        <v>0.15384469436446691</v>
      </c>
      <c r="AJ5" s="5">
        <f t="shared" si="17"/>
        <v>0.47898956824717165</v>
      </c>
      <c r="AK5" s="5">
        <v>0.31525999999999998</v>
      </c>
      <c r="AL5" s="5">
        <v>7.8333000000000004</v>
      </c>
      <c r="AM5" s="5">
        <f t="shared" si="18"/>
        <v>0.124998513149704</v>
      </c>
      <c r="AN5" s="5">
        <f t="shared" si="19"/>
        <v>0.30718823529411765</v>
      </c>
      <c r="AO5" s="5">
        <v>0.31525999999999998</v>
      </c>
      <c r="AP5" s="5">
        <v>9.3422000000000001</v>
      </c>
      <c r="AQ5" s="5">
        <f t="shared" si="20"/>
        <v>0.13333164162944919</v>
      </c>
      <c r="AR5" s="5">
        <f t="shared" si="21"/>
        <v>0.33734513402158645</v>
      </c>
    </row>
    <row r="6" spans="1:44" ht="20" customHeight="1" x14ac:dyDescent="0.15">
      <c r="A6" s="25">
        <v>0.40479999999999999</v>
      </c>
      <c r="B6" s="4">
        <v>17.333300000000001</v>
      </c>
      <c r="C6" s="5">
        <f t="shared" si="0"/>
        <v>5.5554945597874418E-2</v>
      </c>
      <c r="D6" s="5">
        <f t="shared" si="1"/>
        <v>0.35668675777287107</v>
      </c>
      <c r="E6" s="5">
        <v>0.40479999999999999</v>
      </c>
      <c r="F6" s="5">
        <v>13.8162</v>
      </c>
      <c r="G6" s="5">
        <f t="shared" si="2"/>
        <v>7.3169894059103485E-2</v>
      </c>
      <c r="H6" s="5">
        <f t="shared" si="3"/>
        <v>0.36584087105725849</v>
      </c>
      <c r="I6" s="5">
        <v>0.48651</v>
      </c>
      <c r="J6" s="5">
        <v>10.9444</v>
      </c>
      <c r="K6" s="5">
        <f t="shared" si="4"/>
        <v>8.333247690204823E-2</v>
      </c>
      <c r="L6" s="5">
        <f t="shared" si="5"/>
        <v>0.41561065267171221</v>
      </c>
      <c r="M6" s="5">
        <v>0.48651</v>
      </c>
      <c r="N6" s="5">
        <v>16.072500000000002</v>
      </c>
      <c r="O6" s="5">
        <f t="shared" si="6"/>
        <v>7.4999190672851476E-2</v>
      </c>
      <c r="P6" s="5">
        <f t="shared" si="7"/>
        <v>0.45021008403361346</v>
      </c>
      <c r="Q6" s="5">
        <v>0.48651</v>
      </c>
      <c r="R6" s="5">
        <v>8.3093000000000004</v>
      </c>
      <c r="S6" s="5">
        <f t="shared" si="8"/>
        <v>0.15789319953525507</v>
      </c>
      <c r="T6" s="5">
        <f t="shared" si="9"/>
        <v>0.20647557990731424</v>
      </c>
      <c r="U6" s="5">
        <v>0.48651</v>
      </c>
      <c r="V6" s="5">
        <v>17.9984</v>
      </c>
      <c r="W6" s="5">
        <f t="shared" si="10"/>
        <v>6.9766741522762285E-2</v>
      </c>
      <c r="X6" s="5">
        <f t="shared" si="11"/>
        <v>0.45862222731847774</v>
      </c>
      <c r="Y6" s="5">
        <v>0.48651</v>
      </c>
      <c r="Z6" s="5">
        <v>14.2963</v>
      </c>
      <c r="AA6" s="5">
        <f t="shared" si="12"/>
        <v>0.16666495380409646</v>
      </c>
      <c r="AB6" s="5">
        <f t="shared" si="13"/>
        <v>0.55134207481681452</v>
      </c>
      <c r="AC6" s="5">
        <v>0.48651</v>
      </c>
      <c r="AD6" s="5">
        <v>8.1052</v>
      </c>
      <c r="AE6" s="5">
        <f t="shared" si="14"/>
        <v>0.23076704154670033</v>
      </c>
      <c r="AF6" s="5">
        <f t="shared" si="15"/>
        <v>0.33230017383318572</v>
      </c>
      <c r="AG6" s="5">
        <v>0.48651</v>
      </c>
      <c r="AH6" s="5">
        <v>9.9466999999999999</v>
      </c>
      <c r="AI6" s="5">
        <f t="shared" si="16"/>
        <v>0.23076704154670033</v>
      </c>
      <c r="AJ6" s="5">
        <f t="shared" si="17"/>
        <v>0.34795947638337915</v>
      </c>
      <c r="AK6" s="5">
        <v>0.47289999999999999</v>
      </c>
      <c r="AL6" s="5">
        <v>12.5</v>
      </c>
      <c r="AM6" s="5">
        <f t="shared" si="18"/>
        <v>0.18750173465867864</v>
      </c>
      <c r="AN6" s="5">
        <f t="shared" si="19"/>
        <v>0.49019607843137253</v>
      </c>
      <c r="AO6" s="5">
        <v>0.47289999999999999</v>
      </c>
      <c r="AP6" s="5">
        <v>12.6356</v>
      </c>
      <c r="AQ6" s="5">
        <f t="shared" si="20"/>
        <v>0.20000169170388415</v>
      </c>
      <c r="AR6" s="5">
        <f t="shared" si="21"/>
        <v>0.45626920590901049</v>
      </c>
    </row>
    <row r="7" spans="1:44" ht="20" customHeight="1" x14ac:dyDescent="0.15">
      <c r="A7" s="25">
        <v>0.53974</v>
      </c>
      <c r="B7" s="4">
        <v>14.264699999999999</v>
      </c>
      <c r="C7" s="5">
        <f t="shared" si="0"/>
        <v>7.4074175733687589E-2</v>
      </c>
      <c r="D7" s="5">
        <f t="shared" si="1"/>
        <v>0.29354073336310299</v>
      </c>
      <c r="E7" s="5">
        <v>0.53974</v>
      </c>
      <c r="F7" s="5">
        <v>11.036899999999999</v>
      </c>
      <c r="G7" s="5">
        <f t="shared" si="2"/>
        <v>9.7561063783252258E-2</v>
      </c>
      <c r="H7" s="5">
        <f t="shared" si="3"/>
        <v>0.29224744211663523</v>
      </c>
      <c r="I7" s="5">
        <v>0.64868999999999999</v>
      </c>
      <c r="J7" s="5">
        <v>13.0741</v>
      </c>
      <c r="K7" s="5">
        <f t="shared" si="4"/>
        <v>0.11111168206530117</v>
      </c>
      <c r="L7" s="5">
        <f t="shared" si="5"/>
        <v>0.49648543858916272</v>
      </c>
      <c r="M7" s="5">
        <v>0.64868999999999999</v>
      </c>
      <c r="N7" s="5">
        <v>15.24</v>
      </c>
      <c r="O7" s="5">
        <f t="shared" si="6"/>
        <v>0.1000004624726563</v>
      </c>
      <c r="P7" s="5">
        <f t="shared" si="7"/>
        <v>0.42689075630252099</v>
      </c>
      <c r="Q7" s="5">
        <v>0.64868999999999999</v>
      </c>
      <c r="R7" s="5">
        <v>11.2758</v>
      </c>
      <c r="S7" s="5">
        <f t="shared" si="8"/>
        <v>0.21052751147257939</v>
      </c>
      <c r="T7" s="5">
        <f t="shared" si="9"/>
        <v>0.28018934734801898</v>
      </c>
      <c r="U7" s="5">
        <v>0.64868999999999999</v>
      </c>
      <c r="V7" s="5">
        <v>14.0281</v>
      </c>
      <c r="W7" s="5">
        <f t="shared" si="10"/>
        <v>9.3023756055169812E-2</v>
      </c>
      <c r="X7" s="5">
        <f t="shared" si="11"/>
        <v>0.35745391073908445</v>
      </c>
      <c r="Y7" s="5">
        <v>0.64868999999999999</v>
      </c>
      <c r="Z7" s="5">
        <v>13.1029</v>
      </c>
      <c r="AA7" s="5">
        <f t="shared" si="12"/>
        <v>0.22222336413060234</v>
      </c>
      <c r="AB7" s="5">
        <f t="shared" si="13"/>
        <v>0.50531816428846899</v>
      </c>
      <c r="AC7" s="5">
        <v>0.64868999999999999</v>
      </c>
      <c r="AD7" s="5">
        <v>11.6805</v>
      </c>
      <c r="AE7" s="5">
        <f t="shared" si="14"/>
        <v>0.30769413204441642</v>
      </c>
      <c r="AF7" s="5">
        <f t="shared" si="15"/>
        <v>0.47888172783626881</v>
      </c>
      <c r="AG7" s="5">
        <v>0.64868999999999999</v>
      </c>
      <c r="AH7" s="5">
        <v>11.5976</v>
      </c>
      <c r="AI7" s="5">
        <f t="shared" si="16"/>
        <v>0.30769413204441642</v>
      </c>
      <c r="AJ7" s="5">
        <f t="shared" si="17"/>
        <v>0.4057119269007689</v>
      </c>
      <c r="AK7" s="5">
        <v>0.63053000000000003</v>
      </c>
      <c r="AL7" s="5">
        <v>8.6667000000000005</v>
      </c>
      <c r="AM7" s="5">
        <f t="shared" si="18"/>
        <v>0.25000099123353065</v>
      </c>
      <c r="AN7" s="5">
        <f t="shared" si="19"/>
        <v>0.33987058823529415</v>
      </c>
      <c r="AO7" s="5">
        <v>0.63053000000000003</v>
      </c>
      <c r="AP7" s="5">
        <v>13.08</v>
      </c>
      <c r="AQ7" s="5">
        <f t="shared" si="20"/>
        <v>0.26666751251860876</v>
      </c>
      <c r="AR7" s="5">
        <f t="shared" si="21"/>
        <v>0.47231640866202296</v>
      </c>
    </row>
    <row r="8" spans="1:44" ht="20" customHeight="1" x14ac:dyDescent="0.15">
      <c r="A8" s="25">
        <v>0.67466999999999999</v>
      </c>
      <c r="B8" s="4">
        <v>16.648800000000001</v>
      </c>
      <c r="C8" s="5">
        <f t="shared" si="0"/>
        <v>9.2592033464718212E-2</v>
      </c>
      <c r="D8" s="5">
        <f t="shared" si="1"/>
        <v>0.34260103343327442</v>
      </c>
      <c r="E8" s="5">
        <v>0.67466999999999999</v>
      </c>
      <c r="F8" s="5">
        <v>15.447900000000001</v>
      </c>
      <c r="G8" s="5">
        <f t="shared" si="2"/>
        <v>0.12195042595072962</v>
      </c>
      <c r="H8" s="5">
        <f t="shared" si="3"/>
        <v>0.40904685745758046</v>
      </c>
      <c r="I8" s="5">
        <v>0.81086000000000003</v>
      </c>
      <c r="J8" s="5">
        <v>17</v>
      </c>
      <c r="K8" s="5">
        <f t="shared" si="4"/>
        <v>0.13888917436598391</v>
      </c>
      <c r="L8" s="5">
        <f t="shared" si="5"/>
        <v>0.64557043743093345</v>
      </c>
      <c r="M8" s="5">
        <v>0.81086000000000003</v>
      </c>
      <c r="N8" s="5">
        <v>12.5</v>
      </c>
      <c r="O8" s="5">
        <f t="shared" si="6"/>
        <v>0.12500019269694013</v>
      </c>
      <c r="P8" s="5">
        <f t="shared" si="7"/>
        <v>0.35014005602240894</v>
      </c>
      <c r="Q8" s="5">
        <v>0.81086000000000003</v>
      </c>
      <c r="R8" s="5">
        <v>14.438599999999999</v>
      </c>
      <c r="S8" s="5">
        <f t="shared" si="8"/>
        <v>0.26315857798433112</v>
      </c>
      <c r="T8" s="5">
        <f t="shared" si="9"/>
        <v>0.35878092114254478</v>
      </c>
      <c r="U8" s="5">
        <v>0.81086000000000003</v>
      </c>
      <c r="V8" s="5">
        <v>19.680900000000001</v>
      </c>
      <c r="W8" s="5">
        <f t="shared" si="10"/>
        <v>0.11627933656275724</v>
      </c>
      <c r="X8" s="5">
        <f t="shared" si="11"/>
        <v>0.50149447693307347</v>
      </c>
      <c r="Y8" s="5">
        <v>0.81086000000000003</v>
      </c>
      <c r="Z8" s="5">
        <v>13.715999999999999</v>
      </c>
      <c r="AA8" s="5">
        <f t="shared" si="12"/>
        <v>0.27777834873196783</v>
      </c>
      <c r="AB8" s="5">
        <f t="shared" si="13"/>
        <v>0.52896259159274972</v>
      </c>
      <c r="AC8" s="5">
        <v>0.81086000000000003</v>
      </c>
      <c r="AD8" s="5">
        <v>6.8678999999999997</v>
      </c>
      <c r="AE8" s="5">
        <f t="shared" si="14"/>
        <v>0.38461647922664988</v>
      </c>
      <c r="AF8" s="5">
        <f t="shared" si="15"/>
        <v>0.28157286234379608</v>
      </c>
      <c r="AG8" s="5">
        <v>0.81086000000000003</v>
      </c>
      <c r="AH8" s="5">
        <v>11.508900000000001</v>
      </c>
      <c r="AI8" s="5">
        <f t="shared" si="16"/>
        <v>0.38461647922664988</v>
      </c>
      <c r="AJ8" s="5">
        <f t="shared" si="17"/>
        <v>0.40260898767919739</v>
      </c>
      <c r="AK8" s="5">
        <v>0.78815999999999997</v>
      </c>
      <c r="AL8" s="5">
        <v>11.097200000000001</v>
      </c>
      <c r="AM8" s="5">
        <f t="shared" si="18"/>
        <v>0.31250024780838265</v>
      </c>
      <c r="AN8" s="5">
        <f t="shared" si="19"/>
        <v>0.43518431372549021</v>
      </c>
      <c r="AO8" s="5">
        <v>0.78815999999999997</v>
      </c>
      <c r="AP8" s="5">
        <v>12.777799999999999</v>
      </c>
      <c r="AQ8" s="5">
        <f t="shared" si="20"/>
        <v>0.33333333333333331</v>
      </c>
      <c r="AR8" s="5">
        <f t="shared" si="21"/>
        <v>0.46140402191143703</v>
      </c>
    </row>
    <row r="9" spans="1:44" ht="20" customHeight="1" x14ac:dyDescent="0.15">
      <c r="A9" s="25">
        <v>0.80961000000000005</v>
      </c>
      <c r="B9" s="4">
        <v>13.0617</v>
      </c>
      <c r="C9" s="5">
        <f t="shared" si="0"/>
        <v>0.1111112636005314</v>
      </c>
      <c r="D9" s="5">
        <f t="shared" si="1"/>
        <v>0.26878525289482724</v>
      </c>
      <c r="E9" s="5">
        <v>0.80961000000000005</v>
      </c>
      <c r="F9" s="5">
        <v>12.302199999999999</v>
      </c>
      <c r="G9" s="5">
        <f t="shared" si="2"/>
        <v>0.14634159567487839</v>
      </c>
      <c r="H9" s="5">
        <f t="shared" si="3"/>
        <v>0.3257514775351113</v>
      </c>
      <c r="I9" s="5">
        <v>0.97302999999999995</v>
      </c>
      <c r="J9" s="5">
        <v>17.1111</v>
      </c>
      <c r="K9" s="5">
        <f t="shared" si="4"/>
        <v>0.16666666666666666</v>
      </c>
      <c r="L9" s="5">
        <f t="shared" si="5"/>
        <v>0.64978943011320267</v>
      </c>
      <c r="M9" s="5">
        <v>0.97302999999999995</v>
      </c>
      <c r="N9" s="5">
        <v>10.23</v>
      </c>
      <c r="O9" s="5">
        <f t="shared" si="6"/>
        <v>0.14999992292122394</v>
      </c>
      <c r="P9" s="5">
        <f t="shared" si="7"/>
        <v>0.28655462184873948</v>
      </c>
      <c r="Q9" s="5">
        <v>0.97302999999999995</v>
      </c>
      <c r="R9" s="5">
        <v>18.603000000000002</v>
      </c>
      <c r="S9" s="5">
        <f t="shared" si="8"/>
        <v>0.31578964449608277</v>
      </c>
      <c r="T9" s="5">
        <f t="shared" si="9"/>
        <v>0.46226098624622619</v>
      </c>
      <c r="U9" s="5">
        <v>0.97302999999999995</v>
      </c>
      <c r="V9" s="5">
        <v>18.292000000000002</v>
      </c>
      <c r="W9" s="5">
        <f t="shared" si="10"/>
        <v>0.13953491707034466</v>
      </c>
      <c r="X9" s="5">
        <f t="shared" si="11"/>
        <v>0.46610353043101582</v>
      </c>
      <c r="Y9" s="5">
        <v>0.97302999999999995</v>
      </c>
      <c r="Z9" s="5">
        <v>14.222200000000001</v>
      </c>
      <c r="AA9" s="5">
        <f t="shared" si="12"/>
        <v>0.33333333333333331</v>
      </c>
      <c r="AB9" s="5">
        <f t="shared" si="13"/>
        <v>0.54848438102583885</v>
      </c>
      <c r="AC9" s="5">
        <v>0.97302999999999995</v>
      </c>
      <c r="AD9" s="5">
        <v>9.5385000000000009</v>
      </c>
      <c r="AE9" s="5">
        <f t="shared" si="14"/>
        <v>0.46153882640888327</v>
      </c>
      <c r="AF9" s="5">
        <f t="shared" si="15"/>
        <v>0.39106317032372334</v>
      </c>
      <c r="AG9" s="5">
        <v>0.97302999999999995</v>
      </c>
      <c r="AH9" s="5">
        <v>9.4674999999999994</v>
      </c>
      <c r="AI9" s="5">
        <f t="shared" si="16"/>
        <v>0.46153882640888327</v>
      </c>
      <c r="AJ9" s="5">
        <f t="shared" si="17"/>
        <v>0.33119590845804558</v>
      </c>
      <c r="AK9" s="5">
        <v>0.94579000000000002</v>
      </c>
      <c r="AL9" s="5">
        <v>10</v>
      </c>
      <c r="AM9" s="5">
        <f t="shared" si="18"/>
        <v>0.37499950438323465</v>
      </c>
      <c r="AN9" s="5">
        <f t="shared" si="19"/>
        <v>0.39215686274509803</v>
      </c>
      <c r="AO9" s="5">
        <v>0.94579000000000002</v>
      </c>
      <c r="AP9" s="5">
        <v>15.408899999999999</v>
      </c>
      <c r="AQ9" s="5">
        <f t="shared" si="20"/>
        <v>0.39999915414805792</v>
      </c>
      <c r="AR9" s="5">
        <f t="shared" si="21"/>
        <v>0.5564125618831991</v>
      </c>
    </row>
    <row r="10" spans="1:44" ht="20" customHeight="1" x14ac:dyDescent="0.15">
      <c r="A10" s="25">
        <v>0.94454000000000005</v>
      </c>
      <c r="B10" s="4">
        <v>10.428000000000001</v>
      </c>
      <c r="C10" s="5">
        <f t="shared" si="0"/>
        <v>0.12962912133156201</v>
      </c>
      <c r="D10" s="5">
        <f t="shared" si="1"/>
        <v>0.21458865363522811</v>
      </c>
      <c r="E10" s="5">
        <v>0.94454000000000005</v>
      </c>
      <c r="F10" s="5">
        <v>11.1701</v>
      </c>
      <c r="G10" s="5">
        <f t="shared" si="2"/>
        <v>0.17073095784235576</v>
      </c>
      <c r="H10" s="5">
        <f t="shared" si="3"/>
        <v>0.29577446141462072</v>
      </c>
      <c r="I10" s="5">
        <v>1.1352</v>
      </c>
      <c r="J10" s="5">
        <v>13.821</v>
      </c>
      <c r="K10" s="5">
        <f t="shared" si="4"/>
        <v>0.1944441589673494</v>
      </c>
      <c r="L10" s="5">
        <f t="shared" si="5"/>
        <v>0.52484876563134886</v>
      </c>
      <c r="M10" s="5">
        <v>1.1352</v>
      </c>
      <c r="N10" s="5">
        <v>11.2075</v>
      </c>
      <c r="O10" s="5">
        <f t="shared" si="6"/>
        <v>0.17499965314550778</v>
      </c>
      <c r="P10" s="5">
        <f t="shared" si="7"/>
        <v>0.31393557422969182</v>
      </c>
      <c r="Q10" s="5">
        <v>1.1352</v>
      </c>
      <c r="R10" s="5">
        <v>14.5519</v>
      </c>
      <c r="S10" s="5">
        <f t="shared" si="8"/>
        <v>0.36842071100783447</v>
      </c>
      <c r="T10" s="5">
        <f t="shared" si="9"/>
        <v>0.361596282629493</v>
      </c>
      <c r="U10" s="5">
        <v>1.1352</v>
      </c>
      <c r="V10" s="5">
        <v>18.196300000000001</v>
      </c>
      <c r="W10" s="5">
        <f t="shared" si="10"/>
        <v>0.1627904975779321</v>
      </c>
      <c r="X10" s="5">
        <f t="shared" si="11"/>
        <v>0.46366497216170416</v>
      </c>
      <c r="Y10" s="5">
        <v>1.1352</v>
      </c>
      <c r="Z10" s="5">
        <v>10.5473</v>
      </c>
      <c r="AA10" s="5">
        <f t="shared" si="12"/>
        <v>0.3888883179346988</v>
      </c>
      <c r="AB10" s="5">
        <f t="shared" si="13"/>
        <v>0.40676050906286154</v>
      </c>
      <c r="AC10" s="5">
        <v>1.1352</v>
      </c>
      <c r="AD10" s="5">
        <v>7.5503</v>
      </c>
      <c r="AE10" s="5">
        <f t="shared" si="14"/>
        <v>0.53846117359111678</v>
      </c>
      <c r="AF10" s="5">
        <f t="shared" si="15"/>
        <v>0.30955016563350712</v>
      </c>
      <c r="AG10" s="5">
        <v>1.1352</v>
      </c>
      <c r="AH10" s="5">
        <v>15.6982</v>
      </c>
      <c r="AI10" s="5">
        <f t="shared" si="16"/>
        <v>0.53846117359111678</v>
      </c>
      <c r="AJ10" s="5">
        <f t="shared" si="17"/>
        <v>0.54916077213161785</v>
      </c>
      <c r="AK10" s="5">
        <v>1.1034299999999999</v>
      </c>
      <c r="AL10" s="5">
        <v>8.6667000000000005</v>
      </c>
      <c r="AM10" s="5">
        <f t="shared" si="18"/>
        <v>0.43750272589220923</v>
      </c>
      <c r="AN10" s="5">
        <f t="shared" si="19"/>
        <v>0.33987058823529415</v>
      </c>
      <c r="AO10" s="5">
        <v>1.1034299999999999</v>
      </c>
      <c r="AP10" s="5">
        <v>13.4</v>
      </c>
      <c r="AQ10" s="5">
        <f t="shared" si="20"/>
        <v>0.46666920422249286</v>
      </c>
      <c r="AR10" s="5">
        <f t="shared" si="21"/>
        <v>0.48387155015834155</v>
      </c>
    </row>
    <row r="11" spans="1:44" ht="20" customHeight="1" x14ac:dyDescent="0.15">
      <c r="A11" s="25">
        <v>1.07948</v>
      </c>
      <c r="B11" s="4">
        <v>11.3827</v>
      </c>
      <c r="C11" s="5">
        <f t="shared" si="0"/>
        <v>0.14814835146737518</v>
      </c>
      <c r="D11" s="5">
        <f t="shared" si="1"/>
        <v>0.23423458647235432</v>
      </c>
      <c r="E11" s="5">
        <v>1.07948</v>
      </c>
      <c r="F11" s="5">
        <v>12.5479</v>
      </c>
      <c r="G11" s="5">
        <f t="shared" si="2"/>
        <v>0.19512212756650452</v>
      </c>
      <c r="H11" s="5">
        <f t="shared" si="3"/>
        <v>0.33225739826720613</v>
      </c>
      <c r="I11" s="5">
        <v>1.2973699999999999</v>
      </c>
      <c r="J11" s="5">
        <v>16.1111</v>
      </c>
      <c r="K11" s="5">
        <f t="shared" si="4"/>
        <v>0.22222165126803214</v>
      </c>
      <c r="L11" s="5">
        <f t="shared" si="5"/>
        <v>0.61181469849961834</v>
      </c>
      <c r="M11" s="5">
        <v>1.2973699999999999</v>
      </c>
      <c r="N11" s="5">
        <v>9.52</v>
      </c>
      <c r="O11" s="5">
        <f t="shared" si="6"/>
        <v>0.19999938336979159</v>
      </c>
      <c r="P11" s="5">
        <f t="shared" si="7"/>
        <v>0.26666666666666661</v>
      </c>
      <c r="Q11" s="5">
        <v>1.2973699999999999</v>
      </c>
      <c r="R11" s="5">
        <v>11.8994</v>
      </c>
      <c r="S11" s="5">
        <f t="shared" si="8"/>
        <v>0.42105177751958611</v>
      </c>
      <c r="T11" s="5">
        <f t="shared" si="9"/>
        <v>0.29568501745623521</v>
      </c>
      <c r="U11" s="5">
        <v>1.2973699999999999</v>
      </c>
      <c r="V11" s="5">
        <v>20.180099999999999</v>
      </c>
      <c r="W11" s="5">
        <f t="shared" si="10"/>
        <v>0.18604607808551951</v>
      </c>
      <c r="X11" s="5">
        <f t="shared" si="11"/>
        <v>0.51421473072659862</v>
      </c>
      <c r="Y11" s="5">
        <v>1.2973699999999999</v>
      </c>
      <c r="Z11" s="5">
        <v>12.2593</v>
      </c>
      <c r="AA11" s="5">
        <f t="shared" si="12"/>
        <v>0.44444330253606429</v>
      </c>
      <c r="AB11" s="5">
        <f t="shared" si="13"/>
        <v>0.47278441959120709</v>
      </c>
      <c r="AC11" s="5">
        <v>1.2973699999999999</v>
      </c>
      <c r="AD11" s="5">
        <v>10.552899999999999</v>
      </c>
      <c r="AE11" s="5">
        <f t="shared" si="14"/>
        <v>0.61538352077335012</v>
      </c>
      <c r="AF11" s="5">
        <f t="shared" si="15"/>
        <v>0.43265194004395024</v>
      </c>
      <c r="AG11" s="5">
        <v>1.2973699999999999</v>
      </c>
      <c r="AH11" s="5">
        <v>16.781099999999999</v>
      </c>
      <c r="AI11" s="5">
        <f t="shared" si="16"/>
        <v>0.61538352077335012</v>
      </c>
      <c r="AJ11" s="5">
        <f t="shared" si="17"/>
        <v>0.58704321726171738</v>
      </c>
      <c r="AK11" s="5">
        <v>1.2610600000000001</v>
      </c>
      <c r="AL11" s="5">
        <v>13</v>
      </c>
      <c r="AM11" s="5">
        <f t="shared" si="18"/>
        <v>0.50000198246706129</v>
      </c>
      <c r="AN11" s="5">
        <f t="shared" si="19"/>
        <v>0.50980392156862742</v>
      </c>
      <c r="AO11" s="5">
        <v>1.2610600000000001</v>
      </c>
      <c r="AP11" s="5">
        <v>13.622199999999999</v>
      </c>
      <c r="AQ11" s="5">
        <f t="shared" si="20"/>
        <v>0.53333502503721752</v>
      </c>
      <c r="AR11" s="5">
        <f t="shared" si="21"/>
        <v>0.49189515153484775</v>
      </c>
    </row>
    <row r="12" spans="1:44" ht="20" customHeight="1" x14ac:dyDescent="0.15">
      <c r="A12" s="25">
        <v>1.21441</v>
      </c>
      <c r="B12" s="4">
        <v>15.777799999999999</v>
      </c>
      <c r="C12" s="5">
        <f t="shared" si="0"/>
        <v>0.1666662091984058</v>
      </c>
      <c r="D12" s="5">
        <f t="shared" si="1"/>
        <v>0.32467748938683366</v>
      </c>
      <c r="E12" s="5">
        <v>1.21441</v>
      </c>
      <c r="F12" s="5">
        <v>20.039899999999999</v>
      </c>
      <c r="G12" s="5">
        <f t="shared" si="2"/>
        <v>0.21951148973398188</v>
      </c>
      <c r="H12" s="5">
        <f t="shared" si="3"/>
        <v>0.53063899421695937</v>
      </c>
      <c r="I12" s="5">
        <v>1.4595499999999999</v>
      </c>
      <c r="J12" s="5">
        <v>12.5</v>
      </c>
      <c r="K12" s="5">
        <f t="shared" si="4"/>
        <v>0.25000085643128506</v>
      </c>
      <c r="L12" s="5">
        <f t="shared" si="5"/>
        <v>0.47468414516980401</v>
      </c>
      <c r="M12" s="5">
        <v>1.4595499999999999</v>
      </c>
      <c r="N12" s="5">
        <v>12.477499999999999</v>
      </c>
      <c r="O12" s="5">
        <f t="shared" si="6"/>
        <v>0.22500065516959641</v>
      </c>
      <c r="P12" s="5">
        <f t="shared" si="7"/>
        <v>0.34950980392156855</v>
      </c>
      <c r="Q12" s="5">
        <v>1.4595499999999999</v>
      </c>
      <c r="R12" s="5">
        <v>15.311199999999999</v>
      </c>
      <c r="S12" s="5">
        <f t="shared" si="8"/>
        <v>0.47368608945691049</v>
      </c>
      <c r="T12" s="5">
        <f t="shared" si="9"/>
        <v>0.38046392585137973</v>
      </c>
      <c r="U12" s="5">
        <v>1.4595499999999999</v>
      </c>
      <c r="V12" s="5">
        <v>19.315799999999999</v>
      </c>
      <c r="W12" s="5">
        <f t="shared" si="10"/>
        <v>0.20930309261792704</v>
      </c>
      <c r="X12" s="5">
        <f t="shared" si="11"/>
        <v>0.49219126246990019</v>
      </c>
      <c r="Y12" s="5">
        <v>1.4595499999999999</v>
      </c>
      <c r="Z12" s="5">
        <v>15</v>
      </c>
      <c r="AA12" s="5">
        <f t="shared" si="12"/>
        <v>0.50000171286257011</v>
      </c>
      <c r="AB12" s="5">
        <f t="shared" si="13"/>
        <v>0.57848052448900888</v>
      </c>
      <c r="AC12" s="5">
        <v>1.4595499999999999</v>
      </c>
      <c r="AD12" s="5">
        <v>7.8205</v>
      </c>
      <c r="AE12" s="5">
        <f t="shared" si="14"/>
        <v>0.6923106112710663</v>
      </c>
      <c r="AF12" s="5">
        <f t="shared" si="15"/>
        <v>0.32062793138508972</v>
      </c>
      <c r="AG12" s="5">
        <v>1.4595499999999999</v>
      </c>
      <c r="AH12" s="5">
        <v>21.289899999999999</v>
      </c>
      <c r="AI12" s="5">
        <f t="shared" si="16"/>
        <v>0.6923106112710663</v>
      </c>
      <c r="AJ12" s="5">
        <f t="shared" si="17"/>
        <v>0.74477187974448855</v>
      </c>
      <c r="AK12" s="5">
        <v>1.41869</v>
      </c>
      <c r="AL12" s="5">
        <v>11.875</v>
      </c>
      <c r="AM12" s="5">
        <f t="shared" si="18"/>
        <v>0.56250123904191329</v>
      </c>
      <c r="AN12" s="5">
        <f t="shared" si="19"/>
        <v>0.46568627450980393</v>
      </c>
      <c r="AO12" s="5">
        <v>1.41869</v>
      </c>
      <c r="AP12" s="5">
        <v>14.351100000000001</v>
      </c>
      <c r="AQ12" s="5">
        <f t="shared" si="20"/>
        <v>0.60000084585194213</v>
      </c>
      <c r="AR12" s="5">
        <f t="shared" si="21"/>
        <v>0.51821559727443101</v>
      </c>
    </row>
    <row r="13" spans="1:44" ht="20" customHeight="1" x14ac:dyDescent="0.15">
      <c r="A13" s="25">
        <v>1.34935</v>
      </c>
      <c r="B13" s="4">
        <v>12.2277</v>
      </c>
      <c r="C13" s="5">
        <f t="shared" si="0"/>
        <v>0.18518543933421899</v>
      </c>
      <c r="D13" s="5">
        <f t="shared" si="1"/>
        <v>0.25162309935322963</v>
      </c>
      <c r="E13" s="5">
        <v>1.34935</v>
      </c>
      <c r="F13" s="5">
        <v>13.304600000000001</v>
      </c>
      <c r="G13" s="5">
        <f t="shared" si="2"/>
        <v>0.24390265945813067</v>
      </c>
      <c r="H13" s="5">
        <f t="shared" si="3"/>
        <v>0.35229415129112213</v>
      </c>
      <c r="I13" s="5">
        <v>1.6217200000000001</v>
      </c>
      <c r="J13" s="5">
        <v>13.5802</v>
      </c>
      <c r="K13" s="5">
        <f t="shared" si="4"/>
        <v>0.27777834873196783</v>
      </c>
      <c r="L13" s="5">
        <f t="shared" si="5"/>
        <v>0.51570445025879774</v>
      </c>
      <c r="M13" s="5">
        <v>1.6217200000000001</v>
      </c>
      <c r="N13" s="5">
        <v>12.25</v>
      </c>
      <c r="O13" s="5">
        <f t="shared" si="6"/>
        <v>0.25000038539388025</v>
      </c>
      <c r="P13" s="5">
        <f t="shared" si="7"/>
        <v>0.34313725490196073</v>
      </c>
      <c r="Q13" s="5">
        <v>1.6217200000000001</v>
      </c>
      <c r="R13" s="5">
        <v>27.066800000000001</v>
      </c>
      <c r="S13" s="5">
        <f t="shared" si="8"/>
        <v>0.52631715596866224</v>
      </c>
      <c r="T13" s="5">
        <f t="shared" si="9"/>
        <v>0.67257569545392426</v>
      </c>
      <c r="U13" s="5">
        <v>1.6217200000000001</v>
      </c>
      <c r="V13" s="5">
        <v>24.927499999999998</v>
      </c>
      <c r="W13" s="5">
        <f t="shared" si="10"/>
        <v>0.23255867312551448</v>
      </c>
      <c r="X13" s="5">
        <f t="shared" si="11"/>
        <v>0.63518454815324432</v>
      </c>
      <c r="Y13" s="5">
        <v>1.6217200000000001</v>
      </c>
      <c r="Z13" s="5">
        <v>15.4938</v>
      </c>
      <c r="AA13" s="5">
        <f t="shared" si="12"/>
        <v>0.55555669746393566</v>
      </c>
      <c r="AB13" s="5">
        <f t="shared" si="13"/>
        <v>0.59752410335518702</v>
      </c>
      <c r="AC13" s="5">
        <v>1.6217200000000001</v>
      </c>
      <c r="AD13" s="5">
        <v>11.645</v>
      </c>
      <c r="AE13" s="5">
        <f t="shared" si="14"/>
        <v>0.76923295845329975</v>
      </c>
      <c r="AF13" s="5">
        <f t="shared" si="15"/>
        <v>0.47742628488963229</v>
      </c>
      <c r="AG13" s="5">
        <v>1.6217200000000001</v>
      </c>
      <c r="AH13" s="5">
        <v>21.716000000000001</v>
      </c>
      <c r="AI13" s="5">
        <f t="shared" si="16"/>
        <v>0.76923295845329975</v>
      </c>
      <c r="AJ13" s="5">
        <f t="shared" si="17"/>
        <v>0.75967788202534137</v>
      </c>
      <c r="AK13" s="5">
        <v>1.5763199999999999</v>
      </c>
      <c r="AL13" s="5">
        <v>11.9444</v>
      </c>
      <c r="AM13" s="5">
        <f t="shared" si="18"/>
        <v>0.62500049561676529</v>
      </c>
      <c r="AN13" s="5">
        <f t="shared" si="19"/>
        <v>0.46840784313725492</v>
      </c>
      <c r="AO13" s="5">
        <v>1.5763199999999999</v>
      </c>
      <c r="AP13" s="5">
        <v>7</v>
      </c>
      <c r="AQ13" s="5">
        <f t="shared" si="20"/>
        <v>0.66666666666666663</v>
      </c>
      <c r="AR13" s="5">
        <f t="shared" si="21"/>
        <v>0.25276872023196945</v>
      </c>
    </row>
    <row r="14" spans="1:44" ht="20" customHeight="1" x14ac:dyDescent="0.15">
      <c r="A14" s="25">
        <v>1.48428</v>
      </c>
      <c r="B14" s="4">
        <v>12.6036</v>
      </c>
      <c r="C14" s="5">
        <f t="shared" si="0"/>
        <v>0.20370329706524962</v>
      </c>
      <c r="D14" s="5">
        <f t="shared" si="1"/>
        <v>0.25935841532000009</v>
      </c>
      <c r="E14" s="5">
        <v>1.48428</v>
      </c>
      <c r="F14" s="5">
        <v>11.028600000000001</v>
      </c>
      <c r="G14" s="5">
        <f t="shared" si="2"/>
        <v>0.268292021625608</v>
      </c>
      <c r="H14" s="5">
        <f t="shared" si="3"/>
        <v>0.29202766538860764</v>
      </c>
      <c r="I14" s="5">
        <v>1.78389</v>
      </c>
      <c r="J14" s="5">
        <v>14.9877</v>
      </c>
      <c r="K14" s="5">
        <f t="shared" si="4"/>
        <v>0.30555584103265054</v>
      </c>
      <c r="L14" s="5">
        <f t="shared" si="5"/>
        <v>0.5691538850049177</v>
      </c>
      <c r="M14" s="5">
        <v>1.78389</v>
      </c>
      <c r="N14" s="5">
        <v>17.142499999999998</v>
      </c>
      <c r="O14" s="5">
        <f t="shared" si="6"/>
        <v>0.27500011561816406</v>
      </c>
      <c r="P14" s="5">
        <f t="shared" si="7"/>
        <v>0.48018207282913156</v>
      </c>
      <c r="Q14" s="5">
        <v>1.78389</v>
      </c>
      <c r="R14" s="5">
        <v>23.871700000000001</v>
      </c>
      <c r="S14" s="5">
        <f t="shared" si="8"/>
        <v>0.57894822248041389</v>
      </c>
      <c r="T14" s="5">
        <f t="shared" si="9"/>
        <v>0.59318150757265153</v>
      </c>
      <c r="U14" s="5">
        <v>1.78389</v>
      </c>
      <c r="V14" s="5">
        <v>22.008099999999999</v>
      </c>
      <c r="W14" s="5">
        <f t="shared" si="10"/>
        <v>0.2558142536331019</v>
      </c>
      <c r="X14" s="5">
        <f t="shared" si="11"/>
        <v>0.56079450623654259</v>
      </c>
      <c r="Y14" s="5">
        <v>1.78389</v>
      </c>
      <c r="Z14" s="5">
        <v>10.127599999999999</v>
      </c>
      <c r="AA14" s="5">
        <f t="shared" si="12"/>
        <v>0.61111168206530109</v>
      </c>
      <c r="AB14" s="5">
        <f t="shared" si="13"/>
        <v>0.39057462398765908</v>
      </c>
      <c r="AC14" s="5">
        <v>1.78389</v>
      </c>
      <c r="AD14" s="5">
        <v>16.224900000000002</v>
      </c>
      <c r="AE14" s="5">
        <f t="shared" si="14"/>
        <v>0.84615530563553321</v>
      </c>
      <c r="AF14" s="5">
        <f t="shared" si="15"/>
        <v>0.66519482436288502</v>
      </c>
      <c r="AG14" s="5">
        <v>1.78389</v>
      </c>
      <c r="AH14" s="5">
        <v>26.355</v>
      </c>
      <c r="AI14" s="5">
        <f t="shared" si="16"/>
        <v>0.84615530563553321</v>
      </c>
      <c r="AJ14" s="5">
        <f t="shared" si="17"/>
        <v>0.92196125348949487</v>
      </c>
      <c r="AK14" s="5">
        <v>1.7339500000000001</v>
      </c>
      <c r="AL14" s="5">
        <v>14.625</v>
      </c>
      <c r="AM14" s="5">
        <f t="shared" si="18"/>
        <v>0.68749975219161741</v>
      </c>
      <c r="AN14" s="5">
        <f t="shared" si="19"/>
        <v>0.57352941176470584</v>
      </c>
      <c r="AO14" s="5">
        <v>1.7339500000000001</v>
      </c>
      <c r="AP14" s="5">
        <v>15.275600000000001</v>
      </c>
      <c r="AQ14" s="5">
        <f t="shared" si="20"/>
        <v>0.73333248748139135</v>
      </c>
      <c r="AR14" s="5">
        <f t="shared" si="21"/>
        <v>0.55159912325363902</v>
      </c>
    </row>
    <row r="15" spans="1:44" ht="20" customHeight="1" x14ac:dyDescent="0.15">
      <c r="A15" s="25">
        <v>1.6192200000000001</v>
      </c>
      <c r="B15" s="4">
        <v>16.7407</v>
      </c>
      <c r="C15" s="5">
        <f t="shared" si="0"/>
        <v>0.22222252720106281</v>
      </c>
      <c r="D15" s="5">
        <f t="shared" si="1"/>
        <v>0.34449216282233053</v>
      </c>
      <c r="E15" s="5">
        <v>1.6192200000000001</v>
      </c>
      <c r="F15" s="5">
        <v>10.6478</v>
      </c>
      <c r="G15" s="5">
        <f t="shared" si="2"/>
        <v>0.29268319134975679</v>
      </c>
      <c r="H15" s="5">
        <f t="shared" si="3"/>
        <v>0.28194441502319573</v>
      </c>
      <c r="I15" s="5">
        <v>1.9460599999999999</v>
      </c>
      <c r="J15" s="5">
        <v>14.1111</v>
      </c>
      <c r="K15" s="5">
        <f t="shared" si="4"/>
        <v>0.33333333333333331</v>
      </c>
      <c r="L15" s="5">
        <f t="shared" si="5"/>
        <v>0.53586523527244967</v>
      </c>
      <c r="M15" s="5">
        <v>1.9460599999999999</v>
      </c>
      <c r="N15" s="5">
        <v>11.28</v>
      </c>
      <c r="O15" s="5">
        <f t="shared" si="6"/>
        <v>0.29999984584244788</v>
      </c>
      <c r="P15" s="5">
        <f t="shared" si="7"/>
        <v>0.31596638655462178</v>
      </c>
      <c r="Q15" s="5">
        <v>1.9460599999999999</v>
      </c>
      <c r="R15" s="5">
        <v>27.7682</v>
      </c>
      <c r="S15" s="5">
        <f t="shared" si="8"/>
        <v>0.63157928899216553</v>
      </c>
      <c r="T15" s="5">
        <f t="shared" si="9"/>
        <v>0.69000459701566719</v>
      </c>
      <c r="U15" s="5">
        <v>1.9460599999999999</v>
      </c>
      <c r="V15" s="5">
        <v>19.816700000000001</v>
      </c>
      <c r="W15" s="5">
        <f t="shared" si="10"/>
        <v>0.27906983414068931</v>
      </c>
      <c r="X15" s="5">
        <f t="shared" si="11"/>
        <v>0.50495483443539857</v>
      </c>
      <c r="Y15" s="5">
        <v>1.9460599999999999</v>
      </c>
      <c r="Z15" s="5">
        <v>10.666700000000001</v>
      </c>
      <c r="AA15" s="5">
        <f t="shared" si="12"/>
        <v>0.66666666666666663</v>
      </c>
      <c r="AB15" s="5">
        <f t="shared" si="13"/>
        <v>0.41136521403779408</v>
      </c>
      <c r="AC15" s="5">
        <v>1.9460599999999999</v>
      </c>
      <c r="AD15" s="5">
        <v>24.391200000000001</v>
      </c>
      <c r="AE15" s="5">
        <f t="shared" si="14"/>
        <v>0.92307765281776655</v>
      </c>
      <c r="AF15" s="5">
        <f t="shared" si="15"/>
        <v>1</v>
      </c>
      <c r="AG15" s="5">
        <v>1.9460599999999999</v>
      </c>
      <c r="AH15" s="5">
        <v>28.585799999999999</v>
      </c>
      <c r="AI15" s="5">
        <f t="shared" si="16"/>
        <v>0.92307765281776655</v>
      </c>
      <c r="AJ15" s="5">
        <f t="shared" si="17"/>
        <v>1</v>
      </c>
      <c r="AK15" s="5">
        <v>1.8915900000000001</v>
      </c>
      <c r="AL15" s="5">
        <v>18.5</v>
      </c>
      <c r="AM15" s="5">
        <f t="shared" si="18"/>
        <v>0.75000297370059199</v>
      </c>
      <c r="AN15" s="5">
        <f t="shared" si="19"/>
        <v>0.72549019607843135</v>
      </c>
      <c r="AO15" s="5">
        <v>1.8915900000000001</v>
      </c>
      <c r="AP15" s="5">
        <v>21.4178</v>
      </c>
      <c r="AQ15" s="5">
        <f t="shared" si="20"/>
        <v>0.80000253755582629</v>
      </c>
      <c r="AR15" s="5">
        <f t="shared" si="21"/>
        <v>0.77339284231203931</v>
      </c>
    </row>
    <row r="16" spans="1:44" ht="20" customHeight="1" x14ac:dyDescent="0.15">
      <c r="A16" s="25">
        <v>1.7541500000000001</v>
      </c>
      <c r="B16" s="4">
        <v>15.1303</v>
      </c>
      <c r="C16" s="5">
        <f t="shared" si="0"/>
        <v>0.24074038493209343</v>
      </c>
      <c r="D16" s="5">
        <f t="shared" si="1"/>
        <v>0.31135315555208015</v>
      </c>
      <c r="E16" s="5">
        <v>1.7541500000000001</v>
      </c>
      <c r="F16" s="5">
        <v>14.9191</v>
      </c>
      <c r="G16" s="5">
        <f t="shared" si="2"/>
        <v>0.31707255351723418</v>
      </c>
      <c r="H16" s="5">
        <f t="shared" si="3"/>
        <v>0.39504469676107357</v>
      </c>
      <c r="I16" s="5">
        <v>2.1082299999999998</v>
      </c>
      <c r="J16" s="5">
        <v>14.858000000000001</v>
      </c>
      <c r="K16" s="5">
        <f t="shared" si="4"/>
        <v>0.36111082563401603</v>
      </c>
      <c r="L16" s="5">
        <f t="shared" si="5"/>
        <v>0.56422856231463581</v>
      </c>
      <c r="M16" s="5">
        <v>2.1082299999999998</v>
      </c>
      <c r="N16" s="5">
        <v>18.497499999999999</v>
      </c>
      <c r="O16" s="5">
        <f t="shared" si="6"/>
        <v>0.32499957606673169</v>
      </c>
      <c r="P16" s="5">
        <f t="shared" si="7"/>
        <v>0.51813725490196072</v>
      </c>
      <c r="Q16" s="5">
        <v>2.1082299999999998</v>
      </c>
      <c r="R16" s="5">
        <v>35.849499999999999</v>
      </c>
      <c r="S16" s="5">
        <f t="shared" si="8"/>
        <v>0.68421035550391718</v>
      </c>
      <c r="T16" s="5">
        <f t="shared" si="9"/>
        <v>0.89081466572241486</v>
      </c>
      <c r="U16" s="5">
        <v>2.1082299999999998</v>
      </c>
      <c r="V16" s="5">
        <v>13.4175</v>
      </c>
      <c r="W16" s="5">
        <f t="shared" si="10"/>
        <v>0.30232541464827672</v>
      </c>
      <c r="X16" s="5">
        <f t="shared" si="11"/>
        <v>0.34189504261743681</v>
      </c>
      <c r="Y16" s="5">
        <v>2.1082299999999998</v>
      </c>
      <c r="Z16" s="5">
        <v>11.839499999999999</v>
      </c>
      <c r="AA16" s="5">
        <f t="shared" si="12"/>
        <v>0.72222165126803206</v>
      </c>
      <c r="AB16" s="5">
        <f t="shared" si="13"/>
        <v>0.45659467797917469</v>
      </c>
      <c r="AC16" s="5">
        <v>2.1082299999999998</v>
      </c>
      <c r="AD16" s="5">
        <v>17</v>
      </c>
      <c r="AE16" s="5">
        <f t="shared" si="14"/>
        <v>1</v>
      </c>
      <c r="AF16" s="5">
        <f t="shared" si="15"/>
        <v>0.6969726786709961</v>
      </c>
      <c r="AG16" s="5">
        <v>2.1082299999999998</v>
      </c>
      <c r="AH16" s="5">
        <v>19</v>
      </c>
      <c r="AI16" s="5">
        <f t="shared" si="16"/>
        <v>1</v>
      </c>
      <c r="AJ16" s="5">
        <f t="shared" si="17"/>
        <v>0.66466567316639735</v>
      </c>
      <c r="AK16" s="5">
        <v>2.04922</v>
      </c>
      <c r="AL16" s="5">
        <v>20.833300000000001</v>
      </c>
      <c r="AM16" s="5">
        <f t="shared" si="18"/>
        <v>0.81250223027544399</v>
      </c>
      <c r="AN16" s="5">
        <f t="shared" si="19"/>
        <v>0.81699215686274518</v>
      </c>
      <c r="AO16" s="5">
        <v>2.04922</v>
      </c>
      <c r="AP16" s="5">
        <v>24.04</v>
      </c>
      <c r="AQ16" s="5">
        <f t="shared" si="20"/>
        <v>0.8666683583705509</v>
      </c>
      <c r="AR16" s="5">
        <f t="shared" si="21"/>
        <v>0.86808000491093507</v>
      </c>
    </row>
    <row r="17" spans="1:44" ht="20" customHeight="1" x14ac:dyDescent="0.15">
      <c r="A17" s="25">
        <v>1.8890899999999999</v>
      </c>
      <c r="B17" s="4">
        <v>14.2401</v>
      </c>
      <c r="C17" s="5">
        <f t="shared" si="0"/>
        <v>0.25925961506790657</v>
      </c>
      <c r="D17" s="5">
        <f t="shared" si="1"/>
        <v>0.29303451156799115</v>
      </c>
      <c r="E17" s="5">
        <v>1.8890899999999999</v>
      </c>
      <c r="F17" s="5">
        <v>18.882200000000001</v>
      </c>
      <c r="G17" s="5">
        <f t="shared" si="2"/>
        <v>0.34146372324138291</v>
      </c>
      <c r="H17" s="5">
        <f t="shared" si="3"/>
        <v>0.49998411252568481</v>
      </c>
      <c r="I17" s="5">
        <v>2.2704</v>
      </c>
      <c r="J17" s="5">
        <v>9.7901000000000007</v>
      </c>
      <c r="K17" s="5">
        <f t="shared" si="4"/>
        <v>0.3888883179346988</v>
      </c>
      <c r="L17" s="5">
        <f t="shared" si="5"/>
        <v>0.37177641997015187</v>
      </c>
      <c r="M17" s="5">
        <v>2.2704</v>
      </c>
      <c r="N17" s="5">
        <v>17.489999999999998</v>
      </c>
      <c r="O17" s="5">
        <f t="shared" si="6"/>
        <v>0.34999930629101556</v>
      </c>
      <c r="P17" s="5">
        <f t="shared" si="7"/>
        <v>0.48991596638655455</v>
      </c>
      <c r="Q17" s="5">
        <v>2.2704</v>
      </c>
      <c r="R17" s="5">
        <v>32.325899999999997</v>
      </c>
      <c r="S17" s="5">
        <f t="shared" si="8"/>
        <v>0.73684142201566893</v>
      </c>
      <c r="T17" s="5">
        <f t="shared" si="9"/>
        <v>0.8032576689403258</v>
      </c>
      <c r="U17" s="5">
        <v>2.2704</v>
      </c>
      <c r="V17" s="5">
        <v>14.1579</v>
      </c>
      <c r="W17" s="5">
        <f t="shared" si="10"/>
        <v>0.32558099515586419</v>
      </c>
      <c r="X17" s="5">
        <f t="shared" si="11"/>
        <v>0.36076138057562201</v>
      </c>
      <c r="Y17" s="5">
        <v>2.2704</v>
      </c>
      <c r="Z17" s="5">
        <v>14.6584</v>
      </c>
      <c r="AA17" s="5">
        <f t="shared" si="12"/>
        <v>0.7777766358693976</v>
      </c>
      <c r="AB17" s="5">
        <f t="shared" si="13"/>
        <v>0.56530659467797917</v>
      </c>
      <c r="AC17" s="7"/>
      <c r="AD17" s="7"/>
      <c r="AE17" s="7"/>
      <c r="AF17" s="7"/>
      <c r="AG17" s="7"/>
      <c r="AH17" s="7"/>
      <c r="AI17" s="7"/>
      <c r="AJ17" s="7"/>
      <c r="AK17" s="5">
        <v>2.2068500000000002</v>
      </c>
      <c r="AL17" s="5">
        <v>24.444400000000002</v>
      </c>
      <c r="AM17" s="5">
        <f t="shared" si="18"/>
        <v>0.875001486850296</v>
      </c>
      <c r="AN17" s="5">
        <f t="shared" si="19"/>
        <v>0.9586039215686275</v>
      </c>
      <c r="AO17" s="5">
        <v>2.2068500000000002</v>
      </c>
      <c r="AP17" s="5">
        <v>27.693300000000001</v>
      </c>
      <c r="AQ17" s="5">
        <f t="shared" si="20"/>
        <v>0.9333341791852755</v>
      </c>
      <c r="AR17" s="5">
        <f t="shared" si="21"/>
        <v>1</v>
      </c>
    </row>
    <row r="18" spans="1:44" ht="20" customHeight="1" x14ac:dyDescent="0.15">
      <c r="A18" s="25">
        <v>2.0240200000000002</v>
      </c>
      <c r="B18" s="4">
        <v>11.148099999999999</v>
      </c>
      <c r="C18" s="5">
        <f t="shared" si="0"/>
        <v>0.27777747279893722</v>
      </c>
      <c r="D18" s="5">
        <f t="shared" si="1"/>
        <v>0.22940695910921424</v>
      </c>
      <c r="E18" s="5">
        <v>2.0240200000000002</v>
      </c>
      <c r="F18" s="5">
        <v>14.120799999999999</v>
      </c>
      <c r="G18" s="5">
        <f t="shared" si="2"/>
        <v>0.3658530854088603</v>
      </c>
      <c r="H18" s="5">
        <f t="shared" si="3"/>
        <v>0.37390641218463361</v>
      </c>
      <c r="I18" s="5">
        <v>2.4325700000000001</v>
      </c>
      <c r="J18" s="5">
        <v>11.333299999999999</v>
      </c>
      <c r="K18" s="5">
        <f t="shared" si="4"/>
        <v>0.41666581023538157</v>
      </c>
      <c r="L18" s="5">
        <f t="shared" si="5"/>
        <v>0.43037902579623516</v>
      </c>
      <c r="M18" s="5">
        <v>2.4325700000000001</v>
      </c>
      <c r="N18" s="5">
        <v>15.5</v>
      </c>
      <c r="O18" s="5">
        <f t="shared" si="6"/>
        <v>0.37499903651529942</v>
      </c>
      <c r="P18" s="5">
        <f t="shared" si="7"/>
        <v>0.43417366946778707</v>
      </c>
      <c r="Q18" s="5">
        <v>2.4325700000000001</v>
      </c>
      <c r="R18" s="5">
        <v>29.729500000000002</v>
      </c>
      <c r="S18" s="5">
        <f t="shared" si="8"/>
        <v>0.78947248852742069</v>
      </c>
      <c r="T18" s="5">
        <f t="shared" si="9"/>
        <v>0.73874041770720744</v>
      </c>
      <c r="U18" s="5">
        <v>2.4325700000000001</v>
      </c>
      <c r="V18" s="5">
        <v>19.572199999999999</v>
      </c>
      <c r="W18" s="5">
        <f t="shared" si="10"/>
        <v>0.34883657566345161</v>
      </c>
      <c r="X18" s="5">
        <f t="shared" si="11"/>
        <v>0.49872466205455535</v>
      </c>
      <c r="Y18" s="5">
        <v>2.4325700000000001</v>
      </c>
      <c r="Z18" s="5">
        <v>17.222200000000001</v>
      </c>
      <c r="AA18" s="5">
        <f t="shared" si="12"/>
        <v>0.83333162047076315</v>
      </c>
      <c r="AB18" s="5">
        <f t="shared" si="13"/>
        <v>0.66418048592364065</v>
      </c>
      <c r="AC18" s="7"/>
      <c r="AD18" s="7"/>
      <c r="AE18" s="7"/>
      <c r="AF18" s="7"/>
      <c r="AG18" s="7"/>
      <c r="AH18" s="7"/>
      <c r="AI18" s="7"/>
      <c r="AJ18" s="7"/>
      <c r="AK18" s="5">
        <v>2.3644799999999999</v>
      </c>
      <c r="AL18" s="5">
        <v>25.5</v>
      </c>
      <c r="AM18" s="5">
        <f t="shared" si="18"/>
        <v>0.93750074342514789</v>
      </c>
      <c r="AN18" s="5">
        <f t="shared" si="19"/>
        <v>1</v>
      </c>
      <c r="AO18" s="5">
        <v>2.3644799999999999</v>
      </c>
      <c r="AP18" s="5">
        <v>18.777799999999999</v>
      </c>
      <c r="AQ18" s="5">
        <f t="shared" si="20"/>
        <v>1</v>
      </c>
      <c r="AR18" s="5">
        <f t="shared" si="21"/>
        <v>0.67806292496741083</v>
      </c>
    </row>
    <row r="19" spans="1:44" ht="20" customHeight="1" x14ac:dyDescent="0.15">
      <c r="A19" s="25">
        <v>2.15896</v>
      </c>
      <c r="B19" s="4">
        <v>13.559699999999999</v>
      </c>
      <c r="C19" s="5">
        <f t="shared" si="0"/>
        <v>0.29629670293475036</v>
      </c>
      <c r="D19" s="5">
        <f t="shared" si="1"/>
        <v>0.27903315752757979</v>
      </c>
      <c r="E19" s="5">
        <v>2.15896</v>
      </c>
      <c r="F19" s="5">
        <v>15.9946</v>
      </c>
      <c r="G19" s="5">
        <f t="shared" si="2"/>
        <v>0.39024425513300903</v>
      </c>
      <c r="H19" s="5">
        <f t="shared" si="3"/>
        <v>0.42352299447115893</v>
      </c>
      <c r="I19" s="5">
        <v>2.5947499999999999</v>
      </c>
      <c r="J19" s="5">
        <v>13.9506</v>
      </c>
      <c r="K19" s="5">
        <f t="shared" si="4"/>
        <v>0.44444501539863446</v>
      </c>
      <c r="L19" s="5">
        <f t="shared" si="5"/>
        <v>0.52977029084846938</v>
      </c>
      <c r="M19" s="5">
        <v>2.5947499999999999</v>
      </c>
      <c r="N19" s="5">
        <v>13.44</v>
      </c>
      <c r="O19" s="5">
        <f t="shared" si="6"/>
        <v>0.40000030831510419</v>
      </c>
      <c r="P19" s="5">
        <f t="shared" si="7"/>
        <v>0.37647058823529406</v>
      </c>
      <c r="Q19" s="5">
        <v>2.5947499999999999</v>
      </c>
      <c r="R19" s="5">
        <v>40.243499999999997</v>
      </c>
      <c r="S19" s="5">
        <f t="shared" si="8"/>
        <v>0.84210680046474495</v>
      </c>
      <c r="T19" s="5">
        <f t="shared" si="9"/>
        <v>1</v>
      </c>
      <c r="U19" s="5">
        <v>2.5947499999999999</v>
      </c>
      <c r="V19" s="5">
        <v>22.0427</v>
      </c>
      <c r="W19" s="5">
        <f t="shared" si="10"/>
        <v>0.37209359019585914</v>
      </c>
      <c r="X19" s="5">
        <f t="shared" si="11"/>
        <v>0.56167615844258423</v>
      </c>
      <c r="Y19" s="5">
        <v>2.5947499999999999</v>
      </c>
      <c r="Z19" s="5">
        <v>25.93</v>
      </c>
      <c r="AA19" s="5">
        <f t="shared" si="12"/>
        <v>0.88889003079726892</v>
      </c>
      <c r="AB19" s="5">
        <f t="shared" si="13"/>
        <v>1</v>
      </c>
      <c r="AC19" s="7"/>
      <c r="AD19" s="7"/>
      <c r="AE19" s="7"/>
      <c r="AF19" s="7"/>
      <c r="AG19" s="7"/>
      <c r="AH19" s="7"/>
      <c r="AI19" s="7"/>
      <c r="AJ19" s="7"/>
      <c r="AK19" s="5">
        <v>2.5221100000000001</v>
      </c>
      <c r="AL19" s="5">
        <v>16.1111</v>
      </c>
      <c r="AM19" s="5">
        <f t="shared" si="18"/>
        <v>1</v>
      </c>
      <c r="AN19" s="5">
        <f t="shared" si="19"/>
        <v>0.63180784313725491</v>
      </c>
      <c r="AO19" s="7"/>
      <c r="AP19" s="7"/>
      <c r="AQ19" s="7"/>
      <c r="AR19" s="7"/>
    </row>
    <row r="20" spans="1:44" ht="20" customHeight="1" x14ac:dyDescent="0.15">
      <c r="A20" s="25">
        <v>2.2938900000000002</v>
      </c>
      <c r="B20" s="4">
        <v>13.318199999999999</v>
      </c>
      <c r="C20" s="5">
        <f t="shared" si="0"/>
        <v>0.31481456066578101</v>
      </c>
      <c r="D20" s="5">
        <f t="shared" si="1"/>
        <v>0.27406354112434739</v>
      </c>
      <c r="E20" s="5">
        <v>2.2938900000000002</v>
      </c>
      <c r="F20" s="5">
        <v>14.0464</v>
      </c>
      <c r="G20" s="5">
        <f t="shared" si="2"/>
        <v>0.41463361730048648</v>
      </c>
      <c r="H20" s="5">
        <f t="shared" si="3"/>
        <v>0.37193636536954267</v>
      </c>
      <c r="I20" s="5">
        <v>2.75692</v>
      </c>
      <c r="J20" s="5">
        <v>10.9444</v>
      </c>
      <c r="K20" s="5">
        <f t="shared" si="4"/>
        <v>0.47222250769931723</v>
      </c>
      <c r="L20" s="5">
        <f t="shared" si="5"/>
        <v>0.41561065267171221</v>
      </c>
      <c r="M20" s="5">
        <v>2.75692</v>
      </c>
      <c r="N20" s="5">
        <v>12.147500000000001</v>
      </c>
      <c r="O20" s="5">
        <f t="shared" si="6"/>
        <v>0.42500003853938806</v>
      </c>
      <c r="P20" s="5">
        <f t="shared" si="7"/>
        <v>0.34026610644257704</v>
      </c>
      <c r="Q20" s="5">
        <v>2.75692</v>
      </c>
      <c r="R20" s="5">
        <v>38.856000000000002</v>
      </c>
      <c r="S20" s="5">
        <f t="shared" si="8"/>
        <v>0.89473786697649671</v>
      </c>
      <c r="T20" s="5">
        <f t="shared" si="9"/>
        <v>0.96552238249655231</v>
      </c>
      <c r="U20" s="5">
        <v>2.75692</v>
      </c>
      <c r="V20" s="5">
        <v>25.720400000000001</v>
      </c>
      <c r="W20" s="5">
        <f t="shared" si="10"/>
        <v>0.39534917070344655</v>
      </c>
      <c r="X20" s="5">
        <f t="shared" si="11"/>
        <v>0.65538865318707085</v>
      </c>
      <c r="Y20" s="5">
        <v>2.75692</v>
      </c>
      <c r="Z20" s="5">
        <v>19.571999999999999</v>
      </c>
      <c r="AA20" s="5">
        <f t="shared" si="12"/>
        <v>0.94444501539863446</v>
      </c>
      <c r="AB20" s="5">
        <f t="shared" si="13"/>
        <v>0.75480138835325872</v>
      </c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</row>
    <row r="21" spans="1:44" ht="20" customHeight="1" x14ac:dyDescent="0.15">
      <c r="A21" s="25">
        <v>2.42883</v>
      </c>
      <c r="B21" s="4">
        <v>15.666700000000001</v>
      </c>
      <c r="C21" s="5">
        <f t="shared" si="0"/>
        <v>0.3333337908015942</v>
      </c>
      <c r="D21" s="5">
        <f t="shared" si="1"/>
        <v>0.32239126006012925</v>
      </c>
      <c r="E21" s="5">
        <v>2.42883</v>
      </c>
      <c r="F21" s="5">
        <v>14.171900000000001</v>
      </c>
      <c r="G21" s="5">
        <f t="shared" si="2"/>
        <v>0.43902478702463521</v>
      </c>
      <c r="H21" s="5">
        <f t="shared" si="3"/>
        <v>0.37525949541381576</v>
      </c>
      <c r="I21" s="5">
        <v>2.9190900000000002</v>
      </c>
      <c r="J21" s="5">
        <v>11</v>
      </c>
      <c r="K21" s="5">
        <f t="shared" si="4"/>
        <v>0.5</v>
      </c>
      <c r="L21" s="5">
        <f t="shared" si="5"/>
        <v>0.41772204774942751</v>
      </c>
      <c r="M21" s="5">
        <v>2.9190900000000002</v>
      </c>
      <c r="N21" s="5">
        <v>16.149999999999999</v>
      </c>
      <c r="O21" s="5">
        <f t="shared" si="6"/>
        <v>0.44999976876367187</v>
      </c>
      <c r="P21" s="5">
        <f t="shared" si="7"/>
        <v>0.45238095238095233</v>
      </c>
      <c r="Q21" s="5">
        <v>2.9190900000000002</v>
      </c>
      <c r="R21" s="5">
        <v>31.6297</v>
      </c>
      <c r="S21" s="5">
        <f t="shared" si="8"/>
        <v>0.94736893348824835</v>
      </c>
      <c r="T21" s="5">
        <f t="shared" si="9"/>
        <v>0.78595798079192913</v>
      </c>
      <c r="U21" s="5">
        <v>2.9190900000000002</v>
      </c>
      <c r="V21" s="5">
        <v>20.062200000000001</v>
      </c>
      <c r="W21" s="5">
        <f t="shared" si="10"/>
        <v>0.41860475121103402</v>
      </c>
      <c r="X21" s="5">
        <f t="shared" si="11"/>
        <v>0.51121048809387304</v>
      </c>
      <c r="Y21" s="5">
        <v>2.9190900000000002</v>
      </c>
      <c r="Z21" s="5">
        <v>15</v>
      </c>
      <c r="AA21" s="5">
        <f t="shared" si="12"/>
        <v>1</v>
      </c>
      <c r="AB21" s="5">
        <f t="shared" si="13"/>
        <v>0.57848052448900888</v>
      </c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</row>
    <row r="22" spans="1:44" ht="20" customHeight="1" x14ac:dyDescent="0.15">
      <c r="A22" s="25">
        <v>2.5637599999999998</v>
      </c>
      <c r="B22" s="4">
        <v>15.223599999999999</v>
      </c>
      <c r="C22" s="5">
        <f t="shared" si="0"/>
        <v>0.35185164853262479</v>
      </c>
      <c r="D22" s="5">
        <f t="shared" si="1"/>
        <v>0.31327309431158978</v>
      </c>
      <c r="E22" s="5">
        <v>2.5637599999999998</v>
      </c>
      <c r="F22" s="5">
        <v>10.5848</v>
      </c>
      <c r="G22" s="5">
        <f t="shared" si="2"/>
        <v>0.46341414919211249</v>
      </c>
      <c r="H22" s="5">
        <f t="shared" si="3"/>
        <v>0.28027623022009446</v>
      </c>
      <c r="I22" s="5">
        <v>3.0812599999999999</v>
      </c>
      <c r="J22" s="5">
        <v>14.0802</v>
      </c>
      <c r="K22" s="5">
        <f t="shared" si="4"/>
        <v>0.52777749230068272</v>
      </c>
      <c r="L22" s="5">
        <f t="shared" si="5"/>
        <v>0.53469181606558991</v>
      </c>
      <c r="M22" s="5">
        <v>3.0812599999999999</v>
      </c>
      <c r="N22" s="5">
        <v>17.342500000000001</v>
      </c>
      <c r="O22" s="5">
        <f t="shared" si="6"/>
        <v>0.47499949898795568</v>
      </c>
      <c r="P22" s="5">
        <f t="shared" si="7"/>
        <v>0.48578431372549019</v>
      </c>
      <c r="Q22" s="5">
        <v>3.0812599999999999</v>
      </c>
      <c r="R22" s="5">
        <v>20.8889</v>
      </c>
      <c r="S22" s="5">
        <f t="shared" si="8"/>
        <v>1</v>
      </c>
      <c r="T22" s="5">
        <f t="shared" si="9"/>
        <v>0.51906270577857294</v>
      </c>
      <c r="U22" s="5">
        <v>3.0812599999999999</v>
      </c>
      <c r="V22" s="5">
        <v>18.1844</v>
      </c>
      <c r="W22" s="5">
        <f t="shared" si="10"/>
        <v>0.44186033171862138</v>
      </c>
      <c r="X22" s="5">
        <f t="shared" si="11"/>
        <v>0.46336174495789217</v>
      </c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</row>
    <row r="23" spans="1:44" ht="20" customHeight="1" x14ac:dyDescent="0.15">
      <c r="A23" s="25">
        <v>2.6987000000000001</v>
      </c>
      <c r="B23" s="4">
        <v>12.7545</v>
      </c>
      <c r="C23" s="5">
        <f t="shared" si="0"/>
        <v>0.37037087866843799</v>
      </c>
      <c r="D23" s="5">
        <f t="shared" si="1"/>
        <v>0.26246365389245463</v>
      </c>
      <c r="E23" s="5">
        <v>2.6987000000000001</v>
      </c>
      <c r="F23" s="5">
        <v>7.0541</v>
      </c>
      <c r="G23" s="5">
        <f t="shared" si="2"/>
        <v>0.48780531891626133</v>
      </c>
      <c r="H23" s="5">
        <f t="shared" si="3"/>
        <v>0.18678638761200669</v>
      </c>
      <c r="I23" s="5">
        <v>3.24343</v>
      </c>
      <c r="J23" s="5">
        <v>17.160499999999999</v>
      </c>
      <c r="K23" s="5">
        <f t="shared" si="4"/>
        <v>0.55555498460136543</v>
      </c>
      <c r="L23" s="5">
        <f t="shared" si="5"/>
        <v>0.65166538185491363</v>
      </c>
      <c r="M23" s="5">
        <v>3.24343</v>
      </c>
      <c r="N23" s="5">
        <v>12</v>
      </c>
      <c r="O23" s="5">
        <f t="shared" si="6"/>
        <v>0.49999922921223955</v>
      </c>
      <c r="P23" s="5">
        <f t="shared" si="7"/>
        <v>0.33613445378151258</v>
      </c>
      <c r="Q23" s="7"/>
      <c r="R23" s="7"/>
      <c r="S23" s="7"/>
      <c r="T23" s="7"/>
      <c r="U23" s="5">
        <v>3.24343</v>
      </c>
      <c r="V23" s="5">
        <v>25.951899999999998</v>
      </c>
      <c r="W23" s="5">
        <f t="shared" si="10"/>
        <v>0.46511591222620885</v>
      </c>
      <c r="X23" s="5">
        <f t="shared" si="11"/>
        <v>0.66128756895870755</v>
      </c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</row>
    <row r="24" spans="1:44" ht="20" customHeight="1" x14ac:dyDescent="0.15">
      <c r="A24" s="25">
        <v>2.8336299999999999</v>
      </c>
      <c r="B24" s="4">
        <v>12.543200000000001</v>
      </c>
      <c r="C24" s="5">
        <f t="shared" si="0"/>
        <v>0.38888873639946858</v>
      </c>
      <c r="D24" s="5">
        <f t="shared" si="1"/>
        <v>0.25811549676614814</v>
      </c>
      <c r="E24" s="5">
        <v>2.8336299999999999</v>
      </c>
      <c r="F24" s="5">
        <v>7.9196999999999997</v>
      </c>
      <c r="G24" s="5">
        <f t="shared" si="2"/>
        <v>0.51219468108373867</v>
      </c>
      <c r="H24" s="5">
        <f t="shared" si="3"/>
        <v>0.2097067172241405</v>
      </c>
      <c r="I24" s="5">
        <v>3.4056099999999998</v>
      </c>
      <c r="J24" s="5">
        <v>19.166699999999999</v>
      </c>
      <c r="K24" s="5">
        <f t="shared" si="4"/>
        <v>0.58333418976461837</v>
      </c>
      <c r="L24" s="5">
        <f t="shared" si="5"/>
        <v>0.72785028841808652</v>
      </c>
      <c r="M24" s="5">
        <v>3.4056099999999998</v>
      </c>
      <c r="N24" s="5">
        <v>21.612500000000001</v>
      </c>
      <c r="O24" s="5">
        <f t="shared" si="6"/>
        <v>0.52500050101204432</v>
      </c>
      <c r="P24" s="5">
        <f t="shared" si="7"/>
        <v>0.60539215686274506</v>
      </c>
      <c r="Q24" s="7"/>
      <c r="R24" s="7"/>
      <c r="S24" s="7"/>
      <c r="T24" s="7"/>
      <c r="U24" s="5">
        <v>3.4056099999999998</v>
      </c>
      <c r="V24" s="5">
        <v>22.573799999999999</v>
      </c>
      <c r="W24" s="5">
        <f t="shared" si="10"/>
        <v>0.48837292675861632</v>
      </c>
      <c r="X24" s="5">
        <f t="shared" si="11"/>
        <v>0.57520926499254665</v>
      </c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</row>
    <row r="25" spans="1:44" ht="20" customHeight="1" x14ac:dyDescent="0.15">
      <c r="A25" s="25">
        <v>2.9685700000000002</v>
      </c>
      <c r="B25" s="4">
        <v>10.652900000000001</v>
      </c>
      <c r="C25" s="5">
        <f t="shared" si="0"/>
        <v>0.40740796653528177</v>
      </c>
      <c r="D25" s="5">
        <f t="shared" si="1"/>
        <v>0.21921667321736876</v>
      </c>
      <c r="E25" s="5">
        <v>2.9685700000000002</v>
      </c>
      <c r="F25" s="5">
        <v>9.0879999999999992</v>
      </c>
      <c r="G25" s="5">
        <f t="shared" si="2"/>
        <v>0.53658585080788745</v>
      </c>
      <c r="H25" s="5">
        <f t="shared" si="3"/>
        <v>0.24064227762831783</v>
      </c>
      <c r="I25" s="5">
        <v>3.56778</v>
      </c>
      <c r="J25" s="5">
        <v>16.790099999999999</v>
      </c>
      <c r="K25" s="5">
        <f t="shared" si="4"/>
        <v>0.61111168206530109</v>
      </c>
      <c r="L25" s="5">
        <f t="shared" si="5"/>
        <v>0.63759954126524199</v>
      </c>
      <c r="M25" s="5">
        <v>3.56778</v>
      </c>
      <c r="N25" s="5">
        <v>21.59</v>
      </c>
      <c r="O25" s="5">
        <f t="shared" si="6"/>
        <v>0.55000023123632813</v>
      </c>
      <c r="P25" s="5">
        <f t="shared" si="7"/>
        <v>0.60476190476190472</v>
      </c>
      <c r="Q25" s="7"/>
      <c r="R25" s="7"/>
      <c r="S25" s="7"/>
      <c r="T25" s="7"/>
      <c r="U25" s="5">
        <v>3.56778</v>
      </c>
      <c r="V25" s="5">
        <v>23.561399999999999</v>
      </c>
      <c r="W25" s="5">
        <f t="shared" si="10"/>
        <v>0.51162850726620379</v>
      </c>
      <c r="X25" s="5">
        <f t="shared" si="11"/>
        <v>0.6003745747811795</v>
      </c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</row>
    <row r="26" spans="1:44" ht="20" customHeight="1" x14ac:dyDescent="0.15">
      <c r="A26" s="25">
        <v>3.1034999999999999</v>
      </c>
      <c r="B26" s="4">
        <v>7.1715</v>
      </c>
      <c r="C26" s="5">
        <f t="shared" si="0"/>
        <v>0.42592582426631237</v>
      </c>
      <c r="D26" s="5">
        <f t="shared" si="1"/>
        <v>0.14757600014816247</v>
      </c>
      <c r="E26" s="5">
        <v>3.1034999999999999</v>
      </c>
      <c r="F26" s="5">
        <v>11.204599999999999</v>
      </c>
      <c r="G26" s="5">
        <f t="shared" si="2"/>
        <v>0.56097521297536479</v>
      </c>
      <c r="H26" s="5">
        <f t="shared" si="3"/>
        <v>0.29668799118774758</v>
      </c>
      <c r="I26" s="5">
        <v>3.7299500000000001</v>
      </c>
      <c r="J26" s="5">
        <v>8.4382999999999999</v>
      </c>
      <c r="K26" s="5">
        <f t="shared" si="4"/>
        <v>0.63888917436598391</v>
      </c>
      <c r="L26" s="5">
        <f t="shared" si="5"/>
        <v>0.32044217777490858</v>
      </c>
      <c r="M26" s="5">
        <v>3.7299500000000001</v>
      </c>
      <c r="N26" s="5">
        <v>12.855</v>
      </c>
      <c r="O26" s="5">
        <f t="shared" si="6"/>
        <v>0.57499996146061205</v>
      </c>
      <c r="P26" s="5">
        <f t="shared" si="7"/>
        <v>0.36008403361344538</v>
      </c>
      <c r="Q26" s="7"/>
      <c r="R26" s="7"/>
      <c r="S26" s="7"/>
      <c r="T26" s="7"/>
      <c r="U26" s="5">
        <v>3.7299500000000001</v>
      </c>
      <c r="V26" s="5">
        <v>21.034600000000001</v>
      </c>
      <c r="W26" s="5">
        <f t="shared" si="10"/>
        <v>0.53488408777379126</v>
      </c>
      <c r="X26" s="5">
        <f t="shared" si="11"/>
        <v>0.53598848246251063</v>
      </c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</row>
    <row r="27" spans="1:44" ht="20" customHeight="1" x14ac:dyDescent="0.15">
      <c r="A27" s="25">
        <v>3.2384300000000001</v>
      </c>
      <c r="B27" s="4">
        <v>7.0740999999999996</v>
      </c>
      <c r="C27" s="5">
        <f t="shared" si="0"/>
        <v>0.44444368199734302</v>
      </c>
      <c r="D27" s="5">
        <f t="shared" si="1"/>
        <v>0.14557169108946749</v>
      </c>
      <c r="E27" s="5">
        <v>3.2384300000000001</v>
      </c>
      <c r="F27" s="5">
        <v>9.1178000000000008</v>
      </c>
      <c r="G27" s="5">
        <f t="shared" si="2"/>
        <v>0.58536457514284224</v>
      </c>
      <c r="H27" s="5">
        <f t="shared" si="3"/>
        <v>0.24143135551930861</v>
      </c>
      <c r="I27" s="5">
        <v>3.8921199999999998</v>
      </c>
      <c r="J27" s="5">
        <v>13.222200000000001</v>
      </c>
      <c r="K27" s="5">
        <f t="shared" si="4"/>
        <v>0.66666666666666663</v>
      </c>
      <c r="L27" s="5">
        <f t="shared" si="5"/>
        <v>0.50210949634113466</v>
      </c>
      <c r="M27" s="5">
        <v>3.8921199999999998</v>
      </c>
      <c r="N27" s="5">
        <v>11.6</v>
      </c>
      <c r="O27" s="5">
        <f t="shared" si="6"/>
        <v>0.59999969168489575</v>
      </c>
      <c r="P27" s="5">
        <f t="shared" si="7"/>
        <v>0.32492997198879547</v>
      </c>
      <c r="Q27" s="7"/>
      <c r="R27" s="7"/>
      <c r="S27" s="7"/>
      <c r="T27" s="7"/>
      <c r="U27" s="5">
        <v>3.8921199999999998</v>
      </c>
      <c r="V27" s="5">
        <v>21.649000000000001</v>
      </c>
      <c r="W27" s="5">
        <f t="shared" si="10"/>
        <v>0.55813966828137862</v>
      </c>
      <c r="X27" s="5">
        <f t="shared" si="11"/>
        <v>0.55164417943915711</v>
      </c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</row>
    <row r="28" spans="1:44" ht="20" customHeight="1" x14ac:dyDescent="0.15">
      <c r="A28" s="25">
        <v>3.37337</v>
      </c>
      <c r="B28" s="4">
        <v>9.3483999999999998</v>
      </c>
      <c r="C28" s="5">
        <f t="shared" si="0"/>
        <v>0.46296291213315621</v>
      </c>
      <c r="D28" s="5">
        <f t="shared" si="1"/>
        <v>0.19237251339121272</v>
      </c>
      <c r="E28" s="5">
        <v>3.37337</v>
      </c>
      <c r="F28" s="5">
        <v>9.5383999999999993</v>
      </c>
      <c r="G28" s="5">
        <f t="shared" si="2"/>
        <v>0.60975574486699091</v>
      </c>
      <c r="H28" s="5">
        <f t="shared" si="3"/>
        <v>0.25256847501429869</v>
      </c>
      <c r="I28" s="5">
        <v>4.0542899999999999</v>
      </c>
      <c r="J28" s="5">
        <v>16.061699999999998</v>
      </c>
      <c r="K28" s="5">
        <f t="shared" si="4"/>
        <v>0.69444415896734935</v>
      </c>
      <c r="L28" s="5">
        <f t="shared" si="5"/>
        <v>0.60993874675790716</v>
      </c>
      <c r="M28" s="5">
        <v>4.0542899999999999</v>
      </c>
      <c r="N28" s="5">
        <v>14.9375</v>
      </c>
      <c r="O28" s="5">
        <f t="shared" si="6"/>
        <v>0.62499942190917968</v>
      </c>
      <c r="P28" s="5">
        <f t="shared" si="7"/>
        <v>0.41841736694677867</v>
      </c>
      <c r="Q28" s="7"/>
      <c r="R28" s="7"/>
      <c r="S28" s="7"/>
      <c r="T28" s="7"/>
      <c r="U28" s="5">
        <v>4.0542899999999999</v>
      </c>
      <c r="V28" s="5">
        <v>23.384</v>
      </c>
      <c r="W28" s="5">
        <f t="shared" si="10"/>
        <v>0.58139524878896609</v>
      </c>
      <c r="X28" s="5">
        <f t="shared" si="11"/>
        <v>0.59585419612939394</v>
      </c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</row>
    <row r="29" spans="1:44" ht="20" customHeight="1" x14ac:dyDescent="0.15">
      <c r="A29" s="25">
        <v>3.5083000000000002</v>
      </c>
      <c r="B29" s="4">
        <v>9.4443999999999999</v>
      </c>
      <c r="C29" s="5">
        <f t="shared" si="0"/>
        <v>0.48148076986418686</v>
      </c>
      <c r="D29" s="5">
        <f t="shared" si="1"/>
        <v>0.19434801307945418</v>
      </c>
      <c r="E29" s="5">
        <v>3.5083000000000002</v>
      </c>
      <c r="F29" s="5">
        <v>9.2885000000000009</v>
      </c>
      <c r="G29" s="5">
        <f t="shared" si="2"/>
        <v>0.63414510703446836</v>
      </c>
      <c r="H29" s="5">
        <f t="shared" si="3"/>
        <v>0.24595134196199719</v>
      </c>
      <c r="I29" s="5">
        <v>4.2164599999999997</v>
      </c>
      <c r="J29" s="5">
        <v>15.086399999999999</v>
      </c>
      <c r="K29" s="5">
        <f t="shared" si="4"/>
        <v>0.72222165126803206</v>
      </c>
      <c r="L29" s="5">
        <f t="shared" si="5"/>
        <v>0.57290199101517847</v>
      </c>
      <c r="M29" s="5">
        <v>4.2164599999999997</v>
      </c>
      <c r="N29" s="5">
        <v>17.010000000000002</v>
      </c>
      <c r="O29" s="5">
        <f t="shared" si="6"/>
        <v>0.64999915213346338</v>
      </c>
      <c r="P29" s="5">
        <f t="shared" si="7"/>
        <v>0.47647058823529415</v>
      </c>
      <c r="Q29" s="7"/>
      <c r="R29" s="7"/>
      <c r="S29" s="7"/>
      <c r="T29" s="7"/>
      <c r="U29" s="5">
        <v>4.2164599999999997</v>
      </c>
      <c r="V29" s="5">
        <v>18.5976</v>
      </c>
      <c r="W29" s="5">
        <f t="shared" si="10"/>
        <v>0.60465082929655345</v>
      </c>
      <c r="X29" s="5">
        <f t="shared" si="11"/>
        <v>0.47389060887512896</v>
      </c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</row>
    <row r="30" spans="1:44" ht="20" customHeight="1" x14ac:dyDescent="0.15">
      <c r="A30" s="25">
        <v>3.64324</v>
      </c>
      <c r="B30" s="4">
        <v>9</v>
      </c>
      <c r="C30" s="5">
        <f t="shared" si="0"/>
        <v>0.5</v>
      </c>
      <c r="D30" s="5">
        <f t="shared" si="1"/>
        <v>0.18520309577263644</v>
      </c>
      <c r="E30" s="5">
        <v>3.64324</v>
      </c>
      <c r="F30" s="5">
        <v>12.6609</v>
      </c>
      <c r="G30" s="5">
        <f t="shared" si="2"/>
        <v>0.65853627675861703</v>
      </c>
      <c r="H30" s="5">
        <f t="shared" si="3"/>
        <v>0.33524953926324486</v>
      </c>
      <c r="I30" s="5">
        <v>4.3786300000000002</v>
      </c>
      <c r="J30" s="5">
        <v>13.5</v>
      </c>
      <c r="K30" s="5">
        <f t="shared" si="4"/>
        <v>0.74999914356871489</v>
      </c>
      <c r="L30" s="5">
        <f t="shared" si="5"/>
        <v>0.51265887678338828</v>
      </c>
      <c r="M30" s="5">
        <v>4.3786300000000002</v>
      </c>
      <c r="N30" s="5">
        <v>14.477499999999999</v>
      </c>
      <c r="O30" s="5">
        <f t="shared" si="6"/>
        <v>0.6749988823577473</v>
      </c>
      <c r="P30" s="5">
        <f t="shared" si="7"/>
        <v>0.40553221288515401</v>
      </c>
      <c r="Q30" s="7"/>
      <c r="R30" s="7"/>
      <c r="S30" s="7"/>
      <c r="T30" s="7"/>
      <c r="U30" s="5">
        <v>4.3786300000000002</v>
      </c>
      <c r="V30" s="5">
        <v>21.8291</v>
      </c>
      <c r="W30" s="5">
        <f t="shared" si="10"/>
        <v>0.62790640980414092</v>
      </c>
      <c r="X30" s="5">
        <f t="shared" si="11"/>
        <v>0.55623335754054704</v>
      </c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</row>
    <row r="31" spans="1:44" ht="20" customHeight="1" x14ac:dyDescent="0.15">
      <c r="A31" s="25">
        <v>3.7781699999999998</v>
      </c>
      <c r="B31" s="4">
        <v>9.7682000000000002</v>
      </c>
      <c r="C31" s="5">
        <f t="shared" si="0"/>
        <v>0.51851785773103054</v>
      </c>
      <c r="D31" s="5">
        <f t="shared" si="1"/>
        <v>0.2010112089029186</v>
      </c>
      <c r="E31" s="5">
        <v>3.7781699999999998</v>
      </c>
      <c r="F31" s="5">
        <v>12.668100000000001</v>
      </c>
      <c r="G31" s="5">
        <f t="shared" si="2"/>
        <v>0.68292563892609437</v>
      </c>
      <c r="H31" s="5">
        <f t="shared" si="3"/>
        <v>0.33544018895502786</v>
      </c>
      <c r="I31" s="5">
        <v>4.5408099999999996</v>
      </c>
      <c r="J31" s="5">
        <v>20.814800000000002</v>
      </c>
      <c r="K31" s="5">
        <f t="shared" si="4"/>
        <v>0.77777834873196772</v>
      </c>
      <c r="L31" s="5">
        <f t="shared" si="5"/>
        <v>0.79043644359043497</v>
      </c>
      <c r="M31" s="5">
        <v>4.5408099999999996</v>
      </c>
      <c r="N31" s="5">
        <v>16.96</v>
      </c>
      <c r="O31" s="5">
        <f t="shared" si="6"/>
        <v>0.70000015415755212</v>
      </c>
      <c r="P31" s="5">
        <f t="shared" si="7"/>
        <v>0.47507002801120446</v>
      </c>
      <c r="Q31" s="7"/>
      <c r="R31" s="7"/>
      <c r="S31" s="7"/>
      <c r="T31" s="7"/>
      <c r="U31" s="5">
        <v>4.5408099999999996</v>
      </c>
      <c r="V31" s="5">
        <v>32.843699999999998</v>
      </c>
      <c r="W31" s="5">
        <f t="shared" si="10"/>
        <v>0.65116342433654839</v>
      </c>
      <c r="X31" s="5">
        <f t="shared" si="11"/>
        <v>0.83689943813782819</v>
      </c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</row>
    <row r="32" spans="1:44" ht="20" customHeight="1" x14ac:dyDescent="0.15">
      <c r="A32" s="25">
        <v>3.9131100000000001</v>
      </c>
      <c r="B32" s="4">
        <v>14.2826</v>
      </c>
      <c r="C32" s="5">
        <f t="shared" si="0"/>
        <v>0.53703708786684379</v>
      </c>
      <c r="D32" s="5">
        <f t="shared" si="1"/>
        <v>0.29390908174247304</v>
      </c>
      <c r="E32" s="5">
        <v>3.9131100000000001</v>
      </c>
      <c r="F32" s="5">
        <v>15.1106</v>
      </c>
      <c r="G32" s="5">
        <f t="shared" si="2"/>
        <v>0.70731680865024327</v>
      </c>
      <c r="H32" s="5">
        <f t="shared" si="3"/>
        <v>0.40011544898002416</v>
      </c>
      <c r="I32" s="5">
        <v>4.7029800000000002</v>
      </c>
      <c r="J32" s="5">
        <v>24.395099999999999</v>
      </c>
      <c r="K32" s="5">
        <f t="shared" si="4"/>
        <v>0.80555584103265054</v>
      </c>
      <c r="L32" s="5">
        <f t="shared" si="5"/>
        <v>0.92639737518655085</v>
      </c>
      <c r="M32" s="5">
        <v>4.7029800000000002</v>
      </c>
      <c r="N32" s="5">
        <v>16.515000000000001</v>
      </c>
      <c r="O32" s="5">
        <f t="shared" si="6"/>
        <v>0.72499988438183594</v>
      </c>
      <c r="P32" s="5">
        <f t="shared" si="7"/>
        <v>0.46260504201680669</v>
      </c>
      <c r="Q32" s="7"/>
      <c r="R32" s="7"/>
      <c r="S32" s="7"/>
      <c r="T32" s="7"/>
      <c r="U32" s="5">
        <v>4.7029800000000002</v>
      </c>
      <c r="V32" s="5">
        <v>21.389399999999998</v>
      </c>
      <c r="W32" s="5">
        <f t="shared" si="10"/>
        <v>0.67441900484413586</v>
      </c>
      <c r="X32" s="5">
        <f t="shared" si="11"/>
        <v>0.54502923976608175</v>
      </c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</row>
    <row r="33" spans="1:44" ht="20" customHeight="1" x14ac:dyDescent="0.15">
      <c r="A33" s="25">
        <v>4.0480400000000003</v>
      </c>
      <c r="B33" s="4">
        <v>10.4444</v>
      </c>
      <c r="C33" s="5">
        <f t="shared" si="0"/>
        <v>0.55555494559787444</v>
      </c>
      <c r="D33" s="5">
        <f t="shared" si="1"/>
        <v>0.21492613483196935</v>
      </c>
      <c r="E33" s="5">
        <v>4.0480400000000003</v>
      </c>
      <c r="F33" s="5">
        <v>15.7281</v>
      </c>
      <c r="G33" s="5">
        <f t="shared" si="2"/>
        <v>0.7317061708177206</v>
      </c>
      <c r="H33" s="5">
        <f t="shared" si="3"/>
        <v>0.4164663079628021</v>
      </c>
      <c r="I33" s="5">
        <v>4.8651499999999999</v>
      </c>
      <c r="J33" s="5">
        <v>21.444400000000002</v>
      </c>
      <c r="K33" s="5">
        <f t="shared" si="4"/>
        <v>0.83333333333333326</v>
      </c>
      <c r="L33" s="5">
        <f t="shared" si="5"/>
        <v>0.81434533461434766</v>
      </c>
      <c r="M33" s="5">
        <v>4.8651499999999999</v>
      </c>
      <c r="N33" s="5">
        <v>21.25</v>
      </c>
      <c r="O33" s="5">
        <f t="shared" si="6"/>
        <v>0.74999961460611975</v>
      </c>
      <c r="P33" s="5">
        <f t="shared" si="7"/>
        <v>0.59523809523809523</v>
      </c>
      <c r="Q33" s="7"/>
      <c r="R33" s="7"/>
      <c r="S33" s="7"/>
      <c r="T33" s="7"/>
      <c r="U33" s="5">
        <v>4.8651499999999999</v>
      </c>
      <c r="V33" s="5">
        <v>22.347799999999999</v>
      </c>
      <c r="W33" s="5">
        <f t="shared" si="10"/>
        <v>0.69767458535172333</v>
      </c>
      <c r="X33" s="5">
        <f t="shared" si="11"/>
        <v>0.5694504962478818</v>
      </c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</row>
    <row r="34" spans="1:44" ht="20" customHeight="1" x14ac:dyDescent="0.15">
      <c r="A34" s="25">
        <v>4.1829799999999997</v>
      </c>
      <c r="B34" s="4">
        <v>14.0206</v>
      </c>
      <c r="C34" s="5">
        <f t="shared" si="0"/>
        <v>0.57407417573368758</v>
      </c>
      <c r="D34" s="5">
        <f t="shared" si="1"/>
        <v>0.28851761384331404</v>
      </c>
      <c r="E34" s="5">
        <v>4.1829799999999997</v>
      </c>
      <c r="F34" s="5">
        <v>21.1023</v>
      </c>
      <c r="G34" s="5">
        <f t="shared" si="2"/>
        <v>0.75609734054186928</v>
      </c>
      <c r="H34" s="5">
        <f t="shared" si="3"/>
        <v>0.55877041540449512</v>
      </c>
      <c r="I34" s="5">
        <v>5.0273199999999996</v>
      </c>
      <c r="J34" s="5">
        <v>18.395099999999999</v>
      </c>
      <c r="K34" s="5">
        <f t="shared" si="4"/>
        <v>0.86111082563401598</v>
      </c>
      <c r="L34" s="5">
        <f t="shared" si="5"/>
        <v>0.69854898550504485</v>
      </c>
      <c r="M34" s="5">
        <v>5.0273199999999996</v>
      </c>
      <c r="N34" s="5">
        <v>20.4575</v>
      </c>
      <c r="O34" s="5">
        <f t="shared" si="6"/>
        <v>0.77499934483040356</v>
      </c>
      <c r="P34" s="5">
        <f t="shared" si="7"/>
        <v>0.57303921568627447</v>
      </c>
      <c r="Q34" s="7"/>
      <c r="R34" s="7"/>
      <c r="S34" s="7"/>
      <c r="T34" s="7"/>
      <c r="U34" s="5">
        <v>5.0273199999999996</v>
      </c>
      <c r="V34" s="5">
        <v>29.1709</v>
      </c>
      <c r="W34" s="5">
        <f t="shared" si="10"/>
        <v>0.72093016585931069</v>
      </c>
      <c r="X34" s="5">
        <f t="shared" si="11"/>
        <v>0.74331180165373489</v>
      </c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</row>
    <row r="35" spans="1:44" ht="20" customHeight="1" x14ac:dyDescent="0.15">
      <c r="A35" s="25">
        <v>4.3179100000000004</v>
      </c>
      <c r="B35" s="4">
        <v>17.631</v>
      </c>
      <c r="C35" s="5">
        <f t="shared" ref="C35:C57" si="22">$A35/7.28648</f>
        <v>0.59259203346471823</v>
      </c>
      <c r="D35" s="5">
        <f t="shared" ref="D35:D57" si="23">B35/48.5953</f>
        <v>0.3628128646185948</v>
      </c>
      <c r="E35" s="5">
        <v>4.3179100000000004</v>
      </c>
      <c r="F35" s="5">
        <v>18.2029</v>
      </c>
      <c r="G35" s="5">
        <f t="shared" si="2"/>
        <v>0.78048670270934672</v>
      </c>
      <c r="H35" s="5">
        <f t="shared" si="3"/>
        <v>0.48199684368843604</v>
      </c>
      <c r="I35" s="5">
        <v>5.1894900000000002</v>
      </c>
      <c r="J35" s="5">
        <v>23</v>
      </c>
      <c r="K35" s="5">
        <f t="shared" si="4"/>
        <v>0.8888883179346988</v>
      </c>
      <c r="L35" s="5">
        <f t="shared" si="5"/>
        <v>0.87341882711243934</v>
      </c>
      <c r="M35" s="5">
        <v>5.1894900000000002</v>
      </c>
      <c r="N35" s="5">
        <v>27.12</v>
      </c>
      <c r="O35" s="5">
        <f t="shared" si="6"/>
        <v>0.79999907505468748</v>
      </c>
      <c r="P35" s="5">
        <f t="shared" si="7"/>
        <v>0.75966386554621845</v>
      </c>
      <c r="Q35" s="7"/>
      <c r="R35" s="7"/>
      <c r="S35" s="7"/>
      <c r="T35" s="7"/>
      <c r="U35" s="5">
        <v>5.1894900000000002</v>
      </c>
      <c r="V35" s="5">
        <v>31.347799999999999</v>
      </c>
      <c r="W35" s="5">
        <f t="shared" si="10"/>
        <v>0.74418574636689816</v>
      </c>
      <c r="X35" s="5">
        <f t="shared" si="11"/>
        <v>0.79878199492922575</v>
      </c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</row>
    <row r="36" spans="1:44" ht="20" customHeight="1" x14ac:dyDescent="0.15">
      <c r="A36" s="25">
        <v>4.4528499999999998</v>
      </c>
      <c r="B36" s="4">
        <v>18.4938</v>
      </c>
      <c r="C36" s="5">
        <f t="shared" si="22"/>
        <v>0.61111126360053136</v>
      </c>
      <c r="D36" s="5">
        <f t="shared" si="23"/>
        <v>0.38056766806666487</v>
      </c>
      <c r="E36" s="5">
        <v>4.4528499999999998</v>
      </c>
      <c r="F36" s="5">
        <v>23.545500000000001</v>
      </c>
      <c r="G36" s="5">
        <f t="shared" si="2"/>
        <v>0.8048778724334954</v>
      </c>
      <c r="H36" s="5">
        <f t="shared" si="3"/>
        <v>0.62346421081619252</v>
      </c>
      <c r="I36" s="5">
        <v>5.3516700000000004</v>
      </c>
      <c r="J36" s="5">
        <v>26.333300000000001</v>
      </c>
      <c r="K36" s="5">
        <f t="shared" si="4"/>
        <v>0.91666752309795174</v>
      </c>
      <c r="L36" s="5">
        <f t="shared" si="5"/>
        <v>1</v>
      </c>
      <c r="M36" s="5">
        <v>5.3516700000000004</v>
      </c>
      <c r="N36" s="5">
        <v>20.7425</v>
      </c>
      <c r="O36" s="5">
        <f t="shared" si="6"/>
        <v>0.82500034685449231</v>
      </c>
      <c r="P36" s="5">
        <f t="shared" si="7"/>
        <v>0.58102240896358537</v>
      </c>
      <c r="Q36" s="7"/>
      <c r="R36" s="7"/>
      <c r="S36" s="7"/>
      <c r="T36" s="7"/>
      <c r="U36" s="5">
        <v>5.3516700000000004</v>
      </c>
      <c r="V36" s="5">
        <v>29.075199999999999</v>
      </c>
      <c r="W36" s="5">
        <f t="shared" si="10"/>
        <v>0.76744276089930574</v>
      </c>
      <c r="X36" s="5">
        <f t="shared" si="11"/>
        <v>0.74087324338442317</v>
      </c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</row>
    <row r="37" spans="1:44" ht="20" customHeight="1" x14ac:dyDescent="0.15">
      <c r="A37" s="25">
        <v>4.5877800000000004</v>
      </c>
      <c r="B37" s="4">
        <v>18.106999999999999</v>
      </c>
      <c r="C37" s="5">
        <f t="shared" si="22"/>
        <v>0.62962912133156201</v>
      </c>
      <c r="D37" s="5">
        <f t="shared" si="23"/>
        <v>0.372608050572792</v>
      </c>
      <c r="E37" s="5">
        <v>4.5877800000000004</v>
      </c>
      <c r="F37" s="5">
        <v>20.561599999999999</v>
      </c>
      <c r="G37" s="5">
        <f t="shared" si="2"/>
        <v>0.82926723460097296</v>
      </c>
      <c r="H37" s="5">
        <f t="shared" si="3"/>
        <v>0.54445315313406906</v>
      </c>
      <c r="I37" s="5">
        <v>5.5138400000000001</v>
      </c>
      <c r="J37" s="5">
        <v>25.555599999999998</v>
      </c>
      <c r="K37" s="5">
        <f t="shared" si="4"/>
        <v>0.94444501539863446</v>
      </c>
      <c r="L37" s="5">
        <f t="shared" si="5"/>
        <v>0.97046705122411536</v>
      </c>
      <c r="M37" s="5">
        <v>5.5138400000000001</v>
      </c>
      <c r="N37" s="5">
        <v>18.87</v>
      </c>
      <c r="O37" s="5">
        <f t="shared" si="6"/>
        <v>0.85000007707877612</v>
      </c>
      <c r="P37" s="5">
        <f t="shared" si="7"/>
        <v>0.52857142857142858</v>
      </c>
      <c r="Q37" s="7"/>
      <c r="R37" s="7"/>
      <c r="S37" s="7"/>
      <c r="T37" s="7"/>
      <c r="U37" s="5">
        <v>5.5138400000000001</v>
      </c>
      <c r="V37" s="5">
        <v>25.6312</v>
      </c>
      <c r="W37" s="5">
        <f t="shared" si="10"/>
        <v>0.7906983414068931</v>
      </c>
      <c r="X37" s="5">
        <f t="shared" si="11"/>
        <v>0.65311572322236233</v>
      </c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</row>
    <row r="38" spans="1:44" ht="20" customHeight="1" x14ac:dyDescent="0.15">
      <c r="A38" s="25">
        <v>4.7227199999999998</v>
      </c>
      <c r="B38" s="4">
        <v>21.3169</v>
      </c>
      <c r="C38" s="5">
        <f t="shared" si="22"/>
        <v>0.64814835146737515</v>
      </c>
      <c r="D38" s="5">
        <f t="shared" si="23"/>
        <v>0.43866176358619041</v>
      </c>
      <c r="E38" s="5">
        <v>4.7227199999999998</v>
      </c>
      <c r="F38" s="5">
        <v>23.951799999999999</v>
      </c>
      <c r="G38" s="5">
        <f t="shared" si="2"/>
        <v>0.85365840432512152</v>
      </c>
      <c r="H38" s="5">
        <f t="shared" si="3"/>
        <v>0.6342226788400025</v>
      </c>
      <c r="I38" s="5">
        <v>5.6760099999999998</v>
      </c>
      <c r="J38" s="5">
        <v>24.796299999999999</v>
      </c>
      <c r="K38" s="5">
        <f t="shared" si="4"/>
        <v>0.97222250769931717</v>
      </c>
      <c r="L38" s="5">
        <f t="shared" si="5"/>
        <v>0.94163283750992077</v>
      </c>
      <c r="M38" s="5">
        <v>5.6760099999999998</v>
      </c>
      <c r="N38" s="5">
        <v>16.375</v>
      </c>
      <c r="O38" s="5">
        <f t="shared" si="6"/>
        <v>0.87499980730305993</v>
      </c>
      <c r="P38" s="5">
        <f t="shared" si="7"/>
        <v>0.45868347338935572</v>
      </c>
      <c r="Q38" s="7"/>
      <c r="R38" s="7"/>
      <c r="S38" s="7"/>
      <c r="T38" s="7"/>
      <c r="U38" s="5">
        <v>5.6760099999999998</v>
      </c>
      <c r="V38" s="5">
        <v>32.250900000000001</v>
      </c>
      <c r="W38" s="5">
        <f t="shared" si="10"/>
        <v>0.81395392191448046</v>
      </c>
      <c r="X38" s="5">
        <f t="shared" si="11"/>
        <v>0.82179413675801705</v>
      </c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</row>
    <row r="39" spans="1:44" ht="20" customHeight="1" x14ac:dyDescent="0.15">
      <c r="A39" s="25">
        <v>4.8576499999999996</v>
      </c>
      <c r="B39" s="4">
        <v>20.444400000000002</v>
      </c>
      <c r="C39" s="5">
        <f t="shared" si="22"/>
        <v>0.6666662091984058</v>
      </c>
      <c r="D39" s="5">
        <f t="shared" si="23"/>
        <v>0.42070735235712098</v>
      </c>
      <c r="E39" s="5">
        <v>4.8576499999999996</v>
      </c>
      <c r="F39" s="5">
        <v>22.574100000000001</v>
      </c>
      <c r="G39" s="5">
        <f t="shared" si="2"/>
        <v>0.87804776649259886</v>
      </c>
      <c r="H39" s="5">
        <f t="shared" si="3"/>
        <v>0.59774238989980299</v>
      </c>
      <c r="I39" s="5">
        <v>5.8381800000000004</v>
      </c>
      <c r="J39" s="5">
        <v>22</v>
      </c>
      <c r="K39" s="5">
        <f t="shared" si="4"/>
        <v>1</v>
      </c>
      <c r="L39" s="5">
        <f t="shared" si="5"/>
        <v>0.83544409549885501</v>
      </c>
      <c r="M39" s="5">
        <v>5.8381800000000004</v>
      </c>
      <c r="N39" s="5">
        <v>22.24</v>
      </c>
      <c r="O39" s="5">
        <f t="shared" si="6"/>
        <v>0.89999953752734374</v>
      </c>
      <c r="P39" s="5">
        <f t="shared" si="7"/>
        <v>0.62296918767506992</v>
      </c>
      <c r="Q39" s="7"/>
      <c r="R39" s="7"/>
      <c r="S39" s="7"/>
      <c r="T39" s="7"/>
      <c r="U39" s="5">
        <v>5.8381800000000004</v>
      </c>
      <c r="V39" s="5">
        <v>30.291</v>
      </c>
      <c r="W39" s="5">
        <f t="shared" si="10"/>
        <v>0.83720950242206804</v>
      </c>
      <c r="X39" s="5">
        <f t="shared" si="11"/>
        <v>0.77185338072850973</v>
      </c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</row>
    <row r="40" spans="1:44" ht="20" customHeight="1" x14ac:dyDescent="0.15">
      <c r="A40" s="25">
        <v>4.9925899999999999</v>
      </c>
      <c r="B40" s="4">
        <v>23.0672</v>
      </c>
      <c r="C40" s="5">
        <f t="shared" si="22"/>
        <v>0.68518543933421894</v>
      </c>
      <c r="D40" s="5">
        <f t="shared" si="23"/>
        <v>0.47467965008961771</v>
      </c>
      <c r="E40" s="5">
        <v>4.9925899999999999</v>
      </c>
      <c r="F40" s="5">
        <v>25.995799999999999</v>
      </c>
      <c r="G40" s="5">
        <f t="shared" si="2"/>
        <v>0.90243893621674776</v>
      </c>
      <c r="H40" s="5">
        <f t="shared" si="3"/>
        <v>0.68834600800728707</v>
      </c>
      <c r="I40" s="7"/>
      <c r="J40" s="7"/>
      <c r="K40" s="7"/>
      <c r="L40" s="7"/>
      <c r="M40" s="5">
        <v>6.0003500000000001</v>
      </c>
      <c r="N40" s="5">
        <v>30.317499999999999</v>
      </c>
      <c r="O40" s="5">
        <f t="shared" si="6"/>
        <v>0.92499926775162755</v>
      </c>
      <c r="P40" s="5">
        <f t="shared" si="7"/>
        <v>0.84922969187675057</v>
      </c>
      <c r="Q40" s="7"/>
      <c r="R40" s="7"/>
      <c r="S40" s="7"/>
      <c r="T40" s="7"/>
      <c r="U40" s="5">
        <v>6.0003500000000001</v>
      </c>
      <c r="V40" s="5">
        <v>25.090900000000001</v>
      </c>
      <c r="W40" s="5">
        <f t="shared" si="10"/>
        <v>0.8604650829296554</v>
      </c>
      <c r="X40" s="5">
        <f t="shared" si="11"/>
        <v>0.63934818891819234</v>
      </c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</row>
    <row r="41" spans="1:44" ht="20" customHeight="1" x14ac:dyDescent="0.15">
      <c r="A41" s="25">
        <v>5.1275199999999996</v>
      </c>
      <c r="B41" s="4">
        <v>18.216699999999999</v>
      </c>
      <c r="C41" s="5">
        <f t="shared" si="22"/>
        <v>0.70370329706524959</v>
      </c>
      <c r="D41" s="5">
        <f t="shared" si="23"/>
        <v>0.3748654705290429</v>
      </c>
      <c r="E41" s="5">
        <v>5.1275199999999996</v>
      </c>
      <c r="F41" s="5">
        <v>37.765599999999999</v>
      </c>
      <c r="G41" s="5">
        <f t="shared" si="2"/>
        <v>0.92682829838422498</v>
      </c>
      <c r="H41" s="5">
        <f t="shared" si="3"/>
        <v>1</v>
      </c>
      <c r="I41" s="7"/>
      <c r="J41" s="7"/>
      <c r="K41" s="7"/>
      <c r="L41" s="7"/>
      <c r="M41" s="5">
        <v>6.1625199999999998</v>
      </c>
      <c r="N41" s="5">
        <v>35.700000000000003</v>
      </c>
      <c r="O41" s="5">
        <f t="shared" si="6"/>
        <v>0.94999899797591136</v>
      </c>
      <c r="P41" s="5">
        <f t="shared" si="7"/>
        <v>1</v>
      </c>
      <c r="Q41" s="7"/>
      <c r="R41" s="7"/>
      <c r="S41" s="7"/>
      <c r="T41" s="7"/>
      <c r="U41" s="5">
        <v>6.1625199999999998</v>
      </c>
      <c r="V41" s="5">
        <v>22.312100000000001</v>
      </c>
      <c r="W41" s="5">
        <f t="shared" si="10"/>
        <v>0.88372066343724276</v>
      </c>
      <c r="X41" s="5">
        <f t="shared" si="11"/>
        <v>0.5685408146364459</v>
      </c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</row>
    <row r="42" spans="1:44" ht="20" customHeight="1" x14ac:dyDescent="0.15">
      <c r="A42" s="25">
        <v>5.2624599999999999</v>
      </c>
      <c r="B42" s="4">
        <v>20.728400000000001</v>
      </c>
      <c r="C42" s="5">
        <f t="shared" si="22"/>
        <v>0.72222252720106273</v>
      </c>
      <c r="D42" s="5">
        <f t="shared" si="23"/>
        <v>0.42655153893483527</v>
      </c>
      <c r="E42" s="5">
        <v>5.2624599999999999</v>
      </c>
      <c r="F42" s="5">
        <v>32.0595</v>
      </c>
      <c r="G42" s="5">
        <f t="shared" si="2"/>
        <v>0.95121946810837388</v>
      </c>
      <c r="H42" s="5">
        <f t="shared" si="3"/>
        <v>0.84890747134958799</v>
      </c>
      <c r="I42" s="7"/>
      <c r="J42" s="7"/>
      <c r="K42" s="7"/>
      <c r="L42" s="7"/>
      <c r="M42" s="5">
        <v>6.3247</v>
      </c>
      <c r="N42" s="5">
        <v>33.06</v>
      </c>
      <c r="O42" s="5">
        <f t="shared" si="6"/>
        <v>0.97500026977571619</v>
      </c>
      <c r="P42" s="5">
        <f t="shared" si="7"/>
        <v>0.92605042016806727</v>
      </c>
      <c r="Q42" s="7"/>
      <c r="R42" s="7"/>
      <c r="S42" s="7"/>
      <c r="T42" s="7"/>
      <c r="U42" s="5">
        <v>6.3247</v>
      </c>
      <c r="V42" s="5">
        <v>32.130899999999997</v>
      </c>
      <c r="W42" s="5">
        <f t="shared" si="10"/>
        <v>0.90697767796965034</v>
      </c>
      <c r="X42" s="5">
        <f t="shared" si="11"/>
        <v>0.81873638344226563</v>
      </c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</row>
    <row r="43" spans="1:44" ht="20" customHeight="1" x14ac:dyDescent="0.15">
      <c r="A43" s="25">
        <v>5.3973899999999997</v>
      </c>
      <c r="B43" s="4">
        <v>18.758600000000001</v>
      </c>
      <c r="C43" s="5">
        <f t="shared" si="22"/>
        <v>0.74074038493209338</v>
      </c>
      <c r="D43" s="5">
        <f t="shared" si="23"/>
        <v>0.38601675470673091</v>
      </c>
      <c r="E43" s="5">
        <v>5.3973899999999997</v>
      </c>
      <c r="F43" s="5">
        <v>30.646599999999999</v>
      </c>
      <c r="G43" s="5">
        <f t="shared" si="2"/>
        <v>0.97560883027585121</v>
      </c>
      <c r="H43" s="5">
        <f t="shared" si="3"/>
        <v>0.81149511724956047</v>
      </c>
      <c r="I43" s="7"/>
      <c r="J43" s="7"/>
      <c r="K43" s="7"/>
      <c r="L43" s="7"/>
      <c r="M43" s="5">
        <v>6.4868699999999997</v>
      </c>
      <c r="N43" s="5">
        <v>32</v>
      </c>
      <c r="O43" s="5">
        <f t="shared" si="6"/>
        <v>1</v>
      </c>
      <c r="P43" s="5">
        <f t="shared" si="7"/>
        <v>0.89635854341736687</v>
      </c>
      <c r="Q43" s="7"/>
      <c r="R43" s="7"/>
      <c r="S43" s="7"/>
      <c r="T43" s="7"/>
      <c r="U43" s="5">
        <v>6.4868699999999997</v>
      </c>
      <c r="V43" s="5">
        <v>31.728999999999999</v>
      </c>
      <c r="W43" s="5">
        <f t="shared" si="10"/>
        <v>0.9302332584772377</v>
      </c>
      <c r="X43" s="5">
        <f t="shared" si="11"/>
        <v>0.80849545796226219</v>
      </c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</row>
    <row r="44" spans="1:44" ht="20" customHeight="1" x14ac:dyDescent="0.15">
      <c r="A44" s="25">
        <v>5.53233</v>
      </c>
      <c r="B44" s="4">
        <v>20.7805</v>
      </c>
      <c r="C44" s="5">
        <f t="shared" si="22"/>
        <v>0.75925961506790662</v>
      </c>
      <c r="D44" s="5">
        <f t="shared" si="23"/>
        <v>0.42762365907814126</v>
      </c>
      <c r="E44" s="5">
        <v>5.53233</v>
      </c>
      <c r="F44" s="5">
        <v>21</v>
      </c>
      <c r="G44" s="5">
        <f t="shared" si="2"/>
        <v>1</v>
      </c>
      <c r="H44" s="5">
        <f t="shared" si="3"/>
        <v>0.55606160103374502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5">
        <v>6.6490400000000003</v>
      </c>
      <c r="V44" s="5">
        <v>39.244500000000002</v>
      </c>
      <c r="W44" s="5">
        <f t="shared" si="10"/>
        <v>0.95348883898482528</v>
      </c>
      <c r="X44" s="5">
        <f t="shared" si="11"/>
        <v>1</v>
      </c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</row>
    <row r="45" spans="1:44" ht="20" customHeight="1" x14ac:dyDescent="0.15">
      <c r="A45" s="25">
        <v>5.6672599999999997</v>
      </c>
      <c r="B45" s="4">
        <v>29.691400000000002</v>
      </c>
      <c r="C45" s="5">
        <f t="shared" si="22"/>
        <v>0.77777747279893716</v>
      </c>
      <c r="D45" s="5">
        <f t="shared" si="23"/>
        <v>0.61099324420262868</v>
      </c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5">
        <v>6.81121</v>
      </c>
      <c r="V45" s="5">
        <v>32.322899999999997</v>
      </c>
      <c r="W45" s="5">
        <f t="shared" si="10"/>
        <v>0.97674441949241264</v>
      </c>
      <c r="X45" s="5">
        <f t="shared" si="11"/>
        <v>0.8236287887474677</v>
      </c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</row>
    <row r="46" spans="1:44" ht="20" customHeight="1" x14ac:dyDescent="0.15">
      <c r="A46" s="25">
        <v>5.8022</v>
      </c>
      <c r="B46" s="4">
        <v>26.688600000000001</v>
      </c>
      <c r="C46" s="5">
        <f t="shared" si="22"/>
        <v>0.79629670293475041</v>
      </c>
      <c r="D46" s="5">
        <f t="shared" si="23"/>
        <v>0.54920126020417614</v>
      </c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5">
        <v>6.9733799999999997</v>
      </c>
      <c r="V46" s="5">
        <v>23</v>
      </c>
      <c r="W46" s="5">
        <f t="shared" si="10"/>
        <v>1</v>
      </c>
      <c r="X46" s="5">
        <f t="shared" si="11"/>
        <v>0.5860693855189899</v>
      </c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</row>
    <row r="47" spans="1:44" ht="20" customHeight="1" x14ac:dyDescent="0.15">
      <c r="A47" s="25">
        <v>5.9371299999999998</v>
      </c>
      <c r="B47" s="4">
        <v>24.189299999999999</v>
      </c>
      <c r="C47" s="5">
        <f t="shared" si="22"/>
        <v>0.81481456066578095</v>
      </c>
      <c r="D47" s="5">
        <f t="shared" si="23"/>
        <v>0.49777036050811496</v>
      </c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</row>
    <row r="48" spans="1:44" ht="20" customHeight="1" x14ac:dyDescent="0.15">
      <c r="A48" s="25">
        <v>6.0720599999999996</v>
      </c>
      <c r="B48" s="4">
        <v>22.8889</v>
      </c>
      <c r="C48" s="5">
        <f t="shared" si="22"/>
        <v>0.8333324183968116</v>
      </c>
      <c r="D48" s="5">
        <f t="shared" si="23"/>
        <v>0.47101057098114424</v>
      </c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</row>
    <row r="49" spans="1:44" ht="20" customHeight="1" x14ac:dyDescent="0.15">
      <c r="A49" s="25">
        <v>6.2069999999999999</v>
      </c>
      <c r="B49" s="4">
        <v>17.6968</v>
      </c>
      <c r="C49" s="5">
        <f t="shared" si="22"/>
        <v>0.85185164853262474</v>
      </c>
      <c r="D49" s="5">
        <f t="shared" si="23"/>
        <v>0.36416690502991028</v>
      </c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</row>
    <row r="50" spans="1:44" ht="20" customHeight="1" x14ac:dyDescent="0.15">
      <c r="A50" s="25">
        <v>6.3419299999999996</v>
      </c>
      <c r="B50" s="4">
        <v>19.172799999999999</v>
      </c>
      <c r="C50" s="5">
        <f t="shared" si="22"/>
        <v>0.87036950626365539</v>
      </c>
      <c r="D50" s="5">
        <f t="shared" si="23"/>
        <v>0.39454021273662265</v>
      </c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</row>
    <row r="51" spans="1:44" ht="20" customHeight="1" x14ac:dyDescent="0.15">
      <c r="A51" s="25">
        <v>6.4768699999999999</v>
      </c>
      <c r="B51" s="4">
        <v>18.1235</v>
      </c>
      <c r="C51" s="5">
        <f t="shared" si="22"/>
        <v>0.88888873639946864</v>
      </c>
      <c r="D51" s="5">
        <f t="shared" si="23"/>
        <v>0.37294758958170848</v>
      </c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</row>
    <row r="52" spans="1:44" ht="20" customHeight="1" x14ac:dyDescent="0.15">
      <c r="A52" s="25">
        <v>6.6117999999999997</v>
      </c>
      <c r="B52" s="4">
        <v>29.8203</v>
      </c>
      <c r="C52" s="5">
        <f t="shared" si="22"/>
        <v>0.90740659413049918</v>
      </c>
      <c r="D52" s="5">
        <f t="shared" si="23"/>
        <v>0.61364576409652782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</row>
    <row r="53" spans="1:44" ht="20" customHeight="1" x14ac:dyDescent="0.15">
      <c r="A53" s="25">
        <v>6.74674</v>
      </c>
      <c r="B53" s="4">
        <v>31.142700000000001</v>
      </c>
      <c r="C53" s="5">
        <f t="shared" si="22"/>
        <v>0.92592582426631242</v>
      </c>
      <c r="D53" s="5">
        <f t="shared" si="23"/>
        <v>0.64085827230205394</v>
      </c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</row>
    <row r="54" spans="1:44" ht="20" customHeight="1" x14ac:dyDescent="0.15">
      <c r="A54" s="25">
        <v>6.8816699999999997</v>
      </c>
      <c r="B54" s="4">
        <v>34.148099999999999</v>
      </c>
      <c r="C54" s="5">
        <f t="shared" si="22"/>
        <v>0.94444368199734297</v>
      </c>
      <c r="D54" s="5">
        <f t="shared" si="23"/>
        <v>0.70270375941706298</v>
      </c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</row>
    <row r="55" spans="1:44" ht="20" customHeight="1" x14ac:dyDescent="0.15">
      <c r="A55" s="25">
        <v>7.01661</v>
      </c>
      <c r="B55" s="4">
        <v>48.186599999999999</v>
      </c>
      <c r="C55" s="5">
        <f t="shared" si="22"/>
        <v>0.96296291213315621</v>
      </c>
      <c r="D55" s="5">
        <f t="shared" si="23"/>
        <v>0.99158972163974701</v>
      </c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</row>
    <row r="56" spans="1:44" ht="20" customHeight="1" x14ac:dyDescent="0.15">
      <c r="A56" s="25">
        <v>7.1515399999999998</v>
      </c>
      <c r="B56" s="4">
        <v>48.595300000000002</v>
      </c>
      <c r="C56" s="5">
        <f t="shared" si="22"/>
        <v>0.98148076986418675</v>
      </c>
      <c r="D56" s="5">
        <f t="shared" si="23"/>
        <v>1</v>
      </c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</row>
    <row r="57" spans="1:44" ht="20" customHeight="1" x14ac:dyDescent="0.15">
      <c r="A57" s="25">
        <v>7.2864800000000001</v>
      </c>
      <c r="B57" s="4">
        <v>28</v>
      </c>
      <c r="C57" s="5">
        <f t="shared" si="22"/>
        <v>1</v>
      </c>
      <c r="D57" s="5">
        <f t="shared" si="23"/>
        <v>0.57618740907042454</v>
      </c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</row>
  </sheetData>
  <mergeCells count="5">
    <mergeCell ref="A1:H1"/>
    <mergeCell ref="I1:P1"/>
    <mergeCell ref="Q1:AB1"/>
    <mergeCell ref="AC1:AJ1"/>
    <mergeCell ref="AK1:AR1"/>
  </mergeCells>
  <pageMargins left="1" right="1" top="1" bottom="1" header="0.25" footer="0.25"/>
  <pageSetup orientation="portrait"/>
  <headerFooter>
    <oddFooter>&amp;C&amp;"Helvetica Neue,Regular"&amp;12&amp;K000000&amp;P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X72"/>
  <sheetViews>
    <sheetView showGridLines="0" workbookViewId="0">
      <pane xSplit="1" ySplit="2" topLeftCell="U3" activePane="bottomRight" state="frozen"/>
      <selection pane="topRight"/>
      <selection pane="bottomLeft"/>
      <selection pane="bottomRight" activeCell="AC21" sqref="AC21"/>
    </sheetView>
  </sheetViews>
  <sheetFormatPr baseColWidth="10" defaultColWidth="16.33203125" defaultRowHeight="20" customHeight="1" x14ac:dyDescent="0.15"/>
  <cols>
    <col min="1" max="25" width="16.33203125" style="22" customWidth="1"/>
    <col min="26" max="16384" width="16.33203125" style="22"/>
  </cols>
  <sheetData>
    <row r="1" spans="1:24" ht="27.75" customHeight="1" thickBot="1" x14ac:dyDescent="0.2">
      <c r="A1" s="35">
        <v>1</v>
      </c>
      <c r="B1" s="36"/>
      <c r="C1" s="36"/>
      <c r="D1" s="36"/>
      <c r="E1" s="36"/>
      <c r="F1" s="36"/>
      <c r="G1" s="36"/>
      <c r="H1" s="37"/>
      <c r="I1" s="35">
        <v>2</v>
      </c>
      <c r="J1" s="36"/>
      <c r="K1" s="36"/>
      <c r="L1" s="36"/>
      <c r="M1" s="36"/>
      <c r="N1" s="36"/>
      <c r="O1" s="36"/>
      <c r="P1" s="37"/>
      <c r="Q1" s="35">
        <v>3</v>
      </c>
      <c r="R1" s="36"/>
      <c r="S1" s="36"/>
      <c r="T1" s="36"/>
      <c r="U1" s="36"/>
      <c r="V1" s="36"/>
      <c r="W1" s="36"/>
      <c r="X1" s="37"/>
    </row>
    <row r="2" spans="1:24" ht="20.25" customHeight="1" x14ac:dyDescent="0.15">
      <c r="A2" s="30" t="s">
        <v>1</v>
      </c>
      <c r="B2" s="30" t="s">
        <v>0</v>
      </c>
      <c r="C2" s="31"/>
      <c r="D2" s="31"/>
      <c r="E2" s="30" t="s">
        <v>1</v>
      </c>
      <c r="F2" s="30" t="s">
        <v>0</v>
      </c>
      <c r="G2" s="31"/>
      <c r="H2" s="31"/>
      <c r="I2" s="30" t="s">
        <v>1</v>
      </c>
      <c r="J2" s="30" t="s">
        <v>0</v>
      </c>
      <c r="K2" s="31"/>
      <c r="L2" s="31"/>
      <c r="M2" s="30" t="s">
        <v>1</v>
      </c>
      <c r="N2" s="30" t="s">
        <v>0</v>
      </c>
      <c r="O2" s="31"/>
      <c r="P2" s="31"/>
      <c r="Q2" s="30" t="s">
        <v>1</v>
      </c>
      <c r="R2" s="30" t="s">
        <v>0</v>
      </c>
      <c r="S2" s="31"/>
      <c r="T2" s="31"/>
      <c r="U2" s="30" t="s">
        <v>1</v>
      </c>
      <c r="V2" s="30" t="s">
        <v>0</v>
      </c>
      <c r="W2" s="31"/>
      <c r="X2" s="31"/>
    </row>
    <row r="3" spans="1:24" ht="20.25" customHeight="1" x14ac:dyDescent="0.15">
      <c r="A3" s="24">
        <v>0</v>
      </c>
      <c r="B3" s="2">
        <v>16</v>
      </c>
      <c r="C3" s="3">
        <f t="shared" ref="C3:C37" si="0">$A3/4.12475</f>
        <v>0</v>
      </c>
      <c r="D3" s="3">
        <f t="shared" ref="D3:D37" si="1">B3/16.51903</f>
        <v>0.96857987424201053</v>
      </c>
      <c r="E3" s="3">
        <v>0</v>
      </c>
      <c r="F3" s="3">
        <v>21</v>
      </c>
      <c r="G3" s="3">
        <f t="shared" ref="G3:G34" si="2">E3/6.18713</f>
        <v>0</v>
      </c>
      <c r="H3" s="3">
        <f t="shared" ref="H3:H34" si="3">F3/26.8305</f>
        <v>0.78269134007938723</v>
      </c>
      <c r="I3" s="3">
        <v>0</v>
      </c>
      <c r="J3" s="3">
        <v>14</v>
      </c>
      <c r="K3" s="3">
        <f t="shared" ref="K3:K34" si="4">I3/8.00688</f>
        <v>0</v>
      </c>
      <c r="L3" s="3">
        <f t="shared" ref="L3:L34" si="5">J3/20.3333</f>
        <v>0.68852571889462111</v>
      </c>
      <c r="M3" s="3">
        <v>0</v>
      </c>
      <c r="N3" s="3">
        <v>6.6666999999999996</v>
      </c>
      <c r="O3" s="3">
        <f t="shared" ref="O3:O46" si="6">M3/5.2166</f>
        <v>0</v>
      </c>
      <c r="P3" s="3">
        <f t="shared" ref="P3:P46" si="7">N3/19.0689</f>
        <v>0.34961114694607448</v>
      </c>
      <c r="Q3" s="3">
        <v>0</v>
      </c>
      <c r="R3" s="3">
        <v>23</v>
      </c>
      <c r="S3" s="3">
        <f t="shared" ref="S3:S40" si="8">Q3/4.4887</f>
        <v>0</v>
      </c>
      <c r="T3" s="3">
        <f t="shared" ref="T3:T40" si="9">R3/23</f>
        <v>1</v>
      </c>
      <c r="U3" s="3">
        <v>0</v>
      </c>
      <c r="V3" s="3">
        <v>21</v>
      </c>
      <c r="W3" s="3">
        <f t="shared" ref="W3:W34" si="10">U3/8.37082</f>
        <v>0</v>
      </c>
      <c r="X3" s="3">
        <f t="shared" ref="X3:X34" si="11">V3/25.7692</f>
        <v>0.8149263461807118</v>
      </c>
    </row>
    <row r="4" spans="1:24" ht="20" customHeight="1" x14ac:dyDescent="0.15">
      <c r="A4" s="25">
        <v>0.12132</v>
      </c>
      <c r="B4" s="4">
        <v>8.3460199999999993</v>
      </c>
      <c r="C4" s="5">
        <f t="shared" si="0"/>
        <v>2.9412691678283535E-2</v>
      </c>
      <c r="D4" s="5">
        <f t="shared" si="1"/>
        <v>0.50523668762633156</v>
      </c>
      <c r="E4" s="5">
        <v>0.12132</v>
      </c>
      <c r="F4" s="5">
        <v>12.832000000000001</v>
      </c>
      <c r="G4" s="5">
        <f t="shared" si="2"/>
        <v>1.9608445272687014E-2</v>
      </c>
      <c r="H4" s="5">
        <f t="shared" si="3"/>
        <v>0.47826167980469991</v>
      </c>
      <c r="I4" s="5">
        <v>0.12132</v>
      </c>
      <c r="J4" s="5">
        <v>8.6335999999999995</v>
      </c>
      <c r="K4" s="5">
        <f t="shared" si="4"/>
        <v>1.5151969306396498E-2</v>
      </c>
      <c r="L4" s="5">
        <f t="shared" si="5"/>
        <v>0.42460397476061429</v>
      </c>
      <c r="M4" s="5">
        <v>0.12132</v>
      </c>
      <c r="N4" s="5">
        <v>7.6344000000000003</v>
      </c>
      <c r="O4" s="5">
        <f t="shared" si="6"/>
        <v>2.3256527239964728E-2</v>
      </c>
      <c r="P4" s="5">
        <f t="shared" si="7"/>
        <v>0.4003586992432705</v>
      </c>
      <c r="Q4" s="5">
        <v>0.12132</v>
      </c>
      <c r="R4" s="5">
        <v>16.270299999999999</v>
      </c>
      <c r="S4" s="5">
        <f t="shared" si="8"/>
        <v>2.7027869984628066E-2</v>
      </c>
      <c r="T4" s="5">
        <f t="shared" si="9"/>
        <v>0.70740434782608685</v>
      </c>
      <c r="U4" s="5">
        <v>0.12132</v>
      </c>
      <c r="V4" s="5">
        <v>19.142800000000001</v>
      </c>
      <c r="W4" s="5">
        <f t="shared" si="10"/>
        <v>1.4493203772151353E-2</v>
      </c>
      <c r="X4" s="5">
        <f t="shared" si="11"/>
        <v>0.74285581236514908</v>
      </c>
    </row>
    <row r="5" spans="1:24" ht="20" customHeight="1" x14ac:dyDescent="0.15">
      <c r="A5" s="25">
        <v>0.24263000000000001</v>
      </c>
      <c r="B5" s="4">
        <v>12.67474</v>
      </c>
      <c r="C5" s="5">
        <f t="shared" si="0"/>
        <v>5.882295896721014E-2</v>
      </c>
      <c r="D5" s="5">
        <f t="shared" si="1"/>
        <v>0.76728112970313633</v>
      </c>
      <c r="E5" s="5">
        <v>0.24263000000000001</v>
      </c>
      <c r="F5" s="5">
        <v>13.2349</v>
      </c>
      <c r="G5" s="5">
        <f t="shared" si="2"/>
        <v>3.9215274287108887E-2</v>
      </c>
      <c r="H5" s="5">
        <f t="shared" si="3"/>
        <v>0.49327817222936582</v>
      </c>
      <c r="I5" s="5">
        <v>0.24263000000000001</v>
      </c>
      <c r="J5" s="5">
        <v>5.73</v>
      </c>
      <c r="K5" s="5">
        <f t="shared" si="4"/>
        <v>3.0302689686869291E-2</v>
      </c>
      <c r="L5" s="5">
        <f t="shared" si="5"/>
        <v>0.28180374066186992</v>
      </c>
      <c r="M5" s="5">
        <v>0.24263000000000001</v>
      </c>
      <c r="N5" s="5">
        <v>7.7107000000000001</v>
      </c>
      <c r="O5" s="5">
        <f t="shared" si="6"/>
        <v>4.6511137522524254E-2</v>
      </c>
      <c r="P5" s="5">
        <f t="shared" si="7"/>
        <v>0.40435997881367047</v>
      </c>
      <c r="Q5" s="5">
        <v>0.24263000000000001</v>
      </c>
      <c r="R5" s="5">
        <v>16.216200000000001</v>
      </c>
      <c r="S5" s="5">
        <f t="shared" si="8"/>
        <v>5.4053512152739104E-2</v>
      </c>
      <c r="T5" s="5">
        <f t="shared" si="9"/>
        <v>0.70505217391304353</v>
      </c>
      <c r="U5" s="5">
        <v>0.24263000000000001</v>
      </c>
      <c r="V5" s="5">
        <v>20.043099999999999</v>
      </c>
      <c r="W5" s="5">
        <f t="shared" si="10"/>
        <v>2.8985212918208731E-2</v>
      </c>
      <c r="X5" s="5">
        <f t="shared" si="11"/>
        <v>0.77779286900641065</v>
      </c>
    </row>
    <row r="6" spans="1:24" ht="20" customHeight="1" x14ac:dyDescent="0.15">
      <c r="A6" s="25">
        <v>0.36395</v>
      </c>
      <c r="B6" s="4">
        <v>15.32526</v>
      </c>
      <c r="C6" s="5">
        <f t="shared" si="0"/>
        <v>8.8235650645493671E-2</v>
      </c>
      <c r="D6" s="5">
        <f t="shared" si="1"/>
        <v>0.92773365022038212</v>
      </c>
      <c r="E6" s="5">
        <v>0.36395</v>
      </c>
      <c r="F6" s="5">
        <v>12.837400000000001</v>
      </c>
      <c r="G6" s="5">
        <f t="shared" si="2"/>
        <v>5.8823719559795901E-2</v>
      </c>
      <c r="H6" s="5">
        <f t="shared" si="3"/>
        <v>0.47846294329214889</v>
      </c>
      <c r="I6" s="5">
        <v>0.36395</v>
      </c>
      <c r="J6" s="5">
        <v>11.289300000000001</v>
      </c>
      <c r="K6" s="5">
        <f t="shared" si="4"/>
        <v>4.5454658993265784E-2</v>
      </c>
      <c r="L6" s="5">
        <f t="shared" si="5"/>
        <v>0.55521238559407471</v>
      </c>
      <c r="M6" s="5">
        <v>0.36395</v>
      </c>
      <c r="N6" s="5">
        <v>11.4459</v>
      </c>
      <c r="O6" s="5">
        <f t="shared" si="6"/>
        <v>6.9767664762488982E-2</v>
      </c>
      <c r="P6" s="5">
        <f t="shared" si="7"/>
        <v>0.600239132828847</v>
      </c>
      <c r="Q6" s="5">
        <v>0.36395</v>
      </c>
      <c r="R6" s="5">
        <v>12.8649</v>
      </c>
      <c r="S6" s="5">
        <f t="shared" si="8"/>
        <v>8.1081382137367167E-2</v>
      </c>
      <c r="T6" s="5">
        <f t="shared" si="9"/>
        <v>0.55934347826086961</v>
      </c>
      <c r="U6" s="5">
        <v>0.36395</v>
      </c>
      <c r="V6" s="5">
        <v>18.909300000000002</v>
      </c>
      <c r="W6" s="5">
        <f t="shared" si="10"/>
        <v>4.347841669036008E-2</v>
      </c>
      <c r="X6" s="5">
        <f t="shared" si="11"/>
        <v>0.73379460751594927</v>
      </c>
    </row>
    <row r="7" spans="1:24" ht="20" customHeight="1" x14ac:dyDescent="0.15">
      <c r="A7" s="25">
        <v>0.48526999999999998</v>
      </c>
      <c r="B7" s="4">
        <v>15.667820000000001</v>
      </c>
      <c r="C7" s="5">
        <f t="shared" si="0"/>
        <v>0.1176483423237772</v>
      </c>
      <c r="D7" s="5">
        <f t="shared" si="1"/>
        <v>0.94847094532790366</v>
      </c>
      <c r="E7" s="5">
        <v>0.48526999999999998</v>
      </c>
      <c r="F7" s="5">
        <v>12.704700000000001</v>
      </c>
      <c r="G7" s="5">
        <f t="shared" si="2"/>
        <v>7.8432164832482915E-2</v>
      </c>
      <c r="H7" s="5">
        <f t="shared" si="3"/>
        <v>0.47351707944317101</v>
      </c>
      <c r="I7" s="5">
        <v>0.48526999999999998</v>
      </c>
      <c r="J7" s="5">
        <v>13.4435</v>
      </c>
      <c r="K7" s="5">
        <f t="shared" si="4"/>
        <v>6.0606628299662284E-2</v>
      </c>
      <c r="L7" s="5">
        <f t="shared" si="5"/>
        <v>0.66115682156855993</v>
      </c>
      <c r="M7" s="5">
        <v>0.48526999999999998</v>
      </c>
      <c r="N7" s="5">
        <v>12.7799</v>
      </c>
      <c r="O7" s="5">
        <f t="shared" si="6"/>
        <v>9.3024192002453709E-2</v>
      </c>
      <c r="P7" s="5">
        <f t="shared" si="7"/>
        <v>0.67019597354855287</v>
      </c>
      <c r="Q7" s="5">
        <v>0.48526999999999998</v>
      </c>
      <c r="R7" s="5">
        <v>17.7027</v>
      </c>
      <c r="S7" s="5">
        <f t="shared" si="8"/>
        <v>0.10810925212199524</v>
      </c>
      <c r="T7" s="5">
        <f t="shared" si="9"/>
        <v>0.76968260869565219</v>
      </c>
      <c r="U7" s="5">
        <v>0.48526999999999998</v>
      </c>
      <c r="V7" s="5">
        <v>22.2773</v>
      </c>
      <c r="W7" s="5">
        <f t="shared" si="10"/>
        <v>5.7971620462511433E-2</v>
      </c>
      <c r="X7" s="5">
        <f t="shared" si="11"/>
        <v>0.86449327103674145</v>
      </c>
    </row>
    <row r="8" spans="1:24" ht="20" customHeight="1" x14ac:dyDescent="0.15">
      <c r="A8" s="25">
        <v>0.60658000000000001</v>
      </c>
      <c r="B8" s="4">
        <v>11.86159</v>
      </c>
      <c r="C8" s="5">
        <f t="shared" si="0"/>
        <v>0.14705860961270381</v>
      </c>
      <c r="D8" s="5">
        <f t="shared" si="1"/>
        <v>0.71805608440689306</v>
      </c>
      <c r="E8" s="5">
        <v>0.60658000000000001</v>
      </c>
      <c r="F8" s="5">
        <v>12.8385</v>
      </c>
      <c r="G8" s="5">
        <f t="shared" si="2"/>
        <v>9.8038993846904787E-2</v>
      </c>
      <c r="H8" s="5">
        <f t="shared" si="3"/>
        <v>0.4785039414099625</v>
      </c>
      <c r="I8" s="5">
        <v>0.60658000000000001</v>
      </c>
      <c r="J8" s="5">
        <v>10.0496</v>
      </c>
      <c r="K8" s="5">
        <f t="shared" si="4"/>
        <v>7.5757348680135075E-2</v>
      </c>
      <c r="L8" s="5">
        <f t="shared" si="5"/>
        <v>0.49424343318595598</v>
      </c>
      <c r="M8" s="5">
        <v>0.60658000000000001</v>
      </c>
      <c r="N8" s="5">
        <v>11.2652</v>
      </c>
      <c r="O8" s="5">
        <f t="shared" si="6"/>
        <v>0.11627880228501324</v>
      </c>
      <c r="P8" s="5">
        <f t="shared" si="7"/>
        <v>0.59076297007168743</v>
      </c>
      <c r="Q8" s="5">
        <v>0.60658000000000001</v>
      </c>
      <c r="R8" s="5">
        <v>7.6215999999999999</v>
      </c>
      <c r="S8" s="5">
        <f t="shared" si="8"/>
        <v>0.13513489429010628</v>
      </c>
      <c r="T8" s="5">
        <f t="shared" si="9"/>
        <v>0.33137391304347824</v>
      </c>
      <c r="U8" s="5">
        <v>0.60658000000000001</v>
      </c>
      <c r="V8" s="5">
        <v>24.898599999999998</v>
      </c>
      <c r="W8" s="5">
        <f t="shared" si="10"/>
        <v>7.2463629608568808E-2</v>
      </c>
      <c r="X8" s="5">
        <f t="shared" si="11"/>
        <v>0.96621548204833663</v>
      </c>
    </row>
    <row r="9" spans="1:24" ht="20" customHeight="1" x14ac:dyDescent="0.15">
      <c r="A9" s="25">
        <v>0.72789999999999999</v>
      </c>
      <c r="B9" s="4">
        <v>8.5847700000000007</v>
      </c>
      <c r="C9" s="5">
        <f t="shared" si="0"/>
        <v>0.17647130129098734</v>
      </c>
      <c r="D9" s="5">
        <f t="shared" si="1"/>
        <v>0.51968971543728659</v>
      </c>
      <c r="E9" s="5">
        <v>0.72789999999999999</v>
      </c>
      <c r="F9" s="5">
        <v>15.124599999999999</v>
      </c>
      <c r="G9" s="5">
        <f t="shared" si="2"/>
        <v>0.1176474391195918</v>
      </c>
      <c r="H9" s="5">
        <f t="shared" si="3"/>
        <v>0.56370921153165232</v>
      </c>
      <c r="I9" s="5">
        <v>0.72789999999999999</v>
      </c>
      <c r="J9" s="5">
        <v>9.6364000000000001</v>
      </c>
      <c r="K9" s="5">
        <f t="shared" si="4"/>
        <v>9.0909317986531568E-2</v>
      </c>
      <c r="L9" s="5">
        <f t="shared" si="5"/>
        <v>0.47392208839686623</v>
      </c>
      <c r="M9" s="5">
        <v>0.72789999999999999</v>
      </c>
      <c r="N9" s="5">
        <v>10.0358</v>
      </c>
      <c r="O9" s="5">
        <f t="shared" si="6"/>
        <v>0.13953532952497796</v>
      </c>
      <c r="P9" s="5">
        <f t="shared" si="7"/>
        <v>0.52629150082070808</v>
      </c>
      <c r="Q9" s="5">
        <v>0.72789999999999999</v>
      </c>
      <c r="R9" s="5">
        <v>12.026999999999999</v>
      </c>
      <c r="S9" s="5">
        <f t="shared" si="8"/>
        <v>0.16216276427473433</v>
      </c>
      <c r="T9" s="5">
        <f t="shared" si="9"/>
        <v>0.52291304347826084</v>
      </c>
      <c r="U9" s="5">
        <v>0.72789999999999999</v>
      </c>
      <c r="V9" s="5">
        <v>18.9527</v>
      </c>
      <c r="W9" s="5">
        <f t="shared" si="10"/>
        <v>8.6956833380720161E-2</v>
      </c>
      <c r="X9" s="5">
        <f t="shared" si="11"/>
        <v>0.73547878863138938</v>
      </c>
    </row>
    <row r="10" spans="1:24" ht="20" customHeight="1" x14ac:dyDescent="0.15">
      <c r="A10" s="25">
        <v>0.84921000000000002</v>
      </c>
      <c r="B10" s="4">
        <v>10.2872</v>
      </c>
      <c r="C10" s="5">
        <f t="shared" si="0"/>
        <v>0.20588156857991396</v>
      </c>
      <c r="D10" s="5">
        <f t="shared" si="1"/>
        <v>0.62274843014390069</v>
      </c>
      <c r="E10" s="5">
        <v>0.84921000000000002</v>
      </c>
      <c r="F10" s="5">
        <v>12.2545</v>
      </c>
      <c r="G10" s="5">
        <f t="shared" si="2"/>
        <v>0.13725426813401367</v>
      </c>
      <c r="H10" s="5">
        <f t="shared" si="3"/>
        <v>0.45673766795251675</v>
      </c>
      <c r="I10" s="5">
        <v>0.84921000000000002</v>
      </c>
      <c r="J10" s="5">
        <v>11.2149</v>
      </c>
      <c r="K10" s="5">
        <f t="shared" si="4"/>
        <v>0.10606003836700437</v>
      </c>
      <c r="L10" s="5">
        <f t="shared" si="5"/>
        <v>0.55155336320223469</v>
      </c>
      <c r="M10" s="5">
        <v>0.84921000000000002</v>
      </c>
      <c r="N10" s="5">
        <v>10.2661</v>
      </c>
      <c r="O10" s="5">
        <f t="shared" si="6"/>
        <v>0.1627899398075375</v>
      </c>
      <c r="P10" s="5">
        <f t="shared" si="7"/>
        <v>0.53836875750567681</v>
      </c>
      <c r="Q10" s="5">
        <v>0.84921000000000002</v>
      </c>
      <c r="R10" s="5">
        <v>12.2432</v>
      </c>
      <c r="S10" s="5">
        <f t="shared" si="8"/>
        <v>0.18918840644284537</v>
      </c>
      <c r="T10" s="5">
        <f t="shared" si="9"/>
        <v>0.53231304347826092</v>
      </c>
      <c r="U10" s="5">
        <v>0.84921000000000002</v>
      </c>
      <c r="V10" s="5">
        <v>17.0456</v>
      </c>
      <c r="W10" s="5">
        <f t="shared" si="10"/>
        <v>0.10144884252677755</v>
      </c>
      <c r="X10" s="5">
        <f t="shared" si="11"/>
        <v>0.66147183459323533</v>
      </c>
    </row>
    <row r="11" spans="1:24" ht="20" customHeight="1" x14ac:dyDescent="0.15">
      <c r="A11" s="25">
        <v>0.97053</v>
      </c>
      <c r="B11" s="4">
        <v>11.29758</v>
      </c>
      <c r="C11" s="5">
        <f t="shared" si="0"/>
        <v>0.2352942602581975</v>
      </c>
      <c r="D11" s="5">
        <f t="shared" si="1"/>
        <v>0.68391303847744078</v>
      </c>
      <c r="E11" s="5">
        <v>0.97053</v>
      </c>
      <c r="F11" s="5">
        <v>14.9969</v>
      </c>
      <c r="G11" s="5">
        <f t="shared" si="2"/>
        <v>0.15686271340670069</v>
      </c>
      <c r="H11" s="5">
        <f t="shared" si="3"/>
        <v>0.55894970276364586</v>
      </c>
      <c r="I11" s="5">
        <v>0.97053</v>
      </c>
      <c r="J11" s="5">
        <v>14.7273</v>
      </c>
      <c r="K11" s="5">
        <f t="shared" si="4"/>
        <v>0.12121200767340086</v>
      </c>
      <c r="L11" s="5">
        <f t="shared" si="5"/>
        <v>0.72429462999119665</v>
      </c>
      <c r="M11" s="5">
        <v>0.97053</v>
      </c>
      <c r="N11" s="5">
        <v>14.8855</v>
      </c>
      <c r="O11" s="5">
        <f t="shared" si="6"/>
        <v>0.18604646704750222</v>
      </c>
      <c r="P11" s="5">
        <f t="shared" si="7"/>
        <v>0.78061660609683836</v>
      </c>
      <c r="Q11" s="5">
        <v>0.97053</v>
      </c>
      <c r="R11" s="5">
        <v>19.7027</v>
      </c>
      <c r="S11" s="5">
        <f t="shared" si="8"/>
        <v>0.21621627642747346</v>
      </c>
      <c r="T11" s="5">
        <f t="shared" si="9"/>
        <v>0.85663913043478257</v>
      </c>
      <c r="U11" s="5">
        <v>0.97053</v>
      </c>
      <c r="V11" s="5">
        <v>17.350100000000001</v>
      </c>
      <c r="W11" s="5">
        <f t="shared" si="10"/>
        <v>0.1159420462989289</v>
      </c>
      <c r="X11" s="5">
        <f t="shared" si="11"/>
        <v>0.67328826661285568</v>
      </c>
    </row>
    <row r="12" spans="1:24" ht="20" customHeight="1" x14ac:dyDescent="0.15">
      <c r="A12" s="25">
        <v>1.09185</v>
      </c>
      <c r="B12" s="4">
        <v>9.2456800000000001</v>
      </c>
      <c r="C12" s="5">
        <f t="shared" si="0"/>
        <v>0.26470695193648103</v>
      </c>
      <c r="D12" s="5">
        <f t="shared" si="1"/>
        <v>0.55969872323011705</v>
      </c>
      <c r="E12" s="5">
        <v>1.09185</v>
      </c>
      <c r="F12" s="5">
        <v>15.4521</v>
      </c>
      <c r="G12" s="5">
        <f t="shared" si="2"/>
        <v>0.1764711586793877</v>
      </c>
      <c r="H12" s="5">
        <f t="shared" si="3"/>
        <v>0.57591546933527138</v>
      </c>
      <c r="I12" s="5">
        <v>1.09185</v>
      </c>
      <c r="J12" s="5">
        <v>16.297499999999999</v>
      </c>
      <c r="K12" s="5">
        <f t="shared" si="4"/>
        <v>0.13636397697979735</v>
      </c>
      <c r="L12" s="5">
        <f t="shared" si="5"/>
        <v>0.80151770740607764</v>
      </c>
      <c r="M12" s="5">
        <v>1.09185</v>
      </c>
      <c r="N12" s="5">
        <v>19.068899999999999</v>
      </c>
      <c r="O12" s="5">
        <f t="shared" si="6"/>
        <v>0.20930299428746693</v>
      </c>
      <c r="P12" s="5">
        <f t="shared" si="7"/>
        <v>1</v>
      </c>
      <c r="Q12" s="5">
        <v>1.09185</v>
      </c>
      <c r="R12" s="5">
        <v>13.5405</v>
      </c>
      <c r="S12" s="5">
        <f t="shared" si="8"/>
        <v>0.24324414641210151</v>
      </c>
      <c r="T12" s="5">
        <f t="shared" si="9"/>
        <v>0.58871739130434786</v>
      </c>
      <c r="U12" s="5">
        <v>1.09185</v>
      </c>
      <c r="V12" s="5">
        <v>18.827999999999999</v>
      </c>
      <c r="W12" s="5">
        <f t="shared" si="10"/>
        <v>0.13043525007108026</v>
      </c>
      <c r="X12" s="5">
        <f t="shared" si="11"/>
        <v>0.73063967837573529</v>
      </c>
    </row>
    <row r="13" spans="1:24" ht="20" customHeight="1" x14ac:dyDescent="0.15">
      <c r="A13" s="25">
        <v>1.21316</v>
      </c>
      <c r="B13" s="4">
        <v>6.9134900000000004</v>
      </c>
      <c r="C13" s="5">
        <f t="shared" si="0"/>
        <v>0.29411721922540762</v>
      </c>
      <c r="D13" s="5">
        <f t="shared" si="1"/>
        <v>0.41851670467333735</v>
      </c>
      <c r="E13" s="5">
        <v>1.21316</v>
      </c>
      <c r="F13" s="5">
        <v>15.919600000000001</v>
      </c>
      <c r="G13" s="5">
        <f t="shared" si="2"/>
        <v>0.19607798769380957</v>
      </c>
      <c r="H13" s="5">
        <f t="shared" si="3"/>
        <v>0.5933396694060864</v>
      </c>
      <c r="I13" s="5">
        <v>1.21316</v>
      </c>
      <c r="J13" s="5">
        <v>14.231400000000001</v>
      </c>
      <c r="K13" s="5">
        <f t="shared" si="4"/>
        <v>0.15151469736027015</v>
      </c>
      <c r="L13" s="5">
        <f t="shared" si="5"/>
        <v>0.6999060654197794</v>
      </c>
      <c r="M13" s="5">
        <v>1.21316</v>
      </c>
      <c r="N13" s="5">
        <v>16.412700000000001</v>
      </c>
      <c r="O13" s="5">
        <f t="shared" si="6"/>
        <v>0.23255760457002647</v>
      </c>
      <c r="P13" s="5">
        <f t="shared" si="7"/>
        <v>0.86070512719663961</v>
      </c>
      <c r="Q13" s="5">
        <v>1.21316</v>
      </c>
      <c r="R13" s="5">
        <v>14</v>
      </c>
      <c r="S13" s="5">
        <f t="shared" si="8"/>
        <v>0.27026978858021256</v>
      </c>
      <c r="T13" s="5">
        <f t="shared" si="9"/>
        <v>0.60869565217391308</v>
      </c>
      <c r="U13" s="5">
        <v>1.21316</v>
      </c>
      <c r="V13" s="5">
        <v>17.965599999999998</v>
      </c>
      <c r="W13" s="5">
        <f t="shared" si="10"/>
        <v>0.14492725921713762</v>
      </c>
      <c r="X13" s="5">
        <f t="shared" si="11"/>
        <v>0.69717336975924737</v>
      </c>
    </row>
    <row r="14" spans="1:24" ht="20" customHeight="1" x14ac:dyDescent="0.15">
      <c r="A14" s="25">
        <v>1.3344800000000001</v>
      </c>
      <c r="B14" s="4">
        <v>9.5051900000000007</v>
      </c>
      <c r="C14" s="5">
        <f t="shared" si="0"/>
        <v>0.32352991090369121</v>
      </c>
      <c r="D14" s="5">
        <f t="shared" si="1"/>
        <v>0.57540848342790107</v>
      </c>
      <c r="E14" s="5">
        <v>1.3344800000000001</v>
      </c>
      <c r="F14" s="5">
        <v>18.3687</v>
      </c>
      <c r="G14" s="5">
        <f t="shared" si="2"/>
        <v>0.21568643296649662</v>
      </c>
      <c r="H14" s="5">
        <f t="shared" si="3"/>
        <v>0.68462011516744004</v>
      </c>
      <c r="I14" s="5">
        <v>1.3344800000000001</v>
      </c>
      <c r="J14" s="5">
        <v>20.333300000000001</v>
      </c>
      <c r="K14" s="5">
        <f t="shared" si="4"/>
        <v>0.16666666666666666</v>
      </c>
      <c r="L14" s="5">
        <f t="shared" si="5"/>
        <v>1</v>
      </c>
      <c r="M14" s="5">
        <v>1.3344800000000001</v>
      </c>
      <c r="N14" s="5">
        <v>11.7935</v>
      </c>
      <c r="O14" s="5">
        <f t="shared" si="6"/>
        <v>0.25581413180999124</v>
      </c>
      <c r="P14" s="5">
        <f t="shared" si="7"/>
        <v>0.61846776688744498</v>
      </c>
      <c r="Q14" s="5">
        <v>1.3344800000000001</v>
      </c>
      <c r="R14" s="5">
        <v>21</v>
      </c>
      <c r="S14" s="5">
        <f t="shared" si="8"/>
        <v>0.29729765856484064</v>
      </c>
      <c r="T14" s="5">
        <f t="shared" si="9"/>
        <v>0.91304347826086951</v>
      </c>
      <c r="U14" s="5">
        <v>1.3344800000000001</v>
      </c>
      <c r="V14" s="5">
        <v>20.990100000000002</v>
      </c>
      <c r="W14" s="5">
        <f t="shared" si="10"/>
        <v>0.159420462989289</v>
      </c>
      <c r="X14" s="5">
        <f t="shared" si="11"/>
        <v>0.81454216661751244</v>
      </c>
    </row>
    <row r="15" spans="1:24" ht="20" customHeight="1" x14ac:dyDescent="0.15">
      <c r="A15" s="25">
        <v>1.4558</v>
      </c>
      <c r="B15" s="4">
        <v>9.1107300000000002</v>
      </c>
      <c r="C15" s="5">
        <f t="shared" si="0"/>
        <v>0.35294260258197468</v>
      </c>
      <c r="D15" s="5">
        <f t="shared" si="1"/>
        <v>0.5515293573533071</v>
      </c>
      <c r="E15" s="5">
        <v>1.4558</v>
      </c>
      <c r="F15" s="5">
        <v>14.9343</v>
      </c>
      <c r="G15" s="5">
        <f t="shared" si="2"/>
        <v>0.2352948782391836</v>
      </c>
      <c r="H15" s="5">
        <f t="shared" si="3"/>
        <v>0.55661653714988535</v>
      </c>
      <c r="I15" s="5">
        <v>1.4558</v>
      </c>
      <c r="J15" s="5">
        <v>12.124000000000001</v>
      </c>
      <c r="K15" s="5">
        <f t="shared" si="4"/>
        <v>0.18181863597306314</v>
      </c>
      <c r="L15" s="5">
        <f t="shared" si="5"/>
        <v>0.59626327256274192</v>
      </c>
      <c r="M15" s="5">
        <v>1.4558</v>
      </c>
      <c r="N15" s="5">
        <v>12.305</v>
      </c>
      <c r="O15" s="5">
        <f t="shared" si="6"/>
        <v>0.27907065904995593</v>
      </c>
      <c r="P15" s="5">
        <f t="shared" si="7"/>
        <v>0.64529154801797695</v>
      </c>
      <c r="Q15" s="5">
        <v>1.4558</v>
      </c>
      <c r="R15" s="5">
        <v>15.8108</v>
      </c>
      <c r="S15" s="5">
        <f t="shared" si="8"/>
        <v>0.32432552854946867</v>
      </c>
      <c r="T15" s="5">
        <f t="shared" si="9"/>
        <v>0.68742608695652174</v>
      </c>
      <c r="U15" s="5">
        <v>1.4558</v>
      </c>
      <c r="V15" s="5">
        <v>21.7788</v>
      </c>
      <c r="W15" s="5">
        <f t="shared" si="10"/>
        <v>0.17391366676144032</v>
      </c>
      <c r="X15" s="5">
        <f t="shared" si="11"/>
        <v>0.84514847181907082</v>
      </c>
    </row>
    <row r="16" spans="1:24" ht="20" customHeight="1" x14ac:dyDescent="0.15">
      <c r="A16" s="25">
        <v>1.57711</v>
      </c>
      <c r="B16" s="4">
        <v>13.02768</v>
      </c>
      <c r="C16" s="5">
        <f t="shared" si="0"/>
        <v>0.38235286987090128</v>
      </c>
      <c r="D16" s="5">
        <f t="shared" si="1"/>
        <v>0.7886467910040722</v>
      </c>
      <c r="E16" s="5">
        <v>1.57711</v>
      </c>
      <c r="F16" s="5">
        <v>14.8712</v>
      </c>
      <c r="G16" s="5">
        <f t="shared" si="2"/>
        <v>0.2549017072536055</v>
      </c>
      <c r="H16" s="5">
        <f t="shared" si="3"/>
        <v>0.55426473602802784</v>
      </c>
      <c r="I16" s="5">
        <v>1.57711</v>
      </c>
      <c r="J16" s="5">
        <v>13.297499999999999</v>
      </c>
      <c r="K16" s="5">
        <f t="shared" si="4"/>
        <v>0.19696935635353593</v>
      </c>
      <c r="L16" s="5">
        <f t="shared" si="5"/>
        <v>0.65397648192865887</v>
      </c>
      <c r="M16" s="5">
        <v>1.57711</v>
      </c>
      <c r="N16" s="5">
        <v>14.0389</v>
      </c>
      <c r="O16" s="5">
        <f t="shared" si="6"/>
        <v>0.30232526933251547</v>
      </c>
      <c r="P16" s="5">
        <f t="shared" si="7"/>
        <v>0.73621970853064411</v>
      </c>
      <c r="Q16" s="5">
        <v>1.57711</v>
      </c>
      <c r="R16" s="5">
        <v>15</v>
      </c>
      <c r="S16" s="5">
        <f t="shared" si="8"/>
        <v>0.35135117071757971</v>
      </c>
      <c r="T16" s="5">
        <f t="shared" si="9"/>
        <v>0.65217391304347827</v>
      </c>
      <c r="U16" s="5">
        <v>1.57711</v>
      </c>
      <c r="V16" s="5">
        <v>18.136299999999999</v>
      </c>
      <c r="W16" s="5">
        <f t="shared" si="10"/>
        <v>0.18840567590749771</v>
      </c>
      <c r="X16" s="5">
        <f t="shared" si="11"/>
        <v>0.70379755677320199</v>
      </c>
    </row>
    <row r="17" spans="1:24" ht="20" customHeight="1" x14ac:dyDescent="0.15">
      <c r="A17" s="25">
        <v>1.6984300000000001</v>
      </c>
      <c r="B17" s="4">
        <v>11.574389999999999</v>
      </c>
      <c r="C17" s="5">
        <f t="shared" si="0"/>
        <v>0.41176556154918487</v>
      </c>
      <c r="D17" s="5">
        <f t="shared" si="1"/>
        <v>0.70067007566424899</v>
      </c>
      <c r="E17" s="5">
        <v>1.6984300000000001</v>
      </c>
      <c r="F17" s="5">
        <v>17.394100000000002</v>
      </c>
      <c r="G17" s="5">
        <f t="shared" si="2"/>
        <v>0.27451015252629252</v>
      </c>
      <c r="H17" s="5">
        <f t="shared" si="3"/>
        <v>0.64829578278451772</v>
      </c>
      <c r="I17" s="5">
        <v>1.6984300000000001</v>
      </c>
      <c r="J17" s="5">
        <v>15.27</v>
      </c>
      <c r="K17" s="5">
        <f t="shared" si="4"/>
        <v>0.21212132565993244</v>
      </c>
      <c r="L17" s="5">
        <f t="shared" si="5"/>
        <v>0.75098483768006175</v>
      </c>
      <c r="M17" s="5">
        <v>1.6984300000000001</v>
      </c>
      <c r="N17" s="5">
        <v>10.4596</v>
      </c>
      <c r="O17" s="5">
        <f t="shared" si="6"/>
        <v>0.32558179657248021</v>
      </c>
      <c r="P17" s="5">
        <f t="shared" si="7"/>
        <v>0.54851617030872257</v>
      </c>
      <c r="Q17" s="5">
        <v>1.6984300000000001</v>
      </c>
      <c r="R17" s="5">
        <v>17.081099999999999</v>
      </c>
      <c r="S17" s="5">
        <f t="shared" si="8"/>
        <v>0.37837904070220779</v>
      </c>
      <c r="T17" s="5">
        <f t="shared" si="9"/>
        <v>0.74265652173913044</v>
      </c>
      <c r="U17" s="5">
        <v>1.6984300000000001</v>
      </c>
      <c r="V17" s="5">
        <v>16.663699999999999</v>
      </c>
      <c r="W17" s="5">
        <f t="shared" si="10"/>
        <v>0.20289887967964906</v>
      </c>
      <c r="X17" s="5">
        <f t="shared" si="11"/>
        <v>0.64665181689769169</v>
      </c>
    </row>
    <row r="18" spans="1:24" ht="20" customHeight="1" x14ac:dyDescent="0.15">
      <c r="A18" s="25">
        <v>1.8197399999999999</v>
      </c>
      <c r="B18" s="4">
        <v>8.4809699999999992</v>
      </c>
      <c r="C18" s="5">
        <f t="shared" si="0"/>
        <v>0.44117582883811141</v>
      </c>
      <c r="D18" s="5">
        <f t="shared" si="1"/>
        <v>0.5134060535031415</v>
      </c>
      <c r="E18" s="5">
        <v>1.8197399999999999</v>
      </c>
      <c r="F18" s="5">
        <v>18.692</v>
      </c>
      <c r="G18" s="5">
        <f t="shared" si="2"/>
        <v>0.29411698154071436</v>
      </c>
      <c r="H18" s="5">
        <f t="shared" si="3"/>
        <v>0.69666983470304322</v>
      </c>
      <c r="I18" s="5">
        <v>1.8197399999999999</v>
      </c>
      <c r="J18" s="5">
        <v>16.5868</v>
      </c>
      <c r="K18" s="5">
        <f t="shared" si="4"/>
        <v>0.22727204604040521</v>
      </c>
      <c r="L18" s="5">
        <f t="shared" si="5"/>
        <v>0.81574559958295012</v>
      </c>
      <c r="M18" s="5">
        <v>1.8197399999999999</v>
      </c>
      <c r="N18" s="5">
        <v>12.071099999999999</v>
      </c>
      <c r="O18" s="5">
        <f t="shared" si="6"/>
        <v>0.34883640685503969</v>
      </c>
      <c r="P18" s="5">
        <f t="shared" si="7"/>
        <v>0.63302550225760268</v>
      </c>
      <c r="Q18" s="5">
        <v>1.8197399999999999</v>
      </c>
      <c r="R18" s="5">
        <v>17.621600000000001</v>
      </c>
      <c r="S18" s="5">
        <f t="shared" si="8"/>
        <v>0.40540468287031883</v>
      </c>
      <c r="T18" s="5">
        <f t="shared" si="9"/>
        <v>0.76615652173913051</v>
      </c>
      <c r="U18" s="5">
        <v>1.8197399999999999</v>
      </c>
      <c r="V18" s="5">
        <v>18.0794</v>
      </c>
      <c r="W18" s="5">
        <f t="shared" si="10"/>
        <v>0.21739088882570642</v>
      </c>
      <c r="X18" s="5">
        <f t="shared" si="11"/>
        <v>0.70158949443521723</v>
      </c>
    </row>
    <row r="19" spans="1:24" ht="20" customHeight="1" x14ac:dyDescent="0.15">
      <c r="A19" s="25">
        <v>1.94106</v>
      </c>
      <c r="B19" s="4">
        <v>9.1245700000000003</v>
      </c>
      <c r="C19" s="5">
        <f t="shared" si="0"/>
        <v>0.47058852051639499</v>
      </c>
      <c r="D19" s="5">
        <f t="shared" si="1"/>
        <v>0.55236717894452636</v>
      </c>
      <c r="E19" s="5">
        <v>1.94106</v>
      </c>
      <c r="F19" s="5">
        <v>17.9589</v>
      </c>
      <c r="G19" s="5">
        <f t="shared" si="2"/>
        <v>0.31372542681340138</v>
      </c>
      <c r="H19" s="5">
        <f t="shared" si="3"/>
        <v>0.66934645273103366</v>
      </c>
      <c r="I19" s="5">
        <v>1.94106</v>
      </c>
      <c r="J19" s="5">
        <v>18.101900000000001</v>
      </c>
      <c r="K19" s="5">
        <f t="shared" si="4"/>
        <v>0.24242401534680172</v>
      </c>
      <c r="L19" s="5">
        <f t="shared" si="5"/>
        <v>0.8902588364898959</v>
      </c>
      <c r="M19" s="5">
        <v>1.94106</v>
      </c>
      <c r="N19" s="5">
        <v>10.5349</v>
      </c>
      <c r="O19" s="5">
        <f t="shared" si="6"/>
        <v>0.37209293409500444</v>
      </c>
      <c r="P19" s="5">
        <f t="shared" si="7"/>
        <v>0.5524650084692877</v>
      </c>
      <c r="Q19" s="5">
        <v>1.94106</v>
      </c>
      <c r="R19" s="5">
        <v>18.135100000000001</v>
      </c>
      <c r="S19" s="5">
        <f t="shared" si="8"/>
        <v>0.43243255285494692</v>
      </c>
      <c r="T19" s="5">
        <f t="shared" si="9"/>
        <v>0.78848260869565223</v>
      </c>
      <c r="U19" s="5">
        <v>1.94106</v>
      </c>
      <c r="V19" s="5">
        <v>18.1798</v>
      </c>
      <c r="W19" s="5">
        <f t="shared" si="10"/>
        <v>0.2318840925978578</v>
      </c>
      <c r="X19" s="5">
        <f t="shared" si="11"/>
        <v>0.70548561849029068</v>
      </c>
    </row>
    <row r="20" spans="1:24" ht="20" customHeight="1" x14ac:dyDescent="0.15">
      <c r="A20" s="25">
        <v>2.0623800000000001</v>
      </c>
      <c r="B20" s="4">
        <v>9</v>
      </c>
      <c r="C20" s="5">
        <f t="shared" si="0"/>
        <v>0.50000121219467852</v>
      </c>
      <c r="D20" s="5">
        <f t="shared" si="1"/>
        <v>0.54482617926113097</v>
      </c>
      <c r="E20" s="5">
        <v>2.0623800000000001</v>
      </c>
      <c r="F20" s="5">
        <v>13.666700000000001</v>
      </c>
      <c r="G20" s="5">
        <f t="shared" si="2"/>
        <v>0.33333387208608839</v>
      </c>
      <c r="H20" s="5">
        <f t="shared" si="3"/>
        <v>0.50937179702204582</v>
      </c>
      <c r="I20" s="5">
        <v>2.0623800000000001</v>
      </c>
      <c r="J20" s="5">
        <v>12.1625</v>
      </c>
      <c r="K20" s="5">
        <f t="shared" si="4"/>
        <v>0.25757598465319825</v>
      </c>
      <c r="L20" s="5">
        <f t="shared" si="5"/>
        <v>0.59815671828970207</v>
      </c>
      <c r="M20" s="5">
        <v>2.0623800000000001</v>
      </c>
      <c r="N20" s="5">
        <v>8.1572999999999993</v>
      </c>
      <c r="O20" s="5">
        <f t="shared" si="6"/>
        <v>0.39534946133496918</v>
      </c>
      <c r="P20" s="5">
        <f t="shared" si="7"/>
        <v>0.4277803124459198</v>
      </c>
      <c r="Q20" s="5">
        <v>2.0623800000000001</v>
      </c>
      <c r="R20" s="5">
        <v>20.513500000000001</v>
      </c>
      <c r="S20" s="5">
        <f t="shared" si="8"/>
        <v>0.459460422839575</v>
      </c>
      <c r="T20" s="5">
        <f t="shared" si="9"/>
        <v>0.89189130434782615</v>
      </c>
      <c r="U20" s="5">
        <v>2.0623800000000001</v>
      </c>
      <c r="V20" s="5">
        <v>20.484400000000001</v>
      </c>
      <c r="W20" s="5">
        <f t="shared" si="10"/>
        <v>0.24637729637000916</v>
      </c>
      <c r="X20" s="5">
        <f t="shared" si="11"/>
        <v>0.79491796408115112</v>
      </c>
    </row>
    <row r="21" spans="1:24" ht="20" customHeight="1" x14ac:dyDescent="0.15">
      <c r="A21" s="25">
        <v>2.1836899999999999</v>
      </c>
      <c r="B21" s="4">
        <v>13.62284</v>
      </c>
      <c r="C21" s="5">
        <f t="shared" si="0"/>
        <v>0.52941147948360512</v>
      </c>
      <c r="D21" s="5">
        <f t="shared" si="1"/>
        <v>0.82467554087618944</v>
      </c>
      <c r="E21" s="5">
        <v>2.1836899999999999</v>
      </c>
      <c r="F21" s="5">
        <v>21.984999999999999</v>
      </c>
      <c r="G21" s="5">
        <f t="shared" si="2"/>
        <v>0.35294070110051023</v>
      </c>
      <c r="H21" s="5">
        <f t="shared" si="3"/>
        <v>0.81940329103072995</v>
      </c>
      <c r="I21" s="5">
        <v>2.1836899999999999</v>
      </c>
      <c r="J21" s="5">
        <v>10.3719</v>
      </c>
      <c r="K21" s="5">
        <f t="shared" si="4"/>
        <v>0.27272670503367102</v>
      </c>
      <c r="L21" s="5">
        <f t="shared" si="5"/>
        <v>0.51009427884308001</v>
      </c>
      <c r="M21" s="5">
        <v>2.1836899999999999</v>
      </c>
      <c r="N21" s="5">
        <v>9.8148</v>
      </c>
      <c r="O21" s="5">
        <f t="shared" si="6"/>
        <v>0.41860407161752866</v>
      </c>
      <c r="P21" s="5">
        <f t="shared" si="7"/>
        <v>0.51470194924720358</v>
      </c>
      <c r="Q21" s="5">
        <v>2.1836899999999999</v>
      </c>
      <c r="R21" s="5">
        <v>17.1081</v>
      </c>
      <c r="S21" s="5">
        <f t="shared" si="8"/>
        <v>0.48648606500768599</v>
      </c>
      <c r="T21" s="5">
        <f t="shared" si="9"/>
        <v>0.74383043478260868</v>
      </c>
      <c r="U21" s="5">
        <v>2.1836899999999999</v>
      </c>
      <c r="V21" s="5">
        <v>22.045400000000001</v>
      </c>
      <c r="W21" s="5">
        <f t="shared" si="10"/>
        <v>0.26086930551606652</v>
      </c>
      <c r="X21" s="5">
        <f t="shared" si="11"/>
        <v>0.85549415581391741</v>
      </c>
    </row>
    <row r="22" spans="1:24" ht="20" customHeight="1" x14ac:dyDescent="0.15">
      <c r="A22" s="25">
        <v>2.3050099999999998</v>
      </c>
      <c r="B22" s="4">
        <v>11.12111</v>
      </c>
      <c r="C22" s="5">
        <f t="shared" si="0"/>
        <v>0.55882417116188854</v>
      </c>
      <c r="D22" s="5">
        <f t="shared" si="1"/>
        <v>0.67323020782697285</v>
      </c>
      <c r="E22" s="5">
        <v>2.3050099999999998</v>
      </c>
      <c r="F22" s="5">
        <v>23.501000000000001</v>
      </c>
      <c r="G22" s="5">
        <f t="shared" si="2"/>
        <v>0.37254914637319725</v>
      </c>
      <c r="H22" s="5">
        <f t="shared" si="3"/>
        <v>0.87590615158122287</v>
      </c>
      <c r="I22" s="5">
        <v>2.3050099999999998</v>
      </c>
      <c r="J22" s="5">
        <v>13.4518</v>
      </c>
      <c r="K22" s="5">
        <f t="shared" si="4"/>
        <v>0.28787867434006748</v>
      </c>
      <c r="L22" s="5">
        <f t="shared" si="5"/>
        <v>0.6615650189590474</v>
      </c>
      <c r="M22" s="5">
        <v>2.3050099999999998</v>
      </c>
      <c r="N22" s="5">
        <v>11.2315</v>
      </c>
      <c r="O22" s="5">
        <f t="shared" si="6"/>
        <v>0.44186059885749335</v>
      </c>
      <c r="P22" s="5">
        <f t="shared" si="7"/>
        <v>0.58899569456025258</v>
      </c>
      <c r="Q22" s="5">
        <v>2.3050099999999998</v>
      </c>
      <c r="R22" s="5">
        <v>13.973000000000001</v>
      </c>
      <c r="S22" s="5">
        <f t="shared" si="8"/>
        <v>0.51351393499231401</v>
      </c>
      <c r="T22" s="5">
        <f t="shared" si="9"/>
        <v>0.60752173913043483</v>
      </c>
      <c r="U22" s="5">
        <v>2.3050099999999998</v>
      </c>
      <c r="V22" s="5">
        <v>22.639600000000002</v>
      </c>
      <c r="W22" s="5">
        <f t="shared" si="10"/>
        <v>0.27536250928821787</v>
      </c>
      <c r="X22" s="5">
        <f t="shared" si="11"/>
        <v>0.87855269080918308</v>
      </c>
    </row>
    <row r="23" spans="1:24" ht="20" customHeight="1" x14ac:dyDescent="0.15">
      <c r="A23" s="25">
        <v>2.4263300000000001</v>
      </c>
      <c r="B23" s="4">
        <v>11.77163</v>
      </c>
      <c r="C23" s="5">
        <f t="shared" si="0"/>
        <v>0.58823686284017218</v>
      </c>
      <c r="D23" s="5">
        <f t="shared" si="1"/>
        <v>0.71261024406396745</v>
      </c>
      <c r="E23" s="5">
        <v>2.4263300000000001</v>
      </c>
      <c r="F23" s="5">
        <v>15.363300000000001</v>
      </c>
      <c r="G23" s="5">
        <f t="shared" si="2"/>
        <v>0.39215759164588432</v>
      </c>
      <c r="H23" s="5">
        <f t="shared" si="3"/>
        <v>0.57260580309722142</v>
      </c>
      <c r="I23" s="5">
        <v>2.4263300000000001</v>
      </c>
      <c r="J23" s="5">
        <v>14.316800000000001</v>
      </c>
      <c r="K23" s="5">
        <f t="shared" si="4"/>
        <v>0.30303064364646404</v>
      </c>
      <c r="L23" s="5">
        <f t="shared" si="5"/>
        <v>0.70410607230503652</v>
      </c>
      <c r="M23" s="5">
        <v>2.4263300000000001</v>
      </c>
      <c r="N23" s="5">
        <v>8.8999000000000006</v>
      </c>
      <c r="O23" s="5">
        <f t="shared" si="6"/>
        <v>0.46511712609745814</v>
      </c>
      <c r="P23" s="5">
        <f t="shared" si="7"/>
        <v>0.46672330338928836</v>
      </c>
      <c r="Q23" s="5">
        <v>2.4263300000000001</v>
      </c>
      <c r="R23" s="5">
        <v>15.567600000000001</v>
      </c>
      <c r="S23" s="5">
        <f t="shared" si="8"/>
        <v>0.54054180497694215</v>
      </c>
      <c r="T23" s="5">
        <f t="shared" si="9"/>
        <v>0.67685217391304353</v>
      </c>
      <c r="U23" s="5">
        <v>2.4263300000000001</v>
      </c>
      <c r="V23" s="5">
        <v>21.5075</v>
      </c>
      <c r="W23" s="5">
        <f t="shared" si="10"/>
        <v>0.28985571306036922</v>
      </c>
      <c r="X23" s="5">
        <f t="shared" si="11"/>
        <v>0.83462039954674572</v>
      </c>
    </row>
    <row r="24" spans="1:24" ht="20" customHeight="1" x14ac:dyDescent="0.15">
      <c r="A24" s="25">
        <v>2.5476399999999999</v>
      </c>
      <c r="B24" s="4">
        <v>11.82353</v>
      </c>
      <c r="C24" s="5">
        <f t="shared" si="0"/>
        <v>0.61764713012909878</v>
      </c>
      <c r="D24" s="5">
        <f t="shared" si="1"/>
        <v>0.71575207503103988</v>
      </c>
      <c r="E24" s="5">
        <v>2.5476399999999999</v>
      </c>
      <c r="F24" s="5">
        <v>17.0761</v>
      </c>
      <c r="G24" s="5">
        <f t="shared" si="2"/>
        <v>0.41176442066030616</v>
      </c>
      <c r="H24" s="5">
        <f t="shared" si="3"/>
        <v>0.63644359963474406</v>
      </c>
      <c r="I24" s="5">
        <v>2.5476399999999999</v>
      </c>
      <c r="J24" s="5">
        <v>16.9587</v>
      </c>
      <c r="K24" s="5">
        <f t="shared" si="4"/>
        <v>0.31818136402693681</v>
      </c>
      <c r="L24" s="5">
        <f t="shared" si="5"/>
        <v>0.83403579350130075</v>
      </c>
      <c r="M24" s="5">
        <v>2.5476399999999999</v>
      </c>
      <c r="N24" s="5">
        <v>10.007099999999999</v>
      </c>
      <c r="O24" s="5">
        <f t="shared" si="6"/>
        <v>0.48837173638001763</v>
      </c>
      <c r="P24" s="5">
        <f t="shared" si="7"/>
        <v>0.52478643235844746</v>
      </c>
      <c r="Q24" s="5">
        <v>2.5476399999999999</v>
      </c>
      <c r="R24" s="5">
        <v>17.1892</v>
      </c>
      <c r="S24" s="5">
        <f t="shared" si="8"/>
        <v>0.56756744714505314</v>
      </c>
      <c r="T24" s="5">
        <f t="shared" si="9"/>
        <v>0.74735652173913036</v>
      </c>
      <c r="U24" s="5">
        <v>2.5476399999999999</v>
      </c>
      <c r="V24" s="5">
        <v>24.6144</v>
      </c>
      <c r="W24" s="5">
        <f t="shared" si="10"/>
        <v>0.30434772220642659</v>
      </c>
      <c r="X24" s="5">
        <f t="shared" si="11"/>
        <v>0.95518681216335777</v>
      </c>
    </row>
    <row r="25" spans="1:24" ht="20" customHeight="1" x14ac:dyDescent="0.15">
      <c r="A25" s="25">
        <v>2.6689600000000002</v>
      </c>
      <c r="B25" s="4">
        <v>7.8858100000000002</v>
      </c>
      <c r="C25" s="5">
        <f t="shared" si="0"/>
        <v>0.64705982180738242</v>
      </c>
      <c r="D25" s="5">
        <f t="shared" si="1"/>
        <v>0.47737730363102432</v>
      </c>
      <c r="E25" s="5">
        <v>2.6689600000000002</v>
      </c>
      <c r="F25" s="5">
        <v>18.3948</v>
      </c>
      <c r="G25" s="5">
        <f t="shared" si="2"/>
        <v>0.43137286593299323</v>
      </c>
      <c r="H25" s="5">
        <f t="shared" si="3"/>
        <v>0.68559288869011015</v>
      </c>
      <c r="I25" s="5">
        <v>2.6689600000000002</v>
      </c>
      <c r="J25" s="5">
        <v>17.666699999999999</v>
      </c>
      <c r="K25" s="5">
        <f t="shared" si="4"/>
        <v>0.33333333333333331</v>
      </c>
      <c r="L25" s="5">
        <f t="shared" si="5"/>
        <v>0.8688555227139716</v>
      </c>
      <c r="M25" s="5">
        <v>2.6689600000000002</v>
      </c>
      <c r="N25" s="5">
        <v>13.6128</v>
      </c>
      <c r="O25" s="5">
        <f t="shared" si="6"/>
        <v>0.51162826361998248</v>
      </c>
      <c r="P25" s="5">
        <f t="shared" si="7"/>
        <v>0.71387442380000943</v>
      </c>
      <c r="Q25" s="5">
        <v>2.6689600000000002</v>
      </c>
      <c r="R25" s="5">
        <v>15.1892</v>
      </c>
      <c r="S25" s="5">
        <f t="shared" si="8"/>
        <v>0.59459531712968128</v>
      </c>
      <c r="T25" s="5">
        <f t="shared" si="9"/>
        <v>0.66039999999999999</v>
      </c>
      <c r="U25" s="5">
        <v>2.6689600000000002</v>
      </c>
      <c r="V25" s="5">
        <v>21.2331</v>
      </c>
      <c r="W25" s="5">
        <f t="shared" si="10"/>
        <v>0.31884092597857799</v>
      </c>
      <c r="X25" s="5">
        <f t="shared" si="11"/>
        <v>0.82397202862331775</v>
      </c>
    </row>
    <row r="26" spans="1:24" ht="20" customHeight="1" x14ac:dyDescent="0.15">
      <c r="A26" s="25">
        <v>2.7902800000000001</v>
      </c>
      <c r="B26" s="4">
        <v>12.71626</v>
      </c>
      <c r="C26" s="5">
        <f t="shared" si="0"/>
        <v>0.67647251348566584</v>
      </c>
      <c r="D26" s="5">
        <f t="shared" si="1"/>
        <v>0.76979459447679432</v>
      </c>
      <c r="E26" s="5">
        <v>2.7902800000000001</v>
      </c>
      <c r="F26" s="5">
        <v>17.869299999999999</v>
      </c>
      <c r="G26" s="5">
        <f t="shared" si="2"/>
        <v>0.45098131120568019</v>
      </c>
      <c r="H26" s="5">
        <f t="shared" si="3"/>
        <v>0.66600696968002826</v>
      </c>
      <c r="I26" s="5">
        <v>2.7902800000000001</v>
      </c>
      <c r="J26" s="5">
        <v>14.297499999999999</v>
      </c>
      <c r="K26" s="5">
        <f t="shared" si="4"/>
        <v>0.34848530263972982</v>
      </c>
      <c r="L26" s="5">
        <f t="shared" si="5"/>
        <v>0.70315689042113172</v>
      </c>
      <c r="M26" s="5">
        <v>2.7902800000000001</v>
      </c>
      <c r="N26" s="5">
        <v>11.3033</v>
      </c>
      <c r="O26" s="5">
        <f t="shared" si="6"/>
        <v>0.53488479085994711</v>
      </c>
      <c r="P26" s="5">
        <f t="shared" si="7"/>
        <v>0.59276098778639563</v>
      </c>
      <c r="Q26" s="5">
        <v>2.7902800000000001</v>
      </c>
      <c r="R26" s="5">
        <v>19.324300000000001</v>
      </c>
      <c r="S26" s="5">
        <f t="shared" si="8"/>
        <v>0.62162318711430931</v>
      </c>
      <c r="T26" s="5">
        <f t="shared" si="9"/>
        <v>0.84018695652173914</v>
      </c>
      <c r="U26" s="5">
        <v>2.7902800000000001</v>
      </c>
      <c r="V26" s="5">
        <v>20.8889</v>
      </c>
      <c r="W26" s="5">
        <f t="shared" si="10"/>
        <v>0.33333412975072935</v>
      </c>
      <c r="X26" s="5">
        <f t="shared" si="11"/>
        <v>0.81061499774925094</v>
      </c>
    </row>
    <row r="27" spans="1:24" ht="20" customHeight="1" x14ac:dyDescent="0.15">
      <c r="A27" s="25">
        <v>2.9115899999999999</v>
      </c>
      <c r="B27" s="4">
        <v>13.342560000000001</v>
      </c>
      <c r="C27" s="5">
        <f t="shared" si="0"/>
        <v>0.70588278077459243</v>
      </c>
      <c r="D27" s="5">
        <f t="shared" si="1"/>
        <v>0.807708442929155</v>
      </c>
      <c r="E27" s="5">
        <v>2.9115899999999999</v>
      </c>
      <c r="F27" s="5">
        <v>20.671299999999999</v>
      </c>
      <c r="G27" s="5">
        <f t="shared" si="2"/>
        <v>0.47058814022010204</v>
      </c>
      <c r="H27" s="5">
        <f t="shared" si="3"/>
        <v>0.77044035705633507</v>
      </c>
      <c r="I27" s="5">
        <v>2.9115899999999999</v>
      </c>
      <c r="J27" s="5">
        <v>18.578499999999998</v>
      </c>
      <c r="K27" s="5">
        <f t="shared" si="4"/>
        <v>0.36363602302020259</v>
      </c>
      <c r="L27" s="5">
        <f t="shared" si="5"/>
        <v>0.91369821917740834</v>
      </c>
      <c r="M27" s="5">
        <v>2.9115899999999999</v>
      </c>
      <c r="N27" s="5">
        <v>13.275700000000001</v>
      </c>
      <c r="O27" s="5">
        <f t="shared" si="6"/>
        <v>0.5581394011425066</v>
      </c>
      <c r="P27" s="5">
        <f t="shared" si="7"/>
        <v>0.69619642454467756</v>
      </c>
      <c r="Q27" s="5">
        <v>2.9115899999999999</v>
      </c>
      <c r="R27" s="5">
        <v>17.1081</v>
      </c>
      <c r="S27" s="5">
        <f t="shared" si="8"/>
        <v>0.64864882928242029</v>
      </c>
      <c r="T27" s="5">
        <f t="shared" si="9"/>
        <v>0.74383043478260868</v>
      </c>
      <c r="U27" s="5">
        <v>2.9115899999999999</v>
      </c>
      <c r="V27" s="5">
        <v>22.9282</v>
      </c>
      <c r="W27" s="5">
        <f t="shared" si="10"/>
        <v>0.34782613889678665</v>
      </c>
      <c r="X27" s="5">
        <f t="shared" si="11"/>
        <v>0.88975210716669506</v>
      </c>
    </row>
    <row r="28" spans="1:24" ht="20" customHeight="1" x14ac:dyDescent="0.15">
      <c r="A28" s="25">
        <v>3.0329100000000002</v>
      </c>
      <c r="B28" s="4">
        <v>12.40138</v>
      </c>
      <c r="C28" s="5">
        <f t="shared" si="0"/>
        <v>0.73529547245287608</v>
      </c>
      <c r="D28" s="5">
        <f t="shared" si="1"/>
        <v>0.75073294255171152</v>
      </c>
      <c r="E28" s="5">
        <v>3.0329100000000002</v>
      </c>
      <c r="F28" s="5">
        <v>20.2941</v>
      </c>
      <c r="G28" s="5">
        <f t="shared" si="2"/>
        <v>0.49019658549278911</v>
      </c>
      <c r="H28" s="5">
        <f t="shared" si="3"/>
        <v>0.75638172974786155</v>
      </c>
      <c r="I28" s="5">
        <v>3.0329100000000002</v>
      </c>
      <c r="J28" s="5">
        <v>20.2865</v>
      </c>
      <c r="K28" s="5">
        <f t="shared" si="4"/>
        <v>0.3787879923265991</v>
      </c>
      <c r="L28" s="5">
        <f t="shared" si="5"/>
        <v>0.99769835688255226</v>
      </c>
      <c r="M28" s="5">
        <v>3.0329100000000002</v>
      </c>
      <c r="N28" s="5">
        <v>15.3818</v>
      </c>
      <c r="O28" s="5">
        <f t="shared" si="6"/>
        <v>0.58139592838247145</v>
      </c>
      <c r="P28" s="5">
        <f t="shared" si="7"/>
        <v>0.80664327779788036</v>
      </c>
      <c r="Q28" s="5">
        <v>3.0329100000000002</v>
      </c>
      <c r="R28" s="5">
        <v>14.7568</v>
      </c>
      <c r="S28" s="5">
        <f t="shared" si="8"/>
        <v>0.67567669926704843</v>
      </c>
      <c r="T28" s="5">
        <f t="shared" si="9"/>
        <v>0.64160000000000006</v>
      </c>
      <c r="U28" s="5">
        <v>3.0329100000000002</v>
      </c>
      <c r="V28" s="5">
        <v>15.2562</v>
      </c>
      <c r="W28" s="5">
        <f t="shared" si="10"/>
        <v>0.36231934266893806</v>
      </c>
      <c r="X28" s="5">
        <f t="shared" si="11"/>
        <v>0.59203234869534171</v>
      </c>
    </row>
    <row r="29" spans="1:24" ht="20" customHeight="1" x14ac:dyDescent="0.15">
      <c r="A29" s="25">
        <v>3.15422</v>
      </c>
      <c r="B29" s="4">
        <v>12.397919999999999</v>
      </c>
      <c r="C29" s="5">
        <f t="shared" si="0"/>
        <v>0.76470573974180256</v>
      </c>
      <c r="D29" s="5">
        <f t="shared" si="1"/>
        <v>0.7505234871539066</v>
      </c>
      <c r="E29" s="5">
        <v>3.15422</v>
      </c>
      <c r="F29" s="5">
        <v>17.7074</v>
      </c>
      <c r="G29" s="5">
        <f t="shared" si="2"/>
        <v>0.50980341450721101</v>
      </c>
      <c r="H29" s="5">
        <f t="shared" si="3"/>
        <v>0.65997279215817817</v>
      </c>
      <c r="I29" s="5">
        <v>3.15422</v>
      </c>
      <c r="J29" s="5">
        <v>14.8209</v>
      </c>
      <c r="K29" s="5">
        <f t="shared" si="4"/>
        <v>0.39393871270707187</v>
      </c>
      <c r="L29" s="5">
        <f t="shared" si="5"/>
        <v>0.72889791622609212</v>
      </c>
      <c r="M29" s="5">
        <v>3.15422</v>
      </c>
      <c r="N29" s="5">
        <v>16.8371</v>
      </c>
      <c r="O29" s="5">
        <f t="shared" si="6"/>
        <v>0.60465053866503093</v>
      </c>
      <c r="P29" s="5">
        <f t="shared" si="7"/>
        <v>0.88296126153055499</v>
      </c>
      <c r="Q29" s="5">
        <v>3.15422</v>
      </c>
      <c r="R29" s="5">
        <v>19.864899999999999</v>
      </c>
      <c r="S29" s="5">
        <f t="shared" si="8"/>
        <v>0.70270234143515942</v>
      </c>
      <c r="T29" s="5">
        <f t="shared" si="9"/>
        <v>0.86369130434782604</v>
      </c>
      <c r="U29" s="5">
        <v>3.15422</v>
      </c>
      <c r="V29" s="5">
        <v>12.4892</v>
      </c>
      <c r="W29" s="5">
        <f t="shared" si="10"/>
        <v>0.37681135181499542</v>
      </c>
      <c r="X29" s="5">
        <f t="shared" si="11"/>
        <v>0.48465610108191171</v>
      </c>
    </row>
    <row r="30" spans="1:24" ht="20" customHeight="1" x14ac:dyDescent="0.15">
      <c r="A30" s="25">
        <v>3.2755399999999999</v>
      </c>
      <c r="B30" s="4">
        <v>11.816610000000001</v>
      </c>
      <c r="C30" s="5">
        <f t="shared" si="0"/>
        <v>0.79411843142008609</v>
      </c>
      <c r="D30" s="5">
        <f t="shared" si="1"/>
        <v>0.71533316423543025</v>
      </c>
      <c r="E30" s="5">
        <v>3.2755399999999999</v>
      </c>
      <c r="F30" s="5">
        <v>22.1615</v>
      </c>
      <c r="G30" s="5">
        <f t="shared" si="2"/>
        <v>0.52941185977989791</v>
      </c>
      <c r="H30" s="5">
        <f t="shared" si="3"/>
        <v>0.82598162538901621</v>
      </c>
      <c r="I30" s="5">
        <v>3.2755399999999999</v>
      </c>
      <c r="J30" s="5">
        <v>17.223099999999999</v>
      </c>
      <c r="K30" s="5">
        <f t="shared" si="4"/>
        <v>0.40909068201346838</v>
      </c>
      <c r="L30" s="5">
        <f t="shared" si="5"/>
        <v>0.84703909350671058</v>
      </c>
      <c r="M30" s="5">
        <v>3.2755399999999999</v>
      </c>
      <c r="N30" s="5">
        <v>13.111499999999999</v>
      </c>
      <c r="O30" s="5">
        <f t="shared" si="6"/>
        <v>0.62790706590499556</v>
      </c>
      <c r="P30" s="5">
        <f t="shared" si="7"/>
        <v>0.68758554504979308</v>
      </c>
      <c r="Q30" s="5">
        <v>3.2755399999999999</v>
      </c>
      <c r="R30" s="5">
        <v>17.7027</v>
      </c>
      <c r="S30" s="5">
        <f t="shared" si="8"/>
        <v>0.72973021141978744</v>
      </c>
      <c r="T30" s="5">
        <f t="shared" si="9"/>
        <v>0.76968260869565219</v>
      </c>
      <c r="U30" s="5">
        <v>3.2755399999999999</v>
      </c>
      <c r="V30" s="5">
        <v>19.671099999999999</v>
      </c>
      <c r="W30" s="5">
        <f t="shared" si="10"/>
        <v>0.39130455558714677</v>
      </c>
      <c r="X30" s="5">
        <f t="shared" si="11"/>
        <v>0.76335703087406659</v>
      </c>
    </row>
    <row r="31" spans="1:24" ht="20" customHeight="1" x14ac:dyDescent="0.15">
      <c r="A31" s="25">
        <v>3.3968600000000002</v>
      </c>
      <c r="B31" s="4">
        <v>11.53633</v>
      </c>
      <c r="C31" s="5">
        <f t="shared" si="0"/>
        <v>0.82353112309836973</v>
      </c>
      <c r="D31" s="5">
        <f t="shared" si="1"/>
        <v>0.69836606628839581</v>
      </c>
      <c r="E31" s="5">
        <v>3.3968600000000002</v>
      </c>
      <c r="F31" s="5">
        <v>22.634399999999999</v>
      </c>
      <c r="G31" s="5">
        <f t="shared" si="2"/>
        <v>0.54902030505258503</v>
      </c>
      <c r="H31" s="5">
        <f t="shared" si="3"/>
        <v>0.84360708894728009</v>
      </c>
      <c r="I31" s="5">
        <v>3.3968600000000002</v>
      </c>
      <c r="J31" s="5">
        <v>9.7189999999999994</v>
      </c>
      <c r="K31" s="5">
        <f t="shared" si="4"/>
        <v>0.42424265131986488</v>
      </c>
      <c r="L31" s="5">
        <f t="shared" si="5"/>
        <v>0.47798439013834443</v>
      </c>
      <c r="M31" s="5">
        <v>3.3968600000000002</v>
      </c>
      <c r="N31" s="5">
        <v>13.5251</v>
      </c>
      <c r="O31" s="5">
        <f t="shared" si="6"/>
        <v>0.65116359314496042</v>
      </c>
      <c r="P31" s="5">
        <f t="shared" si="7"/>
        <v>0.70927531215749207</v>
      </c>
      <c r="Q31" s="5">
        <v>3.3968600000000002</v>
      </c>
      <c r="R31" s="5">
        <v>18.027000000000001</v>
      </c>
      <c r="S31" s="5">
        <f t="shared" si="8"/>
        <v>0.75675808140441558</v>
      </c>
      <c r="T31" s="5">
        <f t="shared" si="9"/>
        <v>0.78378260869565219</v>
      </c>
      <c r="U31" s="5">
        <v>3.3968600000000002</v>
      </c>
      <c r="V31" s="5">
        <v>17.3611</v>
      </c>
      <c r="W31" s="5">
        <f t="shared" si="10"/>
        <v>0.40579775935929813</v>
      </c>
      <c r="X31" s="5">
        <f t="shared" si="11"/>
        <v>0.67371513279418838</v>
      </c>
    </row>
    <row r="32" spans="1:24" ht="20" customHeight="1" x14ac:dyDescent="0.15">
      <c r="A32" s="25">
        <v>3.51817</v>
      </c>
      <c r="B32" s="4">
        <v>16.519030000000001</v>
      </c>
      <c r="C32" s="5">
        <f t="shared" si="0"/>
        <v>0.85294139038729622</v>
      </c>
      <c r="D32" s="5">
        <f t="shared" si="1"/>
        <v>1</v>
      </c>
      <c r="E32" s="5">
        <v>3.51817</v>
      </c>
      <c r="F32" s="5">
        <v>20.392499999999998</v>
      </c>
      <c r="G32" s="5">
        <f t="shared" si="2"/>
        <v>0.56862713406700682</v>
      </c>
      <c r="H32" s="5">
        <f t="shared" si="3"/>
        <v>0.76004919774137636</v>
      </c>
      <c r="I32" s="5">
        <v>3.51817</v>
      </c>
      <c r="J32" s="5">
        <v>15.4628</v>
      </c>
      <c r="K32" s="5">
        <f t="shared" si="4"/>
        <v>0.43939337170033765</v>
      </c>
      <c r="L32" s="5">
        <f t="shared" si="5"/>
        <v>0.76046682043741054</v>
      </c>
      <c r="M32" s="5">
        <v>3.51817</v>
      </c>
      <c r="N32" s="5">
        <v>10.7089</v>
      </c>
      <c r="O32" s="5">
        <f t="shared" si="6"/>
        <v>0.6744182034275199</v>
      </c>
      <c r="P32" s="5">
        <f t="shared" si="7"/>
        <v>0.56158981378055373</v>
      </c>
      <c r="Q32" s="5">
        <v>3.51817</v>
      </c>
      <c r="R32" s="5">
        <v>20.7027</v>
      </c>
      <c r="S32" s="5">
        <f t="shared" si="8"/>
        <v>0.78378372357252668</v>
      </c>
      <c r="T32" s="5">
        <f t="shared" si="9"/>
        <v>0.90011739130434787</v>
      </c>
      <c r="U32" s="5">
        <v>3.51817</v>
      </c>
      <c r="V32" s="5">
        <v>18.7742</v>
      </c>
      <c r="W32" s="5">
        <f t="shared" si="10"/>
        <v>0.42028976850535549</v>
      </c>
      <c r="X32" s="5">
        <f t="shared" si="11"/>
        <v>0.72855191468885339</v>
      </c>
    </row>
    <row r="33" spans="1:24" ht="20" customHeight="1" x14ac:dyDescent="0.15">
      <c r="A33" s="25">
        <v>3.6394899999999999</v>
      </c>
      <c r="B33" s="4">
        <v>14.55363</v>
      </c>
      <c r="C33" s="5">
        <f t="shared" si="0"/>
        <v>0.88235408206557975</v>
      </c>
      <c r="D33" s="5">
        <f t="shared" si="1"/>
        <v>0.88102206969779695</v>
      </c>
      <c r="E33" s="5">
        <v>3.6394899999999999</v>
      </c>
      <c r="F33" s="5">
        <v>17.553599999999999</v>
      </c>
      <c r="G33" s="5">
        <f t="shared" si="2"/>
        <v>0.58823557933969384</v>
      </c>
      <c r="H33" s="5">
        <f t="shared" si="3"/>
        <v>0.65424050986750149</v>
      </c>
      <c r="I33" s="5">
        <v>3.6394899999999999</v>
      </c>
      <c r="J33" s="5">
        <v>16.859500000000001</v>
      </c>
      <c r="K33" s="5">
        <f t="shared" si="4"/>
        <v>0.45454534100673416</v>
      </c>
      <c r="L33" s="5">
        <f t="shared" si="5"/>
        <v>0.82915709697884743</v>
      </c>
      <c r="M33" s="5">
        <v>3.6394899999999999</v>
      </c>
      <c r="N33" s="5">
        <v>8.4133999999999993</v>
      </c>
      <c r="O33" s="5">
        <f t="shared" si="6"/>
        <v>0.69767473066748464</v>
      </c>
      <c r="P33" s="5">
        <f t="shared" si="7"/>
        <v>0.44121055750462795</v>
      </c>
      <c r="Q33" s="5">
        <v>3.6394899999999999</v>
      </c>
      <c r="R33" s="5">
        <v>16.756799999999998</v>
      </c>
      <c r="S33" s="5">
        <f t="shared" si="8"/>
        <v>0.81081159355715471</v>
      </c>
      <c r="T33" s="5">
        <f t="shared" si="9"/>
        <v>0.72855652173913032</v>
      </c>
      <c r="U33" s="5">
        <v>3.6394899999999999</v>
      </c>
      <c r="V33" s="5">
        <v>17.069900000000001</v>
      </c>
      <c r="W33" s="5">
        <f t="shared" si="10"/>
        <v>0.43478297227750684</v>
      </c>
      <c r="X33" s="5">
        <f t="shared" si="11"/>
        <v>0.66241482079381586</v>
      </c>
    </row>
    <row r="34" spans="1:24" ht="20" customHeight="1" x14ac:dyDescent="0.15">
      <c r="A34" s="25">
        <v>3.7608100000000002</v>
      </c>
      <c r="B34" s="4">
        <v>14.858129999999999</v>
      </c>
      <c r="C34" s="5">
        <f t="shared" si="0"/>
        <v>0.91176677374386339</v>
      </c>
      <c r="D34" s="5">
        <f t="shared" si="1"/>
        <v>0.8994553554294652</v>
      </c>
      <c r="E34" s="5">
        <v>3.7608100000000002</v>
      </c>
      <c r="F34" s="5">
        <v>19.297999999999998</v>
      </c>
      <c r="G34" s="5">
        <f t="shared" si="2"/>
        <v>0.60784402461238096</v>
      </c>
      <c r="H34" s="5">
        <f t="shared" si="3"/>
        <v>0.71925607051676255</v>
      </c>
      <c r="I34" s="5">
        <v>3.7608100000000002</v>
      </c>
      <c r="J34" s="5">
        <v>11.8264</v>
      </c>
      <c r="K34" s="5">
        <f t="shared" si="4"/>
        <v>0.46969731031313067</v>
      </c>
      <c r="L34" s="5">
        <f t="shared" si="5"/>
        <v>0.58162718299538185</v>
      </c>
      <c r="M34" s="5">
        <v>3.7608100000000002</v>
      </c>
      <c r="N34" s="5">
        <v>8.1379000000000001</v>
      </c>
      <c r="O34" s="5">
        <f t="shared" si="6"/>
        <v>0.72093125790744939</v>
      </c>
      <c r="P34" s="5">
        <f t="shared" si="7"/>
        <v>0.42676294909512352</v>
      </c>
      <c r="Q34" s="5">
        <v>3.7608100000000002</v>
      </c>
      <c r="R34" s="5">
        <v>14.675700000000001</v>
      </c>
      <c r="S34" s="5">
        <f t="shared" si="8"/>
        <v>0.83783946354178285</v>
      </c>
      <c r="T34" s="5">
        <f t="shared" si="9"/>
        <v>0.63807391304347827</v>
      </c>
      <c r="U34" s="5">
        <v>3.7608100000000002</v>
      </c>
      <c r="V34" s="5">
        <v>20.423400000000001</v>
      </c>
      <c r="W34" s="5">
        <f t="shared" si="10"/>
        <v>0.44927617604965825</v>
      </c>
      <c r="X34" s="5">
        <f t="shared" si="11"/>
        <v>0.79255079707557863</v>
      </c>
    </row>
    <row r="35" spans="1:24" ht="20" customHeight="1" x14ac:dyDescent="0.15">
      <c r="A35" s="25">
        <v>3.88212</v>
      </c>
      <c r="B35" s="4">
        <v>12.089969999999999</v>
      </c>
      <c r="C35" s="5">
        <f t="shared" si="0"/>
        <v>0.94117704103278998</v>
      </c>
      <c r="D35" s="5">
        <f t="shared" si="1"/>
        <v>0.73188135138685495</v>
      </c>
      <c r="E35" s="5">
        <v>3.88212</v>
      </c>
      <c r="F35" s="5">
        <v>19.203399999999998</v>
      </c>
      <c r="G35" s="5">
        <f t="shared" ref="G35:G54" si="12">E35/6.18713</f>
        <v>0.62745085362680275</v>
      </c>
      <c r="H35" s="5">
        <f t="shared" ref="H35:H54" si="13">F35/26.8305</f>
        <v>0.71573023238478595</v>
      </c>
      <c r="I35" s="5">
        <v>3.88212</v>
      </c>
      <c r="J35" s="5">
        <v>13.3223</v>
      </c>
      <c r="K35" s="5">
        <f t="shared" ref="K35:K69" si="14">I35/8.00688</f>
        <v>0.48484803069360344</v>
      </c>
      <c r="L35" s="5">
        <f t="shared" ref="L35:L69" si="15">J35/20.3333</f>
        <v>0.65519615605927217</v>
      </c>
      <c r="M35" s="5">
        <v>3.88212</v>
      </c>
      <c r="N35" s="5">
        <v>10.286199999999999</v>
      </c>
      <c r="O35" s="5">
        <f t="shared" si="6"/>
        <v>0.74418586819000887</v>
      </c>
      <c r="P35" s="5">
        <f t="shared" si="7"/>
        <v>0.53942282984335743</v>
      </c>
      <c r="Q35" s="5">
        <v>3.88212</v>
      </c>
      <c r="R35" s="5">
        <v>18.1081</v>
      </c>
      <c r="S35" s="5">
        <f t="shared" si="8"/>
        <v>0.86486510570989383</v>
      </c>
      <c r="T35" s="5">
        <f t="shared" si="9"/>
        <v>0.78730869565217387</v>
      </c>
      <c r="U35" s="5">
        <v>3.88212</v>
      </c>
      <c r="V35" s="5">
        <v>19.043500000000002</v>
      </c>
      <c r="W35" s="5">
        <f t="shared" ref="W35:W66" si="16">U35/8.37082</f>
        <v>0.46376818519571561</v>
      </c>
      <c r="X35" s="5">
        <f t="shared" ref="X35:X66" si="17">V35/25.7692</f>
        <v>0.73900237492820886</v>
      </c>
    </row>
    <row r="36" spans="1:24" ht="20" customHeight="1" x14ac:dyDescent="0.15">
      <c r="A36" s="25">
        <v>4.0034400000000003</v>
      </c>
      <c r="B36" s="4">
        <v>8.3840800000000009</v>
      </c>
      <c r="C36" s="5">
        <f t="shared" si="0"/>
        <v>0.97058973271107352</v>
      </c>
      <c r="D36" s="5">
        <f t="shared" si="1"/>
        <v>0.50754069700218474</v>
      </c>
      <c r="E36" s="5">
        <v>4.0034400000000003</v>
      </c>
      <c r="F36" s="5">
        <v>26.830500000000001</v>
      </c>
      <c r="G36" s="5">
        <f t="shared" si="12"/>
        <v>0.64705929889948988</v>
      </c>
      <c r="H36" s="5">
        <f t="shared" si="13"/>
        <v>1</v>
      </c>
      <c r="I36" s="5">
        <v>4.0034400000000003</v>
      </c>
      <c r="J36" s="5">
        <v>16</v>
      </c>
      <c r="K36" s="5">
        <f t="shared" si="14"/>
        <v>0.5</v>
      </c>
      <c r="L36" s="5">
        <f t="shared" si="15"/>
        <v>0.78688653587956692</v>
      </c>
      <c r="M36" s="5">
        <v>4.0034400000000003</v>
      </c>
      <c r="N36" s="5">
        <v>16.1508</v>
      </c>
      <c r="O36" s="5">
        <f t="shared" si="6"/>
        <v>0.76744239542997361</v>
      </c>
      <c r="P36" s="5">
        <f t="shared" si="7"/>
        <v>0.84697072196088929</v>
      </c>
      <c r="Q36" s="5">
        <v>4.0034400000000003</v>
      </c>
      <c r="R36" s="5">
        <v>9.8649000000000004</v>
      </c>
      <c r="S36" s="5">
        <f t="shared" si="8"/>
        <v>0.89189297569452197</v>
      </c>
      <c r="T36" s="5">
        <f t="shared" si="9"/>
        <v>0.42890869565217393</v>
      </c>
      <c r="U36" s="5">
        <v>4.0034400000000003</v>
      </c>
      <c r="V36" s="5">
        <v>25.489599999999999</v>
      </c>
      <c r="W36" s="5">
        <f t="shared" si="16"/>
        <v>0.47826138896786696</v>
      </c>
      <c r="X36" s="5">
        <f t="shared" si="17"/>
        <v>0.98914983779085097</v>
      </c>
    </row>
    <row r="37" spans="1:24" ht="20" customHeight="1" x14ac:dyDescent="0.15">
      <c r="A37" s="25">
        <v>4.1247499999999997</v>
      </c>
      <c r="B37" s="4">
        <v>11</v>
      </c>
      <c r="C37" s="5">
        <f t="shared" si="0"/>
        <v>1</v>
      </c>
      <c r="D37" s="5">
        <f t="shared" si="1"/>
        <v>0.66589866354138227</v>
      </c>
      <c r="E37" s="5">
        <v>4.1247499999999997</v>
      </c>
      <c r="F37" s="5">
        <v>21.333300000000001</v>
      </c>
      <c r="G37" s="5">
        <f t="shared" si="12"/>
        <v>0.66666612791391155</v>
      </c>
      <c r="H37" s="5">
        <f t="shared" si="13"/>
        <v>0.79511376977693304</v>
      </c>
      <c r="I37" s="5">
        <v>4.1247499999999997</v>
      </c>
      <c r="J37" s="5">
        <v>11.9284</v>
      </c>
      <c r="K37" s="5">
        <f t="shared" si="14"/>
        <v>0.51515072038047272</v>
      </c>
      <c r="L37" s="5">
        <f t="shared" si="15"/>
        <v>0.58664358466161415</v>
      </c>
      <c r="M37" s="5">
        <v>4.1247499999999997</v>
      </c>
      <c r="N37" s="5">
        <v>17.055199999999999</v>
      </c>
      <c r="O37" s="5">
        <f t="shared" si="6"/>
        <v>0.7906970057125331</v>
      </c>
      <c r="P37" s="5">
        <f t="shared" si="7"/>
        <v>0.89439873301553841</v>
      </c>
      <c r="Q37" s="5">
        <v>4.1247499999999997</v>
      </c>
      <c r="R37" s="5">
        <v>22.351400000000002</v>
      </c>
      <c r="S37" s="5">
        <f t="shared" si="8"/>
        <v>0.91891861786263285</v>
      </c>
      <c r="T37" s="5">
        <f t="shared" si="9"/>
        <v>0.97180000000000011</v>
      </c>
      <c r="U37" s="5">
        <v>4.1247499999999997</v>
      </c>
      <c r="V37" s="5">
        <v>25.090499999999999</v>
      </c>
      <c r="W37" s="5">
        <f t="shared" si="16"/>
        <v>0.49275339811392427</v>
      </c>
      <c r="X37" s="5">
        <f t="shared" si="17"/>
        <v>0.97366235661176903</v>
      </c>
    </row>
    <row r="38" spans="1:24" ht="20" customHeight="1" x14ac:dyDescent="0.15">
      <c r="A38" s="26"/>
      <c r="B38" s="6"/>
      <c r="C38" s="7"/>
      <c r="D38" s="7"/>
      <c r="E38" s="5">
        <v>4.2460699999999996</v>
      </c>
      <c r="F38" s="5">
        <v>23.6724</v>
      </c>
      <c r="G38" s="5">
        <f t="shared" si="12"/>
        <v>0.68627457318659857</v>
      </c>
      <c r="H38" s="5">
        <f t="shared" si="13"/>
        <v>0.88229440375691837</v>
      </c>
      <c r="I38" s="5">
        <v>4.2460699999999996</v>
      </c>
      <c r="J38" s="5">
        <v>16.082599999999999</v>
      </c>
      <c r="K38" s="5">
        <f t="shared" si="14"/>
        <v>0.53030268968686922</v>
      </c>
      <c r="L38" s="5">
        <f t="shared" si="15"/>
        <v>0.79094883762104518</v>
      </c>
      <c r="M38" s="5">
        <v>4.2460699999999996</v>
      </c>
      <c r="N38" s="5">
        <v>13.4452</v>
      </c>
      <c r="O38" s="5">
        <f t="shared" si="6"/>
        <v>0.81395353295249773</v>
      </c>
      <c r="P38" s="5">
        <f t="shared" si="7"/>
        <v>0.70508524351168655</v>
      </c>
      <c r="Q38" s="5">
        <v>4.2460699999999996</v>
      </c>
      <c r="R38" s="5">
        <v>18.324300000000001</v>
      </c>
      <c r="S38" s="5">
        <f t="shared" si="8"/>
        <v>0.94594648784726088</v>
      </c>
      <c r="T38" s="5">
        <f t="shared" si="9"/>
        <v>0.79670869565217395</v>
      </c>
      <c r="U38" s="5">
        <v>4.2460699999999996</v>
      </c>
      <c r="V38" s="5">
        <v>22.488099999999999</v>
      </c>
      <c r="W38" s="5">
        <f t="shared" si="16"/>
        <v>0.50724660188607562</v>
      </c>
      <c r="X38" s="5">
        <f t="shared" si="17"/>
        <v>0.87267357931173639</v>
      </c>
    </row>
    <row r="39" spans="1:24" ht="20" customHeight="1" x14ac:dyDescent="0.15">
      <c r="A39" s="26"/>
      <c r="B39" s="6"/>
      <c r="C39" s="7"/>
      <c r="D39" s="7"/>
      <c r="E39" s="5">
        <v>4.3673900000000003</v>
      </c>
      <c r="F39" s="5">
        <v>17.954999999999998</v>
      </c>
      <c r="G39" s="5">
        <f t="shared" si="12"/>
        <v>0.70588301845928569</v>
      </c>
      <c r="H39" s="5">
        <f t="shared" si="13"/>
        <v>0.66920109576787601</v>
      </c>
      <c r="I39" s="5">
        <v>4.3673900000000003</v>
      </c>
      <c r="J39" s="5">
        <v>13.545500000000001</v>
      </c>
      <c r="K39" s="5">
        <f t="shared" si="14"/>
        <v>0.54545465899326584</v>
      </c>
      <c r="L39" s="5">
        <f t="shared" si="15"/>
        <v>0.66617322323479222</v>
      </c>
      <c r="M39" s="5">
        <v>4.3673900000000003</v>
      </c>
      <c r="N39" s="5">
        <v>10.5044</v>
      </c>
      <c r="O39" s="5">
        <f t="shared" si="6"/>
        <v>0.83721006019246269</v>
      </c>
      <c r="P39" s="5">
        <f t="shared" si="7"/>
        <v>0.55086554546932442</v>
      </c>
      <c r="Q39" s="5">
        <v>4.3673900000000003</v>
      </c>
      <c r="R39" s="5">
        <v>14.8378</v>
      </c>
      <c r="S39" s="5">
        <f t="shared" si="8"/>
        <v>0.97297435783188913</v>
      </c>
      <c r="T39" s="5">
        <f t="shared" si="9"/>
        <v>0.6451217391304348</v>
      </c>
      <c r="U39" s="5">
        <v>4.3673900000000003</v>
      </c>
      <c r="V39" s="5">
        <v>25.069900000000001</v>
      </c>
      <c r="W39" s="5">
        <f t="shared" si="16"/>
        <v>0.52173980565822708</v>
      </c>
      <c r="X39" s="5">
        <f t="shared" si="17"/>
        <v>0.97286295267218226</v>
      </c>
    </row>
    <row r="40" spans="1:24" ht="20" customHeight="1" x14ac:dyDescent="0.15">
      <c r="A40" s="26"/>
      <c r="B40" s="6"/>
      <c r="C40" s="7"/>
      <c r="D40" s="7"/>
      <c r="E40" s="5">
        <v>4.4886999999999997</v>
      </c>
      <c r="F40" s="5">
        <v>24.764299999999999</v>
      </c>
      <c r="G40" s="5">
        <f t="shared" si="12"/>
        <v>0.72548984747370748</v>
      </c>
      <c r="H40" s="5">
        <f t="shared" si="13"/>
        <v>0.92299062633942708</v>
      </c>
      <c r="I40" s="5">
        <v>4.4886999999999997</v>
      </c>
      <c r="J40" s="5">
        <v>9.7796000000000003</v>
      </c>
      <c r="K40" s="5">
        <f t="shared" si="14"/>
        <v>0.56060537937373855</v>
      </c>
      <c r="L40" s="5">
        <f t="shared" si="15"/>
        <v>0.48096472289298836</v>
      </c>
      <c r="M40" s="5">
        <v>4.4886999999999997</v>
      </c>
      <c r="N40" s="5">
        <v>9.8237000000000005</v>
      </c>
      <c r="O40" s="5">
        <f t="shared" si="6"/>
        <v>0.86046467047502206</v>
      </c>
      <c r="P40" s="5">
        <f t="shared" si="7"/>
        <v>0.51516867779473385</v>
      </c>
      <c r="Q40" s="5">
        <v>4.4886999999999997</v>
      </c>
      <c r="R40" s="5">
        <v>21</v>
      </c>
      <c r="S40" s="5">
        <f t="shared" si="8"/>
        <v>1</v>
      </c>
      <c r="T40" s="5">
        <f t="shared" si="9"/>
        <v>0.91304347826086951</v>
      </c>
      <c r="U40" s="5">
        <v>4.4886999999999997</v>
      </c>
      <c r="V40" s="5">
        <v>23.892499999999998</v>
      </c>
      <c r="W40" s="5">
        <f t="shared" si="16"/>
        <v>0.53623181480428439</v>
      </c>
      <c r="X40" s="5">
        <f t="shared" si="17"/>
        <v>0.92717274886298362</v>
      </c>
    </row>
    <row r="41" spans="1:24" ht="20" customHeight="1" x14ac:dyDescent="0.15">
      <c r="A41" s="26"/>
      <c r="B41" s="6"/>
      <c r="C41" s="7"/>
      <c r="D41" s="7"/>
      <c r="E41" s="5">
        <v>4.6100199999999996</v>
      </c>
      <c r="F41" s="5">
        <v>23.596299999999999</v>
      </c>
      <c r="G41" s="5">
        <f t="shared" si="12"/>
        <v>0.7450982927463945</v>
      </c>
      <c r="H41" s="5">
        <f t="shared" si="13"/>
        <v>0.87945807942453547</v>
      </c>
      <c r="I41" s="5">
        <v>4.6100199999999996</v>
      </c>
      <c r="J41" s="5">
        <v>9.9779999999999998</v>
      </c>
      <c r="K41" s="5">
        <f t="shared" si="14"/>
        <v>0.57575734868013495</v>
      </c>
      <c r="L41" s="5">
        <f t="shared" si="15"/>
        <v>0.49072211593789494</v>
      </c>
      <c r="M41" s="5">
        <v>4.6100199999999996</v>
      </c>
      <c r="N41" s="5">
        <v>10.688700000000001</v>
      </c>
      <c r="O41" s="5">
        <f t="shared" si="6"/>
        <v>0.88372119771498669</v>
      </c>
      <c r="P41" s="5">
        <f t="shared" si="7"/>
        <v>0.56053049730188953</v>
      </c>
      <c r="Q41" s="7"/>
      <c r="R41" s="7"/>
      <c r="S41" s="7"/>
      <c r="T41" s="7"/>
      <c r="U41" s="5">
        <v>4.6100199999999996</v>
      </c>
      <c r="V41" s="5">
        <v>22.199100000000001</v>
      </c>
      <c r="W41" s="5">
        <f t="shared" si="16"/>
        <v>0.55072501857643574</v>
      </c>
      <c r="X41" s="5">
        <f t="shared" si="17"/>
        <v>0.86145864054763055</v>
      </c>
    </row>
    <row r="42" spans="1:24" ht="20" customHeight="1" x14ac:dyDescent="0.15">
      <c r="A42" s="26"/>
      <c r="B42" s="6"/>
      <c r="C42" s="7"/>
      <c r="D42" s="7"/>
      <c r="E42" s="5">
        <v>4.7313400000000003</v>
      </c>
      <c r="F42" s="5">
        <v>25.234100000000002</v>
      </c>
      <c r="G42" s="5">
        <f t="shared" si="12"/>
        <v>0.76470673801908162</v>
      </c>
      <c r="H42" s="5">
        <f t="shared" si="13"/>
        <v>0.94050054974748887</v>
      </c>
      <c r="I42" s="5">
        <v>4.7313400000000003</v>
      </c>
      <c r="J42" s="5">
        <v>13.4711</v>
      </c>
      <c r="K42" s="5">
        <f t="shared" si="14"/>
        <v>0.59090931798653157</v>
      </c>
      <c r="L42" s="5">
        <f t="shared" si="15"/>
        <v>0.66251420084295221</v>
      </c>
      <c r="M42" s="5">
        <v>4.7313400000000003</v>
      </c>
      <c r="N42" s="5">
        <v>12.501799999999999</v>
      </c>
      <c r="O42" s="5">
        <f t="shared" si="6"/>
        <v>0.90697772495495166</v>
      </c>
      <c r="P42" s="5">
        <f t="shared" si="7"/>
        <v>0.65561201747347775</v>
      </c>
      <c r="Q42" s="7"/>
      <c r="R42" s="7"/>
      <c r="S42" s="7"/>
      <c r="T42" s="7"/>
      <c r="U42" s="5">
        <v>4.7313400000000003</v>
      </c>
      <c r="V42" s="5">
        <v>20.9452</v>
      </c>
      <c r="W42" s="5">
        <f t="shared" si="16"/>
        <v>0.5652182223485871</v>
      </c>
      <c r="X42" s="5">
        <f t="shared" si="17"/>
        <v>0.81279977647734503</v>
      </c>
    </row>
    <row r="43" spans="1:24" ht="20" customHeight="1" x14ac:dyDescent="0.15">
      <c r="A43" s="26"/>
      <c r="B43" s="6"/>
      <c r="C43" s="7"/>
      <c r="D43" s="7"/>
      <c r="E43" s="5">
        <v>4.8526499999999997</v>
      </c>
      <c r="F43" s="5">
        <v>22.3795</v>
      </c>
      <c r="G43" s="5">
        <f t="shared" si="12"/>
        <v>0.78431356703350341</v>
      </c>
      <c r="H43" s="5">
        <f t="shared" si="13"/>
        <v>0.83410670691936417</v>
      </c>
      <c r="I43" s="5">
        <v>4.8526499999999997</v>
      </c>
      <c r="J43" s="5">
        <v>12.8127</v>
      </c>
      <c r="K43" s="5">
        <f t="shared" si="14"/>
        <v>0.60606003836700428</v>
      </c>
      <c r="L43" s="5">
        <f t="shared" si="15"/>
        <v>0.63013381989150796</v>
      </c>
      <c r="M43" s="5">
        <v>4.8526499999999997</v>
      </c>
      <c r="N43" s="5">
        <v>13.963800000000001</v>
      </c>
      <c r="O43" s="5">
        <f t="shared" si="6"/>
        <v>0.93023233523751103</v>
      </c>
      <c r="P43" s="5">
        <f t="shared" si="7"/>
        <v>0.73228135865204602</v>
      </c>
      <c r="Q43" s="7"/>
      <c r="R43" s="7"/>
      <c r="S43" s="7"/>
      <c r="T43" s="7"/>
      <c r="U43" s="5">
        <v>4.8526499999999997</v>
      </c>
      <c r="V43" s="5">
        <v>24.550899999999999</v>
      </c>
      <c r="W43" s="5">
        <f t="shared" si="16"/>
        <v>0.5797102314946444</v>
      </c>
      <c r="X43" s="5">
        <f t="shared" si="17"/>
        <v>0.95272263011657321</v>
      </c>
    </row>
    <row r="44" spans="1:24" ht="20" customHeight="1" x14ac:dyDescent="0.15">
      <c r="A44" s="26"/>
      <c r="B44" s="6"/>
      <c r="C44" s="7"/>
      <c r="D44" s="7"/>
      <c r="E44" s="5">
        <v>4.9739699999999996</v>
      </c>
      <c r="F44" s="5">
        <v>19.231400000000001</v>
      </c>
      <c r="G44" s="5">
        <f t="shared" si="12"/>
        <v>0.80392201230619043</v>
      </c>
      <c r="H44" s="5">
        <f t="shared" si="13"/>
        <v>0.71677382083822516</v>
      </c>
      <c r="I44" s="5">
        <v>4.9739699999999996</v>
      </c>
      <c r="J44" s="5">
        <v>14.410500000000001</v>
      </c>
      <c r="K44" s="5">
        <f t="shared" si="14"/>
        <v>0.62121200767340079</v>
      </c>
      <c r="L44" s="5">
        <f t="shared" si="15"/>
        <v>0.70871427658078123</v>
      </c>
      <c r="M44" s="5">
        <v>4.9739699999999996</v>
      </c>
      <c r="N44" s="5">
        <v>5.6669999999999998</v>
      </c>
      <c r="O44" s="5">
        <f t="shared" si="6"/>
        <v>0.95348886247747577</v>
      </c>
      <c r="P44" s="5">
        <f t="shared" si="7"/>
        <v>0.29718546953416297</v>
      </c>
      <c r="Q44" s="7"/>
      <c r="R44" s="7"/>
      <c r="S44" s="7"/>
      <c r="T44" s="7"/>
      <c r="U44" s="5">
        <v>4.9739699999999996</v>
      </c>
      <c r="V44" s="5">
        <v>22.5245</v>
      </c>
      <c r="W44" s="5">
        <f t="shared" si="16"/>
        <v>0.59420343526679575</v>
      </c>
      <c r="X44" s="5">
        <f t="shared" si="17"/>
        <v>0.87408611831178296</v>
      </c>
    </row>
    <row r="45" spans="1:24" ht="20" customHeight="1" x14ac:dyDescent="0.15">
      <c r="A45" s="26"/>
      <c r="B45" s="6"/>
      <c r="C45" s="7"/>
      <c r="D45" s="7"/>
      <c r="E45" s="5">
        <v>5.0952799999999998</v>
      </c>
      <c r="F45" s="5">
        <v>15.609</v>
      </c>
      <c r="G45" s="5">
        <f t="shared" si="12"/>
        <v>0.82352884132061233</v>
      </c>
      <c r="H45" s="5">
        <f t="shared" si="13"/>
        <v>0.58176329177615027</v>
      </c>
      <c r="I45" s="5">
        <v>5.0952799999999998</v>
      </c>
      <c r="J45" s="5">
        <v>12.4876</v>
      </c>
      <c r="K45" s="5">
        <f t="shared" si="14"/>
        <v>0.63636272805387362</v>
      </c>
      <c r="L45" s="5">
        <f t="shared" si="15"/>
        <v>0.61414526909060507</v>
      </c>
      <c r="M45" s="5">
        <v>5.0952799999999998</v>
      </c>
      <c r="N45" s="5">
        <v>9.8333999999999993</v>
      </c>
      <c r="O45" s="5">
        <f t="shared" si="6"/>
        <v>0.97674347276003526</v>
      </c>
      <c r="P45" s="5">
        <f t="shared" si="7"/>
        <v>0.51567735947013194</v>
      </c>
      <c r="Q45" s="7"/>
      <c r="R45" s="7"/>
      <c r="S45" s="7"/>
      <c r="T45" s="7"/>
      <c r="U45" s="5">
        <v>5.0952799999999998</v>
      </c>
      <c r="V45" s="5">
        <v>20.190899999999999</v>
      </c>
      <c r="W45" s="5">
        <f t="shared" si="16"/>
        <v>0.60869544441285317</v>
      </c>
      <c r="X45" s="5">
        <f t="shared" si="17"/>
        <v>0.78352839824286347</v>
      </c>
    </row>
    <row r="46" spans="1:24" ht="20" customHeight="1" x14ac:dyDescent="0.15">
      <c r="A46" s="26"/>
      <c r="B46" s="6"/>
      <c r="C46" s="7"/>
      <c r="D46" s="7"/>
      <c r="E46" s="5">
        <v>5.2165999999999997</v>
      </c>
      <c r="F46" s="5">
        <v>19.557099999999998</v>
      </c>
      <c r="G46" s="5">
        <f t="shared" si="12"/>
        <v>0.84313728659329934</v>
      </c>
      <c r="H46" s="5">
        <f t="shared" si="13"/>
        <v>0.72891299081269445</v>
      </c>
      <c r="I46" s="5">
        <v>5.2165999999999997</v>
      </c>
      <c r="J46" s="5">
        <v>12.545500000000001</v>
      </c>
      <c r="K46" s="5">
        <f t="shared" si="14"/>
        <v>0.65151469736027012</v>
      </c>
      <c r="L46" s="5">
        <f t="shared" si="15"/>
        <v>0.61699281474231926</v>
      </c>
      <c r="M46" s="5">
        <v>5.2165999999999997</v>
      </c>
      <c r="N46" s="5">
        <v>6</v>
      </c>
      <c r="O46" s="5">
        <f t="shared" si="6"/>
        <v>1</v>
      </c>
      <c r="P46" s="5">
        <f t="shared" si="7"/>
        <v>0.31464845900917199</v>
      </c>
      <c r="Q46" s="7"/>
      <c r="R46" s="7"/>
      <c r="S46" s="7"/>
      <c r="T46" s="7"/>
      <c r="U46" s="5">
        <v>5.2165999999999997</v>
      </c>
      <c r="V46" s="5">
        <v>22.479900000000001</v>
      </c>
      <c r="W46" s="5">
        <f t="shared" si="16"/>
        <v>0.62318864818500452</v>
      </c>
      <c r="X46" s="5">
        <f t="shared" si="17"/>
        <v>0.87235536997656116</v>
      </c>
    </row>
    <row r="47" spans="1:24" ht="20" customHeight="1" x14ac:dyDescent="0.15">
      <c r="A47" s="26"/>
      <c r="B47" s="6"/>
      <c r="C47" s="7"/>
      <c r="D47" s="7"/>
      <c r="E47" s="5">
        <v>5.3379200000000004</v>
      </c>
      <c r="F47" s="5">
        <v>20.577100000000002</v>
      </c>
      <c r="G47" s="5">
        <f t="shared" si="12"/>
        <v>0.86274573186598646</v>
      </c>
      <c r="H47" s="5">
        <f t="shared" si="13"/>
        <v>0.76692942733083624</v>
      </c>
      <c r="I47" s="5">
        <v>5.3379200000000004</v>
      </c>
      <c r="J47" s="5">
        <v>15</v>
      </c>
      <c r="K47" s="5">
        <f t="shared" si="14"/>
        <v>0.66666666666666663</v>
      </c>
      <c r="L47" s="5">
        <f t="shared" si="15"/>
        <v>0.73770612738709407</v>
      </c>
      <c r="M47" s="7"/>
      <c r="N47" s="7"/>
      <c r="O47" s="7"/>
      <c r="P47" s="7"/>
      <c r="Q47" s="7"/>
      <c r="R47" s="7"/>
      <c r="S47" s="7"/>
      <c r="T47" s="7"/>
      <c r="U47" s="5">
        <v>5.3379200000000004</v>
      </c>
      <c r="V47" s="5">
        <v>25.769200000000001</v>
      </c>
      <c r="W47" s="5">
        <f t="shared" si="16"/>
        <v>0.63768185195715599</v>
      </c>
      <c r="X47" s="5">
        <f t="shared" si="17"/>
        <v>1</v>
      </c>
    </row>
    <row r="48" spans="1:24" ht="20" customHeight="1" x14ac:dyDescent="0.15">
      <c r="A48" s="26"/>
      <c r="B48" s="6"/>
      <c r="C48" s="7"/>
      <c r="D48" s="7"/>
      <c r="E48" s="5">
        <v>5.4592299999999998</v>
      </c>
      <c r="F48" s="5">
        <v>22.540900000000001</v>
      </c>
      <c r="G48" s="5">
        <f t="shared" si="12"/>
        <v>0.88235256088040825</v>
      </c>
      <c r="H48" s="5">
        <f t="shared" si="13"/>
        <v>0.84012224893311716</v>
      </c>
      <c r="I48" s="5">
        <v>5.4592299999999998</v>
      </c>
      <c r="J48" s="5">
        <v>19.851199999999999</v>
      </c>
      <c r="K48" s="5">
        <f t="shared" si="14"/>
        <v>0.68181738704713934</v>
      </c>
      <c r="L48" s="5">
        <f t="shared" si="15"/>
        <v>0.97629012506577861</v>
      </c>
      <c r="M48" s="7"/>
      <c r="N48" s="7"/>
      <c r="O48" s="7"/>
      <c r="P48" s="7"/>
      <c r="Q48" s="7"/>
      <c r="R48" s="7"/>
      <c r="S48" s="7"/>
      <c r="T48" s="7"/>
      <c r="U48" s="5">
        <v>5.4592299999999998</v>
      </c>
      <c r="V48" s="5">
        <v>25.5274</v>
      </c>
      <c r="W48" s="5">
        <f t="shared" si="16"/>
        <v>0.65217386110321329</v>
      </c>
      <c r="X48" s="5">
        <f t="shared" si="17"/>
        <v>0.99061670521397638</v>
      </c>
    </row>
    <row r="49" spans="1:24" ht="20" customHeight="1" x14ac:dyDescent="0.15">
      <c r="A49" s="26"/>
      <c r="B49" s="6"/>
      <c r="C49" s="7"/>
      <c r="D49" s="7"/>
      <c r="E49" s="5">
        <v>5.5805499999999997</v>
      </c>
      <c r="F49" s="5">
        <v>22.6386</v>
      </c>
      <c r="G49" s="5">
        <f t="shared" si="12"/>
        <v>0.90196100615309516</v>
      </c>
      <c r="H49" s="5">
        <f t="shared" si="13"/>
        <v>0.84376362721529596</v>
      </c>
      <c r="I49" s="5">
        <v>5.5805499999999997</v>
      </c>
      <c r="J49" s="5">
        <v>16.349900000000002</v>
      </c>
      <c r="K49" s="5">
        <f t="shared" si="14"/>
        <v>0.69696935635353585</v>
      </c>
      <c r="L49" s="5">
        <f t="shared" si="15"/>
        <v>0.80409476081108333</v>
      </c>
      <c r="M49" s="7"/>
      <c r="N49" s="7"/>
      <c r="O49" s="7"/>
      <c r="P49" s="7"/>
      <c r="Q49" s="7"/>
      <c r="R49" s="7"/>
      <c r="S49" s="7"/>
      <c r="T49" s="7"/>
      <c r="U49" s="5">
        <v>5.5805499999999997</v>
      </c>
      <c r="V49" s="5">
        <v>20.8889</v>
      </c>
      <c r="W49" s="5">
        <f t="shared" si="16"/>
        <v>0.66666706487536465</v>
      </c>
      <c r="X49" s="5">
        <f t="shared" si="17"/>
        <v>0.81061499774925094</v>
      </c>
    </row>
    <row r="50" spans="1:24" ht="20" customHeight="1" x14ac:dyDescent="0.15">
      <c r="A50" s="26"/>
      <c r="B50" s="6"/>
      <c r="C50" s="7"/>
      <c r="D50" s="7"/>
      <c r="E50" s="5">
        <v>5.7018700000000004</v>
      </c>
      <c r="F50" s="5">
        <v>23.379899999999999</v>
      </c>
      <c r="G50" s="5">
        <f t="shared" si="12"/>
        <v>0.92156945142578228</v>
      </c>
      <c r="H50" s="5">
        <f t="shared" si="13"/>
        <v>0.87139263152009838</v>
      </c>
      <c r="I50" s="5">
        <v>5.7018700000000004</v>
      </c>
      <c r="J50" s="5">
        <v>17.909099999999999</v>
      </c>
      <c r="K50" s="5">
        <f t="shared" si="14"/>
        <v>0.71212132565993247</v>
      </c>
      <c r="L50" s="5">
        <f t="shared" si="15"/>
        <v>0.88077685373254699</v>
      </c>
      <c r="M50" s="7"/>
      <c r="N50" s="7"/>
      <c r="O50" s="7"/>
      <c r="P50" s="7"/>
      <c r="Q50" s="7"/>
      <c r="R50" s="7"/>
      <c r="S50" s="7"/>
      <c r="T50" s="7"/>
      <c r="U50" s="5">
        <v>5.7018700000000004</v>
      </c>
      <c r="V50" s="5">
        <v>21.532900000000001</v>
      </c>
      <c r="W50" s="5">
        <f t="shared" si="16"/>
        <v>0.68116026864751611</v>
      </c>
      <c r="X50" s="5">
        <f t="shared" si="17"/>
        <v>0.83560607236545958</v>
      </c>
    </row>
    <row r="51" spans="1:24" ht="20" customHeight="1" x14ac:dyDescent="0.15">
      <c r="A51" s="26"/>
      <c r="B51" s="6"/>
      <c r="C51" s="7"/>
      <c r="D51" s="7"/>
      <c r="E51" s="5">
        <v>5.8231799999999998</v>
      </c>
      <c r="F51" s="5">
        <v>14.9008</v>
      </c>
      <c r="G51" s="5">
        <f t="shared" si="12"/>
        <v>0.94117628044020407</v>
      </c>
      <c r="H51" s="5">
        <f t="shared" si="13"/>
        <v>0.55536795810737782</v>
      </c>
      <c r="I51" s="5">
        <v>5.8231799999999998</v>
      </c>
      <c r="J51" s="5">
        <v>15.1157</v>
      </c>
      <c r="K51" s="5">
        <f t="shared" si="14"/>
        <v>0.72727204604040518</v>
      </c>
      <c r="L51" s="5">
        <f t="shared" si="15"/>
        <v>0.74339630064967321</v>
      </c>
      <c r="M51" s="7"/>
      <c r="N51" s="7"/>
      <c r="O51" s="7"/>
      <c r="P51" s="7"/>
      <c r="Q51" s="7"/>
      <c r="R51" s="7"/>
      <c r="S51" s="7"/>
      <c r="T51" s="7"/>
      <c r="U51" s="5">
        <v>5.8231799999999998</v>
      </c>
      <c r="V51" s="5">
        <v>14.926299999999999</v>
      </c>
      <c r="W51" s="5">
        <f t="shared" si="16"/>
        <v>0.6956522777935733</v>
      </c>
      <c r="X51" s="5">
        <f t="shared" si="17"/>
        <v>0.5792302438570075</v>
      </c>
    </row>
    <row r="52" spans="1:24" ht="20" customHeight="1" x14ac:dyDescent="0.15">
      <c r="A52" s="26"/>
      <c r="B52" s="6"/>
      <c r="C52" s="7"/>
      <c r="D52" s="7"/>
      <c r="E52" s="5">
        <v>5.9444999999999997</v>
      </c>
      <c r="F52" s="5">
        <v>18.723199999999999</v>
      </c>
      <c r="G52" s="5">
        <f t="shared" si="12"/>
        <v>0.96078472571289109</v>
      </c>
      <c r="H52" s="5">
        <f t="shared" si="13"/>
        <v>0.69783269040830387</v>
      </c>
      <c r="I52" s="5">
        <v>5.9444999999999997</v>
      </c>
      <c r="J52" s="5">
        <v>13.0496</v>
      </c>
      <c r="K52" s="5">
        <f t="shared" si="14"/>
        <v>0.74242401534680169</v>
      </c>
      <c r="L52" s="5">
        <f t="shared" si="15"/>
        <v>0.64178465866337486</v>
      </c>
      <c r="M52" s="7"/>
      <c r="N52" s="7"/>
      <c r="O52" s="7"/>
      <c r="P52" s="7"/>
      <c r="Q52" s="7"/>
      <c r="R52" s="7"/>
      <c r="S52" s="7"/>
      <c r="T52" s="7"/>
      <c r="U52" s="5">
        <v>5.9444999999999997</v>
      </c>
      <c r="V52" s="5">
        <v>15.02</v>
      </c>
      <c r="W52" s="5">
        <f t="shared" si="16"/>
        <v>0.71014548156572466</v>
      </c>
      <c r="X52" s="5">
        <f t="shared" si="17"/>
        <v>0.58286636760163291</v>
      </c>
    </row>
    <row r="53" spans="1:24" ht="20" customHeight="1" x14ac:dyDescent="0.15">
      <c r="A53" s="26"/>
      <c r="B53" s="6"/>
      <c r="C53" s="7"/>
      <c r="D53" s="7"/>
      <c r="E53" s="5">
        <v>6.0658200000000004</v>
      </c>
      <c r="F53" s="5">
        <v>15.0023</v>
      </c>
      <c r="G53" s="5">
        <f t="shared" si="12"/>
        <v>0.98039317098557821</v>
      </c>
      <c r="H53" s="5">
        <f t="shared" si="13"/>
        <v>0.55915096625109484</v>
      </c>
      <c r="I53" s="5">
        <v>6.0658200000000004</v>
      </c>
      <c r="J53" s="5">
        <v>16.686</v>
      </c>
      <c r="K53" s="5">
        <f t="shared" si="14"/>
        <v>0.7575759846531982</v>
      </c>
      <c r="L53" s="5">
        <f t="shared" si="15"/>
        <v>0.82062429610540344</v>
      </c>
      <c r="M53" s="7"/>
      <c r="N53" s="7"/>
      <c r="O53" s="7"/>
      <c r="P53" s="7"/>
      <c r="Q53" s="7"/>
      <c r="R53" s="7"/>
      <c r="S53" s="7"/>
      <c r="T53" s="7"/>
      <c r="U53" s="5">
        <v>6.0658200000000004</v>
      </c>
      <c r="V53" s="5">
        <v>22.791</v>
      </c>
      <c r="W53" s="5">
        <f t="shared" si="16"/>
        <v>0.72463868533787612</v>
      </c>
      <c r="X53" s="5">
        <f t="shared" si="17"/>
        <v>0.88442792170498108</v>
      </c>
    </row>
    <row r="54" spans="1:24" ht="20" customHeight="1" x14ac:dyDescent="0.15">
      <c r="A54" s="26"/>
      <c r="B54" s="6"/>
      <c r="C54" s="7"/>
      <c r="D54" s="7"/>
      <c r="E54" s="5">
        <v>6.1871299999999998</v>
      </c>
      <c r="F54" s="5">
        <v>9</v>
      </c>
      <c r="G54" s="5">
        <f t="shared" si="12"/>
        <v>1</v>
      </c>
      <c r="H54" s="5">
        <f t="shared" si="13"/>
        <v>0.3354391457483088</v>
      </c>
      <c r="I54" s="5">
        <v>6.1871299999999998</v>
      </c>
      <c r="J54" s="5">
        <v>14.4215</v>
      </c>
      <c r="K54" s="5">
        <f t="shared" si="14"/>
        <v>0.77272670503367091</v>
      </c>
      <c r="L54" s="5">
        <f t="shared" si="15"/>
        <v>0.70925526107419845</v>
      </c>
      <c r="M54" s="7"/>
      <c r="N54" s="7"/>
      <c r="O54" s="7"/>
      <c r="P54" s="7"/>
      <c r="Q54" s="7"/>
      <c r="R54" s="7"/>
      <c r="S54" s="7"/>
      <c r="T54" s="7"/>
      <c r="U54" s="5">
        <v>6.1871299999999998</v>
      </c>
      <c r="V54" s="5">
        <v>20.404499999999999</v>
      </c>
      <c r="W54" s="5">
        <f t="shared" si="16"/>
        <v>0.73913069448393343</v>
      </c>
      <c r="X54" s="5">
        <f t="shared" si="17"/>
        <v>0.79181736336401587</v>
      </c>
    </row>
    <row r="55" spans="1:24" ht="20" customHeight="1" x14ac:dyDescent="0.15">
      <c r="A55" s="26"/>
      <c r="B55" s="6"/>
      <c r="C55" s="7"/>
      <c r="D55" s="7"/>
      <c r="E55" s="7"/>
      <c r="F55" s="7"/>
      <c r="G55" s="7"/>
      <c r="H55" s="7"/>
      <c r="I55" s="5">
        <v>6.3084499999999997</v>
      </c>
      <c r="J55" s="5">
        <v>16.407699999999998</v>
      </c>
      <c r="K55" s="5">
        <f t="shared" si="14"/>
        <v>0.78787867434006742</v>
      </c>
      <c r="L55" s="5">
        <f t="shared" si="15"/>
        <v>0.80693738842194807</v>
      </c>
      <c r="M55" s="7"/>
      <c r="N55" s="7"/>
      <c r="O55" s="7"/>
      <c r="P55" s="7"/>
      <c r="Q55" s="7"/>
      <c r="R55" s="7"/>
      <c r="S55" s="7"/>
      <c r="T55" s="7"/>
      <c r="U55" s="5">
        <v>6.3084499999999997</v>
      </c>
      <c r="V55" s="5">
        <v>18.738499999999998</v>
      </c>
      <c r="W55" s="5">
        <f t="shared" si="16"/>
        <v>0.75362389825608478</v>
      </c>
      <c r="X55" s="5">
        <f t="shared" si="17"/>
        <v>0.72716653990034608</v>
      </c>
    </row>
    <row r="56" spans="1:24" ht="20" customHeight="1" x14ac:dyDescent="0.15">
      <c r="A56" s="26"/>
      <c r="B56" s="6"/>
      <c r="C56" s="7"/>
      <c r="D56" s="7"/>
      <c r="E56" s="7"/>
      <c r="F56" s="7"/>
      <c r="G56" s="7"/>
      <c r="H56" s="7"/>
      <c r="I56" s="5">
        <v>6.4297599999999999</v>
      </c>
      <c r="J56" s="5">
        <v>17.925599999999999</v>
      </c>
      <c r="K56" s="5">
        <f t="shared" si="14"/>
        <v>0.80302939472054025</v>
      </c>
      <c r="L56" s="5">
        <f t="shared" si="15"/>
        <v>0.88158833047267282</v>
      </c>
      <c r="M56" s="7"/>
      <c r="N56" s="7"/>
      <c r="O56" s="7"/>
      <c r="P56" s="7"/>
      <c r="Q56" s="7"/>
      <c r="R56" s="7"/>
      <c r="S56" s="7"/>
      <c r="T56" s="7"/>
      <c r="U56" s="5">
        <v>6.4297599999999999</v>
      </c>
      <c r="V56" s="5">
        <v>23.038900000000002</v>
      </c>
      <c r="W56" s="5">
        <f t="shared" si="16"/>
        <v>0.7681159074021422</v>
      </c>
      <c r="X56" s="5">
        <f t="shared" si="17"/>
        <v>0.89404793319156206</v>
      </c>
    </row>
    <row r="57" spans="1:24" ht="20" customHeight="1" x14ac:dyDescent="0.15">
      <c r="A57" s="26"/>
      <c r="B57" s="6"/>
      <c r="C57" s="7"/>
      <c r="D57" s="7"/>
      <c r="E57" s="7"/>
      <c r="F57" s="7"/>
      <c r="G57" s="7"/>
      <c r="H57" s="7"/>
      <c r="I57" s="5">
        <v>6.5510799999999998</v>
      </c>
      <c r="J57" s="5">
        <v>16.7438</v>
      </c>
      <c r="K57" s="5">
        <f t="shared" si="14"/>
        <v>0.81818136402693675</v>
      </c>
      <c r="L57" s="5">
        <f t="shared" si="15"/>
        <v>0.8234669237162684</v>
      </c>
      <c r="M57" s="7"/>
      <c r="N57" s="7"/>
      <c r="O57" s="7"/>
      <c r="P57" s="7"/>
      <c r="Q57" s="7"/>
      <c r="R57" s="7"/>
      <c r="S57" s="7"/>
      <c r="T57" s="7"/>
      <c r="U57" s="5">
        <v>6.5510799999999998</v>
      </c>
      <c r="V57" s="5">
        <v>24.1172</v>
      </c>
      <c r="W57" s="5">
        <f t="shared" si="16"/>
        <v>0.78260911117429355</v>
      </c>
      <c r="X57" s="5">
        <f t="shared" si="17"/>
        <v>0.9358924607671173</v>
      </c>
    </row>
    <row r="58" spans="1:24" ht="20" customHeight="1" x14ac:dyDescent="0.15">
      <c r="A58" s="26"/>
      <c r="B58" s="6"/>
      <c r="C58" s="7"/>
      <c r="D58" s="7"/>
      <c r="E58" s="7"/>
      <c r="F58" s="7"/>
      <c r="G58" s="7"/>
      <c r="H58" s="7"/>
      <c r="I58" s="5">
        <v>6.6723999999999997</v>
      </c>
      <c r="J58" s="5">
        <v>16.333300000000001</v>
      </c>
      <c r="K58" s="5">
        <f t="shared" si="14"/>
        <v>0.83333333333333326</v>
      </c>
      <c r="L58" s="5">
        <f t="shared" si="15"/>
        <v>0.80327836603010827</v>
      </c>
      <c r="M58" s="7"/>
      <c r="N58" s="7"/>
      <c r="O58" s="7"/>
      <c r="P58" s="7"/>
      <c r="Q58" s="7"/>
      <c r="R58" s="7"/>
      <c r="S58" s="7"/>
      <c r="T58" s="7"/>
      <c r="U58" s="5">
        <v>6.6723999999999997</v>
      </c>
      <c r="V58" s="5">
        <v>19.256900000000002</v>
      </c>
      <c r="W58" s="5">
        <f t="shared" si="16"/>
        <v>0.7971023149464449</v>
      </c>
      <c r="X58" s="5">
        <f t="shared" si="17"/>
        <v>0.74728357884606433</v>
      </c>
    </row>
    <row r="59" spans="1:24" ht="20" customHeight="1" x14ac:dyDescent="0.15">
      <c r="A59" s="26"/>
      <c r="B59" s="6"/>
      <c r="C59" s="7"/>
      <c r="D59" s="7"/>
      <c r="E59" s="7"/>
      <c r="F59" s="7"/>
      <c r="G59" s="7"/>
      <c r="H59" s="7"/>
      <c r="I59" s="5">
        <v>6.7937099999999999</v>
      </c>
      <c r="J59" s="5">
        <v>10.738300000000001</v>
      </c>
      <c r="K59" s="5">
        <f t="shared" si="14"/>
        <v>0.84848405371380609</v>
      </c>
      <c r="L59" s="5">
        <f t="shared" si="15"/>
        <v>0.52811398051472214</v>
      </c>
      <c r="M59" s="7"/>
      <c r="N59" s="7"/>
      <c r="O59" s="7"/>
      <c r="P59" s="7"/>
      <c r="Q59" s="7"/>
      <c r="R59" s="7"/>
      <c r="S59" s="7"/>
      <c r="T59" s="7"/>
      <c r="U59" s="5">
        <v>6.7937099999999999</v>
      </c>
      <c r="V59" s="5">
        <v>24.3142</v>
      </c>
      <c r="W59" s="5">
        <f t="shared" si="16"/>
        <v>0.81159432409250232</v>
      </c>
      <c r="X59" s="5">
        <f t="shared" si="17"/>
        <v>0.94353724601462208</v>
      </c>
    </row>
    <row r="60" spans="1:24" ht="20" customHeight="1" x14ac:dyDescent="0.15">
      <c r="A60" s="26"/>
      <c r="B60" s="6"/>
      <c r="C60" s="7"/>
      <c r="D60" s="7"/>
      <c r="E60" s="7"/>
      <c r="F60" s="7"/>
      <c r="G60" s="7"/>
      <c r="H60" s="7"/>
      <c r="I60" s="5">
        <v>6.9150299999999998</v>
      </c>
      <c r="J60" s="5">
        <v>12.8347</v>
      </c>
      <c r="K60" s="5">
        <f t="shared" si="14"/>
        <v>0.86363602302020248</v>
      </c>
      <c r="L60" s="5">
        <f t="shared" si="15"/>
        <v>0.6312157888783424</v>
      </c>
      <c r="M60" s="7"/>
      <c r="N60" s="7"/>
      <c r="O60" s="7"/>
      <c r="P60" s="7"/>
      <c r="Q60" s="7"/>
      <c r="R60" s="7"/>
      <c r="S60" s="7"/>
      <c r="T60" s="7"/>
      <c r="U60" s="5">
        <v>6.9150299999999998</v>
      </c>
      <c r="V60" s="5">
        <v>23.0473</v>
      </c>
      <c r="W60" s="5">
        <f t="shared" si="16"/>
        <v>0.82608752786465356</v>
      </c>
      <c r="X60" s="5">
        <f t="shared" si="17"/>
        <v>0.89437390373003423</v>
      </c>
    </row>
    <row r="61" spans="1:24" ht="20" customHeight="1" x14ac:dyDescent="0.15">
      <c r="A61" s="26"/>
      <c r="B61" s="6"/>
      <c r="C61" s="7"/>
      <c r="D61" s="7"/>
      <c r="E61" s="7"/>
      <c r="F61" s="7"/>
      <c r="G61" s="7"/>
      <c r="H61" s="7"/>
      <c r="I61" s="5">
        <v>7.0363499999999997</v>
      </c>
      <c r="J61" s="5">
        <v>13.9008</v>
      </c>
      <c r="K61" s="5">
        <f t="shared" si="14"/>
        <v>0.87878799232659899</v>
      </c>
      <c r="L61" s="5">
        <f t="shared" si="15"/>
        <v>0.68364702237216779</v>
      </c>
      <c r="M61" s="7"/>
      <c r="N61" s="7"/>
      <c r="O61" s="7"/>
      <c r="P61" s="7"/>
      <c r="Q61" s="7"/>
      <c r="R61" s="7"/>
      <c r="S61" s="7"/>
      <c r="T61" s="7"/>
      <c r="U61" s="5">
        <v>7.0363499999999997</v>
      </c>
      <c r="V61" s="5">
        <v>20.904399999999999</v>
      </c>
      <c r="W61" s="5">
        <f t="shared" si="16"/>
        <v>0.84058073163680491</v>
      </c>
      <c r="X61" s="5">
        <f t="shared" si="17"/>
        <v>0.81121649100476534</v>
      </c>
    </row>
    <row r="62" spans="1:24" ht="20" customHeight="1" x14ac:dyDescent="0.15">
      <c r="A62" s="26"/>
      <c r="B62" s="6"/>
      <c r="C62" s="7"/>
      <c r="D62" s="7"/>
      <c r="E62" s="7"/>
      <c r="F62" s="7"/>
      <c r="G62" s="7"/>
      <c r="H62" s="7"/>
      <c r="I62" s="5">
        <v>7.1576599999999999</v>
      </c>
      <c r="J62" s="5">
        <v>8.2478999999999996</v>
      </c>
      <c r="K62" s="5">
        <f t="shared" si="14"/>
        <v>0.89393871270707181</v>
      </c>
      <c r="L62" s="5">
        <f t="shared" si="15"/>
        <v>0.40563509120506752</v>
      </c>
      <c r="M62" s="7"/>
      <c r="N62" s="7"/>
      <c r="O62" s="7"/>
      <c r="P62" s="7"/>
      <c r="Q62" s="7"/>
      <c r="R62" s="7"/>
      <c r="S62" s="7"/>
      <c r="T62" s="7"/>
      <c r="U62" s="5">
        <v>7.1576599999999999</v>
      </c>
      <c r="V62" s="5">
        <v>18.075600000000001</v>
      </c>
      <c r="W62" s="5">
        <f t="shared" si="16"/>
        <v>0.85507274078286233</v>
      </c>
      <c r="X62" s="5">
        <f t="shared" si="17"/>
        <v>0.70144203157257501</v>
      </c>
    </row>
    <row r="63" spans="1:24" ht="20" customHeight="1" x14ac:dyDescent="0.15">
      <c r="A63" s="26"/>
      <c r="B63" s="6"/>
      <c r="C63" s="7"/>
      <c r="D63" s="7"/>
      <c r="E63" s="7"/>
      <c r="F63" s="7"/>
      <c r="G63" s="7"/>
      <c r="H63" s="7"/>
      <c r="I63" s="5">
        <v>7.2789799999999998</v>
      </c>
      <c r="J63" s="5">
        <v>8.5123999999999995</v>
      </c>
      <c r="K63" s="5">
        <f t="shared" si="14"/>
        <v>0.90909068201346832</v>
      </c>
      <c r="L63" s="5">
        <f t="shared" si="15"/>
        <v>0.41864330925132659</v>
      </c>
      <c r="M63" s="7"/>
      <c r="N63" s="7"/>
      <c r="O63" s="7"/>
      <c r="P63" s="7"/>
      <c r="Q63" s="7"/>
      <c r="R63" s="7"/>
      <c r="S63" s="7"/>
      <c r="T63" s="7"/>
      <c r="U63" s="5">
        <v>7.2789799999999998</v>
      </c>
      <c r="V63" s="5">
        <v>16.722100000000001</v>
      </c>
      <c r="W63" s="5">
        <f t="shared" si="16"/>
        <v>0.86956594455501368</v>
      </c>
      <c r="X63" s="5">
        <f t="shared" si="17"/>
        <v>0.64891808826040387</v>
      </c>
    </row>
    <row r="64" spans="1:24" ht="20" customHeight="1" x14ac:dyDescent="0.15">
      <c r="A64" s="26"/>
      <c r="B64" s="6"/>
      <c r="C64" s="7"/>
      <c r="D64" s="7"/>
      <c r="E64" s="7"/>
      <c r="F64" s="7"/>
      <c r="G64" s="7"/>
      <c r="H64" s="7"/>
      <c r="I64" s="5">
        <v>7.40029</v>
      </c>
      <c r="J64" s="5">
        <v>15.146000000000001</v>
      </c>
      <c r="K64" s="5">
        <f t="shared" si="14"/>
        <v>0.92424140239394115</v>
      </c>
      <c r="L64" s="5">
        <f t="shared" si="15"/>
        <v>0.74488646702699512</v>
      </c>
      <c r="M64" s="7"/>
      <c r="N64" s="7"/>
      <c r="O64" s="7"/>
      <c r="P64" s="7"/>
      <c r="Q64" s="7"/>
      <c r="R64" s="7"/>
      <c r="S64" s="7"/>
      <c r="T64" s="7"/>
      <c r="U64" s="5">
        <v>7.40029</v>
      </c>
      <c r="V64" s="5">
        <v>17.7849</v>
      </c>
      <c r="W64" s="5">
        <f t="shared" si="16"/>
        <v>0.8840579537010711</v>
      </c>
      <c r="X64" s="5">
        <f t="shared" si="17"/>
        <v>0.69016112258044482</v>
      </c>
    </row>
    <row r="65" spans="1:24" ht="20" customHeight="1" x14ac:dyDescent="0.15">
      <c r="A65" s="26"/>
      <c r="B65" s="6"/>
      <c r="C65" s="7"/>
      <c r="D65" s="7"/>
      <c r="E65" s="7"/>
      <c r="F65" s="7"/>
      <c r="G65" s="7"/>
      <c r="H65" s="7"/>
      <c r="I65" s="5">
        <v>7.5216099999999999</v>
      </c>
      <c r="J65" s="5">
        <v>12.8264</v>
      </c>
      <c r="K65" s="5">
        <f t="shared" si="14"/>
        <v>0.93939337170033765</v>
      </c>
      <c r="L65" s="5">
        <f t="shared" si="15"/>
        <v>0.63080759148785481</v>
      </c>
      <c r="M65" s="7"/>
      <c r="N65" s="7"/>
      <c r="O65" s="7"/>
      <c r="P65" s="7"/>
      <c r="Q65" s="7"/>
      <c r="R65" s="7"/>
      <c r="S65" s="7"/>
      <c r="T65" s="7"/>
      <c r="U65" s="5">
        <v>7.5216099999999999</v>
      </c>
      <c r="V65" s="5">
        <v>19.625900000000001</v>
      </c>
      <c r="W65" s="5">
        <f t="shared" si="16"/>
        <v>0.89855115747322245</v>
      </c>
      <c r="X65" s="5">
        <f t="shared" si="17"/>
        <v>0.761602998928954</v>
      </c>
    </row>
    <row r="66" spans="1:24" ht="20" customHeight="1" x14ac:dyDescent="0.15">
      <c r="A66" s="26"/>
      <c r="B66" s="6"/>
      <c r="C66" s="7"/>
      <c r="D66" s="7"/>
      <c r="E66" s="7"/>
      <c r="F66" s="7"/>
      <c r="G66" s="7"/>
      <c r="H66" s="7"/>
      <c r="I66" s="5">
        <v>7.6429299999999998</v>
      </c>
      <c r="J66" s="5">
        <v>12.7438</v>
      </c>
      <c r="K66" s="5">
        <f t="shared" si="14"/>
        <v>0.95454534100673405</v>
      </c>
      <c r="L66" s="5">
        <f t="shared" si="15"/>
        <v>0.62674528974637655</v>
      </c>
      <c r="M66" s="7"/>
      <c r="N66" s="7"/>
      <c r="O66" s="7"/>
      <c r="P66" s="7"/>
      <c r="Q66" s="7"/>
      <c r="R66" s="7"/>
      <c r="S66" s="7"/>
      <c r="T66" s="7"/>
      <c r="U66" s="5">
        <v>7.6429299999999998</v>
      </c>
      <c r="V66" s="5">
        <v>20.553899999999999</v>
      </c>
      <c r="W66" s="5">
        <f t="shared" si="16"/>
        <v>0.9130443612453738</v>
      </c>
      <c r="X66" s="5">
        <f t="shared" si="17"/>
        <v>0.79761498222684435</v>
      </c>
    </row>
    <row r="67" spans="1:24" ht="20" customHeight="1" x14ac:dyDescent="0.15">
      <c r="A67" s="26"/>
      <c r="B67" s="6"/>
      <c r="C67" s="7"/>
      <c r="D67" s="7"/>
      <c r="E67" s="7"/>
      <c r="F67" s="7"/>
      <c r="G67" s="7"/>
      <c r="H67" s="7"/>
      <c r="I67" s="5">
        <v>7.76424</v>
      </c>
      <c r="J67" s="5">
        <v>13.449</v>
      </c>
      <c r="K67" s="5">
        <f t="shared" si="14"/>
        <v>0.96969606138720688</v>
      </c>
      <c r="L67" s="5">
        <f t="shared" si="15"/>
        <v>0.66142731381526854</v>
      </c>
      <c r="M67" s="7"/>
      <c r="N67" s="7"/>
      <c r="O67" s="7"/>
      <c r="P67" s="7"/>
      <c r="Q67" s="7"/>
      <c r="R67" s="7"/>
      <c r="S67" s="7"/>
      <c r="T67" s="7"/>
      <c r="U67" s="5">
        <v>7.76424</v>
      </c>
      <c r="V67" s="5">
        <v>24.721499999999999</v>
      </c>
      <c r="W67" s="5">
        <f t="shared" ref="W67:W72" si="18">U67/8.37082</f>
        <v>0.92753637039143122</v>
      </c>
      <c r="X67" s="5">
        <f t="shared" ref="X67:X72" si="19">V67/25.7692</f>
        <v>0.95934293652887936</v>
      </c>
    </row>
    <row r="68" spans="1:24" ht="20" customHeight="1" x14ac:dyDescent="0.15">
      <c r="A68" s="26"/>
      <c r="B68" s="6"/>
      <c r="C68" s="7"/>
      <c r="D68" s="7"/>
      <c r="E68" s="7"/>
      <c r="F68" s="7"/>
      <c r="G68" s="7"/>
      <c r="H68" s="7"/>
      <c r="I68" s="5">
        <v>7.8855599999999999</v>
      </c>
      <c r="J68" s="5">
        <v>8.0028000000000006</v>
      </c>
      <c r="K68" s="5">
        <f t="shared" si="14"/>
        <v>0.98484803069360338</v>
      </c>
      <c r="L68" s="5">
        <f t="shared" si="15"/>
        <v>0.39358097308356244</v>
      </c>
      <c r="M68" s="7"/>
      <c r="N68" s="7"/>
      <c r="O68" s="7"/>
      <c r="P68" s="7"/>
      <c r="Q68" s="7"/>
      <c r="R68" s="7"/>
      <c r="S68" s="7"/>
      <c r="T68" s="7"/>
      <c r="U68" s="5">
        <v>7.8855599999999999</v>
      </c>
      <c r="V68" s="5">
        <v>23.083200000000001</v>
      </c>
      <c r="W68" s="5">
        <f t="shared" si="18"/>
        <v>0.94202957416358246</v>
      </c>
      <c r="X68" s="5">
        <f t="shared" si="19"/>
        <v>0.89576703972183847</v>
      </c>
    </row>
    <row r="69" spans="1:24" ht="20" customHeight="1" x14ac:dyDescent="0.15">
      <c r="A69" s="26"/>
      <c r="B69" s="6"/>
      <c r="C69" s="7"/>
      <c r="D69" s="7"/>
      <c r="E69" s="7"/>
      <c r="F69" s="7"/>
      <c r="G69" s="7"/>
      <c r="H69" s="7"/>
      <c r="I69" s="5">
        <v>8.0068800000000007</v>
      </c>
      <c r="J69" s="5">
        <v>5</v>
      </c>
      <c r="K69" s="5">
        <f t="shared" si="14"/>
        <v>1</v>
      </c>
      <c r="L69" s="5">
        <f t="shared" si="15"/>
        <v>0.24590204246236469</v>
      </c>
      <c r="M69" s="7"/>
      <c r="N69" s="7"/>
      <c r="O69" s="7"/>
      <c r="P69" s="7"/>
      <c r="Q69" s="7"/>
      <c r="R69" s="7"/>
      <c r="S69" s="7"/>
      <c r="T69" s="7"/>
      <c r="U69" s="5">
        <v>8.0068800000000007</v>
      </c>
      <c r="V69" s="5">
        <v>15.6541</v>
      </c>
      <c r="W69" s="5">
        <f t="shared" si="18"/>
        <v>0.95652277793573393</v>
      </c>
      <c r="X69" s="5">
        <f t="shared" si="19"/>
        <v>0.60747326265464197</v>
      </c>
    </row>
    <row r="70" spans="1:24" ht="20" customHeight="1" x14ac:dyDescent="0.15">
      <c r="A70" s="26"/>
      <c r="B70" s="6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5">
        <v>8.12819</v>
      </c>
      <c r="V70" s="5">
        <v>20.378299999999999</v>
      </c>
      <c r="W70" s="5">
        <f t="shared" si="18"/>
        <v>0.97101478708179123</v>
      </c>
      <c r="X70" s="5">
        <f t="shared" si="19"/>
        <v>0.79080064573211428</v>
      </c>
    </row>
    <row r="71" spans="1:24" ht="20" customHeight="1" x14ac:dyDescent="0.15">
      <c r="A71" s="26"/>
      <c r="B71" s="6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5">
        <v>8.2495100000000008</v>
      </c>
      <c r="V71" s="5">
        <v>22.565200000000001</v>
      </c>
      <c r="W71" s="5">
        <f t="shared" si="18"/>
        <v>0.98550799085394269</v>
      </c>
      <c r="X71" s="5">
        <f t="shared" si="19"/>
        <v>0.87566552318271418</v>
      </c>
    </row>
    <row r="72" spans="1:24" ht="20" customHeight="1" x14ac:dyDescent="0.15">
      <c r="A72" s="26"/>
      <c r="B72" s="6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5">
        <v>8.3708200000000001</v>
      </c>
      <c r="V72" s="5">
        <v>25</v>
      </c>
      <c r="W72" s="5">
        <f t="shared" si="18"/>
        <v>1</v>
      </c>
      <c r="X72" s="5">
        <f t="shared" si="19"/>
        <v>0.97015041211989506</v>
      </c>
    </row>
  </sheetData>
  <mergeCells count="3">
    <mergeCell ref="A1:H1"/>
    <mergeCell ref="I1:P1"/>
    <mergeCell ref="Q1:X1"/>
  </mergeCells>
  <pageMargins left="1" right="1" top="1" bottom="1" header="0.25" footer="0.25"/>
  <pageSetup orientation="portrait"/>
  <headerFooter>
    <oddFooter>&amp;C&amp;"Helvetica Neue,Regular"&amp;12&amp;K000000&amp;P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P40"/>
  <sheetViews>
    <sheetView showGridLines="0" workbookViewId="0">
      <pane xSplit="1" ySplit="2" topLeftCell="B3" activePane="bottomRight" state="frozen"/>
      <selection pane="topRight"/>
      <selection pane="bottomLeft"/>
      <selection pane="bottomRight" activeCell="V20" sqref="V20"/>
    </sheetView>
  </sheetViews>
  <sheetFormatPr baseColWidth="10" defaultColWidth="16.33203125" defaultRowHeight="20" customHeight="1" x14ac:dyDescent="0.15"/>
  <cols>
    <col min="1" max="17" width="16.33203125" style="23" customWidth="1"/>
    <col min="18" max="16384" width="16.33203125" style="23"/>
  </cols>
  <sheetData>
    <row r="1" spans="1:16" ht="27.75" customHeight="1" thickBot="1" x14ac:dyDescent="0.2">
      <c r="A1" s="35">
        <v>1</v>
      </c>
      <c r="B1" s="36"/>
      <c r="C1" s="36"/>
      <c r="D1" s="36"/>
      <c r="E1" s="36"/>
      <c r="F1" s="36"/>
      <c r="G1" s="36"/>
      <c r="H1" s="37"/>
      <c r="I1" s="35">
        <v>2</v>
      </c>
      <c r="J1" s="36"/>
      <c r="K1" s="36"/>
      <c r="L1" s="37"/>
      <c r="M1" s="35">
        <v>3</v>
      </c>
      <c r="N1" s="36"/>
      <c r="O1" s="36"/>
      <c r="P1" s="37"/>
    </row>
    <row r="2" spans="1:16" ht="20.25" customHeight="1" x14ac:dyDescent="0.15">
      <c r="A2" s="30" t="s">
        <v>1</v>
      </c>
      <c r="B2" s="30" t="s">
        <v>0</v>
      </c>
      <c r="C2" s="31"/>
      <c r="D2" s="31"/>
      <c r="E2" s="30" t="s">
        <v>1</v>
      </c>
      <c r="F2" s="30" t="s">
        <v>0</v>
      </c>
      <c r="G2" s="31"/>
      <c r="H2" s="31"/>
      <c r="I2" s="30" t="s">
        <v>1</v>
      </c>
      <c r="J2" s="30" t="s">
        <v>0</v>
      </c>
      <c r="K2" s="31"/>
      <c r="L2" s="31"/>
      <c r="M2" s="30" t="s">
        <v>1</v>
      </c>
      <c r="N2" s="30" t="s">
        <v>0</v>
      </c>
      <c r="O2" s="31"/>
      <c r="P2" s="31"/>
    </row>
    <row r="3" spans="1:16" ht="20.25" customHeight="1" x14ac:dyDescent="0.15">
      <c r="A3" s="24">
        <v>0</v>
      </c>
      <c r="B3" s="2">
        <v>8</v>
      </c>
      <c r="C3" s="3">
        <f t="shared" ref="C3:C30" si="0">$A3/3.27554</f>
        <v>0</v>
      </c>
      <c r="D3" s="3">
        <f t="shared" ref="D3:D30" si="1">B3/25.5432</f>
        <v>0.31319490118700871</v>
      </c>
      <c r="E3" s="3">
        <v>0</v>
      </c>
      <c r="F3" s="3">
        <v>24</v>
      </c>
      <c r="G3" s="3">
        <f t="shared" ref="G3:G19" si="2">E3/1.94106</f>
        <v>0</v>
      </c>
      <c r="H3" s="3">
        <f t="shared" ref="H3:H19" si="3">F3/26.3125</f>
        <v>0.91211401425178151</v>
      </c>
      <c r="I3" s="3">
        <v>0</v>
      </c>
      <c r="J3" s="3">
        <v>17</v>
      </c>
      <c r="K3" s="3">
        <f t="shared" ref="K3:K25" si="4">I3/2.66896</f>
        <v>0</v>
      </c>
      <c r="L3" s="3">
        <f t="shared" ref="L3:L25" si="5">J3/28.0496</f>
        <v>0.60606924875934054</v>
      </c>
      <c r="M3" s="3">
        <v>0</v>
      </c>
      <c r="N3" s="3">
        <v>15</v>
      </c>
      <c r="O3" s="3">
        <f t="shared" ref="O3:O40" si="6">M3/4.4887</f>
        <v>0</v>
      </c>
      <c r="P3" s="3">
        <f t="shared" ref="P3:P40" si="7">N3/28.9795</f>
        <v>0.5176072741075588</v>
      </c>
    </row>
    <row r="4" spans="1:16" ht="20" customHeight="1" x14ac:dyDescent="0.15">
      <c r="A4" s="25">
        <v>0.12132</v>
      </c>
      <c r="B4" s="4">
        <v>16.148099999999999</v>
      </c>
      <c r="C4" s="5">
        <f t="shared" si="0"/>
        <v>3.7038167752492718E-2</v>
      </c>
      <c r="D4" s="5">
        <f t="shared" si="1"/>
        <v>0.63218782298224185</v>
      </c>
      <c r="E4" s="5">
        <v>0.12132</v>
      </c>
      <c r="F4" s="5">
        <v>18.2361</v>
      </c>
      <c r="G4" s="5">
        <f t="shared" si="2"/>
        <v>6.2501931934097865E-2</v>
      </c>
      <c r="H4" s="5">
        <f t="shared" si="3"/>
        <v>0.69305843230403807</v>
      </c>
      <c r="I4" s="5">
        <v>0.12132</v>
      </c>
      <c r="J4" s="5">
        <v>23.396699999999999</v>
      </c>
      <c r="K4" s="5">
        <f t="shared" si="4"/>
        <v>4.5455907919189492E-2</v>
      </c>
      <c r="L4" s="5">
        <f t="shared" si="5"/>
        <v>0.83411884661456837</v>
      </c>
      <c r="M4" s="5">
        <v>0.12132</v>
      </c>
      <c r="N4" s="5">
        <v>8.8691999999999993</v>
      </c>
      <c r="O4" s="5">
        <f t="shared" si="6"/>
        <v>2.7027869984628066E-2</v>
      </c>
      <c r="P4" s="5">
        <f t="shared" si="7"/>
        <v>0.3060508290343173</v>
      </c>
    </row>
    <row r="5" spans="1:16" ht="20" customHeight="1" x14ac:dyDescent="0.15">
      <c r="A5" s="25">
        <v>0.24263000000000001</v>
      </c>
      <c r="B5" s="4">
        <v>13.9506</v>
      </c>
      <c r="C5" s="5">
        <f t="shared" si="0"/>
        <v>7.40732825732551E-2</v>
      </c>
      <c r="D5" s="5">
        <f t="shared" si="1"/>
        <v>0.54615709856243544</v>
      </c>
      <c r="E5" s="5">
        <v>0.24263000000000001</v>
      </c>
      <c r="F5" s="5">
        <v>22.8889</v>
      </c>
      <c r="G5" s="5">
        <f t="shared" si="2"/>
        <v>0.12499871204393476</v>
      </c>
      <c r="H5" s="5">
        <f t="shared" si="3"/>
        <v>0.8698869358669834</v>
      </c>
      <c r="I5" s="5">
        <v>0.24263000000000001</v>
      </c>
      <c r="J5" s="5">
        <v>23.181799999999999</v>
      </c>
      <c r="K5" s="5">
        <f t="shared" si="4"/>
        <v>9.0908069060607874E-2</v>
      </c>
      <c r="L5" s="5">
        <f t="shared" si="5"/>
        <v>0.82645741828760477</v>
      </c>
      <c r="M5" s="5">
        <v>0.24263000000000001</v>
      </c>
      <c r="N5" s="5">
        <v>14.221299999999999</v>
      </c>
      <c r="O5" s="5">
        <f t="shared" si="6"/>
        <v>5.4053512152739104E-2</v>
      </c>
      <c r="P5" s="5">
        <f t="shared" si="7"/>
        <v>0.49073655515105502</v>
      </c>
    </row>
    <row r="6" spans="1:16" ht="20" customHeight="1" x14ac:dyDescent="0.15">
      <c r="A6" s="25">
        <v>0.36395</v>
      </c>
      <c r="B6" s="4">
        <v>19.1111</v>
      </c>
      <c r="C6" s="5">
        <f t="shared" si="0"/>
        <v>0.11111145032574782</v>
      </c>
      <c r="D6" s="5">
        <f t="shared" si="1"/>
        <v>0.74818738450938027</v>
      </c>
      <c r="E6" s="5">
        <v>0.36395</v>
      </c>
      <c r="F6" s="5">
        <v>17.125</v>
      </c>
      <c r="G6" s="5">
        <f t="shared" si="2"/>
        <v>0.18750064397803262</v>
      </c>
      <c r="H6" s="5">
        <f t="shared" si="3"/>
        <v>0.65083135391923985</v>
      </c>
      <c r="I6" s="5">
        <v>0.36395</v>
      </c>
      <c r="J6" s="5">
        <v>28.049600000000002</v>
      </c>
      <c r="K6" s="5">
        <f t="shared" si="4"/>
        <v>0.13636397697979735</v>
      </c>
      <c r="L6" s="5">
        <f t="shared" si="5"/>
        <v>1</v>
      </c>
      <c r="M6" s="5">
        <v>0.36395</v>
      </c>
      <c r="N6" s="5">
        <v>17.871400000000001</v>
      </c>
      <c r="O6" s="5">
        <f t="shared" si="6"/>
        <v>8.1081382137367167E-2</v>
      </c>
      <c r="P6" s="5">
        <f t="shared" si="7"/>
        <v>0.61669110923238846</v>
      </c>
    </row>
    <row r="7" spans="1:16" ht="20" customHeight="1" x14ac:dyDescent="0.15">
      <c r="A7" s="25">
        <v>0.48526999999999998</v>
      </c>
      <c r="B7" s="4">
        <v>20.963000000000001</v>
      </c>
      <c r="C7" s="5">
        <f t="shared" si="0"/>
        <v>0.14814961807824054</v>
      </c>
      <c r="D7" s="5">
        <f t="shared" si="1"/>
        <v>0.82068808919790792</v>
      </c>
      <c r="E7" s="5">
        <v>0.48526999999999998</v>
      </c>
      <c r="F7" s="5">
        <v>15.166700000000001</v>
      </c>
      <c r="G7" s="5">
        <f t="shared" si="2"/>
        <v>0.25000257591213049</v>
      </c>
      <c r="H7" s="5">
        <f t="shared" si="3"/>
        <v>0.5764066508313539</v>
      </c>
      <c r="I7" s="5">
        <v>0.48526999999999998</v>
      </c>
      <c r="J7" s="5">
        <v>21.7273</v>
      </c>
      <c r="K7" s="5">
        <f t="shared" si="4"/>
        <v>0.18181988489898684</v>
      </c>
      <c r="L7" s="5">
        <f t="shared" si="5"/>
        <v>0.7746028463864012</v>
      </c>
      <c r="M7" s="5">
        <v>0.48526999999999998</v>
      </c>
      <c r="N7" s="5">
        <v>17.606300000000001</v>
      </c>
      <c r="O7" s="5">
        <f t="shared" si="6"/>
        <v>0.10810925212199524</v>
      </c>
      <c r="P7" s="5">
        <f t="shared" si="7"/>
        <v>0.60754326334132747</v>
      </c>
    </row>
    <row r="8" spans="1:16" ht="20" customHeight="1" x14ac:dyDescent="0.15">
      <c r="A8" s="25">
        <v>0.60658000000000001</v>
      </c>
      <c r="B8" s="4">
        <v>20.395099999999999</v>
      </c>
      <c r="C8" s="5">
        <f t="shared" si="0"/>
        <v>0.18518473289900292</v>
      </c>
      <c r="D8" s="5">
        <f t="shared" si="1"/>
        <v>0.79845516614989509</v>
      </c>
      <c r="E8" s="5">
        <v>0.60658000000000001</v>
      </c>
      <c r="F8" s="5">
        <v>17.208300000000001</v>
      </c>
      <c r="G8" s="5">
        <f t="shared" si="2"/>
        <v>0.31249935602196738</v>
      </c>
      <c r="H8" s="5">
        <f t="shared" si="3"/>
        <v>0.65399714964370548</v>
      </c>
      <c r="I8" s="5">
        <v>0.60658000000000001</v>
      </c>
      <c r="J8" s="5">
        <v>21.314</v>
      </c>
      <c r="K8" s="5">
        <f t="shared" si="4"/>
        <v>0.22727204604040524</v>
      </c>
      <c r="L8" s="5">
        <f t="shared" si="5"/>
        <v>0.75986823341509324</v>
      </c>
      <c r="M8" s="5">
        <v>0.60658000000000001</v>
      </c>
      <c r="N8" s="5">
        <v>14.924799999999999</v>
      </c>
      <c r="O8" s="5">
        <f t="shared" si="6"/>
        <v>0.13513489429010628</v>
      </c>
      <c r="P8" s="5">
        <f t="shared" si="7"/>
        <v>0.51501233630669951</v>
      </c>
    </row>
    <row r="9" spans="1:16" ht="20" customHeight="1" x14ac:dyDescent="0.15">
      <c r="A9" s="25">
        <v>0.72789999999999999</v>
      </c>
      <c r="B9" s="4">
        <v>18.666699999999999</v>
      </c>
      <c r="C9" s="5">
        <f t="shared" si="0"/>
        <v>0.22222290065149564</v>
      </c>
      <c r="D9" s="5">
        <f t="shared" si="1"/>
        <v>0.73078940774844181</v>
      </c>
      <c r="E9" s="5">
        <v>0.72789999999999999</v>
      </c>
      <c r="F9" s="5">
        <v>17.75</v>
      </c>
      <c r="G9" s="5">
        <f t="shared" si="2"/>
        <v>0.37500128795606524</v>
      </c>
      <c r="H9" s="5">
        <f t="shared" si="3"/>
        <v>0.67458432304038007</v>
      </c>
      <c r="I9" s="5">
        <v>0.72789999999999999</v>
      </c>
      <c r="J9" s="5">
        <v>20.462800000000001</v>
      </c>
      <c r="K9" s="5">
        <f t="shared" si="4"/>
        <v>0.2727279539595947</v>
      </c>
      <c r="L9" s="5">
        <f t="shared" si="5"/>
        <v>0.72952198961839032</v>
      </c>
      <c r="M9" s="5">
        <v>0.72789999999999999</v>
      </c>
      <c r="N9" s="5">
        <v>18.4894</v>
      </c>
      <c r="O9" s="5">
        <f t="shared" si="6"/>
        <v>0.16216276427473433</v>
      </c>
      <c r="P9" s="5">
        <f t="shared" si="7"/>
        <v>0.63801652892561977</v>
      </c>
    </row>
    <row r="10" spans="1:16" ht="20" customHeight="1" x14ac:dyDescent="0.15">
      <c r="A10" s="25">
        <v>0.84921000000000002</v>
      </c>
      <c r="B10" s="4">
        <v>20.691400000000002</v>
      </c>
      <c r="C10" s="5">
        <f t="shared" si="0"/>
        <v>0.25925801547225802</v>
      </c>
      <c r="D10" s="5">
        <f t="shared" si="1"/>
        <v>0.81005512230260901</v>
      </c>
      <c r="E10" s="5">
        <v>0.84921000000000002</v>
      </c>
      <c r="F10" s="5">
        <v>12.8681</v>
      </c>
      <c r="G10" s="5">
        <f t="shared" si="2"/>
        <v>0.43749806806590213</v>
      </c>
      <c r="H10" s="5">
        <f t="shared" si="3"/>
        <v>0.48904893111638953</v>
      </c>
      <c r="I10" s="5">
        <v>0.84921000000000002</v>
      </c>
      <c r="J10" s="5">
        <v>17.752099999999999</v>
      </c>
      <c r="K10" s="5">
        <f t="shared" si="4"/>
        <v>0.31818011510101313</v>
      </c>
      <c r="L10" s="5">
        <f t="shared" si="5"/>
        <v>0.63288246534709935</v>
      </c>
      <c r="M10" s="5">
        <v>0.84921000000000002</v>
      </c>
      <c r="N10" s="5">
        <v>15.135899999999999</v>
      </c>
      <c r="O10" s="5">
        <f t="shared" si="6"/>
        <v>0.18918840644284537</v>
      </c>
      <c r="P10" s="5">
        <f t="shared" si="7"/>
        <v>0.52229679601097323</v>
      </c>
    </row>
    <row r="11" spans="1:16" ht="20" customHeight="1" x14ac:dyDescent="0.15">
      <c r="A11" s="25">
        <v>0.97053</v>
      </c>
      <c r="B11" s="4">
        <v>24.061699999999998</v>
      </c>
      <c r="C11" s="5">
        <f t="shared" si="0"/>
        <v>0.29629618322475076</v>
      </c>
      <c r="D11" s="5">
        <f t="shared" si="1"/>
        <v>0.94200021923643085</v>
      </c>
      <c r="E11" s="5">
        <v>0.97053</v>
      </c>
      <c r="F11" s="5">
        <v>18.1111</v>
      </c>
      <c r="G11" s="5">
        <f t="shared" si="2"/>
        <v>0.5</v>
      </c>
      <c r="H11" s="5">
        <f t="shared" si="3"/>
        <v>0.68830783847981003</v>
      </c>
      <c r="I11" s="5">
        <v>0.97053</v>
      </c>
      <c r="J11" s="5">
        <v>19.6694</v>
      </c>
      <c r="K11" s="5">
        <f t="shared" si="4"/>
        <v>0.36363602302020259</v>
      </c>
      <c r="L11" s="5">
        <f t="shared" si="5"/>
        <v>0.70123638126746901</v>
      </c>
      <c r="M11" s="5">
        <v>0.97053</v>
      </c>
      <c r="N11" s="5">
        <v>16.723199999999999</v>
      </c>
      <c r="O11" s="5">
        <f t="shared" si="6"/>
        <v>0.21621627642747346</v>
      </c>
      <c r="P11" s="5">
        <f t="shared" si="7"/>
        <v>0.57706999775703505</v>
      </c>
    </row>
    <row r="12" spans="1:16" ht="20" customHeight="1" x14ac:dyDescent="0.15">
      <c r="A12" s="25">
        <v>1.09185</v>
      </c>
      <c r="B12" s="4">
        <v>21</v>
      </c>
      <c r="C12" s="5">
        <f t="shared" si="0"/>
        <v>0.33333435097724345</v>
      </c>
      <c r="D12" s="5">
        <f t="shared" si="1"/>
        <v>0.82213661561589779</v>
      </c>
      <c r="E12" s="5">
        <v>1.09185</v>
      </c>
      <c r="F12" s="5">
        <v>19.6875</v>
      </c>
      <c r="G12" s="5">
        <f t="shared" si="2"/>
        <v>0.56250193193409781</v>
      </c>
      <c r="H12" s="5">
        <f t="shared" si="3"/>
        <v>0.74821852731591454</v>
      </c>
      <c r="I12" s="5">
        <v>1.09185</v>
      </c>
      <c r="J12" s="5">
        <v>14.9091</v>
      </c>
      <c r="K12" s="5">
        <f t="shared" si="4"/>
        <v>0.40909193093939206</v>
      </c>
      <c r="L12" s="5">
        <f t="shared" si="5"/>
        <v>0.53152629627516967</v>
      </c>
      <c r="M12" s="5">
        <v>1.09185</v>
      </c>
      <c r="N12" s="5">
        <v>13.2827</v>
      </c>
      <c r="O12" s="5">
        <f t="shared" si="6"/>
        <v>0.24324414641210151</v>
      </c>
      <c r="P12" s="5">
        <f t="shared" si="7"/>
        <v>0.45834814265256474</v>
      </c>
    </row>
    <row r="13" spans="1:16" ht="20" customHeight="1" x14ac:dyDescent="0.15">
      <c r="A13" s="25">
        <v>1.21316</v>
      </c>
      <c r="B13" s="4">
        <v>21.938300000000002</v>
      </c>
      <c r="C13" s="5">
        <f t="shared" si="0"/>
        <v>0.37036946579800584</v>
      </c>
      <c r="D13" s="5">
        <f t="shared" si="1"/>
        <v>0.85887046258886912</v>
      </c>
      <c r="E13" s="5">
        <v>1.21316</v>
      </c>
      <c r="F13" s="5">
        <v>19.083300000000001</v>
      </c>
      <c r="G13" s="5">
        <f t="shared" si="2"/>
        <v>0.62499871204393476</v>
      </c>
      <c r="H13" s="5">
        <f t="shared" si="3"/>
        <v>0.72525605700712592</v>
      </c>
      <c r="I13" s="5">
        <v>1.21316</v>
      </c>
      <c r="J13" s="5">
        <v>24.355399999999999</v>
      </c>
      <c r="K13" s="5">
        <f t="shared" si="4"/>
        <v>0.45454409208081048</v>
      </c>
      <c r="L13" s="5">
        <f t="shared" si="5"/>
        <v>0.86829758713136718</v>
      </c>
      <c r="M13" s="5">
        <v>1.21316</v>
      </c>
      <c r="N13" s="5">
        <v>13.955399999999999</v>
      </c>
      <c r="O13" s="5">
        <f t="shared" si="6"/>
        <v>0.27026978858021256</v>
      </c>
      <c r="P13" s="5">
        <f t="shared" si="7"/>
        <v>0.48156110353870835</v>
      </c>
    </row>
    <row r="14" spans="1:16" ht="20" customHeight="1" x14ac:dyDescent="0.15">
      <c r="A14" s="25">
        <v>1.3344800000000001</v>
      </c>
      <c r="B14" s="4">
        <v>16.963000000000001</v>
      </c>
      <c r="C14" s="5">
        <f t="shared" si="0"/>
        <v>0.40740763355049858</v>
      </c>
      <c r="D14" s="5">
        <f t="shared" si="1"/>
        <v>0.66409063860440354</v>
      </c>
      <c r="E14" s="5">
        <v>1.3344800000000001</v>
      </c>
      <c r="F14" s="5">
        <v>16.75</v>
      </c>
      <c r="G14" s="5">
        <f t="shared" si="2"/>
        <v>0.68750064397803268</v>
      </c>
      <c r="H14" s="5">
        <f t="shared" si="3"/>
        <v>0.63657957244655583</v>
      </c>
      <c r="I14" s="5">
        <v>1.3344800000000001</v>
      </c>
      <c r="J14" s="5">
        <v>21</v>
      </c>
      <c r="K14" s="5">
        <f t="shared" si="4"/>
        <v>0.5</v>
      </c>
      <c r="L14" s="5">
        <f t="shared" si="5"/>
        <v>0.74867377787918543</v>
      </c>
      <c r="M14" s="5">
        <v>1.3344800000000001</v>
      </c>
      <c r="N14" s="5">
        <v>17.148299999999999</v>
      </c>
      <c r="O14" s="5">
        <f t="shared" si="6"/>
        <v>0.29729765856484064</v>
      </c>
      <c r="P14" s="5">
        <f t="shared" si="7"/>
        <v>0.59173898790524326</v>
      </c>
    </row>
    <row r="15" spans="1:16" ht="20" customHeight="1" x14ac:dyDescent="0.15">
      <c r="A15" s="25">
        <v>1.4558</v>
      </c>
      <c r="B15" s="4">
        <v>17.222200000000001</v>
      </c>
      <c r="C15" s="5">
        <f t="shared" si="0"/>
        <v>0.44444580130299127</v>
      </c>
      <c r="D15" s="5">
        <f t="shared" si="1"/>
        <v>0.67423815340286264</v>
      </c>
      <c r="E15" s="5">
        <v>1.4558</v>
      </c>
      <c r="F15" s="5">
        <v>21.5</v>
      </c>
      <c r="G15" s="5">
        <f t="shared" si="2"/>
        <v>0.75000257591213049</v>
      </c>
      <c r="H15" s="5">
        <f t="shared" si="3"/>
        <v>0.81710213776722085</v>
      </c>
      <c r="I15" s="5">
        <v>1.4558</v>
      </c>
      <c r="J15" s="5">
        <v>20.652899999999999</v>
      </c>
      <c r="K15" s="5">
        <f t="shared" si="4"/>
        <v>0.54545590791918941</v>
      </c>
      <c r="L15" s="5">
        <f t="shared" si="5"/>
        <v>0.73629926986481087</v>
      </c>
      <c r="M15" s="5">
        <v>1.4558</v>
      </c>
      <c r="N15" s="5">
        <v>19.885999999999999</v>
      </c>
      <c r="O15" s="5">
        <f t="shared" si="6"/>
        <v>0.32432552854946867</v>
      </c>
      <c r="P15" s="5">
        <f t="shared" si="7"/>
        <v>0.6862092168601942</v>
      </c>
    </row>
    <row r="16" spans="1:16" ht="20" customHeight="1" x14ac:dyDescent="0.15">
      <c r="A16" s="25">
        <v>1.57711</v>
      </c>
      <c r="B16" s="4">
        <v>22.456800000000001</v>
      </c>
      <c r="C16" s="5">
        <f t="shared" si="0"/>
        <v>0.48148091612375366</v>
      </c>
      <c r="D16" s="5">
        <f t="shared" si="1"/>
        <v>0.87916940712205216</v>
      </c>
      <c r="E16" s="5">
        <v>1.57711</v>
      </c>
      <c r="F16" s="5">
        <v>26.3125</v>
      </c>
      <c r="G16" s="5">
        <f t="shared" si="2"/>
        <v>0.81249935602196743</v>
      </c>
      <c r="H16" s="5">
        <f t="shared" si="3"/>
        <v>1</v>
      </c>
      <c r="I16" s="5">
        <v>1.57711</v>
      </c>
      <c r="J16" s="5">
        <v>23.7438</v>
      </c>
      <c r="K16" s="5">
        <f t="shared" si="4"/>
        <v>0.59090806906060789</v>
      </c>
      <c r="L16" s="5">
        <f t="shared" si="5"/>
        <v>0.84649335462894293</v>
      </c>
      <c r="M16" s="5">
        <v>1.57711</v>
      </c>
      <c r="N16" s="5">
        <v>22.428799999999999</v>
      </c>
      <c r="O16" s="5">
        <f t="shared" si="6"/>
        <v>0.35135117071757971</v>
      </c>
      <c r="P16" s="5">
        <f t="shared" si="7"/>
        <v>0.77395400196690756</v>
      </c>
    </row>
    <row r="17" spans="1:16" ht="20" customHeight="1" x14ac:dyDescent="0.15">
      <c r="A17" s="25">
        <v>1.6984300000000001</v>
      </c>
      <c r="B17" s="4">
        <v>25.543199999999999</v>
      </c>
      <c r="C17" s="5">
        <f t="shared" si="0"/>
        <v>0.51851908387624646</v>
      </c>
      <c r="D17" s="5">
        <f t="shared" si="1"/>
        <v>1</v>
      </c>
      <c r="E17" s="5">
        <v>1.6984300000000001</v>
      </c>
      <c r="F17" s="5">
        <v>18.3889</v>
      </c>
      <c r="G17" s="5">
        <f t="shared" si="2"/>
        <v>0.87500128795606524</v>
      </c>
      <c r="H17" s="5">
        <f t="shared" si="3"/>
        <v>0.69886555819477436</v>
      </c>
      <c r="I17" s="5">
        <v>1.6984300000000001</v>
      </c>
      <c r="J17" s="5">
        <v>18.851199999999999</v>
      </c>
      <c r="K17" s="5">
        <f t="shared" si="4"/>
        <v>0.63636397697979741</v>
      </c>
      <c r="L17" s="5">
        <f t="shared" si="5"/>
        <v>0.67206662483600466</v>
      </c>
      <c r="M17" s="5">
        <v>1.6984300000000001</v>
      </c>
      <c r="N17" s="5">
        <v>22.506900000000002</v>
      </c>
      <c r="O17" s="5">
        <f t="shared" si="6"/>
        <v>0.37837904070220779</v>
      </c>
      <c r="P17" s="5">
        <f t="shared" si="7"/>
        <v>0.77664901050742763</v>
      </c>
    </row>
    <row r="18" spans="1:16" ht="20" customHeight="1" x14ac:dyDescent="0.15">
      <c r="A18" s="25">
        <v>1.8197399999999999</v>
      </c>
      <c r="B18" s="4">
        <v>25</v>
      </c>
      <c r="C18" s="5">
        <f t="shared" si="0"/>
        <v>0.55555419869700873</v>
      </c>
      <c r="D18" s="5">
        <f t="shared" si="1"/>
        <v>0.97873406620940218</v>
      </c>
      <c r="E18" s="5">
        <v>1.8197399999999999</v>
      </c>
      <c r="F18" s="5">
        <v>20.125</v>
      </c>
      <c r="G18" s="5">
        <f t="shared" si="2"/>
        <v>0.93749806806590208</v>
      </c>
      <c r="H18" s="5">
        <f t="shared" si="3"/>
        <v>0.76484560570071258</v>
      </c>
      <c r="I18" s="5">
        <v>1.8197399999999999</v>
      </c>
      <c r="J18" s="5">
        <v>17.710699999999999</v>
      </c>
      <c r="K18" s="5">
        <f t="shared" si="4"/>
        <v>0.68181613812121566</v>
      </c>
      <c r="L18" s="5">
        <f t="shared" si="5"/>
        <v>0.631406508470709</v>
      </c>
      <c r="M18" s="5">
        <v>1.8197399999999999</v>
      </c>
      <c r="N18" s="5">
        <v>25.200900000000001</v>
      </c>
      <c r="O18" s="5">
        <f t="shared" si="6"/>
        <v>0.40540468287031883</v>
      </c>
      <c r="P18" s="5">
        <f t="shared" si="7"/>
        <v>0.86961127693714524</v>
      </c>
    </row>
    <row r="19" spans="1:16" ht="20" customHeight="1" x14ac:dyDescent="0.15">
      <c r="A19" s="25">
        <v>1.94106</v>
      </c>
      <c r="B19" s="4">
        <v>21.432099999999998</v>
      </c>
      <c r="C19" s="5">
        <f t="shared" si="0"/>
        <v>0.59259236644950153</v>
      </c>
      <c r="D19" s="5">
        <f t="shared" si="1"/>
        <v>0.83905305521626106</v>
      </c>
      <c r="E19" s="5">
        <v>1.94106</v>
      </c>
      <c r="F19" s="5">
        <v>22.444400000000002</v>
      </c>
      <c r="G19" s="5">
        <f t="shared" si="2"/>
        <v>1</v>
      </c>
      <c r="H19" s="5">
        <f t="shared" si="3"/>
        <v>0.85299382422802861</v>
      </c>
      <c r="I19" s="5">
        <v>1.94106</v>
      </c>
      <c r="J19" s="5">
        <v>19.809899999999999</v>
      </c>
      <c r="K19" s="5">
        <f t="shared" si="4"/>
        <v>0.72727204604040518</v>
      </c>
      <c r="L19" s="5">
        <f t="shared" si="5"/>
        <v>0.70624536535280358</v>
      </c>
      <c r="M19" s="5">
        <v>1.94106</v>
      </c>
      <c r="N19" s="5">
        <v>16.638400000000001</v>
      </c>
      <c r="O19" s="5">
        <f t="shared" si="6"/>
        <v>0.43243255285494692</v>
      </c>
      <c r="P19" s="5">
        <f t="shared" si="7"/>
        <v>0.57414379130074711</v>
      </c>
    </row>
    <row r="20" spans="1:16" ht="20" customHeight="1" x14ac:dyDescent="0.15">
      <c r="A20" s="25">
        <v>2.0623800000000001</v>
      </c>
      <c r="B20" s="4">
        <v>20.209900000000001</v>
      </c>
      <c r="C20" s="5">
        <f t="shared" si="0"/>
        <v>0.62963053420199422</v>
      </c>
      <c r="D20" s="5">
        <f t="shared" si="1"/>
        <v>0.79120470418741595</v>
      </c>
      <c r="E20" s="7"/>
      <c r="F20" s="7"/>
      <c r="G20" s="7"/>
      <c r="H20" s="7"/>
      <c r="I20" s="5">
        <v>2.0623800000000001</v>
      </c>
      <c r="J20" s="5">
        <v>15.809900000000001</v>
      </c>
      <c r="K20" s="5">
        <f t="shared" si="4"/>
        <v>0.7727279539595947</v>
      </c>
      <c r="L20" s="5">
        <f t="shared" si="5"/>
        <v>0.5636408362329588</v>
      </c>
      <c r="M20" s="5">
        <v>2.0623800000000001</v>
      </c>
      <c r="N20" s="5">
        <v>12.639900000000001</v>
      </c>
      <c r="O20" s="5">
        <f t="shared" si="6"/>
        <v>0.459460422839575</v>
      </c>
      <c r="P20" s="5">
        <f t="shared" si="7"/>
        <v>0.4361669455994755</v>
      </c>
    </row>
    <row r="21" spans="1:16" ht="20" customHeight="1" x14ac:dyDescent="0.15">
      <c r="A21" s="25">
        <v>2.1836899999999999</v>
      </c>
      <c r="B21" s="4">
        <v>13</v>
      </c>
      <c r="C21" s="5">
        <f t="shared" si="0"/>
        <v>0.6666656490227566</v>
      </c>
      <c r="D21" s="5">
        <f t="shared" si="1"/>
        <v>0.50894171442888914</v>
      </c>
      <c r="E21" s="7"/>
      <c r="F21" s="7"/>
      <c r="G21" s="7"/>
      <c r="H21" s="7"/>
      <c r="I21" s="5">
        <v>2.1836899999999999</v>
      </c>
      <c r="J21" s="5">
        <v>15.8264</v>
      </c>
      <c r="K21" s="5">
        <f t="shared" si="4"/>
        <v>0.81818011510101307</v>
      </c>
      <c r="L21" s="5">
        <f t="shared" si="5"/>
        <v>0.56422907991557802</v>
      </c>
      <c r="M21" s="5">
        <v>2.1836899999999999</v>
      </c>
      <c r="N21" s="5">
        <v>16.128599999999999</v>
      </c>
      <c r="O21" s="5">
        <f t="shared" si="6"/>
        <v>0.48648606500768599</v>
      </c>
      <c r="P21" s="5">
        <f t="shared" si="7"/>
        <v>0.55655204541141146</v>
      </c>
    </row>
    <row r="22" spans="1:16" ht="20" customHeight="1" x14ac:dyDescent="0.15">
      <c r="A22" s="25">
        <v>2.3050099999999998</v>
      </c>
      <c r="B22" s="4">
        <v>21.197500000000002</v>
      </c>
      <c r="C22" s="5">
        <f t="shared" si="0"/>
        <v>0.70370381677524918</v>
      </c>
      <c r="D22" s="5">
        <f t="shared" si="1"/>
        <v>0.82986861473895213</v>
      </c>
      <c r="E22" s="7"/>
      <c r="F22" s="7"/>
      <c r="G22" s="7"/>
      <c r="H22" s="7"/>
      <c r="I22" s="5">
        <v>2.3050099999999998</v>
      </c>
      <c r="J22" s="5">
        <v>23.752099999999999</v>
      </c>
      <c r="K22" s="5">
        <f t="shared" si="4"/>
        <v>0.86363602302020248</v>
      </c>
      <c r="L22" s="5">
        <f t="shared" si="5"/>
        <v>0.84678925902686664</v>
      </c>
      <c r="M22" s="5">
        <v>2.3050099999999998</v>
      </c>
      <c r="N22" s="5">
        <v>13.885300000000001</v>
      </c>
      <c r="O22" s="5">
        <f t="shared" si="6"/>
        <v>0.51351393499231401</v>
      </c>
      <c r="P22" s="5">
        <f t="shared" si="7"/>
        <v>0.47914215221104572</v>
      </c>
    </row>
    <row r="23" spans="1:16" ht="20" customHeight="1" x14ac:dyDescent="0.15">
      <c r="A23" s="25">
        <v>2.4263300000000001</v>
      </c>
      <c r="B23" s="4">
        <v>24.678999999999998</v>
      </c>
      <c r="C23" s="5">
        <f t="shared" si="0"/>
        <v>0.74074198452774209</v>
      </c>
      <c r="D23" s="5">
        <f t="shared" si="1"/>
        <v>0.96616712079927336</v>
      </c>
      <c r="E23" s="7"/>
      <c r="F23" s="7"/>
      <c r="G23" s="7"/>
      <c r="H23" s="7"/>
      <c r="I23" s="5">
        <v>2.4263300000000001</v>
      </c>
      <c r="J23" s="5">
        <v>27.280999999999999</v>
      </c>
      <c r="K23" s="5">
        <f t="shared" si="4"/>
        <v>0.90909193093939211</v>
      </c>
      <c r="L23" s="5">
        <f t="shared" si="5"/>
        <v>0.97259853972962174</v>
      </c>
      <c r="M23" s="5">
        <v>2.4263300000000001</v>
      </c>
      <c r="N23" s="5">
        <v>17.413399999999999</v>
      </c>
      <c r="O23" s="5">
        <f t="shared" si="6"/>
        <v>0.54054180497694215</v>
      </c>
      <c r="P23" s="5">
        <f t="shared" si="7"/>
        <v>0.60088683379630425</v>
      </c>
    </row>
    <row r="24" spans="1:16" ht="20" customHeight="1" x14ac:dyDescent="0.15">
      <c r="A24" s="25">
        <v>2.5476399999999999</v>
      </c>
      <c r="B24" s="4">
        <v>23.1111</v>
      </c>
      <c r="C24" s="5">
        <f t="shared" si="0"/>
        <v>0.77777709934850436</v>
      </c>
      <c r="D24" s="5">
        <f t="shared" si="1"/>
        <v>0.90478483510288454</v>
      </c>
      <c r="E24" s="7"/>
      <c r="F24" s="7"/>
      <c r="G24" s="7"/>
      <c r="H24" s="7"/>
      <c r="I24" s="5">
        <v>2.5476399999999999</v>
      </c>
      <c r="J24" s="5">
        <v>21.809899999999999</v>
      </c>
      <c r="K24" s="5">
        <f t="shared" si="4"/>
        <v>0.95454409208081037</v>
      </c>
      <c r="L24" s="5">
        <f t="shared" si="5"/>
        <v>0.77754762991272597</v>
      </c>
      <c r="M24" s="5">
        <v>2.5476399999999999</v>
      </c>
      <c r="N24" s="5">
        <v>23.695399999999999</v>
      </c>
      <c r="O24" s="5">
        <f t="shared" si="6"/>
        <v>0.56756744714505314</v>
      </c>
      <c r="P24" s="5">
        <f t="shared" si="7"/>
        <v>0.81766076019254985</v>
      </c>
    </row>
    <row r="25" spans="1:16" ht="20" customHeight="1" x14ac:dyDescent="0.15">
      <c r="A25" s="25">
        <v>2.6689600000000002</v>
      </c>
      <c r="B25" s="4">
        <v>20.716000000000001</v>
      </c>
      <c r="C25" s="5">
        <f t="shared" si="0"/>
        <v>0.81481526710099716</v>
      </c>
      <c r="D25" s="5">
        <f t="shared" si="1"/>
        <v>0.81101819662375907</v>
      </c>
      <c r="E25" s="7"/>
      <c r="F25" s="7"/>
      <c r="G25" s="7"/>
      <c r="H25" s="7"/>
      <c r="I25" s="5">
        <v>2.6689600000000002</v>
      </c>
      <c r="J25" s="5">
        <v>21</v>
      </c>
      <c r="K25" s="5">
        <f t="shared" si="4"/>
        <v>1</v>
      </c>
      <c r="L25" s="5">
        <f t="shared" si="5"/>
        <v>0.74867377787918543</v>
      </c>
      <c r="M25" s="5">
        <v>2.6689600000000002</v>
      </c>
      <c r="N25" s="5">
        <v>28.979500000000002</v>
      </c>
      <c r="O25" s="5">
        <f t="shared" si="6"/>
        <v>0.59459531712968128</v>
      </c>
      <c r="P25" s="5">
        <f t="shared" si="7"/>
        <v>1</v>
      </c>
    </row>
    <row r="26" spans="1:16" ht="20" customHeight="1" x14ac:dyDescent="0.15">
      <c r="A26" s="25">
        <v>2.7902800000000001</v>
      </c>
      <c r="B26" s="4">
        <v>16.4938</v>
      </c>
      <c r="C26" s="5">
        <f t="shared" si="0"/>
        <v>0.85185343485348985</v>
      </c>
      <c r="D26" s="5">
        <f t="shared" si="1"/>
        <v>0.64572175764978545</v>
      </c>
      <c r="E26" s="7"/>
      <c r="F26" s="7"/>
      <c r="G26" s="7"/>
      <c r="H26" s="7"/>
      <c r="I26" s="7"/>
      <c r="J26" s="7"/>
      <c r="K26" s="7"/>
      <c r="L26" s="7"/>
      <c r="M26" s="5">
        <v>2.7902800000000001</v>
      </c>
      <c r="N26" s="5">
        <v>24.175999999999998</v>
      </c>
      <c r="O26" s="5">
        <f t="shared" si="6"/>
        <v>0.62162318711430931</v>
      </c>
      <c r="P26" s="5">
        <f t="shared" si="7"/>
        <v>0.83424489725495599</v>
      </c>
    </row>
    <row r="27" spans="1:16" ht="20" customHeight="1" x14ac:dyDescent="0.15">
      <c r="A27" s="25">
        <v>2.9115899999999999</v>
      </c>
      <c r="B27" s="4">
        <v>16.222200000000001</v>
      </c>
      <c r="C27" s="5">
        <f t="shared" si="0"/>
        <v>0.88888854967425224</v>
      </c>
      <c r="D27" s="5">
        <f t="shared" si="1"/>
        <v>0.63508879075448654</v>
      </c>
      <c r="E27" s="7"/>
      <c r="F27" s="7"/>
      <c r="G27" s="7"/>
      <c r="H27" s="7"/>
      <c r="I27" s="7"/>
      <c r="J27" s="7"/>
      <c r="K27" s="7"/>
      <c r="L27" s="7"/>
      <c r="M27" s="5">
        <v>2.9115899999999999</v>
      </c>
      <c r="N27" s="5">
        <v>24.8079</v>
      </c>
      <c r="O27" s="5">
        <f t="shared" si="6"/>
        <v>0.64864882928242029</v>
      </c>
      <c r="P27" s="5">
        <f t="shared" si="7"/>
        <v>0.8560499663555271</v>
      </c>
    </row>
    <row r="28" spans="1:16" ht="20" customHeight="1" x14ac:dyDescent="0.15">
      <c r="A28" s="25">
        <v>3.0329100000000002</v>
      </c>
      <c r="B28" s="4">
        <v>16.6173</v>
      </c>
      <c r="C28" s="5">
        <f t="shared" si="0"/>
        <v>0.92592671742674504</v>
      </c>
      <c r="D28" s="5">
        <f t="shared" si="1"/>
        <v>0.65055670393685994</v>
      </c>
      <c r="E28" s="7"/>
      <c r="F28" s="7"/>
      <c r="G28" s="7"/>
      <c r="H28" s="7"/>
      <c r="I28" s="7"/>
      <c r="J28" s="7"/>
      <c r="K28" s="7"/>
      <c r="L28" s="7"/>
      <c r="M28" s="5">
        <v>3.0329100000000002</v>
      </c>
      <c r="N28" s="5">
        <v>15.7012</v>
      </c>
      <c r="O28" s="5">
        <f t="shared" si="6"/>
        <v>0.67567669926704843</v>
      </c>
      <c r="P28" s="5">
        <f t="shared" si="7"/>
        <v>0.5418036888145068</v>
      </c>
    </row>
    <row r="29" spans="1:16" ht="20" customHeight="1" x14ac:dyDescent="0.15">
      <c r="A29" s="25">
        <v>3.15422</v>
      </c>
      <c r="B29" s="4">
        <v>13.407400000000001</v>
      </c>
      <c r="C29" s="5">
        <f t="shared" si="0"/>
        <v>0.96296183224750731</v>
      </c>
      <c r="D29" s="5">
        <f t="shared" si="1"/>
        <v>0.52489116477183761</v>
      </c>
      <c r="E29" s="7"/>
      <c r="F29" s="7"/>
      <c r="G29" s="7"/>
      <c r="H29" s="7"/>
      <c r="I29" s="7"/>
      <c r="J29" s="7"/>
      <c r="K29" s="7"/>
      <c r="L29" s="7"/>
      <c r="M29" s="5">
        <v>3.15422</v>
      </c>
      <c r="N29" s="5">
        <v>16.1052</v>
      </c>
      <c r="O29" s="5">
        <f t="shared" si="6"/>
        <v>0.70270234143515942</v>
      </c>
      <c r="P29" s="5">
        <f t="shared" si="7"/>
        <v>0.55574457806380373</v>
      </c>
    </row>
    <row r="30" spans="1:16" ht="20" customHeight="1" x14ac:dyDescent="0.15">
      <c r="A30" s="25">
        <v>3.2755399999999999</v>
      </c>
      <c r="B30" s="4">
        <v>10</v>
      </c>
      <c r="C30" s="5">
        <f t="shared" si="0"/>
        <v>1</v>
      </c>
      <c r="D30" s="5">
        <f t="shared" si="1"/>
        <v>0.39149362648376085</v>
      </c>
      <c r="E30" s="7"/>
      <c r="F30" s="7"/>
      <c r="G30" s="7"/>
      <c r="H30" s="7"/>
      <c r="I30" s="7"/>
      <c r="J30" s="7"/>
      <c r="K30" s="7"/>
      <c r="L30" s="7"/>
      <c r="M30" s="5">
        <v>3.2755399999999999</v>
      </c>
      <c r="N30" s="5">
        <v>17.010200000000001</v>
      </c>
      <c r="O30" s="5">
        <f t="shared" si="6"/>
        <v>0.72973021141978744</v>
      </c>
      <c r="P30" s="5">
        <f t="shared" si="7"/>
        <v>0.58697355026829312</v>
      </c>
    </row>
    <row r="31" spans="1:16" ht="20" customHeight="1" x14ac:dyDescent="0.15">
      <c r="A31" s="26"/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5">
        <v>3.3968600000000002</v>
      </c>
      <c r="N31" s="5">
        <v>11.7356</v>
      </c>
      <c r="O31" s="5">
        <f t="shared" si="6"/>
        <v>0.75675808140441558</v>
      </c>
      <c r="P31" s="5">
        <f t="shared" si="7"/>
        <v>0.40496212840111112</v>
      </c>
    </row>
    <row r="32" spans="1:16" ht="20" customHeight="1" x14ac:dyDescent="0.15">
      <c r="A32" s="26"/>
      <c r="B32" s="6"/>
      <c r="C32" s="7"/>
      <c r="D32" s="7"/>
      <c r="E32" s="7"/>
      <c r="F32" s="7"/>
      <c r="G32" s="7"/>
      <c r="H32" s="7"/>
      <c r="I32" s="7"/>
      <c r="J32" s="7"/>
      <c r="K32" s="7"/>
      <c r="L32" s="7"/>
      <c r="M32" s="5">
        <v>3.51817</v>
      </c>
      <c r="N32" s="5">
        <v>15.5639</v>
      </c>
      <c r="O32" s="5">
        <f t="shared" si="6"/>
        <v>0.78378372357252668</v>
      </c>
      <c r="P32" s="5">
        <f t="shared" si="7"/>
        <v>0.53706585689884223</v>
      </c>
    </row>
    <row r="33" spans="1:16" ht="20" customHeight="1" x14ac:dyDescent="0.15">
      <c r="A33" s="26"/>
      <c r="B33" s="6"/>
      <c r="C33" s="7"/>
      <c r="D33" s="7"/>
      <c r="E33" s="7"/>
      <c r="F33" s="7"/>
      <c r="G33" s="7"/>
      <c r="H33" s="7"/>
      <c r="I33" s="7"/>
      <c r="J33" s="7"/>
      <c r="K33" s="7"/>
      <c r="L33" s="7"/>
      <c r="M33" s="5">
        <v>3.6394899999999999</v>
      </c>
      <c r="N33" s="5">
        <v>15.5982</v>
      </c>
      <c r="O33" s="5">
        <f t="shared" si="6"/>
        <v>0.81081159355715471</v>
      </c>
      <c r="P33" s="5">
        <f t="shared" si="7"/>
        <v>0.53824945219896825</v>
      </c>
    </row>
    <row r="34" spans="1:16" ht="20" customHeight="1" x14ac:dyDescent="0.15">
      <c r="A34" s="26"/>
      <c r="B34" s="6"/>
      <c r="C34" s="7"/>
      <c r="D34" s="7"/>
      <c r="E34" s="7"/>
      <c r="F34" s="7"/>
      <c r="G34" s="7"/>
      <c r="H34" s="7"/>
      <c r="I34" s="7"/>
      <c r="J34" s="7"/>
      <c r="K34" s="7"/>
      <c r="L34" s="7"/>
      <c r="M34" s="5">
        <v>3.7608100000000002</v>
      </c>
      <c r="N34" s="5">
        <v>20.3492</v>
      </c>
      <c r="O34" s="5">
        <f t="shared" si="6"/>
        <v>0.83783946354178285</v>
      </c>
      <c r="P34" s="5">
        <f t="shared" si="7"/>
        <v>0.70219292948463563</v>
      </c>
    </row>
    <row r="35" spans="1:16" ht="20" customHeight="1" x14ac:dyDescent="0.15">
      <c r="A35" s="26"/>
      <c r="B35" s="6"/>
      <c r="C35" s="7"/>
      <c r="D35" s="7"/>
      <c r="E35" s="7"/>
      <c r="F35" s="7"/>
      <c r="G35" s="7"/>
      <c r="H35" s="7"/>
      <c r="I35" s="7"/>
      <c r="J35" s="7"/>
      <c r="K35" s="7"/>
      <c r="L35" s="7"/>
      <c r="M35" s="5">
        <v>3.88212</v>
      </c>
      <c r="N35" s="5">
        <v>16.5471</v>
      </c>
      <c r="O35" s="5">
        <f t="shared" si="6"/>
        <v>0.86486510570989383</v>
      </c>
      <c r="P35" s="5">
        <f t="shared" si="7"/>
        <v>0.57099328835901242</v>
      </c>
    </row>
    <row r="36" spans="1:16" ht="20" customHeight="1" x14ac:dyDescent="0.15">
      <c r="A36" s="26"/>
      <c r="B36" s="6"/>
      <c r="C36" s="7"/>
      <c r="D36" s="7"/>
      <c r="E36" s="7"/>
      <c r="F36" s="7"/>
      <c r="G36" s="7"/>
      <c r="H36" s="7"/>
      <c r="I36" s="7"/>
      <c r="J36" s="7"/>
      <c r="K36" s="7"/>
      <c r="L36" s="7"/>
      <c r="M36" s="5">
        <v>4.0034400000000003</v>
      </c>
      <c r="N36" s="5">
        <v>13.42</v>
      </c>
      <c r="O36" s="5">
        <f t="shared" si="6"/>
        <v>0.89189297569452197</v>
      </c>
      <c r="P36" s="5">
        <f t="shared" si="7"/>
        <v>0.46308597456822925</v>
      </c>
    </row>
    <row r="37" spans="1:16" ht="20" customHeight="1" x14ac:dyDescent="0.15">
      <c r="A37" s="26"/>
      <c r="B37" s="6"/>
      <c r="C37" s="7"/>
      <c r="D37" s="7"/>
      <c r="E37" s="7"/>
      <c r="F37" s="7"/>
      <c r="G37" s="7"/>
      <c r="H37" s="7"/>
      <c r="I37" s="7"/>
      <c r="J37" s="7"/>
      <c r="K37" s="7"/>
      <c r="L37" s="7"/>
      <c r="M37" s="5">
        <v>4.1247499999999997</v>
      </c>
      <c r="N37" s="5">
        <v>8.4609000000000005</v>
      </c>
      <c r="O37" s="5">
        <f t="shared" si="6"/>
        <v>0.91891861786263285</v>
      </c>
      <c r="P37" s="5">
        <f t="shared" si="7"/>
        <v>0.29196155903310961</v>
      </c>
    </row>
    <row r="38" spans="1:16" ht="20" customHeight="1" x14ac:dyDescent="0.15">
      <c r="A38" s="26"/>
      <c r="B38" s="6"/>
      <c r="C38" s="7"/>
      <c r="D38" s="7"/>
      <c r="E38" s="7"/>
      <c r="F38" s="7"/>
      <c r="G38" s="7"/>
      <c r="H38" s="7"/>
      <c r="I38" s="7"/>
      <c r="J38" s="7"/>
      <c r="K38" s="7"/>
      <c r="L38" s="7"/>
      <c r="M38" s="5">
        <v>4.2460699999999996</v>
      </c>
      <c r="N38" s="5">
        <v>18.971499999999999</v>
      </c>
      <c r="O38" s="5">
        <f t="shared" si="6"/>
        <v>0.94594648784726088</v>
      </c>
      <c r="P38" s="5">
        <f t="shared" si="7"/>
        <v>0.65465242671543666</v>
      </c>
    </row>
    <row r="39" spans="1:16" ht="20" customHeight="1" x14ac:dyDescent="0.15">
      <c r="A39" s="26"/>
      <c r="B39" s="6"/>
      <c r="C39" s="7"/>
      <c r="D39" s="7"/>
      <c r="E39" s="7"/>
      <c r="F39" s="7"/>
      <c r="G39" s="7"/>
      <c r="H39" s="7"/>
      <c r="I39" s="7"/>
      <c r="J39" s="7"/>
      <c r="K39" s="7"/>
      <c r="L39" s="7"/>
      <c r="M39" s="5">
        <v>4.3673900000000003</v>
      </c>
      <c r="N39" s="5">
        <v>20.870699999999999</v>
      </c>
      <c r="O39" s="5">
        <f t="shared" si="6"/>
        <v>0.97297435783188913</v>
      </c>
      <c r="P39" s="5">
        <f t="shared" si="7"/>
        <v>0.72018840904777504</v>
      </c>
    </row>
    <row r="40" spans="1:16" ht="20" customHeight="1" x14ac:dyDescent="0.15">
      <c r="A40" s="26"/>
      <c r="B40" s="6"/>
      <c r="C40" s="7"/>
      <c r="D40" s="7"/>
      <c r="E40" s="7"/>
      <c r="F40" s="7"/>
      <c r="G40" s="7"/>
      <c r="H40" s="7"/>
      <c r="I40" s="7"/>
      <c r="J40" s="7"/>
      <c r="K40" s="7"/>
      <c r="L40" s="7"/>
      <c r="M40" s="5">
        <v>4.4886999999999997</v>
      </c>
      <c r="N40" s="5">
        <v>13</v>
      </c>
      <c r="O40" s="5">
        <f t="shared" si="6"/>
        <v>1</v>
      </c>
      <c r="P40" s="5">
        <f t="shared" si="7"/>
        <v>0.44859297089321759</v>
      </c>
    </row>
  </sheetData>
  <mergeCells count="3">
    <mergeCell ref="A1:H1"/>
    <mergeCell ref="I1:L1"/>
    <mergeCell ref="M1:P1"/>
  </mergeCells>
  <pageMargins left="1" right="1" top="1" bottom="1" header="0.25" footer="0.25"/>
  <pageSetup orientation="portrait"/>
  <headerFooter>
    <oddFooter>&amp;C&amp;"Helvetica Neue,Regular"&amp;12&amp;K000000&amp;P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115"/>
  <sheetViews>
    <sheetView showGridLines="0" workbookViewId="0">
      <pane xSplit="1" ySplit="2" topLeftCell="K3" activePane="bottomRight" state="frozen"/>
      <selection pane="topRight"/>
      <selection pane="bottomLeft"/>
      <selection pane="bottomRight" activeCell="R10" sqref="R10"/>
    </sheetView>
  </sheetViews>
  <sheetFormatPr baseColWidth="10" defaultColWidth="16.33203125" defaultRowHeight="20" customHeight="1" x14ac:dyDescent="0.15"/>
  <cols>
    <col min="1" max="13" width="16.33203125" style="8" customWidth="1"/>
    <col min="14" max="16384" width="16.33203125" style="8"/>
  </cols>
  <sheetData>
    <row r="1" spans="1:12" ht="27.75" customHeight="1" thickBot="1" x14ac:dyDescent="0.2">
      <c r="A1" s="35">
        <v>1</v>
      </c>
      <c r="B1" s="36"/>
      <c r="C1" s="36"/>
      <c r="D1" s="37"/>
      <c r="E1" s="35">
        <v>2</v>
      </c>
      <c r="F1" s="36"/>
      <c r="G1" s="36"/>
      <c r="H1" s="37"/>
      <c r="I1" s="35">
        <v>3</v>
      </c>
      <c r="J1" s="36"/>
      <c r="K1" s="36"/>
      <c r="L1" s="37"/>
    </row>
    <row r="2" spans="1:12" ht="20.25" customHeight="1" x14ac:dyDescent="0.15">
      <c r="A2" s="30" t="s">
        <v>1</v>
      </c>
      <c r="B2" s="30" t="s">
        <v>0</v>
      </c>
      <c r="C2" s="31"/>
      <c r="D2" s="31"/>
      <c r="E2" s="30" t="s">
        <v>1</v>
      </c>
      <c r="F2" s="30" t="s">
        <v>0</v>
      </c>
      <c r="G2" s="31"/>
      <c r="H2" s="31"/>
      <c r="I2" s="30" t="s">
        <v>1</v>
      </c>
      <c r="J2" s="30" t="s">
        <v>0</v>
      </c>
      <c r="K2" s="31"/>
      <c r="L2" s="31"/>
    </row>
    <row r="3" spans="1:12" ht="20.25" customHeight="1" x14ac:dyDescent="0.15">
      <c r="A3" s="24">
        <v>0</v>
      </c>
      <c r="B3" s="2">
        <v>36</v>
      </c>
      <c r="C3" s="3">
        <f t="shared" ref="C3:C66" si="0">$A3/110.078</f>
        <v>0</v>
      </c>
      <c r="D3" s="3">
        <f t="shared" ref="D3:D66" si="1">B3/59.3656</f>
        <v>0.60641179403560308</v>
      </c>
      <c r="E3" s="3">
        <v>0</v>
      </c>
      <c r="F3" s="3">
        <v>13</v>
      </c>
      <c r="G3" s="3">
        <f t="shared" ref="G3:G66" si="2">E3/164.393</f>
        <v>0</v>
      </c>
      <c r="H3" s="3">
        <f t="shared" ref="H3:H66" si="3">F3/119.282</f>
        <v>0.10898542948642713</v>
      </c>
      <c r="I3" s="3">
        <v>0</v>
      </c>
      <c r="J3" s="3">
        <v>21</v>
      </c>
      <c r="K3" s="3">
        <f t="shared" ref="K3:K66" si="4">I3/55.6283</f>
        <v>0</v>
      </c>
      <c r="L3" s="3">
        <f t="shared" ref="L3:L66" si="5">J3/54.2066</f>
        <v>0.3874066995531909</v>
      </c>
    </row>
    <row r="4" spans="1:12" ht="20" customHeight="1" x14ac:dyDescent="0.15">
      <c r="A4" s="25">
        <v>0.14899999999999999</v>
      </c>
      <c r="B4" s="4">
        <v>36.075600000000001</v>
      </c>
      <c r="C4" s="5">
        <f t="shared" si="0"/>
        <v>1.3535856392739693E-3</v>
      </c>
      <c r="D4" s="5">
        <f t="shared" si="1"/>
        <v>0.60768525880307789</v>
      </c>
      <c r="E4" s="5">
        <v>0.20799999999999999</v>
      </c>
      <c r="F4" s="5">
        <v>13.367000000000001</v>
      </c>
      <c r="G4" s="5">
        <f t="shared" si="2"/>
        <v>1.2652606862822626E-3</v>
      </c>
      <c r="H4" s="5">
        <f t="shared" si="3"/>
        <v>0.11206217199577473</v>
      </c>
      <c r="I4" s="5">
        <v>0.12590000000000001</v>
      </c>
      <c r="J4" s="5">
        <v>23.874300000000002</v>
      </c>
      <c r="K4" s="5">
        <f t="shared" si="4"/>
        <v>2.2632365181031958E-3</v>
      </c>
      <c r="L4" s="5">
        <f t="shared" si="5"/>
        <v>0.44043160795917841</v>
      </c>
    </row>
    <row r="5" spans="1:12" ht="20" customHeight="1" x14ac:dyDescent="0.15">
      <c r="A5" s="25">
        <v>0.29699999999999999</v>
      </c>
      <c r="B5" s="4">
        <v>43.512900000000002</v>
      </c>
      <c r="C5" s="5">
        <f t="shared" si="0"/>
        <v>2.6980868111702609E-3</v>
      </c>
      <c r="D5" s="5">
        <f t="shared" si="1"/>
        <v>0.7329648820192165</v>
      </c>
      <c r="E5" s="5">
        <v>0.41499999999999998</v>
      </c>
      <c r="F5" s="5">
        <v>10.287000000000001</v>
      </c>
      <c r="G5" s="5">
        <f t="shared" si="2"/>
        <v>2.5244383884958604E-3</v>
      </c>
      <c r="H5" s="5">
        <f t="shared" si="3"/>
        <v>8.6241008702067384E-2</v>
      </c>
      <c r="I5" s="5">
        <v>0.25169999999999998</v>
      </c>
      <c r="J5" s="5">
        <v>22.8584</v>
      </c>
      <c r="K5" s="5">
        <f t="shared" si="4"/>
        <v>4.5246753900442752E-3</v>
      </c>
      <c r="L5" s="5">
        <f t="shared" si="5"/>
        <v>0.42169034766984093</v>
      </c>
    </row>
    <row r="6" spans="1:12" ht="20" customHeight="1" x14ac:dyDescent="0.15">
      <c r="A6" s="25">
        <v>0.44600000000000001</v>
      </c>
      <c r="B6" s="4">
        <v>33.940800000000003</v>
      </c>
      <c r="C6" s="5">
        <f t="shared" si="0"/>
        <v>4.0516724504442306E-3</v>
      </c>
      <c r="D6" s="5">
        <f t="shared" si="1"/>
        <v>0.57172503941676667</v>
      </c>
      <c r="E6" s="5">
        <v>0.623</v>
      </c>
      <c r="F6" s="5">
        <v>16.189</v>
      </c>
      <c r="G6" s="5">
        <f t="shared" si="2"/>
        <v>3.789699074778123E-3</v>
      </c>
      <c r="H6" s="5">
        <f t="shared" si="3"/>
        <v>0.13572039368890529</v>
      </c>
      <c r="I6" s="5">
        <v>0.37759999999999999</v>
      </c>
      <c r="J6" s="5">
        <v>27.6113</v>
      </c>
      <c r="K6" s="5">
        <f t="shared" si="4"/>
        <v>6.7879119081474711E-3</v>
      </c>
      <c r="L6" s="5">
        <f t="shared" si="5"/>
        <v>0.5093715525415724</v>
      </c>
    </row>
    <row r="7" spans="1:12" ht="20" customHeight="1" x14ac:dyDescent="0.15">
      <c r="A7" s="25">
        <v>0.59399999999999997</v>
      </c>
      <c r="B7" s="4">
        <v>28.721</v>
      </c>
      <c r="C7" s="5">
        <f t="shared" si="0"/>
        <v>5.3961736223405218E-3</v>
      </c>
      <c r="D7" s="5">
        <f t="shared" si="1"/>
        <v>0.48379869823601546</v>
      </c>
      <c r="E7" s="5">
        <v>0.83</v>
      </c>
      <c r="F7" s="5">
        <v>22.96</v>
      </c>
      <c r="G7" s="5">
        <f t="shared" si="2"/>
        <v>5.0488767769917208E-3</v>
      </c>
      <c r="H7" s="5">
        <f t="shared" si="3"/>
        <v>0.19248503546218207</v>
      </c>
      <c r="I7" s="5">
        <v>0.50339999999999996</v>
      </c>
      <c r="J7" s="5">
        <v>27.1252</v>
      </c>
      <c r="K7" s="5">
        <f t="shared" si="4"/>
        <v>9.0493507800885505E-3</v>
      </c>
      <c r="L7" s="5">
        <f t="shared" si="5"/>
        <v>0.50040400984381972</v>
      </c>
    </row>
    <row r="8" spans="1:12" ht="20" customHeight="1" x14ac:dyDescent="0.15">
      <c r="A8" s="25">
        <v>0.74299999999999999</v>
      </c>
      <c r="B8" s="4">
        <v>34.585799999999999</v>
      </c>
      <c r="C8" s="5">
        <f t="shared" si="0"/>
        <v>6.7497592616144915E-3</v>
      </c>
      <c r="D8" s="5">
        <f t="shared" si="1"/>
        <v>0.58258991739323784</v>
      </c>
      <c r="E8" s="5">
        <v>1.038</v>
      </c>
      <c r="F8" s="5">
        <v>23.885000000000002</v>
      </c>
      <c r="G8" s="5">
        <f t="shared" si="2"/>
        <v>6.3141374632739835E-3</v>
      </c>
      <c r="H8" s="5">
        <f t="shared" si="3"/>
        <v>0.20023976794487017</v>
      </c>
      <c r="I8" s="5">
        <v>0.62929999999999997</v>
      </c>
      <c r="J8" s="5">
        <v>24.3522</v>
      </c>
      <c r="K8" s="5">
        <f t="shared" si="4"/>
        <v>1.1312587298191746E-2</v>
      </c>
      <c r="L8" s="5">
        <f t="shared" si="5"/>
        <v>0.44924787756472456</v>
      </c>
    </row>
    <row r="9" spans="1:12" ht="20" customHeight="1" x14ac:dyDescent="0.15">
      <c r="A9" s="25">
        <v>0.89100000000000001</v>
      </c>
      <c r="B9" s="4">
        <v>36.792299999999997</v>
      </c>
      <c r="C9" s="5">
        <f t="shared" si="0"/>
        <v>8.0942604335107835E-3</v>
      </c>
      <c r="D9" s="5">
        <f t="shared" si="1"/>
        <v>0.6197579069360033</v>
      </c>
      <c r="E9" s="5">
        <v>1.2450000000000001</v>
      </c>
      <c r="F9" s="5">
        <v>19.222999999999999</v>
      </c>
      <c r="G9" s="5">
        <f t="shared" si="2"/>
        <v>7.5733151654875826E-3</v>
      </c>
      <c r="H9" s="5">
        <f t="shared" si="3"/>
        <v>0.16115591623212219</v>
      </c>
      <c r="I9" s="5">
        <v>0.75509999999999999</v>
      </c>
      <c r="J9" s="5">
        <v>25.616900000000001</v>
      </c>
      <c r="K9" s="5">
        <f t="shared" si="4"/>
        <v>1.3574026170132827E-2</v>
      </c>
      <c r="L9" s="5">
        <f t="shared" si="5"/>
        <v>0.47257898484686367</v>
      </c>
    </row>
    <row r="10" spans="1:12" ht="20" customHeight="1" x14ac:dyDescent="0.15">
      <c r="A10" s="25">
        <v>1.04</v>
      </c>
      <c r="B10" s="4">
        <v>38.044600000000003</v>
      </c>
      <c r="C10" s="5">
        <f t="shared" si="0"/>
        <v>9.4478460727847532E-3</v>
      </c>
      <c r="D10" s="5">
        <f t="shared" si="1"/>
        <v>0.64085261498241408</v>
      </c>
      <c r="E10" s="5">
        <v>1.4530000000000001</v>
      </c>
      <c r="F10" s="5">
        <v>17.247</v>
      </c>
      <c r="G10" s="5">
        <f t="shared" si="2"/>
        <v>8.8385758517698452E-3</v>
      </c>
      <c r="H10" s="5">
        <f t="shared" si="3"/>
        <v>0.14459013095018527</v>
      </c>
      <c r="I10" s="5">
        <v>0.88100000000000001</v>
      </c>
      <c r="J10" s="5">
        <v>21.473400000000002</v>
      </c>
      <c r="K10" s="5">
        <f t="shared" si="4"/>
        <v>1.5837262688236022E-2</v>
      </c>
      <c r="L10" s="5">
        <f t="shared" si="5"/>
        <v>0.39613995343740432</v>
      </c>
    </row>
    <row r="11" spans="1:12" ht="20" customHeight="1" x14ac:dyDescent="0.15">
      <c r="A11" s="25">
        <v>1.1879999999999999</v>
      </c>
      <c r="B11" s="4">
        <v>37.873699999999999</v>
      </c>
      <c r="C11" s="5">
        <f t="shared" si="0"/>
        <v>1.0792347244681044E-2</v>
      </c>
      <c r="D11" s="5">
        <f t="shared" si="1"/>
        <v>0.63797384343795061</v>
      </c>
      <c r="E11" s="5">
        <v>1.661</v>
      </c>
      <c r="F11" s="5">
        <v>31.280999999999999</v>
      </c>
      <c r="G11" s="5">
        <f t="shared" si="2"/>
        <v>1.0103836538052108E-2</v>
      </c>
      <c r="H11" s="5">
        <f t="shared" si="3"/>
        <v>0.26224409382807129</v>
      </c>
      <c r="I11" s="5">
        <v>1.0067999999999999</v>
      </c>
      <c r="J11" s="5">
        <v>21.582599999999999</v>
      </c>
      <c r="K11" s="5">
        <f t="shared" si="4"/>
        <v>1.8098701560177101E-2</v>
      </c>
      <c r="L11" s="5">
        <f t="shared" si="5"/>
        <v>0.39815446827508089</v>
      </c>
    </row>
    <row r="12" spans="1:12" ht="20" customHeight="1" x14ac:dyDescent="0.15">
      <c r="A12" s="25">
        <v>1.337</v>
      </c>
      <c r="B12" s="4">
        <v>41.703200000000002</v>
      </c>
      <c r="C12" s="5">
        <f t="shared" si="0"/>
        <v>1.2145932883955013E-2</v>
      </c>
      <c r="D12" s="5">
        <f t="shared" si="1"/>
        <v>0.7024808980284879</v>
      </c>
      <c r="E12" s="5">
        <v>1.8680000000000001</v>
      </c>
      <c r="F12" s="5">
        <v>21.495000000000001</v>
      </c>
      <c r="G12" s="5">
        <f t="shared" si="2"/>
        <v>1.1363014240265706E-2</v>
      </c>
      <c r="H12" s="5">
        <f t="shared" si="3"/>
        <v>0.18020321590851932</v>
      </c>
      <c r="I12" s="5">
        <v>1.1327</v>
      </c>
      <c r="J12" s="5">
        <v>21.6709</v>
      </c>
      <c r="K12" s="5">
        <f t="shared" si="4"/>
        <v>2.0361938078280298E-2</v>
      </c>
      <c r="L12" s="5">
        <f t="shared" si="5"/>
        <v>0.39978342120701166</v>
      </c>
    </row>
    <row r="13" spans="1:12" ht="20" customHeight="1" x14ac:dyDescent="0.15">
      <c r="A13" s="25">
        <v>1.486</v>
      </c>
      <c r="B13" s="4">
        <v>42.685099999999998</v>
      </c>
      <c r="C13" s="5">
        <f t="shared" si="0"/>
        <v>1.3499518523228983E-2</v>
      </c>
      <c r="D13" s="5">
        <f t="shared" si="1"/>
        <v>0.71902077971080891</v>
      </c>
      <c r="E13" s="5">
        <v>2.0760000000000001</v>
      </c>
      <c r="F13" s="5">
        <v>22.992000000000001</v>
      </c>
      <c r="G13" s="5">
        <f t="shared" si="2"/>
        <v>1.2628274926547967E-2</v>
      </c>
      <c r="H13" s="5">
        <f t="shared" si="3"/>
        <v>0.1927533072886102</v>
      </c>
      <c r="I13" s="5">
        <v>1.2585999999999999</v>
      </c>
      <c r="J13" s="5">
        <v>27.211300000000001</v>
      </c>
      <c r="K13" s="5">
        <f t="shared" si="4"/>
        <v>2.2625174596383493E-2</v>
      </c>
      <c r="L13" s="5">
        <f t="shared" si="5"/>
        <v>0.50199237731198787</v>
      </c>
    </row>
    <row r="14" spans="1:12" ht="20" customHeight="1" x14ac:dyDescent="0.15">
      <c r="A14" s="25">
        <v>1.6339999999999999</v>
      </c>
      <c r="B14" s="4">
        <v>43.470799999999997</v>
      </c>
      <c r="C14" s="5">
        <f t="shared" si="0"/>
        <v>1.4844019695125273E-2</v>
      </c>
      <c r="D14" s="5">
        <f t="shared" si="1"/>
        <v>0.73225571711563597</v>
      </c>
      <c r="E14" s="5">
        <v>2.2829999999999999</v>
      </c>
      <c r="F14" s="5">
        <v>23.669</v>
      </c>
      <c r="G14" s="5">
        <f t="shared" si="2"/>
        <v>1.3887452628761565E-2</v>
      </c>
      <c r="H14" s="5">
        <f t="shared" si="3"/>
        <v>0.19842893311648027</v>
      </c>
      <c r="I14" s="5">
        <v>1.3844000000000001</v>
      </c>
      <c r="J14" s="5">
        <v>17.037600000000001</v>
      </c>
      <c r="K14" s="5">
        <f t="shared" si="4"/>
        <v>2.4886613468324575E-2</v>
      </c>
      <c r="L14" s="5">
        <f t="shared" si="5"/>
        <v>0.314308589728926</v>
      </c>
    </row>
    <row r="15" spans="1:12" ht="20" customHeight="1" x14ac:dyDescent="0.15">
      <c r="A15" s="25">
        <v>1.7829999999999999</v>
      </c>
      <c r="B15" s="4">
        <v>40.625999999999998</v>
      </c>
      <c r="C15" s="5">
        <f t="shared" si="0"/>
        <v>1.6197605334399241E-2</v>
      </c>
      <c r="D15" s="5">
        <f t="shared" si="1"/>
        <v>0.68433570956917811</v>
      </c>
      <c r="E15" s="5">
        <v>2.4910000000000001</v>
      </c>
      <c r="F15" s="5">
        <v>21.925999999999998</v>
      </c>
      <c r="G15" s="5">
        <f t="shared" si="2"/>
        <v>1.5152713315043828E-2</v>
      </c>
      <c r="H15" s="5">
        <f t="shared" si="3"/>
        <v>0.18381650207072314</v>
      </c>
      <c r="I15" s="5">
        <v>1.5103</v>
      </c>
      <c r="J15" s="5">
        <v>19.271599999999999</v>
      </c>
      <c r="K15" s="5">
        <f t="shared" si="4"/>
        <v>2.714984998642777E-2</v>
      </c>
      <c r="L15" s="5">
        <f t="shared" si="5"/>
        <v>0.35552128338615591</v>
      </c>
    </row>
    <row r="16" spans="1:12" ht="20" customHeight="1" x14ac:dyDescent="0.15">
      <c r="A16" s="25">
        <v>1.931</v>
      </c>
      <c r="B16" s="4">
        <v>35.403500000000001</v>
      </c>
      <c r="C16" s="5">
        <f t="shared" si="0"/>
        <v>1.7542106506295535E-2</v>
      </c>
      <c r="D16" s="5">
        <f t="shared" si="1"/>
        <v>0.59636388750387426</v>
      </c>
      <c r="E16" s="5">
        <v>2.698</v>
      </c>
      <c r="F16" s="5">
        <v>27.347999999999999</v>
      </c>
      <c r="G16" s="5">
        <f t="shared" si="2"/>
        <v>1.6411891017257426E-2</v>
      </c>
      <c r="H16" s="5">
        <f t="shared" si="3"/>
        <v>0.22927180966113914</v>
      </c>
      <c r="I16" s="5">
        <v>1.6361000000000001</v>
      </c>
      <c r="J16" s="5">
        <v>16.003499999999999</v>
      </c>
      <c r="K16" s="5">
        <f t="shared" si="4"/>
        <v>2.9411288858368852E-2</v>
      </c>
      <c r="L16" s="5">
        <f t="shared" si="5"/>
        <v>0.29523157696664243</v>
      </c>
    </row>
    <row r="17" spans="1:12" ht="20" customHeight="1" x14ac:dyDescent="0.15">
      <c r="A17" s="25">
        <v>2.08</v>
      </c>
      <c r="B17" s="4">
        <v>40.710299999999997</v>
      </c>
      <c r="C17" s="5">
        <f t="shared" si="0"/>
        <v>1.8895692145569506E-2</v>
      </c>
      <c r="D17" s="5">
        <f t="shared" si="1"/>
        <v>0.68575572385354477</v>
      </c>
      <c r="E17" s="5">
        <v>2.9060000000000001</v>
      </c>
      <c r="F17" s="5">
        <v>31.231000000000002</v>
      </c>
      <c r="G17" s="5">
        <f t="shared" si="2"/>
        <v>1.767715170353969E-2</v>
      </c>
      <c r="H17" s="5">
        <f t="shared" si="3"/>
        <v>0.26182491909927735</v>
      </c>
      <c r="I17" s="5">
        <v>1.762</v>
      </c>
      <c r="J17" s="5">
        <v>14.0586</v>
      </c>
      <c r="K17" s="5">
        <f t="shared" si="4"/>
        <v>3.1674525376472043E-2</v>
      </c>
      <c r="L17" s="5">
        <f t="shared" si="5"/>
        <v>0.25935218220659478</v>
      </c>
    </row>
    <row r="18" spans="1:12" ht="20" customHeight="1" x14ac:dyDescent="0.15">
      <c r="A18" s="25">
        <v>2.2280000000000002</v>
      </c>
      <c r="B18" s="4">
        <v>43.048299999999998</v>
      </c>
      <c r="C18" s="5">
        <f t="shared" si="0"/>
        <v>2.0240193317465797E-2</v>
      </c>
      <c r="D18" s="5">
        <f t="shared" si="1"/>
        <v>0.72513880092174587</v>
      </c>
      <c r="E18" s="5">
        <v>3.113</v>
      </c>
      <c r="F18" s="5">
        <v>29.085999999999999</v>
      </c>
      <c r="G18" s="5">
        <f t="shared" si="2"/>
        <v>1.8936329405753287E-2</v>
      </c>
      <c r="H18" s="5">
        <f t="shared" si="3"/>
        <v>0.24384232323401686</v>
      </c>
      <c r="I18" s="5">
        <v>1.8877999999999999</v>
      </c>
      <c r="J18" s="5">
        <v>14.5274</v>
      </c>
      <c r="K18" s="5">
        <f t="shared" si="4"/>
        <v>3.3935964248413122E-2</v>
      </c>
      <c r="L18" s="5">
        <f t="shared" si="5"/>
        <v>0.26800057557566792</v>
      </c>
    </row>
    <row r="19" spans="1:12" ht="20" customHeight="1" x14ac:dyDescent="0.15">
      <c r="A19" s="25">
        <v>2.3769999999999998</v>
      </c>
      <c r="B19" s="4">
        <v>38.274099999999997</v>
      </c>
      <c r="C19" s="5">
        <f t="shared" si="0"/>
        <v>2.1593778956739765E-2</v>
      </c>
      <c r="D19" s="5">
        <f t="shared" si="1"/>
        <v>0.64471849016939098</v>
      </c>
      <c r="E19" s="5">
        <v>3.3210000000000002</v>
      </c>
      <c r="F19" s="5">
        <v>20.507999999999999</v>
      </c>
      <c r="G19" s="5">
        <f t="shared" si="2"/>
        <v>2.0201590092035551E-2</v>
      </c>
      <c r="H19" s="5">
        <f t="shared" si="3"/>
        <v>0.17192870676212671</v>
      </c>
      <c r="I19" s="5">
        <v>2.0137</v>
      </c>
      <c r="J19" s="5">
        <v>16.745699999999999</v>
      </c>
      <c r="K19" s="5">
        <f t="shared" si="4"/>
        <v>3.6199200766516323E-2</v>
      </c>
      <c r="L19" s="5">
        <f t="shared" si="5"/>
        <v>0.30892363660513661</v>
      </c>
    </row>
    <row r="20" spans="1:12" ht="20" customHeight="1" x14ac:dyDescent="0.15">
      <c r="A20" s="25">
        <v>2.5249999999999999</v>
      </c>
      <c r="B20" s="4">
        <v>36.331400000000002</v>
      </c>
      <c r="C20" s="5">
        <f t="shared" si="0"/>
        <v>2.2938280128636055E-2</v>
      </c>
      <c r="D20" s="5">
        <f t="shared" si="1"/>
        <v>0.61199415149514202</v>
      </c>
      <c r="E20" s="5">
        <v>3.5289999999999999</v>
      </c>
      <c r="F20" s="5">
        <v>21.14</v>
      </c>
      <c r="G20" s="5">
        <f t="shared" si="2"/>
        <v>2.1466850778317812E-2</v>
      </c>
      <c r="H20" s="5">
        <f t="shared" si="3"/>
        <v>0.17722707533408227</v>
      </c>
      <c r="I20" s="5">
        <v>2.1395</v>
      </c>
      <c r="J20" s="5">
        <v>15.1479</v>
      </c>
      <c r="K20" s="5">
        <f t="shared" si="4"/>
        <v>3.8460639638457403E-2</v>
      </c>
      <c r="L20" s="5">
        <f t="shared" si="5"/>
        <v>0.27944752115056098</v>
      </c>
    </row>
    <row r="21" spans="1:12" ht="20" customHeight="1" x14ac:dyDescent="0.15">
      <c r="A21" s="25">
        <v>2.6739999999999999</v>
      </c>
      <c r="B21" s="4">
        <v>40.044499999999999</v>
      </c>
      <c r="C21" s="5">
        <f t="shared" si="0"/>
        <v>2.4291865767910027E-2</v>
      </c>
      <c r="D21" s="5">
        <f t="shared" si="1"/>
        <v>0.67454047461829747</v>
      </c>
      <c r="E21" s="5">
        <v>3.7360000000000002</v>
      </c>
      <c r="F21" s="5">
        <v>30.829000000000001</v>
      </c>
      <c r="G21" s="5">
        <f t="shared" si="2"/>
        <v>2.2726028480531412E-2</v>
      </c>
      <c r="H21" s="5">
        <f t="shared" si="3"/>
        <v>0.25845475427977399</v>
      </c>
      <c r="I21" s="5">
        <v>2.2654000000000001</v>
      </c>
      <c r="J21" s="5">
        <v>19.996700000000001</v>
      </c>
      <c r="K21" s="5">
        <f t="shared" si="4"/>
        <v>4.0723876156560597E-2</v>
      </c>
      <c r="L21" s="5">
        <f t="shared" si="5"/>
        <v>0.36889788328358541</v>
      </c>
    </row>
    <row r="22" spans="1:12" ht="20" customHeight="1" x14ac:dyDescent="0.15">
      <c r="A22" s="25">
        <v>2.823</v>
      </c>
      <c r="B22" s="4">
        <v>42.3018</v>
      </c>
      <c r="C22" s="5">
        <f t="shared" si="0"/>
        <v>2.5645451407183995E-2</v>
      </c>
      <c r="D22" s="5">
        <f t="shared" si="1"/>
        <v>0.71256417858153542</v>
      </c>
      <c r="E22" s="5">
        <v>3.944</v>
      </c>
      <c r="F22" s="5">
        <v>39.585999999999999</v>
      </c>
      <c r="G22" s="5">
        <f t="shared" si="2"/>
        <v>2.3991289166813673E-2</v>
      </c>
      <c r="H22" s="5">
        <f t="shared" si="3"/>
        <v>0.33186901628074644</v>
      </c>
      <c r="I22" s="5">
        <v>2.3913000000000002</v>
      </c>
      <c r="J22" s="5">
        <v>20.0457</v>
      </c>
      <c r="K22" s="5">
        <f t="shared" si="4"/>
        <v>4.2987112674663798E-2</v>
      </c>
      <c r="L22" s="5">
        <f t="shared" si="5"/>
        <v>0.36980183224920948</v>
      </c>
    </row>
    <row r="23" spans="1:12" ht="20" customHeight="1" x14ac:dyDescent="0.15">
      <c r="A23" s="25">
        <v>2.9710000000000001</v>
      </c>
      <c r="B23" s="4">
        <v>39.607799999999997</v>
      </c>
      <c r="C23" s="5">
        <f t="shared" si="0"/>
        <v>2.6989952579080288E-2</v>
      </c>
      <c r="D23" s="5">
        <f t="shared" si="1"/>
        <v>0.6671843626612044</v>
      </c>
      <c r="E23" s="5">
        <v>4.1509999999999998</v>
      </c>
      <c r="F23" s="5">
        <v>33.259</v>
      </c>
      <c r="G23" s="5">
        <f t="shared" si="2"/>
        <v>2.5250466869027269E-2</v>
      </c>
      <c r="H23" s="5">
        <f t="shared" si="3"/>
        <v>0.27882664609915997</v>
      </c>
      <c r="I23" s="5">
        <v>2.5171000000000001</v>
      </c>
      <c r="J23" s="5">
        <v>17.3111</v>
      </c>
      <c r="K23" s="5">
        <f t="shared" si="4"/>
        <v>4.5248551546604877E-2</v>
      </c>
      <c r="L23" s="5">
        <f t="shared" si="5"/>
        <v>0.31935410079215443</v>
      </c>
    </row>
    <row r="24" spans="1:12" ht="20" customHeight="1" x14ac:dyDescent="0.15">
      <c r="A24" s="25">
        <v>3.12</v>
      </c>
      <c r="B24" s="4">
        <v>37.8187</v>
      </c>
      <c r="C24" s="5">
        <f t="shared" si="0"/>
        <v>2.834353821835426E-2</v>
      </c>
      <c r="D24" s="5">
        <f t="shared" si="1"/>
        <v>0.63704738097484059</v>
      </c>
      <c r="E24" s="5">
        <v>4.359</v>
      </c>
      <c r="F24" s="5">
        <v>29.31</v>
      </c>
      <c r="G24" s="5">
        <f t="shared" si="2"/>
        <v>2.6515727555309534E-2</v>
      </c>
      <c r="H24" s="5">
        <f t="shared" si="3"/>
        <v>0.24572022601901375</v>
      </c>
      <c r="I24" s="5">
        <v>2.6429999999999998</v>
      </c>
      <c r="J24" s="5">
        <v>17.601299999999998</v>
      </c>
      <c r="K24" s="5">
        <f t="shared" si="4"/>
        <v>4.7511788064708065E-2</v>
      </c>
      <c r="L24" s="5">
        <f t="shared" si="5"/>
        <v>0.32470769242121805</v>
      </c>
    </row>
    <row r="25" spans="1:12" ht="20" customHeight="1" x14ac:dyDescent="0.15">
      <c r="A25" s="25">
        <v>3.2679999999999998</v>
      </c>
      <c r="B25" s="4">
        <v>37.937199999999997</v>
      </c>
      <c r="C25" s="5">
        <f t="shared" si="0"/>
        <v>2.9688039390250547E-2</v>
      </c>
      <c r="D25" s="5">
        <f t="shared" si="1"/>
        <v>0.63904348646354114</v>
      </c>
      <c r="E25" s="5">
        <v>4.5659999999999998</v>
      </c>
      <c r="F25" s="5">
        <v>23.765000000000001</v>
      </c>
      <c r="G25" s="5">
        <f t="shared" si="2"/>
        <v>2.777490525752313E-2</v>
      </c>
      <c r="H25" s="5">
        <f t="shared" si="3"/>
        <v>0.19923374859576468</v>
      </c>
      <c r="I25" s="5">
        <v>2.7688000000000001</v>
      </c>
      <c r="J25" s="5">
        <v>20.627300000000002</v>
      </c>
      <c r="K25" s="5">
        <f t="shared" si="4"/>
        <v>4.9773226936649151E-2</v>
      </c>
      <c r="L25" s="5">
        <f t="shared" si="5"/>
        <v>0.38053115303302554</v>
      </c>
    </row>
    <row r="26" spans="1:12" ht="20" customHeight="1" x14ac:dyDescent="0.15">
      <c r="A26" s="25">
        <v>3.4169999999999998</v>
      </c>
      <c r="B26" s="4">
        <v>36.911200000000001</v>
      </c>
      <c r="C26" s="5">
        <f t="shared" si="0"/>
        <v>3.1041625029524518E-2</v>
      </c>
      <c r="D26" s="5">
        <f t="shared" si="1"/>
        <v>0.62176075033352651</v>
      </c>
      <c r="E26" s="5">
        <v>4.774</v>
      </c>
      <c r="F26" s="5">
        <v>26.001999999999999</v>
      </c>
      <c r="G26" s="5">
        <f t="shared" si="2"/>
        <v>2.9040165943805395E-2</v>
      </c>
      <c r="H26" s="5">
        <f t="shared" si="3"/>
        <v>0.21798762596200599</v>
      </c>
      <c r="I26" s="5">
        <v>2.8946999999999998</v>
      </c>
      <c r="J26" s="5">
        <v>19.8185</v>
      </c>
      <c r="K26" s="5">
        <f t="shared" si="4"/>
        <v>5.2036463454752338E-2</v>
      </c>
      <c r="L26" s="5">
        <f t="shared" si="5"/>
        <v>0.36561046071880543</v>
      </c>
    </row>
    <row r="27" spans="1:12" ht="20" customHeight="1" x14ac:dyDescent="0.15">
      <c r="A27" s="25">
        <v>3.5649999999999999</v>
      </c>
      <c r="B27" s="4">
        <v>41.442500000000003</v>
      </c>
      <c r="C27" s="5">
        <f t="shared" si="0"/>
        <v>3.2386126201420812E-2</v>
      </c>
      <c r="D27" s="5">
        <f t="shared" si="1"/>
        <v>0.69808946595334676</v>
      </c>
      <c r="E27" s="5">
        <v>4.9820000000000002</v>
      </c>
      <c r="F27" s="5">
        <v>28.074999999999999</v>
      </c>
      <c r="G27" s="5">
        <f t="shared" si="2"/>
        <v>3.0305426630087656E-2</v>
      </c>
      <c r="H27" s="5">
        <f t="shared" si="3"/>
        <v>0.2353666102178032</v>
      </c>
      <c r="I27" s="5">
        <v>3.0205000000000002</v>
      </c>
      <c r="J27" s="5">
        <v>15.8283</v>
      </c>
      <c r="K27" s="5">
        <f t="shared" si="4"/>
        <v>5.4297902326693431E-2</v>
      </c>
      <c r="L27" s="5">
        <f t="shared" si="5"/>
        <v>0.2919994982160844</v>
      </c>
    </row>
    <row r="28" spans="1:12" ht="20" customHeight="1" x14ac:dyDescent="0.15">
      <c r="A28" s="25">
        <v>3.714</v>
      </c>
      <c r="B28" s="4">
        <v>39.699800000000003</v>
      </c>
      <c r="C28" s="5">
        <f t="shared" si="0"/>
        <v>3.3739711840694776E-2</v>
      </c>
      <c r="D28" s="5">
        <f t="shared" si="1"/>
        <v>0.6687340816904066</v>
      </c>
      <c r="E28" s="5">
        <v>5.1890000000000001</v>
      </c>
      <c r="F28" s="5">
        <v>29.248999999999999</v>
      </c>
      <c r="G28" s="5">
        <f t="shared" si="2"/>
        <v>3.1564604332301252E-2</v>
      </c>
      <c r="H28" s="5">
        <f t="shared" si="3"/>
        <v>0.24520883284988515</v>
      </c>
      <c r="I28" s="5">
        <v>3.1463999999999999</v>
      </c>
      <c r="J28" s="5">
        <v>16.327999999999999</v>
      </c>
      <c r="K28" s="5">
        <f t="shared" si="4"/>
        <v>5.6561138844796618E-2</v>
      </c>
      <c r="L28" s="5">
        <f t="shared" si="5"/>
        <v>0.30121793287164289</v>
      </c>
    </row>
    <row r="29" spans="1:12" ht="20" customHeight="1" x14ac:dyDescent="0.15">
      <c r="A29" s="25">
        <v>3.8620000000000001</v>
      </c>
      <c r="B29" s="4">
        <v>42</v>
      </c>
      <c r="C29" s="5">
        <f t="shared" si="0"/>
        <v>3.508421301259107E-2</v>
      </c>
      <c r="D29" s="5">
        <f t="shared" si="1"/>
        <v>0.7074804263748703</v>
      </c>
      <c r="E29" s="5">
        <v>5.3970000000000002</v>
      </c>
      <c r="F29" s="5">
        <v>29.254000000000001</v>
      </c>
      <c r="G29" s="5">
        <f t="shared" si="2"/>
        <v>3.2829865018583516E-2</v>
      </c>
      <c r="H29" s="5">
        <f t="shared" si="3"/>
        <v>0.24525075032276455</v>
      </c>
      <c r="I29" s="5">
        <v>3.2723</v>
      </c>
      <c r="J29" s="5">
        <v>19.595199999999998</v>
      </c>
      <c r="K29" s="5">
        <f t="shared" si="4"/>
        <v>5.8824375362899813E-2</v>
      </c>
      <c r="L29" s="5">
        <f t="shared" si="5"/>
        <v>0.36149103614688982</v>
      </c>
    </row>
    <row r="30" spans="1:12" ht="20" customHeight="1" x14ac:dyDescent="0.15">
      <c r="A30" s="25">
        <v>4.0110000000000001</v>
      </c>
      <c r="B30" s="4">
        <v>40.9636</v>
      </c>
      <c r="C30" s="5">
        <f t="shared" si="0"/>
        <v>3.6437798651865042E-2</v>
      </c>
      <c r="D30" s="5">
        <f t="shared" si="1"/>
        <v>0.69002250461546755</v>
      </c>
      <c r="E30" s="5">
        <v>5.6040000000000001</v>
      </c>
      <c r="F30" s="5">
        <v>33.514000000000003</v>
      </c>
      <c r="G30" s="5">
        <f t="shared" si="2"/>
        <v>3.4089042720797116E-2</v>
      </c>
      <c r="H30" s="5">
        <f t="shared" si="3"/>
        <v>0.28096443721600917</v>
      </c>
      <c r="I30" s="5">
        <v>3.3980999999999999</v>
      </c>
      <c r="J30" s="5">
        <v>16.317599999999999</v>
      </c>
      <c r="K30" s="5">
        <f t="shared" si="4"/>
        <v>6.1085814234840892E-2</v>
      </c>
      <c r="L30" s="5">
        <f t="shared" si="5"/>
        <v>0.30102607431567369</v>
      </c>
    </row>
    <row r="31" spans="1:12" ht="20" customHeight="1" x14ac:dyDescent="0.15">
      <c r="A31" s="25">
        <v>4.1589999999999998</v>
      </c>
      <c r="B31" s="4">
        <v>38.628900000000002</v>
      </c>
      <c r="C31" s="5">
        <f t="shared" si="0"/>
        <v>3.7782299823761328E-2</v>
      </c>
      <c r="D31" s="5">
        <f t="shared" si="1"/>
        <v>0.65069501529505303</v>
      </c>
      <c r="E31" s="5">
        <v>5.8120000000000003</v>
      </c>
      <c r="F31" s="5">
        <v>32.097000000000001</v>
      </c>
      <c r="G31" s="5">
        <f t="shared" si="2"/>
        <v>3.5354303407079381E-2</v>
      </c>
      <c r="H31" s="5">
        <f t="shared" si="3"/>
        <v>0.26908502540198859</v>
      </c>
      <c r="I31" s="5">
        <v>3.524</v>
      </c>
      <c r="J31" s="5">
        <v>15.789</v>
      </c>
      <c r="K31" s="5">
        <f t="shared" si="4"/>
        <v>6.3349050752944086E-2</v>
      </c>
      <c r="L31" s="5">
        <f t="shared" si="5"/>
        <v>0.29127449424977769</v>
      </c>
    </row>
    <row r="32" spans="1:12" ht="20" customHeight="1" x14ac:dyDescent="0.15">
      <c r="A32" s="25">
        <v>4.3079999999999998</v>
      </c>
      <c r="B32" s="4">
        <v>37.608400000000003</v>
      </c>
      <c r="C32" s="5">
        <f t="shared" si="0"/>
        <v>3.91358854630353E-2</v>
      </c>
      <c r="D32" s="5">
        <f t="shared" si="1"/>
        <v>0.6335049254113494</v>
      </c>
      <c r="E32" s="5">
        <v>6.0190000000000001</v>
      </c>
      <c r="F32" s="5">
        <v>40.997</v>
      </c>
      <c r="G32" s="5">
        <f t="shared" si="2"/>
        <v>3.6613481109292974E-2</v>
      </c>
      <c r="H32" s="5">
        <f t="shared" si="3"/>
        <v>0.34369812712731174</v>
      </c>
      <c r="I32" s="5">
        <v>3.6497999999999999</v>
      </c>
      <c r="J32" s="5">
        <v>20.133600000000001</v>
      </c>
      <c r="K32" s="5">
        <f t="shared" si="4"/>
        <v>6.5610489624885165E-2</v>
      </c>
      <c r="L32" s="5">
        <f t="shared" si="5"/>
        <v>0.37142340600591073</v>
      </c>
    </row>
    <row r="33" spans="1:12" ht="20" customHeight="1" x14ac:dyDescent="0.15">
      <c r="A33" s="25">
        <v>4.4569999999999999</v>
      </c>
      <c r="B33" s="4">
        <v>37.4497</v>
      </c>
      <c r="C33" s="5">
        <f t="shared" si="0"/>
        <v>4.0489471102309271E-2</v>
      </c>
      <c r="D33" s="5">
        <f t="shared" si="1"/>
        <v>0.63083166008597569</v>
      </c>
      <c r="E33" s="5">
        <v>6.2270000000000003</v>
      </c>
      <c r="F33" s="5">
        <v>43.427</v>
      </c>
      <c r="G33" s="5">
        <f t="shared" si="2"/>
        <v>3.7878741795575238E-2</v>
      </c>
      <c r="H33" s="5">
        <f t="shared" si="3"/>
        <v>0.36407001894669777</v>
      </c>
      <c r="I33" s="5">
        <v>3.7757000000000001</v>
      </c>
      <c r="J33" s="5">
        <v>23.6904</v>
      </c>
      <c r="K33" s="5">
        <f t="shared" si="4"/>
        <v>6.7873726142988366E-2</v>
      </c>
      <c r="L33" s="5">
        <f t="shared" si="5"/>
        <v>0.43703903214737688</v>
      </c>
    </row>
    <row r="34" spans="1:12" ht="20" customHeight="1" x14ac:dyDescent="0.15">
      <c r="A34" s="25">
        <v>4.6050000000000004</v>
      </c>
      <c r="B34" s="4">
        <v>35.258000000000003</v>
      </c>
      <c r="C34" s="5">
        <f t="shared" si="0"/>
        <v>4.1833972274205565E-2</v>
      </c>
      <c r="D34" s="5">
        <f t="shared" si="1"/>
        <v>0.59391297316964708</v>
      </c>
      <c r="E34" s="5">
        <v>6.4349999999999996</v>
      </c>
      <c r="F34" s="5">
        <v>48.969000000000001</v>
      </c>
      <c r="G34" s="5">
        <f t="shared" si="2"/>
        <v>3.9144002481857496E-2</v>
      </c>
      <c r="H34" s="5">
        <f t="shared" si="3"/>
        <v>0.41053134588621926</v>
      </c>
      <c r="I34" s="5">
        <v>3.9015</v>
      </c>
      <c r="J34" s="5">
        <v>20.533300000000001</v>
      </c>
      <c r="K34" s="5">
        <f t="shared" si="4"/>
        <v>7.0135165014929446E-2</v>
      </c>
      <c r="L34" s="5">
        <f t="shared" si="5"/>
        <v>0.37879704685407312</v>
      </c>
    </row>
    <row r="35" spans="1:12" ht="20" customHeight="1" x14ac:dyDescent="0.15">
      <c r="A35" s="25">
        <v>4.7539999999999996</v>
      </c>
      <c r="B35" s="4">
        <v>31.676600000000001</v>
      </c>
      <c r="C35" s="5">
        <f t="shared" si="0"/>
        <v>4.318755791347953E-2</v>
      </c>
      <c r="D35" s="5">
        <f t="shared" si="1"/>
        <v>0.5335851065263385</v>
      </c>
      <c r="E35" s="5">
        <v>6.6420000000000003</v>
      </c>
      <c r="F35" s="5">
        <v>31.361000000000001</v>
      </c>
      <c r="G35" s="5">
        <f t="shared" si="2"/>
        <v>4.0403180184071102E-2</v>
      </c>
      <c r="H35" s="5">
        <f t="shared" si="3"/>
        <v>0.26291477339414165</v>
      </c>
      <c r="I35" s="5">
        <v>4.0274000000000001</v>
      </c>
      <c r="J35" s="5">
        <v>19.464500000000001</v>
      </c>
      <c r="K35" s="5">
        <f t="shared" si="4"/>
        <v>7.2398401533032647E-2</v>
      </c>
      <c r="L35" s="5">
        <f t="shared" si="5"/>
        <v>0.35907989064062312</v>
      </c>
    </row>
    <row r="36" spans="1:12" ht="20" customHeight="1" x14ac:dyDescent="0.15">
      <c r="A36" s="25">
        <v>4.9020000000000001</v>
      </c>
      <c r="B36" s="4">
        <v>34.289299999999997</v>
      </c>
      <c r="C36" s="5">
        <f t="shared" si="0"/>
        <v>4.4532059085375823E-2</v>
      </c>
      <c r="D36" s="5">
        <f t="shared" si="1"/>
        <v>0.57759544247847228</v>
      </c>
      <c r="E36" s="5">
        <v>6.85</v>
      </c>
      <c r="F36" s="5">
        <v>29.565000000000001</v>
      </c>
      <c r="G36" s="5">
        <f t="shared" si="2"/>
        <v>4.166844087035336E-2</v>
      </c>
      <c r="H36" s="5">
        <f t="shared" si="3"/>
        <v>0.24785801713586292</v>
      </c>
      <c r="I36" s="5">
        <v>4.1532</v>
      </c>
      <c r="J36" s="5">
        <v>19.7136</v>
      </c>
      <c r="K36" s="5">
        <f t="shared" si="4"/>
        <v>7.4659840404973726E-2</v>
      </c>
      <c r="L36" s="5">
        <f t="shared" si="5"/>
        <v>0.3636752720148469</v>
      </c>
    </row>
    <row r="37" spans="1:12" ht="20" customHeight="1" x14ac:dyDescent="0.15">
      <c r="A37" s="25">
        <v>5.0510000000000002</v>
      </c>
      <c r="B37" s="4">
        <v>36.617699999999999</v>
      </c>
      <c r="C37" s="5">
        <f t="shared" si="0"/>
        <v>4.5885644724649795E-2</v>
      </c>
      <c r="D37" s="5">
        <f t="shared" si="1"/>
        <v>0.61681680973493069</v>
      </c>
      <c r="E37" s="5">
        <v>7.0570000000000004</v>
      </c>
      <c r="F37" s="5">
        <v>32.728000000000002</v>
      </c>
      <c r="G37" s="5">
        <f t="shared" si="2"/>
        <v>4.292761857256696E-2</v>
      </c>
      <c r="H37" s="5">
        <f t="shared" si="3"/>
        <v>0.27437501047936824</v>
      </c>
      <c r="I37" s="5">
        <v>4.2790999999999997</v>
      </c>
      <c r="J37" s="5">
        <v>17.2544</v>
      </c>
      <c r="K37" s="5">
        <f t="shared" si="4"/>
        <v>7.6923076923076913E-2</v>
      </c>
      <c r="L37" s="5">
        <f t="shared" si="5"/>
        <v>0.31830810270336085</v>
      </c>
    </row>
    <row r="38" spans="1:12" ht="20" customHeight="1" x14ac:dyDescent="0.15">
      <c r="A38" s="25">
        <v>5.1989999999999998</v>
      </c>
      <c r="B38" s="4">
        <v>36.013300000000001</v>
      </c>
      <c r="C38" s="5">
        <f t="shared" si="0"/>
        <v>4.7230145896546082E-2</v>
      </c>
      <c r="D38" s="5">
        <f t="shared" si="1"/>
        <v>0.60663582950395512</v>
      </c>
      <c r="E38" s="5">
        <v>7.2649999999999997</v>
      </c>
      <c r="F38" s="5">
        <v>30.492000000000001</v>
      </c>
      <c r="G38" s="5">
        <f t="shared" si="2"/>
        <v>4.4192879258849217E-2</v>
      </c>
      <c r="H38" s="5">
        <f t="shared" si="3"/>
        <v>0.25562951660770278</v>
      </c>
      <c r="I38" s="5">
        <v>4.4050000000000002</v>
      </c>
      <c r="J38" s="5">
        <v>17.025200000000002</v>
      </c>
      <c r="K38" s="5">
        <f t="shared" si="4"/>
        <v>7.9186313441180115E-2</v>
      </c>
      <c r="L38" s="5">
        <f t="shared" si="5"/>
        <v>0.31407983529680888</v>
      </c>
    </row>
    <row r="39" spans="1:12" ht="20" customHeight="1" x14ac:dyDescent="0.15">
      <c r="A39" s="25">
        <v>5.3479999999999999</v>
      </c>
      <c r="B39" s="4">
        <v>35.402700000000003</v>
      </c>
      <c r="C39" s="5">
        <f t="shared" si="0"/>
        <v>4.8583731535820053E-2</v>
      </c>
      <c r="D39" s="5">
        <f t="shared" si="1"/>
        <v>0.59635041168622915</v>
      </c>
      <c r="E39" s="5">
        <v>7.4720000000000004</v>
      </c>
      <c r="F39" s="5">
        <v>24.460999999999999</v>
      </c>
      <c r="G39" s="5">
        <f t="shared" si="2"/>
        <v>4.5452056961062824E-2</v>
      </c>
      <c r="H39" s="5">
        <f t="shared" si="3"/>
        <v>0.20506866082057645</v>
      </c>
      <c r="I39" s="5">
        <v>4.5308000000000002</v>
      </c>
      <c r="J39" s="5">
        <v>18.345300000000002</v>
      </c>
      <c r="K39" s="5">
        <f t="shared" si="4"/>
        <v>8.1447752313121194E-2</v>
      </c>
      <c r="L39" s="5">
        <f t="shared" si="5"/>
        <v>0.33843295834824544</v>
      </c>
    </row>
    <row r="40" spans="1:12" ht="20" customHeight="1" x14ac:dyDescent="0.15">
      <c r="A40" s="25">
        <v>5.4960000000000004</v>
      </c>
      <c r="B40" s="4">
        <v>36.799100000000003</v>
      </c>
      <c r="C40" s="5">
        <f t="shared" si="0"/>
        <v>4.9928232707716347E-2</v>
      </c>
      <c r="D40" s="5">
        <f t="shared" si="1"/>
        <v>0.6198724513859879</v>
      </c>
      <c r="E40" s="5">
        <v>7.68</v>
      </c>
      <c r="F40" s="5">
        <v>26.911000000000001</v>
      </c>
      <c r="G40" s="5">
        <f t="shared" si="2"/>
        <v>4.6717317647345082E-2</v>
      </c>
      <c r="H40" s="5">
        <f t="shared" si="3"/>
        <v>0.22560822253148005</v>
      </c>
      <c r="I40" s="5">
        <v>4.6566999999999998</v>
      </c>
      <c r="J40" s="5">
        <v>17.069400000000002</v>
      </c>
      <c r="K40" s="5">
        <f t="shared" si="4"/>
        <v>8.3710988831224381E-2</v>
      </c>
      <c r="L40" s="5">
        <f t="shared" si="5"/>
        <v>0.31489523415967802</v>
      </c>
    </row>
    <row r="41" spans="1:12" ht="20" customHeight="1" x14ac:dyDescent="0.15">
      <c r="A41" s="25">
        <v>5.6449999999999996</v>
      </c>
      <c r="B41" s="4">
        <v>32.842199999999998</v>
      </c>
      <c r="C41" s="5">
        <f t="shared" si="0"/>
        <v>5.1281818346990311E-2</v>
      </c>
      <c r="D41" s="5">
        <f t="shared" si="1"/>
        <v>0.55321937283544675</v>
      </c>
      <c r="E41" s="5">
        <v>7.8879999999999999</v>
      </c>
      <c r="F41" s="5">
        <v>27.652000000000001</v>
      </c>
      <c r="G41" s="5">
        <f t="shared" si="2"/>
        <v>4.7982578333627346E-2</v>
      </c>
      <c r="H41" s="5">
        <f t="shared" si="3"/>
        <v>0.23182039201220639</v>
      </c>
      <c r="I41" s="5">
        <v>4.7824999999999998</v>
      </c>
      <c r="J41" s="5">
        <v>15.3832</v>
      </c>
      <c r="K41" s="5">
        <f t="shared" si="4"/>
        <v>8.597242770316546E-2</v>
      </c>
      <c r="L41" s="5">
        <f t="shared" si="5"/>
        <v>0.28378832097936413</v>
      </c>
    </row>
    <row r="42" spans="1:12" ht="20" customHeight="1" x14ac:dyDescent="0.15">
      <c r="A42" s="25">
        <v>5.7939999999999996</v>
      </c>
      <c r="B42" s="4">
        <v>29.315799999999999</v>
      </c>
      <c r="C42" s="5">
        <f t="shared" si="0"/>
        <v>5.2635403986264283E-2</v>
      </c>
      <c r="D42" s="5">
        <f t="shared" si="1"/>
        <v>0.49381796865524813</v>
      </c>
      <c r="E42" s="5">
        <v>8.0950000000000006</v>
      </c>
      <c r="F42" s="5">
        <v>30.477</v>
      </c>
      <c r="G42" s="5">
        <f t="shared" si="2"/>
        <v>4.9241756035840946E-2</v>
      </c>
      <c r="H42" s="5">
        <f t="shared" si="3"/>
        <v>0.25550376418906456</v>
      </c>
      <c r="I42" s="5">
        <v>4.9084000000000003</v>
      </c>
      <c r="J42" s="5">
        <v>18.058800000000002</v>
      </c>
      <c r="K42" s="5">
        <f t="shared" si="4"/>
        <v>8.8235664221268675E-2</v>
      </c>
      <c r="L42" s="5">
        <f t="shared" si="5"/>
        <v>0.33314762409005549</v>
      </c>
    </row>
    <row r="43" spans="1:12" ht="20" customHeight="1" x14ac:dyDescent="0.15">
      <c r="A43" s="25">
        <v>5.9420000000000002</v>
      </c>
      <c r="B43" s="4">
        <v>31.607199999999999</v>
      </c>
      <c r="C43" s="5">
        <f t="shared" si="0"/>
        <v>5.3979905158160577E-2</v>
      </c>
      <c r="D43" s="5">
        <f t="shared" si="1"/>
        <v>0.5324160793456143</v>
      </c>
      <c r="E43" s="5">
        <v>8.3030000000000008</v>
      </c>
      <c r="F43" s="5">
        <v>23.317</v>
      </c>
      <c r="G43" s="5">
        <f t="shared" si="2"/>
        <v>5.050701672212321E-2</v>
      </c>
      <c r="H43" s="5">
        <f t="shared" si="3"/>
        <v>0.19547794302577087</v>
      </c>
      <c r="I43" s="5">
        <v>5.0342000000000002</v>
      </c>
      <c r="J43" s="5">
        <v>16.506900000000002</v>
      </c>
      <c r="K43" s="5">
        <f t="shared" si="4"/>
        <v>9.0497103093209755E-2</v>
      </c>
      <c r="L43" s="5">
        <f t="shared" si="5"/>
        <v>0.30451826899307466</v>
      </c>
    </row>
    <row r="44" spans="1:12" ht="20" customHeight="1" x14ac:dyDescent="0.15">
      <c r="A44" s="25">
        <v>6.0910000000000002</v>
      </c>
      <c r="B44" s="4">
        <v>31.040800000000001</v>
      </c>
      <c r="C44" s="5">
        <f t="shared" si="0"/>
        <v>5.5333490797434548E-2</v>
      </c>
      <c r="D44" s="5">
        <f t="shared" si="1"/>
        <v>0.52287520045278746</v>
      </c>
      <c r="E44" s="5">
        <v>8.51</v>
      </c>
      <c r="F44" s="5">
        <v>29.866</v>
      </c>
      <c r="G44" s="5">
        <f t="shared" si="2"/>
        <v>5.1766194424336803E-2</v>
      </c>
      <c r="H44" s="5">
        <f t="shared" si="3"/>
        <v>0.25038144900320247</v>
      </c>
      <c r="I44" s="5">
        <v>5.1600999999999999</v>
      </c>
      <c r="J44" s="5">
        <v>20.0138</v>
      </c>
      <c r="K44" s="5">
        <f t="shared" si="4"/>
        <v>9.2760339611312942E-2</v>
      </c>
      <c r="L44" s="5">
        <f t="shared" si="5"/>
        <v>0.36921334302465014</v>
      </c>
    </row>
    <row r="45" spans="1:12" ht="20" customHeight="1" x14ac:dyDescent="0.15">
      <c r="A45" s="25">
        <v>6.2389999999999999</v>
      </c>
      <c r="B45" s="4">
        <v>34.984099999999998</v>
      </c>
      <c r="C45" s="5">
        <f t="shared" si="0"/>
        <v>5.6677991969330835E-2</v>
      </c>
      <c r="D45" s="5">
        <f t="shared" si="1"/>
        <v>0.58929919010335952</v>
      </c>
      <c r="E45" s="5">
        <v>8.718</v>
      </c>
      <c r="F45" s="5">
        <v>41.078000000000003</v>
      </c>
      <c r="G45" s="5">
        <f t="shared" si="2"/>
        <v>5.3031455110619068E-2</v>
      </c>
      <c r="H45" s="5">
        <f t="shared" si="3"/>
        <v>0.34437719018795798</v>
      </c>
      <c r="I45" s="5">
        <v>5.2858999999999998</v>
      </c>
      <c r="J45" s="5">
        <v>22.418800000000001</v>
      </c>
      <c r="K45" s="5">
        <f t="shared" si="4"/>
        <v>9.5021778483254021E-2</v>
      </c>
      <c r="L45" s="5">
        <f t="shared" si="5"/>
        <v>0.41358063409252749</v>
      </c>
    </row>
    <row r="46" spans="1:12" ht="20" customHeight="1" x14ac:dyDescent="0.15">
      <c r="A46" s="25">
        <v>6.3879999999999999</v>
      </c>
      <c r="B46" s="4">
        <v>33.631100000000004</v>
      </c>
      <c r="C46" s="5">
        <f t="shared" si="0"/>
        <v>5.8031577608604806E-2</v>
      </c>
      <c r="D46" s="5">
        <f t="shared" si="1"/>
        <v>0.56650821351085479</v>
      </c>
      <c r="E46" s="5">
        <v>8.9250000000000007</v>
      </c>
      <c r="F46" s="5">
        <v>40.351999999999997</v>
      </c>
      <c r="G46" s="5">
        <f t="shared" si="2"/>
        <v>5.4290632812832668E-2</v>
      </c>
      <c r="H46" s="5">
        <f t="shared" si="3"/>
        <v>0.33829077312586975</v>
      </c>
      <c r="I46" s="5">
        <v>5.4118000000000004</v>
      </c>
      <c r="J46" s="5">
        <v>18.5336</v>
      </c>
      <c r="K46" s="5">
        <f t="shared" si="4"/>
        <v>9.7285015001357222E-2</v>
      </c>
      <c r="L46" s="5">
        <f t="shared" si="5"/>
        <v>0.34190670508757237</v>
      </c>
    </row>
    <row r="47" spans="1:12" ht="20" customHeight="1" x14ac:dyDescent="0.15">
      <c r="A47" s="25">
        <v>6.5359999999999996</v>
      </c>
      <c r="B47" s="4">
        <v>42.6663</v>
      </c>
      <c r="C47" s="5">
        <f t="shared" si="0"/>
        <v>5.9376078780501093E-2</v>
      </c>
      <c r="D47" s="5">
        <f t="shared" si="1"/>
        <v>0.71870409799614587</v>
      </c>
      <c r="E47" s="5">
        <v>9.1329999999999991</v>
      </c>
      <c r="F47" s="5">
        <v>39.856000000000002</v>
      </c>
      <c r="G47" s="5">
        <f t="shared" si="2"/>
        <v>5.5555893499114918E-2</v>
      </c>
      <c r="H47" s="5">
        <f t="shared" si="3"/>
        <v>0.3341325598162338</v>
      </c>
      <c r="I47" s="5">
        <v>5.5377000000000001</v>
      </c>
      <c r="J47" s="5">
        <v>23.893799999999999</v>
      </c>
      <c r="K47" s="5">
        <f t="shared" si="4"/>
        <v>9.954825151946041E-2</v>
      </c>
      <c r="L47" s="5">
        <f t="shared" si="5"/>
        <v>0.44079134275162063</v>
      </c>
    </row>
    <row r="48" spans="1:12" ht="20" customHeight="1" x14ac:dyDescent="0.15">
      <c r="A48" s="25">
        <v>6.6849999999999996</v>
      </c>
      <c r="B48" s="4">
        <v>35.528199999999998</v>
      </c>
      <c r="C48" s="5">
        <f t="shared" si="0"/>
        <v>6.0729664419775065E-2</v>
      </c>
      <c r="D48" s="5">
        <f t="shared" si="1"/>
        <v>0.59846443057932541</v>
      </c>
      <c r="E48" s="5">
        <v>9.34</v>
      </c>
      <c r="F48" s="5">
        <v>36.274000000000001</v>
      </c>
      <c r="G48" s="5">
        <f t="shared" si="2"/>
        <v>5.6815071201328525E-2</v>
      </c>
      <c r="H48" s="5">
        <f t="shared" si="3"/>
        <v>0.30410288224543519</v>
      </c>
      <c r="I48" s="5">
        <v>5.6635</v>
      </c>
      <c r="J48" s="5">
        <v>21.110299999999999</v>
      </c>
      <c r="K48" s="5">
        <f t="shared" si="4"/>
        <v>0.10180969039140149</v>
      </c>
      <c r="L48" s="5">
        <f t="shared" si="5"/>
        <v>0.38944150712274883</v>
      </c>
    </row>
    <row r="49" spans="1:12" ht="20" customHeight="1" x14ac:dyDescent="0.15">
      <c r="A49" s="25">
        <v>6.8330000000000002</v>
      </c>
      <c r="B49" s="4">
        <v>38.984400000000001</v>
      </c>
      <c r="C49" s="5">
        <f t="shared" si="0"/>
        <v>6.2074165591671358E-2</v>
      </c>
      <c r="D49" s="5">
        <f t="shared" si="1"/>
        <v>0.65668333176115457</v>
      </c>
      <c r="E49" s="5">
        <v>9.548</v>
      </c>
      <c r="F49" s="5">
        <v>40.747999999999998</v>
      </c>
      <c r="G49" s="5">
        <f t="shared" si="2"/>
        <v>5.8080331887610789E-2</v>
      </c>
      <c r="H49" s="5">
        <f t="shared" si="3"/>
        <v>0.34161063697791788</v>
      </c>
      <c r="I49" s="5">
        <v>5.7893999999999997</v>
      </c>
      <c r="J49" s="5">
        <v>19.436900000000001</v>
      </c>
      <c r="K49" s="5">
        <f t="shared" si="4"/>
        <v>0.10407292690950468</v>
      </c>
      <c r="L49" s="5">
        <f t="shared" si="5"/>
        <v>0.35857072754978175</v>
      </c>
    </row>
    <row r="50" spans="1:12" ht="20" customHeight="1" x14ac:dyDescent="0.15">
      <c r="A50" s="25">
        <v>6.9820000000000002</v>
      </c>
      <c r="B50" s="4">
        <v>31.908799999999999</v>
      </c>
      <c r="C50" s="5">
        <f t="shared" si="0"/>
        <v>6.3427751230945337E-2</v>
      </c>
      <c r="D50" s="5">
        <f t="shared" si="1"/>
        <v>0.5374964625978681</v>
      </c>
      <c r="E50" s="5">
        <v>9.7560000000000002</v>
      </c>
      <c r="F50" s="5">
        <v>35.951999999999998</v>
      </c>
      <c r="G50" s="5">
        <f t="shared" si="2"/>
        <v>5.9345592573893047E-2</v>
      </c>
      <c r="H50" s="5">
        <f t="shared" si="3"/>
        <v>0.30140339699200214</v>
      </c>
      <c r="I50" s="5">
        <v>5.9151999999999996</v>
      </c>
      <c r="J50" s="5">
        <v>15.3962</v>
      </c>
      <c r="K50" s="5">
        <f t="shared" si="4"/>
        <v>0.10633436578144576</v>
      </c>
      <c r="L50" s="5">
        <f t="shared" si="5"/>
        <v>0.28402814417432565</v>
      </c>
    </row>
    <row r="51" spans="1:12" ht="20" customHeight="1" x14ac:dyDescent="0.15">
      <c r="A51" s="25">
        <v>7.1310000000000002</v>
      </c>
      <c r="B51" s="4">
        <v>33.072899999999997</v>
      </c>
      <c r="C51" s="5">
        <f t="shared" si="0"/>
        <v>6.4781336870219294E-2</v>
      </c>
      <c r="D51" s="5">
        <f t="shared" si="1"/>
        <v>0.55710546174889153</v>
      </c>
      <c r="E51" s="5">
        <v>9.9629999999999992</v>
      </c>
      <c r="F51" s="5">
        <v>38.186</v>
      </c>
      <c r="G51" s="5">
        <f t="shared" si="2"/>
        <v>6.060477027610664E-2</v>
      </c>
      <c r="H51" s="5">
        <f t="shared" si="3"/>
        <v>0.32013212387451584</v>
      </c>
      <c r="I51" s="5">
        <v>6.0411000000000001</v>
      </c>
      <c r="J51" s="5">
        <v>15.8207</v>
      </c>
      <c r="K51" s="5">
        <f t="shared" si="4"/>
        <v>0.10859760229954897</v>
      </c>
      <c r="L51" s="5">
        <f t="shared" si="5"/>
        <v>0.29185929388672227</v>
      </c>
    </row>
    <row r="52" spans="1:12" ht="20" customHeight="1" x14ac:dyDescent="0.15">
      <c r="A52" s="25">
        <v>7.2789999999999999</v>
      </c>
      <c r="B52" s="4">
        <v>35.801900000000003</v>
      </c>
      <c r="C52" s="5">
        <f t="shared" si="0"/>
        <v>6.6125838042115595E-2</v>
      </c>
      <c r="D52" s="5">
        <f t="shared" si="1"/>
        <v>0.60307484469120165</v>
      </c>
      <c r="E52" s="5">
        <v>10.170999999999999</v>
      </c>
      <c r="F52" s="5">
        <v>37.362000000000002</v>
      </c>
      <c r="G52" s="5">
        <f t="shared" si="2"/>
        <v>6.1870030962388904E-2</v>
      </c>
      <c r="H52" s="5">
        <f t="shared" si="3"/>
        <v>0.31322412434399155</v>
      </c>
      <c r="I52" s="5">
        <v>6.1669</v>
      </c>
      <c r="J52" s="5">
        <v>17.742899999999999</v>
      </c>
      <c r="K52" s="5">
        <f t="shared" si="4"/>
        <v>0.11085904117149005</v>
      </c>
      <c r="L52" s="5">
        <f t="shared" si="5"/>
        <v>0.32731992045249098</v>
      </c>
    </row>
    <row r="53" spans="1:12" ht="20" customHeight="1" x14ac:dyDescent="0.15">
      <c r="A53" s="25">
        <v>7.4279999999999999</v>
      </c>
      <c r="B53" s="4">
        <v>33.235100000000003</v>
      </c>
      <c r="C53" s="5">
        <f t="shared" si="0"/>
        <v>6.7479423681389553E-2</v>
      </c>
      <c r="D53" s="5">
        <f t="shared" si="1"/>
        <v>0.55983768377646315</v>
      </c>
      <c r="E53" s="5">
        <v>10.378</v>
      </c>
      <c r="F53" s="5">
        <v>35.243000000000002</v>
      </c>
      <c r="G53" s="5">
        <f t="shared" si="2"/>
        <v>6.3129208664602504E-2</v>
      </c>
      <c r="H53" s="5">
        <f t="shared" si="3"/>
        <v>0.29545949933770393</v>
      </c>
      <c r="I53" s="5">
        <v>6.2927999999999997</v>
      </c>
      <c r="J53" s="5">
        <v>20.909500000000001</v>
      </c>
      <c r="K53" s="5">
        <f t="shared" si="4"/>
        <v>0.11312227768959324</v>
      </c>
      <c r="L53" s="5">
        <f t="shared" si="5"/>
        <v>0.38573716115749745</v>
      </c>
    </row>
    <row r="54" spans="1:12" ht="20" customHeight="1" x14ac:dyDescent="0.15">
      <c r="A54" s="25">
        <v>7.5759999999999996</v>
      </c>
      <c r="B54" s="4">
        <v>29.7468</v>
      </c>
      <c r="C54" s="5">
        <f t="shared" si="0"/>
        <v>6.8823924853285853E-2</v>
      </c>
      <c r="D54" s="5">
        <f t="shared" si="1"/>
        <v>0.50107806541161881</v>
      </c>
      <c r="E54" s="5">
        <v>10.586</v>
      </c>
      <c r="F54" s="5">
        <v>30</v>
      </c>
      <c r="G54" s="5">
        <f t="shared" si="2"/>
        <v>6.4394469350884775E-2</v>
      </c>
      <c r="H54" s="5">
        <f t="shared" si="3"/>
        <v>0.2515048372763703</v>
      </c>
      <c r="I54" s="5">
        <v>6.4185999999999996</v>
      </c>
      <c r="J54" s="5">
        <v>17.130199999999999</v>
      </c>
      <c r="K54" s="5">
        <f t="shared" si="4"/>
        <v>0.11538371656153432</v>
      </c>
      <c r="L54" s="5">
        <f t="shared" si="5"/>
        <v>0.3160168687945748</v>
      </c>
    </row>
    <row r="55" spans="1:12" ht="20" customHeight="1" x14ac:dyDescent="0.15">
      <c r="A55" s="25">
        <v>7.7249999999999996</v>
      </c>
      <c r="B55" s="4">
        <v>27.2105</v>
      </c>
      <c r="C55" s="5">
        <f t="shared" si="0"/>
        <v>7.0177510492559811E-2</v>
      </c>
      <c r="D55" s="5">
        <f t="shared" si="1"/>
        <v>0.45835467004460495</v>
      </c>
      <c r="E55" s="5">
        <v>10.792999999999999</v>
      </c>
      <c r="F55" s="5">
        <v>33.317999999999998</v>
      </c>
      <c r="G55" s="5">
        <f t="shared" si="2"/>
        <v>6.5653647053098368E-2</v>
      </c>
      <c r="H55" s="5">
        <f t="shared" si="3"/>
        <v>0.27932127227913683</v>
      </c>
      <c r="I55" s="5">
        <v>6.5445000000000002</v>
      </c>
      <c r="J55" s="5">
        <v>16.411799999999999</v>
      </c>
      <c r="K55" s="5">
        <f t="shared" si="4"/>
        <v>0.11764695307963752</v>
      </c>
      <c r="L55" s="5">
        <f t="shared" si="5"/>
        <v>0.30276387008224087</v>
      </c>
    </row>
    <row r="56" spans="1:12" ht="20" customHeight="1" x14ac:dyDescent="0.15">
      <c r="A56" s="25">
        <v>7.8730000000000002</v>
      </c>
      <c r="B56" s="4">
        <v>24.451599999999999</v>
      </c>
      <c r="C56" s="5">
        <f t="shared" si="0"/>
        <v>7.1522011664456112E-2</v>
      </c>
      <c r="D56" s="5">
        <f t="shared" si="1"/>
        <v>0.41188162841780424</v>
      </c>
      <c r="E56" s="5">
        <v>11.000999999999999</v>
      </c>
      <c r="F56" s="5">
        <v>34.069000000000003</v>
      </c>
      <c r="G56" s="5">
        <f t="shared" si="2"/>
        <v>6.6918907739380626E-2</v>
      </c>
      <c r="H56" s="5">
        <f t="shared" si="3"/>
        <v>0.28561727670562198</v>
      </c>
      <c r="I56" s="5">
        <v>6.6703999999999999</v>
      </c>
      <c r="J56" s="5">
        <v>20.352499999999999</v>
      </c>
      <c r="K56" s="5">
        <f t="shared" si="4"/>
        <v>0.1199101895977407</v>
      </c>
      <c r="L56" s="5">
        <f t="shared" si="5"/>
        <v>0.37546165965030087</v>
      </c>
    </row>
    <row r="57" spans="1:12" ht="20" customHeight="1" x14ac:dyDescent="0.15">
      <c r="A57" s="25">
        <v>8.0220000000000002</v>
      </c>
      <c r="B57" s="4">
        <v>27.526599999999998</v>
      </c>
      <c r="C57" s="5">
        <f t="shared" si="0"/>
        <v>7.2875597303730083E-2</v>
      </c>
      <c r="D57" s="5">
        <f t="shared" si="1"/>
        <v>0.46367930249167866</v>
      </c>
      <c r="E57" s="5">
        <v>11.209</v>
      </c>
      <c r="F57" s="5">
        <v>31.657</v>
      </c>
      <c r="G57" s="5">
        <f t="shared" si="2"/>
        <v>6.8184168425662897E-2</v>
      </c>
      <c r="H57" s="5">
        <f t="shared" si="3"/>
        <v>0.2653962877886018</v>
      </c>
      <c r="I57" s="5">
        <v>6.7961999999999998</v>
      </c>
      <c r="J57" s="5">
        <v>20.472100000000001</v>
      </c>
      <c r="K57" s="5">
        <f t="shared" si="4"/>
        <v>0.12217162846968178</v>
      </c>
      <c r="L57" s="5">
        <f t="shared" si="5"/>
        <v>0.37766803304394669</v>
      </c>
    </row>
    <row r="58" spans="1:12" ht="20" customHeight="1" x14ac:dyDescent="0.15">
      <c r="A58" s="25">
        <v>8.17</v>
      </c>
      <c r="B58" s="4">
        <v>29.950199999999999</v>
      </c>
      <c r="C58" s="5">
        <f t="shared" si="0"/>
        <v>7.422009847562637E-2</v>
      </c>
      <c r="D58" s="5">
        <f t="shared" si="1"/>
        <v>0.50450429204792002</v>
      </c>
      <c r="E58" s="5">
        <v>11.416</v>
      </c>
      <c r="F58" s="5">
        <v>27.006</v>
      </c>
      <c r="G58" s="5">
        <f t="shared" si="2"/>
        <v>6.944334612787649E-2</v>
      </c>
      <c r="H58" s="5">
        <f t="shared" si="3"/>
        <v>0.22640465451618855</v>
      </c>
      <c r="I58" s="5">
        <v>6.9221000000000004</v>
      </c>
      <c r="J58" s="5">
        <v>18.758299999999998</v>
      </c>
      <c r="K58" s="5">
        <f t="shared" si="4"/>
        <v>0.124434864987785</v>
      </c>
      <c r="L58" s="5">
        <f t="shared" si="5"/>
        <v>0.34605195677279149</v>
      </c>
    </row>
    <row r="59" spans="1:12" ht="20" customHeight="1" x14ac:dyDescent="0.15">
      <c r="A59" s="25">
        <v>8.3190000000000008</v>
      </c>
      <c r="B59" s="4">
        <v>32.477899999999998</v>
      </c>
      <c r="C59" s="5">
        <f t="shared" si="0"/>
        <v>7.5573684114900355E-2</v>
      </c>
      <c r="D59" s="5">
        <f t="shared" si="1"/>
        <v>0.54708282237524763</v>
      </c>
      <c r="E59" s="5">
        <v>11.624000000000001</v>
      </c>
      <c r="F59" s="5">
        <v>27.131</v>
      </c>
      <c r="G59" s="5">
        <f t="shared" si="2"/>
        <v>7.0708606814158761E-2</v>
      </c>
      <c r="H59" s="5">
        <f t="shared" si="3"/>
        <v>0.22745259133817342</v>
      </c>
      <c r="I59" s="5">
        <v>7.0479000000000003</v>
      </c>
      <c r="J59" s="5">
        <v>19.665700000000001</v>
      </c>
      <c r="K59" s="5">
        <f t="shared" si="4"/>
        <v>0.12669630385972608</v>
      </c>
      <c r="L59" s="5">
        <f t="shared" si="5"/>
        <v>0.36279161578110414</v>
      </c>
    </row>
    <row r="60" spans="1:12" ht="20" customHeight="1" x14ac:dyDescent="0.15">
      <c r="A60" s="25">
        <v>8.468</v>
      </c>
      <c r="B60" s="4">
        <v>33.603499999999997</v>
      </c>
      <c r="C60" s="5">
        <f t="shared" si="0"/>
        <v>7.6927269754174313E-2</v>
      </c>
      <c r="D60" s="5">
        <f t="shared" si="1"/>
        <v>0.56604329780209406</v>
      </c>
      <c r="E60" s="5">
        <v>11.831</v>
      </c>
      <c r="F60" s="5">
        <v>27.599</v>
      </c>
      <c r="G60" s="5">
        <f t="shared" si="2"/>
        <v>7.1967784516372355E-2</v>
      </c>
      <c r="H60" s="5">
        <f t="shared" si="3"/>
        <v>0.23137606679968478</v>
      </c>
      <c r="I60" s="5">
        <v>7.1738</v>
      </c>
      <c r="J60" s="5">
        <v>22.042200000000001</v>
      </c>
      <c r="K60" s="5">
        <f t="shared" si="4"/>
        <v>0.12895954037782925</v>
      </c>
      <c r="L60" s="5">
        <f t="shared" si="5"/>
        <v>0.40663314061387362</v>
      </c>
    </row>
    <row r="61" spans="1:12" ht="20" customHeight="1" x14ac:dyDescent="0.15">
      <c r="A61" s="25">
        <v>8.6159999999999997</v>
      </c>
      <c r="B61" s="4">
        <v>30.8354</v>
      </c>
      <c r="C61" s="5">
        <f t="shared" si="0"/>
        <v>7.82717709260706E-2</v>
      </c>
      <c r="D61" s="5">
        <f t="shared" si="1"/>
        <v>0.51941528427237327</v>
      </c>
      <c r="E61" s="5">
        <v>12.039</v>
      </c>
      <c r="F61" s="5">
        <v>31.411999999999999</v>
      </c>
      <c r="G61" s="5">
        <f t="shared" si="2"/>
        <v>7.3233045202654612E-2</v>
      </c>
      <c r="H61" s="5">
        <f t="shared" si="3"/>
        <v>0.26334233161751142</v>
      </c>
      <c r="I61" s="5">
        <v>7.2995999999999999</v>
      </c>
      <c r="J61" s="5">
        <v>19.715800000000002</v>
      </c>
      <c r="K61" s="5">
        <f t="shared" si="4"/>
        <v>0.13122097924977033</v>
      </c>
      <c r="L61" s="5">
        <f t="shared" si="5"/>
        <v>0.36371585747860963</v>
      </c>
    </row>
    <row r="62" spans="1:12" ht="20" customHeight="1" x14ac:dyDescent="0.15">
      <c r="A62" s="25">
        <v>8.7650000000000006</v>
      </c>
      <c r="B62" s="4">
        <v>30.041499999999999</v>
      </c>
      <c r="C62" s="5">
        <f t="shared" si="0"/>
        <v>7.9625356565344571E-2</v>
      </c>
      <c r="D62" s="5">
        <f t="shared" si="1"/>
        <v>0.50604221973668251</v>
      </c>
      <c r="E62" s="5">
        <v>12.246</v>
      </c>
      <c r="F62" s="5">
        <v>42.768000000000001</v>
      </c>
      <c r="G62" s="5">
        <f t="shared" si="2"/>
        <v>7.4492222904868219E-2</v>
      </c>
      <c r="H62" s="5">
        <f t="shared" si="3"/>
        <v>0.3585452960211935</v>
      </c>
      <c r="I62" s="5">
        <v>7.4255000000000004</v>
      </c>
      <c r="J62" s="5">
        <v>22.2773</v>
      </c>
      <c r="K62" s="5">
        <f t="shared" si="4"/>
        <v>0.13348421576787356</v>
      </c>
      <c r="L62" s="5">
        <f t="shared" si="5"/>
        <v>0.41097025085506195</v>
      </c>
    </row>
    <row r="63" spans="1:12" ht="20" customHeight="1" x14ac:dyDescent="0.15">
      <c r="A63" s="25">
        <v>8.9130000000000003</v>
      </c>
      <c r="B63" s="4">
        <v>28.206199999999999</v>
      </c>
      <c r="C63" s="5">
        <f t="shared" si="0"/>
        <v>8.0969857737240872E-2</v>
      </c>
      <c r="D63" s="5">
        <f t="shared" si="1"/>
        <v>0.47512700958130633</v>
      </c>
      <c r="E63" s="5">
        <v>12.454000000000001</v>
      </c>
      <c r="F63" s="5">
        <v>34.563000000000002</v>
      </c>
      <c r="G63" s="5">
        <f t="shared" si="2"/>
        <v>7.5757483591150476E-2</v>
      </c>
      <c r="H63" s="5">
        <f t="shared" si="3"/>
        <v>0.28975872302610622</v>
      </c>
      <c r="I63" s="5">
        <v>7.5513000000000003</v>
      </c>
      <c r="J63" s="5">
        <v>17.438300000000002</v>
      </c>
      <c r="K63" s="5">
        <f t="shared" si="4"/>
        <v>0.13574565463981464</v>
      </c>
      <c r="L63" s="5">
        <f t="shared" si="5"/>
        <v>0.32170067851516237</v>
      </c>
    </row>
    <row r="64" spans="1:12" ht="20" customHeight="1" x14ac:dyDescent="0.15">
      <c r="A64" s="25">
        <v>9.0619999999999994</v>
      </c>
      <c r="B64" s="4">
        <v>26.1266</v>
      </c>
      <c r="C64" s="5">
        <f t="shared" si="0"/>
        <v>8.2323443376514829E-2</v>
      </c>
      <c r="D64" s="5">
        <f t="shared" si="1"/>
        <v>0.44009662161251634</v>
      </c>
      <c r="E64" s="5">
        <v>12.662000000000001</v>
      </c>
      <c r="F64" s="5">
        <v>33.357999999999997</v>
      </c>
      <c r="G64" s="5">
        <f t="shared" si="2"/>
        <v>7.7022744277432748E-2</v>
      </c>
      <c r="H64" s="5">
        <f t="shared" si="3"/>
        <v>0.27965661206217196</v>
      </c>
      <c r="I64" s="5">
        <v>7.6772</v>
      </c>
      <c r="J64" s="5">
        <v>24.0991</v>
      </c>
      <c r="K64" s="5">
        <f t="shared" si="4"/>
        <v>0.13800889115791781</v>
      </c>
      <c r="L64" s="5">
        <f t="shared" si="5"/>
        <v>0.44457870443820491</v>
      </c>
    </row>
    <row r="65" spans="1:12" ht="20" customHeight="1" x14ac:dyDescent="0.15">
      <c r="A65" s="25">
        <v>9.2100000000000009</v>
      </c>
      <c r="B65" s="4">
        <v>28.226500000000001</v>
      </c>
      <c r="C65" s="5">
        <f t="shared" si="0"/>
        <v>8.366794454841113E-2</v>
      </c>
      <c r="D65" s="5">
        <f t="shared" si="1"/>
        <v>0.47546895845405424</v>
      </c>
      <c r="E65" s="5">
        <v>12.869</v>
      </c>
      <c r="F65" s="5">
        <v>31.423999999999999</v>
      </c>
      <c r="G65" s="5">
        <f t="shared" si="2"/>
        <v>7.8281921979646327E-2</v>
      </c>
      <c r="H65" s="5">
        <f t="shared" si="3"/>
        <v>0.26344293355242199</v>
      </c>
      <c r="I65" s="5">
        <v>7.8030999999999997</v>
      </c>
      <c r="J65" s="5">
        <v>21.563700000000001</v>
      </c>
      <c r="K65" s="5">
        <f t="shared" si="4"/>
        <v>0.14027212767602101</v>
      </c>
      <c r="L65" s="5">
        <f t="shared" si="5"/>
        <v>0.39780580224548301</v>
      </c>
    </row>
    <row r="66" spans="1:12" ht="20" customHeight="1" x14ac:dyDescent="0.15">
      <c r="A66" s="25">
        <v>9.359</v>
      </c>
      <c r="B66" s="4">
        <v>32.547499999999999</v>
      </c>
      <c r="C66" s="5">
        <f t="shared" si="0"/>
        <v>8.5021530187685088E-2</v>
      </c>
      <c r="D66" s="5">
        <f t="shared" si="1"/>
        <v>0.54825521851038306</v>
      </c>
      <c r="E66" s="5">
        <v>13.077</v>
      </c>
      <c r="F66" s="5">
        <v>26.518999999999998</v>
      </c>
      <c r="G66" s="5">
        <f t="shared" si="2"/>
        <v>7.9547182665928598E-2</v>
      </c>
      <c r="H66" s="5">
        <f t="shared" si="3"/>
        <v>0.22232189265773544</v>
      </c>
      <c r="I66" s="5">
        <v>7.9288999999999996</v>
      </c>
      <c r="J66" s="5">
        <v>25.8276</v>
      </c>
      <c r="K66" s="5">
        <f t="shared" si="4"/>
        <v>0.14253356654796209</v>
      </c>
      <c r="L66" s="5">
        <f t="shared" si="5"/>
        <v>0.47646596539904734</v>
      </c>
    </row>
    <row r="67" spans="1:12" ht="20" customHeight="1" x14ac:dyDescent="0.15">
      <c r="A67" s="25">
        <v>9.5069999999999997</v>
      </c>
      <c r="B67" s="4">
        <v>34.348199999999999</v>
      </c>
      <c r="C67" s="5">
        <f t="shared" ref="C67:C130" si="6">$A67/110.078</f>
        <v>8.6366031359581388E-2</v>
      </c>
      <c r="D67" s="5">
        <f t="shared" ref="D67:D130" si="7">B67/59.3656</f>
        <v>0.57858759955260286</v>
      </c>
      <c r="E67" s="5">
        <v>13.284000000000001</v>
      </c>
      <c r="F67" s="5">
        <v>32.182000000000002</v>
      </c>
      <c r="G67" s="5">
        <f t="shared" ref="G67:G130" si="8">E67/164.393</f>
        <v>8.0806360368142205E-2</v>
      </c>
      <c r="H67" s="5">
        <f t="shared" ref="H67:H130" si="9">F67/119.282</f>
        <v>0.2697976224409383</v>
      </c>
      <c r="I67" s="5">
        <v>8.0548000000000002</v>
      </c>
      <c r="J67" s="5">
        <v>24.799199999999999</v>
      </c>
      <c r="K67" s="5">
        <f t="shared" ref="K67:K130" si="10">I67/55.6283</f>
        <v>0.14479680306606529</v>
      </c>
      <c r="L67" s="5">
        <f t="shared" ref="L67:L130" si="11">J67/54.2066</f>
        <v>0.45749410588378536</v>
      </c>
    </row>
    <row r="68" spans="1:12" ht="20" customHeight="1" x14ac:dyDescent="0.15">
      <c r="A68" s="25">
        <v>9.6560000000000006</v>
      </c>
      <c r="B68" s="4">
        <v>31.2105</v>
      </c>
      <c r="C68" s="5">
        <f t="shared" si="6"/>
        <v>8.771961699885536E-2</v>
      </c>
      <c r="D68" s="5">
        <f t="shared" si="7"/>
        <v>0.52573375827078306</v>
      </c>
      <c r="E68" s="5">
        <v>13.492000000000001</v>
      </c>
      <c r="F68" s="5">
        <v>31.527000000000001</v>
      </c>
      <c r="G68" s="5">
        <f t="shared" si="8"/>
        <v>8.2071621054424462E-2</v>
      </c>
      <c r="H68" s="5">
        <f t="shared" si="9"/>
        <v>0.26430643349373756</v>
      </c>
      <c r="I68" s="5">
        <v>8.1806000000000001</v>
      </c>
      <c r="J68" s="5">
        <v>25.754300000000001</v>
      </c>
      <c r="K68" s="5">
        <f t="shared" si="10"/>
        <v>0.14705824193800637</v>
      </c>
      <c r="L68" s="5">
        <f t="shared" si="11"/>
        <v>0.47511373153822595</v>
      </c>
    </row>
    <row r="69" spans="1:12" ht="20" customHeight="1" x14ac:dyDescent="0.15">
      <c r="A69" s="25">
        <v>9.8049999999999997</v>
      </c>
      <c r="B69" s="4">
        <v>28.312999999999999</v>
      </c>
      <c r="C69" s="5">
        <f t="shared" si="6"/>
        <v>8.9073202638129317E-2</v>
      </c>
      <c r="D69" s="5">
        <f t="shared" si="7"/>
        <v>0.47692603123694527</v>
      </c>
      <c r="E69" s="5">
        <v>13.699</v>
      </c>
      <c r="F69" s="5">
        <v>40.43</v>
      </c>
      <c r="G69" s="5">
        <f t="shared" si="8"/>
        <v>8.3330798756638055E-2</v>
      </c>
      <c r="H69" s="5">
        <f t="shared" si="9"/>
        <v>0.33894468570278835</v>
      </c>
      <c r="I69" s="5">
        <v>8.3064999999999998</v>
      </c>
      <c r="J69" s="5">
        <v>27.755800000000001</v>
      </c>
      <c r="K69" s="5">
        <f t="shared" si="10"/>
        <v>0.14932147845610955</v>
      </c>
      <c r="L69" s="5">
        <f t="shared" si="11"/>
        <v>0.51203727959325984</v>
      </c>
    </row>
    <row r="70" spans="1:12" ht="20" customHeight="1" x14ac:dyDescent="0.15">
      <c r="A70" s="25">
        <v>9.9529999999999994</v>
      </c>
      <c r="B70" s="4">
        <v>25.04</v>
      </c>
      <c r="C70" s="5">
        <f t="shared" si="6"/>
        <v>9.0417703810025604E-2</v>
      </c>
      <c r="D70" s="5">
        <f t="shared" si="7"/>
        <v>0.42179309229587503</v>
      </c>
      <c r="E70" s="5">
        <v>13.907</v>
      </c>
      <c r="F70" s="5">
        <v>46.5</v>
      </c>
      <c r="G70" s="5">
        <f t="shared" si="8"/>
        <v>8.4596059442920313E-2</v>
      </c>
      <c r="H70" s="5">
        <f t="shared" si="9"/>
        <v>0.38983249777837398</v>
      </c>
      <c r="I70" s="5">
        <v>8.4322999999999997</v>
      </c>
      <c r="J70" s="5">
        <v>25.034400000000002</v>
      </c>
      <c r="K70" s="5">
        <f t="shared" si="10"/>
        <v>0.15158291732805063</v>
      </c>
      <c r="L70" s="5">
        <f t="shared" si="11"/>
        <v>0.46183306091878112</v>
      </c>
    </row>
    <row r="71" spans="1:12" ht="20" customHeight="1" x14ac:dyDescent="0.15">
      <c r="A71" s="25">
        <v>10.102</v>
      </c>
      <c r="B71" s="4">
        <v>25.732800000000001</v>
      </c>
      <c r="C71" s="5">
        <f t="shared" si="6"/>
        <v>9.177128944929959E-2</v>
      </c>
      <c r="D71" s="5">
        <f t="shared" si="7"/>
        <v>0.43346315037664912</v>
      </c>
      <c r="E71" s="5">
        <v>14.115</v>
      </c>
      <c r="F71" s="5">
        <v>38.404000000000003</v>
      </c>
      <c r="G71" s="5">
        <f t="shared" si="8"/>
        <v>8.5861320129202584E-2</v>
      </c>
      <c r="H71" s="5">
        <f t="shared" si="9"/>
        <v>0.3219597256920575</v>
      </c>
      <c r="I71" s="5">
        <v>8.5581999999999994</v>
      </c>
      <c r="J71" s="5">
        <v>24.763300000000001</v>
      </c>
      <c r="K71" s="5">
        <f t="shared" si="10"/>
        <v>0.15384615384615383</v>
      </c>
      <c r="L71" s="5">
        <f t="shared" si="11"/>
        <v>0.45683182490693014</v>
      </c>
    </row>
    <row r="72" spans="1:12" ht="20" customHeight="1" x14ac:dyDescent="0.15">
      <c r="A72" s="25">
        <v>10.25</v>
      </c>
      <c r="B72" s="4">
        <v>24.729700000000001</v>
      </c>
      <c r="C72" s="5">
        <f t="shared" si="6"/>
        <v>9.3115790621195876E-2</v>
      </c>
      <c r="D72" s="5">
        <f t="shared" si="7"/>
        <v>0.41656615952672932</v>
      </c>
      <c r="E72" s="5">
        <v>14.321999999999999</v>
      </c>
      <c r="F72" s="5">
        <v>34.094999999999999</v>
      </c>
      <c r="G72" s="5">
        <f t="shared" si="8"/>
        <v>8.7120497831416177E-2</v>
      </c>
      <c r="H72" s="5">
        <f t="shared" si="9"/>
        <v>0.28583524756459483</v>
      </c>
      <c r="I72" s="5">
        <v>8.6841000000000008</v>
      </c>
      <c r="J72" s="5">
        <v>23.559200000000001</v>
      </c>
      <c r="K72" s="5">
        <f t="shared" si="10"/>
        <v>0.15610939036425706</v>
      </c>
      <c r="L72" s="5">
        <f t="shared" si="11"/>
        <v>0.43461866267207316</v>
      </c>
    </row>
    <row r="73" spans="1:12" ht="20" customHeight="1" x14ac:dyDescent="0.15">
      <c r="A73" s="25">
        <v>10.398999999999999</v>
      </c>
      <c r="B73" s="4">
        <v>26.321300000000001</v>
      </c>
      <c r="C73" s="5">
        <f t="shared" si="6"/>
        <v>9.4469376260469834E-2</v>
      </c>
      <c r="D73" s="5">
        <f t="shared" si="7"/>
        <v>0.44337629873192558</v>
      </c>
      <c r="E73" s="5">
        <v>14.53</v>
      </c>
      <c r="F73" s="5">
        <v>39.661999999999999</v>
      </c>
      <c r="G73" s="5">
        <f t="shared" si="8"/>
        <v>8.8385758517698434E-2</v>
      </c>
      <c r="H73" s="5">
        <f t="shared" si="9"/>
        <v>0.33250616186851328</v>
      </c>
      <c r="I73" s="5">
        <v>8.8099000000000007</v>
      </c>
      <c r="J73" s="5">
        <v>29.288699999999999</v>
      </c>
      <c r="K73" s="5">
        <f t="shared" si="10"/>
        <v>0.15837082923619814</v>
      </c>
      <c r="L73" s="5">
        <f t="shared" si="11"/>
        <v>0.54031612386683536</v>
      </c>
    </row>
    <row r="74" spans="1:12" ht="20" customHeight="1" x14ac:dyDescent="0.15">
      <c r="A74" s="25">
        <v>10.547000000000001</v>
      </c>
      <c r="B74" s="4">
        <v>32.841099999999997</v>
      </c>
      <c r="C74" s="5">
        <f t="shared" si="6"/>
        <v>9.5813877432366149E-2</v>
      </c>
      <c r="D74" s="5">
        <f t="shared" si="7"/>
        <v>0.55320084358618449</v>
      </c>
      <c r="E74" s="5">
        <v>14.737</v>
      </c>
      <c r="F74" s="5">
        <v>33.534999999999997</v>
      </c>
      <c r="G74" s="5">
        <f t="shared" si="8"/>
        <v>8.9644936219912041E-2</v>
      </c>
      <c r="H74" s="5">
        <f t="shared" si="9"/>
        <v>0.28114049060210256</v>
      </c>
      <c r="I74" s="5">
        <v>8.9358000000000004</v>
      </c>
      <c r="J74" s="5">
        <v>22.6357</v>
      </c>
      <c r="K74" s="5">
        <f t="shared" si="10"/>
        <v>0.16063406575430131</v>
      </c>
      <c r="L74" s="5">
        <f t="shared" si="11"/>
        <v>0.41758199186076972</v>
      </c>
    </row>
    <row r="75" spans="1:12" ht="20" customHeight="1" x14ac:dyDescent="0.15">
      <c r="A75" s="25">
        <v>10.696</v>
      </c>
      <c r="B75" s="4">
        <v>27.674199999999999</v>
      </c>
      <c r="C75" s="5">
        <f t="shared" si="6"/>
        <v>9.7167463071640106E-2</v>
      </c>
      <c r="D75" s="5">
        <f t="shared" si="7"/>
        <v>0.46616559084722464</v>
      </c>
      <c r="E75" s="5">
        <v>14.945</v>
      </c>
      <c r="F75" s="5">
        <v>45.854999999999997</v>
      </c>
      <c r="G75" s="5">
        <f t="shared" si="8"/>
        <v>9.0910196906194299E-2</v>
      </c>
      <c r="H75" s="5">
        <f t="shared" si="9"/>
        <v>0.38442514377693199</v>
      </c>
      <c r="I75" s="5">
        <v>9.0616000000000003</v>
      </c>
      <c r="J75" s="5">
        <v>21.501300000000001</v>
      </c>
      <c r="K75" s="5">
        <f t="shared" si="10"/>
        <v>0.16289550462624239</v>
      </c>
      <c r="L75" s="5">
        <f t="shared" si="11"/>
        <v>0.39665465090966784</v>
      </c>
    </row>
    <row r="76" spans="1:12" ht="20" customHeight="1" x14ac:dyDescent="0.15">
      <c r="A76" s="25">
        <v>10.843999999999999</v>
      </c>
      <c r="B76" s="4">
        <v>26.226099999999999</v>
      </c>
      <c r="C76" s="5">
        <f t="shared" si="6"/>
        <v>9.8511964243536393E-2</v>
      </c>
      <c r="D76" s="5">
        <f t="shared" si="7"/>
        <v>0.44177267643214252</v>
      </c>
      <c r="E76" s="5">
        <v>15.151999999999999</v>
      </c>
      <c r="F76" s="5">
        <v>43.58</v>
      </c>
      <c r="G76" s="5">
        <f t="shared" si="8"/>
        <v>9.2169374608407892E-2</v>
      </c>
      <c r="H76" s="5">
        <f t="shared" si="9"/>
        <v>0.36535269361680722</v>
      </c>
      <c r="I76" s="5">
        <v>9.1875</v>
      </c>
      <c r="J76" s="5">
        <v>26.427800000000001</v>
      </c>
      <c r="K76" s="5">
        <f t="shared" si="10"/>
        <v>0.16515874114434559</v>
      </c>
      <c r="L76" s="5">
        <f t="shared" si="11"/>
        <v>0.48753841783103902</v>
      </c>
    </row>
    <row r="77" spans="1:12" ht="20" customHeight="1" x14ac:dyDescent="0.15">
      <c r="A77" s="25">
        <v>10.993</v>
      </c>
      <c r="B77" s="4">
        <v>23.049499999999998</v>
      </c>
      <c r="C77" s="5">
        <f t="shared" si="6"/>
        <v>9.9865549882810364E-2</v>
      </c>
      <c r="D77" s="5">
        <f t="shared" si="7"/>
        <v>0.38826357351732316</v>
      </c>
      <c r="E77" s="5">
        <v>15.36</v>
      </c>
      <c r="F77" s="5">
        <v>44.84</v>
      </c>
      <c r="G77" s="5">
        <f t="shared" si="8"/>
        <v>9.3434635294690163E-2</v>
      </c>
      <c r="H77" s="5">
        <f t="shared" si="9"/>
        <v>0.37591589678241483</v>
      </c>
      <c r="I77" s="5">
        <v>9.3132999999999999</v>
      </c>
      <c r="J77" s="5">
        <v>23.6175</v>
      </c>
      <c r="K77" s="5">
        <f t="shared" si="10"/>
        <v>0.16742018001628667</v>
      </c>
      <c r="L77" s="5">
        <f t="shared" si="11"/>
        <v>0.43569417746178507</v>
      </c>
    </row>
    <row r="78" spans="1:12" ht="20" customHeight="1" x14ac:dyDescent="0.15">
      <c r="A78" s="25">
        <v>11.141</v>
      </c>
      <c r="B78" s="4">
        <v>31.733699999999999</v>
      </c>
      <c r="C78" s="5">
        <f t="shared" si="6"/>
        <v>0.10121005105470667</v>
      </c>
      <c r="D78" s="5">
        <f t="shared" si="7"/>
        <v>0.53454694301076711</v>
      </c>
      <c r="E78" s="5">
        <v>15.567</v>
      </c>
      <c r="F78" s="5">
        <v>56.353000000000002</v>
      </c>
      <c r="G78" s="5">
        <f t="shared" si="8"/>
        <v>9.4693812996903756E-2</v>
      </c>
      <c r="H78" s="5">
        <f t="shared" si="9"/>
        <v>0.47243506983450984</v>
      </c>
      <c r="I78" s="5">
        <v>9.4391999999999996</v>
      </c>
      <c r="J78" s="5">
        <v>25.968599999999999</v>
      </c>
      <c r="K78" s="5">
        <f t="shared" si="10"/>
        <v>0.16968341653438984</v>
      </c>
      <c r="L78" s="5">
        <f t="shared" si="11"/>
        <v>0.47906712466747586</v>
      </c>
    </row>
    <row r="79" spans="1:12" ht="20" customHeight="1" x14ac:dyDescent="0.15">
      <c r="A79" s="25">
        <v>11.29</v>
      </c>
      <c r="B79" s="4">
        <v>27.283999999999999</v>
      </c>
      <c r="C79" s="5">
        <f t="shared" si="6"/>
        <v>0.10256363669398062</v>
      </c>
      <c r="D79" s="5">
        <f t="shared" si="7"/>
        <v>0.45959276079076095</v>
      </c>
      <c r="E79" s="5">
        <v>15.775</v>
      </c>
      <c r="F79" s="5">
        <v>44.634999999999998</v>
      </c>
      <c r="G79" s="5">
        <f t="shared" si="8"/>
        <v>9.5959073683186027E-2</v>
      </c>
      <c r="H79" s="5">
        <f t="shared" si="9"/>
        <v>0.37419728039435957</v>
      </c>
      <c r="I79" s="5">
        <v>9.5649999999999995</v>
      </c>
      <c r="J79" s="5">
        <v>30.474699999999999</v>
      </c>
      <c r="K79" s="5">
        <f t="shared" si="10"/>
        <v>0.17194485540633092</v>
      </c>
      <c r="L79" s="5">
        <f t="shared" si="11"/>
        <v>0.56219537842255363</v>
      </c>
    </row>
    <row r="80" spans="1:12" ht="20" customHeight="1" x14ac:dyDescent="0.15">
      <c r="A80" s="25">
        <v>11.439</v>
      </c>
      <c r="B80" s="4">
        <v>22.3644</v>
      </c>
      <c r="C80" s="5">
        <f t="shared" si="6"/>
        <v>0.10391722233325459</v>
      </c>
      <c r="D80" s="5">
        <f t="shared" si="7"/>
        <v>0.37672322018138449</v>
      </c>
      <c r="E80" s="5">
        <v>15.983000000000001</v>
      </c>
      <c r="F80" s="5">
        <v>48.756999999999998</v>
      </c>
      <c r="G80" s="5">
        <f t="shared" si="8"/>
        <v>9.7224334369468285E-2</v>
      </c>
      <c r="H80" s="5">
        <f t="shared" si="9"/>
        <v>0.40875404503613283</v>
      </c>
      <c r="I80" s="5">
        <v>9.6908999999999992</v>
      </c>
      <c r="J80" s="5">
        <v>28.520800000000001</v>
      </c>
      <c r="K80" s="5">
        <f t="shared" si="10"/>
        <v>0.17420809192443412</v>
      </c>
      <c r="L80" s="5">
        <f t="shared" si="11"/>
        <v>0.5261499522198404</v>
      </c>
    </row>
    <row r="81" spans="1:12" ht="20" customHeight="1" x14ac:dyDescent="0.15">
      <c r="A81" s="25">
        <v>11.587</v>
      </c>
      <c r="B81" s="4">
        <v>26.421099999999999</v>
      </c>
      <c r="C81" s="5">
        <f t="shared" si="6"/>
        <v>0.10526172350515088</v>
      </c>
      <c r="D81" s="5">
        <f t="shared" si="7"/>
        <v>0.4450574069831687</v>
      </c>
      <c r="E81" s="5">
        <v>16.190000000000001</v>
      </c>
      <c r="F81" s="5">
        <v>41.374000000000002</v>
      </c>
      <c r="G81" s="5">
        <f t="shared" si="8"/>
        <v>9.8483512071681892E-2</v>
      </c>
      <c r="H81" s="5">
        <f t="shared" si="9"/>
        <v>0.34685870458241819</v>
      </c>
      <c r="I81" s="5">
        <v>9.8168000000000006</v>
      </c>
      <c r="J81" s="5">
        <v>30.799299999999999</v>
      </c>
      <c r="K81" s="5">
        <f t="shared" si="10"/>
        <v>0.17647132844253735</v>
      </c>
      <c r="L81" s="5">
        <f t="shared" si="11"/>
        <v>0.56818357912136153</v>
      </c>
    </row>
    <row r="82" spans="1:12" ht="20" customHeight="1" x14ac:dyDescent="0.15">
      <c r="A82" s="25">
        <v>11.736000000000001</v>
      </c>
      <c r="B82" s="4">
        <v>30.477699999999999</v>
      </c>
      <c r="C82" s="5">
        <f t="shared" si="6"/>
        <v>0.10661530914442487</v>
      </c>
      <c r="D82" s="5">
        <f t="shared" si="7"/>
        <v>0.51338990930774719</v>
      </c>
      <c r="E82" s="5">
        <v>16.398</v>
      </c>
      <c r="F82" s="5">
        <v>45.402999999999999</v>
      </c>
      <c r="G82" s="5">
        <f t="shared" si="8"/>
        <v>9.9748772757964149E-2</v>
      </c>
      <c r="H82" s="5">
        <f t="shared" si="9"/>
        <v>0.38063580422863469</v>
      </c>
      <c r="I82" s="5">
        <v>9.9426000000000005</v>
      </c>
      <c r="J82" s="5">
        <v>21.1675</v>
      </c>
      <c r="K82" s="5">
        <f t="shared" si="10"/>
        <v>0.17873276731447843</v>
      </c>
      <c r="L82" s="5">
        <f t="shared" si="11"/>
        <v>0.39049672918057948</v>
      </c>
    </row>
    <row r="83" spans="1:12" ht="20" customHeight="1" x14ac:dyDescent="0.15">
      <c r="A83" s="25">
        <v>11.884</v>
      </c>
      <c r="B83" s="4">
        <v>32.162599999999998</v>
      </c>
      <c r="C83" s="5">
        <f t="shared" si="6"/>
        <v>0.10795981031632115</v>
      </c>
      <c r="D83" s="5">
        <f t="shared" si="7"/>
        <v>0.54177166574581903</v>
      </c>
      <c r="E83" s="5">
        <v>16.605</v>
      </c>
      <c r="F83" s="5">
        <v>36.970999999999997</v>
      </c>
      <c r="G83" s="5">
        <f t="shared" si="8"/>
        <v>0.10100795046017774</v>
      </c>
      <c r="H83" s="5">
        <f t="shared" si="9"/>
        <v>0.30994617796482282</v>
      </c>
      <c r="I83" s="5">
        <v>10.0685</v>
      </c>
      <c r="J83" s="5">
        <v>28.773499999999999</v>
      </c>
      <c r="K83" s="5">
        <f t="shared" si="10"/>
        <v>0.1809960038325816</v>
      </c>
      <c r="L83" s="5">
        <f t="shared" si="11"/>
        <v>0.53081174617113036</v>
      </c>
    </row>
    <row r="84" spans="1:12" ht="20" customHeight="1" x14ac:dyDescent="0.15">
      <c r="A84" s="25">
        <v>12.032999999999999</v>
      </c>
      <c r="B84" s="4">
        <v>28.683900000000001</v>
      </c>
      <c r="C84" s="5">
        <f t="shared" si="6"/>
        <v>0.10931339595559511</v>
      </c>
      <c r="D84" s="5">
        <f t="shared" si="7"/>
        <v>0.48317375719271771</v>
      </c>
      <c r="E84" s="5">
        <v>16.812999999999999</v>
      </c>
      <c r="F84" s="5">
        <v>28.529</v>
      </c>
      <c r="G84" s="5">
        <f t="shared" si="8"/>
        <v>0.10227321114646</v>
      </c>
      <c r="H84" s="5">
        <f t="shared" si="9"/>
        <v>0.23917271675525226</v>
      </c>
      <c r="I84" s="5">
        <v>10.1943</v>
      </c>
      <c r="J84" s="5">
        <v>29.016300000000001</v>
      </c>
      <c r="K84" s="5">
        <f t="shared" si="10"/>
        <v>0.18325744270452268</v>
      </c>
      <c r="L84" s="5">
        <f t="shared" si="11"/>
        <v>0.5352909055354883</v>
      </c>
    </row>
    <row r="85" spans="1:12" ht="20" customHeight="1" x14ac:dyDescent="0.15">
      <c r="A85" s="25">
        <v>12.180999999999999</v>
      </c>
      <c r="B85" s="4">
        <v>27.144500000000001</v>
      </c>
      <c r="C85" s="5">
        <f t="shared" si="6"/>
        <v>0.11065789712749141</v>
      </c>
      <c r="D85" s="5">
        <f t="shared" si="7"/>
        <v>0.45724291508887305</v>
      </c>
      <c r="E85" s="5">
        <v>17.02</v>
      </c>
      <c r="F85" s="5">
        <v>29.49</v>
      </c>
      <c r="G85" s="5">
        <f t="shared" si="8"/>
        <v>0.10353238884867361</v>
      </c>
      <c r="H85" s="5">
        <f t="shared" si="9"/>
        <v>0.24722925504267199</v>
      </c>
      <c r="I85" s="5">
        <v>10.3202</v>
      </c>
      <c r="J85" s="5">
        <v>25.969799999999999</v>
      </c>
      <c r="K85" s="5">
        <f t="shared" si="10"/>
        <v>0.18552067922262588</v>
      </c>
      <c r="L85" s="5">
        <f t="shared" si="11"/>
        <v>0.47908926219316467</v>
      </c>
    </row>
    <row r="86" spans="1:12" ht="20" customHeight="1" x14ac:dyDescent="0.15">
      <c r="A86" s="25">
        <v>12.33</v>
      </c>
      <c r="B86" s="4">
        <v>29.378900000000002</v>
      </c>
      <c r="C86" s="5">
        <f t="shared" si="6"/>
        <v>0.11201148276676538</v>
      </c>
      <c r="D86" s="5">
        <f t="shared" si="7"/>
        <v>0.49488087377201612</v>
      </c>
      <c r="E86" s="5">
        <v>17.228000000000002</v>
      </c>
      <c r="F86" s="5">
        <v>29.687000000000001</v>
      </c>
      <c r="G86" s="5">
        <f t="shared" si="8"/>
        <v>0.10479764953495588</v>
      </c>
      <c r="H86" s="5">
        <f t="shared" si="9"/>
        <v>0.24888080347412017</v>
      </c>
      <c r="I86" s="5">
        <v>10.446</v>
      </c>
      <c r="J86" s="5">
        <v>30.84</v>
      </c>
      <c r="K86" s="5">
        <f t="shared" si="10"/>
        <v>0.18778211809456696</v>
      </c>
      <c r="L86" s="5">
        <f t="shared" si="11"/>
        <v>0.5689344102009718</v>
      </c>
    </row>
    <row r="87" spans="1:12" ht="20" customHeight="1" x14ac:dyDescent="0.15">
      <c r="A87" s="25">
        <v>12.478</v>
      </c>
      <c r="B87" s="4">
        <v>27.187799999999999</v>
      </c>
      <c r="C87" s="5">
        <f t="shared" si="6"/>
        <v>0.11335598393866167</v>
      </c>
      <c r="D87" s="5">
        <f t="shared" si="7"/>
        <v>0.4579722937189214</v>
      </c>
      <c r="E87" s="5">
        <v>17.436</v>
      </c>
      <c r="F87" s="5">
        <v>34.460999999999999</v>
      </c>
      <c r="G87" s="5">
        <f t="shared" si="8"/>
        <v>0.10606291022123814</v>
      </c>
      <c r="H87" s="5">
        <f t="shared" si="9"/>
        <v>0.28890360657936653</v>
      </c>
      <c r="I87" s="5">
        <v>10.571899999999999</v>
      </c>
      <c r="J87" s="5">
        <v>27.8263</v>
      </c>
      <c r="K87" s="5">
        <f t="shared" si="10"/>
        <v>0.19004535461267014</v>
      </c>
      <c r="L87" s="5">
        <f t="shared" si="11"/>
        <v>0.5133378592274741</v>
      </c>
    </row>
    <row r="88" spans="1:12" ht="20" customHeight="1" x14ac:dyDescent="0.15">
      <c r="A88" s="25">
        <v>12.627000000000001</v>
      </c>
      <c r="B88" s="4">
        <v>25.435500000000001</v>
      </c>
      <c r="C88" s="5">
        <f t="shared" si="6"/>
        <v>0.11470956957793566</v>
      </c>
      <c r="D88" s="5">
        <f t="shared" si="7"/>
        <v>0.42845519964423845</v>
      </c>
      <c r="E88" s="5">
        <v>17.643000000000001</v>
      </c>
      <c r="F88" s="5">
        <v>32.798999999999999</v>
      </c>
      <c r="G88" s="5">
        <f t="shared" si="8"/>
        <v>0.10732208792345173</v>
      </c>
      <c r="H88" s="5">
        <f t="shared" si="9"/>
        <v>0.27497023859425562</v>
      </c>
      <c r="I88" s="5">
        <v>10.697699999999999</v>
      </c>
      <c r="J88" s="5">
        <v>29.189299999999999</v>
      </c>
      <c r="K88" s="5">
        <f t="shared" si="10"/>
        <v>0.19230679348461122</v>
      </c>
      <c r="L88" s="5">
        <f t="shared" si="11"/>
        <v>0.53848239882228366</v>
      </c>
    </row>
    <row r="89" spans="1:12" ht="20" customHeight="1" x14ac:dyDescent="0.15">
      <c r="A89" s="25">
        <v>12.776</v>
      </c>
      <c r="B89" s="4">
        <v>25.900200000000002</v>
      </c>
      <c r="C89" s="5">
        <f t="shared" si="6"/>
        <v>0.11606315521720961</v>
      </c>
      <c r="D89" s="5">
        <f t="shared" si="7"/>
        <v>0.43628296521891469</v>
      </c>
      <c r="E89" s="5">
        <v>17.850999999999999</v>
      </c>
      <c r="F89" s="5">
        <v>34.299999999999997</v>
      </c>
      <c r="G89" s="5">
        <f t="shared" si="8"/>
        <v>0.10858734860973399</v>
      </c>
      <c r="H89" s="5">
        <f t="shared" si="9"/>
        <v>0.28755386395264998</v>
      </c>
      <c r="I89" s="5">
        <v>10.823600000000001</v>
      </c>
      <c r="J89" s="5">
        <v>31.767700000000001</v>
      </c>
      <c r="K89" s="5">
        <f t="shared" si="10"/>
        <v>0.19457003000271444</v>
      </c>
      <c r="L89" s="5">
        <f t="shared" si="11"/>
        <v>0.58604856235218594</v>
      </c>
    </row>
    <row r="90" spans="1:12" ht="20" customHeight="1" x14ac:dyDescent="0.15">
      <c r="A90" s="25">
        <v>12.923999999999999</v>
      </c>
      <c r="B90" s="4">
        <v>25.127099999999999</v>
      </c>
      <c r="C90" s="5">
        <f t="shared" si="6"/>
        <v>0.1174076563891059</v>
      </c>
      <c r="D90" s="5">
        <f t="shared" si="7"/>
        <v>0.42326027194200005</v>
      </c>
      <c r="E90" s="5">
        <v>18.058</v>
      </c>
      <c r="F90" s="5">
        <v>35.15</v>
      </c>
      <c r="G90" s="5">
        <f t="shared" si="8"/>
        <v>0.10984652631194759</v>
      </c>
      <c r="H90" s="5">
        <f t="shared" si="9"/>
        <v>0.29467983434214717</v>
      </c>
      <c r="I90" s="5">
        <v>10.9495</v>
      </c>
      <c r="J90" s="5">
        <v>30.214400000000001</v>
      </c>
      <c r="K90" s="5">
        <f t="shared" si="10"/>
        <v>0.19683326652081765</v>
      </c>
      <c r="L90" s="5">
        <f t="shared" si="11"/>
        <v>0.55739338014190154</v>
      </c>
    </row>
    <row r="91" spans="1:12" ht="20" customHeight="1" x14ac:dyDescent="0.15">
      <c r="A91" s="25">
        <v>13.073</v>
      </c>
      <c r="B91" s="4">
        <v>25.7075</v>
      </c>
      <c r="C91" s="5">
        <f t="shared" si="6"/>
        <v>0.11876124202837987</v>
      </c>
      <c r="D91" s="5">
        <f t="shared" si="7"/>
        <v>0.43303697764361854</v>
      </c>
      <c r="E91" s="5">
        <v>18.265999999999998</v>
      </c>
      <c r="F91" s="5">
        <v>40.637</v>
      </c>
      <c r="G91" s="5">
        <f t="shared" si="8"/>
        <v>0.11111178699822984</v>
      </c>
      <c r="H91" s="5">
        <f t="shared" si="9"/>
        <v>0.34068006907999532</v>
      </c>
      <c r="I91" s="5">
        <v>11.0753</v>
      </c>
      <c r="J91" s="5">
        <v>29.008700000000001</v>
      </c>
      <c r="K91" s="5">
        <f t="shared" si="10"/>
        <v>0.19909470539275873</v>
      </c>
      <c r="L91" s="5">
        <f t="shared" si="11"/>
        <v>0.53515070120612618</v>
      </c>
    </row>
    <row r="92" spans="1:12" ht="20" customHeight="1" x14ac:dyDescent="0.15">
      <c r="A92" s="25">
        <v>13.221</v>
      </c>
      <c r="B92" s="4">
        <v>26.923500000000001</v>
      </c>
      <c r="C92" s="5">
        <f t="shared" si="6"/>
        <v>0.12010574320027617</v>
      </c>
      <c r="D92" s="5">
        <f t="shared" si="7"/>
        <v>0.45352022046437668</v>
      </c>
      <c r="E92" s="5">
        <v>18.472999999999999</v>
      </c>
      <c r="F92" s="5">
        <v>50.212000000000003</v>
      </c>
      <c r="G92" s="5">
        <f t="shared" si="8"/>
        <v>0.11237096470044344</v>
      </c>
      <c r="H92" s="5">
        <f t="shared" si="9"/>
        <v>0.42095202964403688</v>
      </c>
      <c r="I92" s="5">
        <v>11.2012</v>
      </c>
      <c r="J92" s="5">
        <v>33.412100000000002</v>
      </c>
      <c r="K92" s="5">
        <f t="shared" si="10"/>
        <v>0.2013579419108619</v>
      </c>
      <c r="L92" s="5">
        <f t="shared" si="11"/>
        <v>0.61638435172100814</v>
      </c>
    </row>
    <row r="93" spans="1:12" ht="20" customHeight="1" x14ac:dyDescent="0.15">
      <c r="A93" s="25">
        <v>13.37</v>
      </c>
      <c r="B93" s="4">
        <v>26.029900000000001</v>
      </c>
      <c r="C93" s="5">
        <f t="shared" si="6"/>
        <v>0.12145932883955013</v>
      </c>
      <c r="D93" s="5">
        <f t="shared" si="7"/>
        <v>0.43846773215464852</v>
      </c>
      <c r="E93" s="5">
        <v>18.681000000000001</v>
      </c>
      <c r="F93" s="5">
        <v>47.121000000000002</v>
      </c>
      <c r="G93" s="5">
        <f t="shared" si="8"/>
        <v>0.11363622538672571</v>
      </c>
      <c r="H93" s="5">
        <f t="shared" si="9"/>
        <v>0.39503864790999482</v>
      </c>
      <c r="I93" s="5">
        <v>11.327</v>
      </c>
      <c r="J93" s="5">
        <v>32.240400000000001</v>
      </c>
      <c r="K93" s="5">
        <f t="shared" si="10"/>
        <v>0.20361938078280298</v>
      </c>
      <c r="L93" s="5">
        <f t="shared" si="11"/>
        <v>0.59476890267974747</v>
      </c>
    </row>
    <row r="94" spans="1:12" ht="20" customHeight="1" x14ac:dyDescent="0.15">
      <c r="A94" s="25">
        <v>13.518000000000001</v>
      </c>
      <c r="B94" s="4">
        <v>26.771899999999999</v>
      </c>
      <c r="C94" s="5">
        <f t="shared" si="6"/>
        <v>0.12280383001144643</v>
      </c>
      <c r="D94" s="5">
        <f t="shared" si="7"/>
        <v>0.45096655302060451</v>
      </c>
      <c r="E94" s="5">
        <v>18.888999999999999</v>
      </c>
      <c r="F94" s="5">
        <v>44.999000000000002</v>
      </c>
      <c r="G94" s="5">
        <f t="shared" si="8"/>
        <v>0.11490148607300797</v>
      </c>
      <c r="H94" s="5">
        <f t="shared" si="9"/>
        <v>0.37724887241997956</v>
      </c>
      <c r="I94" s="5">
        <v>11.4529</v>
      </c>
      <c r="J94" s="5">
        <v>33.342599999999997</v>
      </c>
      <c r="K94" s="5">
        <f t="shared" si="10"/>
        <v>0.20588261730090618</v>
      </c>
      <c r="L94" s="5">
        <f t="shared" si="11"/>
        <v>0.61510222002486781</v>
      </c>
    </row>
    <row r="95" spans="1:12" ht="20" customHeight="1" x14ac:dyDescent="0.15">
      <c r="A95" s="25">
        <v>13.667</v>
      </c>
      <c r="B95" s="4">
        <v>26.676600000000001</v>
      </c>
      <c r="C95" s="5">
        <f t="shared" si="6"/>
        <v>0.12415741565072039</v>
      </c>
      <c r="D95" s="5">
        <f t="shared" si="7"/>
        <v>0.44936124624361584</v>
      </c>
      <c r="E95" s="5">
        <v>19.096</v>
      </c>
      <c r="F95" s="5">
        <v>37.862000000000002</v>
      </c>
      <c r="G95" s="5">
        <f t="shared" si="8"/>
        <v>0.11616066377522158</v>
      </c>
      <c r="H95" s="5">
        <f t="shared" si="9"/>
        <v>0.31741587163193108</v>
      </c>
      <c r="I95" s="5">
        <v>11.5787</v>
      </c>
      <c r="J95" s="5">
        <v>30.489899999999999</v>
      </c>
      <c r="K95" s="5">
        <f t="shared" si="10"/>
        <v>0.20814405617284726</v>
      </c>
      <c r="L95" s="5">
        <f t="shared" si="11"/>
        <v>0.56247578708127788</v>
      </c>
    </row>
    <row r="96" spans="1:12" ht="20" customHeight="1" x14ac:dyDescent="0.15">
      <c r="A96" s="25">
        <v>13.815</v>
      </c>
      <c r="B96" s="4">
        <v>27.943000000000001</v>
      </c>
      <c r="C96" s="5">
        <f t="shared" si="6"/>
        <v>0.12550191682261669</v>
      </c>
      <c r="D96" s="5">
        <f t="shared" si="7"/>
        <v>0.47069346557602382</v>
      </c>
      <c r="E96" s="5">
        <v>19.303999999999998</v>
      </c>
      <c r="F96" s="5">
        <v>40.728000000000002</v>
      </c>
      <c r="G96" s="5">
        <f t="shared" si="8"/>
        <v>0.11742592446150382</v>
      </c>
      <c r="H96" s="5">
        <f t="shared" si="9"/>
        <v>0.34144296708640032</v>
      </c>
      <c r="I96" s="5">
        <v>11.704599999999999</v>
      </c>
      <c r="J96" s="5">
        <v>28.103000000000002</v>
      </c>
      <c r="K96" s="5">
        <f t="shared" si="10"/>
        <v>0.21040729269095043</v>
      </c>
      <c r="L96" s="5">
        <f t="shared" si="11"/>
        <v>0.51844240369253924</v>
      </c>
    </row>
    <row r="97" spans="1:12" ht="20" customHeight="1" x14ac:dyDescent="0.15">
      <c r="A97" s="25">
        <v>13.964</v>
      </c>
      <c r="B97" s="4">
        <v>24.817599999999999</v>
      </c>
      <c r="C97" s="5">
        <f t="shared" si="6"/>
        <v>0.12685550246189067</v>
      </c>
      <c r="D97" s="5">
        <f t="shared" si="7"/>
        <v>0.4180468149904995</v>
      </c>
      <c r="E97" s="5">
        <v>19.510999999999999</v>
      </c>
      <c r="F97" s="5">
        <v>33.570999999999998</v>
      </c>
      <c r="G97" s="5">
        <f t="shared" si="8"/>
        <v>0.11868510216371743</v>
      </c>
      <c r="H97" s="5">
        <f t="shared" si="9"/>
        <v>0.28144229640683421</v>
      </c>
      <c r="I97" s="5">
        <v>11.830399999999999</v>
      </c>
      <c r="J97" s="5">
        <v>27.882400000000001</v>
      </c>
      <c r="K97" s="5">
        <f t="shared" si="10"/>
        <v>0.21266873156289151</v>
      </c>
      <c r="L97" s="5">
        <f t="shared" si="11"/>
        <v>0.51437278855342339</v>
      </c>
    </row>
    <row r="98" spans="1:12" ht="20" customHeight="1" x14ac:dyDescent="0.15">
      <c r="A98" s="25">
        <v>14.113</v>
      </c>
      <c r="B98" s="4">
        <v>25.471399999999999</v>
      </c>
      <c r="C98" s="5">
        <f t="shared" si="6"/>
        <v>0.12820908810116463</v>
      </c>
      <c r="D98" s="5">
        <f t="shared" si="7"/>
        <v>0.42905992696106837</v>
      </c>
      <c r="E98" s="5">
        <v>19.719000000000001</v>
      </c>
      <c r="F98" s="5">
        <v>43.814999999999998</v>
      </c>
      <c r="G98" s="5">
        <f t="shared" si="8"/>
        <v>0.1199503628499997</v>
      </c>
      <c r="H98" s="5">
        <f t="shared" si="9"/>
        <v>0.3673228148421388</v>
      </c>
      <c r="I98" s="5">
        <v>11.956300000000001</v>
      </c>
      <c r="J98" s="5">
        <v>30.058199999999999</v>
      </c>
      <c r="K98" s="5">
        <f t="shared" si="10"/>
        <v>0.21493196808099474</v>
      </c>
      <c r="L98" s="5">
        <f t="shared" si="11"/>
        <v>0.55451181221474877</v>
      </c>
    </row>
    <row r="99" spans="1:12" ht="20" customHeight="1" x14ac:dyDescent="0.15">
      <c r="A99" s="25">
        <v>14.260999999999999</v>
      </c>
      <c r="B99" s="4">
        <v>25.4008</v>
      </c>
      <c r="C99" s="5">
        <f t="shared" si="6"/>
        <v>0.1295535892730609</v>
      </c>
      <c r="D99" s="5">
        <f t="shared" si="7"/>
        <v>0.42787068605387629</v>
      </c>
      <c r="E99" s="5">
        <v>19.925999999999998</v>
      </c>
      <c r="F99" s="5">
        <v>46.207999999999998</v>
      </c>
      <c r="G99" s="5">
        <f t="shared" si="8"/>
        <v>0.12120954055221328</v>
      </c>
      <c r="H99" s="5">
        <f t="shared" si="9"/>
        <v>0.38738451736221724</v>
      </c>
      <c r="I99" s="5">
        <v>12.0822</v>
      </c>
      <c r="J99" s="5">
        <v>27.6401</v>
      </c>
      <c r="K99" s="5">
        <f t="shared" si="10"/>
        <v>0.21719520459909794</v>
      </c>
      <c r="L99" s="5">
        <f t="shared" si="11"/>
        <v>0.50990285315810246</v>
      </c>
    </row>
    <row r="100" spans="1:12" ht="20" customHeight="1" x14ac:dyDescent="0.15">
      <c r="A100" s="25">
        <v>14.41</v>
      </c>
      <c r="B100" s="4">
        <v>22.506399999999999</v>
      </c>
      <c r="C100" s="5">
        <f t="shared" si="6"/>
        <v>0.13090717491233489</v>
      </c>
      <c r="D100" s="5">
        <f t="shared" si="7"/>
        <v>0.37911517781341381</v>
      </c>
      <c r="E100" s="5">
        <v>20.134</v>
      </c>
      <c r="F100" s="5">
        <v>42.273000000000003</v>
      </c>
      <c r="G100" s="5">
        <f t="shared" si="8"/>
        <v>0.12247480123849556</v>
      </c>
      <c r="H100" s="5">
        <f t="shared" si="9"/>
        <v>0.35439546620613338</v>
      </c>
      <c r="I100" s="5">
        <v>12.208</v>
      </c>
      <c r="J100" s="5">
        <v>30.022099999999998</v>
      </c>
      <c r="K100" s="5">
        <f t="shared" si="10"/>
        <v>0.21945664347103902</v>
      </c>
      <c r="L100" s="5">
        <f t="shared" si="11"/>
        <v>0.55384584165027873</v>
      </c>
    </row>
    <row r="101" spans="1:12" ht="20" customHeight="1" x14ac:dyDescent="0.15">
      <c r="A101" s="25">
        <v>14.558</v>
      </c>
      <c r="B101" s="4">
        <v>21.430599999999998</v>
      </c>
      <c r="C101" s="5">
        <f t="shared" si="6"/>
        <v>0.13225167608423119</v>
      </c>
      <c r="D101" s="5">
        <f t="shared" si="7"/>
        <v>0.36099357203498317</v>
      </c>
      <c r="E101" s="5">
        <v>20.341999999999999</v>
      </c>
      <c r="F101" s="5">
        <v>39.145000000000003</v>
      </c>
      <c r="G101" s="5">
        <f t="shared" si="8"/>
        <v>0.12374006192477781</v>
      </c>
      <c r="H101" s="5">
        <f t="shared" si="9"/>
        <v>0.32817189517278383</v>
      </c>
      <c r="I101" s="5">
        <v>12.3339</v>
      </c>
      <c r="J101" s="5">
        <v>33.1571</v>
      </c>
      <c r="K101" s="5">
        <f t="shared" si="10"/>
        <v>0.22171987998914219</v>
      </c>
      <c r="L101" s="5">
        <f t="shared" si="11"/>
        <v>0.61168012751214795</v>
      </c>
    </row>
    <row r="102" spans="1:12" ht="20" customHeight="1" x14ac:dyDescent="0.15">
      <c r="A102" s="25">
        <v>14.707000000000001</v>
      </c>
      <c r="B102" s="4">
        <v>23.560600000000001</v>
      </c>
      <c r="C102" s="5">
        <f t="shared" si="6"/>
        <v>0.13360526172350515</v>
      </c>
      <c r="D102" s="5">
        <f t="shared" si="7"/>
        <v>0.3968729365154231</v>
      </c>
      <c r="E102" s="5">
        <v>20.548999999999999</v>
      </c>
      <c r="F102" s="5">
        <v>37.595999999999997</v>
      </c>
      <c r="G102" s="5">
        <f t="shared" si="8"/>
        <v>0.12499923962699142</v>
      </c>
      <c r="H102" s="5">
        <f t="shared" si="9"/>
        <v>0.31518586207474719</v>
      </c>
      <c r="I102" s="5">
        <v>12.4597</v>
      </c>
      <c r="J102" s="5">
        <v>27.461500000000001</v>
      </c>
      <c r="K102" s="5">
        <f t="shared" si="10"/>
        <v>0.22398131886108327</v>
      </c>
      <c r="L102" s="5">
        <f t="shared" si="11"/>
        <v>0.50660805141809295</v>
      </c>
    </row>
    <row r="103" spans="1:12" ht="20" customHeight="1" x14ac:dyDescent="0.15">
      <c r="A103" s="25">
        <v>14.855</v>
      </c>
      <c r="B103" s="4">
        <v>26.8262</v>
      </c>
      <c r="C103" s="5">
        <f t="shared" si="6"/>
        <v>0.13494976289540145</v>
      </c>
      <c r="D103" s="5">
        <f t="shared" si="7"/>
        <v>0.45188122414327486</v>
      </c>
      <c r="E103" s="5">
        <v>20.757000000000001</v>
      </c>
      <c r="F103" s="5">
        <v>40.743000000000002</v>
      </c>
      <c r="G103" s="5">
        <f t="shared" si="8"/>
        <v>0.12626450031327369</v>
      </c>
      <c r="H103" s="5">
        <f t="shared" si="9"/>
        <v>0.34156871950503853</v>
      </c>
      <c r="I103" s="5">
        <v>12.585599999999999</v>
      </c>
      <c r="J103" s="5">
        <v>29.889600000000002</v>
      </c>
      <c r="K103" s="5">
        <f t="shared" si="10"/>
        <v>0.22624455537918647</v>
      </c>
      <c r="L103" s="5">
        <f t="shared" si="11"/>
        <v>0.55140148985547888</v>
      </c>
    </row>
    <row r="104" spans="1:12" ht="20" customHeight="1" x14ac:dyDescent="0.15">
      <c r="A104" s="25">
        <v>15.004</v>
      </c>
      <c r="B104" s="4">
        <v>26.616299999999999</v>
      </c>
      <c r="C104" s="5">
        <f t="shared" si="6"/>
        <v>0.13630334853467541</v>
      </c>
      <c r="D104" s="5">
        <f t="shared" si="7"/>
        <v>0.44834550648860616</v>
      </c>
      <c r="E104" s="5">
        <v>20.963999999999999</v>
      </c>
      <c r="F104" s="5">
        <v>40.965000000000003</v>
      </c>
      <c r="G104" s="5">
        <f t="shared" si="8"/>
        <v>0.12752367801548728</v>
      </c>
      <c r="H104" s="5">
        <f t="shared" si="9"/>
        <v>0.34342985530088366</v>
      </c>
      <c r="I104" s="5">
        <v>12.711399999999999</v>
      </c>
      <c r="J104" s="5">
        <v>27.282699999999998</v>
      </c>
      <c r="K104" s="5">
        <f t="shared" si="10"/>
        <v>0.22850599425112755</v>
      </c>
      <c r="L104" s="5">
        <f t="shared" si="11"/>
        <v>0.50330956009046868</v>
      </c>
    </row>
    <row r="105" spans="1:12" ht="20" customHeight="1" x14ac:dyDescent="0.15">
      <c r="A105" s="25">
        <v>15.151999999999999</v>
      </c>
      <c r="B105" s="4">
        <v>25.0791</v>
      </c>
      <c r="C105" s="5">
        <f t="shared" si="6"/>
        <v>0.13764784970657171</v>
      </c>
      <c r="D105" s="5">
        <f t="shared" si="7"/>
        <v>0.42245172288328592</v>
      </c>
      <c r="E105" s="5">
        <v>21.172000000000001</v>
      </c>
      <c r="F105" s="5">
        <v>53.975000000000001</v>
      </c>
      <c r="G105" s="5">
        <f t="shared" si="8"/>
        <v>0.12878893870176955</v>
      </c>
      <c r="H105" s="5">
        <f t="shared" si="9"/>
        <v>0.45249911973306955</v>
      </c>
      <c r="I105" s="5">
        <v>12.837300000000001</v>
      </c>
      <c r="J105" s="5">
        <v>29.011800000000001</v>
      </c>
      <c r="K105" s="5">
        <f t="shared" si="10"/>
        <v>0.23076923076923078</v>
      </c>
      <c r="L105" s="5">
        <f t="shared" si="11"/>
        <v>0.53520788981415546</v>
      </c>
    </row>
    <row r="106" spans="1:12" ht="20" customHeight="1" x14ac:dyDescent="0.15">
      <c r="A106" s="25">
        <v>15.301</v>
      </c>
      <c r="B106" s="4">
        <v>25.796600000000002</v>
      </c>
      <c r="C106" s="5">
        <f t="shared" si="6"/>
        <v>0.13900143534584566</v>
      </c>
      <c r="D106" s="5">
        <f t="shared" si="7"/>
        <v>0.43453784683385666</v>
      </c>
      <c r="E106" s="5">
        <v>21.379000000000001</v>
      </c>
      <c r="F106" s="5">
        <v>48.155999999999999</v>
      </c>
      <c r="G106" s="5">
        <f t="shared" si="8"/>
        <v>0.13004811640398314</v>
      </c>
      <c r="H106" s="5">
        <f t="shared" si="9"/>
        <v>0.4037155647960296</v>
      </c>
      <c r="I106" s="5">
        <v>12.963100000000001</v>
      </c>
      <c r="J106" s="5">
        <v>27.415700000000001</v>
      </c>
      <c r="K106" s="5">
        <f t="shared" si="10"/>
        <v>0.23303066964117186</v>
      </c>
      <c r="L106" s="5">
        <f t="shared" si="11"/>
        <v>0.50576313585430555</v>
      </c>
    </row>
    <row r="107" spans="1:12" ht="20" customHeight="1" x14ac:dyDescent="0.15">
      <c r="A107" s="25">
        <v>15.45</v>
      </c>
      <c r="B107" s="4">
        <v>24.1754</v>
      </c>
      <c r="C107" s="5">
        <f t="shared" si="6"/>
        <v>0.14035502098511962</v>
      </c>
      <c r="D107" s="5">
        <f t="shared" si="7"/>
        <v>0.40722910237578663</v>
      </c>
      <c r="E107" s="5">
        <v>21.587</v>
      </c>
      <c r="F107" s="5">
        <v>38.643999999999998</v>
      </c>
      <c r="G107" s="5">
        <f t="shared" si="8"/>
        <v>0.13131337709026539</v>
      </c>
      <c r="H107" s="5">
        <f t="shared" si="9"/>
        <v>0.32397176439026842</v>
      </c>
      <c r="I107" s="5">
        <v>13.089</v>
      </c>
      <c r="J107" s="5">
        <v>27.297599999999999</v>
      </c>
      <c r="K107" s="5">
        <f t="shared" si="10"/>
        <v>0.23529390615927503</v>
      </c>
      <c r="L107" s="5">
        <f t="shared" si="11"/>
        <v>0.50358443436777067</v>
      </c>
    </row>
    <row r="108" spans="1:12" ht="20" customHeight="1" x14ac:dyDescent="0.15">
      <c r="A108" s="25">
        <v>15.598000000000001</v>
      </c>
      <c r="B108" s="4">
        <v>23.119299999999999</v>
      </c>
      <c r="C108" s="5">
        <f t="shared" si="6"/>
        <v>0.14169952215701595</v>
      </c>
      <c r="D108" s="5">
        <f t="shared" si="7"/>
        <v>0.38943933860686997</v>
      </c>
      <c r="E108" s="5">
        <v>21.794</v>
      </c>
      <c r="F108" s="5">
        <v>37.823</v>
      </c>
      <c r="G108" s="5">
        <f t="shared" si="8"/>
        <v>0.13257255479247901</v>
      </c>
      <c r="H108" s="5">
        <f t="shared" si="9"/>
        <v>0.31708891534347178</v>
      </c>
      <c r="I108" s="5">
        <v>13.2149</v>
      </c>
      <c r="J108" s="5">
        <v>26.9453</v>
      </c>
      <c r="K108" s="5">
        <f t="shared" si="10"/>
        <v>0.23755714267737824</v>
      </c>
      <c r="L108" s="5">
        <f t="shared" si="11"/>
        <v>0.49708522578431408</v>
      </c>
    </row>
    <row r="109" spans="1:12" ht="20" customHeight="1" x14ac:dyDescent="0.15">
      <c r="A109" s="25">
        <v>15.747</v>
      </c>
      <c r="B109" s="4">
        <v>19.907599999999999</v>
      </c>
      <c r="C109" s="5">
        <f t="shared" si="6"/>
        <v>0.14305310779628991</v>
      </c>
      <c r="D109" s="5">
        <f t="shared" si="7"/>
        <v>0.3353389841928659</v>
      </c>
      <c r="E109" s="5">
        <v>22.001999999999999</v>
      </c>
      <c r="F109" s="5">
        <v>44.329000000000001</v>
      </c>
      <c r="G109" s="5">
        <f t="shared" si="8"/>
        <v>0.13383781547876125</v>
      </c>
      <c r="H109" s="5">
        <f t="shared" si="9"/>
        <v>0.37163193105414061</v>
      </c>
      <c r="I109" s="5">
        <v>13.3407</v>
      </c>
      <c r="J109" s="5">
        <v>27.033799999999999</v>
      </c>
      <c r="K109" s="5">
        <f t="shared" si="10"/>
        <v>0.23981858154931932</v>
      </c>
      <c r="L109" s="5">
        <f t="shared" si="11"/>
        <v>0.49871786830385967</v>
      </c>
    </row>
    <row r="110" spans="1:12" ht="20" customHeight="1" x14ac:dyDescent="0.15">
      <c r="A110" s="25">
        <v>15.895</v>
      </c>
      <c r="B110" s="4">
        <v>20.084099999999999</v>
      </c>
      <c r="C110" s="5">
        <f t="shared" si="6"/>
        <v>0.14439760896818618</v>
      </c>
      <c r="D110" s="5">
        <f t="shared" si="7"/>
        <v>0.33831208646084598</v>
      </c>
      <c r="E110" s="5">
        <v>22.21</v>
      </c>
      <c r="F110" s="5">
        <v>48.970999999999997</v>
      </c>
      <c r="G110" s="5">
        <f t="shared" si="8"/>
        <v>0.13510307616504352</v>
      </c>
      <c r="H110" s="5">
        <f t="shared" si="9"/>
        <v>0.41054811287537096</v>
      </c>
      <c r="I110" s="5">
        <v>13.4666</v>
      </c>
      <c r="J110" s="5">
        <v>25.6875</v>
      </c>
      <c r="K110" s="5">
        <f t="shared" si="10"/>
        <v>0.24208181806742249</v>
      </c>
      <c r="L110" s="5">
        <f t="shared" si="11"/>
        <v>0.47388140927488531</v>
      </c>
    </row>
    <row r="111" spans="1:12" ht="20" customHeight="1" x14ac:dyDescent="0.15">
      <c r="A111" s="25">
        <v>16.044</v>
      </c>
      <c r="B111" s="4">
        <v>20.088100000000001</v>
      </c>
      <c r="C111" s="5">
        <f t="shared" si="6"/>
        <v>0.14575119460746017</v>
      </c>
      <c r="D111" s="5">
        <f t="shared" si="7"/>
        <v>0.33837946554907222</v>
      </c>
      <c r="E111" s="5">
        <v>22.417000000000002</v>
      </c>
      <c r="F111" s="5">
        <v>45.777999999999999</v>
      </c>
      <c r="G111" s="5">
        <f t="shared" si="8"/>
        <v>0.13636225386725714</v>
      </c>
      <c r="H111" s="5">
        <f t="shared" si="9"/>
        <v>0.38377961469458927</v>
      </c>
      <c r="I111" s="5">
        <v>13.5924</v>
      </c>
      <c r="J111" s="5">
        <v>28.338899999999999</v>
      </c>
      <c r="K111" s="5">
        <f t="shared" si="10"/>
        <v>0.24434325693936357</v>
      </c>
      <c r="L111" s="5">
        <f t="shared" si="11"/>
        <v>0.52279427228418673</v>
      </c>
    </row>
    <row r="112" spans="1:12" ht="20" customHeight="1" x14ac:dyDescent="0.15">
      <c r="A112" s="25">
        <v>16.192</v>
      </c>
      <c r="B112" s="4">
        <v>19.844999999999999</v>
      </c>
      <c r="C112" s="5">
        <f t="shared" si="6"/>
        <v>0.14709569577935647</v>
      </c>
      <c r="D112" s="5">
        <f t="shared" si="7"/>
        <v>0.33428450146212618</v>
      </c>
      <c r="E112" s="5">
        <v>22.625</v>
      </c>
      <c r="F112" s="5">
        <v>43.497</v>
      </c>
      <c r="G112" s="5">
        <f t="shared" si="8"/>
        <v>0.13762751455353939</v>
      </c>
      <c r="H112" s="5">
        <f t="shared" si="9"/>
        <v>0.36465686356700927</v>
      </c>
      <c r="I112" s="5">
        <v>13.718299999999999</v>
      </c>
      <c r="J112" s="5">
        <v>34.124400000000001</v>
      </c>
      <c r="K112" s="5">
        <f t="shared" si="10"/>
        <v>0.24660649345746677</v>
      </c>
      <c r="L112" s="5">
        <f t="shared" si="11"/>
        <v>0.62952481801109095</v>
      </c>
    </row>
    <row r="113" spans="1:12" ht="20" customHeight="1" x14ac:dyDescent="0.15">
      <c r="A113" s="25">
        <v>16.341000000000001</v>
      </c>
      <c r="B113" s="4">
        <v>21.5959</v>
      </c>
      <c r="C113" s="5">
        <f t="shared" si="6"/>
        <v>0.14844928141863042</v>
      </c>
      <c r="D113" s="5">
        <f t="shared" si="7"/>
        <v>0.36377801285593003</v>
      </c>
      <c r="E113" s="5">
        <v>22.832000000000001</v>
      </c>
      <c r="F113" s="5">
        <v>43.728000000000002</v>
      </c>
      <c r="G113" s="5">
        <f t="shared" si="8"/>
        <v>0.13888669225575298</v>
      </c>
      <c r="H113" s="5">
        <f t="shared" si="9"/>
        <v>0.36659345081403732</v>
      </c>
      <c r="I113" s="5">
        <v>13.844099999999999</v>
      </c>
      <c r="J113" s="5">
        <v>31.22</v>
      </c>
      <c r="K113" s="5">
        <f t="shared" si="10"/>
        <v>0.24886793232940785</v>
      </c>
      <c r="L113" s="5">
        <f t="shared" si="11"/>
        <v>0.5759446266690772</v>
      </c>
    </row>
    <row r="114" spans="1:12" ht="20" customHeight="1" x14ac:dyDescent="0.15">
      <c r="A114" s="25">
        <v>16.489000000000001</v>
      </c>
      <c r="B114" s="4">
        <v>19.588899999999999</v>
      </c>
      <c r="C114" s="5">
        <f t="shared" si="6"/>
        <v>0.14979378259052673</v>
      </c>
      <c r="D114" s="5">
        <f t="shared" si="7"/>
        <v>0.32997055533844516</v>
      </c>
      <c r="E114" s="5">
        <v>23.04</v>
      </c>
      <c r="F114" s="5">
        <v>41.957999999999998</v>
      </c>
      <c r="G114" s="5">
        <f t="shared" si="8"/>
        <v>0.14015195294203525</v>
      </c>
      <c r="H114" s="5">
        <f t="shared" si="9"/>
        <v>0.35175466541473149</v>
      </c>
      <c r="I114" s="5">
        <v>13.97</v>
      </c>
      <c r="J114" s="5">
        <v>33.6616</v>
      </c>
      <c r="K114" s="5">
        <f t="shared" si="10"/>
        <v>0.25113116884751108</v>
      </c>
      <c r="L114" s="5">
        <f t="shared" si="11"/>
        <v>0.62098711227046155</v>
      </c>
    </row>
    <row r="115" spans="1:12" ht="20" customHeight="1" x14ac:dyDescent="0.15">
      <c r="A115" s="25">
        <v>16.638000000000002</v>
      </c>
      <c r="B115" s="4">
        <v>19.764600000000002</v>
      </c>
      <c r="C115" s="5">
        <f t="shared" si="6"/>
        <v>0.15114736822980071</v>
      </c>
      <c r="D115" s="5">
        <f t="shared" si="7"/>
        <v>0.33293018178878003</v>
      </c>
      <c r="E115" s="5">
        <v>23.247</v>
      </c>
      <c r="F115" s="5">
        <v>39.415999999999997</v>
      </c>
      <c r="G115" s="5">
        <f t="shared" si="8"/>
        <v>0.14141113064424884</v>
      </c>
      <c r="H115" s="5">
        <f t="shared" si="9"/>
        <v>0.33044382220284702</v>
      </c>
      <c r="I115" s="5">
        <v>14.0959</v>
      </c>
      <c r="J115" s="5">
        <v>29.352900000000002</v>
      </c>
      <c r="K115" s="5">
        <f t="shared" si="10"/>
        <v>0.25339440536561425</v>
      </c>
      <c r="L115" s="5">
        <f t="shared" si="11"/>
        <v>0.54150048149118379</v>
      </c>
    </row>
    <row r="116" spans="1:12" ht="20" customHeight="1" x14ac:dyDescent="0.15">
      <c r="A116" s="25">
        <v>16.786999999999999</v>
      </c>
      <c r="B116" s="4">
        <v>23.692299999999999</v>
      </c>
      <c r="C116" s="5">
        <f t="shared" si="6"/>
        <v>0.15250095386907464</v>
      </c>
      <c r="D116" s="5">
        <f t="shared" si="7"/>
        <v>0.39909139299526997</v>
      </c>
      <c r="E116" s="5">
        <v>23.454999999999998</v>
      </c>
      <c r="F116" s="5">
        <v>41.695</v>
      </c>
      <c r="G116" s="5">
        <f t="shared" si="8"/>
        <v>0.14267639133053109</v>
      </c>
      <c r="H116" s="5">
        <f t="shared" si="9"/>
        <v>0.3495498063412753</v>
      </c>
      <c r="I116" s="5">
        <v>14.2217</v>
      </c>
      <c r="J116" s="5">
        <v>30.353300000000001</v>
      </c>
      <c r="K116" s="5">
        <f t="shared" si="10"/>
        <v>0.25565584423755533</v>
      </c>
      <c r="L116" s="5">
        <f t="shared" si="11"/>
        <v>0.55995579874037482</v>
      </c>
    </row>
    <row r="117" spans="1:12" ht="20" customHeight="1" x14ac:dyDescent="0.15">
      <c r="A117" s="25">
        <v>16.934999999999999</v>
      </c>
      <c r="B117" s="4">
        <v>21.1953</v>
      </c>
      <c r="C117" s="5">
        <f t="shared" si="6"/>
        <v>0.15384545504097094</v>
      </c>
      <c r="D117" s="5">
        <f t="shared" si="7"/>
        <v>0.35702999717007827</v>
      </c>
      <c r="E117" s="5">
        <v>23.663</v>
      </c>
      <c r="F117" s="5">
        <v>44.256</v>
      </c>
      <c r="G117" s="5">
        <f t="shared" si="8"/>
        <v>0.14394165201681336</v>
      </c>
      <c r="H117" s="5">
        <f t="shared" si="9"/>
        <v>0.37101993595010146</v>
      </c>
      <c r="I117" s="5">
        <v>14.3476</v>
      </c>
      <c r="J117" s="5">
        <v>34.369300000000003</v>
      </c>
      <c r="K117" s="5">
        <f t="shared" si="10"/>
        <v>0.2579190807556585</v>
      </c>
      <c r="L117" s="5">
        <f t="shared" si="11"/>
        <v>0.63404271804540413</v>
      </c>
    </row>
    <row r="118" spans="1:12" ht="20" customHeight="1" x14ac:dyDescent="0.15">
      <c r="A118" s="25">
        <v>17.084</v>
      </c>
      <c r="B118" s="4">
        <v>23.697299999999998</v>
      </c>
      <c r="C118" s="5">
        <f t="shared" si="6"/>
        <v>0.1551990406802449</v>
      </c>
      <c r="D118" s="5">
        <f t="shared" si="7"/>
        <v>0.3991756168555527</v>
      </c>
      <c r="E118" s="5">
        <v>23.87</v>
      </c>
      <c r="F118" s="5">
        <v>42.628999999999998</v>
      </c>
      <c r="G118" s="5">
        <f t="shared" si="8"/>
        <v>0.14520082971902698</v>
      </c>
      <c r="H118" s="5">
        <f t="shared" si="9"/>
        <v>0.35737999027514628</v>
      </c>
      <c r="I118" s="5">
        <v>14.4734</v>
      </c>
      <c r="J118" s="5">
        <v>28.549900000000001</v>
      </c>
      <c r="K118" s="5">
        <f t="shared" si="10"/>
        <v>0.26018051962759958</v>
      </c>
      <c r="L118" s="5">
        <f t="shared" si="11"/>
        <v>0.52668678721779272</v>
      </c>
    </row>
    <row r="119" spans="1:12" ht="20" customHeight="1" x14ac:dyDescent="0.15">
      <c r="A119" s="25">
        <v>17.231999999999999</v>
      </c>
      <c r="B119" s="4">
        <v>21.9514</v>
      </c>
      <c r="C119" s="5">
        <f t="shared" si="6"/>
        <v>0.1565435418521412</v>
      </c>
      <c r="D119" s="5">
        <f t="shared" si="7"/>
        <v>0.36976632932203163</v>
      </c>
      <c r="E119" s="5">
        <v>24.077999999999999</v>
      </c>
      <c r="F119" s="5">
        <v>44.006</v>
      </c>
      <c r="G119" s="5">
        <f t="shared" si="8"/>
        <v>0.14646609040530922</v>
      </c>
      <c r="H119" s="5">
        <f t="shared" si="9"/>
        <v>0.36892406230613173</v>
      </c>
      <c r="I119" s="5">
        <v>14.599299999999999</v>
      </c>
      <c r="J119" s="5">
        <v>22.8186</v>
      </c>
      <c r="K119" s="5">
        <f t="shared" si="10"/>
        <v>0.26244375614570281</v>
      </c>
      <c r="L119" s="5">
        <f t="shared" si="11"/>
        <v>0.42095611973449726</v>
      </c>
    </row>
    <row r="120" spans="1:12" ht="20" customHeight="1" x14ac:dyDescent="0.15">
      <c r="A120" s="25">
        <v>17.381</v>
      </c>
      <c r="B120" s="4">
        <v>25.157900000000001</v>
      </c>
      <c r="C120" s="5">
        <f t="shared" si="6"/>
        <v>0.15789712749141518</v>
      </c>
      <c r="D120" s="5">
        <f t="shared" si="7"/>
        <v>0.42377909092134169</v>
      </c>
      <c r="E120" s="5">
        <v>24.285</v>
      </c>
      <c r="F120" s="5">
        <v>56.3</v>
      </c>
      <c r="G120" s="5">
        <f t="shared" si="8"/>
        <v>0.14772526810752282</v>
      </c>
      <c r="H120" s="5">
        <f t="shared" si="9"/>
        <v>0.4719907446219882</v>
      </c>
      <c r="I120" s="5">
        <v>14.725099999999999</v>
      </c>
      <c r="J120" s="5">
        <v>22.654</v>
      </c>
      <c r="K120" s="5">
        <f t="shared" si="10"/>
        <v>0.26470519501764389</v>
      </c>
      <c r="L120" s="5">
        <f t="shared" si="11"/>
        <v>0.41791958912752319</v>
      </c>
    </row>
    <row r="121" spans="1:12" ht="20" customHeight="1" x14ac:dyDescent="0.15">
      <c r="A121" s="25">
        <v>17.529</v>
      </c>
      <c r="B121" s="4">
        <v>23.583300000000001</v>
      </c>
      <c r="C121" s="5">
        <f t="shared" si="6"/>
        <v>0.15924162866331146</v>
      </c>
      <c r="D121" s="5">
        <f t="shared" si="7"/>
        <v>0.39725531284110666</v>
      </c>
      <c r="E121" s="5">
        <v>24.492999999999999</v>
      </c>
      <c r="F121" s="5">
        <v>51.201999999999998</v>
      </c>
      <c r="G121" s="5">
        <f t="shared" si="8"/>
        <v>0.14899052879380509</v>
      </c>
      <c r="H121" s="5">
        <f t="shared" si="9"/>
        <v>0.42925168927415702</v>
      </c>
      <c r="I121" s="5">
        <v>14.851000000000001</v>
      </c>
      <c r="J121" s="5">
        <v>24.829000000000001</v>
      </c>
      <c r="K121" s="5">
        <f t="shared" si="10"/>
        <v>0.26696843153574712</v>
      </c>
      <c r="L121" s="5">
        <f t="shared" si="11"/>
        <v>0.45804385443838941</v>
      </c>
    </row>
    <row r="122" spans="1:12" ht="20" customHeight="1" x14ac:dyDescent="0.15">
      <c r="A122" s="25">
        <v>17.678000000000001</v>
      </c>
      <c r="B122" s="4">
        <v>19.254300000000001</v>
      </c>
      <c r="C122" s="5">
        <f t="shared" si="6"/>
        <v>0.16059521430258544</v>
      </c>
      <c r="D122" s="5">
        <f t="shared" si="7"/>
        <v>0.32433429460832536</v>
      </c>
      <c r="E122" s="5">
        <v>24.7</v>
      </c>
      <c r="F122" s="5">
        <v>52.868000000000002</v>
      </c>
      <c r="G122" s="5">
        <f t="shared" si="8"/>
        <v>0.15024970649601868</v>
      </c>
      <c r="H122" s="5">
        <f t="shared" si="9"/>
        <v>0.44321859123757151</v>
      </c>
      <c r="I122" s="5">
        <v>14.976800000000001</v>
      </c>
      <c r="J122" s="5">
        <v>29.591699999999999</v>
      </c>
      <c r="K122" s="5">
        <f t="shared" si="10"/>
        <v>0.2692298704076882</v>
      </c>
      <c r="L122" s="5">
        <f t="shared" si="11"/>
        <v>0.54590584910324569</v>
      </c>
    </row>
    <row r="123" spans="1:12" ht="20" customHeight="1" x14ac:dyDescent="0.15">
      <c r="A123" s="25">
        <v>17.826000000000001</v>
      </c>
      <c r="B123" s="4">
        <v>25.9894</v>
      </c>
      <c r="C123" s="5">
        <f t="shared" si="6"/>
        <v>0.16193971547448174</v>
      </c>
      <c r="D123" s="5">
        <f t="shared" si="7"/>
        <v>0.43778551888635842</v>
      </c>
      <c r="E123" s="5">
        <v>24.908000000000001</v>
      </c>
      <c r="F123" s="5">
        <v>52.936999999999998</v>
      </c>
      <c r="G123" s="5">
        <f t="shared" si="8"/>
        <v>0.15151496718230095</v>
      </c>
      <c r="H123" s="5">
        <f t="shared" si="9"/>
        <v>0.44379705236330713</v>
      </c>
      <c r="I123" s="5">
        <v>15.1027</v>
      </c>
      <c r="J123" s="5">
        <v>28.185300000000002</v>
      </c>
      <c r="K123" s="5">
        <f t="shared" si="10"/>
        <v>0.27149310692579137</v>
      </c>
      <c r="L123" s="5">
        <f t="shared" si="11"/>
        <v>0.51996066899602633</v>
      </c>
    </row>
    <row r="124" spans="1:12" ht="20" customHeight="1" x14ac:dyDescent="0.15">
      <c r="A124" s="25">
        <v>17.975000000000001</v>
      </c>
      <c r="B124" s="4">
        <v>23.470700000000001</v>
      </c>
      <c r="C124" s="5">
        <f t="shared" si="6"/>
        <v>0.1632933011137557</v>
      </c>
      <c r="D124" s="5">
        <f t="shared" si="7"/>
        <v>0.39535859150753971</v>
      </c>
      <c r="E124" s="5">
        <v>25.116</v>
      </c>
      <c r="F124" s="5">
        <v>48.603999999999999</v>
      </c>
      <c r="G124" s="5">
        <f t="shared" si="8"/>
        <v>0.1527802278685832</v>
      </c>
      <c r="H124" s="5">
        <f t="shared" si="9"/>
        <v>0.40747137036602338</v>
      </c>
      <c r="I124" s="5">
        <v>15.2286</v>
      </c>
      <c r="J124" s="5">
        <v>27.096</v>
      </c>
      <c r="K124" s="5">
        <f t="shared" si="10"/>
        <v>0.27375634344389455</v>
      </c>
      <c r="L124" s="5">
        <f t="shared" si="11"/>
        <v>0.49986533005206008</v>
      </c>
    </row>
    <row r="125" spans="1:12" ht="20" customHeight="1" x14ac:dyDescent="0.15">
      <c r="A125" s="25">
        <v>18.123000000000001</v>
      </c>
      <c r="B125" s="4">
        <v>20.196100000000001</v>
      </c>
      <c r="C125" s="5">
        <f t="shared" si="6"/>
        <v>0.164637802285652</v>
      </c>
      <c r="D125" s="5">
        <f t="shared" si="7"/>
        <v>0.34019870093117904</v>
      </c>
      <c r="E125" s="5">
        <v>25.323</v>
      </c>
      <c r="F125" s="5">
        <v>44.365000000000002</v>
      </c>
      <c r="G125" s="5">
        <f t="shared" si="8"/>
        <v>0.15403940557079682</v>
      </c>
      <c r="H125" s="5">
        <f t="shared" si="9"/>
        <v>0.37193373685887227</v>
      </c>
      <c r="I125" s="5">
        <v>15.3544</v>
      </c>
      <c r="J125" s="5">
        <v>34.6736</v>
      </c>
      <c r="K125" s="5">
        <f t="shared" si="10"/>
        <v>0.27601778231583562</v>
      </c>
      <c r="L125" s="5">
        <f t="shared" si="11"/>
        <v>0.63965642560131053</v>
      </c>
    </row>
    <row r="126" spans="1:12" ht="20" customHeight="1" x14ac:dyDescent="0.15">
      <c r="A126" s="25">
        <v>18.271999999999998</v>
      </c>
      <c r="B126" s="4">
        <v>27.682300000000001</v>
      </c>
      <c r="C126" s="5">
        <f t="shared" si="6"/>
        <v>0.16599138792492593</v>
      </c>
      <c r="D126" s="5">
        <f t="shared" si="7"/>
        <v>0.46630203350088267</v>
      </c>
      <c r="E126" s="5">
        <v>25.530999999999999</v>
      </c>
      <c r="F126" s="5">
        <v>46.951000000000001</v>
      </c>
      <c r="G126" s="5">
        <f t="shared" si="8"/>
        <v>0.15530466625707906</v>
      </c>
      <c r="H126" s="5">
        <f t="shared" si="9"/>
        <v>0.39361345383209539</v>
      </c>
      <c r="I126" s="5">
        <v>15.4803</v>
      </c>
      <c r="J126" s="5">
        <v>25.749500000000001</v>
      </c>
      <c r="K126" s="5">
        <f t="shared" si="10"/>
        <v>0.2782810188339388</v>
      </c>
      <c r="L126" s="5">
        <f t="shared" si="11"/>
        <v>0.47502518143547096</v>
      </c>
    </row>
    <row r="127" spans="1:12" ht="20" customHeight="1" x14ac:dyDescent="0.15">
      <c r="A127" s="25">
        <v>18.420999999999999</v>
      </c>
      <c r="B127" s="4">
        <v>20.229399999999998</v>
      </c>
      <c r="C127" s="5">
        <f t="shared" si="6"/>
        <v>0.16734497356419992</v>
      </c>
      <c r="D127" s="5">
        <f t="shared" si="7"/>
        <v>0.34075963184066188</v>
      </c>
      <c r="E127" s="5">
        <v>25.738</v>
      </c>
      <c r="F127" s="5">
        <v>58.598999999999997</v>
      </c>
      <c r="G127" s="5">
        <f t="shared" si="8"/>
        <v>0.15656384395929265</v>
      </c>
      <c r="H127" s="5">
        <f t="shared" si="9"/>
        <v>0.49126439865193405</v>
      </c>
      <c r="I127" s="5">
        <v>15.6061</v>
      </c>
      <c r="J127" s="5">
        <v>25.7988</v>
      </c>
      <c r="K127" s="5">
        <f t="shared" si="10"/>
        <v>0.28054245770587988</v>
      </c>
      <c r="L127" s="5">
        <f t="shared" si="11"/>
        <v>0.47593466478251722</v>
      </c>
    </row>
    <row r="128" spans="1:12" ht="20" customHeight="1" x14ac:dyDescent="0.15">
      <c r="A128" s="25">
        <v>18.568999999999999</v>
      </c>
      <c r="B128" s="4">
        <v>19.577000000000002</v>
      </c>
      <c r="C128" s="5">
        <f t="shared" si="6"/>
        <v>0.16868947473609622</v>
      </c>
      <c r="D128" s="5">
        <f t="shared" si="7"/>
        <v>0.32977010255097233</v>
      </c>
      <c r="E128" s="5">
        <v>25.946000000000002</v>
      </c>
      <c r="F128" s="5">
        <v>41.085000000000001</v>
      </c>
      <c r="G128" s="5">
        <f t="shared" si="8"/>
        <v>0.15782910464557495</v>
      </c>
      <c r="H128" s="5">
        <f t="shared" si="9"/>
        <v>0.34443587464998909</v>
      </c>
      <c r="I128" s="5">
        <v>15.731999999999999</v>
      </c>
      <c r="J128" s="5">
        <v>27.568300000000001</v>
      </c>
      <c r="K128" s="5">
        <f t="shared" si="10"/>
        <v>0.28280569422398311</v>
      </c>
      <c r="L128" s="5">
        <f t="shared" si="11"/>
        <v>0.50857829120439213</v>
      </c>
    </row>
    <row r="129" spans="1:12" ht="20" customHeight="1" x14ac:dyDescent="0.15">
      <c r="A129" s="25">
        <v>18.718</v>
      </c>
      <c r="B129" s="4">
        <v>22.123000000000001</v>
      </c>
      <c r="C129" s="5">
        <f t="shared" si="6"/>
        <v>0.17004306037537018</v>
      </c>
      <c r="D129" s="5">
        <f t="shared" si="7"/>
        <v>0.37265689220693465</v>
      </c>
      <c r="E129" s="5">
        <v>26.152999999999999</v>
      </c>
      <c r="F129" s="5">
        <v>41.366</v>
      </c>
      <c r="G129" s="5">
        <f t="shared" si="8"/>
        <v>0.15908828234778852</v>
      </c>
      <c r="H129" s="5">
        <f t="shared" si="9"/>
        <v>0.34679163662581108</v>
      </c>
      <c r="I129" s="5">
        <v>15.857799999999999</v>
      </c>
      <c r="J129" s="5">
        <v>25.974</v>
      </c>
      <c r="K129" s="5">
        <f t="shared" si="10"/>
        <v>0.28506713309592419</v>
      </c>
      <c r="L129" s="5">
        <f t="shared" si="11"/>
        <v>0.47916674353307531</v>
      </c>
    </row>
    <row r="130" spans="1:12" ht="20" customHeight="1" x14ac:dyDescent="0.15">
      <c r="A130" s="25">
        <v>18.866</v>
      </c>
      <c r="B130" s="4">
        <v>21.878299999999999</v>
      </c>
      <c r="C130" s="5">
        <f t="shared" si="6"/>
        <v>0.17138756154726648</v>
      </c>
      <c r="D130" s="5">
        <f t="shared" si="7"/>
        <v>0.36853497648469818</v>
      </c>
      <c r="E130" s="5">
        <v>26.361000000000001</v>
      </c>
      <c r="F130" s="5">
        <v>48.921999999999997</v>
      </c>
      <c r="G130" s="5">
        <f t="shared" si="8"/>
        <v>0.16035354303407079</v>
      </c>
      <c r="H130" s="5">
        <f t="shared" si="9"/>
        <v>0.41013732164115291</v>
      </c>
      <c r="I130" s="5">
        <v>15.983700000000001</v>
      </c>
      <c r="J130" s="5">
        <v>26.505800000000001</v>
      </c>
      <c r="K130" s="5">
        <f t="shared" si="10"/>
        <v>0.28733036961402741</v>
      </c>
      <c r="L130" s="5">
        <f t="shared" si="11"/>
        <v>0.48897735700080802</v>
      </c>
    </row>
    <row r="131" spans="1:12" ht="20" customHeight="1" x14ac:dyDescent="0.15">
      <c r="A131" s="25">
        <v>19.015000000000001</v>
      </c>
      <c r="B131" s="4">
        <v>20.140699999999999</v>
      </c>
      <c r="C131" s="5">
        <f t="shared" ref="C131:C194" si="12">$A131/110.078</f>
        <v>0.17274114718654046</v>
      </c>
      <c r="D131" s="5">
        <f t="shared" ref="D131:D194" si="13">B131/59.3656</f>
        <v>0.33926550055924642</v>
      </c>
      <c r="E131" s="5">
        <v>26.568999999999999</v>
      </c>
      <c r="F131" s="5">
        <v>53.902999999999999</v>
      </c>
      <c r="G131" s="5">
        <f t="shared" ref="G131:G194" si="14">E131/164.393</f>
        <v>0.16161880372035306</v>
      </c>
      <c r="H131" s="5">
        <f t="shared" ref="H131:H194" si="15">F131/119.282</f>
        <v>0.45189550812360624</v>
      </c>
      <c r="I131" s="5">
        <v>16.109500000000001</v>
      </c>
      <c r="J131" s="5">
        <v>21.921700000000001</v>
      </c>
      <c r="K131" s="5">
        <f t="shared" ref="K131:K194" si="16">I131/55.6283</f>
        <v>0.28959180848596849</v>
      </c>
      <c r="L131" s="5">
        <f t="shared" ref="L131:L194" si="17">J131/54.2066</f>
        <v>0.40441016407596125</v>
      </c>
    </row>
    <row r="132" spans="1:12" ht="20" customHeight="1" x14ac:dyDescent="0.15">
      <c r="A132" s="25">
        <v>19.163</v>
      </c>
      <c r="B132" s="4">
        <v>20.338200000000001</v>
      </c>
      <c r="C132" s="5">
        <f t="shared" si="12"/>
        <v>0.17408564835843673</v>
      </c>
      <c r="D132" s="5">
        <f t="shared" si="13"/>
        <v>0.34259234304041397</v>
      </c>
      <c r="E132" s="5">
        <v>26.776</v>
      </c>
      <c r="F132" s="5">
        <v>47.64</v>
      </c>
      <c r="G132" s="5">
        <f t="shared" si="14"/>
        <v>0.16287798142256665</v>
      </c>
      <c r="H132" s="5">
        <f t="shared" si="15"/>
        <v>0.39938968159487603</v>
      </c>
      <c r="I132" s="5">
        <v>16.235399999999998</v>
      </c>
      <c r="J132" s="5">
        <v>23.4938</v>
      </c>
      <c r="K132" s="5">
        <f t="shared" si="16"/>
        <v>0.29185504500407161</v>
      </c>
      <c r="L132" s="5">
        <f t="shared" si="17"/>
        <v>0.43341216752203604</v>
      </c>
    </row>
    <row r="133" spans="1:12" ht="20" customHeight="1" x14ac:dyDescent="0.15">
      <c r="A133" s="25">
        <v>19.312000000000001</v>
      </c>
      <c r="B133" s="4">
        <v>19.8947</v>
      </c>
      <c r="C133" s="5">
        <f t="shared" si="12"/>
        <v>0.17543923399771072</v>
      </c>
      <c r="D133" s="5">
        <f t="shared" si="13"/>
        <v>0.33512168663333647</v>
      </c>
      <c r="E133" s="5">
        <v>26.984000000000002</v>
      </c>
      <c r="F133" s="5">
        <v>38.302999999999997</v>
      </c>
      <c r="G133" s="5">
        <f t="shared" si="14"/>
        <v>0.16414324210884892</v>
      </c>
      <c r="H133" s="5">
        <f t="shared" si="15"/>
        <v>0.32111299273989369</v>
      </c>
      <c r="I133" s="5">
        <v>16.3613</v>
      </c>
      <c r="J133" s="5">
        <v>29.0519</v>
      </c>
      <c r="K133" s="5">
        <f t="shared" si="16"/>
        <v>0.29411828152217484</v>
      </c>
      <c r="L133" s="5">
        <f t="shared" si="17"/>
        <v>0.53594765213092133</v>
      </c>
    </row>
    <row r="134" spans="1:12" ht="20" customHeight="1" x14ac:dyDescent="0.15">
      <c r="A134" s="25">
        <v>19.46</v>
      </c>
      <c r="B134" s="4">
        <v>18.568999999999999</v>
      </c>
      <c r="C134" s="5">
        <f t="shared" si="12"/>
        <v>0.17678373516960702</v>
      </c>
      <c r="D134" s="5">
        <f t="shared" si="13"/>
        <v>0.31279057231797536</v>
      </c>
      <c r="E134" s="5">
        <v>27.190999999999999</v>
      </c>
      <c r="F134" s="5">
        <v>39.472999999999999</v>
      </c>
      <c r="G134" s="5">
        <f t="shared" si="14"/>
        <v>0.16540241981106252</v>
      </c>
      <c r="H134" s="5">
        <f t="shared" si="15"/>
        <v>0.33092168139367212</v>
      </c>
      <c r="I134" s="5">
        <v>16.487100000000002</v>
      </c>
      <c r="J134" s="5">
        <v>27.974799999999998</v>
      </c>
      <c r="K134" s="5">
        <f t="shared" si="16"/>
        <v>0.29637972039411598</v>
      </c>
      <c r="L134" s="5">
        <f t="shared" si="17"/>
        <v>0.51607737803145737</v>
      </c>
    </row>
    <row r="135" spans="1:12" ht="20" customHeight="1" x14ac:dyDescent="0.15">
      <c r="A135" s="25">
        <v>19.609000000000002</v>
      </c>
      <c r="B135" s="4">
        <v>21.1096</v>
      </c>
      <c r="C135" s="5">
        <f t="shared" si="12"/>
        <v>0.17813732080888098</v>
      </c>
      <c r="D135" s="5">
        <f t="shared" si="13"/>
        <v>0.35558640020483245</v>
      </c>
      <c r="E135" s="5">
        <v>27.399000000000001</v>
      </c>
      <c r="F135" s="5">
        <v>37.618000000000002</v>
      </c>
      <c r="G135" s="5">
        <f t="shared" si="14"/>
        <v>0.16666768049734479</v>
      </c>
      <c r="H135" s="5">
        <f t="shared" si="15"/>
        <v>0.31537029895541663</v>
      </c>
      <c r="I135" s="5">
        <v>16.613</v>
      </c>
      <c r="J135" s="5">
        <v>30.129100000000001</v>
      </c>
      <c r="K135" s="5">
        <f t="shared" si="16"/>
        <v>0.29864295691221909</v>
      </c>
      <c r="L135" s="5">
        <f t="shared" si="17"/>
        <v>0.55581977102419267</v>
      </c>
    </row>
    <row r="136" spans="1:12" ht="20" customHeight="1" x14ac:dyDescent="0.15">
      <c r="A136" s="25">
        <v>19.757999999999999</v>
      </c>
      <c r="B136" s="4">
        <v>23.3629</v>
      </c>
      <c r="C136" s="5">
        <f t="shared" si="12"/>
        <v>0.17949090644815494</v>
      </c>
      <c r="D136" s="5">
        <f t="shared" si="13"/>
        <v>0.39354272507984422</v>
      </c>
      <c r="E136" s="5">
        <v>27.606000000000002</v>
      </c>
      <c r="F136" s="5">
        <v>37.142000000000003</v>
      </c>
      <c r="G136" s="5">
        <f t="shared" si="14"/>
        <v>0.16792685819955838</v>
      </c>
      <c r="H136" s="5">
        <f t="shared" si="15"/>
        <v>0.31137975553729819</v>
      </c>
      <c r="I136" s="5">
        <v>16.738800000000001</v>
      </c>
      <c r="J136" s="5">
        <v>29.221399999999999</v>
      </c>
      <c r="K136" s="5">
        <f t="shared" si="16"/>
        <v>0.30090439578416023</v>
      </c>
      <c r="L136" s="5">
        <f t="shared" si="17"/>
        <v>0.53907457763445776</v>
      </c>
    </row>
    <row r="137" spans="1:12" ht="20" customHeight="1" x14ac:dyDescent="0.15">
      <c r="A137" s="25">
        <v>19.905999999999999</v>
      </c>
      <c r="B137" s="4">
        <v>22.9819</v>
      </c>
      <c r="C137" s="5">
        <f t="shared" si="12"/>
        <v>0.18083540762005121</v>
      </c>
      <c r="D137" s="5">
        <f t="shared" si="13"/>
        <v>0.38712486692630071</v>
      </c>
      <c r="E137" s="5">
        <v>27.814</v>
      </c>
      <c r="F137" s="5">
        <v>47.7</v>
      </c>
      <c r="G137" s="5">
        <f t="shared" si="14"/>
        <v>0.16919211888584063</v>
      </c>
      <c r="H137" s="5">
        <f t="shared" si="15"/>
        <v>0.39989269126942878</v>
      </c>
      <c r="I137" s="5">
        <v>16.864699999999999</v>
      </c>
      <c r="J137" s="5">
        <v>28.506799999999998</v>
      </c>
      <c r="K137" s="5">
        <f t="shared" si="16"/>
        <v>0.3031676323022634</v>
      </c>
      <c r="L137" s="5">
        <f t="shared" si="17"/>
        <v>0.52589168108680484</v>
      </c>
    </row>
    <row r="138" spans="1:12" ht="20" customHeight="1" x14ac:dyDescent="0.15">
      <c r="A138" s="25">
        <v>20.055</v>
      </c>
      <c r="B138" s="4">
        <v>19.298999999999999</v>
      </c>
      <c r="C138" s="5">
        <f t="shared" si="12"/>
        <v>0.18218899325932519</v>
      </c>
      <c r="D138" s="5">
        <f t="shared" si="13"/>
        <v>0.32508725591925292</v>
      </c>
      <c r="E138" s="5">
        <v>28.021000000000001</v>
      </c>
      <c r="F138" s="5">
        <v>48.789000000000001</v>
      </c>
      <c r="G138" s="5">
        <f t="shared" si="14"/>
        <v>0.17045129658805425</v>
      </c>
      <c r="H138" s="5">
        <f t="shared" si="15"/>
        <v>0.40902231686256102</v>
      </c>
      <c r="I138" s="5">
        <v>16.990500000000001</v>
      </c>
      <c r="J138" s="5">
        <v>28.153700000000001</v>
      </c>
      <c r="K138" s="5">
        <f t="shared" si="16"/>
        <v>0.30542907117420448</v>
      </c>
      <c r="L138" s="5">
        <f t="shared" si="17"/>
        <v>0.51937771415288914</v>
      </c>
    </row>
    <row r="139" spans="1:12" ht="20" customHeight="1" x14ac:dyDescent="0.15">
      <c r="A139" s="25">
        <v>20.202999999999999</v>
      </c>
      <c r="B139" s="4">
        <v>17.482900000000001</v>
      </c>
      <c r="C139" s="5">
        <f t="shared" si="12"/>
        <v>0.18353349443122149</v>
      </c>
      <c r="D139" s="5">
        <f t="shared" si="13"/>
        <v>0.29449546538736238</v>
      </c>
      <c r="E139" s="5">
        <v>28.228999999999999</v>
      </c>
      <c r="F139" s="5">
        <v>55.356000000000002</v>
      </c>
      <c r="G139" s="5">
        <f t="shared" si="14"/>
        <v>0.17171655727433649</v>
      </c>
      <c r="H139" s="5">
        <f t="shared" si="15"/>
        <v>0.46407672574235848</v>
      </c>
      <c r="I139" s="5">
        <v>17.116399999999999</v>
      </c>
      <c r="J139" s="5">
        <v>27.562100000000001</v>
      </c>
      <c r="K139" s="5">
        <f t="shared" si="16"/>
        <v>0.30769230769230765</v>
      </c>
      <c r="L139" s="5">
        <f t="shared" si="17"/>
        <v>0.50846391398833357</v>
      </c>
    </row>
    <row r="140" spans="1:12" ht="20" customHeight="1" x14ac:dyDescent="0.15">
      <c r="A140" s="25">
        <v>20.352</v>
      </c>
      <c r="B140" s="4">
        <v>21.175999999999998</v>
      </c>
      <c r="C140" s="5">
        <f t="shared" si="12"/>
        <v>0.18488708007049545</v>
      </c>
      <c r="D140" s="5">
        <f t="shared" si="13"/>
        <v>0.35670489306938696</v>
      </c>
      <c r="E140" s="5">
        <v>28.437000000000001</v>
      </c>
      <c r="F140" s="5">
        <v>59.170999999999999</v>
      </c>
      <c r="G140" s="5">
        <f t="shared" si="14"/>
        <v>0.17298181796061876</v>
      </c>
      <c r="H140" s="5">
        <f t="shared" si="15"/>
        <v>0.4960597575493369</v>
      </c>
      <c r="I140" s="5">
        <v>17.2422</v>
      </c>
      <c r="J140" s="5">
        <v>26.819900000000001</v>
      </c>
      <c r="K140" s="5">
        <f t="shared" si="16"/>
        <v>0.30995374656424879</v>
      </c>
      <c r="L140" s="5">
        <f t="shared" si="17"/>
        <v>0.49477185434983934</v>
      </c>
    </row>
    <row r="141" spans="1:12" ht="20" customHeight="1" x14ac:dyDescent="0.15">
      <c r="A141" s="25">
        <v>20.5</v>
      </c>
      <c r="B141" s="4">
        <v>23.023399999999999</v>
      </c>
      <c r="C141" s="5">
        <f t="shared" si="12"/>
        <v>0.18623158124239175</v>
      </c>
      <c r="D141" s="5">
        <f t="shared" si="13"/>
        <v>0.3878239249666473</v>
      </c>
      <c r="E141" s="5">
        <v>28.643999999999998</v>
      </c>
      <c r="F141" s="5">
        <v>54.177999999999997</v>
      </c>
      <c r="G141" s="5">
        <f t="shared" si="14"/>
        <v>0.17424099566283235</v>
      </c>
      <c r="H141" s="5">
        <f t="shared" si="15"/>
        <v>0.45420096913197294</v>
      </c>
      <c r="I141" s="5">
        <v>17.368099999999998</v>
      </c>
      <c r="J141" s="5">
        <v>25.9163</v>
      </c>
      <c r="K141" s="5">
        <f t="shared" si="16"/>
        <v>0.31221698308235191</v>
      </c>
      <c r="L141" s="5">
        <f t="shared" si="17"/>
        <v>0.4781022975062077</v>
      </c>
    </row>
    <row r="142" spans="1:12" ht="20" customHeight="1" x14ac:dyDescent="0.15">
      <c r="A142" s="25">
        <v>20.649000000000001</v>
      </c>
      <c r="B142" s="4">
        <v>19.1585</v>
      </c>
      <c r="C142" s="5">
        <f t="shared" si="12"/>
        <v>0.18758516688166574</v>
      </c>
      <c r="D142" s="5">
        <f t="shared" si="13"/>
        <v>0.32272056544530842</v>
      </c>
      <c r="E142" s="5">
        <v>28.852</v>
      </c>
      <c r="F142" s="5">
        <v>56.292000000000002</v>
      </c>
      <c r="G142" s="5">
        <f t="shared" si="14"/>
        <v>0.17550625634911463</v>
      </c>
      <c r="H142" s="5">
        <f t="shared" si="15"/>
        <v>0.47192367666538121</v>
      </c>
      <c r="I142" s="5">
        <v>17.494</v>
      </c>
      <c r="J142" s="5">
        <v>28.209599999999998</v>
      </c>
      <c r="K142" s="5">
        <f t="shared" si="16"/>
        <v>0.31448021960045514</v>
      </c>
      <c r="L142" s="5">
        <f t="shared" si="17"/>
        <v>0.52040895389122355</v>
      </c>
    </row>
    <row r="143" spans="1:12" ht="20" customHeight="1" x14ac:dyDescent="0.15">
      <c r="A143" s="25">
        <v>20.797000000000001</v>
      </c>
      <c r="B143" s="4">
        <v>17.770800000000001</v>
      </c>
      <c r="C143" s="5">
        <f t="shared" si="12"/>
        <v>0.18892966805356201</v>
      </c>
      <c r="D143" s="5">
        <f t="shared" si="13"/>
        <v>0.29934507526244158</v>
      </c>
      <c r="E143" s="5">
        <v>29.059000000000001</v>
      </c>
      <c r="F143" s="5">
        <v>60.128</v>
      </c>
      <c r="G143" s="5">
        <f t="shared" si="14"/>
        <v>0.17676543405132822</v>
      </c>
      <c r="H143" s="5">
        <f t="shared" si="15"/>
        <v>0.50408276185845313</v>
      </c>
      <c r="I143" s="5">
        <v>17.619800000000001</v>
      </c>
      <c r="J143" s="5">
        <v>25.624400000000001</v>
      </c>
      <c r="K143" s="5">
        <f t="shared" si="16"/>
        <v>0.31674165847239627</v>
      </c>
      <c r="L143" s="5">
        <f t="shared" si="17"/>
        <v>0.47271734438241841</v>
      </c>
    </row>
    <row r="144" spans="1:12" ht="20" customHeight="1" x14ac:dyDescent="0.15">
      <c r="A144" s="25">
        <v>20.946000000000002</v>
      </c>
      <c r="B144" s="4">
        <v>16.499199999999998</v>
      </c>
      <c r="C144" s="5">
        <f t="shared" si="12"/>
        <v>0.190283253692836</v>
      </c>
      <c r="D144" s="5">
        <f t="shared" si="13"/>
        <v>0.27792526311533949</v>
      </c>
      <c r="E144" s="5">
        <v>29.266999999999999</v>
      </c>
      <c r="F144" s="5">
        <v>55.374000000000002</v>
      </c>
      <c r="G144" s="5">
        <f t="shared" si="14"/>
        <v>0.17803069473761049</v>
      </c>
      <c r="H144" s="5">
        <f t="shared" si="15"/>
        <v>0.46422762864472428</v>
      </c>
      <c r="I144" s="5">
        <v>17.745699999999999</v>
      </c>
      <c r="J144" s="5">
        <v>24.05</v>
      </c>
      <c r="K144" s="5">
        <f t="shared" si="16"/>
        <v>0.31900489499049939</v>
      </c>
      <c r="L144" s="5">
        <f t="shared" si="17"/>
        <v>0.44367291067877346</v>
      </c>
    </row>
    <row r="145" spans="1:12" ht="20" customHeight="1" x14ac:dyDescent="0.15">
      <c r="A145" s="25">
        <v>21.094999999999999</v>
      </c>
      <c r="B145" s="4">
        <v>18.3111</v>
      </c>
      <c r="C145" s="5">
        <f t="shared" si="12"/>
        <v>0.19163683933210995</v>
      </c>
      <c r="D145" s="5">
        <f t="shared" si="13"/>
        <v>0.30844630560459257</v>
      </c>
      <c r="E145" s="5">
        <v>29.474</v>
      </c>
      <c r="F145" s="5">
        <v>42.523000000000003</v>
      </c>
      <c r="G145" s="5">
        <f t="shared" si="14"/>
        <v>0.17928987243982408</v>
      </c>
      <c r="H145" s="5">
        <f t="shared" si="15"/>
        <v>0.35649133985010317</v>
      </c>
      <c r="I145" s="5">
        <v>17.871500000000001</v>
      </c>
      <c r="J145" s="5">
        <v>26.554300000000001</v>
      </c>
      <c r="K145" s="5">
        <f t="shared" si="16"/>
        <v>0.32126633386244052</v>
      </c>
      <c r="L145" s="5">
        <f t="shared" si="17"/>
        <v>0.48987208199739518</v>
      </c>
    </row>
    <row r="146" spans="1:12" ht="20" customHeight="1" x14ac:dyDescent="0.15">
      <c r="A146" s="25">
        <v>21.242999999999999</v>
      </c>
      <c r="B146" s="4">
        <v>18.578900000000001</v>
      </c>
      <c r="C146" s="5">
        <f t="shared" si="12"/>
        <v>0.19298134050400623</v>
      </c>
      <c r="D146" s="5">
        <f t="shared" si="13"/>
        <v>0.3129573355613352</v>
      </c>
      <c r="E146" s="5">
        <v>29.681999999999999</v>
      </c>
      <c r="F146" s="5">
        <v>59.246000000000002</v>
      </c>
      <c r="G146" s="5">
        <f t="shared" si="14"/>
        <v>0.18055513312610633</v>
      </c>
      <c r="H146" s="5">
        <f t="shared" si="15"/>
        <v>0.4966885196425278</v>
      </c>
      <c r="I146" s="5">
        <v>17.997399999999999</v>
      </c>
      <c r="J146" s="5">
        <v>31.532900000000001</v>
      </c>
      <c r="K146" s="5">
        <f t="shared" si="16"/>
        <v>0.3235295703805437</v>
      </c>
      <c r="L146" s="5">
        <f t="shared" si="17"/>
        <v>0.58171698649241976</v>
      </c>
    </row>
    <row r="147" spans="1:12" ht="20" customHeight="1" x14ac:dyDescent="0.15">
      <c r="A147" s="25">
        <v>21.391999999999999</v>
      </c>
      <c r="B147" s="4">
        <v>17.6478</v>
      </c>
      <c r="C147" s="5">
        <f t="shared" si="12"/>
        <v>0.19433492614328021</v>
      </c>
      <c r="D147" s="5">
        <f t="shared" si="13"/>
        <v>0.29727316829948658</v>
      </c>
      <c r="E147" s="5">
        <v>29.89</v>
      </c>
      <c r="F147" s="5">
        <v>63.210999999999999</v>
      </c>
      <c r="G147" s="5">
        <f t="shared" si="14"/>
        <v>0.1818203938123886</v>
      </c>
      <c r="H147" s="5">
        <f t="shared" si="15"/>
        <v>0.52992907563588809</v>
      </c>
      <c r="I147" s="5">
        <v>18.123200000000001</v>
      </c>
      <c r="J147" s="5">
        <v>32.127200000000002</v>
      </c>
      <c r="K147" s="5">
        <f t="shared" si="16"/>
        <v>0.32579100925248478</v>
      </c>
      <c r="L147" s="5">
        <f t="shared" si="17"/>
        <v>0.59268059608977508</v>
      </c>
    </row>
    <row r="148" spans="1:12" ht="20" customHeight="1" x14ac:dyDescent="0.15">
      <c r="A148" s="25">
        <v>21.54</v>
      </c>
      <c r="B148" s="4">
        <v>16.570399999999999</v>
      </c>
      <c r="C148" s="5">
        <f t="shared" si="12"/>
        <v>0.19567942731517649</v>
      </c>
      <c r="D148" s="5">
        <f t="shared" si="13"/>
        <v>0.27912461088576546</v>
      </c>
      <c r="E148" s="5">
        <v>30.097000000000001</v>
      </c>
      <c r="F148" s="5">
        <v>56.345999999999997</v>
      </c>
      <c r="G148" s="5">
        <f t="shared" si="14"/>
        <v>0.18307957151460222</v>
      </c>
      <c r="H148" s="5">
        <f t="shared" si="15"/>
        <v>0.47237638537247867</v>
      </c>
      <c r="I148" s="5">
        <v>18.249099999999999</v>
      </c>
      <c r="J148" s="5">
        <v>28.508199999999999</v>
      </c>
      <c r="K148" s="5">
        <f t="shared" si="16"/>
        <v>0.32805424577058795</v>
      </c>
      <c r="L148" s="5">
        <f t="shared" si="17"/>
        <v>0.52591750820010841</v>
      </c>
    </row>
    <row r="149" spans="1:12" ht="20" customHeight="1" x14ac:dyDescent="0.15">
      <c r="A149" s="25">
        <v>21.689</v>
      </c>
      <c r="B149" s="4">
        <v>14.183400000000001</v>
      </c>
      <c r="C149" s="5">
        <f t="shared" si="12"/>
        <v>0.19703301295445047</v>
      </c>
      <c r="D149" s="5">
        <f t="shared" si="13"/>
        <v>0.2389161399867937</v>
      </c>
      <c r="E149" s="5">
        <v>30.305</v>
      </c>
      <c r="F149" s="5">
        <v>59.256</v>
      </c>
      <c r="G149" s="5">
        <f t="shared" si="14"/>
        <v>0.18434483220088446</v>
      </c>
      <c r="H149" s="5">
        <f t="shared" si="15"/>
        <v>0.49677235458828661</v>
      </c>
      <c r="I149" s="5">
        <v>18.3749</v>
      </c>
      <c r="J149" s="5">
        <v>32.280299999999997</v>
      </c>
      <c r="K149" s="5">
        <f t="shared" si="16"/>
        <v>0.33031568464252908</v>
      </c>
      <c r="L149" s="5">
        <f t="shared" si="17"/>
        <v>0.59550497540889846</v>
      </c>
    </row>
    <row r="150" spans="1:12" ht="20" customHeight="1" x14ac:dyDescent="0.15">
      <c r="A150" s="25">
        <v>21.837</v>
      </c>
      <c r="B150" s="4">
        <v>18.807200000000002</v>
      </c>
      <c r="C150" s="5">
        <f t="shared" si="12"/>
        <v>0.19837751412634677</v>
      </c>
      <c r="D150" s="5">
        <f t="shared" si="13"/>
        <v>0.31680299702184433</v>
      </c>
      <c r="E150" s="5">
        <v>30.512</v>
      </c>
      <c r="F150" s="5">
        <v>57.465000000000003</v>
      </c>
      <c r="G150" s="5">
        <f t="shared" si="14"/>
        <v>0.18560400990309806</v>
      </c>
      <c r="H150" s="5">
        <f t="shared" si="15"/>
        <v>0.48175751580288734</v>
      </c>
      <c r="I150" s="5">
        <v>18.500800000000002</v>
      </c>
      <c r="J150" s="5">
        <v>32.857199999999999</v>
      </c>
      <c r="K150" s="5">
        <f t="shared" si="16"/>
        <v>0.33257892116063226</v>
      </c>
      <c r="L150" s="5">
        <f t="shared" si="17"/>
        <v>0.60614759088376691</v>
      </c>
    </row>
    <row r="151" spans="1:12" ht="20" customHeight="1" x14ac:dyDescent="0.15">
      <c r="A151" s="25">
        <v>21.986000000000001</v>
      </c>
      <c r="B151" s="4">
        <v>19.741099999999999</v>
      </c>
      <c r="C151" s="5">
        <f t="shared" si="12"/>
        <v>0.19973109976562073</v>
      </c>
      <c r="D151" s="5">
        <f t="shared" si="13"/>
        <v>0.33253432964545121</v>
      </c>
      <c r="E151" s="5">
        <v>30.72</v>
      </c>
      <c r="F151" s="5">
        <v>52.037999999999997</v>
      </c>
      <c r="G151" s="5">
        <f t="shared" si="14"/>
        <v>0.18686927058938033</v>
      </c>
      <c r="H151" s="5">
        <f t="shared" si="15"/>
        <v>0.43626029073959188</v>
      </c>
      <c r="I151" s="5">
        <v>18.6267</v>
      </c>
      <c r="J151" s="5">
        <v>31.631699999999999</v>
      </c>
      <c r="K151" s="5">
        <f t="shared" si="16"/>
        <v>0.33484215767873543</v>
      </c>
      <c r="L151" s="5">
        <f t="shared" si="17"/>
        <v>0.58353964277412707</v>
      </c>
    </row>
    <row r="152" spans="1:12" ht="20" customHeight="1" x14ac:dyDescent="0.15">
      <c r="A152" s="25">
        <v>22.134</v>
      </c>
      <c r="B152" s="4">
        <v>18.4132</v>
      </c>
      <c r="C152" s="5">
        <f t="shared" si="12"/>
        <v>0.20107560093751703</v>
      </c>
      <c r="D152" s="5">
        <f t="shared" si="13"/>
        <v>0.31016615683156573</v>
      </c>
      <c r="E152" s="5">
        <v>30.927</v>
      </c>
      <c r="F152" s="5">
        <v>34.247</v>
      </c>
      <c r="G152" s="5">
        <f t="shared" si="14"/>
        <v>0.18812844829159392</v>
      </c>
      <c r="H152" s="5">
        <f t="shared" si="15"/>
        <v>0.28710953874012846</v>
      </c>
      <c r="I152" s="5">
        <v>18.752500000000001</v>
      </c>
      <c r="J152" s="5">
        <v>33.463099999999997</v>
      </c>
      <c r="K152" s="5">
        <f t="shared" si="16"/>
        <v>0.33710359655067657</v>
      </c>
      <c r="L152" s="5">
        <f t="shared" si="17"/>
        <v>0.61732519656278007</v>
      </c>
    </row>
    <row r="153" spans="1:12" ht="20" customHeight="1" x14ac:dyDescent="0.15">
      <c r="A153" s="25">
        <v>22.283000000000001</v>
      </c>
      <c r="B153" s="4">
        <v>21.508600000000001</v>
      </c>
      <c r="C153" s="5">
        <f t="shared" si="12"/>
        <v>0.20242918657679101</v>
      </c>
      <c r="D153" s="5">
        <f t="shared" si="13"/>
        <v>0.36230746425539373</v>
      </c>
      <c r="E153" s="5">
        <v>31.135000000000002</v>
      </c>
      <c r="F153" s="5">
        <v>44.581000000000003</v>
      </c>
      <c r="G153" s="5">
        <f t="shared" si="14"/>
        <v>0.18939370897787619</v>
      </c>
      <c r="H153" s="5">
        <f t="shared" si="15"/>
        <v>0.37374457168726216</v>
      </c>
      <c r="I153" s="5">
        <v>18.878399999999999</v>
      </c>
      <c r="J153" s="5">
        <v>27.259599999999999</v>
      </c>
      <c r="K153" s="5">
        <f t="shared" si="16"/>
        <v>0.33936683306877968</v>
      </c>
      <c r="L153" s="5">
        <f t="shared" si="17"/>
        <v>0.50288341272096015</v>
      </c>
    </row>
    <row r="154" spans="1:12" ht="20" customHeight="1" x14ac:dyDescent="0.15">
      <c r="A154" s="25">
        <v>22.431999999999999</v>
      </c>
      <c r="B154" s="4">
        <v>17.527000000000001</v>
      </c>
      <c r="C154" s="5">
        <f t="shared" si="12"/>
        <v>0.20378277221606494</v>
      </c>
      <c r="D154" s="5">
        <f t="shared" si="13"/>
        <v>0.295238319835056</v>
      </c>
      <c r="E154" s="5">
        <v>31.343</v>
      </c>
      <c r="F154" s="5">
        <v>46.854999999999997</v>
      </c>
      <c r="G154" s="5">
        <f t="shared" si="14"/>
        <v>0.19065896966415846</v>
      </c>
      <c r="H154" s="5">
        <f t="shared" si="15"/>
        <v>0.39280863835281099</v>
      </c>
      <c r="I154" s="5">
        <v>19.004200000000001</v>
      </c>
      <c r="J154" s="5">
        <v>27.692499999999999</v>
      </c>
      <c r="K154" s="5">
        <f t="shared" si="16"/>
        <v>0.34162827194072082</v>
      </c>
      <c r="L154" s="5">
        <f t="shared" si="17"/>
        <v>0.51086952511317807</v>
      </c>
    </row>
    <row r="155" spans="1:12" ht="20" customHeight="1" x14ac:dyDescent="0.15">
      <c r="A155" s="25">
        <v>22.58</v>
      </c>
      <c r="B155" s="4">
        <v>11.897399999999999</v>
      </c>
      <c r="C155" s="5">
        <f t="shared" si="12"/>
        <v>0.20512727338796125</v>
      </c>
      <c r="D155" s="5">
        <f t="shared" si="13"/>
        <v>0.20040899106553289</v>
      </c>
      <c r="E155" s="5">
        <v>31.55</v>
      </c>
      <c r="F155" s="5">
        <v>49.53</v>
      </c>
      <c r="G155" s="5">
        <f t="shared" si="14"/>
        <v>0.19191814736637205</v>
      </c>
      <c r="H155" s="5">
        <f t="shared" si="15"/>
        <v>0.41523448634328736</v>
      </c>
      <c r="I155" s="5">
        <v>19.130099999999999</v>
      </c>
      <c r="J155" s="5">
        <v>24.605</v>
      </c>
      <c r="K155" s="5">
        <f t="shared" si="16"/>
        <v>0.34389150845882399</v>
      </c>
      <c r="L155" s="5">
        <f t="shared" si="17"/>
        <v>0.45391151630982207</v>
      </c>
    </row>
    <row r="156" spans="1:12" ht="20" customHeight="1" x14ac:dyDescent="0.15">
      <c r="A156" s="25">
        <v>22.728999999999999</v>
      </c>
      <c r="B156" s="4">
        <v>16.858000000000001</v>
      </c>
      <c r="C156" s="5">
        <f t="shared" si="12"/>
        <v>0.20648085902723523</v>
      </c>
      <c r="D156" s="5">
        <f t="shared" si="13"/>
        <v>0.28396916732922772</v>
      </c>
      <c r="E156" s="5">
        <v>31.757999999999999</v>
      </c>
      <c r="F156" s="5">
        <v>55.947000000000003</v>
      </c>
      <c r="G156" s="5">
        <f t="shared" si="14"/>
        <v>0.1931834080526543</v>
      </c>
      <c r="H156" s="5">
        <f t="shared" si="15"/>
        <v>0.46903137103670295</v>
      </c>
      <c r="I156" s="5">
        <v>19.2559</v>
      </c>
      <c r="J156" s="5">
        <v>26.2012</v>
      </c>
      <c r="K156" s="5">
        <f t="shared" si="16"/>
        <v>0.34615294733076507</v>
      </c>
      <c r="L156" s="5">
        <f t="shared" si="17"/>
        <v>0.48335811506347937</v>
      </c>
    </row>
    <row r="157" spans="1:12" ht="20" customHeight="1" x14ac:dyDescent="0.15">
      <c r="A157" s="25">
        <v>22.876999999999999</v>
      </c>
      <c r="B157" s="4">
        <v>15.005599999999999</v>
      </c>
      <c r="C157" s="5">
        <f t="shared" si="12"/>
        <v>0.2078253601991315</v>
      </c>
      <c r="D157" s="5">
        <f t="shared" si="13"/>
        <v>0.2527659115716846</v>
      </c>
      <c r="E157" s="5">
        <v>31.965</v>
      </c>
      <c r="F157" s="5">
        <v>50.575000000000003</v>
      </c>
      <c r="G157" s="5">
        <f t="shared" si="14"/>
        <v>0.19444258575486792</v>
      </c>
      <c r="H157" s="5">
        <f t="shared" si="15"/>
        <v>0.42399523817508095</v>
      </c>
      <c r="I157" s="5">
        <v>19.381799999999998</v>
      </c>
      <c r="J157" s="5">
        <v>30.697800000000001</v>
      </c>
      <c r="K157" s="5">
        <f t="shared" si="16"/>
        <v>0.34841618384886824</v>
      </c>
      <c r="L157" s="5">
        <f t="shared" si="17"/>
        <v>0.56631111340685447</v>
      </c>
    </row>
    <row r="158" spans="1:12" ht="20" customHeight="1" x14ac:dyDescent="0.15">
      <c r="A158" s="25">
        <v>23.026</v>
      </c>
      <c r="B158" s="4">
        <v>17.3965</v>
      </c>
      <c r="C158" s="5">
        <f t="shared" si="12"/>
        <v>0.20917894583840549</v>
      </c>
      <c r="D158" s="5">
        <f t="shared" si="13"/>
        <v>0.2930400770816769</v>
      </c>
      <c r="E158" s="5">
        <v>32.173000000000002</v>
      </c>
      <c r="F158" s="5">
        <v>40.564999999999998</v>
      </c>
      <c r="G158" s="5">
        <f t="shared" si="14"/>
        <v>0.19570784644115019</v>
      </c>
      <c r="H158" s="5">
        <f t="shared" si="15"/>
        <v>0.340076457470532</v>
      </c>
      <c r="I158" s="5">
        <v>19.5077</v>
      </c>
      <c r="J158" s="5">
        <v>30.2896</v>
      </c>
      <c r="K158" s="5">
        <f t="shared" si="16"/>
        <v>0.35067942036697147</v>
      </c>
      <c r="L158" s="5">
        <f t="shared" si="17"/>
        <v>0.55878066508506341</v>
      </c>
    </row>
    <row r="159" spans="1:12" ht="20" customHeight="1" x14ac:dyDescent="0.15">
      <c r="A159" s="25">
        <v>23.173999999999999</v>
      </c>
      <c r="B159" s="4">
        <v>16</v>
      </c>
      <c r="C159" s="5">
        <f t="shared" si="12"/>
        <v>0.21052344701030176</v>
      </c>
      <c r="D159" s="5">
        <f t="shared" si="13"/>
        <v>0.26951635290471249</v>
      </c>
      <c r="E159" s="5">
        <v>32.380000000000003</v>
      </c>
      <c r="F159" s="5">
        <v>45.954000000000001</v>
      </c>
      <c r="G159" s="5">
        <f t="shared" si="14"/>
        <v>0.19696702414336378</v>
      </c>
      <c r="H159" s="5">
        <f t="shared" si="15"/>
        <v>0.38525510973994403</v>
      </c>
      <c r="I159" s="5">
        <v>19.633500000000002</v>
      </c>
      <c r="J159" s="5">
        <v>30.3841</v>
      </c>
      <c r="K159" s="5">
        <f t="shared" si="16"/>
        <v>0.35294085923891255</v>
      </c>
      <c r="L159" s="5">
        <f t="shared" si="17"/>
        <v>0.56052399523305274</v>
      </c>
    </row>
    <row r="160" spans="1:12" ht="20" customHeight="1" x14ac:dyDescent="0.15">
      <c r="A160" s="25">
        <v>23.323</v>
      </c>
      <c r="B160" s="4">
        <v>16.532499999999999</v>
      </c>
      <c r="C160" s="5">
        <f t="shared" si="12"/>
        <v>0.21187703264957575</v>
      </c>
      <c r="D160" s="5">
        <f t="shared" si="13"/>
        <v>0.27848619402482244</v>
      </c>
      <c r="E160" s="5">
        <v>32.588000000000001</v>
      </c>
      <c r="F160" s="5">
        <v>36.206000000000003</v>
      </c>
      <c r="G160" s="5">
        <f t="shared" si="14"/>
        <v>0.19823228482964603</v>
      </c>
      <c r="H160" s="5">
        <f t="shared" si="15"/>
        <v>0.30353280461427545</v>
      </c>
      <c r="I160" s="5">
        <v>19.759399999999999</v>
      </c>
      <c r="J160" s="5">
        <v>32.1432</v>
      </c>
      <c r="K160" s="5">
        <f t="shared" si="16"/>
        <v>0.35520409575701573</v>
      </c>
      <c r="L160" s="5">
        <f t="shared" si="17"/>
        <v>0.59297576309895839</v>
      </c>
    </row>
    <row r="161" spans="1:12" ht="20" customHeight="1" x14ac:dyDescent="0.15">
      <c r="A161" s="25">
        <v>23.471</v>
      </c>
      <c r="B161" s="4">
        <v>16.428599999999999</v>
      </c>
      <c r="C161" s="5">
        <f t="shared" si="12"/>
        <v>0.21322153382147205</v>
      </c>
      <c r="D161" s="5">
        <f t="shared" si="13"/>
        <v>0.27673602220814747</v>
      </c>
      <c r="E161" s="5">
        <v>32.795000000000002</v>
      </c>
      <c r="F161" s="5">
        <v>46.145000000000003</v>
      </c>
      <c r="G161" s="5">
        <f t="shared" si="14"/>
        <v>0.19949146253185965</v>
      </c>
      <c r="H161" s="5">
        <f t="shared" si="15"/>
        <v>0.38685635720393691</v>
      </c>
      <c r="I161" s="5">
        <v>19.885200000000001</v>
      </c>
      <c r="J161" s="5">
        <v>33.415999999999997</v>
      </c>
      <c r="K161" s="5">
        <f t="shared" si="16"/>
        <v>0.35746553462895686</v>
      </c>
      <c r="L161" s="5">
        <f t="shared" si="17"/>
        <v>0.61645629867949647</v>
      </c>
    </row>
    <row r="162" spans="1:12" ht="20" customHeight="1" x14ac:dyDescent="0.15">
      <c r="A162" s="25">
        <v>23.62</v>
      </c>
      <c r="B162" s="4">
        <v>18.5472</v>
      </c>
      <c r="C162" s="5">
        <f t="shared" si="12"/>
        <v>0.21457511946074603</v>
      </c>
      <c r="D162" s="5">
        <f t="shared" si="13"/>
        <v>0.31242335628714274</v>
      </c>
      <c r="E162" s="5">
        <v>33.003</v>
      </c>
      <c r="F162" s="5">
        <v>39.024999999999999</v>
      </c>
      <c r="G162" s="5">
        <f t="shared" si="14"/>
        <v>0.20075672321814189</v>
      </c>
      <c r="H162" s="5">
        <f t="shared" si="15"/>
        <v>0.32716587582367834</v>
      </c>
      <c r="I162" s="5">
        <v>20.011099999999999</v>
      </c>
      <c r="J162" s="5">
        <v>28.204799999999999</v>
      </c>
      <c r="K162" s="5">
        <f t="shared" si="16"/>
        <v>0.35972877114705998</v>
      </c>
      <c r="L162" s="5">
        <f t="shared" si="17"/>
        <v>0.52032040378846856</v>
      </c>
    </row>
    <row r="163" spans="1:12" ht="20" customHeight="1" x14ac:dyDescent="0.15">
      <c r="A163" s="25">
        <v>23.768999999999998</v>
      </c>
      <c r="B163" s="4">
        <v>12.548500000000001</v>
      </c>
      <c r="C163" s="5">
        <f t="shared" si="12"/>
        <v>0.21592870510001996</v>
      </c>
      <c r="D163" s="5">
        <f t="shared" si="13"/>
        <v>0.21137662215154907</v>
      </c>
      <c r="E163" s="5">
        <v>33.210999999999999</v>
      </c>
      <c r="F163" s="5">
        <v>51.308999999999997</v>
      </c>
      <c r="G163" s="5">
        <f t="shared" si="14"/>
        <v>0.20202198390442414</v>
      </c>
      <c r="H163" s="5">
        <f t="shared" si="15"/>
        <v>0.43014872319377606</v>
      </c>
      <c r="I163" s="5">
        <v>20.136900000000001</v>
      </c>
      <c r="J163" s="5">
        <v>28.4312</v>
      </c>
      <c r="K163" s="5">
        <f t="shared" si="16"/>
        <v>0.36199021001900111</v>
      </c>
      <c r="L163" s="5">
        <f t="shared" si="17"/>
        <v>0.52449701696841344</v>
      </c>
    </row>
    <row r="164" spans="1:12" ht="20" customHeight="1" x14ac:dyDescent="0.15">
      <c r="A164" s="25">
        <v>23.917000000000002</v>
      </c>
      <c r="B164" s="4">
        <v>8.9504999999999999</v>
      </c>
      <c r="C164" s="5">
        <f t="shared" si="12"/>
        <v>0.21727320627191629</v>
      </c>
      <c r="D164" s="5">
        <f t="shared" si="13"/>
        <v>0.15076913229210182</v>
      </c>
      <c r="E164" s="5">
        <v>33.417999999999999</v>
      </c>
      <c r="F164" s="5">
        <v>55.359000000000002</v>
      </c>
      <c r="G164" s="5">
        <f t="shared" si="14"/>
        <v>0.20328116160663776</v>
      </c>
      <c r="H164" s="5">
        <f t="shared" si="15"/>
        <v>0.46410187622608612</v>
      </c>
      <c r="I164" s="5">
        <v>20.262799999999999</v>
      </c>
      <c r="J164" s="5">
        <v>36.362200000000001</v>
      </c>
      <c r="K164" s="5">
        <f t="shared" si="16"/>
        <v>0.36425344653710429</v>
      </c>
      <c r="L164" s="5">
        <f t="shared" si="17"/>
        <v>0.67080761383300191</v>
      </c>
    </row>
    <row r="165" spans="1:12" ht="20" customHeight="1" x14ac:dyDescent="0.15">
      <c r="A165" s="25">
        <v>24.065999999999999</v>
      </c>
      <c r="B165" s="4">
        <v>9.0302000000000007</v>
      </c>
      <c r="C165" s="5">
        <f t="shared" si="12"/>
        <v>0.21862679191119022</v>
      </c>
      <c r="D165" s="5">
        <f t="shared" si="13"/>
        <v>0.15211166062500844</v>
      </c>
      <c r="E165" s="5">
        <v>33.625999999999998</v>
      </c>
      <c r="F165" s="5">
        <v>57.64</v>
      </c>
      <c r="G165" s="5">
        <f t="shared" si="14"/>
        <v>0.20454642229292</v>
      </c>
      <c r="H165" s="5">
        <f t="shared" si="15"/>
        <v>0.48322462735366611</v>
      </c>
      <c r="I165" s="5">
        <v>20.3886</v>
      </c>
      <c r="J165" s="5">
        <v>32.126199999999997</v>
      </c>
      <c r="K165" s="5">
        <f t="shared" si="16"/>
        <v>0.36651488540904537</v>
      </c>
      <c r="L165" s="5">
        <f t="shared" si="17"/>
        <v>0.59266214815170104</v>
      </c>
    </row>
    <row r="166" spans="1:12" ht="20" customHeight="1" x14ac:dyDescent="0.15">
      <c r="A166" s="25">
        <v>24.213999999999999</v>
      </c>
      <c r="B166" s="4">
        <v>9.673</v>
      </c>
      <c r="C166" s="5">
        <f t="shared" si="12"/>
        <v>0.21997129308308652</v>
      </c>
      <c r="D166" s="5">
        <f t="shared" si="13"/>
        <v>0.16293948010295525</v>
      </c>
      <c r="E166" s="5">
        <v>33.832999999999998</v>
      </c>
      <c r="F166" s="5">
        <v>53.658999999999999</v>
      </c>
      <c r="G166" s="5">
        <f t="shared" si="14"/>
        <v>0.20580559999513359</v>
      </c>
      <c r="H166" s="5">
        <f t="shared" si="15"/>
        <v>0.44984993544709179</v>
      </c>
      <c r="I166" s="5">
        <v>20.514500000000002</v>
      </c>
      <c r="J166" s="5">
        <v>36.458599999999997</v>
      </c>
      <c r="K166" s="5">
        <f t="shared" si="16"/>
        <v>0.36877812192714859</v>
      </c>
      <c r="L166" s="5">
        <f t="shared" si="17"/>
        <v>0.67258599506333172</v>
      </c>
    </row>
    <row r="167" spans="1:12" ht="20" customHeight="1" x14ac:dyDescent="0.15">
      <c r="A167" s="25">
        <v>24.363</v>
      </c>
      <c r="B167" s="4">
        <v>7.3585000000000003</v>
      </c>
      <c r="C167" s="5">
        <f t="shared" si="12"/>
        <v>0.22132487872236051</v>
      </c>
      <c r="D167" s="5">
        <f t="shared" si="13"/>
        <v>0.12395225517808293</v>
      </c>
      <c r="E167" s="5">
        <v>34.040999999999997</v>
      </c>
      <c r="F167" s="5">
        <v>44.037999999999997</v>
      </c>
      <c r="G167" s="5">
        <f t="shared" si="14"/>
        <v>0.20707086068141586</v>
      </c>
      <c r="H167" s="5">
        <f t="shared" si="15"/>
        <v>0.36919233413255981</v>
      </c>
      <c r="I167" s="5">
        <v>20.6404</v>
      </c>
      <c r="J167" s="5">
        <v>36.565600000000003</v>
      </c>
      <c r="K167" s="5">
        <f t="shared" si="16"/>
        <v>0.37104135844525177</v>
      </c>
      <c r="L167" s="5">
        <f t="shared" si="17"/>
        <v>0.67455992443724566</v>
      </c>
    </row>
    <row r="168" spans="1:12" ht="20" customHeight="1" x14ac:dyDescent="0.15">
      <c r="A168" s="25">
        <v>24.510999999999999</v>
      </c>
      <c r="B168" s="4">
        <v>7.3945999999999996</v>
      </c>
      <c r="C168" s="5">
        <f t="shared" si="12"/>
        <v>0.22266937989425678</v>
      </c>
      <c r="D168" s="5">
        <f t="shared" si="13"/>
        <v>0.12456035144932417</v>
      </c>
      <c r="E168" s="5">
        <v>34.247999999999998</v>
      </c>
      <c r="F168" s="5">
        <v>45.512999999999998</v>
      </c>
      <c r="G168" s="5">
        <f t="shared" si="14"/>
        <v>0.20833003838362946</v>
      </c>
      <c r="H168" s="5">
        <f t="shared" si="15"/>
        <v>0.38155798863198137</v>
      </c>
      <c r="I168" s="5">
        <v>20.766200000000001</v>
      </c>
      <c r="J168" s="5">
        <v>33.226199999999999</v>
      </c>
      <c r="K168" s="5">
        <f t="shared" si="16"/>
        <v>0.37330279731719285</v>
      </c>
      <c r="L168" s="5">
        <f t="shared" si="17"/>
        <v>0.61295488003305865</v>
      </c>
    </row>
    <row r="169" spans="1:12" ht="20" customHeight="1" x14ac:dyDescent="0.15">
      <c r="A169" s="25">
        <v>24.66</v>
      </c>
      <c r="B169" s="4">
        <v>6.6519000000000004</v>
      </c>
      <c r="C169" s="5">
        <f t="shared" si="12"/>
        <v>0.22402296553353077</v>
      </c>
      <c r="D169" s="5">
        <f t="shared" si="13"/>
        <v>0.11204973924292858</v>
      </c>
      <c r="E169" s="5">
        <v>34.456000000000003</v>
      </c>
      <c r="F169" s="5">
        <v>42.997999999999998</v>
      </c>
      <c r="G169" s="5">
        <f t="shared" si="14"/>
        <v>0.20959529906991176</v>
      </c>
      <c r="H169" s="5">
        <f t="shared" si="15"/>
        <v>0.36047349977364562</v>
      </c>
      <c r="I169" s="5">
        <v>20.892099999999999</v>
      </c>
      <c r="J169" s="5">
        <v>32.395400000000002</v>
      </c>
      <c r="K169" s="5">
        <f t="shared" si="16"/>
        <v>0.37556603383529602</v>
      </c>
      <c r="L169" s="5">
        <f t="shared" si="17"/>
        <v>0.59762833308121155</v>
      </c>
    </row>
    <row r="170" spans="1:12" ht="20" customHeight="1" x14ac:dyDescent="0.15">
      <c r="A170" s="25">
        <v>24.808</v>
      </c>
      <c r="B170" s="4">
        <v>7.3371000000000004</v>
      </c>
      <c r="C170" s="5">
        <f t="shared" si="12"/>
        <v>0.22536746670542707</v>
      </c>
      <c r="D170" s="5">
        <f t="shared" si="13"/>
        <v>0.12359177705607288</v>
      </c>
      <c r="E170" s="5">
        <v>34.664000000000001</v>
      </c>
      <c r="F170" s="5">
        <v>40.179000000000002</v>
      </c>
      <c r="G170" s="5">
        <f t="shared" si="14"/>
        <v>0.210860559756194</v>
      </c>
      <c r="H170" s="5">
        <f t="shared" si="15"/>
        <v>0.33684042856424273</v>
      </c>
      <c r="I170" s="5">
        <v>21.017900000000001</v>
      </c>
      <c r="J170" s="5">
        <v>33.989100000000001</v>
      </c>
      <c r="K170" s="5">
        <f t="shared" si="16"/>
        <v>0.37782747270723716</v>
      </c>
      <c r="L170" s="5">
        <f t="shared" si="17"/>
        <v>0.62702881198968385</v>
      </c>
    </row>
    <row r="171" spans="1:12" ht="20" customHeight="1" x14ac:dyDescent="0.15">
      <c r="A171" s="25">
        <v>24.957000000000001</v>
      </c>
      <c r="B171" s="4">
        <v>7.3693999999999997</v>
      </c>
      <c r="C171" s="5">
        <f t="shared" si="12"/>
        <v>0.22672105234470102</v>
      </c>
      <c r="D171" s="5">
        <f t="shared" si="13"/>
        <v>0.12413586319349926</v>
      </c>
      <c r="E171" s="5">
        <v>34.871000000000002</v>
      </c>
      <c r="F171" s="5">
        <v>47.47</v>
      </c>
      <c r="G171" s="5">
        <f t="shared" si="14"/>
        <v>0.21211973745840762</v>
      </c>
      <c r="H171" s="5">
        <f t="shared" si="15"/>
        <v>0.39796448751697661</v>
      </c>
      <c r="I171" s="5">
        <v>21.143799999999999</v>
      </c>
      <c r="J171" s="5">
        <v>30.810300000000002</v>
      </c>
      <c r="K171" s="5">
        <f t="shared" si="16"/>
        <v>0.38009070922534027</v>
      </c>
      <c r="L171" s="5">
        <f t="shared" si="17"/>
        <v>0.56838650644017519</v>
      </c>
    </row>
    <row r="172" spans="1:12" ht="20" customHeight="1" x14ac:dyDescent="0.15">
      <c r="A172" s="25">
        <v>25.105</v>
      </c>
      <c r="B172" s="4">
        <v>5.7718999999999996</v>
      </c>
      <c r="C172" s="5">
        <f t="shared" si="12"/>
        <v>0.22806555351659732</v>
      </c>
      <c r="D172" s="5">
        <f t="shared" si="13"/>
        <v>9.7226339833169376E-2</v>
      </c>
      <c r="E172" s="5">
        <v>35.079000000000001</v>
      </c>
      <c r="F172" s="5">
        <v>53.761000000000003</v>
      </c>
      <c r="G172" s="5">
        <f t="shared" si="14"/>
        <v>0.21338499814468986</v>
      </c>
      <c r="H172" s="5">
        <f t="shared" si="15"/>
        <v>0.45070505189383148</v>
      </c>
      <c r="I172" s="5">
        <v>21.269600000000001</v>
      </c>
      <c r="J172" s="5">
        <v>28.325299999999999</v>
      </c>
      <c r="K172" s="5">
        <f t="shared" si="16"/>
        <v>0.38235214809728141</v>
      </c>
      <c r="L172" s="5">
        <f t="shared" si="17"/>
        <v>0.52254338032638092</v>
      </c>
    </row>
    <row r="173" spans="1:12" ht="20" customHeight="1" x14ac:dyDescent="0.15">
      <c r="A173" s="25">
        <v>25.254000000000001</v>
      </c>
      <c r="B173" s="4">
        <v>7.1410999999999998</v>
      </c>
      <c r="C173" s="5">
        <f t="shared" si="12"/>
        <v>0.22941913915587131</v>
      </c>
      <c r="D173" s="5">
        <f t="shared" si="13"/>
        <v>0.12029020173299014</v>
      </c>
      <c r="E173" s="5">
        <v>35.286000000000001</v>
      </c>
      <c r="F173" s="5">
        <v>56.070999999999998</v>
      </c>
      <c r="G173" s="5">
        <f t="shared" si="14"/>
        <v>0.21464417584690346</v>
      </c>
      <c r="H173" s="5">
        <f t="shared" si="15"/>
        <v>0.47007092436411191</v>
      </c>
      <c r="I173" s="5">
        <v>21.395499999999998</v>
      </c>
      <c r="J173" s="5">
        <v>32.171599999999998</v>
      </c>
      <c r="K173" s="5">
        <f t="shared" si="16"/>
        <v>0.38461538461538458</v>
      </c>
      <c r="L173" s="5">
        <f t="shared" si="17"/>
        <v>0.59349968454025892</v>
      </c>
    </row>
    <row r="174" spans="1:12" ht="20" customHeight="1" x14ac:dyDescent="0.15">
      <c r="A174" s="25">
        <v>25.402999999999999</v>
      </c>
      <c r="B174" s="4">
        <v>7.8342999999999998</v>
      </c>
      <c r="C174" s="5">
        <f t="shared" si="12"/>
        <v>0.23077272479514524</v>
      </c>
      <c r="D174" s="5">
        <f t="shared" si="13"/>
        <v>0.13196699772258683</v>
      </c>
      <c r="E174" s="5">
        <v>35.494</v>
      </c>
      <c r="F174" s="5">
        <v>44.661000000000001</v>
      </c>
      <c r="G174" s="5">
        <f t="shared" si="14"/>
        <v>0.21590943653318573</v>
      </c>
      <c r="H174" s="5">
        <f t="shared" si="15"/>
        <v>0.37441525125333247</v>
      </c>
      <c r="I174" s="5">
        <v>21.5213</v>
      </c>
      <c r="J174" s="5">
        <v>31.6</v>
      </c>
      <c r="K174" s="5">
        <f t="shared" si="16"/>
        <v>0.38687682348732566</v>
      </c>
      <c r="L174" s="5">
        <f t="shared" si="17"/>
        <v>0.5829548431371826</v>
      </c>
    </row>
    <row r="175" spans="1:12" ht="20" customHeight="1" x14ac:dyDescent="0.15">
      <c r="A175" s="25">
        <v>25.550999999999998</v>
      </c>
      <c r="B175" s="4">
        <v>5.5997000000000003</v>
      </c>
      <c r="C175" s="5">
        <f t="shared" si="12"/>
        <v>0.23211722596704154</v>
      </c>
      <c r="D175" s="5">
        <f t="shared" si="13"/>
        <v>9.4325670085032412E-2</v>
      </c>
      <c r="E175" s="5">
        <v>35.701000000000001</v>
      </c>
      <c r="F175" s="5">
        <v>42.197000000000003</v>
      </c>
      <c r="G175" s="5">
        <f t="shared" si="14"/>
        <v>0.21716861423539932</v>
      </c>
      <c r="H175" s="5">
        <f t="shared" si="15"/>
        <v>0.3537583206183666</v>
      </c>
      <c r="I175" s="5">
        <v>21.647200000000002</v>
      </c>
      <c r="J175" s="5">
        <v>34.942500000000003</v>
      </c>
      <c r="K175" s="5">
        <f t="shared" si="16"/>
        <v>0.38914006000542889</v>
      </c>
      <c r="L175" s="5">
        <f t="shared" si="17"/>
        <v>0.64461707614939878</v>
      </c>
    </row>
    <row r="176" spans="1:12" ht="20" customHeight="1" x14ac:dyDescent="0.15">
      <c r="A176" s="25">
        <v>25.7</v>
      </c>
      <c r="B176" s="4">
        <v>6.8620999999999999</v>
      </c>
      <c r="C176" s="5">
        <f t="shared" si="12"/>
        <v>0.2334708116063155</v>
      </c>
      <c r="D176" s="5">
        <f t="shared" si="13"/>
        <v>0.11559051032921422</v>
      </c>
      <c r="E176" s="5">
        <v>35.908999999999999</v>
      </c>
      <c r="F176" s="5">
        <v>49.344999999999999</v>
      </c>
      <c r="G176" s="5">
        <f t="shared" si="14"/>
        <v>0.21843387492168156</v>
      </c>
      <c r="H176" s="5">
        <f t="shared" si="15"/>
        <v>0.41368353984674971</v>
      </c>
      <c r="I176" s="5">
        <v>21.773099999999999</v>
      </c>
      <c r="J176" s="5">
        <v>30.972100000000001</v>
      </c>
      <c r="K176" s="5">
        <f t="shared" si="16"/>
        <v>0.39140329652353206</v>
      </c>
      <c r="L176" s="5">
        <f t="shared" si="17"/>
        <v>0.57137138282054212</v>
      </c>
    </row>
    <row r="177" spans="1:12" ht="20" customHeight="1" x14ac:dyDescent="0.15">
      <c r="A177" s="25">
        <v>25.847999999999999</v>
      </c>
      <c r="B177" s="4">
        <v>8.3705999999999996</v>
      </c>
      <c r="C177" s="5">
        <f t="shared" si="12"/>
        <v>0.2348153127782118</v>
      </c>
      <c r="D177" s="5">
        <f t="shared" si="13"/>
        <v>0.14100084897651163</v>
      </c>
      <c r="E177" s="5">
        <v>36.116999999999997</v>
      </c>
      <c r="F177" s="5">
        <v>45.216000000000001</v>
      </c>
      <c r="G177" s="5">
        <f t="shared" si="14"/>
        <v>0.21969913560796384</v>
      </c>
      <c r="H177" s="5">
        <f t="shared" si="15"/>
        <v>0.37906809074294529</v>
      </c>
      <c r="I177" s="5">
        <v>21.898900000000001</v>
      </c>
      <c r="J177" s="5">
        <v>34.631</v>
      </c>
      <c r="K177" s="5">
        <f t="shared" si="16"/>
        <v>0.39366473539547314</v>
      </c>
      <c r="L177" s="5">
        <f t="shared" si="17"/>
        <v>0.63887054343935978</v>
      </c>
    </row>
    <row r="178" spans="1:12" ht="20" customHeight="1" x14ac:dyDescent="0.15">
      <c r="A178" s="25">
        <v>25.997</v>
      </c>
      <c r="B178" s="4">
        <v>9.5210000000000008</v>
      </c>
      <c r="C178" s="5">
        <f t="shared" si="12"/>
        <v>0.23616889841748578</v>
      </c>
      <c r="D178" s="5">
        <f t="shared" si="13"/>
        <v>0.16037907475036048</v>
      </c>
      <c r="E178" s="5">
        <v>36.323999999999998</v>
      </c>
      <c r="F178" s="5">
        <v>50.392000000000003</v>
      </c>
      <c r="G178" s="5">
        <f t="shared" si="14"/>
        <v>0.22095831331017743</v>
      </c>
      <c r="H178" s="5">
        <f t="shared" si="15"/>
        <v>0.42246105866769507</v>
      </c>
      <c r="I178" s="5">
        <v>22.024799999999999</v>
      </c>
      <c r="J178" s="5">
        <v>34.081000000000003</v>
      </c>
      <c r="K178" s="5">
        <f t="shared" si="16"/>
        <v>0.39592797191357632</v>
      </c>
      <c r="L178" s="5">
        <f t="shared" si="17"/>
        <v>0.62872417749868104</v>
      </c>
    </row>
    <row r="179" spans="1:12" ht="20" customHeight="1" x14ac:dyDescent="0.15">
      <c r="A179" s="25">
        <v>26.145</v>
      </c>
      <c r="B179" s="4">
        <v>8.2918000000000003</v>
      </c>
      <c r="C179" s="5">
        <f t="shared" si="12"/>
        <v>0.23751339958938206</v>
      </c>
      <c r="D179" s="5">
        <f t="shared" si="13"/>
        <v>0.13967348093845594</v>
      </c>
      <c r="E179" s="5">
        <v>36.531999999999996</v>
      </c>
      <c r="F179" s="5">
        <v>51.597000000000001</v>
      </c>
      <c r="G179" s="5">
        <f t="shared" si="14"/>
        <v>0.22222357399645967</v>
      </c>
      <c r="H179" s="5">
        <f t="shared" si="15"/>
        <v>0.43256316963162927</v>
      </c>
      <c r="I179" s="5">
        <v>22.150600000000001</v>
      </c>
      <c r="J179" s="5">
        <v>36.0501</v>
      </c>
      <c r="K179" s="5">
        <f t="shared" si="16"/>
        <v>0.39818941078551745</v>
      </c>
      <c r="L179" s="5">
        <f t="shared" si="17"/>
        <v>0.66505001236011851</v>
      </c>
    </row>
    <row r="180" spans="1:12" ht="20" customHeight="1" x14ac:dyDescent="0.15">
      <c r="A180" s="25">
        <v>26.294</v>
      </c>
      <c r="B180" s="4">
        <v>9.2809000000000008</v>
      </c>
      <c r="C180" s="5">
        <f t="shared" si="12"/>
        <v>0.23886698522865604</v>
      </c>
      <c r="D180" s="5">
        <f t="shared" si="13"/>
        <v>0.15633464497958416</v>
      </c>
      <c r="E180" s="5">
        <v>36.738999999999997</v>
      </c>
      <c r="F180" s="5">
        <v>46.579000000000001</v>
      </c>
      <c r="G180" s="5">
        <f t="shared" si="14"/>
        <v>0.22348275169867329</v>
      </c>
      <c r="H180" s="5">
        <f t="shared" si="15"/>
        <v>0.3904947938498684</v>
      </c>
      <c r="I180" s="5">
        <v>22.276499999999999</v>
      </c>
      <c r="J180" s="5">
        <v>39.463799999999999</v>
      </c>
      <c r="K180" s="5">
        <f t="shared" si="16"/>
        <v>0.40045264730362057</v>
      </c>
      <c r="L180" s="5">
        <f t="shared" si="17"/>
        <v>0.72802573856320074</v>
      </c>
    </row>
    <row r="181" spans="1:12" ht="20" customHeight="1" x14ac:dyDescent="0.15">
      <c r="A181" s="25">
        <v>26.442</v>
      </c>
      <c r="B181" s="4">
        <v>8.8524999999999991</v>
      </c>
      <c r="C181" s="5">
        <f t="shared" si="12"/>
        <v>0.24021148640055234</v>
      </c>
      <c r="D181" s="5">
        <f t="shared" si="13"/>
        <v>0.14911834463056045</v>
      </c>
      <c r="E181" s="5">
        <v>36.947000000000003</v>
      </c>
      <c r="F181" s="5">
        <v>45.747</v>
      </c>
      <c r="G181" s="5">
        <f t="shared" si="14"/>
        <v>0.22474801238495559</v>
      </c>
      <c r="H181" s="5">
        <f t="shared" si="15"/>
        <v>0.38351972636273707</v>
      </c>
      <c r="I181" s="5">
        <v>22.4023</v>
      </c>
      <c r="J181" s="5">
        <v>35.086799999999997</v>
      </c>
      <c r="K181" s="5">
        <f t="shared" si="16"/>
        <v>0.4027140861755617</v>
      </c>
      <c r="L181" s="5">
        <f t="shared" si="17"/>
        <v>0.64727911361347135</v>
      </c>
    </row>
    <row r="182" spans="1:12" ht="20" customHeight="1" x14ac:dyDescent="0.15">
      <c r="A182" s="25">
        <v>26.591000000000001</v>
      </c>
      <c r="B182" s="4">
        <v>7.7821999999999996</v>
      </c>
      <c r="C182" s="5">
        <f t="shared" si="12"/>
        <v>0.2415650720398263</v>
      </c>
      <c r="D182" s="5">
        <f t="shared" si="13"/>
        <v>0.13108938509844084</v>
      </c>
      <c r="E182" s="5">
        <v>37.154000000000003</v>
      </c>
      <c r="F182" s="5">
        <v>55.811999999999998</v>
      </c>
      <c r="G182" s="5">
        <f t="shared" si="14"/>
        <v>0.22600719008716919</v>
      </c>
      <c r="H182" s="5">
        <f t="shared" si="15"/>
        <v>0.46789959926895924</v>
      </c>
      <c r="I182" s="5">
        <v>22.528199999999998</v>
      </c>
      <c r="J182" s="5">
        <v>32.961799999999997</v>
      </c>
      <c r="K182" s="5">
        <f t="shared" si="16"/>
        <v>0.40497732269366488</v>
      </c>
      <c r="L182" s="5">
        <f t="shared" si="17"/>
        <v>0.60807724520630324</v>
      </c>
    </row>
    <row r="183" spans="1:12" ht="20" customHeight="1" x14ac:dyDescent="0.15">
      <c r="A183" s="25">
        <v>26.74</v>
      </c>
      <c r="B183" s="4">
        <v>9.3915000000000006</v>
      </c>
      <c r="C183" s="5">
        <f t="shared" si="12"/>
        <v>0.24291865767910026</v>
      </c>
      <c r="D183" s="5">
        <f t="shared" si="13"/>
        <v>0.15819767676903798</v>
      </c>
      <c r="E183" s="5">
        <v>37.362000000000002</v>
      </c>
      <c r="F183" s="5">
        <v>65.837999999999994</v>
      </c>
      <c r="G183" s="5">
        <f t="shared" si="14"/>
        <v>0.22727245077345143</v>
      </c>
      <c r="H183" s="5">
        <f t="shared" si="15"/>
        <v>0.55195251588672223</v>
      </c>
      <c r="I183" s="5">
        <v>22.654</v>
      </c>
      <c r="J183" s="5">
        <v>34.2089</v>
      </c>
      <c r="K183" s="5">
        <f t="shared" si="16"/>
        <v>0.40723876156560596</v>
      </c>
      <c r="L183" s="5">
        <f t="shared" si="17"/>
        <v>0.63108366877834066</v>
      </c>
    </row>
    <row r="184" spans="1:12" ht="20" customHeight="1" x14ac:dyDescent="0.15">
      <c r="A184" s="25">
        <v>26.888000000000002</v>
      </c>
      <c r="B184" s="4">
        <v>10.2416</v>
      </c>
      <c r="C184" s="5">
        <f t="shared" si="12"/>
        <v>0.24426315885099659</v>
      </c>
      <c r="D184" s="5">
        <f t="shared" si="13"/>
        <v>0.17251741749430646</v>
      </c>
      <c r="E184" s="5">
        <v>37.57</v>
      </c>
      <c r="F184" s="5">
        <v>66.831999999999994</v>
      </c>
      <c r="G184" s="5">
        <f t="shared" si="14"/>
        <v>0.2285377114597337</v>
      </c>
      <c r="H184" s="5">
        <f t="shared" si="15"/>
        <v>0.56028570949514589</v>
      </c>
      <c r="I184" s="5">
        <v>22.779900000000001</v>
      </c>
      <c r="J184" s="5">
        <v>31.276</v>
      </c>
      <c r="K184" s="5">
        <f t="shared" si="16"/>
        <v>0.40950199808370918</v>
      </c>
      <c r="L184" s="5">
        <f t="shared" si="17"/>
        <v>0.57697771120121899</v>
      </c>
    </row>
    <row r="185" spans="1:12" ht="20" customHeight="1" x14ac:dyDescent="0.15">
      <c r="A185" s="25">
        <v>27.036999999999999</v>
      </c>
      <c r="B185" s="4">
        <v>7.0876999999999999</v>
      </c>
      <c r="C185" s="5">
        <f t="shared" si="12"/>
        <v>0.24561674449027052</v>
      </c>
      <c r="D185" s="5">
        <f t="shared" si="13"/>
        <v>0.11939069090517067</v>
      </c>
      <c r="E185" s="5">
        <v>37.777000000000001</v>
      </c>
      <c r="F185" s="5">
        <v>64.343999999999994</v>
      </c>
      <c r="G185" s="5">
        <f t="shared" si="14"/>
        <v>0.22979688916194729</v>
      </c>
      <c r="H185" s="5">
        <f t="shared" si="15"/>
        <v>0.53942757499035898</v>
      </c>
      <c r="I185" s="5">
        <v>22.905799999999999</v>
      </c>
      <c r="J185" s="5">
        <v>34.743899999999996</v>
      </c>
      <c r="K185" s="5">
        <f t="shared" si="16"/>
        <v>0.41176523460181236</v>
      </c>
      <c r="L185" s="5">
        <f t="shared" si="17"/>
        <v>0.64095331564790992</v>
      </c>
    </row>
    <row r="186" spans="1:12" ht="20" customHeight="1" x14ac:dyDescent="0.15">
      <c r="A186" s="25">
        <v>27.184999999999999</v>
      </c>
      <c r="B186" s="4">
        <v>7.9165000000000001</v>
      </c>
      <c r="C186" s="5">
        <f t="shared" si="12"/>
        <v>0.24696124566216682</v>
      </c>
      <c r="D186" s="5">
        <f t="shared" si="13"/>
        <v>0.13335163798563479</v>
      </c>
      <c r="E186" s="5">
        <v>37.984999999999999</v>
      </c>
      <c r="F186" s="5">
        <v>53.433999999999997</v>
      </c>
      <c r="G186" s="5">
        <f t="shared" si="14"/>
        <v>0.23106214984822954</v>
      </c>
      <c r="H186" s="5">
        <f t="shared" si="15"/>
        <v>0.44796364916751896</v>
      </c>
      <c r="I186" s="5">
        <v>23.031600000000001</v>
      </c>
      <c r="J186" s="5">
        <v>35.078400000000002</v>
      </c>
      <c r="K186" s="5">
        <f t="shared" si="16"/>
        <v>0.41402667347375344</v>
      </c>
      <c r="L186" s="5">
        <f t="shared" si="17"/>
        <v>0.64712415093365017</v>
      </c>
    </row>
    <row r="187" spans="1:12" ht="20" customHeight="1" x14ac:dyDescent="0.15">
      <c r="A187" s="25">
        <v>27.334</v>
      </c>
      <c r="B187" s="4">
        <v>8.7499000000000002</v>
      </c>
      <c r="C187" s="5">
        <f t="shared" si="12"/>
        <v>0.24831483130144077</v>
      </c>
      <c r="D187" s="5">
        <f t="shared" si="13"/>
        <v>0.14739007101755899</v>
      </c>
      <c r="E187" s="5">
        <v>38.192</v>
      </c>
      <c r="F187" s="5">
        <v>45.481000000000002</v>
      </c>
      <c r="G187" s="5">
        <f t="shared" si="14"/>
        <v>0.23232132755044316</v>
      </c>
      <c r="H187" s="5">
        <f t="shared" si="15"/>
        <v>0.38128971680555324</v>
      </c>
      <c r="I187" s="5">
        <v>23.157499999999999</v>
      </c>
      <c r="J187" s="5">
        <v>32.965600000000002</v>
      </c>
      <c r="K187" s="5">
        <f t="shared" si="16"/>
        <v>0.41628990999185661</v>
      </c>
      <c r="L187" s="5">
        <f t="shared" si="17"/>
        <v>0.60814734737098441</v>
      </c>
    </row>
    <row r="188" spans="1:12" ht="20" customHeight="1" x14ac:dyDescent="0.15">
      <c r="A188" s="25">
        <v>27.481999999999999</v>
      </c>
      <c r="B188" s="4">
        <v>6.7209000000000003</v>
      </c>
      <c r="C188" s="5">
        <f t="shared" si="12"/>
        <v>0.24965933247333708</v>
      </c>
      <c r="D188" s="5">
        <f t="shared" si="13"/>
        <v>0.11321202851483014</v>
      </c>
      <c r="E188" s="5">
        <v>38.4</v>
      </c>
      <c r="F188" s="5">
        <v>43.317</v>
      </c>
      <c r="G188" s="5">
        <f t="shared" si="14"/>
        <v>0.2335865882367254</v>
      </c>
      <c r="H188" s="5">
        <f t="shared" si="15"/>
        <v>0.36314783454335109</v>
      </c>
      <c r="I188" s="5">
        <v>23.283300000000001</v>
      </c>
      <c r="J188" s="5">
        <v>32.9602</v>
      </c>
      <c r="K188" s="5">
        <f t="shared" si="16"/>
        <v>0.41855134886379775</v>
      </c>
      <c r="L188" s="5">
        <f t="shared" si="17"/>
        <v>0.60804772850538491</v>
      </c>
    </row>
    <row r="189" spans="1:12" ht="20" customHeight="1" x14ac:dyDescent="0.15">
      <c r="A189" s="25">
        <v>27.631</v>
      </c>
      <c r="B189" s="4">
        <v>4.3071000000000002</v>
      </c>
      <c r="C189" s="5">
        <f t="shared" si="12"/>
        <v>0.25101291811261106</v>
      </c>
      <c r="D189" s="5">
        <f t="shared" si="13"/>
        <v>7.2552117724742946E-2</v>
      </c>
      <c r="E189" s="5">
        <v>38.606999999999999</v>
      </c>
      <c r="F189" s="5">
        <v>55.46</v>
      </c>
      <c r="G189" s="5">
        <f t="shared" si="14"/>
        <v>0.23484576593893899</v>
      </c>
      <c r="H189" s="5">
        <f t="shared" si="15"/>
        <v>0.46494860917824987</v>
      </c>
      <c r="I189" s="5">
        <v>23.409199999999998</v>
      </c>
      <c r="J189" s="5">
        <v>33.940600000000003</v>
      </c>
      <c r="K189" s="5">
        <f t="shared" si="16"/>
        <v>0.42081458538190086</v>
      </c>
      <c r="L189" s="5">
        <f t="shared" si="17"/>
        <v>0.62613408699309681</v>
      </c>
    </row>
    <row r="190" spans="1:12" ht="20" customHeight="1" x14ac:dyDescent="0.15">
      <c r="A190" s="25">
        <v>27.779</v>
      </c>
      <c r="B190" s="4">
        <v>5.0692000000000004</v>
      </c>
      <c r="C190" s="5">
        <f t="shared" si="12"/>
        <v>0.25235741928450733</v>
      </c>
      <c r="D190" s="5">
        <f t="shared" si="13"/>
        <v>8.5389518509035547E-2</v>
      </c>
      <c r="E190" s="5">
        <v>38.814999999999998</v>
      </c>
      <c r="F190" s="5">
        <v>54.984000000000002</v>
      </c>
      <c r="G190" s="5">
        <f t="shared" si="14"/>
        <v>0.23611102662522127</v>
      </c>
      <c r="H190" s="5">
        <f t="shared" si="15"/>
        <v>0.46095806576013149</v>
      </c>
      <c r="I190" s="5">
        <v>23.535</v>
      </c>
      <c r="J190" s="5">
        <v>36.1479</v>
      </c>
      <c r="K190" s="5">
        <f t="shared" si="16"/>
        <v>0.423076024253842</v>
      </c>
      <c r="L190" s="5">
        <f t="shared" si="17"/>
        <v>0.66685422070375189</v>
      </c>
    </row>
    <row r="191" spans="1:12" ht="20" customHeight="1" x14ac:dyDescent="0.15">
      <c r="A191" s="25">
        <v>27.928000000000001</v>
      </c>
      <c r="B191" s="4">
        <v>3.6503999999999999</v>
      </c>
      <c r="C191" s="5">
        <f t="shared" si="12"/>
        <v>0.25371100492378135</v>
      </c>
      <c r="D191" s="5">
        <f t="shared" si="13"/>
        <v>6.1490155915210155E-2</v>
      </c>
      <c r="E191" s="5">
        <v>39.021999999999998</v>
      </c>
      <c r="F191" s="5">
        <v>50.975000000000001</v>
      </c>
      <c r="G191" s="5">
        <f t="shared" si="14"/>
        <v>0.23737020432743486</v>
      </c>
      <c r="H191" s="5">
        <f t="shared" si="15"/>
        <v>0.42734863600543255</v>
      </c>
      <c r="I191" s="5">
        <v>23.660900000000002</v>
      </c>
      <c r="J191" s="5">
        <v>38.805900000000001</v>
      </c>
      <c r="K191" s="5">
        <f t="shared" si="16"/>
        <v>0.42533926077194523</v>
      </c>
      <c r="L191" s="5">
        <f t="shared" si="17"/>
        <v>0.71588884010434151</v>
      </c>
    </row>
    <row r="192" spans="1:12" ht="20" customHeight="1" x14ac:dyDescent="0.15">
      <c r="A192" s="25">
        <v>28.077000000000002</v>
      </c>
      <c r="B192" s="4">
        <v>6.6502999999999997</v>
      </c>
      <c r="C192" s="5">
        <f t="shared" si="12"/>
        <v>0.2550645905630553</v>
      </c>
      <c r="D192" s="5">
        <f t="shared" si="13"/>
        <v>0.11202278760763809</v>
      </c>
      <c r="E192" s="5">
        <v>39.229999999999997</v>
      </c>
      <c r="F192" s="5">
        <v>53.63</v>
      </c>
      <c r="G192" s="5">
        <f t="shared" si="14"/>
        <v>0.2386354650137171</v>
      </c>
      <c r="H192" s="5">
        <f t="shared" si="15"/>
        <v>0.44960681410439129</v>
      </c>
      <c r="I192" s="5">
        <v>23.7867</v>
      </c>
      <c r="J192" s="5">
        <v>40.217500000000001</v>
      </c>
      <c r="K192" s="5">
        <f t="shared" si="16"/>
        <v>0.42760069964388625</v>
      </c>
      <c r="L192" s="5">
        <f t="shared" si="17"/>
        <v>0.7419299494895456</v>
      </c>
    </row>
    <row r="193" spans="1:12" ht="20" customHeight="1" x14ac:dyDescent="0.15">
      <c r="A193" s="25">
        <v>28.225000000000001</v>
      </c>
      <c r="B193" s="4">
        <v>5.4241000000000001</v>
      </c>
      <c r="C193" s="5">
        <f t="shared" si="12"/>
        <v>0.25640909173495158</v>
      </c>
      <c r="D193" s="5">
        <f t="shared" si="13"/>
        <v>9.136772811190319E-2</v>
      </c>
      <c r="E193" s="5">
        <v>39.438000000000002</v>
      </c>
      <c r="F193" s="5">
        <v>51.347000000000001</v>
      </c>
      <c r="G193" s="5">
        <f t="shared" si="14"/>
        <v>0.2399007256999994</v>
      </c>
      <c r="H193" s="5">
        <f t="shared" si="15"/>
        <v>0.43046729598765954</v>
      </c>
      <c r="I193" s="5">
        <v>23.912600000000001</v>
      </c>
      <c r="J193" s="5">
        <v>33.606299999999997</v>
      </c>
      <c r="K193" s="5">
        <f t="shared" si="16"/>
        <v>0.42986393616198948</v>
      </c>
      <c r="L193" s="5">
        <f t="shared" si="17"/>
        <v>0.61996694129497143</v>
      </c>
    </row>
    <row r="194" spans="1:12" ht="20" customHeight="1" x14ac:dyDescent="0.15">
      <c r="A194" s="25">
        <v>28.373999999999999</v>
      </c>
      <c r="B194" s="4">
        <v>3.6021999999999998</v>
      </c>
      <c r="C194" s="5">
        <f t="shared" si="12"/>
        <v>0.25776267737422554</v>
      </c>
      <c r="D194" s="5">
        <f t="shared" si="13"/>
        <v>6.0678237902084708E-2</v>
      </c>
      <c r="E194" s="5">
        <v>39.645000000000003</v>
      </c>
      <c r="F194" s="5">
        <v>41.026000000000003</v>
      </c>
      <c r="G194" s="5">
        <f t="shared" si="14"/>
        <v>0.24115990340221299</v>
      </c>
      <c r="H194" s="5">
        <f t="shared" si="15"/>
        <v>0.34394124847001228</v>
      </c>
      <c r="I194" s="5">
        <v>24.038499999999999</v>
      </c>
      <c r="J194" s="5">
        <v>32.114600000000003</v>
      </c>
      <c r="K194" s="5">
        <f t="shared" si="16"/>
        <v>0.43212717268009265</v>
      </c>
      <c r="L194" s="5">
        <f t="shared" si="17"/>
        <v>0.5924481520700432</v>
      </c>
    </row>
    <row r="195" spans="1:12" ht="20" customHeight="1" x14ac:dyDescent="0.15">
      <c r="A195" s="25">
        <v>28.521999999999998</v>
      </c>
      <c r="B195" s="4">
        <v>7.1028000000000002</v>
      </c>
      <c r="C195" s="5">
        <f t="shared" ref="C195:C258" si="18">$A195/110.078</f>
        <v>0.25910717854612181</v>
      </c>
      <c r="D195" s="5">
        <f t="shared" ref="D195:D258" si="19">B195/59.3656</f>
        <v>0.11964504696322449</v>
      </c>
      <c r="E195" s="5">
        <v>39.853000000000002</v>
      </c>
      <c r="F195" s="5">
        <v>43.823999999999998</v>
      </c>
      <c r="G195" s="5">
        <f t="shared" ref="G195:G258" si="20">E195/164.393</f>
        <v>0.24242516408849527</v>
      </c>
      <c r="H195" s="5">
        <f t="shared" ref="H195:H258" si="21">F195/119.282</f>
        <v>0.36739826629332173</v>
      </c>
      <c r="I195" s="5">
        <v>24.164300000000001</v>
      </c>
      <c r="J195" s="5">
        <v>35.120899999999999</v>
      </c>
      <c r="K195" s="5">
        <f t="shared" ref="K195:K258" si="22">I195/55.6283</f>
        <v>0.43438861155203373</v>
      </c>
      <c r="L195" s="5">
        <f t="shared" ref="L195:L258" si="23">J195/54.2066</f>
        <v>0.64790818830179342</v>
      </c>
    </row>
    <row r="196" spans="1:12" ht="20" customHeight="1" x14ac:dyDescent="0.15">
      <c r="A196" s="25">
        <v>28.670999999999999</v>
      </c>
      <c r="B196" s="4">
        <v>5.9343000000000004</v>
      </c>
      <c r="C196" s="5">
        <f t="shared" si="18"/>
        <v>0.26046076418539582</v>
      </c>
      <c r="D196" s="5">
        <f t="shared" si="19"/>
        <v>9.9961930815152214E-2</v>
      </c>
      <c r="E196" s="5">
        <v>40.06</v>
      </c>
      <c r="F196" s="5">
        <v>41.655000000000001</v>
      </c>
      <c r="G196" s="5">
        <f t="shared" si="20"/>
        <v>0.24368434179070886</v>
      </c>
      <c r="H196" s="5">
        <f t="shared" si="21"/>
        <v>0.34921446655824018</v>
      </c>
      <c r="I196" s="5">
        <v>24.290199999999999</v>
      </c>
      <c r="J196" s="5">
        <v>32.475700000000003</v>
      </c>
      <c r="K196" s="5">
        <f t="shared" si="22"/>
        <v>0.43665184807013691</v>
      </c>
      <c r="L196" s="5">
        <f t="shared" si="23"/>
        <v>0.59910970250855067</v>
      </c>
    </row>
    <row r="197" spans="1:12" ht="20" customHeight="1" x14ac:dyDescent="0.15">
      <c r="A197" s="25">
        <v>28.818999999999999</v>
      </c>
      <c r="B197" s="4">
        <v>4.9649000000000001</v>
      </c>
      <c r="C197" s="5">
        <f t="shared" si="18"/>
        <v>0.26180526535729209</v>
      </c>
      <c r="D197" s="5">
        <f t="shared" si="19"/>
        <v>8.363260878353794E-2</v>
      </c>
      <c r="E197" s="5">
        <v>40.268000000000001</v>
      </c>
      <c r="F197" s="5">
        <v>36.298999999999999</v>
      </c>
      <c r="G197" s="5">
        <f t="shared" si="20"/>
        <v>0.24494960247699113</v>
      </c>
      <c r="H197" s="5">
        <f t="shared" si="21"/>
        <v>0.30431246960983216</v>
      </c>
      <c r="I197" s="5">
        <v>24.416</v>
      </c>
      <c r="J197" s="5">
        <v>29.633199999999999</v>
      </c>
      <c r="K197" s="5">
        <f t="shared" si="22"/>
        <v>0.43891328694207804</v>
      </c>
      <c r="L197" s="5">
        <f t="shared" si="23"/>
        <v>0.54667143853331512</v>
      </c>
    </row>
    <row r="198" spans="1:12" ht="20" customHeight="1" x14ac:dyDescent="0.15">
      <c r="A198" s="25">
        <v>28.968</v>
      </c>
      <c r="B198" s="4">
        <v>3.2105000000000001</v>
      </c>
      <c r="C198" s="5">
        <f t="shared" si="18"/>
        <v>0.26315885099656605</v>
      </c>
      <c r="D198" s="5">
        <f t="shared" si="19"/>
        <v>5.4080140687536221E-2</v>
      </c>
      <c r="E198" s="5">
        <v>40.475000000000001</v>
      </c>
      <c r="F198" s="5">
        <v>44.752000000000002</v>
      </c>
      <c r="G198" s="5">
        <f t="shared" si="20"/>
        <v>0.24620878017920472</v>
      </c>
      <c r="H198" s="5">
        <f t="shared" si="21"/>
        <v>0.37517814925973747</v>
      </c>
      <c r="I198" s="5">
        <v>24.541899999999998</v>
      </c>
      <c r="J198" s="5">
        <v>31.2561</v>
      </c>
      <c r="K198" s="5">
        <f t="shared" si="22"/>
        <v>0.44117652346018116</v>
      </c>
      <c r="L198" s="5">
        <f t="shared" si="23"/>
        <v>0.57661059723354724</v>
      </c>
    </row>
    <row r="199" spans="1:12" ht="20" customHeight="1" x14ac:dyDescent="0.15">
      <c r="A199" s="25">
        <v>29.116</v>
      </c>
      <c r="B199" s="4">
        <v>2.8889</v>
      </c>
      <c r="C199" s="5">
        <f t="shared" si="18"/>
        <v>0.26450335216846238</v>
      </c>
      <c r="D199" s="5">
        <f t="shared" si="19"/>
        <v>4.8662861994151492E-2</v>
      </c>
      <c r="E199" s="5">
        <v>40.683</v>
      </c>
      <c r="F199" s="5">
        <v>54.287999999999997</v>
      </c>
      <c r="G199" s="5">
        <f t="shared" si="20"/>
        <v>0.24747404086548697</v>
      </c>
      <c r="H199" s="5">
        <f t="shared" si="21"/>
        <v>0.45512315353531962</v>
      </c>
      <c r="I199" s="5">
        <v>24.6677</v>
      </c>
      <c r="J199" s="5">
        <v>31.3353</v>
      </c>
      <c r="K199" s="5">
        <f t="shared" si="22"/>
        <v>0.44343796233212229</v>
      </c>
      <c r="L199" s="5">
        <f t="shared" si="23"/>
        <v>0.57807167392900494</v>
      </c>
    </row>
    <row r="200" spans="1:12" ht="20" customHeight="1" x14ac:dyDescent="0.15">
      <c r="A200" s="25">
        <v>29.265000000000001</v>
      </c>
      <c r="B200" s="4">
        <v>2.0758000000000001</v>
      </c>
      <c r="C200" s="5">
        <f t="shared" si="18"/>
        <v>0.26585693780773634</v>
      </c>
      <c r="D200" s="5">
        <f t="shared" si="19"/>
        <v>3.4966377834975138E-2</v>
      </c>
      <c r="E200" s="5">
        <v>40.890999999999998</v>
      </c>
      <c r="F200" s="5">
        <v>49.16</v>
      </c>
      <c r="G200" s="5">
        <f t="shared" si="20"/>
        <v>0.24873930155176924</v>
      </c>
      <c r="H200" s="5">
        <f t="shared" si="21"/>
        <v>0.41213259335021207</v>
      </c>
      <c r="I200" s="5">
        <v>24.793600000000001</v>
      </c>
      <c r="J200" s="5">
        <v>31.479600000000001</v>
      </c>
      <c r="K200" s="5">
        <f t="shared" si="22"/>
        <v>0.44570119885022552</v>
      </c>
      <c r="L200" s="5">
        <f t="shared" si="23"/>
        <v>0.58073371139307761</v>
      </c>
    </row>
    <row r="201" spans="1:12" ht="20" customHeight="1" x14ac:dyDescent="0.15">
      <c r="A201" s="25">
        <v>29.414000000000001</v>
      </c>
      <c r="B201" s="4">
        <v>3.7945000000000002</v>
      </c>
      <c r="C201" s="5">
        <f t="shared" si="18"/>
        <v>0.2672105234470103</v>
      </c>
      <c r="D201" s="5">
        <f t="shared" si="19"/>
        <v>6.3917487568558223E-2</v>
      </c>
      <c r="E201" s="5">
        <v>41.097999999999999</v>
      </c>
      <c r="F201" s="5">
        <v>50.893999999999998</v>
      </c>
      <c r="G201" s="5">
        <f t="shared" si="20"/>
        <v>0.24999847925398283</v>
      </c>
      <c r="H201" s="5">
        <f t="shared" si="21"/>
        <v>0.4266695729447863</v>
      </c>
      <c r="I201" s="5">
        <v>24.919499999999999</v>
      </c>
      <c r="J201" s="5">
        <v>31.886399999999998</v>
      </c>
      <c r="K201" s="5">
        <f t="shared" si="22"/>
        <v>0.4479644353683287</v>
      </c>
      <c r="L201" s="5">
        <f t="shared" si="23"/>
        <v>0.58823833260156511</v>
      </c>
    </row>
    <row r="202" spans="1:12" ht="20" customHeight="1" x14ac:dyDescent="0.15">
      <c r="A202" s="25">
        <v>29.562000000000001</v>
      </c>
      <c r="B202" s="4">
        <v>4.78</v>
      </c>
      <c r="C202" s="5">
        <f t="shared" si="18"/>
        <v>0.26855502461890662</v>
      </c>
      <c r="D202" s="5">
        <f t="shared" si="19"/>
        <v>8.0518010430282866E-2</v>
      </c>
      <c r="E202" s="5">
        <v>41.305999999999997</v>
      </c>
      <c r="F202" s="5">
        <v>50.567</v>
      </c>
      <c r="G202" s="5">
        <f t="shared" si="20"/>
        <v>0.25126373994026507</v>
      </c>
      <c r="H202" s="5">
        <f t="shared" si="21"/>
        <v>0.4239281702184739</v>
      </c>
      <c r="I202" s="5">
        <v>25.045300000000001</v>
      </c>
      <c r="J202" s="5">
        <v>31.275400000000001</v>
      </c>
      <c r="K202" s="5">
        <f t="shared" si="22"/>
        <v>0.45022587424026977</v>
      </c>
      <c r="L202" s="5">
        <f t="shared" si="23"/>
        <v>0.5769666424383747</v>
      </c>
    </row>
    <row r="203" spans="1:12" ht="20" customHeight="1" x14ac:dyDescent="0.15">
      <c r="A203" s="25">
        <v>29.710999999999999</v>
      </c>
      <c r="B203" s="4">
        <v>3.8123</v>
      </c>
      <c r="C203" s="5">
        <f t="shared" si="18"/>
        <v>0.26990861025818053</v>
      </c>
      <c r="D203" s="5">
        <f t="shared" si="19"/>
        <v>6.4217324511164714E-2</v>
      </c>
      <c r="E203" s="5">
        <v>41.512999999999998</v>
      </c>
      <c r="F203" s="5">
        <v>45.348999999999997</v>
      </c>
      <c r="G203" s="5">
        <f t="shared" si="20"/>
        <v>0.25252291764247869</v>
      </c>
      <c r="H203" s="5">
        <f t="shared" si="21"/>
        <v>0.38018309552153717</v>
      </c>
      <c r="I203" s="5">
        <v>25.171199999999999</v>
      </c>
      <c r="J203" s="5">
        <v>32.692300000000003</v>
      </c>
      <c r="K203" s="5">
        <f t="shared" si="22"/>
        <v>0.45248911075837295</v>
      </c>
      <c r="L203" s="5">
        <f t="shared" si="23"/>
        <v>0.6031055258953707</v>
      </c>
    </row>
    <row r="204" spans="1:12" ht="20" customHeight="1" x14ac:dyDescent="0.15">
      <c r="A204" s="25">
        <v>29.859000000000002</v>
      </c>
      <c r="B204" s="4">
        <v>4.6246999999999998</v>
      </c>
      <c r="C204" s="5">
        <f t="shared" si="18"/>
        <v>0.27125311143007685</v>
      </c>
      <c r="D204" s="5">
        <f t="shared" si="19"/>
        <v>7.7902017329901485E-2</v>
      </c>
      <c r="E204" s="5">
        <v>41.720999999999997</v>
      </c>
      <c r="F204" s="5">
        <v>54.488999999999997</v>
      </c>
      <c r="G204" s="5">
        <f t="shared" si="20"/>
        <v>0.25378817832876094</v>
      </c>
      <c r="H204" s="5">
        <f t="shared" si="21"/>
        <v>0.45680823594507136</v>
      </c>
      <c r="I204" s="5">
        <v>25.297000000000001</v>
      </c>
      <c r="J204" s="5">
        <v>34.915700000000001</v>
      </c>
      <c r="K204" s="5">
        <f t="shared" si="22"/>
        <v>0.45475054963031403</v>
      </c>
      <c r="L204" s="5">
        <f t="shared" si="23"/>
        <v>0.64412267140901658</v>
      </c>
    </row>
    <row r="205" spans="1:12" ht="20" customHeight="1" x14ac:dyDescent="0.15">
      <c r="A205" s="25">
        <v>30.007999999999999</v>
      </c>
      <c r="B205" s="4">
        <v>3.2633999999999999</v>
      </c>
      <c r="C205" s="5">
        <f t="shared" si="18"/>
        <v>0.27260669706935081</v>
      </c>
      <c r="D205" s="5">
        <f t="shared" si="19"/>
        <v>5.497122912932742E-2</v>
      </c>
      <c r="E205" s="5">
        <v>41.927999999999997</v>
      </c>
      <c r="F205" s="5">
        <v>51.82</v>
      </c>
      <c r="G205" s="5">
        <f t="shared" si="20"/>
        <v>0.25504735603097456</v>
      </c>
      <c r="H205" s="5">
        <f t="shared" si="21"/>
        <v>0.43443268892205028</v>
      </c>
      <c r="I205" s="5">
        <v>25.422899999999998</v>
      </c>
      <c r="J205" s="5">
        <v>27.563800000000001</v>
      </c>
      <c r="K205" s="5">
        <f t="shared" si="22"/>
        <v>0.4570137861484172</v>
      </c>
      <c r="L205" s="5">
        <f t="shared" si="23"/>
        <v>0.50849527548305928</v>
      </c>
    </row>
    <row r="206" spans="1:12" ht="20" customHeight="1" x14ac:dyDescent="0.15">
      <c r="A206" s="25">
        <v>30.155999999999999</v>
      </c>
      <c r="B206" s="4">
        <v>3.7612000000000001</v>
      </c>
      <c r="C206" s="5">
        <f t="shared" si="18"/>
        <v>0.27395119824124708</v>
      </c>
      <c r="D206" s="5">
        <f t="shared" si="19"/>
        <v>6.3356556659075289E-2</v>
      </c>
      <c r="E206" s="5">
        <v>42.136000000000003</v>
      </c>
      <c r="F206" s="5">
        <v>53.655999999999999</v>
      </c>
      <c r="G206" s="5">
        <f t="shared" si="20"/>
        <v>0.25631261671725686</v>
      </c>
      <c r="H206" s="5">
        <f t="shared" si="21"/>
        <v>0.44982478496336414</v>
      </c>
      <c r="I206" s="5">
        <v>25.5487</v>
      </c>
      <c r="J206" s="5">
        <v>34.264899999999997</v>
      </c>
      <c r="K206" s="5">
        <f t="shared" si="22"/>
        <v>0.45927522502035834</v>
      </c>
      <c r="L206" s="5">
        <f t="shared" si="23"/>
        <v>0.63211675331048245</v>
      </c>
    </row>
    <row r="207" spans="1:12" ht="20" customHeight="1" x14ac:dyDescent="0.15">
      <c r="A207" s="25">
        <v>30.305</v>
      </c>
      <c r="B207" s="4">
        <v>3.6941999999999999</v>
      </c>
      <c r="C207" s="5">
        <f t="shared" si="18"/>
        <v>0.2753047838805211</v>
      </c>
      <c r="D207" s="5">
        <f t="shared" si="19"/>
        <v>6.2227956931286806E-2</v>
      </c>
      <c r="E207" s="5">
        <v>42.344000000000001</v>
      </c>
      <c r="F207" s="5">
        <v>54.316000000000003</v>
      </c>
      <c r="G207" s="5">
        <f t="shared" si="20"/>
        <v>0.2575778774035391</v>
      </c>
      <c r="H207" s="5">
        <f t="shared" si="21"/>
        <v>0.45535789138344429</v>
      </c>
      <c r="I207" s="5">
        <v>25.674600000000002</v>
      </c>
      <c r="J207" s="5">
        <v>36.662700000000001</v>
      </c>
      <c r="K207" s="5">
        <f t="shared" si="22"/>
        <v>0.46153846153846156</v>
      </c>
      <c r="L207" s="5">
        <f t="shared" si="23"/>
        <v>0.67635121922422725</v>
      </c>
    </row>
    <row r="208" spans="1:12" ht="20" customHeight="1" x14ac:dyDescent="0.15">
      <c r="A208" s="25">
        <v>30.452999999999999</v>
      </c>
      <c r="B208" s="4">
        <v>4.1441999999999997</v>
      </c>
      <c r="C208" s="5">
        <f t="shared" si="18"/>
        <v>0.27664928505241737</v>
      </c>
      <c r="D208" s="5">
        <f t="shared" si="19"/>
        <v>6.9808104356731834E-2</v>
      </c>
      <c r="E208" s="5">
        <v>42.551000000000002</v>
      </c>
      <c r="F208" s="5">
        <v>52.167999999999999</v>
      </c>
      <c r="G208" s="5">
        <f t="shared" si="20"/>
        <v>0.25883705510575267</v>
      </c>
      <c r="H208" s="5">
        <f t="shared" si="21"/>
        <v>0.43735014503445618</v>
      </c>
      <c r="I208" s="5">
        <v>25.8004</v>
      </c>
      <c r="J208" s="5">
        <v>35.930500000000002</v>
      </c>
      <c r="K208" s="5">
        <f t="shared" si="22"/>
        <v>0.46379990041040259</v>
      </c>
      <c r="L208" s="5">
        <f t="shared" si="23"/>
        <v>0.66284363896647269</v>
      </c>
    </row>
    <row r="209" spans="1:12" ht="20" customHeight="1" x14ac:dyDescent="0.15">
      <c r="A209" s="25">
        <v>30.602</v>
      </c>
      <c r="B209" s="4">
        <v>3.5911</v>
      </c>
      <c r="C209" s="5">
        <f t="shared" si="18"/>
        <v>0.27800287069169133</v>
      </c>
      <c r="D209" s="5">
        <f t="shared" si="19"/>
        <v>6.0491260932257061E-2</v>
      </c>
      <c r="E209" s="5">
        <v>42.759</v>
      </c>
      <c r="F209" s="5">
        <v>47.264000000000003</v>
      </c>
      <c r="G209" s="5">
        <f t="shared" si="20"/>
        <v>0.26010231579203497</v>
      </c>
      <c r="H209" s="5">
        <f t="shared" si="21"/>
        <v>0.39623748763434552</v>
      </c>
      <c r="I209" s="5">
        <v>25.926300000000001</v>
      </c>
      <c r="J209" s="5">
        <v>32.5869</v>
      </c>
      <c r="K209" s="5">
        <f t="shared" si="22"/>
        <v>0.46606313692850582</v>
      </c>
      <c r="L209" s="5">
        <f t="shared" si="23"/>
        <v>0.60116111322237509</v>
      </c>
    </row>
    <row r="210" spans="1:12" ht="20" customHeight="1" x14ac:dyDescent="0.15">
      <c r="A210" s="25">
        <v>30.751000000000001</v>
      </c>
      <c r="B210" s="4">
        <v>3.0424000000000002</v>
      </c>
      <c r="C210" s="5">
        <f t="shared" si="18"/>
        <v>0.27935645633096534</v>
      </c>
      <c r="D210" s="5">
        <f t="shared" si="19"/>
        <v>5.1248534504831085E-2</v>
      </c>
      <c r="E210" s="5">
        <v>42.966000000000001</v>
      </c>
      <c r="F210" s="5">
        <v>49.398000000000003</v>
      </c>
      <c r="G210" s="5">
        <f t="shared" si="20"/>
        <v>0.26136149349424853</v>
      </c>
      <c r="H210" s="5">
        <f t="shared" si="21"/>
        <v>0.41412786505927135</v>
      </c>
      <c r="I210" s="5">
        <v>26.052199999999999</v>
      </c>
      <c r="J210" s="5">
        <v>30.549600000000002</v>
      </c>
      <c r="K210" s="5">
        <f t="shared" si="22"/>
        <v>0.46832637344660899</v>
      </c>
      <c r="L210" s="5">
        <f t="shared" si="23"/>
        <v>0.56357712898429346</v>
      </c>
    </row>
    <row r="211" spans="1:12" ht="20" customHeight="1" x14ac:dyDescent="0.15">
      <c r="A211" s="25">
        <v>30.899000000000001</v>
      </c>
      <c r="B211" s="4">
        <v>3.5613999999999999</v>
      </c>
      <c r="C211" s="5">
        <f t="shared" si="18"/>
        <v>0.28070095750286161</v>
      </c>
      <c r="D211" s="5">
        <f t="shared" si="19"/>
        <v>5.9990971202177688E-2</v>
      </c>
      <c r="E211" s="5">
        <v>43.173999999999999</v>
      </c>
      <c r="F211" s="5">
        <v>61.62</v>
      </c>
      <c r="G211" s="5">
        <f t="shared" si="20"/>
        <v>0.26262675418053077</v>
      </c>
      <c r="H211" s="5">
        <f t="shared" si="21"/>
        <v>0.51659093576566451</v>
      </c>
      <c r="I211" s="5">
        <v>26.178000000000001</v>
      </c>
      <c r="J211" s="5">
        <v>36.072699999999998</v>
      </c>
      <c r="K211" s="5">
        <f t="shared" si="22"/>
        <v>0.47058781231855007</v>
      </c>
      <c r="L211" s="5">
        <f t="shared" si="23"/>
        <v>0.66546693576059002</v>
      </c>
    </row>
    <row r="212" spans="1:12" ht="20" customHeight="1" x14ac:dyDescent="0.15">
      <c r="A212" s="25">
        <v>31.047999999999998</v>
      </c>
      <c r="B212" s="4">
        <v>2.9348999999999998</v>
      </c>
      <c r="C212" s="5">
        <f t="shared" si="18"/>
        <v>0.28205454314213557</v>
      </c>
      <c r="D212" s="5">
        <f t="shared" si="19"/>
        <v>4.9437721508752537E-2</v>
      </c>
      <c r="E212" s="5">
        <v>43.381</v>
      </c>
      <c r="F212" s="5">
        <v>59.55</v>
      </c>
      <c r="G212" s="5">
        <f t="shared" si="20"/>
        <v>0.2638859318827444</v>
      </c>
      <c r="H212" s="5">
        <f t="shared" si="21"/>
        <v>0.499237101993595</v>
      </c>
      <c r="I212" s="5">
        <v>26.303899999999999</v>
      </c>
      <c r="J212" s="5">
        <v>35.731099999999998</v>
      </c>
      <c r="K212" s="5">
        <f t="shared" si="22"/>
        <v>0.47285104883665324</v>
      </c>
      <c r="L212" s="5">
        <f t="shared" si="23"/>
        <v>0.65916512011452477</v>
      </c>
    </row>
    <row r="213" spans="1:12" ht="20" customHeight="1" x14ac:dyDescent="0.15">
      <c r="A213" s="25">
        <v>31.196000000000002</v>
      </c>
      <c r="B213" s="4">
        <v>3.1878000000000002</v>
      </c>
      <c r="C213" s="5">
        <f t="shared" si="18"/>
        <v>0.2833990443140319</v>
      </c>
      <c r="D213" s="5">
        <f t="shared" si="19"/>
        <v>5.3697764361852661E-2</v>
      </c>
      <c r="E213" s="5">
        <v>43.588999999999999</v>
      </c>
      <c r="F213" s="5">
        <v>45.716000000000001</v>
      </c>
      <c r="G213" s="5">
        <f t="shared" si="20"/>
        <v>0.26515119256902664</v>
      </c>
      <c r="H213" s="5">
        <f t="shared" si="21"/>
        <v>0.38325983803088481</v>
      </c>
      <c r="I213" s="5">
        <v>26.4297</v>
      </c>
      <c r="J213" s="5">
        <v>32.384300000000003</v>
      </c>
      <c r="K213" s="5">
        <f t="shared" si="22"/>
        <v>0.47511248770859432</v>
      </c>
      <c r="L213" s="5">
        <f t="shared" si="23"/>
        <v>0.59742356096859062</v>
      </c>
    </row>
    <row r="214" spans="1:12" ht="20" customHeight="1" x14ac:dyDescent="0.15">
      <c r="A214" s="25">
        <v>31.344999999999999</v>
      </c>
      <c r="B214" s="4">
        <v>4.766</v>
      </c>
      <c r="C214" s="5">
        <f t="shared" si="18"/>
        <v>0.2847526299533058</v>
      </c>
      <c r="D214" s="5">
        <f t="shared" si="19"/>
        <v>8.0282183621491227E-2</v>
      </c>
      <c r="E214" s="5">
        <v>43.796999999999997</v>
      </c>
      <c r="F214" s="5">
        <v>48.515000000000001</v>
      </c>
      <c r="G214" s="5">
        <f t="shared" si="20"/>
        <v>0.26641645325530888</v>
      </c>
      <c r="H214" s="5">
        <f t="shared" si="21"/>
        <v>0.40672523934877014</v>
      </c>
      <c r="I214" s="5">
        <v>26.555599999999998</v>
      </c>
      <c r="J214" s="5">
        <v>31.335100000000001</v>
      </c>
      <c r="K214" s="5">
        <f t="shared" si="22"/>
        <v>0.4773757242266975</v>
      </c>
      <c r="L214" s="5">
        <f t="shared" si="23"/>
        <v>0.57806798434139017</v>
      </c>
    </row>
    <row r="215" spans="1:12" ht="20" customHeight="1" x14ac:dyDescent="0.15">
      <c r="A215" s="25">
        <v>31.492999999999999</v>
      </c>
      <c r="B215" s="4">
        <v>5.7953999999999999</v>
      </c>
      <c r="C215" s="5">
        <f t="shared" si="18"/>
        <v>0.28609713112520213</v>
      </c>
      <c r="D215" s="5">
        <f t="shared" si="19"/>
        <v>9.7622191976498171E-2</v>
      </c>
      <c r="E215" s="5">
        <v>44.003999999999998</v>
      </c>
      <c r="F215" s="5">
        <v>49.093000000000004</v>
      </c>
      <c r="G215" s="5">
        <f t="shared" si="20"/>
        <v>0.2676756309575225</v>
      </c>
      <c r="H215" s="5">
        <f t="shared" si="21"/>
        <v>0.41157089921362827</v>
      </c>
      <c r="I215" s="5">
        <v>26.6814</v>
      </c>
      <c r="J215" s="5">
        <v>26.7014</v>
      </c>
      <c r="K215" s="5">
        <f t="shared" si="22"/>
        <v>0.47963716309863863</v>
      </c>
      <c r="L215" s="5">
        <f t="shared" si="23"/>
        <v>0.49258577368807488</v>
      </c>
    </row>
    <row r="216" spans="1:12" ht="20" customHeight="1" x14ac:dyDescent="0.15">
      <c r="A216" s="25">
        <v>31.641999999999999</v>
      </c>
      <c r="B216" s="4">
        <v>3.6760999999999999</v>
      </c>
      <c r="C216" s="5">
        <f t="shared" si="18"/>
        <v>0.28745071676447609</v>
      </c>
      <c r="D216" s="5">
        <f t="shared" si="19"/>
        <v>6.1923066557063346E-2</v>
      </c>
      <c r="E216" s="5">
        <v>44.212000000000003</v>
      </c>
      <c r="F216" s="5">
        <v>51.31</v>
      </c>
      <c r="G216" s="5">
        <f t="shared" si="20"/>
        <v>0.2689408916438048</v>
      </c>
      <c r="H216" s="5">
        <f t="shared" si="21"/>
        <v>0.430157106688352</v>
      </c>
      <c r="I216" s="5">
        <v>26.807300000000001</v>
      </c>
      <c r="J216" s="5">
        <v>28.145199999999999</v>
      </c>
      <c r="K216" s="5">
        <f t="shared" si="22"/>
        <v>0.48190039961674186</v>
      </c>
      <c r="L216" s="5">
        <f t="shared" si="23"/>
        <v>0.51922090667926046</v>
      </c>
    </row>
    <row r="217" spans="1:12" ht="20" customHeight="1" x14ac:dyDescent="0.15">
      <c r="A217" s="25">
        <v>31.79</v>
      </c>
      <c r="B217" s="4">
        <v>2.5182000000000002</v>
      </c>
      <c r="C217" s="5">
        <f t="shared" si="18"/>
        <v>0.28879521793637236</v>
      </c>
      <c r="D217" s="5">
        <f t="shared" si="19"/>
        <v>4.2418504992790443E-2</v>
      </c>
      <c r="E217" s="5">
        <v>44.418999999999997</v>
      </c>
      <c r="F217" s="5">
        <v>49.981999999999999</v>
      </c>
      <c r="G217" s="5">
        <f t="shared" si="20"/>
        <v>0.27020006934601837</v>
      </c>
      <c r="H217" s="5">
        <f t="shared" si="21"/>
        <v>0.41902382589158466</v>
      </c>
      <c r="I217" s="5">
        <v>26.9331</v>
      </c>
      <c r="J217" s="5">
        <v>26.482099999999999</v>
      </c>
      <c r="K217" s="5">
        <f t="shared" si="22"/>
        <v>0.48416183848868288</v>
      </c>
      <c r="L217" s="5">
        <f t="shared" si="23"/>
        <v>0.4885401408684551</v>
      </c>
    </row>
    <row r="218" spans="1:12" ht="20" customHeight="1" x14ac:dyDescent="0.15">
      <c r="A218" s="25">
        <v>31.939</v>
      </c>
      <c r="B218" s="4">
        <v>3.5950000000000002</v>
      </c>
      <c r="C218" s="5">
        <f t="shared" si="18"/>
        <v>0.29014880357564637</v>
      </c>
      <c r="D218" s="5">
        <f t="shared" si="19"/>
        <v>6.0556955543277592E-2</v>
      </c>
      <c r="E218" s="5">
        <v>44.627000000000002</v>
      </c>
      <c r="F218" s="5">
        <v>49.326000000000001</v>
      </c>
      <c r="G218" s="5">
        <f t="shared" si="20"/>
        <v>0.27146533003230067</v>
      </c>
      <c r="H218" s="5">
        <f t="shared" si="21"/>
        <v>0.41352425344980803</v>
      </c>
      <c r="I218" s="5">
        <v>27.059000000000001</v>
      </c>
      <c r="J218" s="5">
        <v>31.442</v>
      </c>
      <c r="K218" s="5">
        <f t="shared" si="22"/>
        <v>0.48642507500678611</v>
      </c>
      <c r="L218" s="5">
        <f t="shared" si="23"/>
        <v>0.58004006892149662</v>
      </c>
    </row>
    <row r="219" spans="1:12" ht="20" customHeight="1" x14ac:dyDescent="0.15">
      <c r="A219" s="25">
        <v>32.087000000000003</v>
      </c>
      <c r="B219" s="4">
        <v>4.4949000000000003</v>
      </c>
      <c r="C219" s="5">
        <f t="shared" si="18"/>
        <v>0.29149330474754265</v>
      </c>
      <c r="D219" s="5">
        <f t="shared" si="19"/>
        <v>7.5715565916962019E-2</v>
      </c>
      <c r="E219" s="5">
        <v>44.834000000000003</v>
      </c>
      <c r="F219" s="5">
        <v>48.539000000000001</v>
      </c>
      <c r="G219" s="5">
        <f t="shared" si="20"/>
        <v>0.27272450773451429</v>
      </c>
      <c r="H219" s="5">
        <f t="shared" si="21"/>
        <v>0.40692644321859128</v>
      </c>
      <c r="I219" s="5">
        <v>27.184899999999999</v>
      </c>
      <c r="J219" s="5">
        <v>27.792999999999999</v>
      </c>
      <c r="K219" s="5">
        <f t="shared" si="22"/>
        <v>0.48868831152488929</v>
      </c>
      <c r="L219" s="5">
        <f t="shared" si="23"/>
        <v>0.51272354288961119</v>
      </c>
    </row>
    <row r="220" spans="1:12" ht="20" customHeight="1" x14ac:dyDescent="0.15">
      <c r="A220" s="25">
        <v>32.235999999999997</v>
      </c>
      <c r="B220" s="4">
        <v>4.4104999999999999</v>
      </c>
      <c r="C220" s="5">
        <f t="shared" si="18"/>
        <v>0.29284689038681661</v>
      </c>
      <c r="D220" s="5">
        <f t="shared" si="19"/>
        <v>7.4293867155389645E-2</v>
      </c>
      <c r="E220" s="5">
        <v>45.042000000000002</v>
      </c>
      <c r="F220" s="5">
        <v>46.334000000000003</v>
      </c>
      <c r="G220" s="5">
        <f t="shared" si="20"/>
        <v>0.27398976842079653</v>
      </c>
      <c r="H220" s="5">
        <f t="shared" si="21"/>
        <v>0.38844083767877807</v>
      </c>
      <c r="I220" s="5">
        <v>27.310700000000001</v>
      </c>
      <c r="J220" s="5">
        <v>26.095500000000001</v>
      </c>
      <c r="K220" s="5">
        <f t="shared" si="22"/>
        <v>0.49094975039683036</v>
      </c>
      <c r="L220" s="5">
        <f t="shared" si="23"/>
        <v>0.48140816800906161</v>
      </c>
    </row>
    <row r="221" spans="1:12" ht="20" customHeight="1" x14ac:dyDescent="0.15">
      <c r="A221" s="25">
        <v>32.384999999999998</v>
      </c>
      <c r="B221" s="4">
        <v>4.7789999999999999</v>
      </c>
      <c r="C221" s="5">
        <f t="shared" si="18"/>
        <v>0.29420047602609056</v>
      </c>
      <c r="D221" s="5">
        <f t="shared" si="19"/>
        <v>8.0501165658226306E-2</v>
      </c>
      <c r="E221" s="5">
        <v>45.249000000000002</v>
      </c>
      <c r="F221" s="5">
        <v>45.884</v>
      </c>
      <c r="G221" s="5">
        <f t="shared" si="20"/>
        <v>0.2752489461230101</v>
      </c>
      <c r="H221" s="5">
        <f t="shared" si="21"/>
        <v>0.38466826511963248</v>
      </c>
      <c r="I221" s="5">
        <v>27.436599999999999</v>
      </c>
      <c r="J221" s="5">
        <v>27.575199999999999</v>
      </c>
      <c r="K221" s="5">
        <f t="shared" si="22"/>
        <v>0.49321298691493354</v>
      </c>
      <c r="L221" s="5">
        <f t="shared" si="23"/>
        <v>0.50870558197710236</v>
      </c>
    </row>
    <row r="222" spans="1:12" ht="20" customHeight="1" x14ac:dyDescent="0.15">
      <c r="A222" s="25">
        <v>32.533000000000001</v>
      </c>
      <c r="B222" s="4">
        <v>4.6882999999999999</v>
      </c>
      <c r="C222" s="5">
        <f t="shared" si="18"/>
        <v>0.29554497719798689</v>
      </c>
      <c r="D222" s="5">
        <f t="shared" si="19"/>
        <v>7.8973344832697717E-2</v>
      </c>
      <c r="E222" s="5">
        <v>45.457000000000001</v>
      </c>
      <c r="F222" s="5">
        <v>55.816000000000003</v>
      </c>
      <c r="G222" s="5">
        <f t="shared" si="20"/>
        <v>0.2765142068092924</v>
      </c>
      <c r="H222" s="5">
        <f t="shared" si="21"/>
        <v>0.46793313324726282</v>
      </c>
      <c r="I222" s="5">
        <v>27.5624</v>
      </c>
      <c r="J222" s="5">
        <v>27.750699999999998</v>
      </c>
      <c r="K222" s="5">
        <f t="shared" si="22"/>
        <v>0.49547442578687462</v>
      </c>
      <c r="L222" s="5">
        <f t="shared" si="23"/>
        <v>0.51194319510908259</v>
      </c>
    </row>
    <row r="223" spans="1:12" ht="20" customHeight="1" x14ac:dyDescent="0.15">
      <c r="A223" s="25">
        <v>32.682000000000002</v>
      </c>
      <c r="B223" s="4">
        <v>6.1931000000000003</v>
      </c>
      <c r="C223" s="5">
        <f t="shared" si="18"/>
        <v>0.29689856283726085</v>
      </c>
      <c r="D223" s="5">
        <f t="shared" si="19"/>
        <v>0.10432135782338593</v>
      </c>
      <c r="E223" s="5">
        <v>45.664999999999999</v>
      </c>
      <c r="F223" s="5">
        <v>57.825000000000003</v>
      </c>
      <c r="G223" s="5">
        <f t="shared" si="20"/>
        <v>0.27777946749557464</v>
      </c>
      <c r="H223" s="5">
        <f t="shared" si="21"/>
        <v>0.48477557385020376</v>
      </c>
      <c r="I223" s="5">
        <v>27.688300000000002</v>
      </c>
      <c r="J223" s="5">
        <v>28.747599999999998</v>
      </c>
      <c r="K223" s="5">
        <f t="shared" si="22"/>
        <v>0.49773766230497785</v>
      </c>
      <c r="L223" s="5">
        <f t="shared" si="23"/>
        <v>0.53033394457501482</v>
      </c>
    </row>
    <row r="224" spans="1:12" ht="20" customHeight="1" x14ac:dyDescent="0.15">
      <c r="A224" s="25">
        <v>32.83</v>
      </c>
      <c r="B224" s="4">
        <v>6</v>
      </c>
      <c r="C224" s="5">
        <f t="shared" si="18"/>
        <v>0.29824306400915712</v>
      </c>
      <c r="D224" s="5">
        <f t="shared" si="19"/>
        <v>0.10106863233926719</v>
      </c>
      <c r="E224" s="5">
        <v>45.872</v>
      </c>
      <c r="F224" s="5">
        <v>55.887999999999998</v>
      </c>
      <c r="G224" s="5">
        <f t="shared" si="20"/>
        <v>0.2790386451977882</v>
      </c>
      <c r="H224" s="5">
        <f t="shared" si="21"/>
        <v>0.46853674485672608</v>
      </c>
      <c r="I224" s="5">
        <v>27.8141</v>
      </c>
      <c r="J224" s="5">
        <v>33</v>
      </c>
      <c r="K224" s="5">
        <f t="shared" si="22"/>
        <v>0.49999910117691893</v>
      </c>
      <c r="L224" s="5">
        <f t="shared" si="23"/>
        <v>0.60878195644072863</v>
      </c>
    </row>
    <row r="225" spans="1:12" ht="20" customHeight="1" x14ac:dyDescent="0.15">
      <c r="A225" s="25">
        <v>32.978999999999999</v>
      </c>
      <c r="B225" s="4">
        <v>5.9513999999999996</v>
      </c>
      <c r="C225" s="5">
        <f t="shared" si="18"/>
        <v>0.29959664964843108</v>
      </c>
      <c r="D225" s="5">
        <f t="shared" si="19"/>
        <v>0.10024997641731911</v>
      </c>
      <c r="E225" s="5">
        <v>46.08</v>
      </c>
      <c r="F225" s="5">
        <v>46.570999999999998</v>
      </c>
      <c r="G225" s="5">
        <f t="shared" si="20"/>
        <v>0.2803039058840705</v>
      </c>
      <c r="H225" s="5">
        <f t="shared" si="21"/>
        <v>0.39042772589326136</v>
      </c>
      <c r="I225" s="5">
        <v>27.94</v>
      </c>
      <c r="J225" s="5">
        <v>33.421199999999999</v>
      </c>
      <c r="K225" s="5">
        <f t="shared" si="22"/>
        <v>0.50226233769502215</v>
      </c>
      <c r="L225" s="5">
        <f t="shared" si="23"/>
        <v>0.6165522279574811</v>
      </c>
    </row>
    <row r="226" spans="1:12" ht="20" customHeight="1" x14ac:dyDescent="0.15">
      <c r="A226" s="25">
        <v>33.127000000000002</v>
      </c>
      <c r="B226" s="4">
        <v>7.5712000000000002</v>
      </c>
      <c r="C226" s="5">
        <f t="shared" si="18"/>
        <v>0.30094115082032741</v>
      </c>
      <c r="D226" s="5">
        <f t="shared" si="19"/>
        <v>0.12753513819450996</v>
      </c>
      <c r="E226" s="5">
        <v>46.286999999999999</v>
      </c>
      <c r="F226" s="5">
        <v>45.411999999999999</v>
      </c>
      <c r="G226" s="5">
        <f t="shared" si="20"/>
        <v>0.28156308358628407</v>
      </c>
      <c r="H226" s="5">
        <f t="shared" si="21"/>
        <v>0.38071125567981756</v>
      </c>
      <c r="I226" s="5">
        <v>28.065799999999999</v>
      </c>
      <c r="J226" s="5">
        <v>35.436399999999999</v>
      </c>
      <c r="K226" s="5">
        <f t="shared" si="22"/>
        <v>0.50452377656696323</v>
      </c>
      <c r="L226" s="5">
        <f t="shared" si="23"/>
        <v>0.65372851276412836</v>
      </c>
    </row>
    <row r="227" spans="1:12" ht="20" customHeight="1" x14ac:dyDescent="0.15">
      <c r="A227" s="25">
        <v>33.276000000000003</v>
      </c>
      <c r="B227" s="4">
        <v>8.3686000000000007</v>
      </c>
      <c r="C227" s="5">
        <f t="shared" si="18"/>
        <v>0.30229473645960142</v>
      </c>
      <c r="D227" s="5">
        <f t="shared" si="19"/>
        <v>0.14096715943239857</v>
      </c>
      <c r="E227" s="5">
        <v>46.494999999999997</v>
      </c>
      <c r="F227" s="5">
        <v>47.896000000000001</v>
      </c>
      <c r="G227" s="5">
        <f t="shared" si="20"/>
        <v>0.28282834427256631</v>
      </c>
      <c r="H227" s="5">
        <f t="shared" si="21"/>
        <v>0.40153585620630106</v>
      </c>
      <c r="I227" s="5">
        <v>28.191700000000001</v>
      </c>
      <c r="J227" s="5">
        <v>33.384999999999998</v>
      </c>
      <c r="K227" s="5">
        <f t="shared" si="22"/>
        <v>0.50678701308506635</v>
      </c>
      <c r="L227" s="5">
        <f t="shared" si="23"/>
        <v>0.61588441259920368</v>
      </c>
    </row>
    <row r="228" spans="1:12" ht="20" customHeight="1" x14ac:dyDescent="0.15">
      <c r="A228" s="25">
        <v>33.423999999999999</v>
      </c>
      <c r="B228" s="4">
        <v>7.5254000000000003</v>
      </c>
      <c r="C228" s="5">
        <f t="shared" si="18"/>
        <v>0.30363923763149764</v>
      </c>
      <c r="D228" s="5">
        <f t="shared" si="19"/>
        <v>0.12676364763432021</v>
      </c>
      <c r="E228" s="5">
        <v>46.701999999999998</v>
      </c>
      <c r="F228" s="5">
        <v>53.718000000000004</v>
      </c>
      <c r="G228" s="5">
        <f t="shared" si="20"/>
        <v>0.28408752197477993</v>
      </c>
      <c r="H228" s="5">
        <f t="shared" si="21"/>
        <v>0.45034456162706865</v>
      </c>
      <c r="I228" s="5">
        <v>28.317599999999999</v>
      </c>
      <c r="J228" s="5">
        <v>26.338699999999999</v>
      </c>
      <c r="K228" s="5">
        <f t="shared" si="22"/>
        <v>0.50905024960316958</v>
      </c>
      <c r="L228" s="5">
        <f t="shared" si="23"/>
        <v>0.48589470654864902</v>
      </c>
    </row>
    <row r="229" spans="1:12" ht="20" customHeight="1" x14ac:dyDescent="0.15">
      <c r="A229" s="25">
        <v>33.573</v>
      </c>
      <c r="B229" s="4">
        <v>7.5125000000000002</v>
      </c>
      <c r="C229" s="5">
        <f t="shared" si="18"/>
        <v>0.30499282327077165</v>
      </c>
      <c r="D229" s="5">
        <f t="shared" si="19"/>
        <v>0.12654635007479079</v>
      </c>
      <c r="E229" s="5">
        <v>46.91</v>
      </c>
      <c r="F229" s="5">
        <v>48.902000000000001</v>
      </c>
      <c r="G229" s="5">
        <f t="shared" si="20"/>
        <v>0.28535278266106218</v>
      </c>
      <c r="H229" s="5">
        <f t="shared" si="21"/>
        <v>0.40996965174963534</v>
      </c>
      <c r="I229" s="5">
        <v>28.4434</v>
      </c>
      <c r="J229" s="5">
        <v>26.848299999999998</v>
      </c>
      <c r="K229" s="5">
        <f t="shared" si="22"/>
        <v>0.51131168847511066</v>
      </c>
      <c r="L229" s="5">
        <f t="shared" si="23"/>
        <v>0.49529577579113976</v>
      </c>
    </row>
    <row r="230" spans="1:12" ht="20" customHeight="1" x14ac:dyDescent="0.15">
      <c r="A230" s="25">
        <v>33.722000000000001</v>
      </c>
      <c r="B230" s="4">
        <v>10.960599999999999</v>
      </c>
      <c r="C230" s="5">
        <f t="shared" si="18"/>
        <v>0.30634640891004561</v>
      </c>
      <c r="D230" s="5">
        <f t="shared" si="19"/>
        <v>0.18462880860296196</v>
      </c>
      <c r="E230" s="5">
        <v>47.118000000000002</v>
      </c>
      <c r="F230" s="5">
        <v>49.755000000000003</v>
      </c>
      <c r="G230" s="5">
        <f t="shared" si="20"/>
        <v>0.28661804334734448</v>
      </c>
      <c r="H230" s="5">
        <f t="shared" si="21"/>
        <v>0.41712077262286013</v>
      </c>
      <c r="I230" s="5">
        <v>28.569299999999998</v>
      </c>
      <c r="J230" s="5">
        <v>31.861799999999999</v>
      </c>
      <c r="K230" s="5">
        <f t="shared" si="22"/>
        <v>0.51357492499321378</v>
      </c>
      <c r="L230" s="5">
        <f t="shared" si="23"/>
        <v>0.58778451332494563</v>
      </c>
    </row>
    <row r="231" spans="1:12" ht="20" customHeight="1" x14ac:dyDescent="0.15">
      <c r="A231" s="25">
        <v>33.869999999999997</v>
      </c>
      <c r="B231" s="4">
        <v>10.2308</v>
      </c>
      <c r="C231" s="5">
        <f t="shared" si="18"/>
        <v>0.30769091008194188</v>
      </c>
      <c r="D231" s="5">
        <f t="shared" si="19"/>
        <v>0.17233549395609579</v>
      </c>
      <c r="E231" s="5">
        <v>47.325000000000003</v>
      </c>
      <c r="F231" s="5">
        <v>50.994</v>
      </c>
      <c r="G231" s="5">
        <f t="shared" si="20"/>
        <v>0.2878772210495581</v>
      </c>
      <c r="H231" s="5">
        <f t="shared" si="21"/>
        <v>0.42750792240237423</v>
      </c>
      <c r="I231" s="5">
        <v>28.6951</v>
      </c>
      <c r="J231" s="5">
        <v>37.998100000000001</v>
      </c>
      <c r="K231" s="5">
        <f t="shared" si="22"/>
        <v>0.51583636386515497</v>
      </c>
      <c r="L231" s="5">
        <f t="shared" si="23"/>
        <v>0.70098659572819544</v>
      </c>
    </row>
    <row r="232" spans="1:12" ht="20" customHeight="1" x14ac:dyDescent="0.15">
      <c r="A232" s="25">
        <v>34.018999999999998</v>
      </c>
      <c r="B232" s="4">
        <v>7.5655999999999999</v>
      </c>
      <c r="C232" s="5">
        <f t="shared" si="18"/>
        <v>0.30904449572121584</v>
      </c>
      <c r="D232" s="5">
        <f t="shared" si="19"/>
        <v>0.12744080747099329</v>
      </c>
      <c r="E232" s="5">
        <v>47.533000000000001</v>
      </c>
      <c r="F232" s="5">
        <v>47.399000000000001</v>
      </c>
      <c r="G232" s="5">
        <f t="shared" si="20"/>
        <v>0.28914248173584034</v>
      </c>
      <c r="H232" s="5">
        <f t="shared" si="21"/>
        <v>0.39736925940208917</v>
      </c>
      <c r="I232" s="5">
        <v>28.821000000000002</v>
      </c>
      <c r="J232" s="5">
        <v>29.462399999999999</v>
      </c>
      <c r="K232" s="5">
        <f t="shared" si="22"/>
        <v>0.5180996003832582</v>
      </c>
      <c r="L232" s="5">
        <f t="shared" si="23"/>
        <v>0.5435205307102825</v>
      </c>
    </row>
    <row r="233" spans="1:12" ht="20" customHeight="1" x14ac:dyDescent="0.15">
      <c r="A233" s="25">
        <v>34.167000000000002</v>
      </c>
      <c r="B233" s="4">
        <v>5.7117000000000004</v>
      </c>
      <c r="C233" s="5">
        <f t="shared" si="18"/>
        <v>0.31038899689311217</v>
      </c>
      <c r="D233" s="5">
        <f t="shared" si="19"/>
        <v>9.6212284555365402E-2</v>
      </c>
      <c r="E233" s="5">
        <v>47.74</v>
      </c>
      <c r="F233" s="5">
        <v>56.938000000000002</v>
      </c>
      <c r="G233" s="5">
        <f t="shared" si="20"/>
        <v>0.29040165943805396</v>
      </c>
      <c r="H233" s="5">
        <f t="shared" si="21"/>
        <v>0.47733941416139908</v>
      </c>
      <c r="I233" s="5">
        <v>28.9468</v>
      </c>
      <c r="J233" s="5">
        <v>31.635400000000001</v>
      </c>
      <c r="K233" s="5">
        <f t="shared" si="22"/>
        <v>0.52036103925519916</v>
      </c>
      <c r="L233" s="5">
        <f t="shared" si="23"/>
        <v>0.58360790014500075</v>
      </c>
    </row>
    <row r="234" spans="1:12" ht="20" customHeight="1" x14ac:dyDescent="0.15">
      <c r="A234" s="25">
        <v>34.316000000000003</v>
      </c>
      <c r="B234" s="4">
        <v>5.1420000000000003</v>
      </c>
      <c r="C234" s="5">
        <f t="shared" si="18"/>
        <v>0.31174258253238613</v>
      </c>
      <c r="D234" s="5">
        <f t="shared" si="19"/>
        <v>8.661581791475198E-2</v>
      </c>
      <c r="E234" s="5">
        <v>47.948</v>
      </c>
      <c r="F234" s="5">
        <v>64.341999999999999</v>
      </c>
      <c r="G234" s="5">
        <f t="shared" si="20"/>
        <v>0.2916669201243362</v>
      </c>
      <c r="H234" s="5">
        <f t="shared" si="21"/>
        <v>0.53941080800120722</v>
      </c>
      <c r="I234" s="5">
        <v>29.072700000000001</v>
      </c>
      <c r="J234" s="5">
        <v>35.955199999999998</v>
      </c>
      <c r="K234" s="5">
        <f t="shared" si="22"/>
        <v>0.52262427577330239</v>
      </c>
      <c r="L234" s="5">
        <f t="shared" si="23"/>
        <v>0.66329930303689955</v>
      </c>
    </row>
    <row r="235" spans="1:12" ht="20" customHeight="1" x14ac:dyDescent="0.15">
      <c r="A235" s="25">
        <v>34.463999999999999</v>
      </c>
      <c r="B235" s="4">
        <v>7.6784999999999997</v>
      </c>
      <c r="C235" s="5">
        <f t="shared" si="18"/>
        <v>0.3130870837042824</v>
      </c>
      <c r="D235" s="5">
        <f t="shared" si="19"/>
        <v>0.12934258223617717</v>
      </c>
      <c r="E235" s="5">
        <v>48.155000000000001</v>
      </c>
      <c r="F235" s="5">
        <v>58.914999999999999</v>
      </c>
      <c r="G235" s="5">
        <f t="shared" si="20"/>
        <v>0.29292609782654982</v>
      </c>
      <c r="H235" s="5">
        <f t="shared" si="21"/>
        <v>0.49391358293791182</v>
      </c>
      <c r="I235" s="5">
        <v>29.198499999999999</v>
      </c>
      <c r="J235" s="5">
        <v>30.574200000000001</v>
      </c>
      <c r="K235" s="5">
        <f t="shared" si="22"/>
        <v>0.52488571464524347</v>
      </c>
      <c r="L235" s="5">
        <f t="shared" si="23"/>
        <v>0.56403094826091293</v>
      </c>
    </row>
    <row r="236" spans="1:12" ht="20" customHeight="1" x14ac:dyDescent="0.15">
      <c r="A236" s="25">
        <v>34.613</v>
      </c>
      <c r="B236" s="4">
        <v>5.2164000000000001</v>
      </c>
      <c r="C236" s="5">
        <f t="shared" si="18"/>
        <v>0.31444066934355636</v>
      </c>
      <c r="D236" s="5">
        <f t="shared" si="19"/>
        <v>8.7869068955758897E-2</v>
      </c>
      <c r="E236" s="5">
        <v>48.363</v>
      </c>
      <c r="F236" s="5">
        <v>69.900999999999996</v>
      </c>
      <c r="G236" s="5">
        <f t="shared" si="20"/>
        <v>0.29419135851283207</v>
      </c>
      <c r="H236" s="5">
        <f t="shared" si="21"/>
        <v>0.58601465434851863</v>
      </c>
      <c r="I236" s="5">
        <v>29.324400000000001</v>
      </c>
      <c r="J236" s="5">
        <v>25.9877</v>
      </c>
      <c r="K236" s="5">
        <f t="shared" si="22"/>
        <v>0.5271489511633467</v>
      </c>
      <c r="L236" s="5">
        <f t="shared" si="23"/>
        <v>0.47941948028468856</v>
      </c>
    </row>
    <row r="237" spans="1:12" ht="20" customHeight="1" x14ac:dyDescent="0.15">
      <c r="A237" s="25">
        <v>34.761000000000003</v>
      </c>
      <c r="B237" s="4">
        <v>7.3158000000000003</v>
      </c>
      <c r="C237" s="5">
        <f t="shared" si="18"/>
        <v>0.31578517051545268</v>
      </c>
      <c r="D237" s="5">
        <f t="shared" si="19"/>
        <v>0.12323298341126848</v>
      </c>
      <c r="E237" s="5">
        <v>48.570999999999998</v>
      </c>
      <c r="F237" s="5">
        <v>54.996000000000002</v>
      </c>
      <c r="G237" s="5">
        <f t="shared" si="20"/>
        <v>0.29545661919911431</v>
      </c>
      <c r="H237" s="5">
        <f t="shared" si="21"/>
        <v>0.46105866769504206</v>
      </c>
      <c r="I237" s="5">
        <v>29.450299999999999</v>
      </c>
      <c r="J237" s="5">
        <v>25.982700000000001</v>
      </c>
      <c r="K237" s="5">
        <f t="shared" si="22"/>
        <v>0.52941218768144982</v>
      </c>
      <c r="L237" s="5">
        <f t="shared" si="23"/>
        <v>0.4793272405943188</v>
      </c>
    </row>
    <row r="238" spans="1:12" ht="20" customHeight="1" x14ac:dyDescent="0.15">
      <c r="A238" s="25">
        <v>34.909999999999997</v>
      </c>
      <c r="B238" s="4">
        <v>6.3407999999999998</v>
      </c>
      <c r="C238" s="5">
        <f t="shared" si="18"/>
        <v>0.31713875615472659</v>
      </c>
      <c r="D238" s="5">
        <f t="shared" si="19"/>
        <v>0.10680933065613755</v>
      </c>
      <c r="E238" s="5">
        <v>48.777999999999999</v>
      </c>
      <c r="F238" s="5">
        <v>63.537999999999997</v>
      </c>
      <c r="G238" s="5">
        <f t="shared" si="20"/>
        <v>0.29671579690132793</v>
      </c>
      <c r="H238" s="5">
        <f t="shared" si="21"/>
        <v>0.53267047836220049</v>
      </c>
      <c r="I238" s="5">
        <v>29.5761</v>
      </c>
      <c r="J238" s="5">
        <v>25.573899999999998</v>
      </c>
      <c r="K238" s="5">
        <f t="shared" si="22"/>
        <v>0.53167362655339101</v>
      </c>
      <c r="L238" s="5">
        <f t="shared" si="23"/>
        <v>0.47178572350968329</v>
      </c>
    </row>
    <row r="239" spans="1:12" ht="20" customHeight="1" x14ac:dyDescent="0.15">
      <c r="A239" s="25">
        <v>35.058999999999997</v>
      </c>
      <c r="B239" s="4">
        <v>7.9348999999999998</v>
      </c>
      <c r="C239" s="5">
        <f t="shared" si="18"/>
        <v>0.3184923417940006</v>
      </c>
      <c r="D239" s="5">
        <f t="shared" si="19"/>
        <v>0.13366158179147519</v>
      </c>
      <c r="E239" s="5">
        <v>48.985999999999997</v>
      </c>
      <c r="F239" s="5">
        <v>58.125999999999998</v>
      </c>
      <c r="G239" s="5">
        <f t="shared" si="20"/>
        <v>0.29798105758761018</v>
      </c>
      <c r="H239" s="5">
        <f t="shared" si="21"/>
        <v>0.48729900571754331</v>
      </c>
      <c r="I239" s="5">
        <v>29.702000000000002</v>
      </c>
      <c r="J239" s="5">
        <v>26.5154</v>
      </c>
      <c r="K239" s="5">
        <f t="shared" si="22"/>
        <v>0.53393686307149424</v>
      </c>
      <c r="L239" s="5">
        <f t="shared" si="23"/>
        <v>0.48915445720631801</v>
      </c>
    </row>
    <row r="240" spans="1:12" ht="20" customHeight="1" x14ac:dyDescent="0.15">
      <c r="A240" s="25">
        <v>35.207000000000001</v>
      </c>
      <c r="B240" s="4">
        <v>6.2531999999999996</v>
      </c>
      <c r="C240" s="5">
        <f t="shared" si="18"/>
        <v>0.31983684296589693</v>
      </c>
      <c r="D240" s="5">
        <f t="shared" si="19"/>
        <v>0.10533372862398425</v>
      </c>
      <c r="E240" s="5">
        <v>49.192999999999998</v>
      </c>
      <c r="F240" s="5">
        <v>64.631</v>
      </c>
      <c r="G240" s="5">
        <f t="shared" si="20"/>
        <v>0.29924023528982374</v>
      </c>
      <c r="H240" s="5">
        <f t="shared" si="21"/>
        <v>0.54183363793363626</v>
      </c>
      <c r="I240" s="5">
        <v>29.8278</v>
      </c>
      <c r="J240" s="5">
        <v>29.206299999999999</v>
      </c>
      <c r="K240" s="5">
        <f t="shared" si="22"/>
        <v>0.53619830194343521</v>
      </c>
      <c r="L240" s="5">
        <f t="shared" si="23"/>
        <v>0.53879601376954089</v>
      </c>
    </row>
    <row r="241" spans="1:12" ht="20" customHeight="1" x14ac:dyDescent="0.15">
      <c r="A241" s="25">
        <v>35.356000000000002</v>
      </c>
      <c r="B241" s="4">
        <v>7.6726000000000001</v>
      </c>
      <c r="C241" s="5">
        <f t="shared" si="18"/>
        <v>0.32119042860517089</v>
      </c>
      <c r="D241" s="5">
        <f t="shared" si="19"/>
        <v>0.12924319808104356</v>
      </c>
      <c r="E241" s="5">
        <v>49.401000000000003</v>
      </c>
      <c r="F241" s="5">
        <v>55.786000000000001</v>
      </c>
      <c r="G241" s="5">
        <f t="shared" si="20"/>
        <v>0.30050549597610604</v>
      </c>
      <c r="H241" s="5">
        <f t="shared" si="21"/>
        <v>0.46768162840998645</v>
      </c>
      <c r="I241" s="5">
        <v>29.953700000000001</v>
      </c>
      <c r="J241" s="5">
        <v>29.716000000000001</v>
      </c>
      <c r="K241" s="5">
        <f t="shared" si="22"/>
        <v>0.53846153846153844</v>
      </c>
      <c r="L241" s="5">
        <f t="shared" si="23"/>
        <v>0.54819892780583912</v>
      </c>
    </row>
    <row r="242" spans="1:12" ht="20" customHeight="1" x14ac:dyDescent="0.15">
      <c r="A242" s="25">
        <v>35.503999999999998</v>
      </c>
      <c r="B242" s="4">
        <v>6.2324999999999999</v>
      </c>
      <c r="C242" s="5">
        <f t="shared" si="18"/>
        <v>0.32253492977706716</v>
      </c>
      <c r="D242" s="5">
        <f t="shared" si="19"/>
        <v>0.10498504184241379</v>
      </c>
      <c r="E242" s="5">
        <v>49.607999999999997</v>
      </c>
      <c r="F242" s="5">
        <v>53.81</v>
      </c>
      <c r="G242" s="5">
        <f t="shared" si="20"/>
        <v>0.30176467367831961</v>
      </c>
      <c r="H242" s="5">
        <f t="shared" si="21"/>
        <v>0.45111584312804953</v>
      </c>
      <c r="I242" s="5">
        <v>30.079499999999999</v>
      </c>
      <c r="J242" s="5">
        <v>26.4316</v>
      </c>
      <c r="K242" s="5">
        <f t="shared" si="22"/>
        <v>0.54072297733347952</v>
      </c>
      <c r="L242" s="5">
        <f t="shared" si="23"/>
        <v>0.48760851999572008</v>
      </c>
    </row>
    <row r="243" spans="1:12" ht="20" customHeight="1" x14ac:dyDescent="0.15">
      <c r="A243" s="25">
        <v>35.652999999999999</v>
      </c>
      <c r="B243" s="4">
        <v>7.3977000000000004</v>
      </c>
      <c r="C243" s="5">
        <f t="shared" si="18"/>
        <v>0.32388851541634112</v>
      </c>
      <c r="D243" s="5">
        <f t="shared" si="19"/>
        <v>0.12461257024269948</v>
      </c>
      <c r="E243" s="5">
        <v>49.816000000000003</v>
      </c>
      <c r="F243" s="5">
        <v>57.289000000000001</v>
      </c>
      <c r="G243" s="5">
        <f t="shared" si="20"/>
        <v>0.30302993436460191</v>
      </c>
      <c r="H243" s="5">
        <f t="shared" si="21"/>
        <v>0.48028202075753262</v>
      </c>
      <c r="I243" s="5">
        <v>30.205400000000001</v>
      </c>
      <c r="J243" s="5">
        <v>30.694900000000001</v>
      </c>
      <c r="K243" s="5">
        <f t="shared" si="22"/>
        <v>0.54298621385158274</v>
      </c>
      <c r="L243" s="5">
        <f t="shared" si="23"/>
        <v>0.56625761438644007</v>
      </c>
    </row>
    <row r="244" spans="1:12" ht="20" customHeight="1" x14ac:dyDescent="0.15">
      <c r="A244" s="25">
        <v>35.801000000000002</v>
      </c>
      <c r="B244" s="4">
        <v>5.7051999999999996</v>
      </c>
      <c r="C244" s="5">
        <f t="shared" si="18"/>
        <v>0.32523301658823744</v>
      </c>
      <c r="D244" s="5">
        <f t="shared" si="19"/>
        <v>9.6102793536997855E-2</v>
      </c>
      <c r="E244" s="5">
        <v>50.024000000000001</v>
      </c>
      <c r="F244" s="5">
        <v>71.286000000000001</v>
      </c>
      <c r="G244" s="5">
        <f t="shared" si="20"/>
        <v>0.30429519505088415</v>
      </c>
      <c r="H244" s="5">
        <f t="shared" si="21"/>
        <v>0.59762579433611107</v>
      </c>
      <c r="I244" s="5">
        <v>30.331299999999999</v>
      </c>
      <c r="J244" s="5">
        <v>24.672499999999999</v>
      </c>
      <c r="K244" s="5">
        <f t="shared" si="22"/>
        <v>0.54524945036968586</v>
      </c>
      <c r="L244" s="5">
        <f t="shared" si="23"/>
        <v>0.45515675212981443</v>
      </c>
    </row>
    <row r="245" spans="1:12" ht="20" customHeight="1" x14ac:dyDescent="0.15">
      <c r="A245" s="25">
        <v>35.950000000000003</v>
      </c>
      <c r="B245" s="4">
        <v>7.1555</v>
      </c>
      <c r="C245" s="5">
        <f t="shared" si="18"/>
        <v>0.3265866022275114</v>
      </c>
      <c r="D245" s="5">
        <f t="shared" si="19"/>
        <v>0.12053276645060439</v>
      </c>
      <c r="E245" s="5">
        <v>50.231000000000002</v>
      </c>
      <c r="F245" s="5">
        <v>56.709000000000003</v>
      </c>
      <c r="G245" s="5">
        <f t="shared" si="20"/>
        <v>0.30555437275309777</v>
      </c>
      <c r="H245" s="5">
        <f t="shared" si="21"/>
        <v>0.47541959390352279</v>
      </c>
      <c r="I245" s="5">
        <v>30.457100000000001</v>
      </c>
      <c r="J245" s="5">
        <v>23.669699999999999</v>
      </c>
      <c r="K245" s="5">
        <f t="shared" si="22"/>
        <v>0.54751088924162694</v>
      </c>
      <c r="L245" s="5">
        <f t="shared" si="23"/>
        <v>0.43665715982924586</v>
      </c>
    </row>
    <row r="246" spans="1:12" ht="20" customHeight="1" x14ac:dyDescent="0.15">
      <c r="A246" s="25">
        <v>36.097999999999999</v>
      </c>
      <c r="B246" s="4">
        <v>5.7281000000000004</v>
      </c>
      <c r="C246" s="5">
        <f t="shared" si="18"/>
        <v>0.32793110339940768</v>
      </c>
      <c r="D246" s="5">
        <f t="shared" si="19"/>
        <v>9.6488538817092739E-2</v>
      </c>
      <c r="E246" s="5">
        <v>50.439</v>
      </c>
      <c r="F246" s="5">
        <v>50.106000000000002</v>
      </c>
      <c r="G246" s="5">
        <f t="shared" si="20"/>
        <v>0.30681963343938001</v>
      </c>
      <c r="H246" s="5">
        <f t="shared" si="21"/>
        <v>0.42006337921899367</v>
      </c>
      <c r="I246" s="5">
        <v>30.582999999999998</v>
      </c>
      <c r="J246" s="5">
        <v>31.621600000000001</v>
      </c>
      <c r="K246" s="5">
        <f t="shared" si="22"/>
        <v>0.54977412575973017</v>
      </c>
      <c r="L246" s="5">
        <f t="shared" si="23"/>
        <v>0.58335331859958017</v>
      </c>
    </row>
    <row r="247" spans="1:12" ht="20" customHeight="1" x14ac:dyDescent="0.15">
      <c r="A247" s="25">
        <v>36.247</v>
      </c>
      <c r="B247" s="4">
        <v>7.8621999999999996</v>
      </c>
      <c r="C247" s="5">
        <f t="shared" si="18"/>
        <v>0.32928468903868163</v>
      </c>
      <c r="D247" s="5">
        <f t="shared" si="19"/>
        <v>0.13243696686296441</v>
      </c>
      <c r="E247" s="5">
        <v>50.646000000000001</v>
      </c>
      <c r="F247" s="5">
        <v>50.326999999999998</v>
      </c>
      <c r="G247" s="5">
        <f t="shared" si="20"/>
        <v>0.30807881114159363</v>
      </c>
      <c r="H247" s="5">
        <f t="shared" si="21"/>
        <v>0.42191613152026292</v>
      </c>
      <c r="I247" s="5">
        <v>30.7088</v>
      </c>
      <c r="J247" s="5">
        <v>27.993300000000001</v>
      </c>
      <c r="K247" s="5">
        <f t="shared" si="22"/>
        <v>0.55203556463167125</v>
      </c>
      <c r="L247" s="5">
        <f t="shared" si="23"/>
        <v>0.51641866488582577</v>
      </c>
    </row>
    <row r="248" spans="1:12" ht="20" customHeight="1" x14ac:dyDescent="0.15">
      <c r="A248" s="25">
        <v>36.396000000000001</v>
      </c>
      <c r="B248" s="4">
        <v>10.491300000000001</v>
      </c>
      <c r="C248" s="5">
        <f t="shared" si="18"/>
        <v>0.33063827467795565</v>
      </c>
      <c r="D248" s="5">
        <f t="shared" si="19"/>
        <v>0.17672355707682566</v>
      </c>
      <c r="E248" s="5">
        <v>50.853999999999999</v>
      </c>
      <c r="F248" s="5">
        <v>49.716999999999999</v>
      </c>
      <c r="G248" s="5">
        <f t="shared" si="20"/>
        <v>0.30934407182787588</v>
      </c>
      <c r="H248" s="5">
        <f t="shared" si="21"/>
        <v>0.4168021998289767</v>
      </c>
      <c r="I248" s="5">
        <v>30.834700000000002</v>
      </c>
      <c r="J248" s="5">
        <v>22.7271</v>
      </c>
      <c r="K248" s="5">
        <f t="shared" si="22"/>
        <v>0.55429880114977448</v>
      </c>
      <c r="L248" s="5">
        <f t="shared" si="23"/>
        <v>0.41926813340072977</v>
      </c>
    </row>
    <row r="249" spans="1:12" ht="20" customHeight="1" x14ac:dyDescent="0.15">
      <c r="A249" s="25">
        <v>36.543999999999997</v>
      </c>
      <c r="B249" s="4">
        <v>11.3423</v>
      </c>
      <c r="C249" s="5">
        <f t="shared" si="18"/>
        <v>0.33198277584985186</v>
      </c>
      <c r="D249" s="5">
        <f t="shared" si="19"/>
        <v>0.19105845809694502</v>
      </c>
      <c r="E249" s="5">
        <v>51.061</v>
      </c>
      <c r="F249" s="5">
        <v>52.817</v>
      </c>
      <c r="G249" s="5">
        <f t="shared" si="20"/>
        <v>0.3106032495300895</v>
      </c>
      <c r="H249" s="5">
        <f t="shared" si="21"/>
        <v>0.44279103301420164</v>
      </c>
      <c r="I249" s="5">
        <v>30.9605</v>
      </c>
      <c r="J249" s="5">
        <v>23.788900000000002</v>
      </c>
      <c r="K249" s="5">
        <f t="shared" si="22"/>
        <v>0.55656024002171556</v>
      </c>
      <c r="L249" s="5">
        <f t="shared" si="23"/>
        <v>0.43885615404766209</v>
      </c>
    </row>
    <row r="250" spans="1:12" ht="20" customHeight="1" x14ac:dyDescent="0.15">
      <c r="A250" s="25">
        <v>36.692999999999998</v>
      </c>
      <c r="B250" s="4">
        <v>8.6667000000000005</v>
      </c>
      <c r="C250" s="5">
        <f t="shared" si="18"/>
        <v>0.33333636148912588</v>
      </c>
      <c r="D250" s="5">
        <f t="shared" si="19"/>
        <v>0.14598858598245448</v>
      </c>
      <c r="E250" s="5">
        <v>51.268999999999998</v>
      </c>
      <c r="F250" s="5">
        <v>62.716999999999999</v>
      </c>
      <c r="G250" s="5">
        <f t="shared" si="20"/>
        <v>0.31186851021637174</v>
      </c>
      <c r="H250" s="5">
        <f t="shared" si="21"/>
        <v>0.52578762931540379</v>
      </c>
      <c r="I250" s="5">
        <v>31.086400000000001</v>
      </c>
      <c r="J250" s="5">
        <v>23.401399999999999</v>
      </c>
      <c r="K250" s="5">
        <f t="shared" si="22"/>
        <v>0.55882347653981879</v>
      </c>
      <c r="L250" s="5">
        <f t="shared" si="23"/>
        <v>0.431707578044002</v>
      </c>
    </row>
    <row r="251" spans="1:12" ht="20" customHeight="1" x14ac:dyDescent="0.15">
      <c r="A251" s="25">
        <v>36.841000000000001</v>
      </c>
      <c r="B251" s="4">
        <v>9.5044000000000004</v>
      </c>
      <c r="C251" s="5">
        <f t="shared" si="18"/>
        <v>0.3346808626610222</v>
      </c>
      <c r="D251" s="5">
        <f t="shared" si="19"/>
        <v>0.16009945153422184</v>
      </c>
      <c r="E251" s="5">
        <v>51.475999999999999</v>
      </c>
      <c r="F251" s="5">
        <v>51.284999999999997</v>
      </c>
      <c r="G251" s="5">
        <f t="shared" si="20"/>
        <v>0.31312768791858531</v>
      </c>
      <c r="H251" s="5">
        <f t="shared" si="21"/>
        <v>0.42994751932395497</v>
      </c>
      <c r="I251" s="5">
        <v>31.212199999999999</v>
      </c>
      <c r="J251" s="5">
        <v>26.193999999999999</v>
      </c>
      <c r="K251" s="5">
        <f t="shared" si="22"/>
        <v>0.56108491541175975</v>
      </c>
      <c r="L251" s="5">
        <f t="shared" si="23"/>
        <v>0.48322528990934682</v>
      </c>
    </row>
    <row r="252" spans="1:12" ht="20" customHeight="1" x14ac:dyDescent="0.15">
      <c r="A252" s="25">
        <v>36.99</v>
      </c>
      <c r="B252" s="4">
        <v>8.9087999999999994</v>
      </c>
      <c r="C252" s="5">
        <f t="shared" si="18"/>
        <v>0.33603444830029616</v>
      </c>
      <c r="D252" s="5">
        <f t="shared" si="19"/>
        <v>0.15006670529734389</v>
      </c>
      <c r="E252" s="5">
        <v>51.683999999999997</v>
      </c>
      <c r="F252" s="5">
        <v>53.463999999999999</v>
      </c>
      <c r="G252" s="5">
        <f t="shared" si="20"/>
        <v>0.31439294860486761</v>
      </c>
      <c r="H252" s="5">
        <f t="shared" si="21"/>
        <v>0.44821515400479534</v>
      </c>
      <c r="I252" s="5">
        <v>31.338100000000001</v>
      </c>
      <c r="J252" s="5">
        <v>34.004199999999997</v>
      </c>
      <c r="K252" s="5">
        <f t="shared" si="22"/>
        <v>0.56334815192986298</v>
      </c>
      <c r="L252" s="5">
        <f t="shared" si="23"/>
        <v>0.62730737585460061</v>
      </c>
    </row>
    <row r="253" spans="1:12" ht="20" customHeight="1" x14ac:dyDescent="0.15">
      <c r="A253" s="25">
        <v>37.137999999999998</v>
      </c>
      <c r="B253" s="4">
        <v>9.8485999999999994</v>
      </c>
      <c r="C253" s="5">
        <f t="shared" si="18"/>
        <v>0.33737894947219244</v>
      </c>
      <c r="D253" s="5">
        <f t="shared" si="19"/>
        <v>0.16589742207608446</v>
      </c>
      <c r="E253" s="5">
        <v>51.892000000000003</v>
      </c>
      <c r="F253" s="5">
        <v>49.057000000000002</v>
      </c>
      <c r="G253" s="5">
        <f t="shared" si="20"/>
        <v>0.3156582092911499</v>
      </c>
      <c r="H253" s="5">
        <f t="shared" si="21"/>
        <v>0.41126909340889661</v>
      </c>
      <c r="I253" s="5">
        <v>31.463999999999999</v>
      </c>
      <c r="J253" s="5">
        <v>31.1065</v>
      </c>
      <c r="K253" s="5">
        <f t="shared" si="22"/>
        <v>0.56561138844796621</v>
      </c>
      <c r="L253" s="5">
        <f t="shared" si="23"/>
        <v>0.57385078569768255</v>
      </c>
    </row>
    <row r="254" spans="1:12" ht="20" customHeight="1" x14ac:dyDescent="0.15">
      <c r="A254" s="25">
        <v>37.286999999999999</v>
      </c>
      <c r="B254" s="4">
        <v>14.516999999999999</v>
      </c>
      <c r="C254" s="5">
        <f t="shared" si="18"/>
        <v>0.33873253511146639</v>
      </c>
      <c r="D254" s="5">
        <f t="shared" si="19"/>
        <v>0.24453555594485693</v>
      </c>
      <c r="E254" s="5">
        <v>52.098999999999997</v>
      </c>
      <c r="F254" s="5">
        <v>55.238</v>
      </c>
      <c r="G254" s="5">
        <f t="shared" si="20"/>
        <v>0.31691738699336347</v>
      </c>
      <c r="H254" s="5">
        <f t="shared" si="21"/>
        <v>0.46308747338240475</v>
      </c>
      <c r="I254" s="5">
        <v>31.5898</v>
      </c>
      <c r="J254" s="5">
        <v>32.949100000000001</v>
      </c>
      <c r="K254" s="5">
        <f t="shared" si="22"/>
        <v>0.56787282731990729</v>
      </c>
      <c r="L254" s="5">
        <f t="shared" si="23"/>
        <v>0.60784295639276398</v>
      </c>
    </row>
    <row r="255" spans="1:12" ht="20" customHeight="1" x14ac:dyDescent="0.15">
      <c r="A255" s="25">
        <v>37.435000000000002</v>
      </c>
      <c r="B255" s="4">
        <v>15.184100000000001</v>
      </c>
      <c r="C255" s="5">
        <f t="shared" si="18"/>
        <v>0.34007703628336272</v>
      </c>
      <c r="D255" s="5">
        <f t="shared" si="19"/>
        <v>0.25577270338377783</v>
      </c>
      <c r="E255" s="5">
        <v>52.307000000000002</v>
      </c>
      <c r="F255" s="5">
        <v>55.561999999999998</v>
      </c>
      <c r="G255" s="5">
        <f t="shared" si="20"/>
        <v>0.31818264767964571</v>
      </c>
      <c r="H255" s="5">
        <f t="shared" si="21"/>
        <v>0.46580372562498951</v>
      </c>
      <c r="I255" s="5">
        <v>31.715699999999998</v>
      </c>
      <c r="J255" s="5">
        <v>32.751800000000003</v>
      </c>
      <c r="K255" s="5">
        <f t="shared" si="22"/>
        <v>0.57013606383801041</v>
      </c>
      <c r="L255" s="5">
        <f t="shared" si="23"/>
        <v>0.60420317821077141</v>
      </c>
    </row>
    <row r="256" spans="1:12" ht="20" customHeight="1" x14ac:dyDescent="0.15">
      <c r="A256" s="25">
        <v>37.584000000000003</v>
      </c>
      <c r="B256" s="4">
        <v>12.4636</v>
      </c>
      <c r="C256" s="5">
        <f t="shared" si="18"/>
        <v>0.34143062192263668</v>
      </c>
      <c r="D256" s="5">
        <f t="shared" si="19"/>
        <v>0.2099465010039484</v>
      </c>
      <c r="E256" s="5">
        <v>52.514000000000003</v>
      </c>
      <c r="F256" s="5">
        <v>54.276000000000003</v>
      </c>
      <c r="G256" s="5">
        <f t="shared" si="20"/>
        <v>0.31944182538185933</v>
      </c>
      <c r="H256" s="5">
        <f t="shared" si="21"/>
        <v>0.45502255160040916</v>
      </c>
      <c r="I256" s="5">
        <v>31.8415</v>
      </c>
      <c r="J256" s="5">
        <v>31.9617</v>
      </c>
      <c r="K256" s="5">
        <f t="shared" si="22"/>
        <v>0.5723975027099516</v>
      </c>
      <c r="L256" s="5">
        <f t="shared" si="23"/>
        <v>0.58962746233853436</v>
      </c>
    </row>
    <row r="257" spans="1:12" ht="20" customHeight="1" x14ac:dyDescent="0.15">
      <c r="A257" s="25">
        <v>37.732999999999997</v>
      </c>
      <c r="B257" s="4">
        <v>10.076700000000001</v>
      </c>
      <c r="C257" s="5">
        <f t="shared" si="18"/>
        <v>0.34278420756191058</v>
      </c>
      <c r="D257" s="5">
        <f t="shared" si="19"/>
        <v>0.16973971458218229</v>
      </c>
      <c r="E257" s="5">
        <v>52.722000000000001</v>
      </c>
      <c r="F257" s="5">
        <v>57.546999999999997</v>
      </c>
      <c r="G257" s="5">
        <f t="shared" si="20"/>
        <v>0.32070708606814158</v>
      </c>
      <c r="H257" s="5">
        <f t="shared" si="21"/>
        <v>0.48244496235810935</v>
      </c>
      <c r="I257" s="5">
        <v>31.967400000000001</v>
      </c>
      <c r="J257" s="5">
        <v>27.001100000000001</v>
      </c>
      <c r="K257" s="5">
        <f t="shared" si="22"/>
        <v>0.57466073922805483</v>
      </c>
      <c r="L257" s="5">
        <f t="shared" si="23"/>
        <v>0.49811462072884116</v>
      </c>
    </row>
    <row r="258" spans="1:12" ht="20" customHeight="1" x14ac:dyDescent="0.15">
      <c r="A258" s="25">
        <v>37.881</v>
      </c>
      <c r="B258" s="4">
        <v>6.3497000000000003</v>
      </c>
      <c r="C258" s="5">
        <f t="shared" si="18"/>
        <v>0.34412870873380691</v>
      </c>
      <c r="D258" s="5">
        <f t="shared" si="19"/>
        <v>0.10695924912744081</v>
      </c>
      <c r="E258" s="5">
        <v>52.929000000000002</v>
      </c>
      <c r="F258" s="5">
        <v>60.289000000000001</v>
      </c>
      <c r="G258" s="5">
        <f t="shared" si="20"/>
        <v>0.3219662637703552</v>
      </c>
      <c r="H258" s="5">
        <f t="shared" si="21"/>
        <v>0.50543250448516963</v>
      </c>
      <c r="I258" s="5">
        <v>32.093200000000003</v>
      </c>
      <c r="J258" s="5">
        <v>27.508900000000001</v>
      </c>
      <c r="K258" s="5">
        <f t="shared" si="22"/>
        <v>0.57692217809999591</v>
      </c>
      <c r="L258" s="5">
        <f t="shared" si="23"/>
        <v>0.5074824836827988</v>
      </c>
    </row>
    <row r="259" spans="1:12" ht="20" customHeight="1" x14ac:dyDescent="0.15">
      <c r="A259" s="25">
        <v>38.03</v>
      </c>
      <c r="B259" s="4">
        <v>6.8769999999999998</v>
      </c>
      <c r="C259" s="5">
        <f t="shared" ref="C259:C322" si="24">$A259/110.078</f>
        <v>0.34548229437308092</v>
      </c>
      <c r="D259" s="5">
        <f t="shared" ref="D259:D322" si="25">B259/59.3656</f>
        <v>0.11584149743285674</v>
      </c>
      <c r="E259" s="5">
        <v>53.137</v>
      </c>
      <c r="F259" s="5">
        <v>52.902000000000001</v>
      </c>
      <c r="G259" s="5">
        <f t="shared" ref="G259:G322" si="26">E259/164.393</f>
        <v>0.32323152445663744</v>
      </c>
      <c r="H259" s="5">
        <f t="shared" ref="H259:H322" si="27">F259/119.282</f>
        <v>0.44350363005315135</v>
      </c>
      <c r="I259" s="5">
        <v>32.219099999999997</v>
      </c>
      <c r="J259" s="5">
        <v>29.6051</v>
      </c>
      <c r="K259" s="5">
        <f t="shared" ref="K259:K322" si="28">I259/55.6283</f>
        <v>0.57918541461809903</v>
      </c>
      <c r="L259" s="5">
        <f t="shared" ref="L259:L322" si="29">J259/54.2066</f>
        <v>0.54615305147343685</v>
      </c>
    </row>
    <row r="260" spans="1:12" ht="20" customHeight="1" x14ac:dyDescent="0.15">
      <c r="A260" s="25">
        <v>38.177999999999997</v>
      </c>
      <c r="B260" s="4">
        <v>9.5648</v>
      </c>
      <c r="C260" s="5">
        <f t="shared" si="24"/>
        <v>0.34682679554497714</v>
      </c>
      <c r="D260" s="5">
        <f t="shared" si="25"/>
        <v>0.16111687576643713</v>
      </c>
      <c r="E260" s="5">
        <v>53.344999999999999</v>
      </c>
      <c r="F260" s="5">
        <v>53.59</v>
      </c>
      <c r="G260" s="5">
        <f t="shared" si="26"/>
        <v>0.32449678514291969</v>
      </c>
      <c r="H260" s="5">
        <f t="shared" si="27"/>
        <v>0.44927147432135617</v>
      </c>
      <c r="I260" s="5">
        <v>32.344900000000003</v>
      </c>
      <c r="J260" s="5">
        <v>28.353200000000001</v>
      </c>
      <c r="K260" s="5">
        <f t="shared" si="28"/>
        <v>0.58144685349004011</v>
      </c>
      <c r="L260" s="5">
        <f t="shared" si="29"/>
        <v>0.52305807779864444</v>
      </c>
    </row>
    <row r="261" spans="1:12" ht="20" customHeight="1" x14ac:dyDescent="0.15">
      <c r="A261" s="25">
        <v>38.326999999999998</v>
      </c>
      <c r="B261" s="4">
        <v>10.3597</v>
      </c>
      <c r="C261" s="5">
        <f t="shared" si="24"/>
        <v>0.34818038118425115</v>
      </c>
      <c r="D261" s="5">
        <f t="shared" si="25"/>
        <v>0.17450678507418438</v>
      </c>
      <c r="E261" s="5">
        <v>53.552</v>
      </c>
      <c r="F261" s="5">
        <v>49.311999999999998</v>
      </c>
      <c r="G261" s="5">
        <f t="shared" si="26"/>
        <v>0.32575596284513331</v>
      </c>
      <c r="H261" s="5">
        <f t="shared" si="27"/>
        <v>0.4134068845257457</v>
      </c>
      <c r="I261" s="5">
        <v>32.470799999999997</v>
      </c>
      <c r="J261" s="5">
        <v>26.7089</v>
      </c>
      <c r="K261" s="5">
        <f t="shared" si="28"/>
        <v>0.58371009000814322</v>
      </c>
      <c r="L261" s="5">
        <f t="shared" si="29"/>
        <v>0.49272413322362957</v>
      </c>
    </row>
    <row r="262" spans="1:12" ht="20" customHeight="1" x14ac:dyDescent="0.15">
      <c r="A262" s="25">
        <v>38.475000000000001</v>
      </c>
      <c r="B262" s="4">
        <v>8.2794000000000008</v>
      </c>
      <c r="C262" s="5">
        <f t="shared" si="24"/>
        <v>0.34952488235614748</v>
      </c>
      <c r="D262" s="5">
        <f t="shared" si="25"/>
        <v>0.13946460576495481</v>
      </c>
      <c r="E262" s="5">
        <v>53.76</v>
      </c>
      <c r="F262" s="5">
        <v>43.387999999999998</v>
      </c>
      <c r="G262" s="5">
        <f t="shared" si="26"/>
        <v>0.32702122353141555</v>
      </c>
      <c r="H262" s="5">
        <f t="shared" si="27"/>
        <v>0.36374306265823847</v>
      </c>
      <c r="I262" s="5">
        <v>32.596699999999998</v>
      </c>
      <c r="J262" s="5">
        <v>25.712299999999999</v>
      </c>
      <c r="K262" s="5">
        <f t="shared" si="28"/>
        <v>0.58597332652624645</v>
      </c>
      <c r="L262" s="5">
        <f t="shared" si="29"/>
        <v>0.47433891813911955</v>
      </c>
    </row>
    <row r="263" spans="1:12" ht="20" customHeight="1" x14ac:dyDescent="0.15">
      <c r="A263" s="25">
        <v>38.624000000000002</v>
      </c>
      <c r="B263" s="4">
        <v>9.5789000000000009</v>
      </c>
      <c r="C263" s="5">
        <f t="shared" si="24"/>
        <v>0.35087846799542144</v>
      </c>
      <c r="D263" s="5">
        <f t="shared" si="25"/>
        <v>0.16135438705243441</v>
      </c>
      <c r="E263" s="5">
        <v>53.966999999999999</v>
      </c>
      <c r="F263" s="5">
        <v>47.433999999999997</v>
      </c>
      <c r="G263" s="5">
        <f t="shared" si="26"/>
        <v>0.32828040123362917</v>
      </c>
      <c r="H263" s="5">
        <f t="shared" si="27"/>
        <v>0.39766268171224495</v>
      </c>
      <c r="I263" s="5">
        <v>32.722499999999997</v>
      </c>
      <c r="J263" s="5">
        <v>27.9619</v>
      </c>
      <c r="K263" s="5">
        <f t="shared" si="28"/>
        <v>0.58823476539818753</v>
      </c>
      <c r="L263" s="5">
        <f t="shared" si="29"/>
        <v>0.51583939963030334</v>
      </c>
    </row>
    <row r="264" spans="1:12" ht="20" customHeight="1" x14ac:dyDescent="0.15">
      <c r="A264" s="25">
        <v>38.771999999999998</v>
      </c>
      <c r="B264" s="4">
        <v>12.1691</v>
      </c>
      <c r="C264" s="5">
        <f t="shared" si="24"/>
        <v>0.35222296916731771</v>
      </c>
      <c r="D264" s="5">
        <f t="shared" si="25"/>
        <v>0.20498571563329604</v>
      </c>
      <c r="E264" s="5">
        <v>54.174999999999997</v>
      </c>
      <c r="F264" s="5">
        <v>46.372</v>
      </c>
      <c r="G264" s="5">
        <f t="shared" si="26"/>
        <v>0.32954566191991141</v>
      </c>
      <c r="H264" s="5">
        <f t="shared" si="27"/>
        <v>0.38875941047266144</v>
      </c>
      <c r="I264" s="5">
        <v>32.848399999999998</v>
      </c>
      <c r="J264" s="5">
        <v>29.226400000000002</v>
      </c>
      <c r="K264" s="5">
        <f t="shared" si="28"/>
        <v>0.59049800191629076</v>
      </c>
      <c r="L264" s="5">
        <f t="shared" si="29"/>
        <v>0.53916681732482763</v>
      </c>
    </row>
    <row r="265" spans="1:12" ht="20" customHeight="1" x14ac:dyDescent="0.15">
      <c r="A265" s="25">
        <v>38.920999999999999</v>
      </c>
      <c r="B265" s="4">
        <v>10.2097</v>
      </c>
      <c r="C265" s="5">
        <f t="shared" si="24"/>
        <v>0.35357655480659167</v>
      </c>
      <c r="D265" s="5">
        <f t="shared" si="25"/>
        <v>0.1719800692657027</v>
      </c>
      <c r="E265" s="5">
        <v>54.381999999999998</v>
      </c>
      <c r="F265" s="5">
        <v>47.981000000000002</v>
      </c>
      <c r="G265" s="5">
        <f t="shared" si="26"/>
        <v>0.33080483962212504</v>
      </c>
      <c r="H265" s="5">
        <f t="shared" si="27"/>
        <v>0.40224845324525077</v>
      </c>
      <c r="I265" s="5">
        <v>32.974200000000003</v>
      </c>
      <c r="J265" s="5">
        <v>30.374400000000001</v>
      </c>
      <c r="K265" s="5">
        <f t="shared" si="28"/>
        <v>0.59275944078823195</v>
      </c>
      <c r="L265" s="5">
        <f t="shared" si="29"/>
        <v>0.56034505023373538</v>
      </c>
    </row>
    <row r="266" spans="1:12" ht="20" customHeight="1" x14ac:dyDescent="0.15">
      <c r="A266" s="25">
        <v>39.069000000000003</v>
      </c>
      <c r="B266" s="4">
        <v>6.7148000000000003</v>
      </c>
      <c r="C266" s="5">
        <f t="shared" si="24"/>
        <v>0.354921055978488</v>
      </c>
      <c r="D266" s="5">
        <f t="shared" si="25"/>
        <v>0.11310927540528522</v>
      </c>
      <c r="E266" s="5">
        <v>54.59</v>
      </c>
      <c r="F266" s="5">
        <v>45.430999999999997</v>
      </c>
      <c r="G266" s="5">
        <f t="shared" si="26"/>
        <v>0.33207010030840733</v>
      </c>
      <c r="H266" s="5">
        <f t="shared" si="27"/>
        <v>0.38087054207675924</v>
      </c>
      <c r="I266" s="5">
        <v>33.100099999999998</v>
      </c>
      <c r="J266" s="5">
        <v>32.730600000000003</v>
      </c>
      <c r="K266" s="5">
        <f t="shared" si="28"/>
        <v>0.59502267730633496</v>
      </c>
      <c r="L266" s="5">
        <f t="shared" si="29"/>
        <v>0.60381208192360347</v>
      </c>
    </row>
    <row r="267" spans="1:12" ht="20" customHeight="1" x14ac:dyDescent="0.15">
      <c r="A267" s="25">
        <v>39.218000000000004</v>
      </c>
      <c r="B267" s="4">
        <v>7.6428000000000003</v>
      </c>
      <c r="C267" s="5">
        <f t="shared" si="24"/>
        <v>0.35627464161776196</v>
      </c>
      <c r="D267" s="5">
        <f t="shared" si="25"/>
        <v>0.12874122387375855</v>
      </c>
      <c r="E267" s="5">
        <v>54.798000000000002</v>
      </c>
      <c r="F267" s="5">
        <v>50.091999999999999</v>
      </c>
      <c r="G267" s="5">
        <f t="shared" si="26"/>
        <v>0.33333536099468958</v>
      </c>
      <c r="H267" s="5">
        <f t="shared" si="27"/>
        <v>0.41994601029493134</v>
      </c>
      <c r="I267" s="5">
        <v>33.225900000000003</v>
      </c>
      <c r="J267" s="5">
        <v>35.1584</v>
      </c>
      <c r="K267" s="5">
        <f t="shared" si="28"/>
        <v>0.59728411617827615</v>
      </c>
      <c r="L267" s="5">
        <f t="shared" si="29"/>
        <v>0.64859998597956703</v>
      </c>
    </row>
    <row r="268" spans="1:12" ht="20" customHeight="1" x14ac:dyDescent="0.15">
      <c r="A268" s="25">
        <v>39.366999999999997</v>
      </c>
      <c r="B268" s="4">
        <v>10.241400000000001</v>
      </c>
      <c r="C268" s="5">
        <f t="shared" si="24"/>
        <v>0.35762822725703591</v>
      </c>
      <c r="D268" s="5">
        <f t="shared" si="25"/>
        <v>0.17251404853989516</v>
      </c>
      <c r="E268" s="5">
        <v>55.005000000000003</v>
      </c>
      <c r="F268" s="5">
        <v>40.368000000000002</v>
      </c>
      <c r="G268" s="5">
        <f t="shared" si="26"/>
        <v>0.33459453869690314</v>
      </c>
      <c r="H268" s="5">
        <f t="shared" si="27"/>
        <v>0.3384249090390839</v>
      </c>
      <c r="I268" s="5">
        <v>33.351799999999997</v>
      </c>
      <c r="J268" s="5">
        <v>30.712599999999998</v>
      </c>
      <c r="K268" s="5">
        <f t="shared" si="28"/>
        <v>0.59954735269637927</v>
      </c>
      <c r="L268" s="5">
        <f t="shared" si="29"/>
        <v>0.56658414289034909</v>
      </c>
    </row>
    <row r="269" spans="1:12" ht="20" customHeight="1" x14ac:dyDescent="0.15">
      <c r="A269" s="25">
        <v>39.515000000000001</v>
      </c>
      <c r="B269" s="4">
        <v>8.6469000000000005</v>
      </c>
      <c r="C269" s="5">
        <f t="shared" si="24"/>
        <v>0.35897272842893219</v>
      </c>
      <c r="D269" s="5">
        <f t="shared" si="25"/>
        <v>0.1456550594957349</v>
      </c>
      <c r="E269" s="5">
        <v>55.213000000000001</v>
      </c>
      <c r="F269" s="5">
        <v>52.353999999999999</v>
      </c>
      <c r="G269" s="5">
        <f t="shared" si="26"/>
        <v>0.33585979938318544</v>
      </c>
      <c r="H269" s="5">
        <f t="shared" si="27"/>
        <v>0.43890947502556965</v>
      </c>
      <c r="I269" s="5">
        <v>33.477600000000002</v>
      </c>
      <c r="J269" s="5">
        <v>26.362300000000001</v>
      </c>
      <c r="K269" s="5">
        <f t="shared" si="28"/>
        <v>0.60180879156832046</v>
      </c>
      <c r="L269" s="5">
        <f t="shared" si="29"/>
        <v>0.48633007788719457</v>
      </c>
    </row>
    <row r="270" spans="1:12" ht="20" customHeight="1" x14ac:dyDescent="0.15">
      <c r="A270" s="25">
        <v>39.664000000000001</v>
      </c>
      <c r="B270" s="4">
        <v>7.3105000000000002</v>
      </c>
      <c r="C270" s="5">
        <f t="shared" si="24"/>
        <v>0.3603263140682062</v>
      </c>
      <c r="D270" s="5">
        <f t="shared" si="25"/>
        <v>0.1231437061193688</v>
      </c>
      <c r="E270" s="5">
        <v>55.42</v>
      </c>
      <c r="F270" s="5">
        <v>52.366999999999997</v>
      </c>
      <c r="G270" s="5">
        <f t="shared" si="26"/>
        <v>0.33711897708539901</v>
      </c>
      <c r="H270" s="5">
        <f t="shared" si="27"/>
        <v>0.4390184604550561</v>
      </c>
      <c r="I270" s="5">
        <v>33.603499999999997</v>
      </c>
      <c r="J270" s="5">
        <v>24.444600000000001</v>
      </c>
      <c r="K270" s="5">
        <f t="shared" si="28"/>
        <v>0.60407202808642357</v>
      </c>
      <c r="L270" s="5">
        <f t="shared" si="29"/>
        <v>0.45095246704275865</v>
      </c>
    </row>
    <row r="271" spans="1:12" ht="20" customHeight="1" x14ac:dyDescent="0.15">
      <c r="A271" s="25">
        <v>39.811999999999998</v>
      </c>
      <c r="B271" s="4">
        <v>8.6859999999999999</v>
      </c>
      <c r="C271" s="5">
        <f t="shared" si="24"/>
        <v>0.36167081524010242</v>
      </c>
      <c r="D271" s="5">
        <f t="shared" si="25"/>
        <v>0.14631369008314579</v>
      </c>
      <c r="E271" s="5">
        <v>55.628</v>
      </c>
      <c r="F271" s="5">
        <v>53.027999999999999</v>
      </c>
      <c r="G271" s="5">
        <f t="shared" si="26"/>
        <v>0.33838423777168125</v>
      </c>
      <c r="H271" s="5">
        <f t="shared" si="27"/>
        <v>0.44455995036971213</v>
      </c>
      <c r="I271" s="5">
        <v>33.729399999999998</v>
      </c>
      <c r="J271" s="5">
        <v>25.8064</v>
      </c>
      <c r="K271" s="5">
        <f t="shared" si="28"/>
        <v>0.6063352646045268</v>
      </c>
      <c r="L271" s="5">
        <f t="shared" si="29"/>
        <v>0.47607486911187935</v>
      </c>
    </row>
    <row r="272" spans="1:12" ht="20" customHeight="1" x14ac:dyDescent="0.15">
      <c r="A272" s="25">
        <v>39.960999999999999</v>
      </c>
      <c r="B272" s="4">
        <v>7.8228999999999997</v>
      </c>
      <c r="C272" s="5">
        <f t="shared" si="24"/>
        <v>0.36302440087937643</v>
      </c>
      <c r="D272" s="5">
        <f t="shared" si="25"/>
        <v>0.13177496732114222</v>
      </c>
      <c r="E272" s="5">
        <v>55.835000000000001</v>
      </c>
      <c r="F272" s="5">
        <v>58.594000000000001</v>
      </c>
      <c r="G272" s="5">
        <f t="shared" si="26"/>
        <v>0.33964341547389487</v>
      </c>
      <c r="H272" s="5">
        <f t="shared" si="27"/>
        <v>0.4912224811790547</v>
      </c>
      <c r="I272" s="5">
        <v>33.855200000000004</v>
      </c>
      <c r="J272" s="5">
        <v>25.523499999999999</v>
      </c>
      <c r="K272" s="5">
        <f t="shared" si="28"/>
        <v>0.60859670347646799</v>
      </c>
      <c r="L272" s="5">
        <f t="shared" si="29"/>
        <v>0.47085594743075565</v>
      </c>
    </row>
    <row r="273" spans="1:12" ht="20" customHeight="1" x14ac:dyDescent="0.15">
      <c r="A273" s="25">
        <v>40.109000000000002</v>
      </c>
      <c r="B273" s="4">
        <v>6.3739999999999997</v>
      </c>
      <c r="C273" s="5">
        <f t="shared" si="24"/>
        <v>0.36436890205127276</v>
      </c>
      <c r="D273" s="5">
        <f t="shared" si="25"/>
        <v>0.10736857708841484</v>
      </c>
      <c r="E273" s="5">
        <v>56.042999999999999</v>
      </c>
      <c r="F273" s="5">
        <v>55.439</v>
      </c>
      <c r="G273" s="5">
        <f t="shared" si="26"/>
        <v>0.34090867616017712</v>
      </c>
      <c r="H273" s="5">
        <f t="shared" si="27"/>
        <v>0.46477255579215643</v>
      </c>
      <c r="I273" s="5">
        <v>33.981099999999998</v>
      </c>
      <c r="J273" s="5">
        <v>27.987200000000001</v>
      </c>
      <c r="K273" s="5">
        <f t="shared" si="28"/>
        <v>0.610859939994571</v>
      </c>
      <c r="L273" s="5">
        <f t="shared" si="29"/>
        <v>0.5163061324635746</v>
      </c>
    </row>
    <row r="274" spans="1:12" ht="20" customHeight="1" x14ac:dyDescent="0.15">
      <c r="A274" s="25">
        <v>40.258000000000003</v>
      </c>
      <c r="B274" s="4">
        <v>9.6326000000000001</v>
      </c>
      <c r="C274" s="5">
        <f t="shared" si="24"/>
        <v>0.36572248769054672</v>
      </c>
      <c r="D274" s="5">
        <f t="shared" si="25"/>
        <v>0.16225895131187085</v>
      </c>
      <c r="E274" s="5">
        <v>56.250999999999998</v>
      </c>
      <c r="F274" s="5">
        <v>66.724999999999994</v>
      </c>
      <c r="G274" s="5">
        <f t="shared" si="26"/>
        <v>0.34217393684645936</v>
      </c>
      <c r="H274" s="5">
        <f t="shared" si="27"/>
        <v>0.55938867557552685</v>
      </c>
      <c r="I274" s="5">
        <v>34.106900000000003</v>
      </c>
      <c r="J274" s="5">
        <v>32.851599999999998</v>
      </c>
      <c r="K274" s="5">
        <f t="shared" si="28"/>
        <v>0.61312137886651219</v>
      </c>
      <c r="L274" s="5">
        <f t="shared" si="29"/>
        <v>0.60604428243055264</v>
      </c>
    </row>
    <row r="275" spans="1:12" ht="20" customHeight="1" x14ac:dyDescent="0.15">
      <c r="A275" s="25">
        <v>40.405999999999999</v>
      </c>
      <c r="B275" s="4">
        <v>8.0945999999999998</v>
      </c>
      <c r="C275" s="5">
        <f t="shared" si="24"/>
        <v>0.36706698886244299</v>
      </c>
      <c r="D275" s="5">
        <f t="shared" si="25"/>
        <v>0.13635169188890536</v>
      </c>
      <c r="E275" s="5">
        <v>56.457999999999998</v>
      </c>
      <c r="F275" s="5">
        <v>58.853000000000002</v>
      </c>
      <c r="G275" s="5">
        <f t="shared" si="26"/>
        <v>0.34343311454867298</v>
      </c>
      <c r="H275" s="5">
        <f t="shared" si="27"/>
        <v>0.49339380627420737</v>
      </c>
      <c r="I275" s="5">
        <v>34.232799999999997</v>
      </c>
      <c r="J275" s="5">
        <v>27.071000000000002</v>
      </c>
      <c r="K275" s="5">
        <f t="shared" si="28"/>
        <v>0.61538461538461531</v>
      </c>
      <c r="L275" s="5">
        <f t="shared" si="29"/>
        <v>0.49940413160021108</v>
      </c>
    </row>
    <row r="276" spans="1:12" ht="20" customHeight="1" x14ac:dyDescent="0.15">
      <c r="A276" s="25">
        <v>40.555</v>
      </c>
      <c r="B276" s="4">
        <v>11.315799999999999</v>
      </c>
      <c r="C276" s="5">
        <f t="shared" si="24"/>
        <v>0.36842057450171695</v>
      </c>
      <c r="D276" s="5">
        <f t="shared" si="25"/>
        <v>0.19061207163744659</v>
      </c>
      <c r="E276" s="5">
        <v>56.665999999999997</v>
      </c>
      <c r="F276" s="5">
        <v>54.174999999999997</v>
      </c>
      <c r="G276" s="5">
        <f t="shared" si="26"/>
        <v>0.34469837523495522</v>
      </c>
      <c r="H276" s="5">
        <f t="shared" si="27"/>
        <v>0.4541758186482453</v>
      </c>
      <c r="I276" s="5">
        <v>34.358600000000003</v>
      </c>
      <c r="J276" s="5">
        <v>26.308</v>
      </c>
      <c r="K276" s="5">
        <f t="shared" si="28"/>
        <v>0.6176460542565565</v>
      </c>
      <c r="L276" s="5">
        <f t="shared" si="29"/>
        <v>0.48532835484977843</v>
      </c>
    </row>
    <row r="277" spans="1:12" ht="20" customHeight="1" x14ac:dyDescent="0.15">
      <c r="A277" s="25">
        <v>40.704000000000001</v>
      </c>
      <c r="B277" s="4">
        <v>8.7118000000000002</v>
      </c>
      <c r="C277" s="5">
        <f t="shared" si="24"/>
        <v>0.3697741601409909</v>
      </c>
      <c r="D277" s="5">
        <f t="shared" si="25"/>
        <v>0.14674828520220465</v>
      </c>
      <c r="E277" s="5">
        <v>56.872999999999998</v>
      </c>
      <c r="F277" s="5">
        <v>54.250999999999998</v>
      </c>
      <c r="G277" s="5">
        <f t="shared" si="26"/>
        <v>0.34595755293716884</v>
      </c>
      <c r="H277" s="5">
        <f t="shared" si="27"/>
        <v>0.45481296423601214</v>
      </c>
      <c r="I277" s="5">
        <v>34.484499999999997</v>
      </c>
      <c r="J277" s="5">
        <v>26.0398</v>
      </c>
      <c r="K277" s="5">
        <f t="shared" si="28"/>
        <v>0.61990929077465962</v>
      </c>
      <c r="L277" s="5">
        <f t="shared" si="29"/>
        <v>0.48038061785834196</v>
      </c>
    </row>
    <row r="278" spans="1:12" ht="20" customHeight="1" x14ac:dyDescent="0.15">
      <c r="A278" s="25">
        <v>40.851999999999997</v>
      </c>
      <c r="B278" s="4">
        <v>13.605499999999999</v>
      </c>
      <c r="C278" s="5">
        <f t="shared" si="24"/>
        <v>0.37111866131288718</v>
      </c>
      <c r="D278" s="5">
        <f t="shared" si="25"/>
        <v>0.22918154621531661</v>
      </c>
      <c r="E278" s="5">
        <v>57.081000000000003</v>
      </c>
      <c r="F278" s="5">
        <v>51.756</v>
      </c>
      <c r="G278" s="5">
        <f t="shared" si="26"/>
        <v>0.34722281362345114</v>
      </c>
      <c r="H278" s="5">
        <f t="shared" si="27"/>
        <v>0.43389614526919401</v>
      </c>
      <c r="I278" s="5">
        <v>34.610300000000002</v>
      </c>
      <c r="J278" s="5">
        <v>22.8842</v>
      </c>
      <c r="K278" s="5">
        <f t="shared" si="28"/>
        <v>0.6221707296466007</v>
      </c>
      <c r="L278" s="5">
        <f t="shared" si="29"/>
        <v>0.42216630447214915</v>
      </c>
    </row>
    <row r="279" spans="1:12" ht="20" customHeight="1" x14ac:dyDescent="0.15">
      <c r="A279" s="25">
        <v>41.000999999999998</v>
      </c>
      <c r="B279" s="4">
        <v>9.9420999999999999</v>
      </c>
      <c r="C279" s="5">
        <f t="shared" si="24"/>
        <v>0.37247224695216119</v>
      </c>
      <c r="D279" s="5">
        <f t="shared" si="25"/>
        <v>0.16747240826337137</v>
      </c>
      <c r="E279" s="5">
        <v>57.287999999999997</v>
      </c>
      <c r="F279" s="5">
        <v>54.606000000000002</v>
      </c>
      <c r="G279" s="5">
        <f t="shared" si="26"/>
        <v>0.34848199132566471</v>
      </c>
      <c r="H279" s="5">
        <f t="shared" si="27"/>
        <v>0.45778910481044921</v>
      </c>
      <c r="I279" s="5">
        <v>34.736199999999997</v>
      </c>
      <c r="J279" s="5">
        <v>23.502099999999999</v>
      </c>
      <c r="K279" s="5">
        <f t="shared" si="28"/>
        <v>0.62443396616470381</v>
      </c>
      <c r="L279" s="5">
        <f t="shared" si="29"/>
        <v>0.43356528540804989</v>
      </c>
    </row>
    <row r="280" spans="1:12" ht="20" customHeight="1" x14ac:dyDescent="0.15">
      <c r="A280" s="25">
        <v>41.149000000000001</v>
      </c>
      <c r="B280" s="4">
        <v>5.7324000000000002</v>
      </c>
      <c r="C280" s="5">
        <f t="shared" si="24"/>
        <v>0.37381674812405746</v>
      </c>
      <c r="D280" s="5">
        <f t="shared" si="25"/>
        <v>9.6560971336935864E-2</v>
      </c>
      <c r="E280" s="5">
        <v>57.496000000000002</v>
      </c>
      <c r="F280" s="5">
        <v>58.85</v>
      </c>
      <c r="G280" s="5">
        <f t="shared" si="26"/>
        <v>0.34974725201194701</v>
      </c>
      <c r="H280" s="5">
        <f t="shared" si="27"/>
        <v>0.49336865579047973</v>
      </c>
      <c r="I280" s="5">
        <v>34.862099999999998</v>
      </c>
      <c r="J280" s="5">
        <v>21.656099999999999</v>
      </c>
      <c r="K280" s="5">
        <f t="shared" si="28"/>
        <v>0.62669720268280704</v>
      </c>
      <c r="L280" s="5">
        <f t="shared" si="29"/>
        <v>0.39951039172351704</v>
      </c>
    </row>
    <row r="281" spans="1:12" ht="20" customHeight="1" x14ac:dyDescent="0.15">
      <c r="A281" s="25">
        <v>41.298000000000002</v>
      </c>
      <c r="B281" s="4">
        <v>7.5202</v>
      </c>
      <c r="C281" s="5">
        <f t="shared" si="24"/>
        <v>0.37517033376333148</v>
      </c>
      <c r="D281" s="5">
        <f t="shared" si="25"/>
        <v>0.12667605481962618</v>
      </c>
      <c r="E281" s="5">
        <v>57.703000000000003</v>
      </c>
      <c r="F281" s="5">
        <v>67.917000000000002</v>
      </c>
      <c r="G281" s="5">
        <f t="shared" si="26"/>
        <v>0.35100642971416057</v>
      </c>
      <c r="H281" s="5">
        <f t="shared" si="27"/>
        <v>0.56938180110997472</v>
      </c>
      <c r="I281" s="5">
        <v>34.987900000000003</v>
      </c>
      <c r="J281" s="5">
        <v>23.790099999999999</v>
      </c>
      <c r="K281" s="5">
        <f t="shared" si="28"/>
        <v>0.62895864155474823</v>
      </c>
      <c r="L281" s="5">
        <f t="shared" si="29"/>
        <v>0.43887829157335079</v>
      </c>
    </row>
    <row r="282" spans="1:12" ht="20" customHeight="1" x14ac:dyDescent="0.15">
      <c r="A282" s="25">
        <v>41.445999999999998</v>
      </c>
      <c r="B282" s="4">
        <v>4.4584000000000001</v>
      </c>
      <c r="C282" s="5">
        <f t="shared" si="24"/>
        <v>0.37651483493522769</v>
      </c>
      <c r="D282" s="5">
        <f t="shared" si="25"/>
        <v>7.5100731736898144E-2</v>
      </c>
      <c r="E282" s="5">
        <v>57.911000000000001</v>
      </c>
      <c r="F282" s="5">
        <v>64.173000000000002</v>
      </c>
      <c r="G282" s="5">
        <f t="shared" si="26"/>
        <v>0.35227169040044287</v>
      </c>
      <c r="H282" s="5">
        <f t="shared" si="27"/>
        <v>0.53799399741788367</v>
      </c>
      <c r="I282" s="5">
        <v>35.113799999999998</v>
      </c>
      <c r="J282" s="5">
        <v>24.0395</v>
      </c>
      <c r="K282" s="5">
        <f t="shared" si="28"/>
        <v>0.63122187807285135</v>
      </c>
      <c r="L282" s="5">
        <f t="shared" si="29"/>
        <v>0.44347920732899682</v>
      </c>
    </row>
    <row r="283" spans="1:12" ht="20" customHeight="1" x14ac:dyDescent="0.15">
      <c r="A283" s="25">
        <v>41.594999999999999</v>
      </c>
      <c r="B283" s="4">
        <v>4.8503999999999996</v>
      </c>
      <c r="C283" s="5">
        <f t="shared" si="24"/>
        <v>0.37786842057450171</v>
      </c>
      <c r="D283" s="5">
        <f t="shared" si="25"/>
        <v>8.1703882383063586E-2</v>
      </c>
      <c r="E283" s="5">
        <v>58.119</v>
      </c>
      <c r="F283" s="5">
        <v>64.731999999999999</v>
      </c>
      <c r="G283" s="5">
        <f t="shared" si="26"/>
        <v>0.35353695108672512</v>
      </c>
      <c r="H283" s="5">
        <f t="shared" si="27"/>
        <v>0.54268037088580001</v>
      </c>
      <c r="I283" s="5">
        <v>35.239600000000003</v>
      </c>
      <c r="J283" s="5">
        <v>23.007999999999999</v>
      </c>
      <c r="K283" s="5">
        <f t="shared" si="28"/>
        <v>0.63348331694479254</v>
      </c>
      <c r="L283" s="5">
        <f t="shared" si="29"/>
        <v>0.42445015920570556</v>
      </c>
    </row>
    <row r="284" spans="1:12" ht="20" customHeight="1" x14ac:dyDescent="0.15">
      <c r="A284" s="25">
        <v>41.743000000000002</v>
      </c>
      <c r="B284" s="4">
        <v>5.6096000000000004</v>
      </c>
      <c r="C284" s="5">
        <f t="shared" si="24"/>
        <v>0.37921292174639804</v>
      </c>
      <c r="D284" s="5">
        <f t="shared" si="25"/>
        <v>9.4492433328392203E-2</v>
      </c>
      <c r="E284" s="5">
        <v>58.326000000000001</v>
      </c>
      <c r="F284" s="5">
        <v>57.837000000000003</v>
      </c>
      <c r="G284" s="5">
        <f t="shared" si="26"/>
        <v>0.35479612878893868</v>
      </c>
      <c r="H284" s="5">
        <f t="shared" si="27"/>
        <v>0.48487617578511433</v>
      </c>
      <c r="I284" s="5">
        <v>35.365499999999997</v>
      </c>
      <c r="J284" s="5">
        <v>33.084600000000002</v>
      </c>
      <c r="K284" s="5">
        <f t="shared" si="28"/>
        <v>0.63574655346289555</v>
      </c>
      <c r="L284" s="5">
        <f t="shared" si="29"/>
        <v>0.61034265200178572</v>
      </c>
    </row>
    <row r="285" spans="1:12" ht="20" customHeight="1" x14ac:dyDescent="0.15">
      <c r="A285" s="25">
        <v>41.892000000000003</v>
      </c>
      <c r="B285" s="4">
        <v>5.2442000000000002</v>
      </c>
      <c r="C285" s="5">
        <f t="shared" si="24"/>
        <v>0.38056650738567199</v>
      </c>
      <c r="D285" s="5">
        <f t="shared" si="25"/>
        <v>8.8337353618930831E-2</v>
      </c>
      <c r="E285" s="5">
        <v>58.533999999999999</v>
      </c>
      <c r="F285" s="5">
        <v>52.134999999999998</v>
      </c>
      <c r="G285" s="5">
        <f t="shared" si="26"/>
        <v>0.35606138947522098</v>
      </c>
      <c r="H285" s="5">
        <f t="shared" si="27"/>
        <v>0.43707348971345217</v>
      </c>
      <c r="I285" s="5">
        <v>35.491300000000003</v>
      </c>
      <c r="J285" s="5">
        <v>27.102</v>
      </c>
      <c r="K285" s="5">
        <f t="shared" si="28"/>
        <v>0.63800799233483674</v>
      </c>
      <c r="L285" s="5">
        <f t="shared" si="29"/>
        <v>0.49997601768050381</v>
      </c>
    </row>
    <row r="286" spans="1:12" ht="20" customHeight="1" x14ac:dyDescent="0.15">
      <c r="A286" s="25">
        <v>42.040999999999997</v>
      </c>
      <c r="B286" s="4">
        <v>3.5501999999999998</v>
      </c>
      <c r="C286" s="5">
        <f t="shared" si="24"/>
        <v>0.38192009302494589</v>
      </c>
      <c r="D286" s="5">
        <f t="shared" si="25"/>
        <v>5.9802309755144389E-2</v>
      </c>
      <c r="E286" s="5">
        <v>58.741</v>
      </c>
      <c r="F286" s="5">
        <v>53.037999999999997</v>
      </c>
      <c r="G286" s="5">
        <f t="shared" si="26"/>
        <v>0.35732056717743454</v>
      </c>
      <c r="H286" s="5">
        <f t="shared" si="27"/>
        <v>0.44464378531547089</v>
      </c>
      <c r="I286" s="5">
        <v>35.617199999999997</v>
      </c>
      <c r="J286" s="5">
        <v>26.3005</v>
      </c>
      <c r="K286" s="5">
        <f t="shared" si="28"/>
        <v>0.64027122885293986</v>
      </c>
      <c r="L286" s="5">
        <f t="shared" si="29"/>
        <v>0.48518999531422369</v>
      </c>
    </row>
    <row r="287" spans="1:12" ht="20" customHeight="1" x14ac:dyDescent="0.15">
      <c r="A287" s="25">
        <v>42.189</v>
      </c>
      <c r="B287" s="4">
        <v>9.6119000000000003</v>
      </c>
      <c r="C287" s="5">
        <f t="shared" si="24"/>
        <v>0.38326459419684222</v>
      </c>
      <c r="D287" s="5">
        <f t="shared" si="25"/>
        <v>0.16191026453030039</v>
      </c>
      <c r="E287" s="5">
        <v>58.948999999999998</v>
      </c>
      <c r="F287" s="5">
        <v>50.828000000000003</v>
      </c>
      <c r="G287" s="5">
        <f t="shared" si="26"/>
        <v>0.35858582786371679</v>
      </c>
      <c r="H287" s="5">
        <f t="shared" si="27"/>
        <v>0.42611626230277833</v>
      </c>
      <c r="I287" s="5">
        <v>35.743099999999998</v>
      </c>
      <c r="J287" s="5">
        <v>21.126899999999999</v>
      </c>
      <c r="K287" s="5">
        <f t="shared" si="28"/>
        <v>0.64253446537104308</v>
      </c>
      <c r="L287" s="5">
        <f t="shared" si="29"/>
        <v>0.38974774289477665</v>
      </c>
    </row>
    <row r="288" spans="1:12" ht="20" customHeight="1" x14ac:dyDescent="0.15">
      <c r="A288" s="25">
        <v>42.338000000000001</v>
      </c>
      <c r="B288" s="4">
        <v>7.2484999999999999</v>
      </c>
      <c r="C288" s="5">
        <f t="shared" si="24"/>
        <v>0.38461817983611618</v>
      </c>
      <c r="D288" s="5">
        <f t="shared" si="25"/>
        <v>0.12209933025186304</v>
      </c>
      <c r="E288" s="5">
        <v>59.155999999999999</v>
      </c>
      <c r="F288" s="5">
        <v>49.411000000000001</v>
      </c>
      <c r="G288" s="5">
        <f t="shared" si="26"/>
        <v>0.35984500556593041</v>
      </c>
      <c r="H288" s="5">
        <f t="shared" si="27"/>
        <v>0.41423685048875775</v>
      </c>
      <c r="I288" s="5">
        <v>35.868899999999996</v>
      </c>
      <c r="J288" s="5">
        <v>21.4131</v>
      </c>
      <c r="K288" s="5">
        <f t="shared" si="28"/>
        <v>0.64479590424298416</v>
      </c>
      <c r="L288" s="5">
        <f t="shared" si="29"/>
        <v>0.39502754277154439</v>
      </c>
    </row>
    <row r="289" spans="1:12" ht="20" customHeight="1" x14ac:dyDescent="0.15">
      <c r="A289" s="25">
        <v>42.485999999999997</v>
      </c>
      <c r="B289" s="4">
        <v>5.0350999999999999</v>
      </c>
      <c r="C289" s="5">
        <f t="shared" si="24"/>
        <v>0.38596268100801245</v>
      </c>
      <c r="D289" s="5">
        <f t="shared" si="25"/>
        <v>8.4815111781907371E-2</v>
      </c>
      <c r="E289" s="5">
        <v>59.363999999999997</v>
      </c>
      <c r="F289" s="5">
        <v>55.445999999999998</v>
      </c>
      <c r="G289" s="5">
        <f t="shared" si="26"/>
        <v>0.36111026625221265</v>
      </c>
      <c r="H289" s="5">
        <f t="shared" si="27"/>
        <v>0.46483124025418754</v>
      </c>
      <c r="I289" s="5">
        <v>35.994799999999998</v>
      </c>
      <c r="J289" s="5">
        <v>24.266400000000001</v>
      </c>
      <c r="K289" s="5">
        <f t="shared" si="28"/>
        <v>0.64705914076108739</v>
      </c>
      <c r="L289" s="5">
        <f t="shared" si="29"/>
        <v>0.44766504447797872</v>
      </c>
    </row>
    <row r="290" spans="1:12" ht="20" customHeight="1" x14ac:dyDescent="0.15">
      <c r="A290" s="25">
        <v>42.634999999999998</v>
      </c>
      <c r="B290" s="4">
        <v>3.2654000000000001</v>
      </c>
      <c r="C290" s="5">
        <f t="shared" si="24"/>
        <v>0.38731626664728647</v>
      </c>
      <c r="D290" s="5">
        <f t="shared" si="25"/>
        <v>5.5004918673440512E-2</v>
      </c>
      <c r="E290" s="5">
        <v>59.572000000000003</v>
      </c>
      <c r="F290" s="5">
        <v>52.598999999999997</v>
      </c>
      <c r="G290" s="5">
        <f t="shared" si="26"/>
        <v>0.36237552693849495</v>
      </c>
      <c r="H290" s="5">
        <f t="shared" si="27"/>
        <v>0.44096343119665998</v>
      </c>
      <c r="I290" s="5">
        <v>36.120600000000003</v>
      </c>
      <c r="J290" s="5">
        <v>22.8948</v>
      </c>
      <c r="K290" s="5">
        <f t="shared" si="28"/>
        <v>0.64932057963302858</v>
      </c>
      <c r="L290" s="5">
        <f t="shared" si="29"/>
        <v>0.42236185261573311</v>
      </c>
    </row>
    <row r="291" spans="1:12" ht="20" customHeight="1" x14ac:dyDescent="0.15">
      <c r="A291" s="25">
        <v>42.783000000000001</v>
      </c>
      <c r="B291" s="4">
        <v>3.8654999999999999</v>
      </c>
      <c r="C291" s="5">
        <f t="shared" si="24"/>
        <v>0.38866076781918274</v>
      </c>
      <c r="D291" s="5">
        <f t="shared" si="25"/>
        <v>6.5113466384572882E-2</v>
      </c>
      <c r="E291" s="5">
        <v>59.779000000000003</v>
      </c>
      <c r="F291" s="5">
        <v>42.097999999999999</v>
      </c>
      <c r="G291" s="5">
        <f t="shared" si="26"/>
        <v>0.36363470464070857</v>
      </c>
      <c r="H291" s="5">
        <f t="shared" si="27"/>
        <v>0.35292835465535455</v>
      </c>
      <c r="I291" s="5">
        <v>36.246499999999997</v>
      </c>
      <c r="J291" s="5">
        <v>21.446300000000001</v>
      </c>
      <c r="K291" s="5">
        <f t="shared" si="28"/>
        <v>0.65158381615113159</v>
      </c>
      <c r="L291" s="5">
        <f t="shared" si="29"/>
        <v>0.39564001431559997</v>
      </c>
    </row>
    <row r="292" spans="1:12" ht="20" customHeight="1" x14ac:dyDescent="0.15">
      <c r="A292" s="25">
        <v>42.932000000000002</v>
      </c>
      <c r="B292" s="4">
        <v>3.5308000000000002</v>
      </c>
      <c r="C292" s="5">
        <f t="shared" si="24"/>
        <v>0.39001435345845675</v>
      </c>
      <c r="D292" s="5">
        <f t="shared" si="25"/>
        <v>5.9475521177247428E-2</v>
      </c>
      <c r="E292" s="5">
        <v>59.987000000000002</v>
      </c>
      <c r="F292" s="5">
        <v>49.994999999999997</v>
      </c>
      <c r="G292" s="5">
        <f t="shared" si="26"/>
        <v>0.36489996532699082</v>
      </c>
      <c r="H292" s="5">
        <f t="shared" si="27"/>
        <v>0.41913281132107105</v>
      </c>
      <c r="I292" s="5">
        <v>36.372300000000003</v>
      </c>
      <c r="J292" s="5">
        <v>22.2544</v>
      </c>
      <c r="K292" s="5">
        <f t="shared" si="28"/>
        <v>0.65384525502307278</v>
      </c>
      <c r="L292" s="5">
        <f t="shared" si="29"/>
        <v>0.41054779307316819</v>
      </c>
    </row>
    <row r="293" spans="1:12" ht="20" customHeight="1" x14ac:dyDescent="0.15">
      <c r="A293" s="25">
        <v>43.08</v>
      </c>
      <c r="B293" s="4">
        <v>2.1093999999999999</v>
      </c>
      <c r="C293" s="5">
        <f t="shared" si="24"/>
        <v>0.39135885463035297</v>
      </c>
      <c r="D293" s="5">
        <f t="shared" si="25"/>
        <v>3.5532362176075034E-2</v>
      </c>
      <c r="E293" s="5">
        <v>60.194000000000003</v>
      </c>
      <c r="F293" s="5">
        <v>47.853999999999999</v>
      </c>
      <c r="G293" s="5">
        <f t="shared" si="26"/>
        <v>0.36615914302920444</v>
      </c>
      <c r="H293" s="5">
        <f t="shared" si="27"/>
        <v>0.40118374943411411</v>
      </c>
      <c r="I293" s="5">
        <v>36.498199999999997</v>
      </c>
      <c r="J293" s="5">
        <v>26.520099999999999</v>
      </c>
      <c r="K293" s="5">
        <f t="shared" si="28"/>
        <v>0.6561084915411759</v>
      </c>
      <c r="L293" s="5">
        <f t="shared" si="29"/>
        <v>0.48924116251526562</v>
      </c>
    </row>
    <row r="294" spans="1:12" ht="20" customHeight="1" x14ac:dyDescent="0.15">
      <c r="A294" s="25">
        <v>43.228999999999999</v>
      </c>
      <c r="B294" s="4">
        <v>3.5760999999999998</v>
      </c>
      <c r="C294" s="5">
        <f t="shared" si="24"/>
        <v>0.39271244026962698</v>
      </c>
      <c r="D294" s="5">
        <f t="shared" si="25"/>
        <v>6.023858935140889E-2</v>
      </c>
      <c r="E294" s="5">
        <v>60.402000000000001</v>
      </c>
      <c r="F294" s="5">
        <v>49.576000000000001</v>
      </c>
      <c r="G294" s="5">
        <f t="shared" si="26"/>
        <v>0.36742440371548668</v>
      </c>
      <c r="H294" s="5">
        <f t="shared" si="27"/>
        <v>0.41562012709377777</v>
      </c>
      <c r="I294" s="5">
        <v>36.624000000000002</v>
      </c>
      <c r="J294" s="5">
        <v>22.318100000000001</v>
      </c>
      <c r="K294" s="5">
        <f t="shared" si="28"/>
        <v>0.65836993041311709</v>
      </c>
      <c r="L294" s="5">
        <f t="shared" si="29"/>
        <v>0.41172292672847954</v>
      </c>
    </row>
    <row r="295" spans="1:12" ht="20" customHeight="1" x14ac:dyDescent="0.15">
      <c r="A295" s="25">
        <v>43.378</v>
      </c>
      <c r="B295" s="4">
        <v>3.3681000000000001</v>
      </c>
      <c r="C295" s="5">
        <f t="shared" si="24"/>
        <v>0.39406602590890094</v>
      </c>
      <c r="D295" s="5">
        <f t="shared" si="25"/>
        <v>5.6734876763647635E-2</v>
      </c>
      <c r="E295" s="5">
        <v>60.609000000000002</v>
      </c>
      <c r="F295" s="5">
        <v>51.35</v>
      </c>
      <c r="G295" s="5">
        <f t="shared" si="26"/>
        <v>0.3686835814177003</v>
      </c>
      <c r="H295" s="5">
        <f t="shared" si="27"/>
        <v>0.43049244647138718</v>
      </c>
      <c r="I295" s="5">
        <v>36.749899999999997</v>
      </c>
      <c r="J295" s="5">
        <v>24.4084</v>
      </c>
      <c r="K295" s="5">
        <f t="shared" si="28"/>
        <v>0.66063316693122021</v>
      </c>
      <c r="L295" s="5">
        <f t="shared" si="29"/>
        <v>0.45028465168448123</v>
      </c>
    </row>
    <row r="296" spans="1:12" ht="20" customHeight="1" x14ac:dyDescent="0.15">
      <c r="A296" s="25">
        <v>43.526000000000003</v>
      </c>
      <c r="B296" s="4">
        <v>2.2201</v>
      </c>
      <c r="C296" s="5">
        <f t="shared" si="24"/>
        <v>0.39541052708079727</v>
      </c>
      <c r="D296" s="5">
        <f t="shared" si="25"/>
        <v>3.7397078442734509E-2</v>
      </c>
      <c r="E296" s="5">
        <v>60.817</v>
      </c>
      <c r="F296" s="5">
        <v>55.213000000000001</v>
      </c>
      <c r="G296" s="5">
        <f t="shared" si="26"/>
        <v>0.36994884210398254</v>
      </c>
      <c r="H296" s="5">
        <f t="shared" si="27"/>
        <v>0.46287788601800778</v>
      </c>
      <c r="I296" s="5">
        <v>36.875799999999998</v>
      </c>
      <c r="J296" s="5">
        <v>23.174399999999999</v>
      </c>
      <c r="K296" s="5">
        <f t="shared" si="28"/>
        <v>0.66289640344932343</v>
      </c>
      <c r="L296" s="5">
        <f t="shared" si="29"/>
        <v>0.42751989610121272</v>
      </c>
    </row>
    <row r="297" spans="1:12" ht="20" customHeight="1" x14ac:dyDescent="0.15">
      <c r="A297" s="25">
        <v>43.674999999999997</v>
      </c>
      <c r="B297" s="4">
        <v>2</v>
      </c>
      <c r="C297" s="5">
        <f t="shared" si="24"/>
        <v>0.39676411272007117</v>
      </c>
      <c r="D297" s="5">
        <f t="shared" si="25"/>
        <v>3.3689544113089061E-2</v>
      </c>
      <c r="E297" s="5">
        <v>61.024999999999999</v>
      </c>
      <c r="F297" s="5">
        <v>57.77</v>
      </c>
      <c r="G297" s="5">
        <f t="shared" si="26"/>
        <v>0.37121410279026479</v>
      </c>
      <c r="H297" s="5">
        <f t="shared" si="27"/>
        <v>0.48431448164853041</v>
      </c>
      <c r="I297" s="5">
        <v>37.001600000000003</v>
      </c>
      <c r="J297" s="5">
        <v>24.325399999999998</v>
      </c>
      <c r="K297" s="5">
        <f t="shared" si="28"/>
        <v>0.66515784232126451</v>
      </c>
      <c r="L297" s="5">
        <f t="shared" si="29"/>
        <v>0.44875347282434236</v>
      </c>
    </row>
    <row r="298" spans="1:12" ht="20" customHeight="1" x14ac:dyDescent="0.15">
      <c r="A298" s="25">
        <v>43.823</v>
      </c>
      <c r="B298" s="4">
        <v>2</v>
      </c>
      <c r="C298" s="5">
        <f t="shared" si="24"/>
        <v>0.3981086138919675</v>
      </c>
      <c r="D298" s="5">
        <f t="shared" si="25"/>
        <v>3.3689544113089061E-2</v>
      </c>
      <c r="E298" s="5">
        <v>61.231999999999999</v>
      </c>
      <c r="F298" s="5">
        <v>63.692999999999998</v>
      </c>
      <c r="G298" s="5">
        <f t="shared" si="26"/>
        <v>0.37247328049247841</v>
      </c>
      <c r="H298" s="5">
        <f t="shared" si="27"/>
        <v>0.53396992002146171</v>
      </c>
      <c r="I298" s="5">
        <v>37.127499999999998</v>
      </c>
      <c r="J298" s="5">
        <v>23.7791</v>
      </c>
      <c r="K298" s="5">
        <f t="shared" si="28"/>
        <v>0.66742107883936763</v>
      </c>
      <c r="L298" s="5">
        <f t="shared" si="29"/>
        <v>0.43867536425453724</v>
      </c>
    </row>
    <row r="299" spans="1:12" ht="20" customHeight="1" x14ac:dyDescent="0.15">
      <c r="A299" s="25">
        <v>43.972000000000001</v>
      </c>
      <c r="B299" s="4">
        <v>2.8401000000000001</v>
      </c>
      <c r="C299" s="5">
        <f t="shared" si="24"/>
        <v>0.39946219953124146</v>
      </c>
      <c r="D299" s="5">
        <f t="shared" si="25"/>
        <v>4.784083711779212E-2</v>
      </c>
      <c r="E299" s="5">
        <v>61.44</v>
      </c>
      <c r="F299" s="5">
        <v>56.831000000000003</v>
      </c>
      <c r="G299" s="5">
        <f t="shared" si="26"/>
        <v>0.37373854117876065</v>
      </c>
      <c r="H299" s="5">
        <f t="shared" si="27"/>
        <v>0.47644238024178004</v>
      </c>
      <c r="I299" s="5">
        <v>37.253300000000003</v>
      </c>
      <c r="J299" s="5">
        <v>22.351800000000001</v>
      </c>
      <c r="K299" s="5">
        <f t="shared" si="28"/>
        <v>0.66968251771130882</v>
      </c>
      <c r="L299" s="5">
        <f t="shared" si="29"/>
        <v>0.41234462224157203</v>
      </c>
    </row>
    <row r="300" spans="1:12" ht="20" customHeight="1" x14ac:dyDescent="0.15">
      <c r="A300" s="25">
        <v>44.12</v>
      </c>
      <c r="B300" s="4">
        <v>2.7686000000000002</v>
      </c>
      <c r="C300" s="5">
        <f t="shared" si="24"/>
        <v>0.40080670070313773</v>
      </c>
      <c r="D300" s="5">
        <f t="shared" si="25"/>
        <v>4.6636435915749189E-2</v>
      </c>
      <c r="E300" s="5">
        <v>61.646999999999998</v>
      </c>
      <c r="F300" s="5">
        <v>49.576000000000001</v>
      </c>
      <c r="G300" s="5">
        <f t="shared" si="26"/>
        <v>0.37499771888097422</v>
      </c>
      <c r="H300" s="5">
        <f t="shared" si="27"/>
        <v>0.41562012709377777</v>
      </c>
      <c r="I300" s="5">
        <v>37.379199999999997</v>
      </c>
      <c r="J300" s="5">
        <v>23.112300000000001</v>
      </c>
      <c r="K300" s="5">
        <f t="shared" si="28"/>
        <v>0.67194575422941194</v>
      </c>
      <c r="L300" s="5">
        <f t="shared" si="29"/>
        <v>0.42637427914681975</v>
      </c>
    </row>
    <row r="301" spans="1:12" ht="20" customHeight="1" x14ac:dyDescent="0.15">
      <c r="A301" s="25">
        <v>44.268999999999998</v>
      </c>
      <c r="B301" s="4">
        <v>1.9217</v>
      </c>
      <c r="C301" s="5">
        <f t="shared" si="24"/>
        <v>0.40216028634241174</v>
      </c>
      <c r="D301" s="5">
        <f t="shared" si="25"/>
        <v>3.2370598461061627E-2</v>
      </c>
      <c r="E301" s="5">
        <v>61.854999999999997</v>
      </c>
      <c r="F301" s="5">
        <v>57.609000000000002</v>
      </c>
      <c r="G301" s="5">
        <f t="shared" si="26"/>
        <v>0.37626297956725652</v>
      </c>
      <c r="H301" s="5">
        <f t="shared" si="27"/>
        <v>0.48296473902181386</v>
      </c>
      <c r="I301" s="5">
        <v>37.505000000000003</v>
      </c>
      <c r="J301" s="5">
        <v>21.961099999999998</v>
      </c>
      <c r="K301" s="5">
        <f t="shared" si="28"/>
        <v>0.67420719310135313</v>
      </c>
      <c r="L301" s="5">
        <f t="shared" si="29"/>
        <v>0.40513701283607528</v>
      </c>
    </row>
    <row r="302" spans="1:12" ht="20" customHeight="1" x14ac:dyDescent="0.15">
      <c r="A302" s="25">
        <v>44.417000000000002</v>
      </c>
      <c r="B302" s="4">
        <v>2.5263</v>
      </c>
      <c r="C302" s="5">
        <f t="shared" si="24"/>
        <v>0.40350478751430802</v>
      </c>
      <c r="D302" s="5">
        <f t="shared" si="25"/>
        <v>4.2554947646448446E-2</v>
      </c>
      <c r="E302" s="5">
        <v>62.061999999999998</v>
      </c>
      <c r="F302" s="5">
        <v>54.357999999999997</v>
      </c>
      <c r="G302" s="5">
        <f t="shared" si="26"/>
        <v>0.37752215726947008</v>
      </c>
      <c r="H302" s="5">
        <f t="shared" si="27"/>
        <v>0.45570999815563118</v>
      </c>
      <c r="I302" s="5">
        <v>37.630899999999997</v>
      </c>
      <c r="J302" s="5">
        <v>20.813099999999999</v>
      </c>
      <c r="K302" s="5">
        <f t="shared" si="28"/>
        <v>0.67647042961945614</v>
      </c>
      <c r="L302" s="5">
        <f t="shared" si="29"/>
        <v>0.38395877992716748</v>
      </c>
    </row>
    <row r="303" spans="1:12" ht="20" customHeight="1" x14ac:dyDescent="0.15">
      <c r="A303" s="25">
        <v>44.566000000000003</v>
      </c>
      <c r="B303" s="4">
        <v>2.3239000000000001</v>
      </c>
      <c r="C303" s="5">
        <f t="shared" si="24"/>
        <v>0.40485837315358203</v>
      </c>
      <c r="D303" s="5">
        <f t="shared" si="25"/>
        <v>3.9145565782203837E-2</v>
      </c>
      <c r="E303" s="5">
        <v>62.27</v>
      </c>
      <c r="F303" s="5">
        <v>52.033000000000001</v>
      </c>
      <c r="G303" s="5">
        <f t="shared" si="26"/>
        <v>0.37878741795575238</v>
      </c>
      <c r="H303" s="5">
        <f t="shared" si="27"/>
        <v>0.43621837326671253</v>
      </c>
      <c r="I303" s="5">
        <v>37.756700000000002</v>
      </c>
      <c r="J303" s="5">
        <v>24.459299999999999</v>
      </c>
      <c r="K303" s="5">
        <f t="shared" si="28"/>
        <v>0.67873186849139733</v>
      </c>
      <c r="L303" s="5">
        <f t="shared" si="29"/>
        <v>0.45122365173244583</v>
      </c>
    </row>
    <row r="304" spans="1:12" ht="20" customHeight="1" x14ac:dyDescent="0.15">
      <c r="A304" s="25">
        <v>44.715000000000003</v>
      </c>
      <c r="B304" s="4">
        <v>3.1743999999999999</v>
      </c>
      <c r="C304" s="5">
        <f t="shared" si="24"/>
        <v>0.40621195879285599</v>
      </c>
      <c r="D304" s="5">
        <f t="shared" si="25"/>
        <v>5.3472044416294953E-2</v>
      </c>
      <c r="E304" s="5">
        <v>62.478000000000002</v>
      </c>
      <c r="F304" s="5">
        <v>51.57</v>
      </c>
      <c r="G304" s="5">
        <f t="shared" si="26"/>
        <v>0.38005267864203462</v>
      </c>
      <c r="H304" s="5">
        <f t="shared" si="27"/>
        <v>0.43233681527808054</v>
      </c>
      <c r="I304" s="5">
        <v>37.882599999999996</v>
      </c>
      <c r="J304" s="5">
        <v>19.1538</v>
      </c>
      <c r="K304" s="5">
        <f t="shared" si="28"/>
        <v>0.68099510500950045</v>
      </c>
      <c r="L304" s="5">
        <f t="shared" si="29"/>
        <v>0.35334811628104329</v>
      </c>
    </row>
    <row r="305" spans="1:12" ht="20" customHeight="1" x14ac:dyDescent="0.15">
      <c r="A305" s="25">
        <v>44.863</v>
      </c>
      <c r="B305" s="4">
        <v>3.3767999999999998</v>
      </c>
      <c r="C305" s="5">
        <f t="shared" si="24"/>
        <v>0.40755645996475226</v>
      </c>
      <c r="D305" s="5">
        <f t="shared" si="25"/>
        <v>5.688142628053957E-2</v>
      </c>
      <c r="E305" s="5">
        <v>62.685000000000002</v>
      </c>
      <c r="F305" s="5">
        <v>47.518000000000001</v>
      </c>
      <c r="G305" s="5">
        <f t="shared" si="26"/>
        <v>0.38131185634424825</v>
      </c>
      <c r="H305" s="5">
        <f t="shared" si="27"/>
        <v>0.39836689525661878</v>
      </c>
      <c r="I305" s="5">
        <v>38.008499999999998</v>
      </c>
      <c r="J305" s="5">
        <v>23.070599999999999</v>
      </c>
      <c r="K305" s="5">
        <f t="shared" si="28"/>
        <v>0.68325834152760367</v>
      </c>
      <c r="L305" s="5">
        <f t="shared" si="29"/>
        <v>0.42560500012913555</v>
      </c>
    </row>
    <row r="306" spans="1:12" ht="20" customHeight="1" x14ac:dyDescent="0.15">
      <c r="A306" s="25">
        <v>45.012</v>
      </c>
      <c r="B306" s="4">
        <v>4.5151000000000003</v>
      </c>
      <c r="C306" s="5">
        <f t="shared" si="24"/>
        <v>0.40891004560402622</v>
      </c>
      <c r="D306" s="5">
        <f t="shared" si="25"/>
        <v>7.6055830312504222E-2</v>
      </c>
      <c r="E306" s="5">
        <v>62.893000000000001</v>
      </c>
      <c r="F306" s="5">
        <v>55.252000000000002</v>
      </c>
      <c r="G306" s="5">
        <f t="shared" si="26"/>
        <v>0.38257711703053049</v>
      </c>
      <c r="H306" s="5">
        <f t="shared" si="27"/>
        <v>0.46320484230646708</v>
      </c>
      <c r="I306" s="5">
        <v>38.134300000000003</v>
      </c>
      <c r="J306" s="5">
        <v>23.7209</v>
      </c>
      <c r="K306" s="5">
        <f t="shared" si="28"/>
        <v>0.68551978039954486</v>
      </c>
      <c r="L306" s="5">
        <f t="shared" si="29"/>
        <v>0.43760169425863271</v>
      </c>
    </row>
    <row r="307" spans="1:12" ht="20" customHeight="1" x14ac:dyDescent="0.15">
      <c r="A307" s="25">
        <v>45.16</v>
      </c>
      <c r="B307" s="4">
        <v>3.1833999999999998</v>
      </c>
      <c r="C307" s="5">
        <f t="shared" si="24"/>
        <v>0.41025454677592249</v>
      </c>
      <c r="D307" s="5">
        <f t="shared" si="25"/>
        <v>5.3623647364803857E-2</v>
      </c>
      <c r="E307" s="5">
        <v>63.1</v>
      </c>
      <c r="F307" s="5">
        <v>61.819000000000003</v>
      </c>
      <c r="G307" s="5">
        <f t="shared" si="26"/>
        <v>0.38383629473274411</v>
      </c>
      <c r="H307" s="5">
        <f t="shared" si="27"/>
        <v>0.51825925118626448</v>
      </c>
      <c r="I307" s="5">
        <v>38.260199999999998</v>
      </c>
      <c r="J307" s="5">
        <v>26.161100000000001</v>
      </c>
      <c r="K307" s="5">
        <f t="shared" si="28"/>
        <v>0.68778301691764798</v>
      </c>
      <c r="L307" s="5">
        <f t="shared" si="29"/>
        <v>0.4826183527467135</v>
      </c>
    </row>
    <row r="308" spans="1:12" ht="20" customHeight="1" x14ac:dyDescent="0.15">
      <c r="A308" s="25">
        <v>45.308999999999997</v>
      </c>
      <c r="B308" s="4">
        <v>3.0653000000000001</v>
      </c>
      <c r="C308" s="5">
        <f t="shared" si="24"/>
        <v>0.41160813241519645</v>
      </c>
      <c r="D308" s="5">
        <f t="shared" si="25"/>
        <v>5.1634279784925949E-2</v>
      </c>
      <c r="E308" s="5">
        <v>63.308</v>
      </c>
      <c r="F308" s="5">
        <v>53.723999999999997</v>
      </c>
      <c r="G308" s="5">
        <f t="shared" si="26"/>
        <v>0.38510155541902635</v>
      </c>
      <c r="H308" s="5">
        <f t="shared" si="27"/>
        <v>0.45039486259452388</v>
      </c>
      <c r="I308" s="5">
        <v>38.386000000000003</v>
      </c>
      <c r="J308" s="5">
        <v>23.811199999999999</v>
      </c>
      <c r="K308" s="5">
        <f t="shared" si="28"/>
        <v>0.69004445578958917</v>
      </c>
      <c r="L308" s="5">
        <f t="shared" si="29"/>
        <v>0.4392675430667114</v>
      </c>
    </row>
    <row r="309" spans="1:12" ht="20" customHeight="1" x14ac:dyDescent="0.15">
      <c r="A309" s="25">
        <v>45.457000000000001</v>
      </c>
      <c r="B309" s="4">
        <v>5.0762999999999998</v>
      </c>
      <c r="C309" s="5">
        <f t="shared" si="24"/>
        <v>0.41295263358709278</v>
      </c>
      <c r="D309" s="5">
        <f t="shared" si="25"/>
        <v>8.5509116390636991E-2</v>
      </c>
      <c r="E309" s="5">
        <v>63.515000000000001</v>
      </c>
      <c r="F309" s="5">
        <v>53.615000000000002</v>
      </c>
      <c r="G309" s="5">
        <f t="shared" si="26"/>
        <v>0.38636073312123997</v>
      </c>
      <c r="H309" s="5">
        <f t="shared" si="27"/>
        <v>0.44948106168575314</v>
      </c>
      <c r="I309" s="5">
        <v>38.511899999999997</v>
      </c>
      <c r="J309" s="5">
        <v>24.1953</v>
      </c>
      <c r="K309" s="5">
        <f t="shared" si="28"/>
        <v>0.69230769230769218</v>
      </c>
      <c r="L309" s="5">
        <f t="shared" si="29"/>
        <v>0.44635339608092001</v>
      </c>
    </row>
    <row r="310" spans="1:12" ht="20" customHeight="1" x14ac:dyDescent="0.15">
      <c r="A310" s="25">
        <v>45.606000000000002</v>
      </c>
      <c r="B310" s="4">
        <v>2.5901999999999998</v>
      </c>
      <c r="C310" s="5">
        <f t="shared" si="24"/>
        <v>0.41430621922636673</v>
      </c>
      <c r="D310" s="5">
        <f t="shared" si="25"/>
        <v>4.3631328580861641E-2</v>
      </c>
      <c r="E310" s="5">
        <v>63.722999999999999</v>
      </c>
      <c r="F310" s="5">
        <v>68.888000000000005</v>
      </c>
      <c r="G310" s="5">
        <f t="shared" si="26"/>
        <v>0.38762599380752222</v>
      </c>
      <c r="H310" s="5">
        <f t="shared" si="27"/>
        <v>0.57752217434315323</v>
      </c>
      <c r="I310" s="5">
        <v>38.637700000000002</v>
      </c>
      <c r="J310" s="5">
        <v>23.636800000000001</v>
      </c>
      <c r="K310" s="5">
        <f t="shared" si="28"/>
        <v>0.69456913117963337</v>
      </c>
      <c r="L310" s="5">
        <f t="shared" si="29"/>
        <v>0.43605022266661253</v>
      </c>
    </row>
    <row r="311" spans="1:12" ht="20" customHeight="1" x14ac:dyDescent="0.15">
      <c r="A311" s="25">
        <v>45.753999999999998</v>
      </c>
      <c r="B311" s="4">
        <v>6.4196999999999997</v>
      </c>
      <c r="C311" s="5">
        <f t="shared" si="24"/>
        <v>0.41565072039826301</v>
      </c>
      <c r="D311" s="5">
        <f t="shared" si="25"/>
        <v>0.10813838317139891</v>
      </c>
      <c r="E311" s="5">
        <v>63.93</v>
      </c>
      <c r="F311" s="5">
        <v>66.129000000000005</v>
      </c>
      <c r="G311" s="5">
        <f t="shared" si="26"/>
        <v>0.38888517150973584</v>
      </c>
      <c r="H311" s="5">
        <f t="shared" si="27"/>
        <v>0.55439211280830303</v>
      </c>
      <c r="I311" s="5">
        <v>38.763599999999997</v>
      </c>
      <c r="J311" s="5">
        <v>23.729299999999999</v>
      </c>
      <c r="K311" s="5">
        <f t="shared" si="28"/>
        <v>0.69683236769773649</v>
      </c>
      <c r="L311" s="5">
        <f t="shared" si="29"/>
        <v>0.43775665693845395</v>
      </c>
    </row>
    <row r="312" spans="1:12" ht="20" customHeight="1" x14ac:dyDescent="0.15">
      <c r="A312" s="25">
        <v>45.902999999999999</v>
      </c>
      <c r="B312" s="4">
        <v>2.9230999999999998</v>
      </c>
      <c r="C312" s="5">
        <f t="shared" si="24"/>
        <v>0.41700430603753702</v>
      </c>
      <c r="D312" s="5">
        <f t="shared" si="25"/>
        <v>4.9238953198485313E-2</v>
      </c>
      <c r="E312" s="5">
        <v>64.138000000000005</v>
      </c>
      <c r="F312" s="5">
        <v>56.466999999999999</v>
      </c>
      <c r="G312" s="5">
        <f t="shared" si="26"/>
        <v>0.39015043219601808</v>
      </c>
      <c r="H312" s="5">
        <f t="shared" si="27"/>
        <v>0.47339078821616004</v>
      </c>
      <c r="I312" s="5">
        <v>38.889400000000002</v>
      </c>
      <c r="J312" s="5">
        <v>26.837199999999999</v>
      </c>
      <c r="K312" s="5">
        <f t="shared" si="28"/>
        <v>0.69909380656967768</v>
      </c>
      <c r="L312" s="5">
        <f t="shared" si="29"/>
        <v>0.49509100367851883</v>
      </c>
    </row>
    <row r="313" spans="1:12" ht="20" customHeight="1" x14ac:dyDescent="0.15">
      <c r="A313" s="25">
        <v>46.051000000000002</v>
      </c>
      <c r="B313" s="4">
        <v>1.9487000000000001</v>
      </c>
      <c r="C313" s="5">
        <f t="shared" si="24"/>
        <v>0.41834880720943329</v>
      </c>
      <c r="D313" s="5">
        <f t="shared" si="25"/>
        <v>3.2825407306588332E-2</v>
      </c>
      <c r="E313" s="5">
        <v>64.346000000000004</v>
      </c>
      <c r="F313" s="5">
        <v>60.76</v>
      </c>
      <c r="G313" s="5">
        <f t="shared" si="26"/>
        <v>0.39141569288230038</v>
      </c>
      <c r="H313" s="5">
        <f t="shared" si="27"/>
        <v>0.50938113043040856</v>
      </c>
      <c r="I313" s="5">
        <v>39.015300000000003</v>
      </c>
      <c r="J313" s="5">
        <v>25.4389</v>
      </c>
      <c r="K313" s="5">
        <f t="shared" si="28"/>
        <v>0.70135704308778091</v>
      </c>
      <c r="L313" s="5">
        <f t="shared" si="29"/>
        <v>0.4692952518696985</v>
      </c>
    </row>
    <row r="314" spans="1:12" ht="20" customHeight="1" x14ac:dyDescent="0.15">
      <c r="A314" s="25">
        <v>46.2</v>
      </c>
      <c r="B314" s="4">
        <v>1.0387</v>
      </c>
      <c r="C314" s="5">
        <f t="shared" si="24"/>
        <v>0.41970239284870731</v>
      </c>
      <c r="D314" s="5">
        <f t="shared" si="25"/>
        <v>1.7496664735132804E-2</v>
      </c>
      <c r="E314" s="5">
        <v>64.552999999999997</v>
      </c>
      <c r="F314" s="5">
        <v>68.478999999999999</v>
      </c>
      <c r="G314" s="5">
        <f t="shared" si="26"/>
        <v>0.39267487058451395</v>
      </c>
      <c r="H314" s="5">
        <f t="shared" si="27"/>
        <v>0.5740933250616187</v>
      </c>
      <c r="I314" s="5">
        <v>39.141199999999998</v>
      </c>
      <c r="J314" s="5">
        <v>27.099</v>
      </c>
      <c r="K314" s="5">
        <f t="shared" si="28"/>
        <v>0.70362027960588402</v>
      </c>
      <c r="L314" s="5">
        <f t="shared" si="29"/>
        <v>0.49992067386628197</v>
      </c>
    </row>
    <row r="315" spans="1:12" ht="20" customHeight="1" x14ac:dyDescent="0.15">
      <c r="A315" s="25">
        <v>46.348999999999997</v>
      </c>
      <c r="B315" s="4">
        <v>2.7368000000000001</v>
      </c>
      <c r="C315" s="5">
        <f t="shared" si="24"/>
        <v>0.42105597848798121</v>
      </c>
      <c r="D315" s="5">
        <f t="shared" si="25"/>
        <v>4.6100772164351073E-2</v>
      </c>
      <c r="E315" s="5">
        <v>64.760999999999996</v>
      </c>
      <c r="F315" s="5">
        <v>67.960999999999999</v>
      </c>
      <c r="G315" s="5">
        <f t="shared" si="26"/>
        <v>0.39394013127079619</v>
      </c>
      <c r="H315" s="5">
        <f t="shared" si="27"/>
        <v>0.56975067487131337</v>
      </c>
      <c r="I315" s="5">
        <v>39.267000000000003</v>
      </c>
      <c r="J315" s="5">
        <v>26.8339</v>
      </c>
      <c r="K315" s="5">
        <f t="shared" si="28"/>
        <v>0.7058817184778251</v>
      </c>
      <c r="L315" s="5">
        <f t="shared" si="29"/>
        <v>0.49503012548287478</v>
      </c>
    </row>
    <row r="316" spans="1:12" ht="20" customHeight="1" x14ac:dyDescent="0.15">
      <c r="A316" s="25">
        <v>46.497</v>
      </c>
      <c r="B316" s="4">
        <v>2.9636</v>
      </c>
      <c r="C316" s="5">
        <f t="shared" si="24"/>
        <v>0.42240047965987754</v>
      </c>
      <c r="D316" s="5">
        <f t="shared" si="25"/>
        <v>4.9921166466775371E-2</v>
      </c>
      <c r="E316" s="5">
        <v>64.968000000000004</v>
      </c>
      <c r="F316" s="5">
        <v>54.091999999999999</v>
      </c>
      <c r="G316" s="5">
        <f t="shared" si="26"/>
        <v>0.39519930897300981</v>
      </c>
      <c r="H316" s="5">
        <f t="shared" si="27"/>
        <v>0.4534799885984474</v>
      </c>
      <c r="I316" s="5">
        <v>39.392899999999997</v>
      </c>
      <c r="J316" s="5">
        <v>24.967400000000001</v>
      </c>
      <c r="K316" s="5">
        <f t="shared" si="28"/>
        <v>0.70814495499592822</v>
      </c>
      <c r="L316" s="5">
        <f t="shared" si="29"/>
        <v>0.46059704906782573</v>
      </c>
    </row>
    <row r="317" spans="1:12" ht="20" customHeight="1" x14ac:dyDescent="0.15">
      <c r="A317" s="25">
        <v>46.646000000000001</v>
      </c>
      <c r="B317" s="4">
        <v>1.083</v>
      </c>
      <c r="C317" s="5">
        <f t="shared" si="24"/>
        <v>0.42375406529915149</v>
      </c>
      <c r="D317" s="5">
        <f t="shared" si="25"/>
        <v>1.8242888137237727E-2</v>
      </c>
      <c r="E317" s="5">
        <v>65.176000000000002</v>
      </c>
      <c r="F317" s="5">
        <v>47.298000000000002</v>
      </c>
      <c r="G317" s="5">
        <f t="shared" si="26"/>
        <v>0.39646456965929205</v>
      </c>
      <c r="H317" s="5">
        <f t="shared" si="27"/>
        <v>0.39652252644992542</v>
      </c>
      <c r="I317" s="5">
        <v>39.518700000000003</v>
      </c>
      <c r="J317" s="5">
        <v>26.1053</v>
      </c>
      <c r="K317" s="5">
        <f t="shared" si="28"/>
        <v>0.71040639386786941</v>
      </c>
      <c r="L317" s="5">
        <f t="shared" si="29"/>
        <v>0.48158895780218641</v>
      </c>
    </row>
    <row r="318" spans="1:12" ht="20" customHeight="1" x14ac:dyDescent="0.15">
      <c r="A318" s="25">
        <v>46.793999999999997</v>
      </c>
      <c r="B318" s="4">
        <v>3.3843000000000001</v>
      </c>
      <c r="C318" s="5">
        <f t="shared" si="24"/>
        <v>0.42509856647104777</v>
      </c>
      <c r="D318" s="5">
        <f t="shared" si="25"/>
        <v>5.7007762070963655E-2</v>
      </c>
      <c r="E318" s="5">
        <v>65.382999999999996</v>
      </c>
      <c r="F318" s="5">
        <v>50.386000000000003</v>
      </c>
      <c r="G318" s="5">
        <f t="shared" si="26"/>
        <v>0.39772374736150562</v>
      </c>
      <c r="H318" s="5">
        <f t="shared" si="27"/>
        <v>0.42241075770023978</v>
      </c>
      <c r="I318" s="5">
        <v>39.644599999999997</v>
      </c>
      <c r="J318" s="5">
        <v>25.843800000000002</v>
      </c>
      <c r="K318" s="5">
        <f t="shared" si="28"/>
        <v>0.71266963038597253</v>
      </c>
      <c r="L318" s="5">
        <f t="shared" si="29"/>
        <v>0.47676482199584552</v>
      </c>
    </row>
    <row r="319" spans="1:12" ht="20" customHeight="1" x14ac:dyDescent="0.15">
      <c r="A319" s="25">
        <v>46.942999999999998</v>
      </c>
      <c r="B319" s="4">
        <v>2.1391</v>
      </c>
      <c r="C319" s="5">
        <f t="shared" si="24"/>
        <v>0.42645215211032172</v>
      </c>
      <c r="D319" s="5">
        <f t="shared" si="25"/>
        <v>3.6032651906154407E-2</v>
      </c>
      <c r="E319" s="5">
        <v>65.590999999999994</v>
      </c>
      <c r="F319" s="5">
        <v>45.688000000000002</v>
      </c>
      <c r="G319" s="5">
        <f t="shared" si="26"/>
        <v>0.39898900804778786</v>
      </c>
      <c r="H319" s="5">
        <f t="shared" si="27"/>
        <v>0.3830251001827602</v>
      </c>
      <c r="I319" s="5">
        <v>39.770400000000002</v>
      </c>
      <c r="J319" s="5">
        <v>27.8919</v>
      </c>
      <c r="K319" s="5">
        <f t="shared" si="28"/>
        <v>0.71493106925791372</v>
      </c>
      <c r="L319" s="5">
        <f t="shared" si="29"/>
        <v>0.51454804396512599</v>
      </c>
    </row>
    <row r="320" spans="1:12" ht="20" customHeight="1" x14ac:dyDescent="0.15">
      <c r="A320" s="25">
        <v>47.091000000000001</v>
      </c>
      <c r="B320" s="4">
        <v>3.5177</v>
      </c>
      <c r="C320" s="5">
        <f t="shared" si="24"/>
        <v>0.42779665328221805</v>
      </c>
      <c r="D320" s="5">
        <f t="shared" si="25"/>
        <v>5.9254854663306697E-2</v>
      </c>
      <c r="E320" s="5">
        <v>65.799000000000007</v>
      </c>
      <c r="F320" s="5">
        <v>53.767000000000003</v>
      </c>
      <c r="G320" s="5">
        <f t="shared" si="26"/>
        <v>0.40025426873407022</v>
      </c>
      <c r="H320" s="5">
        <f t="shared" si="27"/>
        <v>0.45075535286128676</v>
      </c>
      <c r="I320" s="5">
        <v>39.896299999999997</v>
      </c>
      <c r="J320" s="5">
        <v>26.172599999999999</v>
      </c>
      <c r="K320" s="5">
        <f t="shared" si="28"/>
        <v>0.71719430577601684</v>
      </c>
      <c r="L320" s="5">
        <f t="shared" si="29"/>
        <v>0.48283050403456401</v>
      </c>
    </row>
    <row r="321" spans="1:12" ht="20" customHeight="1" x14ac:dyDescent="0.15">
      <c r="A321" s="25">
        <v>47.24</v>
      </c>
      <c r="B321" s="4">
        <v>2.2254999999999998</v>
      </c>
      <c r="C321" s="5">
        <f t="shared" si="24"/>
        <v>0.42915023892149207</v>
      </c>
      <c r="D321" s="5">
        <f t="shared" si="25"/>
        <v>3.7488040211839851E-2</v>
      </c>
      <c r="E321" s="5">
        <v>66.006</v>
      </c>
      <c r="F321" s="5">
        <v>53.09</v>
      </c>
      <c r="G321" s="5">
        <f t="shared" si="26"/>
        <v>0.40151344643628378</v>
      </c>
      <c r="H321" s="5">
        <f t="shared" si="27"/>
        <v>0.44507972703341664</v>
      </c>
      <c r="I321" s="5">
        <v>40.022100000000002</v>
      </c>
      <c r="J321" s="5">
        <v>23.058599999999998</v>
      </c>
      <c r="K321" s="5">
        <f t="shared" si="28"/>
        <v>0.71945574464795792</v>
      </c>
      <c r="L321" s="5">
        <f t="shared" si="29"/>
        <v>0.42538362487224801</v>
      </c>
    </row>
    <row r="322" spans="1:12" ht="20" customHeight="1" x14ac:dyDescent="0.15">
      <c r="A322" s="25">
        <v>47.387999999999998</v>
      </c>
      <c r="B322" s="4">
        <v>3.6061000000000001</v>
      </c>
      <c r="C322" s="5">
        <f t="shared" si="24"/>
        <v>0.43049474009338828</v>
      </c>
      <c r="D322" s="5">
        <f t="shared" si="25"/>
        <v>6.0743932513105232E-2</v>
      </c>
      <c r="E322" s="5">
        <v>66.213999999999999</v>
      </c>
      <c r="F322" s="5">
        <v>58.118000000000002</v>
      </c>
      <c r="G322" s="5">
        <f t="shared" si="26"/>
        <v>0.40277870712256603</v>
      </c>
      <c r="H322" s="5">
        <f t="shared" si="27"/>
        <v>0.48723193776093632</v>
      </c>
      <c r="I322" s="5">
        <v>40.148000000000003</v>
      </c>
      <c r="J322" s="5">
        <v>26.967600000000001</v>
      </c>
      <c r="K322" s="5">
        <f t="shared" si="28"/>
        <v>0.72171898116606115</v>
      </c>
      <c r="L322" s="5">
        <f t="shared" si="29"/>
        <v>0.49749661480336343</v>
      </c>
    </row>
    <row r="323" spans="1:12" ht="20" customHeight="1" x14ac:dyDescent="0.15">
      <c r="A323" s="25">
        <v>47.536999999999999</v>
      </c>
      <c r="B323" s="4">
        <v>2.6337999999999999</v>
      </c>
      <c r="C323" s="5">
        <f t="shared" ref="C323:C386" si="30">$A323/110.078</f>
        <v>0.4318483257326623</v>
      </c>
      <c r="D323" s="5">
        <f t="shared" ref="D323:D386" si="31">B323/59.3656</f>
        <v>4.436576064252698E-2</v>
      </c>
      <c r="E323" s="5">
        <v>66.421000000000006</v>
      </c>
      <c r="F323" s="5">
        <v>55.828000000000003</v>
      </c>
      <c r="G323" s="5">
        <f t="shared" ref="G323:G386" si="32">E323/164.393</f>
        <v>0.4040378848247797</v>
      </c>
      <c r="H323" s="5">
        <f t="shared" ref="H323:H386" si="33">F323/119.282</f>
        <v>0.46803373518217339</v>
      </c>
      <c r="I323" s="5">
        <v>40.273899999999998</v>
      </c>
      <c r="J323" s="5">
        <v>22.745899999999999</v>
      </c>
      <c r="K323" s="5">
        <f t="shared" ref="K323:K386" si="34">I323/55.6283</f>
        <v>0.72398221768416426</v>
      </c>
      <c r="L323" s="5">
        <f t="shared" ref="L323:L386" si="35">J323/54.2066</f>
        <v>0.41961495463652027</v>
      </c>
    </row>
    <row r="324" spans="1:12" ht="20" customHeight="1" x14ac:dyDescent="0.15">
      <c r="A324" s="25">
        <v>47.686</v>
      </c>
      <c r="B324" s="4">
        <v>2.0514000000000001</v>
      </c>
      <c r="C324" s="5">
        <f t="shared" si="30"/>
        <v>0.43320191137193625</v>
      </c>
      <c r="D324" s="5">
        <f t="shared" si="31"/>
        <v>3.4555365396795455E-2</v>
      </c>
      <c r="E324" s="5">
        <v>66.629000000000005</v>
      </c>
      <c r="F324" s="5">
        <v>55.530999999999999</v>
      </c>
      <c r="G324" s="5">
        <f t="shared" si="32"/>
        <v>0.40530314551106195</v>
      </c>
      <c r="H324" s="5">
        <f t="shared" si="33"/>
        <v>0.46554383729313725</v>
      </c>
      <c r="I324" s="5">
        <v>40.399700000000003</v>
      </c>
      <c r="J324" s="5">
        <v>26.3705</v>
      </c>
      <c r="K324" s="5">
        <f t="shared" si="34"/>
        <v>0.72624365655610545</v>
      </c>
      <c r="L324" s="5">
        <f t="shared" si="35"/>
        <v>0.48648135097940104</v>
      </c>
    </row>
    <row r="325" spans="1:12" ht="20" customHeight="1" x14ac:dyDescent="0.15">
      <c r="A325" s="25">
        <v>47.834000000000003</v>
      </c>
      <c r="B325" s="4">
        <v>4.2187000000000001</v>
      </c>
      <c r="C325" s="5">
        <f t="shared" si="30"/>
        <v>0.43454641254383258</v>
      </c>
      <c r="D325" s="5">
        <f t="shared" si="31"/>
        <v>7.1063039874944417E-2</v>
      </c>
      <c r="E325" s="5">
        <v>66.835999999999999</v>
      </c>
      <c r="F325" s="5">
        <v>58.53</v>
      </c>
      <c r="G325" s="5">
        <f t="shared" si="32"/>
        <v>0.40656232321327551</v>
      </c>
      <c r="H325" s="5">
        <f t="shared" si="33"/>
        <v>0.49068593752619843</v>
      </c>
      <c r="I325" s="5">
        <v>40.525599999999997</v>
      </c>
      <c r="J325" s="5">
        <v>27.157599999999999</v>
      </c>
      <c r="K325" s="5">
        <f t="shared" si="34"/>
        <v>0.72850689307420857</v>
      </c>
      <c r="L325" s="5">
        <f t="shared" si="35"/>
        <v>0.50100172303741608</v>
      </c>
    </row>
    <row r="326" spans="1:12" ht="20" customHeight="1" x14ac:dyDescent="0.15">
      <c r="A326" s="25">
        <v>47.982999999999997</v>
      </c>
      <c r="B326" s="4">
        <v>2.5857999999999999</v>
      </c>
      <c r="C326" s="5">
        <f t="shared" si="30"/>
        <v>0.43589999818310649</v>
      </c>
      <c r="D326" s="5">
        <f t="shared" si="31"/>
        <v>4.3557211583812844E-2</v>
      </c>
      <c r="E326" s="5">
        <v>67.043999999999997</v>
      </c>
      <c r="F326" s="5">
        <v>60.576999999999998</v>
      </c>
      <c r="G326" s="5">
        <f t="shared" si="32"/>
        <v>0.40782758389955776</v>
      </c>
      <c r="H326" s="5">
        <f t="shared" si="33"/>
        <v>0.50784695092302279</v>
      </c>
      <c r="I326" s="5">
        <v>40.651400000000002</v>
      </c>
      <c r="J326" s="5">
        <v>28.029599999999999</v>
      </c>
      <c r="K326" s="5">
        <f t="shared" si="34"/>
        <v>0.73076833194614976</v>
      </c>
      <c r="L326" s="5">
        <f t="shared" si="35"/>
        <v>0.51708832503791047</v>
      </c>
    </row>
    <row r="327" spans="1:12" ht="20" customHeight="1" x14ac:dyDescent="0.15">
      <c r="A327" s="25">
        <v>48.131</v>
      </c>
      <c r="B327" s="4">
        <v>2</v>
      </c>
      <c r="C327" s="5">
        <f t="shared" si="30"/>
        <v>0.43724449935500281</v>
      </c>
      <c r="D327" s="5">
        <f t="shared" si="31"/>
        <v>3.3689544113089061E-2</v>
      </c>
      <c r="E327" s="5">
        <v>67.251999999999995</v>
      </c>
      <c r="F327" s="5">
        <v>61.768000000000001</v>
      </c>
      <c r="G327" s="5">
        <f t="shared" si="32"/>
        <v>0.40909284458584</v>
      </c>
      <c r="H327" s="5">
        <f t="shared" si="33"/>
        <v>0.51783169296289466</v>
      </c>
      <c r="I327" s="5">
        <v>40.777299999999997</v>
      </c>
      <c r="J327" s="5">
        <v>24.958300000000001</v>
      </c>
      <c r="K327" s="5">
        <f t="shared" si="34"/>
        <v>0.73303156846425277</v>
      </c>
      <c r="L327" s="5">
        <f t="shared" si="35"/>
        <v>0.46042917283135265</v>
      </c>
    </row>
    <row r="328" spans="1:12" ht="20" customHeight="1" x14ac:dyDescent="0.15">
      <c r="A328" s="25">
        <v>48.28</v>
      </c>
      <c r="B328" s="4">
        <v>2.4561000000000002</v>
      </c>
      <c r="C328" s="5">
        <f t="shared" si="30"/>
        <v>0.43859808499427677</v>
      </c>
      <c r="D328" s="5">
        <f t="shared" si="31"/>
        <v>4.1372444648079022E-2</v>
      </c>
      <c r="E328" s="5">
        <v>67.459000000000003</v>
      </c>
      <c r="F328" s="5">
        <v>63.058999999999997</v>
      </c>
      <c r="G328" s="5">
        <f t="shared" si="32"/>
        <v>0.41035202228805362</v>
      </c>
      <c r="H328" s="5">
        <f t="shared" si="33"/>
        <v>0.52865478446035441</v>
      </c>
      <c r="I328" s="5">
        <v>40.903100000000002</v>
      </c>
      <c r="J328" s="5">
        <v>23.695499999999999</v>
      </c>
      <c r="K328" s="5">
        <f t="shared" si="34"/>
        <v>0.73529300733619396</v>
      </c>
      <c r="L328" s="5">
        <f t="shared" si="35"/>
        <v>0.43713311663155408</v>
      </c>
    </row>
    <row r="329" spans="1:12" ht="20" customHeight="1" x14ac:dyDescent="0.15">
      <c r="A329" s="25">
        <v>48.427999999999997</v>
      </c>
      <c r="B329" s="4">
        <v>2.3841000000000001</v>
      </c>
      <c r="C329" s="5">
        <f t="shared" si="30"/>
        <v>0.43994258616617304</v>
      </c>
      <c r="D329" s="5">
        <f t="shared" si="31"/>
        <v>4.0159621060007818E-2</v>
      </c>
      <c r="E329" s="5">
        <v>67.667000000000002</v>
      </c>
      <c r="F329" s="5">
        <v>60.798999999999999</v>
      </c>
      <c r="G329" s="5">
        <f t="shared" si="32"/>
        <v>0.41161728297433592</v>
      </c>
      <c r="H329" s="5">
        <f t="shared" si="33"/>
        <v>0.50970808671886791</v>
      </c>
      <c r="I329" s="5">
        <v>41.029000000000003</v>
      </c>
      <c r="J329" s="5">
        <v>24.959299999999999</v>
      </c>
      <c r="K329" s="5">
        <f t="shared" si="34"/>
        <v>0.73755624385429719</v>
      </c>
      <c r="L329" s="5">
        <f t="shared" si="35"/>
        <v>0.46044762076942658</v>
      </c>
    </row>
    <row r="330" spans="1:12" ht="20" customHeight="1" x14ac:dyDescent="0.15">
      <c r="A330" s="25">
        <v>48.576999999999998</v>
      </c>
      <c r="B330" s="4">
        <v>1.554</v>
      </c>
      <c r="C330" s="5">
        <f t="shared" si="30"/>
        <v>0.441296171805447</v>
      </c>
      <c r="D330" s="5">
        <f t="shared" si="31"/>
        <v>2.6176775775870201E-2</v>
      </c>
      <c r="E330" s="5">
        <v>67.873999999999995</v>
      </c>
      <c r="F330" s="5">
        <v>53.801000000000002</v>
      </c>
      <c r="G330" s="5">
        <f t="shared" si="32"/>
        <v>0.41287646067654948</v>
      </c>
      <c r="H330" s="5">
        <f t="shared" si="33"/>
        <v>0.4510403916768666</v>
      </c>
      <c r="I330" s="5">
        <v>41.154899999999998</v>
      </c>
      <c r="J330" s="5">
        <v>24.651399999999999</v>
      </c>
      <c r="K330" s="5">
        <f t="shared" si="34"/>
        <v>0.73981948037240031</v>
      </c>
      <c r="L330" s="5">
        <f t="shared" si="35"/>
        <v>0.45476750063645383</v>
      </c>
    </row>
    <row r="331" spans="1:12" ht="20" customHeight="1" x14ac:dyDescent="0.15">
      <c r="A331" s="25">
        <v>48.725000000000001</v>
      </c>
      <c r="B331" s="4">
        <v>2.2635999999999998</v>
      </c>
      <c r="C331" s="5">
        <f t="shared" si="30"/>
        <v>0.44264067297734333</v>
      </c>
      <c r="D331" s="5">
        <f t="shared" si="31"/>
        <v>3.8129826027194197E-2</v>
      </c>
      <c r="E331" s="5">
        <v>68.081999999999994</v>
      </c>
      <c r="F331" s="5">
        <v>46.642000000000003</v>
      </c>
      <c r="G331" s="5">
        <f t="shared" si="32"/>
        <v>0.41414172136283173</v>
      </c>
      <c r="H331" s="5">
        <f t="shared" si="33"/>
        <v>0.39102295400814879</v>
      </c>
      <c r="I331" s="5">
        <v>41.280700000000003</v>
      </c>
      <c r="J331" s="5">
        <v>24.8733</v>
      </c>
      <c r="K331" s="5">
        <f t="shared" si="34"/>
        <v>0.7420809192443415</v>
      </c>
      <c r="L331" s="5">
        <f t="shared" si="35"/>
        <v>0.45886109809506592</v>
      </c>
    </row>
    <row r="332" spans="1:12" ht="20" customHeight="1" x14ac:dyDescent="0.15">
      <c r="A332" s="25">
        <v>48.874000000000002</v>
      </c>
      <c r="B332" s="4">
        <v>2.1781999999999999</v>
      </c>
      <c r="C332" s="5">
        <f t="shared" si="30"/>
        <v>0.44399425861661734</v>
      </c>
      <c r="D332" s="5">
        <f t="shared" si="31"/>
        <v>3.6691282493565298E-2</v>
      </c>
      <c r="E332" s="5">
        <v>68.289000000000001</v>
      </c>
      <c r="F332" s="5">
        <v>54.121000000000002</v>
      </c>
      <c r="G332" s="5">
        <f t="shared" si="32"/>
        <v>0.41540089906504535</v>
      </c>
      <c r="H332" s="5">
        <f t="shared" si="33"/>
        <v>0.4537231099411479</v>
      </c>
      <c r="I332" s="5">
        <v>41.406599999999997</v>
      </c>
      <c r="J332" s="5">
        <v>27.3949</v>
      </c>
      <c r="K332" s="5">
        <f t="shared" si="34"/>
        <v>0.74434415576244461</v>
      </c>
      <c r="L332" s="5">
        <f t="shared" si="35"/>
        <v>0.50537941874236714</v>
      </c>
    </row>
    <row r="333" spans="1:12" ht="20" customHeight="1" x14ac:dyDescent="0.15">
      <c r="A333" s="25">
        <v>49.023000000000003</v>
      </c>
      <c r="B333" s="4">
        <v>1.5596000000000001</v>
      </c>
      <c r="C333" s="5">
        <f t="shared" si="30"/>
        <v>0.4453478442558913</v>
      </c>
      <c r="D333" s="5">
        <f t="shared" si="31"/>
        <v>2.627110649938685E-2</v>
      </c>
      <c r="E333" s="5">
        <v>68.497</v>
      </c>
      <c r="F333" s="5">
        <v>53.853000000000002</v>
      </c>
      <c r="G333" s="5">
        <f t="shared" si="32"/>
        <v>0.41666615975132759</v>
      </c>
      <c r="H333" s="5">
        <f t="shared" si="33"/>
        <v>0.4514763333948123</v>
      </c>
      <c r="I333" s="5">
        <v>41.532400000000003</v>
      </c>
      <c r="J333" s="5">
        <v>24.893699999999999</v>
      </c>
      <c r="K333" s="5">
        <f t="shared" si="34"/>
        <v>0.74660559463438569</v>
      </c>
      <c r="L333" s="5">
        <f t="shared" si="35"/>
        <v>0.45923743603177469</v>
      </c>
    </row>
    <row r="334" spans="1:12" ht="20" customHeight="1" x14ac:dyDescent="0.15">
      <c r="A334" s="25">
        <v>49.170999999999999</v>
      </c>
      <c r="B334" s="4">
        <v>1.5802</v>
      </c>
      <c r="C334" s="5">
        <f t="shared" si="30"/>
        <v>0.44669234542778757</v>
      </c>
      <c r="D334" s="5">
        <f t="shared" si="31"/>
        <v>2.6618108803751667E-2</v>
      </c>
      <c r="E334" s="5">
        <v>68.703999999999994</v>
      </c>
      <c r="F334" s="5">
        <v>51.795000000000002</v>
      </c>
      <c r="G334" s="5">
        <f t="shared" si="32"/>
        <v>0.41792533745354116</v>
      </c>
      <c r="H334" s="5">
        <f t="shared" si="33"/>
        <v>0.43422310155765331</v>
      </c>
      <c r="I334" s="5">
        <v>41.658299999999997</v>
      </c>
      <c r="J334" s="5">
        <v>24.081199999999999</v>
      </c>
      <c r="K334" s="5">
        <f t="shared" si="34"/>
        <v>0.74886883115248881</v>
      </c>
      <c r="L334" s="5">
        <f t="shared" si="35"/>
        <v>0.44424848634668102</v>
      </c>
    </row>
    <row r="335" spans="1:12" ht="20" customHeight="1" x14ac:dyDescent="0.15">
      <c r="A335" s="25">
        <v>49.32</v>
      </c>
      <c r="B335" s="4">
        <v>2.5425</v>
      </c>
      <c r="C335" s="5">
        <f t="shared" si="30"/>
        <v>0.44804593106706153</v>
      </c>
      <c r="D335" s="5">
        <f t="shared" si="31"/>
        <v>4.2827832953764466E-2</v>
      </c>
      <c r="E335" s="5">
        <v>68.912000000000006</v>
      </c>
      <c r="F335" s="5">
        <v>52.304000000000002</v>
      </c>
      <c r="G335" s="5">
        <f t="shared" si="32"/>
        <v>0.41919059813982351</v>
      </c>
      <c r="H335" s="5">
        <f t="shared" si="33"/>
        <v>0.43849030029677571</v>
      </c>
      <c r="I335" s="5">
        <v>41.784100000000002</v>
      </c>
      <c r="J335" s="5">
        <v>21.950700000000001</v>
      </c>
      <c r="K335" s="5">
        <f t="shared" si="34"/>
        <v>0.75113027002443</v>
      </c>
      <c r="L335" s="5">
        <f t="shared" si="35"/>
        <v>0.40494515428010613</v>
      </c>
    </row>
    <row r="336" spans="1:12" ht="20" customHeight="1" x14ac:dyDescent="0.15">
      <c r="A336" s="25">
        <v>49.468000000000004</v>
      </c>
      <c r="B336" s="4">
        <v>2.3046000000000002</v>
      </c>
      <c r="C336" s="5">
        <f t="shared" si="30"/>
        <v>0.44939043223895786</v>
      </c>
      <c r="D336" s="5">
        <f t="shared" si="31"/>
        <v>3.8820461681512528E-2</v>
      </c>
      <c r="E336" s="5">
        <v>69.12</v>
      </c>
      <c r="F336" s="5">
        <v>52.353999999999999</v>
      </c>
      <c r="G336" s="5">
        <f t="shared" si="32"/>
        <v>0.42045585882610576</v>
      </c>
      <c r="H336" s="5">
        <f t="shared" si="33"/>
        <v>0.43890947502556965</v>
      </c>
      <c r="I336" s="5">
        <v>41.91</v>
      </c>
      <c r="J336" s="5">
        <v>21.0701</v>
      </c>
      <c r="K336" s="5">
        <f t="shared" si="34"/>
        <v>0.75339350654253312</v>
      </c>
      <c r="L336" s="5">
        <f t="shared" si="35"/>
        <v>0.38869990001217564</v>
      </c>
    </row>
    <row r="337" spans="1:12" ht="20" customHeight="1" x14ac:dyDescent="0.15">
      <c r="A337" s="25">
        <v>49.616999999999997</v>
      </c>
      <c r="B337" s="4">
        <v>1.8447</v>
      </c>
      <c r="C337" s="5">
        <f t="shared" si="30"/>
        <v>0.45074401787823176</v>
      </c>
      <c r="D337" s="5">
        <f t="shared" si="31"/>
        <v>3.1073551012707697E-2</v>
      </c>
      <c r="E337" s="5">
        <v>69.326999999999998</v>
      </c>
      <c r="F337" s="5">
        <v>55.951000000000001</v>
      </c>
      <c r="G337" s="5">
        <f t="shared" si="32"/>
        <v>0.42171503652831932</v>
      </c>
      <c r="H337" s="5">
        <f t="shared" si="33"/>
        <v>0.46906490501500647</v>
      </c>
      <c r="I337" s="5">
        <v>42.035800000000002</v>
      </c>
      <c r="J337" s="5">
        <v>22.643000000000001</v>
      </c>
      <c r="K337" s="5">
        <f t="shared" si="34"/>
        <v>0.75565494541447431</v>
      </c>
      <c r="L337" s="5">
        <f t="shared" si="35"/>
        <v>0.41771666180870964</v>
      </c>
    </row>
    <row r="338" spans="1:12" ht="20" customHeight="1" x14ac:dyDescent="0.15">
      <c r="A338" s="25">
        <v>49.765000000000001</v>
      </c>
      <c r="B338" s="4">
        <v>2.8006000000000002</v>
      </c>
      <c r="C338" s="5">
        <f t="shared" si="30"/>
        <v>0.45208851905012809</v>
      </c>
      <c r="D338" s="5">
        <f t="shared" si="31"/>
        <v>4.7175468621558615E-2</v>
      </c>
      <c r="E338" s="5">
        <v>69.534999999999997</v>
      </c>
      <c r="F338" s="5">
        <v>58.96</v>
      </c>
      <c r="G338" s="5">
        <f t="shared" si="32"/>
        <v>0.42298029721460156</v>
      </c>
      <c r="H338" s="5">
        <f t="shared" si="33"/>
        <v>0.49429084019382641</v>
      </c>
      <c r="I338" s="5">
        <v>42.161700000000003</v>
      </c>
      <c r="J338" s="5">
        <v>22.635899999999999</v>
      </c>
      <c r="K338" s="5">
        <f t="shared" si="34"/>
        <v>0.75791818193257754</v>
      </c>
      <c r="L338" s="5">
        <f t="shared" si="35"/>
        <v>0.41758568144838448</v>
      </c>
    </row>
    <row r="339" spans="1:12" ht="20" customHeight="1" x14ac:dyDescent="0.15">
      <c r="A339" s="25">
        <v>49.914000000000001</v>
      </c>
      <c r="B339" s="4">
        <v>2.5857999999999999</v>
      </c>
      <c r="C339" s="5">
        <f t="shared" si="30"/>
        <v>0.45344210468940205</v>
      </c>
      <c r="D339" s="5">
        <f t="shared" si="31"/>
        <v>4.3557211583812844E-2</v>
      </c>
      <c r="E339" s="5">
        <v>69.742000000000004</v>
      </c>
      <c r="F339" s="5">
        <v>59.128999999999998</v>
      </c>
      <c r="G339" s="5">
        <f t="shared" si="32"/>
        <v>0.42423947491681524</v>
      </c>
      <c r="H339" s="5">
        <f t="shared" si="33"/>
        <v>0.49570765077714996</v>
      </c>
      <c r="I339" s="5">
        <v>42.287599999999998</v>
      </c>
      <c r="J339" s="5">
        <v>22.112200000000001</v>
      </c>
      <c r="K339" s="5">
        <f t="shared" si="34"/>
        <v>0.76018141845068055</v>
      </c>
      <c r="L339" s="5">
        <f t="shared" si="35"/>
        <v>0.40792449627905092</v>
      </c>
    </row>
    <row r="340" spans="1:12" ht="20" customHeight="1" x14ac:dyDescent="0.15">
      <c r="A340" s="25">
        <v>50.061999999999998</v>
      </c>
      <c r="B340" s="4">
        <v>1.6185</v>
      </c>
      <c r="C340" s="5">
        <f t="shared" si="30"/>
        <v>0.45478660586129832</v>
      </c>
      <c r="D340" s="5">
        <f t="shared" si="31"/>
        <v>2.7263263573517323E-2</v>
      </c>
      <c r="E340" s="5">
        <v>69.95</v>
      </c>
      <c r="F340" s="5">
        <v>53.671999999999997</v>
      </c>
      <c r="G340" s="5">
        <f t="shared" si="32"/>
        <v>0.42550473560309748</v>
      </c>
      <c r="H340" s="5">
        <f t="shared" si="33"/>
        <v>0.44995892087657818</v>
      </c>
      <c r="I340" s="5">
        <v>42.413400000000003</v>
      </c>
      <c r="J340" s="5">
        <v>26.017700000000001</v>
      </c>
      <c r="K340" s="5">
        <f t="shared" si="34"/>
        <v>0.76244285732262174</v>
      </c>
      <c r="L340" s="5">
        <f t="shared" si="35"/>
        <v>0.47997291842690742</v>
      </c>
    </row>
    <row r="341" spans="1:12" ht="20" customHeight="1" x14ac:dyDescent="0.15">
      <c r="A341" s="25">
        <v>50.210999999999999</v>
      </c>
      <c r="B341" s="4">
        <v>1.7895000000000001</v>
      </c>
      <c r="C341" s="5">
        <f t="shared" si="30"/>
        <v>0.45614019150057228</v>
      </c>
      <c r="D341" s="5">
        <f t="shared" si="31"/>
        <v>3.0143719595186438E-2</v>
      </c>
      <c r="E341" s="5">
        <v>70.156999999999996</v>
      </c>
      <c r="F341" s="5">
        <v>51.23</v>
      </c>
      <c r="G341" s="5">
        <f t="shared" si="32"/>
        <v>0.42676391330531105</v>
      </c>
      <c r="H341" s="5">
        <f t="shared" si="33"/>
        <v>0.42948642712228163</v>
      </c>
      <c r="I341" s="5">
        <v>42.539299999999997</v>
      </c>
      <c r="J341" s="5">
        <v>24.8858</v>
      </c>
      <c r="K341" s="5">
        <f t="shared" si="34"/>
        <v>0.76470609384072485</v>
      </c>
      <c r="L341" s="5">
        <f t="shared" si="35"/>
        <v>0.45909169732099042</v>
      </c>
    </row>
    <row r="342" spans="1:12" ht="20" customHeight="1" x14ac:dyDescent="0.15">
      <c r="A342" s="25">
        <v>50.36</v>
      </c>
      <c r="B342" s="4">
        <v>1.4057999999999999</v>
      </c>
      <c r="C342" s="5">
        <f t="shared" si="30"/>
        <v>0.45749377713984629</v>
      </c>
      <c r="D342" s="5">
        <f t="shared" si="31"/>
        <v>2.3680380557090302E-2</v>
      </c>
      <c r="E342" s="5">
        <v>70.364999999999995</v>
      </c>
      <c r="F342" s="5">
        <v>49.44</v>
      </c>
      <c r="G342" s="5">
        <f t="shared" si="32"/>
        <v>0.42802917399159329</v>
      </c>
      <c r="H342" s="5">
        <f t="shared" si="33"/>
        <v>0.41447997183145824</v>
      </c>
      <c r="I342" s="5">
        <v>42.665100000000002</v>
      </c>
      <c r="J342" s="5">
        <v>23.746600000000001</v>
      </c>
      <c r="K342" s="5">
        <f t="shared" si="34"/>
        <v>0.76696753271266604</v>
      </c>
      <c r="L342" s="5">
        <f t="shared" si="35"/>
        <v>0.43807580626713355</v>
      </c>
    </row>
    <row r="343" spans="1:12" ht="20" customHeight="1" x14ac:dyDescent="0.15">
      <c r="A343" s="25">
        <v>50.508000000000003</v>
      </c>
      <c r="B343" s="4">
        <v>2.2071000000000001</v>
      </c>
      <c r="C343" s="5">
        <f t="shared" si="30"/>
        <v>0.45883827831174262</v>
      </c>
      <c r="D343" s="5">
        <f t="shared" si="31"/>
        <v>3.7178096405999436E-2</v>
      </c>
      <c r="E343" s="5">
        <v>70.572999999999993</v>
      </c>
      <c r="F343" s="5">
        <v>50.463999999999999</v>
      </c>
      <c r="G343" s="5">
        <f t="shared" si="32"/>
        <v>0.42929443467787554</v>
      </c>
      <c r="H343" s="5">
        <f t="shared" si="33"/>
        <v>0.42306467027715833</v>
      </c>
      <c r="I343" s="5">
        <v>42.790999999999997</v>
      </c>
      <c r="J343" s="5">
        <v>28.5562</v>
      </c>
      <c r="K343" s="5">
        <f t="shared" si="34"/>
        <v>0.76923076923076916</v>
      </c>
      <c r="L343" s="5">
        <f t="shared" si="35"/>
        <v>0.52680300922765866</v>
      </c>
    </row>
    <row r="344" spans="1:12" ht="20" customHeight="1" x14ac:dyDescent="0.15">
      <c r="A344" s="25">
        <v>50.656999999999996</v>
      </c>
      <c r="B344" s="4">
        <v>2.4882</v>
      </c>
      <c r="C344" s="5">
        <f t="shared" si="30"/>
        <v>0.46019186395101652</v>
      </c>
      <c r="D344" s="5">
        <f t="shared" si="31"/>
        <v>4.1913161831094101E-2</v>
      </c>
      <c r="E344" s="5">
        <v>70.78</v>
      </c>
      <c r="F344" s="5">
        <v>58.231000000000002</v>
      </c>
      <c r="G344" s="5">
        <f t="shared" si="32"/>
        <v>0.43055361238008916</v>
      </c>
      <c r="H344" s="5">
        <f t="shared" si="33"/>
        <v>0.48817927264801064</v>
      </c>
      <c r="I344" s="5">
        <v>42.916800000000002</v>
      </c>
      <c r="J344" s="5">
        <v>28.253599999999999</v>
      </c>
      <c r="K344" s="5">
        <f t="shared" si="34"/>
        <v>0.77149220810271035</v>
      </c>
      <c r="L344" s="5">
        <f t="shared" si="35"/>
        <v>0.52122066316647786</v>
      </c>
    </row>
    <row r="345" spans="1:12" ht="20" customHeight="1" x14ac:dyDescent="0.15">
      <c r="A345" s="25">
        <v>50.805</v>
      </c>
      <c r="B345" s="4">
        <v>2.7515000000000001</v>
      </c>
      <c r="C345" s="5">
        <f t="shared" si="30"/>
        <v>0.46153636512291285</v>
      </c>
      <c r="D345" s="5">
        <f t="shared" si="31"/>
        <v>4.6348390313582274E-2</v>
      </c>
      <c r="E345" s="5">
        <v>70.988</v>
      </c>
      <c r="F345" s="5">
        <v>57.37</v>
      </c>
      <c r="G345" s="5">
        <f t="shared" si="32"/>
        <v>0.43181887306637146</v>
      </c>
      <c r="H345" s="5">
        <f t="shared" si="33"/>
        <v>0.48096108381817876</v>
      </c>
      <c r="I345" s="5">
        <v>43.042700000000004</v>
      </c>
      <c r="J345" s="5">
        <v>21.704899999999999</v>
      </c>
      <c r="K345" s="5">
        <f t="shared" si="34"/>
        <v>0.77375544462081358</v>
      </c>
      <c r="L345" s="5">
        <f t="shared" si="35"/>
        <v>0.40041065110152635</v>
      </c>
    </row>
    <row r="346" spans="1:12" ht="20" customHeight="1" x14ac:dyDescent="0.15">
      <c r="A346" s="25">
        <v>50.954000000000001</v>
      </c>
      <c r="B346" s="4">
        <v>1.6266</v>
      </c>
      <c r="C346" s="5">
        <f t="shared" si="30"/>
        <v>0.46288995076218681</v>
      </c>
      <c r="D346" s="5">
        <f t="shared" si="31"/>
        <v>2.7399706227175333E-2</v>
      </c>
      <c r="E346" s="5">
        <v>71.194999999999993</v>
      </c>
      <c r="F346" s="5">
        <v>58.351999999999997</v>
      </c>
      <c r="G346" s="5">
        <f t="shared" si="32"/>
        <v>0.43307805076858502</v>
      </c>
      <c r="H346" s="5">
        <f t="shared" si="33"/>
        <v>0.48919367549169196</v>
      </c>
      <c r="I346" s="5">
        <v>43.168500000000002</v>
      </c>
      <c r="J346" s="5">
        <v>23.581700000000001</v>
      </c>
      <c r="K346" s="5">
        <f t="shared" si="34"/>
        <v>0.77601688349275455</v>
      </c>
      <c r="L346" s="5">
        <f t="shared" si="35"/>
        <v>0.43503374127873728</v>
      </c>
    </row>
    <row r="347" spans="1:12" ht="20" customHeight="1" x14ac:dyDescent="0.15">
      <c r="A347" s="25">
        <v>51.101999999999997</v>
      </c>
      <c r="B347" s="4">
        <v>1.8286</v>
      </c>
      <c r="C347" s="5">
        <f t="shared" si="30"/>
        <v>0.46423445193408308</v>
      </c>
      <c r="D347" s="5">
        <f t="shared" si="31"/>
        <v>3.0802350182597329E-2</v>
      </c>
      <c r="E347" s="5">
        <v>71.403000000000006</v>
      </c>
      <c r="F347" s="5">
        <v>53.192</v>
      </c>
      <c r="G347" s="5">
        <f t="shared" si="32"/>
        <v>0.43434331145486732</v>
      </c>
      <c r="H347" s="5">
        <f t="shared" si="33"/>
        <v>0.44593484348015627</v>
      </c>
      <c r="I347" s="5">
        <v>43.294400000000003</v>
      </c>
      <c r="J347" s="5">
        <v>22.803799999999999</v>
      </c>
      <c r="K347" s="5">
        <f t="shared" si="34"/>
        <v>0.77828012001085778</v>
      </c>
      <c r="L347" s="5">
        <f t="shared" si="35"/>
        <v>0.42068309025100259</v>
      </c>
    </row>
    <row r="348" spans="1:12" ht="20" customHeight="1" x14ac:dyDescent="0.15">
      <c r="A348" s="25">
        <v>51.250999999999998</v>
      </c>
      <c r="B348" s="4">
        <v>1.3388</v>
      </c>
      <c r="C348" s="5">
        <f t="shared" si="30"/>
        <v>0.46558803757335704</v>
      </c>
      <c r="D348" s="5">
        <f t="shared" si="31"/>
        <v>2.2551780829301819E-2</v>
      </c>
      <c r="E348" s="5">
        <v>71.61</v>
      </c>
      <c r="F348" s="5">
        <v>62.521000000000001</v>
      </c>
      <c r="G348" s="5">
        <f t="shared" si="32"/>
        <v>0.43560248915708089</v>
      </c>
      <c r="H348" s="5">
        <f t="shared" si="33"/>
        <v>0.52414446437853157</v>
      </c>
      <c r="I348" s="5">
        <v>43.420299999999997</v>
      </c>
      <c r="J348" s="5">
        <v>24.980699999999999</v>
      </c>
      <c r="K348" s="5">
        <f t="shared" si="34"/>
        <v>0.7805433565289609</v>
      </c>
      <c r="L348" s="5">
        <f t="shared" si="35"/>
        <v>0.46084240664420933</v>
      </c>
    </row>
    <row r="349" spans="1:12" ht="20" customHeight="1" x14ac:dyDescent="0.15">
      <c r="A349" s="25">
        <v>51.399000000000001</v>
      </c>
      <c r="B349" s="4">
        <v>2</v>
      </c>
      <c r="C349" s="5">
        <f t="shared" si="30"/>
        <v>0.46693253874525337</v>
      </c>
      <c r="D349" s="5">
        <f t="shared" si="31"/>
        <v>3.3689544113089061E-2</v>
      </c>
      <c r="E349" s="5">
        <v>71.817999999999998</v>
      </c>
      <c r="F349" s="5">
        <v>55.517000000000003</v>
      </c>
      <c r="G349" s="5">
        <f t="shared" si="32"/>
        <v>0.43686774984336313</v>
      </c>
      <c r="H349" s="5">
        <f t="shared" si="33"/>
        <v>0.46542646836907503</v>
      </c>
      <c r="I349" s="5">
        <v>43.546100000000003</v>
      </c>
      <c r="J349" s="5">
        <v>25.646100000000001</v>
      </c>
      <c r="K349" s="5">
        <f t="shared" si="34"/>
        <v>0.78280479540090209</v>
      </c>
      <c r="L349" s="5">
        <f t="shared" si="35"/>
        <v>0.47311766463862331</v>
      </c>
    </row>
    <row r="350" spans="1:12" ht="20" customHeight="1" x14ac:dyDescent="0.15">
      <c r="A350" s="25">
        <v>51.548000000000002</v>
      </c>
      <c r="B350" s="4">
        <v>2</v>
      </c>
      <c r="C350" s="5">
        <f t="shared" si="30"/>
        <v>0.46828612438452732</v>
      </c>
      <c r="D350" s="5">
        <f t="shared" si="31"/>
        <v>3.3689544113089061E-2</v>
      </c>
      <c r="E350" s="5">
        <v>72.025999999999996</v>
      </c>
      <c r="F350" s="5">
        <v>45.432000000000002</v>
      </c>
      <c r="G350" s="5">
        <f t="shared" si="32"/>
        <v>0.43813301052964537</v>
      </c>
      <c r="H350" s="5">
        <f t="shared" si="33"/>
        <v>0.38087892557133518</v>
      </c>
      <c r="I350" s="5">
        <v>43.671999999999997</v>
      </c>
      <c r="J350" s="5">
        <v>26.139099999999999</v>
      </c>
      <c r="K350" s="5">
        <f t="shared" si="34"/>
        <v>0.7850680319190052</v>
      </c>
      <c r="L350" s="5">
        <f t="shared" si="35"/>
        <v>0.48221249810908634</v>
      </c>
    </row>
    <row r="351" spans="1:12" ht="20" customHeight="1" x14ac:dyDescent="0.15">
      <c r="A351" s="25">
        <v>51.697000000000003</v>
      </c>
      <c r="B351" s="4">
        <v>1.9309000000000001</v>
      </c>
      <c r="C351" s="5">
        <f t="shared" si="30"/>
        <v>0.46963971002380134</v>
      </c>
      <c r="D351" s="5">
        <f t="shared" si="31"/>
        <v>3.2525570363981834E-2</v>
      </c>
      <c r="E351" s="5">
        <v>72.233000000000004</v>
      </c>
      <c r="F351" s="5">
        <v>49.868000000000002</v>
      </c>
      <c r="G351" s="5">
        <f t="shared" si="32"/>
        <v>0.43939218823185905</v>
      </c>
      <c r="H351" s="5">
        <f t="shared" si="33"/>
        <v>0.41806810750993445</v>
      </c>
      <c r="I351" s="5">
        <v>43.797800000000002</v>
      </c>
      <c r="J351" s="5">
        <v>20.214300000000001</v>
      </c>
      <c r="K351" s="5">
        <f t="shared" si="34"/>
        <v>0.78732947079094628</v>
      </c>
      <c r="L351" s="5">
        <f t="shared" si="35"/>
        <v>0.37291215460847943</v>
      </c>
    </row>
    <row r="352" spans="1:12" ht="20" customHeight="1" x14ac:dyDescent="0.15">
      <c r="A352" s="25">
        <v>51.844999999999999</v>
      </c>
      <c r="B352" s="4">
        <v>1.2216</v>
      </c>
      <c r="C352" s="5">
        <f t="shared" si="30"/>
        <v>0.47098421119569756</v>
      </c>
      <c r="D352" s="5">
        <f t="shared" si="31"/>
        <v>2.0577573544274801E-2</v>
      </c>
      <c r="E352" s="5">
        <v>72.441000000000003</v>
      </c>
      <c r="F352" s="5">
        <v>53.212000000000003</v>
      </c>
      <c r="G352" s="5">
        <f t="shared" si="32"/>
        <v>0.44065744891814129</v>
      </c>
      <c r="H352" s="5">
        <f t="shared" si="33"/>
        <v>0.44610251337167389</v>
      </c>
      <c r="I352" s="5">
        <v>43.923699999999997</v>
      </c>
      <c r="J352" s="5">
        <v>20.122</v>
      </c>
      <c r="K352" s="5">
        <f t="shared" si="34"/>
        <v>0.7895927073090494</v>
      </c>
      <c r="L352" s="5">
        <f t="shared" si="35"/>
        <v>0.37120940992425278</v>
      </c>
    </row>
    <row r="353" spans="1:12" ht="20" customHeight="1" x14ac:dyDescent="0.15">
      <c r="A353" s="25">
        <v>51.994</v>
      </c>
      <c r="B353" s="4">
        <v>2.9653</v>
      </c>
      <c r="C353" s="5">
        <f t="shared" si="30"/>
        <v>0.47233779683497157</v>
      </c>
      <c r="D353" s="5">
        <f t="shared" si="31"/>
        <v>4.99498025792715E-2</v>
      </c>
      <c r="E353" s="5">
        <v>72.647999999999996</v>
      </c>
      <c r="F353" s="5">
        <v>53.344999999999999</v>
      </c>
      <c r="G353" s="5">
        <f t="shared" si="32"/>
        <v>0.44191662662035486</v>
      </c>
      <c r="H353" s="5">
        <f t="shared" si="33"/>
        <v>0.44721751815026578</v>
      </c>
      <c r="I353" s="5">
        <v>44.049500000000002</v>
      </c>
      <c r="J353" s="5">
        <v>20.1279</v>
      </c>
      <c r="K353" s="5">
        <f t="shared" si="34"/>
        <v>0.79185414618099059</v>
      </c>
      <c r="L353" s="5">
        <f t="shared" si="35"/>
        <v>0.37131825275888913</v>
      </c>
    </row>
    <row r="354" spans="1:12" ht="20" customHeight="1" x14ac:dyDescent="0.15">
      <c r="A354" s="25">
        <v>52.142000000000003</v>
      </c>
      <c r="B354" s="4">
        <v>1.4211</v>
      </c>
      <c r="C354" s="5">
        <f t="shared" si="30"/>
        <v>0.4736822980068679</v>
      </c>
      <c r="D354" s="5">
        <f t="shared" si="31"/>
        <v>2.3938105569555432E-2</v>
      </c>
      <c r="E354" s="5">
        <v>72.855999999999995</v>
      </c>
      <c r="F354" s="5">
        <v>44.517000000000003</v>
      </c>
      <c r="G354" s="5">
        <f t="shared" si="32"/>
        <v>0.4431818873066371</v>
      </c>
      <c r="H354" s="5">
        <f t="shared" si="33"/>
        <v>0.37320802803440589</v>
      </c>
      <c r="I354" s="5">
        <v>44.175400000000003</v>
      </c>
      <c r="J354" s="5">
        <v>20.972300000000001</v>
      </c>
      <c r="K354" s="5">
        <f t="shared" si="34"/>
        <v>0.79411738269909382</v>
      </c>
      <c r="L354" s="5">
        <f t="shared" si="35"/>
        <v>0.38689569166854221</v>
      </c>
    </row>
    <row r="355" spans="1:12" ht="20" customHeight="1" x14ac:dyDescent="0.15">
      <c r="A355" s="25">
        <v>52.290999999999997</v>
      </c>
      <c r="B355" s="4">
        <v>2.9537</v>
      </c>
      <c r="C355" s="5">
        <f t="shared" si="30"/>
        <v>0.4750358836461418</v>
      </c>
      <c r="D355" s="5">
        <f t="shared" si="31"/>
        <v>4.975440322341558E-2</v>
      </c>
      <c r="E355" s="5">
        <v>73.063000000000002</v>
      </c>
      <c r="F355" s="5">
        <v>50.252000000000002</v>
      </c>
      <c r="G355" s="5">
        <f t="shared" si="32"/>
        <v>0.44444106500885078</v>
      </c>
      <c r="H355" s="5">
        <f t="shared" si="33"/>
        <v>0.42128736942707201</v>
      </c>
      <c r="I355" s="5">
        <v>44.301200000000001</v>
      </c>
      <c r="J355" s="5">
        <v>20.131900000000002</v>
      </c>
      <c r="K355" s="5">
        <f t="shared" si="34"/>
        <v>0.7963788215710349</v>
      </c>
      <c r="L355" s="5">
        <f t="shared" si="35"/>
        <v>0.37139204451118502</v>
      </c>
    </row>
    <row r="356" spans="1:12" ht="20" customHeight="1" x14ac:dyDescent="0.15">
      <c r="A356" s="25">
        <v>52.439</v>
      </c>
      <c r="B356" s="4">
        <v>2.1093999999999999</v>
      </c>
      <c r="C356" s="5">
        <f t="shared" si="30"/>
        <v>0.47638038481803813</v>
      </c>
      <c r="D356" s="5">
        <f t="shared" si="31"/>
        <v>3.5532362176075034E-2</v>
      </c>
      <c r="E356" s="5">
        <v>73.271000000000001</v>
      </c>
      <c r="F356" s="5">
        <v>59.96</v>
      </c>
      <c r="G356" s="5">
        <f t="shared" si="32"/>
        <v>0.44570632569513302</v>
      </c>
      <c r="H356" s="5">
        <f t="shared" si="33"/>
        <v>0.50267433476970547</v>
      </c>
      <c r="I356" s="5">
        <v>44.427100000000003</v>
      </c>
      <c r="J356" s="5">
        <v>20.245100000000001</v>
      </c>
      <c r="K356" s="5">
        <f t="shared" si="34"/>
        <v>0.79864205808913813</v>
      </c>
      <c r="L356" s="5">
        <f t="shared" si="35"/>
        <v>0.3734803511011574</v>
      </c>
    </row>
    <row r="357" spans="1:12" ht="20" customHeight="1" x14ac:dyDescent="0.15">
      <c r="A357" s="25">
        <v>52.588000000000001</v>
      </c>
      <c r="B357" s="4">
        <v>1.8007</v>
      </c>
      <c r="C357" s="5">
        <f t="shared" si="30"/>
        <v>0.47773397045731208</v>
      </c>
      <c r="D357" s="5">
        <f t="shared" si="31"/>
        <v>3.0332381042219737E-2</v>
      </c>
      <c r="E357" s="5">
        <v>73.478999999999999</v>
      </c>
      <c r="F357" s="5">
        <v>61.548000000000002</v>
      </c>
      <c r="G357" s="5">
        <f t="shared" si="32"/>
        <v>0.44697158638141526</v>
      </c>
      <c r="H357" s="5">
        <f t="shared" si="33"/>
        <v>0.5159873241562013</v>
      </c>
      <c r="I357" s="5">
        <v>44.552999999999997</v>
      </c>
      <c r="J357" s="5">
        <v>22.004000000000001</v>
      </c>
      <c r="K357" s="5">
        <f t="shared" si="34"/>
        <v>0.80090529460724114</v>
      </c>
      <c r="L357" s="5">
        <f t="shared" si="35"/>
        <v>0.40592842937944829</v>
      </c>
    </row>
    <row r="358" spans="1:12" ht="20" customHeight="1" x14ac:dyDescent="0.15">
      <c r="A358" s="25">
        <v>52.735999999999997</v>
      </c>
      <c r="B358" s="4">
        <v>2.4116</v>
      </c>
      <c r="C358" s="5">
        <f t="shared" si="30"/>
        <v>0.47907847162920836</v>
      </c>
      <c r="D358" s="5">
        <f t="shared" si="31"/>
        <v>4.0622852291562789E-2</v>
      </c>
      <c r="E358" s="5">
        <v>73.686000000000007</v>
      </c>
      <c r="F358" s="5">
        <v>59.024000000000001</v>
      </c>
      <c r="G358" s="5">
        <f t="shared" si="32"/>
        <v>0.44823076408362889</v>
      </c>
      <c r="H358" s="5">
        <f t="shared" si="33"/>
        <v>0.49482738384668268</v>
      </c>
      <c r="I358" s="5">
        <v>44.678800000000003</v>
      </c>
      <c r="J358" s="5">
        <v>21.685500000000001</v>
      </c>
      <c r="K358" s="5">
        <f t="shared" si="34"/>
        <v>0.80316673347918233</v>
      </c>
      <c r="L358" s="5">
        <f t="shared" si="35"/>
        <v>0.40005276110289156</v>
      </c>
    </row>
    <row r="359" spans="1:12" ht="20" customHeight="1" x14ac:dyDescent="0.15">
      <c r="A359" s="25">
        <v>52.884999999999998</v>
      </c>
      <c r="B359" s="4">
        <v>1.7863</v>
      </c>
      <c r="C359" s="5">
        <f t="shared" si="30"/>
        <v>0.48043205726848232</v>
      </c>
      <c r="D359" s="5">
        <f t="shared" si="31"/>
        <v>3.0089816324605494E-2</v>
      </c>
      <c r="E359" s="5">
        <v>73.894000000000005</v>
      </c>
      <c r="F359" s="5">
        <v>57.767000000000003</v>
      </c>
      <c r="G359" s="5">
        <f t="shared" si="32"/>
        <v>0.44949602476991118</v>
      </c>
      <c r="H359" s="5">
        <f t="shared" si="33"/>
        <v>0.48428933116480277</v>
      </c>
      <c r="I359" s="5">
        <v>44.804699999999997</v>
      </c>
      <c r="J359" s="5">
        <v>21.168500000000002</v>
      </c>
      <c r="K359" s="5">
        <f t="shared" si="34"/>
        <v>0.80542996999728544</v>
      </c>
      <c r="L359" s="5">
        <f t="shared" si="35"/>
        <v>0.39051517711865347</v>
      </c>
    </row>
    <row r="360" spans="1:12" ht="20" customHeight="1" x14ac:dyDescent="0.15">
      <c r="A360" s="25">
        <v>53.033999999999999</v>
      </c>
      <c r="B360" s="4">
        <v>1.1445000000000001</v>
      </c>
      <c r="C360" s="5">
        <f t="shared" si="30"/>
        <v>0.48178564290775627</v>
      </c>
      <c r="D360" s="5">
        <f t="shared" si="31"/>
        <v>1.9278841618715216E-2</v>
      </c>
      <c r="E360" s="5">
        <v>74.100999999999999</v>
      </c>
      <c r="F360" s="5">
        <v>63.463999999999999</v>
      </c>
      <c r="G360" s="5">
        <f t="shared" si="32"/>
        <v>0.45075520247212469</v>
      </c>
      <c r="H360" s="5">
        <f t="shared" si="33"/>
        <v>0.53205009976358542</v>
      </c>
      <c r="I360" s="5">
        <v>44.930500000000002</v>
      </c>
      <c r="J360" s="5">
        <v>19.0947</v>
      </c>
      <c r="K360" s="5">
        <f t="shared" si="34"/>
        <v>0.80769140886922663</v>
      </c>
      <c r="L360" s="5">
        <f t="shared" si="35"/>
        <v>0.35225784314087211</v>
      </c>
    </row>
    <row r="361" spans="1:12" ht="20" customHeight="1" x14ac:dyDescent="0.15">
      <c r="A361" s="25">
        <v>53.182000000000002</v>
      </c>
      <c r="B361" s="4">
        <v>3.4146999999999998</v>
      </c>
      <c r="C361" s="5">
        <f t="shared" si="30"/>
        <v>0.4831301440796526</v>
      </c>
      <c r="D361" s="5">
        <f t="shared" si="31"/>
        <v>5.7519843141482604E-2</v>
      </c>
      <c r="E361" s="5">
        <v>74.308999999999997</v>
      </c>
      <c r="F361" s="5">
        <v>57.975000000000001</v>
      </c>
      <c r="G361" s="5">
        <f t="shared" si="32"/>
        <v>0.45202046315840699</v>
      </c>
      <c r="H361" s="5">
        <f t="shared" si="33"/>
        <v>0.48603309803658562</v>
      </c>
      <c r="I361" s="5">
        <v>45.056399999999996</v>
      </c>
      <c r="J361" s="5">
        <v>20.629799999999999</v>
      </c>
      <c r="K361" s="5">
        <f t="shared" si="34"/>
        <v>0.80995464538732975</v>
      </c>
      <c r="L361" s="5">
        <f t="shared" si="35"/>
        <v>0.38057727287821036</v>
      </c>
    </row>
    <row r="362" spans="1:12" ht="20" customHeight="1" x14ac:dyDescent="0.15">
      <c r="A362" s="25">
        <v>53.331000000000003</v>
      </c>
      <c r="B362" s="4">
        <v>3.1246</v>
      </c>
      <c r="C362" s="5">
        <f t="shared" si="30"/>
        <v>0.48448372971892661</v>
      </c>
      <c r="D362" s="5">
        <f t="shared" si="31"/>
        <v>5.2633174767879043E-2</v>
      </c>
      <c r="E362" s="5">
        <v>74.516000000000005</v>
      </c>
      <c r="F362" s="5">
        <v>48.856999999999999</v>
      </c>
      <c r="G362" s="5">
        <f t="shared" si="32"/>
        <v>0.45327964086062061</v>
      </c>
      <c r="H362" s="5">
        <f t="shared" si="33"/>
        <v>0.40959239449372076</v>
      </c>
      <c r="I362" s="5">
        <v>45.182200000000002</v>
      </c>
      <c r="J362" s="5">
        <v>20.4208</v>
      </c>
      <c r="K362" s="5">
        <f t="shared" si="34"/>
        <v>0.81221608425927094</v>
      </c>
      <c r="L362" s="5">
        <f t="shared" si="35"/>
        <v>0.37672165382075246</v>
      </c>
    </row>
    <row r="363" spans="1:12" ht="20" customHeight="1" x14ac:dyDescent="0.15">
      <c r="A363" s="25">
        <v>53.478999999999999</v>
      </c>
      <c r="B363" s="4">
        <v>2.4144999999999999</v>
      </c>
      <c r="C363" s="5">
        <f t="shared" si="30"/>
        <v>0.48582823089082283</v>
      </c>
      <c r="D363" s="5">
        <f t="shared" si="31"/>
        <v>4.0671702130526767E-2</v>
      </c>
      <c r="E363" s="5">
        <v>74.724000000000004</v>
      </c>
      <c r="F363" s="5">
        <v>56.585000000000001</v>
      </c>
      <c r="G363" s="5">
        <f t="shared" si="32"/>
        <v>0.45454490154690286</v>
      </c>
      <c r="H363" s="5">
        <f t="shared" si="33"/>
        <v>0.47438004057611377</v>
      </c>
      <c r="I363" s="5">
        <v>45.308100000000003</v>
      </c>
      <c r="J363" s="5">
        <v>24.8307</v>
      </c>
      <c r="K363" s="5">
        <f t="shared" si="34"/>
        <v>0.81447932077737417</v>
      </c>
      <c r="L363" s="5">
        <f t="shared" si="35"/>
        <v>0.45807521593311512</v>
      </c>
    </row>
    <row r="364" spans="1:12" ht="20" customHeight="1" x14ac:dyDescent="0.15">
      <c r="A364" s="25">
        <v>53.628</v>
      </c>
      <c r="B364" s="4">
        <v>1.5483</v>
      </c>
      <c r="C364" s="5">
        <f t="shared" si="30"/>
        <v>0.48718181653009685</v>
      </c>
      <c r="D364" s="5">
        <f t="shared" si="31"/>
        <v>2.6080760575147896E-2</v>
      </c>
      <c r="E364" s="5">
        <v>74.930999999999997</v>
      </c>
      <c r="F364" s="5">
        <v>53.768999999999998</v>
      </c>
      <c r="G364" s="5">
        <f t="shared" si="32"/>
        <v>0.45580407924911642</v>
      </c>
      <c r="H364" s="5">
        <f t="shared" si="33"/>
        <v>0.45077211985043847</v>
      </c>
      <c r="I364" s="5">
        <v>45.433900000000001</v>
      </c>
      <c r="J364" s="5">
        <v>22.3475</v>
      </c>
      <c r="K364" s="5">
        <f t="shared" si="34"/>
        <v>0.81674075964931514</v>
      </c>
      <c r="L364" s="5">
        <f t="shared" si="35"/>
        <v>0.41226529610785401</v>
      </c>
    </row>
    <row r="365" spans="1:12" ht="20" customHeight="1" x14ac:dyDescent="0.15">
      <c r="A365" s="25">
        <v>53.776000000000003</v>
      </c>
      <c r="B365" s="4">
        <v>1.0729</v>
      </c>
      <c r="C365" s="5">
        <f t="shared" si="30"/>
        <v>0.48852631770199317</v>
      </c>
      <c r="D365" s="5">
        <f t="shared" si="31"/>
        <v>1.8072755939466625E-2</v>
      </c>
      <c r="E365" s="5">
        <v>75.138999999999996</v>
      </c>
      <c r="F365" s="5">
        <v>56.442</v>
      </c>
      <c r="G365" s="5">
        <f t="shared" si="32"/>
        <v>0.45706933993539867</v>
      </c>
      <c r="H365" s="5">
        <f t="shared" si="33"/>
        <v>0.47318120085176307</v>
      </c>
      <c r="I365" s="5">
        <v>45.559800000000003</v>
      </c>
      <c r="J365" s="5">
        <v>22.239899999999999</v>
      </c>
      <c r="K365" s="5">
        <f t="shared" si="34"/>
        <v>0.81900399616741837</v>
      </c>
      <c r="L365" s="5">
        <f t="shared" si="35"/>
        <v>0.41028029797109572</v>
      </c>
    </row>
    <row r="366" spans="1:12" ht="20" customHeight="1" x14ac:dyDescent="0.15">
      <c r="A366" s="25">
        <v>53.924999999999997</v>
      </c>
      <c r="B366" s="4">
        <v>1.2996000000000001</v>
      </c>
      <c r="C366" s="5">
        <f t="shared" si="30"/>
        <v>0.48987990334126708</v>
      </c>
      <c r="D366" s="5">
        <f t="shared" si="31"/>
        <v>2.1891465764685272E-2</v>
      </c>
      <c r="E366" s="5">
        <v>75.346999999999994</v>
      </c>
      <c r="F366" s="5">
        <v>55.969000000000001</v>
      </c>
      <c r="G366" s="5">
        <f t="shared" si="32"/>
        <v>0.45833460062168091</v>
      </c>
      <c r="H366" s="5">
        <f t="shared" si="33"/>
        <v>0.46921580791737227</v>
      </c>
      <c r="I366" s="5">
        <v>45.685699999999997</v>
      </c>
      <c r="J366" s="5">
        <v>21.776</v>
      </c>
      <c r="K366" s="5">
        <f t="shared" si="34"/>
        <v>0.82126723268552149</v>
      </c>
      <c r="L366" s="5">
        <f t="shared" si="35"/>
        <v>0.40172229949858501</v>
      </c>
    </row>
    <row r="367" spans="1:12" ht="20" customHeight="1" x14ac:dyDescent="0.15">
      <c r="A367" s="25">
        <v>54.073</v>
      </c>
      <c r="B367" s="4">
        <v>2.1227999999999998</v>
      </c>
      <c r="C367" s="5">
        <f t="shared" si="30"/>
        <v>0.4912244045131634</v>
      </c>
      <c r="D367" s="5">
        <f t="shared" si="31"/>
        <v>3.5758082121632728E-2</v>
      </c>
      <c r="E367" s="5">
        <v>75.554000000000002</v>
      </c>
      <c r="F367" s="5">
        <v>51.923999999999999</v>
      </c>
      <c r="G367" s="5">
        <f t="shared" si="32"/>
        <v>0.45959377832389459</v>
      </c>
      <c r="H367" s="5">
        <f t="shared" si="33"/>
        <v>0.43530457235794168</v>
      </c>
      <c r="I367" s="5">
        <v>45.811500000000002</v>
      </c>
      <c r="J367" s="5">
        <v>22.854700000000001</v>
      </c>
      <c r="K367" s="5">
        <f t="shared" si="34"/>
        <v>0.82352867155746268</v>
      </c>
      <c r="L367" s="5">
        <f t="shared" si="35"/>
        <v>0.4216220902989673</v>
      </c>
    </row>
    <row r="368" spans="1:12" ht="20" customHeight="1" x14ac:dyDescent="0.15">
      <c r="A368" s="25">
        <v>54.222000000000001</v>
      </c>
      <c r="B368" s="4">
        <v>1.7486999999999999</v>
      </c>
      <c r="C368" s="5">
        <f t="shared" si="30"/>
        <v>0.49257799015243736</v>
      </c>
      <c r="D368" s="5">
        <f t="shared" si="31"/>
        <v>2.9456452895279421E-2</v>
      </c>
      <c r="E368" s="5">
        <v>75.762</v>
      </c>
      <c r="F368" s="5">
        <v>54.05</v>
      </c>
      <c r="G368" s="5">
        <f t="shared" si="32"/>
        <v>0.46085903901017683</v>
      </c>
      <c r="H368" s="5">
        <f t="shared" si="33"/>
        <v>0.45312788182626046</v>
      </c>
      <c r="I368" s="5">
        <v>45.937399999999997</v>
      </c>
      <c r="J368" s="5">
        <v>26.076699999999999</v>
      </c>
      <c r="K368" s="5">
        <f t="shared" si="34"/>
        <v>0.82579190807556579</v>
      </c>
      <c r="L368" s="5">
        <f t="shared" si="35"/>
        <v>0.48106134677327111</v>
      </c>
    </row>
    <row r="369" spans="1:12" ht="20" customHeight="1" x14ac:dyDescent="0.15">
      <c r="A369" s="25">
        <v>54.37</v>
      </c>
      <c r="B369" s="4">
        <v>2.5827</v>
      </c>
      <c r="C369" s="5">
        <f t="shared" si="30"/>
        <v>0.49392249132433363</v>
      </c>
      <c r="D369" s="5">
        <f t="shared" si="31"/>
        <v>4.3504992790437562E-2</v>
      </c>
      <c r="E369" s="5">
        <v>75.968999999999994</v>
      </c>
      <c r="F369" s="5">
        <v>54.256</v>
      </c>
      <c r="G369" s="5">
        <f t="shared" si="32"/>
        <v>0.46211821671239039</v>
      </c>
      <c r="H369" s="5">
        <f t="shared" si="33"/>
        <v>0.45485488170889155</v>
      </c>
      <c r="I369" s="5">
        <v>46.063200000000002</v>
      </c>
      <c r="J369" s="5">
        <v>21.064299999999999</v>
      </c>
      <c r="K369" s="5">
        <f t="shared" si="34"/>
        <v>0.82805334694750687</v>
      </c>
      <c r="L369" s="5">
        <f t="shared" si="35"/>
        <v>0.38859290197134666</v>
      </c>
    </row>
    <row r="370" spans="1:12" ht="20" customHeight="1" x14ac:dyDescent="0.15">
      <c r="A370" s="25">
        <v>54.518999999999998</v>
      </c>
      <c r="B370" s="4">
        <v>2.7934999999999999</v>
      </c>
      <c r="C370" s="5">
        <f t="shared" si="30"/>
        <v>0.49527607696360759</v>
      </c>
      <c r="D370" s="5">
        <f t="shared" si="31"/>
        <v>4.7055870739957144E-2</v>
      </c>
      <c r="E370" s="5">
        <v>76.177000000000007</v>
      </c>
      <c r="F370" s="5">
        <v>50.271999999999998</v>
      </c>
      <c r="G370" s="5">
        <f t="shared" si="32"/>
        <v>0.46338347739867275</v>
      </c>
      <c r="H370" s="5">
        <f t="shared" si="33"/>
        <v>0.42145503931858957</v>
      </c>
      <c r="I370" s="5">
        <v>46.189100000000003</v>
      </c>
      <c r="J370" s="5">
        <v>18.5684</v>
      </c>
      <c r="K370" s="5">
        <f t="shared" si="34"/>
        <v>0.8303165834656101</v>
      </c>
      <c r="L370" s="5">
        <f t="shared" si="35"/>
        <v>0.34254869333254623</v>
      </c>
    </row>
    <row r="371" spans="1:12" ht="20" customHeight="1" x14ac:dyDescent="0.15">
      <c r="A371" s="25">
        <v>54.667999999999999</v>
      </c>
      <c r="B371" s="4">
        <v>2.0026999999999999</v>
      </c>
      <c r="C371" s="5">
        <f t="shared" si="30"/>
        <v>0.49662966260288155</v>
      </c>
      <c r="D371" s="5">
        <f t="shared" si="31"/>
        <v>3.3735024997641729E-2</v>
      </c>
      <c r="E371" s="5">
        <v>76.384</v>
      </c>
      <c r="F371" s="5">
        <v>58.448</v>
      </c>
      <c r="G371" s="5">
        <f t="shared" si="32"/>
        <v>0.46464265510088631</v>
      </c>
      <c r="H371" s="5">
        <f t="shared" si="33"/>
        <v>0.48999849097097636</v>
      </c>
      <c r="I371" s="5">
        <v>46.314900000000002</v>
      </c>
      <c r="J371" s="5">
        <v>18.427800000000001</v>
      </c>
      <c r="K371" s="5">
        <f t="shared" si="34"/>
        <v>0.83257802233755118</v>
      </c>
      <c r="L371" s="5">
        <f t="shared" si="35"/>
        <v>0.33995491323934723</v>
      </c>
    </row>
    <row r="372" spans="1:12" ht="20" customHeight="1" x14ac:dyDescent="0.15">
      <c r="A372" s="25">
        <v>54.816000000000003</v>
      </c>
      <c r="B372" s="4">
        <v>1.157</v>
      </c>
      <c r="C372" s="5">
        <f t="shared" si="30"/>
        <v>0.49797416377477788</v>
      </c>
      <c r="D372" s="5">
        <f t="shared" si="31"/>
        <v>1.9489401269422023E-2</v>
      </c>
      <c r="E372" s="5">
        <v>76.591999999999999</v>
      </c>
      <c r="F372" s="5">
        <v>57.883000000000003</v>
      </c>
      <c r="G372" s="5">
        <f t="shared" si="32"/>
        <v>0.46590791578716856</v>
      </c>
      <c r="H372" s="5">
        <f t="shared" si="33"/>
        <v>0.48526181653560474</v>
      </c>
      <c r="I372" s="5">
        <v>46.440800000000003</v>
      </c>
      <c r="J372" s="5">
        <v>18.215</v>
      </c>
      <c r="K372" s="5">
        <f t="shared" si="34"/>
        <v>0.83484125885565441</v>
      </c>
      <c r="L372" s="5">
        <f t="shared" si="35"/>
        <v>0.33602919201720821</v>
      </c>
    </row>
    <row r="373" spans="1:12" ht="20" customHeight="1" x14ac:dyDescent="0.15">
      <c r="A373" s="25">
        <v>54.965000000000003</v>
      </c>
      <c r="B373" s="4">
        <v>0.60340000000000005</v>
      </c>
      <c r="C373" s="5">
        <f t="shared" si="30"/>
        <v>0.49932774941405189</v>
      </c>
      <c r="D373" s="5">
        <f t="shared" si="31"/>
        <v>1.016413545891897E-2</v>
      </c>
      <c r="E373" s="5">
        <v>76.8</v>
      </c>
      <c r="F373" s="5">
        <v>57.531999999999996</v>
      </c>
      <c r="G373" s="5">
        <f t="shared" si="32"/>
        <v>0.4671731764734508</v>
      </c>
      <c r="H373" s="5">
        <f t="shared" si="33"/>
        <v>0.48231920993947114</v>
      </c>
      <c r="I373" s="5">
        <v>46.566699999999997</v>
      </c>
      <c r="J373" s="5">
        <v>17.435400000000001</v>
      </c>
      <c r="K373" s="5">
        <f t="shared" si="34"/>
        <v>0.83710449537375753</v>
      </c>
      <c r="L373" s="5">
        <f t="shared" si="35"/>
        <v>0.32164717949474791</v>
      </c>
    </row>
    <row r="374" spans="1:12" ht="20" customHeight="1" x14ac:dyDescent="0.15">
      <c r="A374" s="25">
        <v>55.113</v>
      </c>
      <c r="B374" s="4">
        <v>1.0325</v>
      </c>
      <c r="C374" s="5">
        <f t="shared" si="30"/>
        <v>0.50067225058594811</v>
      </c>
      <c r="D374" s="5">
        <f t="shared" si="31"/>
        <v>1.7392227148382226E-2</v>
      </c>
      <c r="E374" s="5">
        <v>77.007000000000005</v>
      </c>
      <c r="F374" s="5">
        <v>52.887999999999998</v>
      </c>
      <c r="G374" s="5">
        <f t="shared" si="32"/>
        <v>0.46843235417566442</v>
      </c>
      <c r="H374" s="5">
        <f t="shared" si="33"/>
        <v>0.44338626112908902</v>
      </c>
      <c r="I374" s="5">
        <v>46.692500000000003</v>
      </c>
      <c r="J374" s="5">
        <v>16.579699999999999</v>
      </c>
      <c r="K374" s="5">
        <f t="shared" si="34"/>
        <v>0.83936593424569872</v>
      </c>
      <c r="L374" s="5">
        <f t="shared" si="35"/>
        <v>0.30586127888485903</v>
      </c>
    </row>
    <row r="375" spans="1:12" ht="20" customHeight="1" x14ac:dyDescent="0.15">
      <c r="A375" s="25">
        <v>55.262</v>
      </c>
      <c r="B375" s="4">
        <v>1.5385</v>
      </c>
      <c r="C375" s="5">
        <f t="shared" si="30"/>
        <v>0.50202583622522212</v>
      </c>
      <c r="D375" s="5">
        <f t="shared" si="31"/>
        <v>2.591568180899376E-2</v>
      </c>
      <c r="E375" s="5">
        <v>77.215000000000003</v>
      </c>
      <c r="F375" s="5">
        <v>55.155999999999999</v>
      </c>
      <c r="G375" s="5">
        <f t="shared" si="32"/>
        <v>0.46969761486194672</v>
      </c>
      <c r="H375" s="5">
        <f t="shared" si="33"/>
        <v>0.46240002682718262</v>
      </c>
      <c r="I375" s="5">
        <v>46.818399999999997</v>
      </c>
      <c r="J375" s="5">
        <v>15.501099999999999</v>
      </c>
      <c r="K375" s="5">
        <f t="shared" si="34"/>
        <v>0.84162917076380173</v>
      </c>
      <c r="L375" s="5">
        <f t="shared" si="35"/>
        <v>0.28596333287828418</v>
      </c>
    </row>
    <row r="376" spans="1:12" ht="20" customHeight="1" x14ac:dyDescent="0.15">
      <c r="A376" s="25">
        <v>55.41</v>
      </c>
      <c r="B376" s="4">
        <v>1.4359</v>
      </c>
      <c r="C376" s="5">
        <f t="shared" si="30"/>
        <v>0.50337033739711834</v>
      </c>
      <c r="D376" s="5">
        <f t="shared" si="31"/>
        <v>2.4187408195992292E-2</v>
      </c>
      <c r="E376" s="5">
        <v>77.421999999999997</v>
      </c>
      <c r="F376" s="5">
        <v>50.079000000000001</v>
      </c>
      <c r="G376" s="5">
        <f t="shared" si="32"/>
        <v>0.47095679256416023</v>
      </c>
      <c r="H376" s="5">
        <f t="shared" si="33"/>
        <v>0.41983702486544494</v>
      </c>
      <c r="I376" s="5">
        <v>46.944200000000002</v>
      </c>
      <c r="J376" s="5">
        <v>16.717500000000001</v>
      </c>
      <c r="K376" s="5">
        <f t="shared" si="34"/>
        <v>0.84389060963574292</v>
      </c>
      <c r="L376" s="5">
        <f t="shared" si="35"/>
        <v>0.30840340475145095</v>
      </c>
    </row>
    <row r="377" spans="1:12" ht="20" customHeight="1" x14ac:dyDescent="0.15">
      <c r="A377" s="25">
        <v>55.558999999999997</v>
      </c>
      <c r="B377" s="4">
        <v>1.5896999999999999</v>
      </c>
      <c r="C377" s="5">
        <f t="shared" si="30"/>
        <v>0.50472392303639235</v>
      </c>
      <c r="D377" s="5">
        <f t="shared" si="31"/>
        <v>2.6778134138288837E-2</v>
      </c>
      <c r="E377" s="5">
        <v>77.63</v>
      </c>
      <c r="F377" s="5">
        <v>46.491</v>
      </c>
      <c r="G377" s="5">
        <f t="shared" si="32"/>
        <v>0.47222205325044253</v>
      </c>
      <c r="H377" s="5">
        <f t="shared" si="33"/>
        <v>0.38975704632719105</v>
      </c>
      <c r="I377" s="5">
        <v>47.070099999999996</v>
      </c>
      <c r="J377" s="5">
        <v>13.757400000000001</v>
      </c>
      <c r="K377" s="5">
        <f t="shared" si="34"/>
        <v>0.84615384615384603</v>
      </c>
      <c r="L377" s="5">
        <f t="shared" si="35"/>
        <v>0.25379566325871755</v>
      </c>
    </row>
    <row r="378" spans="1:12" ht="20" customHeight="1" x14ac:dyDescent="0.15">
      <c r="A378" s="25">
        <v>55.707000000000001</v>
      </c>
      <c r="B378" s="4">
        <v>1</v>
      </c>
      <c r="C378" s="5">
        <f t="shared" si="30"/>
        <v>0.50606842420828868</v>
      </c>
      <c r="D378" s="5">
        <f t="shared" si="31"/>
        <v>1.684477205654453E-2</v>
      </c>
      <c r="E378" s="5">
        <v>77.837000000000003</v>
      </c>
      <c r="F378" s="5">
        <v>48.530999999999999</v>
      </c>
      <c r="G378" s="5">
        <f t="shared" si="32"/>
        <v>0.47348123095265615</v>
      </c>
      <c r="H378" s="5">
        <f t="shared" si="33"/>
        <v>0.40685937526198424</v>
      </c>
      <c r="I378" s="5">
        <v>47.195900000000002</v>
      </c>
      <c r="J378" s="5">
        <v>12.870699999999999</v>
      </c>
      <c r="K378" s="5">
        <f t="shared" si="34"/>
        <v>0.84841528502578722</v>
      </c>
      <c r="L378" s="5">
        <f t="shared" si="35"/>
        <v>0.2374378765685359</v>
      </c>
    </row>
    <row r="379" spans="1:12" ht="20" customHeight="1" x14ac:dyDescent="0.15">
      <c r="A379" s="25">
        <v>55.856000000000002</v>
      </c>
      <c r="B379" s="4">
        <v>1.2703</v>
      </c>
      <c r="C379" s="5">
        <f t="shared" si="30"/>
        <v>0.50742200984756269</v>
      </c>
      <c r="D379" s="5">
        <f t="shared" si="31"/>
        <v>2.1397913943428517E-2</v>
      </c>
      <c r="E379" s="5">
        <v>78.045000000000002</v>
      </c>
      <c r="F379" s="5">
        <v>54.283999999999999</v>
      </c>
      <c r="G379" s="5">
        <f t="shared" si="32"/>
        <v>0.47474649163893839</v>
      </c>
      <c r="H379" s="5">
        <f t="shared" si="33"/>
        <v>0.45508961955701616</v>
      </c>
      <c r="I379" s="5">
        <v>47.321800000000003</v>
      </c>
      <c r="J379" s="5">
        <v>14.505699999999999</v>
      </c>
      <c r="K379" s="5">
        <f t="shared" si="34"/>
        <v>0.85067852154389045</v>
      </c>
      <c r="L379" s="5">
        <f t="shared" si="35"/>
        <v>0.26760025531946291</v>
      </c>
    </row>
    <row r="380" spans="1:12" ht="20" customHeight="1" x14ac:dyDescent="0.15">
      <c r="A380" s="25">
        <v>56.005000000000003</v>
      </c>
      <c r="B380" s="4">
        <v>1.8595999999999999</v>
      </c>
      <c r="C380" s="5">
        <f t="shared" si="30"/>
        <v>0.5087755954868366</v>
      </c>
      <c r="D380" s="5">
        <f t="shared" si="31"/>
        <v>3.1324538116350206E-2</v>
      </c>
      <c r="E380" s="5">
        <v>78.253</v>
      </c>
      <c r="F380" s="5">
        <v>59.706000000000003</v>
      </c>
      <c r="G380" s="5">
        <f t="shared" si="32"/>
        <v>0.47601175232522064</v>
      </c>
      <c r="H380" s="5">
        <f t="shared" si="33"/>
        <v>0.50054492714743215</v>
      </c>
      <c r="I380" s="5">
        <v>47.447600000000001</v>
      </c>
      <c r="J380" s="5">
        <v>19.647099999999998</v>
      </c>
      <c r="K380" s="5">
        <f t="shared" si="34"/>
        <v>0.85293996041583153</v>
      </c>
      <c r="L380" s="5">
        <f t="shared" si="35"/>
        <v>0.36244848413292841</v>
      </c>
    </row>
    <row r="381" spans="1:12" ht="20" customHeight="1" x14ac:dyDescent="0.15">
      <c r="A381" s="25">
        <v>56.152999999999999</v>
      </c>
      <c r="B381" s="4">
        <v>2.2073999999999998</v>
      </c>
      <c r="C381" s="5">
        <f t="shared" si="30"/>
        <v>0.51012009665873292</v>
      </c>
      <c r="D381" s="5">
        <f t="shared" si="31"/>
        <v>3.7183149837616392E-2</v>
      </c>
      <c r="E381" s="5">
        <v>78.459999999999994</v>
      </c>
      <c r="F381" s="5">
        <v>63.689</v>
      </c>
      <c r="G381" s="5">
        <f t="shared" si="32"/>
        <v>0.4772709300274342</v>
      </c>
      <c r="H381" s="5">
        <f t="shared" si="33"/>
        <v>0.5339363860431583</v>
      </c>
      <c r="I381" s="5">
        <v>47.573500000000003</v>
      </c>
      <c r="J381" s="5">
        <v>20.680199999999999</v>
      </c>
      <c r="K381" s="5">
        <f t="shared" si="34"/>
        <v>0.85520319693393476</v>
      </c>
      <c r="L381" s="5">
        <f t="shared" si="35"/>
        <v>0.38150704895713805</v>
      </c>
    </row>
    <row r="382" spans="1:12" ht="20" customHeight="1" x14ac:dyDescent="0.15">
      <c r="A382" s="25">
        <v>56.302</v>
      </c>
      <c r="B382" s="4">
        <v>2.0206</v>
      </c>
      <c r="C382" s="5">
        <f t="shared" si="30"/>
        <v>0.51147368229800683</v>
      </c>
      <c r="D382" s="5">
        <f t="shared" si="31"/>
        <v>3.4036546417453878E-2</v>
      </c>
      <c r="E382" s="5">
        <v>78.668000000000006</v>
      </c>
      <c r="F382" s="5">
        <v>51.234999999999999</v>
      </c>
      <c r="G382" s="5">
        <f t="shared" si="32"/>
        <v>0.47853619071371656</v>
      </c>
      <c r="H382" s="5">
        <f t="shared" si="33"/>
        <v>0.42952834459516104</v>
      </c>
      <c r="I382" s="5">
        <v>47.699399999999997</v>
      </c>
      <c r="J382" s="5">
        <v>16.43</v>
      </c>
      <c r="K382" s="5">
        <f t="shared" si="34"/>
        <v>0.85746643345203777</v>
      </c>
      <c r="L382" s="5">
        <f t="shared" si="35"/>
        <v>0.30309962255518696</v>
      </c>
    </row>
    <row r="383" spans="1:12" ht="20" customHeight="1" x14ac:dyDescent="0.15">
      <c r="A383" s="25">
        <v>56.45</v>
      </c>
      <c r="B383" s="4">
        <v>1.8462000000000001</v>
      </c>
      <c r="C383" s="5">
        <f t="shared" si="30"/>
        <v>0.51281818346990315</v>
      </c>
      <c r="D383" s="5">
        <f t="shared" si="31"/>
        <v>3.1098818170792512E-2</v>
      </c>
      <c r="E383" s="5">
        <v>78.875</v>
      </c>
      <c r="F383" s="5">
        <v>51.006</v>
      </c>
      <c r="G383" s="5">
        <f t="shared" si="32"/>
        <v>0.47979536841593012</v>
      </c>
      <c r="H383" s="5">
        <f t="shared" si="33"/>
        <v>0.42760852433728475</v>
      </c>
      <c r="I383" s="5">
        <v>47.825200000000002</v>
      </c>
      <c r="J383" s="5">
        <v>20.338899999999999</v>
      </c>
      <c r="K383" s="5">
        <f t="shared" si="34"/>
        <v>0.85972787232397896</v>
      </c>
      <c r="L383" s="5">
        <f t="shared" si="35"/>
        <v>0.37521076769249495</v>
      </c>
    </row>
    <row r="384" spans="1:12" ht="20" customHeight="1" x14ac:dyDescent="0.15">
      <c r="A384" s="25">
        <v>56.598999999999997</v>
      </c>
      <c r="B384" s="4">
        <v>1.9053</v>
      </c>
      <c r="C384" s="5">
        <f t="shared" si="30"/>
        <v>0.51417176910917706</v>
      </c>
      <c r="D384" s="5">
        <f t="shared" si="31"/>
        <v>3.2094344199334296E-2</v>
      </c>
      <c r="E384" s="5">
        <v>79.082999999999998</v>
      </c>
      <c r="F384" s="5">
        <v>47.036999999999999</v>
      </c>
      <c r="G384" s="5">
        <f t="shared" si="32"/>
        <v>0.48106062910221237</v>
      </c>
      <c r="H384" s="5">
        <f t="shared" si="33"/>
        <v>0.39433443436562099</v>
      </c>
      <c r="I384" s="5">
        <v>47.951099999999997</v>
      </c>
      <c r="J384" s="5">
        <v>23.570799999999998</v>
      </c>
      <c r="K384" s="5">
        <f t="shared" si="34"/>
        <v>0.86199110884208208</v>
      </c>
      <c r="L384" s="5">
        <f t="shared" si="35"/>
        <v>0.43483265875373106</v>
      </c>
    </row>
    <row r="385" spans="1:12" ht="20" customHeight="1" x14ac:dyDescent="0.15">
      <c r="A385" s="25">
        <v>56.747</v>
      </c>
      <c r="B385" s="4">
        <v>2.3027000000000002</v>
      </c>
      <c r="C385" s="5">
        <f t="shared" si="30"/>
        <v>0.51551627028107339</v>
      </c>
      <c r="D385" s="5">
        <f t="shared" si="31"/>
        <v>3.8788456614605095E-2</v>
      </c>
      <c r="E385" s="5">
        <v>79.290000000000006</v>
      </c>
      <c r="F385" s="5">
        <v>45.502000000000002</v>
      </c>
      <c r="G385" s="5">
        <f t="shared" si="32"/>
        <v>0.48231980680442599</v>
      </c>
      <c r="H385" s="5">
        <f t="shared" si="33"/>
        <v>0.38146577019164674</v>
      </c>
      <c r="I385" s="5">
        <v>48.076900000000002</v>
      </c>
      <c r="J385" s="5">
        <v>25.735399999999998</v>
      </c>
      <c r="K385" s="5">
        <f t="shared" si="34"/>
        <v>0.86425254771402327</v>
      </c>
      <c r="L385" s="5">
        <f t="shared" si="35"/>
        <v>0.47476506550862807</v>
      </c>
    </row>
    <row r="386" spans="1:12" ht="20" customHeight="1" x14ac:dyDescent="0.15">
      <c r="A386" s="25">
        <v>56.896000000000001</v>
      </c>
      <c r="B386" s="4">
        <v>2.5718000000000001</v>
      </c>
      <c r="C386" s="5">
        <f t="shared" si="30"/>
        <v>0.5168698559203474</v>
      </c>
      <c r="D386" s="5">
        <f t="shared" si="31"/>
        <v>4.3321384775021225E-2</v>
      </c>
      <c r="E386" s="5">
        <v>79.498000000000005</v>
      </c>
      <c r="F386" s="5">
        <v>49.526000000000003</v>
      </c>
      <c r="G386" s="5">
        <f t="shared" si="32"/>
        <v>0.48358506749070829</v>
      </c>
      <c r="H386" s="5">
        <f t="shared" si="33"/>
        <v>0.41520095236498383</v>
      </c>
      <c r="I386" s="5">
        <v>48.202800000000003</v>
      </c>
      <c r="J386" s="5">
        <v>23.563099999999999</v>
      </c>
      <c r="K386" s="5">
        <f t="shared" si="34"/>
        <v>0.8665157842321265</v>
      </c>
      <c r="L386" s="5">
        <f t="shared" si="35"/>
        <v>0.43469060963056155</v>
      </c>
    </row>
    <row r="387" spans="1:12" ht="20" customHeight="1" x14ac:dyDescent="0.15">
      <c r="A387" s="25">
        <v>57.043999999999997</v>
      </c>
      <c r="B387" s="4">
        <v>3.5989</v>
      </c>
      <c r="C387" s="5">
        <f t="shared" ref="C387:C450" si="36">$A387/110.078</f>
        <v>0.51821435709224362</v>
      </c>
      <c r="D387" s="5">
        <f t="shared" ref="D387:D450" si="37">B387/59.3656</f>
        <v>6.0622650154298109E-2</v>
      </c>
      <c r="E387" s="5">
        <v>79.706000000000003</v>
      </c>
      <c r="F387" s="5">
        <v>47.905999999999999</v>
      </c>
      <c r="G387" s="5">
        <f t="shared" ref="G387:G450" si="38">E387/164.393</f>
        <v>0.48485032817699053</v>
      </c>
      <c r="H387" s="5">
        <f t="shared" ref="H387:H450" si="39">F387/119.282</f>
        <v>0.40161969115205981</v>
      </c>
      <c r="I387" s="5">
        <v>48.328600000000002</v>
      </c>
      <c r="J387" s="5">
        <v>23.4833</v>
      </c>
      <c r="K387" s="5">
        <f t="shared" ref="K387:K445" si="40">I387/55.6283</f>
        <v>0.86877722310406746</v>
      </c>
      <c r="L387" s="5">
        <f t="shared" ref="L387:L445" si="41">J387/54.2066</f>
        <v>0.43321846417225945</v>
      </c>
    </row>
    <row r="388" spans="1:12" ht="20" customHeight="1" x14ac:dyDescent="0.15">
      <c r="A388" s="25">
        <v>57.192999999999998</v>
      </c>
      <c r="B388" s="4">
        <v>2.4702000000000002</v>
      </c>
      <c r="C388" s="5">
        <f t="shared" si="36"/>
        <v>0.51956794273151763</v>
      </c>
      <c r="D388" s="5">
        <f t="shared" si="37"/>
        <v>4.1609955934076299E-2</v>
      </c>
      <c r="E388" s="5">
        <v>79.912999999999997</v>
      </c>
      <c r="F388" s="5">
        <v>48.194000000000003</v>
      </c>
      <c r="G388" s="5">
        <f t="shared" si="38"/>
        <v>0.4861095058792041</v>
      </c>
      <c r="H388" s="5">
        <f t="shared" si="39"/>
        <v>0.40403413758991302</v>
      </c>
      <c r="I388" s="5">
        <v>48.454500000000003</v>
      </c>
      <c r="J388" s="5">
        <v>26.543900000000001</v>
      </c>
      <c r="K388" s="5">
        <f t="shared" si="40"/>
        <v>0.87104045962217069</v>
      </c>
      <c r="L388" s="5">
        <f t="shared" si="41"/>
        <v>0.48968022344142598</v>
      </c>
    </row>
    <row r="389" spans="1:12" ht="20" customHeight="1" x14ac:dyDescent="0.15">
      <c r="A389" s="25">
        <v>57.341999999999999</v>
      </c>
      <c r="B389" s="4">
        <v>3.3862000000000001</v>
      </c>
      <c r="C389" s="5">
        <f t="shared" si="36"/>
        <v>0.52092152837079164</v>
      </c>
      <c r="D389" s="5">
        <f t="shared" si="37"/>
        <v>5.7039767137871095E-2</v>
      </c>
      <c r="E389" s="5">
        <v>80.120999999999995</v>
      </c>
      <c r="F389" s="5">
        <v>49.192999999999998</v>
      </c>
      <c r="G389" s="5">
        <f t="shared" si="38"/>
        <v>0.48737476656548634</v>
      </c>
      <c r="H389" s="5">
        <f t="shared" si="39"/>
        <v>0.41240924867121609</v>
      </c>
      <c r="I389" s="5">
        <v>48.580300000000001</v>
      </c>
      <c r="J389" s="5">
        <v>24.980799999999999</v>
      </c>
      <c r="K389" s="5">
        <f t="shared" si="40"/>
        <v>0.87330189849411177</v>
      </c>
      <c r="L389" s="5">
        <f t="shared" si="41"/>
        <v>0.46084425143801672</v>
      </c>
    </row>
    <row r="390" spans="1:12" ht="20" customHeight="1" x14ac:dyDescent="0.15">
      <c r="A390" s="25">
        <v>57.49</v>
      </c>
      <c r="B390" s="4">
        <v>2.778</v>
      </c>
      <c r="C390" s="5">
        <f t="shared" si="36"/>
        <v>0.52226602954268797</v>
      </c>
      <c r="D390" s="5">
        <f t="shared" si="37"/>
        <v>4.6794776773080707E-2</v>
      </c>
      <c r="E390" s="5">
        <v>80.328000000000003</v>
      </c>
      <c r="F390" s="5">
        <v>61.798000000000002</v>
      </c>
      <c r="G390" s="5">
        <f t="shared" si="38"/>
        <v>0.48863394426769996</v>
      </c>
      <c r="H390" s="5">
        <f t="shared" si="39"/>
        <v>0.51808319780017109</v>
      </c>
      <c r="I390" s="5">
        <v>48.706200000000003</v>
      </c>
      <c r="J390" s="5">
        <v>26.0534</v>
      </c>
      <c r="K390" s="5">
        <f t="shared" si="40"/>
        <v>0.875565135012215</v>
      </c>
      <c r="L390" s="5">
        <f t="shared" si="41"/>
        <v>0.48063150981614783</v>
      </c>
    </row>
    <row r="391" spans="1:12" ht="20" customHeight="1" x14ac:dyDescent="0.15">
      <c r="A391" s="25">
        <v>57.639000000000003</v>
      </c>
      <c r="B391" s="4">
        <v>3.9045000000000001</v>
      </c>
      <c r="C391" s="5">
        <f t="shared" si="36"/>
        <v>0.52361961518196187</v>
      </c>
      <c r="D391" s="5">
        <f t="shared" si="37"/>
        <v>6.5770412494778122E-2</v>
      </c>
      <c r="E391" s="5">
        <v>80.536000000000001</v>
      </c>
      <c r="F391" s="5">
        <v>60.826000000000001</v>
      </c>
      <c r="G391" s="5">
        <f t="shared" si="38"/>
        <v>0.48989920495398226</v>
      </c>
      <c r="H391" s="5">
        <f t="shared" si="39"/>
        <v>0.5099344410724167</v>
      </c>
      <c r="I391" s="5">
        <v>48.832099999999997</v>
      </c>
      <c r="J391" s="5">
        <v>24.7379</v>
      </c>
      <c r="K391" s="5">
        <f t="shared" si="40"/>
        <v>0.87782837153031812</v>
      </c>
      <c r="L391" s="5">
        <f t="shared" si="41"/>
        <v>0.4563632472798515</v>
      </c>
    </row>
    <row r="392" spans="1:12" ht="20" customHeight="1" x14ac:dyDescent="0.15">
      <c r="A392" s="25">
        <v>57.786999999999999</v>
      </c>
      <c r="B392" s="4">
        <v>3.7593999999999999</v>
      </c>
      <c r="C392" s="5">
        <f t="shared" si="36"/>
        <v>0.5249641163538582</v>
      </c>
      <c r="D392" s="5">
        <f t="shared" si="37"/>
        <v>6.3326236069373501E-2</v>
      </c>
      <c r="E392" s="5">
        <v>80.742999999999995</v>
      </c>
      <c r="F392" s="5">
        <v>51.094999999999999</v>
      </c>
      <c r="G392" s="5">
        <f t="shared" si="38"/>
        <v>0.49115838265619577</v>
      </c>
      <c r="H392" s="5">
        <f t="shared" si="39"/>
        <v>0.42835465535453798</v>
      </c>
      <c r="I392" s="5">
        <v>48.957900000000002</v>
      </c>
      <c r="J392" s="5">
        <v>24.261199999999999</v>
      </c>
      <c r="K392" s="5">
        <f t="shared" si="40"/>
        <v>0.88008981040225931</v>
      </c>
      <c r="L392" s="5">
        <f t="shared" si="41"/>
        <v>0.44756911519999404</v>
      </c>
    </row>
    <row r="393" spans="1:12" ht="20" customHeight="1" x14ac:dyDescent="0.15">
      <c r="A393" s="25">
        <v>57.936</v>
      </c>
      <c r="B393" s="4">
        <v>2</v>
      </c>
      <c r="C393" s="5">
        <f t="shared" si="36"/>
        <v>0.5263177019931321</v>
      </c>
      <c r="D393" s="5">
        <f t="shared" si="37"/>
        <v>3.3689544113089061E-2</v>
      </c>
      <c r="E393" s="5">
        <v>80.950999999999993</v>
      </c>
      <c r="F393" s="5">
        <v>58.146000000000001</v>
      </c>
      <c r="G393" s="5">
        <f t="shared" si="38"/>
        <v>0.49242364334247807</v>
      </c>
      <c r="H393" s="5">
        <f t="shared" si="39"/>
        <v>0.48746667560906093</v>
      </c>
      <c r="I393" s="5">
        <v>49.083799999999997</v>
      </c>
      <c r="J393" s="5">
        <v>26.390999999999998</v>
      </c>
      <c r="K393" s="5">
        <f t="shared" si="40"/>
        <v>0.88235304692036232</v>
      </c>
      <c r="L393" s="5">
        <f t="shared" si="41"/>
        <v>0.48685953370991719</v>
      </c>
    </row>
    <row r="394" spans="1:12" ht="20" customHeight="1" x14ac:dyDescent="0.15">
      <c r="A394" s="25">
        <v>58.084000000000003</v>
      </c>
      <c r="B394" s="4">
        <v>3.6055000000000001</v>
      </c>
      <c r="C394" s="5">
        <f t="shared" si="36"/>
        <v>0.52766220316502843</v>
      </c>
      <c r="D394" s="5">
        <f t="shared" si="37"/>
        <v>6.0733825649871308E-2</v>
      </c>
      <c r="E394" s="5">
        <v>81.158000000000001</v>
      </c>
      <c r="F394" s="5">
        <v>56.691000000000003</v>
      </c>
      <c r="G394" s="5">
        <f t="shared" si="38"/>
        <v>0.49368282104469169</v>
      </c>
      <c r="H394" s="5">
        <f t="shared" si="39"/>
        <v>0.47526869100115698</v>
      </c>
      <c r="I394" s="5">
        <v>49.209600000000002</v>
      </c>
      <c r="J394" s="5">
        <v>23.437899999999999</v>
      </c>
      <c r="K394" s="5">
        <f t="shared" si="40"/>
        <v>0.88461448579230351</v>
      </c>
      <c r="L394" s="5">
        <f t="shared" si="41"/>
        <v>0.43238092778370157</v>
      </c>
    </row>
    <row r="395" spans="1:12" ht="20" customHeight="1" x14ac:dyDescent="0.15">
      <c r="A395" s="25">
        <v>58.232999999999997</v>
      </c>
      <c r="B395" s="4">
        <v>3.0448</v>
      </c>
      <c r="C395" s="5">
        <f t="shared" si="36"/>
        <v>0.52901578880430233</v>
      </c>
      <c r="D395" s="5">
        <f t="shared" si="37"/>
        <v>5.1288961957766784E-2</v>
      </c>
      <c r="E395" s="5">
        <v>81.366</v>
      </c>
      <c r="F395" s="5">
        <v>52.902000000000001</v>
      </c>
      <c r="G395" s="5">
        <f t="shared" si="38"/>
        <v>0.49494808173097393</v>
      </c>
      <c r="H395" s="5">
        <f t="shared" si="39"/>
        <v>0.44350363005315135</v>
      </c>
      <c r="I395" s="5">
        <v>49.335500000000003</v>
      </c>
      <c r="J395" s="5">
        <v>27.818200000000001</v>
      </c>
      <c r="K395" s="5">
        <f t="shared" si="40"/>
        <v>0.88687772231040674</v>
      </c>
      <c r="L395" s="5">
        <f t="shared" si="41"/>
        <v>0.51318843092907507</v>
      </c>
    </row>
    <row r="396" spans="1:12" ht="20" customHeight="1" x14ac:dyDescent="0.15">
      <c r="A396" s="25">
        <v>58.381</v>
      </c>
      <c r="B396" s="4">
        <v>3.7284000000000002</v>
      </c>
      <c r="C396" s="5">
        <f t="shared" si="36"/>
        <v>0.53036028997619866</v>
      </c>
      <c r="D396" s="5">
        <f t="shared" si="37"/>
        <v>6.2804048135620627E-2</v>
      </c>
      <c r="E396" s="5">
        <v>81.573999999999998</v>
      </c>
      <c r="F396" s="5">
        <v>47.213999999999999</v>
      </c>
      <c r="G396" s="5">
        <f t="shared" si="38"/>
        <v>0.49621334241725618</v>
      </c>
      <c r="H396" s="5">
        <f t="shared" si="39"/>
        <v>0.39581831290555153</v>
      </c>
      <c r="I396" s="5">
        <v>49.461300000000001</v>
      </c>
      <c r="J396" s="5">
        <v>24.889099999999999</v>
      </c>
      <c r="K396" s="5">
        <f t="shared" si="40"/>
        <v>0.88913916118234781</v>
      </c>
      <c r="L396" s="5">
        <f t="shared" si="41"/>
        <v>0.45915257551663446</v>
      </c>
    </row>
    <row r="397" spans="1:12" ht="20" customHeight="1" x14ac:dyDescent="0.15">
      <c r="A397" s="25">
        <v>58.53</v>
      </c>
      <c r="B397" s="4">
        <v>2.4466999999999999</v>
      </c>
      <c r="C397" s="5">
        <f t="shared" si="36"/>
        <v>0.53171387561547268</v>
      </c>
      <c r="D397" s="5">
        <f t="shared" si="37"/>
        <v>4.1214103790747504E-2</v>
      </c>
      <c r="E397" s="5">
        <v>81.781000000000006</v>
      </c>
      <c r="F397" s="5">
        <v>47.738</v>
      </c>
      <c r="G397" s="5">
        <f t="shared" si="38"/>
        <v>0.49747252011946985</v>
      </c>
      <c r="H397" s="5">
        <f t="shared" si="39"/>
        <v>0.40021126406331214</v>
      </c>
      <c r="I397" s="5">
        <v>49.587200000000003</v>
      </c>
      <c r="J397" s="5">
        <v>29.1569</v>
      </c>
      <c r="K397" s="5">
        <f t="shared" si="40"/>
        <v>0.89140239770045104</v>
      </c>
      <c r="L397" s="5">
        <f t="shared" si="41"/>
        <v>0.5378846856286873</v>
      </c>
    </row>
    <row r="398" spans="1:12" ht="20" customHeight="1" x14ac:dyDescent="0.15">
      <c r="A398" s="25">
        <v>58.679000000000002</v>
      </c>
      <c r="B398" s="4">
        <v>2.4695</v>
      </c>
      <c r="C398" s="5">
        <f t="shared" si="36"/>
        <v>0.53306746125474669</v>
      </c>
      <c r="D398" s="5">
        <f t="shared" si="37"/>
        <v>4.1598164593636716E-2</v>
      </c>
      <c r="E398" s="5">
        <v>81.989000000000004</v>
      </c>
      <c r="F398" s="5">
        <v>53.523000000000003</v>
      </c>
      <c r="G398" s="5">
        <f t="shared" si="38"/>
        <v>0.4987377808057521</v>
      </c>
      <c r="H398" s="5">
        <f t="shared" si="39"/>
        <v>0.44870978018477226</v>
      </c>
      <c r="I398" s="5">
        <v>49.713000000000001</v>
      </c>
      <c r="J398" s="5">
        <v>29.413799999999998</v>
      </c>
      <c r="K398" s="5">
        <f t="shared" si="40"/>
        <v>0.89366383657239212</v>
      </c>
      <c r="L398" s="5">
        <f t="shared" si="41"/>
        <v>0.54262396091988796</v>
      </c>
    </row>
    <row r="399" spans="1:12" ht="20" customHeight="1" x14ac:dyDescent="0.15">
      <c r="A399" s="25">
        <v>58.826999999999998</v>
      </c>
      <c r="B399" s="4">
        <v>1.9352</v>
      </c>
      <c r="C399" s="5">
        <f t="shared" si="36"/>
        <v>0.53441196242664291</v>
      </c>
      <c r="D399" s="5">
        <f t="shared" si="37"/>
        <v>3.2598002883824979E-2</v>
      </c>
      <c r="E399" s="5">
        <v>82.195999999999998</v>
      </c>
      <c r="F399" s="5">
        <v>51.701000000000001</v>
      </c>
      <c r="G399" s="5">
        <f t="shared" si="38"/>
        <v>0.49999695850796566</v>
      </c>
      <c r="H399" s="5">
        <f t="shared" si="39"/>
        <v>0.43343505306752067</v>
      </c>
      <c r="I399" s="5">
        <v>49.838900000000002</v>
      </c>
      <c r="J399" s="5">
        <v>26.182200000000002</v>
      </c>
      <c r="K399" s="5">
        <f t="shared" si="40"/>
        <v>0.89592707309049535</v>
      </c>
      <c r="L399" s="5">
        <f t="shared" si="41"/>
        <v>0.48300760424007411</v>
      </c>
    </row>
    <row r="400" spans="1:12" ht="20" customHeight="1" x14ac:dyDescent="0.15">
      <c r="A400" s="25">
        <v>58.975999999999999</v>
      </c>
      <c r="B400" s="4">
        <v>1.9934000000000001</v>
      </c>
      <c r="C400" s="5">
        <f t="shared" si="36"/>
        <v>0.53576554806591692</v>
      </c>
      <c r="D400" s="5">
        <f t="shared" si="37"/>
        <v>3.3578368617515869E-2</v>
      </c>
      <c r="E400" s="5">
        <v>82.403999999999996</v>
      </c>
      <c r="F400" s="5">
        <v>56.73</v>
      </c>
      <c r="G400" s="5">
        <f t="shared" si="38"/>
        <v>0.50126221919424796</v>
      </c>
      <c r="H400" s="5">
        <f t="shared" si="39"/>
        <v>0.47559564728961617</v>
      </c>
      <c r="I400" s="5">
        <v>49.964799999999997</v>
      </c>
      <c r="J400" s="5">
        <v>30.209099999999999</v>
      </c>
      <c r="K400" s="5">
        <f t="shared" si="40"/>
        <v>0.89819030960859836</v>
      </c>
      <c r="L400" s="5">
        <f t="shared" si="41"/>
        <v>0.55729560607010953</v>
      </c>
    </row>
    <row r="401" spans="1:12" ht="20" customHeight="1" x14ac:dyDescent="0.15">
      <c r="A401" s="25">
        <v>59.124000000000002</v>
      </c>
      <c r="B401" s="4">
        <v>2.5600999999999998</v>
      </c>
      <c r="C401" s="5">
        <f t="shared" si="36"/>
        <v>0.53711004923781325</v>
      </c>
      <c r="D401" s="5">
        <f t="shared" si="37"/>
        <v>4.3124300941959647E-2</v>
      </c>
      <c r="E401" s="5">
        <v>82.611000000000004</v>
      </c>
      <c r="F401" s="5">
        <v>48.255000000000003</v>
      </c>
      <c r="G401" s="5">
        <f t="shared" si="38"/>
        <v>0.50252139689646158</v>
      </c>
      <c r="H401" s="5">
        <f t="shared" si="39"/>
        <v>0.40454553075904165</v>
      </c>
      <c r="I401" s="5">
        <v>50.090600000000002</v>
      </c>
      <c r="J401" s="5">
        <v>31.296399999999998</v>
      </c>
      <c r="K401" s="5">
        <f t="shared" si="40"/>
        <v>0.90045174848053955</v>
      </c>
      <c r="L401" s="5">
        <f t="shared" si="41"/>
        <v>0.57735404913792776</v>
      </c>
    </row>
    <row r="402" spans="1:12" ht="20" customHeight="1" x14ac:dyDescent="0.15">
      <c r="A402" s="25">
        <v>59.273000000000003</v>
      </c>
      <c r="B402" s="4">
        <v>2.1242999999999999</v>
      </c>
      <c r="C402" s="5">
        <f t="shared" si="36"/>
        <v>0.53846363487708715</v>
      </c>
      <c r="D402" s="5">
        <f t="shared" si="37"/>
        <v>3.5783349279717547E-2</v>
      </c>
      <c r="E402" s="5">
        <v>82.819000000000003</v>
      </c>
      <c r="F402" s="5">
        <v>51.805999999999997</v>
      </c>
      <c r="G402" s="5">
        <f t="shared" si="38"/>
        <v>0.50378665758274377</v>
      </c>
      <c r="H402" s="5">
        <f t="shared" si="39"/>
        <v>0.43431531999798795</v>
      </c>
      <c r="I402" s="5">
        <v>50.216500000000003</v>
      </c>
      <c r="J402" s="5">
        <v>26.829899999999999</v>
      </c>
      <c r="K402" s="5">
        <f t="shared" si="40"/>
        <v>0.90271498499864278</v>
      </c>
      <c r="L402" s="5">
        <f t="shared" si="41"/>
        <v>0.4949563337305789</v>
      </c>
    </row>
    <row r="403" spans="1:12" ht="20" customHeight="1" x14ac:dyDescent="0.15">
      <c r="A403" s="25">
        <v>59.420999999999999</v>
      </c>
      <c r="B403" s="4">
        <v>3.2553999999999998</v>
      </c>
      <c r="C403" s="5">
        <f t="shared" si="36"/>
        <v>0.53980813604898348</v>
      </c>
      <c r="D403" s="5">
        <f t="shared" si="37"/>
        <v>5.4836470952875062E-2</v>
      </c>
      <c r="E403" s="5">
        <v>83.027000000000001</v>
      </c>
      <c r="F403" s="5">
        <v>44.539000000000001</v>
      </c>
      <c r="G403" s="5">
        <f t="shared" si="38"/>
        <v>0.50505191826902607</v>
      </c>
      <c r="H403" s="5">
        <f t="shared" si="39"/>
        <v>0.37339246491507522</v>
      </c>
      <c r="I403" s="5">
        <v>50.342300000000002</v>
      </c>
      <c r="J403" s="5">
        <v>24.676300000000001</v>
      </c>
      <c r="K403" s="5">
        <f t="shared" si="40"/>
        <v>0.90497642387058386</v>
      </c>
      <c r="L403" s="5">
        <f t="shared" si="41"/>
        <v>0.4552268542944955</v>
      </c>
    </row>
    <row r="404" spans="1:12" ht="20" customHeight="1" x14ac:dyDescent="0.15">
      <c r="A404" s="25">
        <v>59.57</v>
      </c>
      <c r="B404" s="4">
        <v>1.9442999999999999</v>
      </c>
      <c r="C404" s="5">
        <f t="shared" si="36"/>
        <v>0.54116172168825738</v>
      </c>
      <c r="D404" s="5">
        <f t="shared" si="37"/>
        <v>3.2751290309539528E-2</v>
      </c>
      <c r="E404" s="5">
        <v>83.233999999999995</v>
      </c>
      <c r="F404" s="5">
        <v>51.149000000000001</v>
      </c>
      <c r="G404" s="5">
        <f t="shared" si="38"/>
        <v>0.50631109597123958</v>
      </c>
      <c r="H404" s="5">
        <f t="shared" si="39"/>
        <v>0.4288073640616355</v>
      </c>
      <c r="I404" s="5">
        <v>50.468200000000003</v>
      </c>
      <c r="J404" s="5">
        <v>26.194099999999999</v>
      </c>
      <c r="K404" s="5">
        <f t="shared" si="40"/>
        <v>0.90723966038868709</v>
      </c>
      <c r="L404" s="5">
        <f t="shared" si="41"/>
        <v>0.4832271347031542</v>
      </c>
    </row>
    <row r="405" spans="1:12" ht="20" customHeight="1" x14ac:dyDescent="0.15">
      <c r="A405" s="25">
        <v>59.718000000000004</v>
      </c>
      <c r="B405" s="4">
        <v>1</v>
      </c>
      <c r="C405" s="5">
        <f t="shared" si="36"/>
        <v>0.54250622286015371</v>
      </c>
      <c r="D405" s="5">
        <f t="shared" si="37"/>
        <v>1.684477205654453E-2</v>
      </c>
      <c r="E405" s="5">
        <v>83.441999999999993</v>
      </c>
      <c r="F405" s="5">
        <v>60.078000000000003</v>
      </c>
      <c r="G405" s="5">
        <f t="shared" si="38"/>
        <v>0.50757635665752188</v>
      </c>
      <c r="H405" s="5">
        <f t="shared" si="39"/>
        <v>0.5036635871296592</v>
      </c>
      <c r="I405" s="5">
        <v>50.594000000000001</v>
      </c>
      <c r="J405" s="5">
        <v>24.540700000000001</v>
      </c>
      <c r="K405" s="5">
        <f t="shared" si="40"/>
        <v>0.90950109926062805</v>
      </c>
      <c r="L405" s="5">
        <f t="shared" si="41"/>
        <v>0.45272531389166631</v>
      </c>
    </row>
    <row r="406" spans="1:12" ht="20" customHeight="1" x14ac:dyDescent="0.15">
      <c r="A406" s="25">
        <v>59.866999999999997</v>
      </c>
      <c r="B406" s="4">
        <v>1.4211</v>
      </c>
      <c r="C406" s="5">
        <f t="shared" si="36"/>
        <v>0.54385980849942761</v>
      </c>
      <c r="D406" s="5">
        <f t="shared" si="37"/>
        <v>2.3938105569555432E-2</v>
      </c>
      <c r="E406" s="5">
        <v>83.649000000000001</v>
      </c>
      <c r="F406" s="5">
        <v>60.685000000000002</v>
      </c>
      <c r="G406" s="5">
        <f t="shared" si="38"/>
        <v>0.5088355343597355</v>
      </c>
      <c r="H406" s="5">
        <f t="shared" si="39"/>
        <v>0.50875236833721771</v>
      </c>
      <c r="I406" s="5">
        <v>50.719900000000003</v>
      </c>
      <c r="J406" s="5">
        <v>22.1661</v>
      </c>
      <c r="K406" s="5">
        <f t="shared" si="40"/>
        <v>0.91176433577873128</v>
      </c>
      <c r="L406" s="5">
        <f t="shared" si="41"/>
        <v>0.40891884014123742</v>
      </c>
    </row>
    <row r="407" spans="1:12" ht="20" customHeight="1" x14ac:dyDescent="0.15">
      <c r="A407" s="25">
        <v>60.015999999999998</v>
      </c>
      <c r="B407" s="4">
        <v>1.7864</v>
      </c>
      <c r="C407" s="5">
        <f t="shared" si="36"/>
        <v>0.54521339413870162</v>
      </c>
      <c r="D407" s="5">
        <f t="shared" si="37"/>
        <v>3.0091500801811149E-2</v>
      </c>
      <c r="E407" s="5">
        <v>83.856999999999999</v>
      </c>
      <c r="F407" s="5">
        <v>52.347000000000001</v>
      </c>
      <c r="G407" s="5">
        <f t="shared" si="38"/>
        <v>0.5101007950460178</v>
      </c>
      <c r="H407" s="5">
        <f t="shared" si="39"/>
        <v>0.43885079056353854</v>
      </c>
      <c r="I407" s="5">
        <v>50.845700000000001</v>
      </c>
      <c r="J407" s="5">
        <v>25.931100000000001</v>
      </c>
      <c r="K407" s="5">
        <f t="shared" si="40"/>
        <v>0.91402577465067236</v>
      </c>
      <c r="L407" s="5">
        <f t="shared" si="41"/>
        <v>0.47837532698970237</v>
      </c>
    </row>
    <row r="408" spans="1:12" ht="20" customHeight="1" x14ac:dyDescent="0.15">
      <c r="A408" s="25">
        <v>60.164000000000001</v>
      </c>
      <c r="B408" s="4">
        <v>2</v>
      </c>
      <c r="C408" s="5">
        <f t="shared" si="36"/>
        <v>0.54655789531059795</v>
      </c>
      <c r="D408" s="5">
        <f t="shared" si="37"/>
        <v>3.3689544113089061E-2</v>
      </c>
      <c r="E408" s="5">
        <v>84.063999999999993</v>
      </c>
      <c r="F408" s="5">
        <v>56.813000000000002</v>
      </c>
      <c r="G408" s="5">
        <f t="shared" si="38"/>
        <v>0.51135997274823131</v>
      </c>
      <c r="H408" s="5">
        <f t="shared" si="39"/>
        <v>0.47629147733941418</v>
      </c>
      <c r="I408" s="5">
        <v>50.971600000000002</v>
      </c>
      <c r="J408" s="5">
        <v>29.928799999999999</v>
      </c>
      <c r="K408" s="5">
        <f t="shared" si="40"/>
        <v>0.91628901116877559</v>
      </c>
      <c r="L408" s="5">
        <f t="shared" si="41"/>
        <v>0.55212464902797809</v>
      </c>
    </row>
    <row r="409" spans="1:12" ht="20" customHeight="1" x14ac:dyDescent="0.15">
      <c r="A409" s="25">
        <v>60.313000000000002</v>
      </c>
      <c r="B409" s="4">
        <v>1.9713000000000001</v>
      </c>
      <c r="C409" s="5">
        <f t="shared" si="36"/>
        <v>0.54791148094987197</v>
      </c>
      <c r="D409" s="5">
        <f t="shared" si="37"/>
        <v>3.3206099155066233E-2</v>
      </c>
      <c r="E409" s="5">
        <v>84.272000000000006</v>
      </c>
      <c r="F409" s="5">
        <v>49.183999999999997</v>
      </c>
      <c r="G409" s="5">
        <f t="shared" si="38"/>
        <v>0.51262523343451372</v>
      </c>
      <c r="H409" s="5">
        <f t="shared" si="39"/>
        <v>0.41233379722003322</v>
      </c>
      <c r="I409" s="5">
        <v>51.097499999999997</v>
      </c>
      <c r="J409" s="5">
        <v>27.260899999999999</v>
      </c>
      <c r="K409" s="5">
        <f t="shared" si="40"/>
        <v>0.91855224768687871</v>
      </c>
      <c r="L409" s="5">
        <f t="shared" si="41"/>
        <v>0.50290739504045634</v>
      </c>
    </row>
    <row r="410" spans="1:12" ht="20" customHeight="1" x14ac:dyDescent="0.15">
      <c r="A410" s="25">
        <v>60.460999999999999</v>
      </c>
      <c r="B410" s="4">
        <v>2.1335000000000002</v>
      </c>
      <c r="C410" s="5">
        <f t="shared" si="36"/>
        <v>0.54925598212176818</v>
      </c>
      <c r="D410" s="5">
        <f t="shared" si="37"/>
        <v>3.5938321182637761E-2</v>
      </c>
      <c r="E410" s="5">
        <v>84.48</v>
      </c>
      <c r="F410" s="5">
        <v>51.457999999999998</v>
      </c>
      <c r="G410" s="5">
        <f t="shared" si="38"/>
        <v>0.5138904941207959</v>
      </c>
      <c r="H410" s="5">
        <f t="shared" si="39"/>
        <v>0.43139786388558204</v>
      </c>
      <c r="I410" s="5">
        <v>51.223300000000002</v>
      </c>
      <c r="J410" s="5">
        <v>27.105699999999999</v>
      </c>
      <c r="K410" s="5">
        <f t="shared" si="40"/>
        <v>0.9208136865588199</v>
      </c>
      <c r="L410" s="5">
        <f t="shared" si="41"/>
        <v>0.5000442750513775</v>
      </c>
    </row>
    <row r="411" spans="1:12" ht="20" customHeight="1" x14ac:dyDescent="0.15">
      <c r="A411" s="25">
        <v>60.61</v>
      </c>
      <c r="B411" s="4">
        <v>3.0771999999999999</v>
      </c>
      <c r="C411" s="5">
        <f t="shared" si="36"/>
        <v>0.5506095677610422</v>
      </c>
      <c r="D411" s="5">
        <f t="shared" si="37"/>
        <v>5.1834732572398831E-2</v>
      </c>
      <c r="E411" s="5">
        <v>84.686999999999998</v>
      </c>
      <c r="F411" s="5">
        <v>55.942</v>
      </c>
      <c r="G411" s="5">
        <f t="shared" si="38"/>
        <v>0.51514967182300953</v>
      </c>
      <c r="H411" s="5">
        <f t="shared" si="39"/>
        <v>0.46898945356382354</v>
      </c>
      <c r="I411" s="5">
        <v>51.349200000000003</v>
      </c>
      <c r="J411" s="5">
        <v>26.4497</v>
      </c>
      <c r="K411" s="5">
        <f t="shared" si="40"/>
        <v>0.92307692307692313</v>
      </c>
      <c r="L411" s="5">
        <f t="shared" si="41"/>
        <v>0.48794242767485879</v>
      </c>
    </row>
    <row r="412" spans="1:12" ht="20" customHeight="1" x14ac:dyDescent="0.15">
      <c r="A412" s="25">
        <v>60.758000000000003</v>
      </c>
      <c r="B412" s="4">
        <v>3.4318</v>
      </c>
      <c r="C412" s="5">
        <f t="shared" si="36"/>
        <v>0.55195406893293852</v>
      </c>
      <c r="D412" s="5">
        <f t="shared" si="37"/>
        <v>5.7807888743649519E-2</v>
      </c>
      <c r="E412" s="5">
        <v>84.894999999999996</v>
      </c>
      <c r="F412" s="5">
        <v>55.341000000000001</v>
      </c>
      <c r="G412" s="5">
        <f t="shared" si="38"/>
        <v>0.51641493250929171</v>
      </c>
      <c r="H412" s="5">
        <f t="shared" si="39"/>
        <v>0.46395097332372026</v>
      </c>
      <c r="I412" s="5">
        <v>51.475000000000001</v>
      </c>
      <c r="J412" s="5">
        <v>29.040500000000002</v>
      </c>
      <c r="K412" s="5">
        <f t="shared" si="40"/>
        <v>0.9253383619488641</v>
      </c>
      <c r="L412" s="5">
        <f t="shared" si="41"/>
        <v>0.53573734563687814</v>
      </c>
    </row>
    <row r="413" spans="1:12" ht="20" customHeight="1" x14ac:dyDescent="0.15">
      <c r="A413" s="25">
        <v>60.906999999999996</v>
      </c>
      <c r="B413" s="4">
        <v>2.4887999999999999</v>
      </c>
      <c r="C413" s="5">
        <f t="shared" si="36"/>
        <v>0.55330765457221243</v>
      </c>
      <c r="D413" s="5">
        <f t="shared" si="37"/>
        <v>4.1923268694328025E-2</v>
      </c>
      <c r="E413" s="5">
        <v>85.102000000000004</v>
      </c>
      <c r="F413" s="5">
        <v>54.536000000000001</v>
      </c>
      <c r="G413" s="5">
        <f t="shared" si="38"/>
        <v>0.51767411021150533</v>
      </c>
      <c r="H413" s="5">
        <f t="shared" si="39"/>
        <v>0.45720226019013765</v>
      </c>
      <c r="I413" s="5">
        <v>51.600900000000003</v>
      </c>
      <c r="J413" s="5">
        <v>25.977799999999998</v>
      </c>
      <c r="K413" s="5">
        <f t="shared" si="40"/>
        <v>0.92760159846696733</v>
      </c>
      <c r="L413" s="5">
        <f t="shared" si="41"/>
        <v>0.47923684569775632</v>
      </c>
    </row>
    <row r="414" spans="1:12" ht="20" customHeight="1" x14ac:dyDescent="0.15">
      <c r="A414" s="25">
        <v>61.055</v>
      </c>
      <c r="B414" s="4">
        <v>1.4403999999999999</v>
      </c>
      <c r="C414" s="5">
        <f t="shared" si="36"/>
        <v>0.55465215574410875</v>
      </c>
      <c r="D414" s="5">
        <f t="shared" si="37"/>
        <v>2.4263209670246741E-2</v>
      </c>
      <c r="E414" s="5">
        <v>85.31</v>
      </c>
      <c r="F414" s="5">
        <v>46.558</v>
      </c>
      <c r="G414" s="5">
        <f t="shared" si="38"/>
        <v>0.51893937089778763</v>
      </c>
      <c r="H414" s="5">
        <f t="shared" si="39"/>
        <v>0.3903187404637749</v>
      </c>
      <c r="I414" s="5">
        <v>51.726700000000001</v>
      </c>
      <c r="J414" s="5">
        <v>25.500299999999999</v>
      </c>
      <c r="K414" s="5">
        <f t="shared" si="40"/>
        <v>0.9298630373389084</v>
      </c>
      <c r="L414" s="5">
        <f t="shared" si="41"/>
        <v>0.47042795526743975</v>
      </c>
    </row>
    <row r="415" spans="1:12" ht="20" customHeight="1" x14ac:dyDescent="0.15">
      <c r="A415" s="25">
        <v>61.204000000000001</v>
      </c>
      <c r="B415" s="4">
        <v>2.0499999999999998</v>
      </c>
      <c r="C415" s="5">
        <f t="shared" si="36"/>
        <v>0.55600574138338266</v>
      </c>
      <c r="D415" s="5">
        <f t="shared" si="37"/>
        <v>3.4531782715916282E-2</v>
      </c>
      <c r="E415" s="5">
        <v>85.516999999999996</v>
      </c>
      <c r="F415" s="5">
        <v>49.427999999999997</v>
      </c>
      <c r="G415" s="5">
        <f t="shared" si="38"/>
        <v>0.52019854860000114</v>
      </c>
      <c r="H415" s="5">
        <f t="shared" si="39"/>
        <v>0.41437936989654767</v>
      </c>
      <c r="I415" s="5">
        <v>51.852600000000002</v>
      </c>
      <c r="J415" s="5">
        <v>24.138999999999999</v>
      </c>
      <c r="K415" s="5">
        <f t="shared" si="40"/>
        <v>0.93212627385701163</v>
      </c>
      <c r="L415" s="5">
        <f t="shared" si="41"/>
        <v>0.44531477716735596</v>
      </c>
    </row>
    <row r="416" spans="1:12" ht="20" customHeight="1" x14ac:dyDescent="0.15">
      <c r="A416" s="25">
        <v>61.351999999999997</v>
      </c>
      <c r="B416" s="4">
        <v>3.3748999999999998</v>
      </c>
      <c r="C416" s="5">
        <f t="shared" si="36"/>
        <v>0.55735024255527899</v>
      </c>
      <c r="D416" s="5">
        <f t="shared" si="37"/>
        <v>5.684942121363213E-2</v>
      </c>
      <c r="E416" s="5">
        <v>85.724999999999994</v>
      </c>
      <c r="F416" s="5">
        <v>52.158000000000001</v>
      </c>
      <c r="G416" s="5">
        <f t="shared" si="38"/>
        <v>0.52146380928628344</v>
      </c>
      <c r="H416" s="5">
        <f t="shared" si="39"/>
        <v>0.43726631008869737</v>
      </c>
      <c r="I416" s="5">
        <v>51.978499999999997</v>
      </c>
      <c r="J416" s="5">
        <v>28.261800000000001</v>
      </c>
      <c r="K416" s="5">
        <f t="shared" si="40"/>
        <v>0.93438951037511475</v>
      </c>
      <c r="L416" s="5">
        <f t="shared" si="41"/>
        <v>0.52137193625868439</v>
      </c>
    </row>
    <row r="417" spans="1:12" ht="20" customHeight="1" x14ac:dyDescent="0.15">
      <c r="A417" s="25">
        <v>61.500999999999998</v>
      </c>
      <c r="B417" s="4">
        <v>2.5623999999999998</v>
      </c>
      <c r="C417" s="5">
        <f t="shared" si="36"/>
        <v>0.55870382819455289</v>
      </c>
      <c r="D417" s="5">
        <f t="shared" si="37"/>
        <v>4.31630439176897E-2</v>
      </c>
      <c r="E417" s="5">
        <v>85.933000000000007</v>
      </c>
      <c r="F417" s="5">
        <v>58.237000000000002</v>
      </c>
      <c r="G417" s="5">
        <f t="shared" si="38"/>
        <v>0.52272906997256574</v>
      </c>
      <c r="H417" s="5">
        <f t="shared" si="39"/>
        <v>0.48822957361546593</v>
      </c>
      <c r="I417" s="5">
        <v>52.104300000000002</v>
      </c>
      <c r="J417" s="5">
        <v>32.695300000000003</v>
      </c>
      <c r="K417" s="5">
        <f t="shared" si="40"/>
        <v>0.93665094924705594</v>
      </c>
      <c r="L417" s="5">
        <f t="shared" si="41"/>
        <v>0.6031608697095926</v>
      </c>
    </row>
    <row r="418" spans="1:12" ht="20" customHeight="1" x14ac:dyDescent="0.15">
      <c r="A418" s="25">
        <v>61.65</v>
      </c>
      <c r="B418" s="4">
        <v>1.6091</v>
      </c>
      <c r="C418" s="5">
        <f t="shared" si="36"/>
        <v>0.5600574138338269</v>
      </c>
      <c r="D418" s="5">
        <f t="shared" si="37"/>
        <v>2.7104922716185805E-2</v>
      </c>
      <c r="E418" s="5">
        <v>86.14</v>
      </c>
      <c r="F418" s="5">
        <v>58.411999999999999</v>
      </c>
      <c r="G418" s="5">
        <f t="shared" si="38"/>
        <v>0.52398824767477936</v>
      </c>
      <c r="H418" s="5">
        <f t="shared" si="39"/>
        <v>0.48969668516624471</v>
      </c>
      <c r="I418" s="5">
        <v>52.230200000000004</v>
      </c>
      <c r="J418" s="5">
        <v>27.479700000000001</v>
      </c>
      <c r="K418" s="5">
        <f t="shared" si="40"/>
        <v>0.93891418576515906</v>
      </c>
      <c r="L418" s="5">
        <f t="shared" si="41"/>
        <v>0.5069438038910391</v>
      </c>
    </row>
    <row r="419" spans="1:12" ht="20" customHeight="1" x14ac:dyDescent="0.15">
      <c r="A419" s="25">
        <v>61.798000000000002</v>
      </c>
      <c r="B419" s="4">
        <v>0.89470000000000005</v>
      </c>
      <c r="C419" s="5">
        <f t="shared" si="36"/>
        <v>0.56140191500572323</v>
      </c>
      <c r="D419" s="5">
        <f t="shared" si="37"/>
        <v>1.5071017558990393E-2</v>
      </c>
      <c r="E419" s="5">
        <v>86.347999999999999</v>
      </c>
      <c r="F419" s="5">
        <v>49.954999999999998</v>
      </c>
      <c r="G419" s="5">
        <f t="shared" si="38"/>
        <v>0.52525350836106155</v>
      </c>
      <c r="H419" s="5">
        <f t="shared" si="39"/>
        <v>0.41879747153803593</v>
      </c>
      <c r="I419" s="5">
        <v>52.356000000000002</v>
      </c>
      <c r="J419" s="5">
        <v>27.889299999999999</v>
      </c>
      <c r="K419" s="5">
        <f t="shared" si="40"/>
        <v>0.94117562463710014</v>
      </c>
      <c r="L419" s="5">
        <f t="shared" si="41"/>
        <v>0.51450007932613373</v>
      </c>
    </row>
    <row r="420" spans="1:12" ht="20" customHeight="1" x14ac:dyDescent="0.15">
      <c r="A420" s="25">
        <v>61.947000000000003</v>
      </c>
      <c r="B420" s="4">
        <v>1.7094</v>
      </c>
      <c r="C420" s="5">
        <f t="shared" si="36"/>
        <v>0.56275550064499724</v>
      </c>
      <c r="D420" s="5">
        <f t="shared" si="37"/>
        <v>2.8794453353457223E-2</v>
      </c>
      <c r="E420" s="5">
        <v>86.555000000000007</v>
      </c>
      <c r="F420" s="5">
        <v>45.265999999999998</v>
      </c>
      <c r="G420" s="5">
        <f t="shared" si="38"/>
        <v>0.52651268606327528</v>
      </c>
      <c r="H420" s="5">
        <f t="shared" si="39"/>
        <v>0.37948726547173922</v>
      </c>
      <c r="I420" s="5">
        <v>52.481900000000003</v>
      </c>
      <c r="J420" s="5">
        <v>26.2484</v>
      </c>
      <c r="K420" s="5">
        <f t="shared" si="40"/>
        <v>0.94343886115520337</v>
      </c>
      <c r="L420" s="5">
        <f t="shared" si="41"/>
        <v>0.48422885774057034</v>
      </c>
    </row>
    <row r="421" spans="1:12" ht="20" customHeight="1" x14ac:dyDescent="0.15">
      <c r="A421" s="25">
        <v>62.094999999999999</v>
      </c>
      <c r="B421" s="4">
        <v>2.4517000000000002</v>
      </c>
      <c r="C421" s="5">
        <f t="shared" si="36"/>
        <v>0.56410000181689346</v>
      </c>
      <c r="D421" s="5">
        <f t="shared" si="37"/>
        <v>4.1298327651030232E-2</v>
      </c>
      <c r="E421" s="5">
        <v>86.763000000000005</v>
      </c>
      <c r="F421" s="5">
        <v>47.231999999999999</v>
      </c>
      <c r="G421" s="5">
        <f t="shared" si="38"/>
        <v>0.52777794674955747</v>
      </c>
      <c r="H421" s="5">
        <f t="shared" si="39"/>
        <v>0.39596921580791739</v>
      </c>
      <c r="I421" s="5">
        <v>52.607700000000001</v>
      </c>
      <c r="J421" s="5">
        <v>32.3825</v>
      </c>
      <c r="K421" s="5">
        <f t="shared" si="40"/>
        <v>0.94570030002714445</v>
      </c>
      <c r="L421" s="5">
        <f t="shared" si="41"/>
        <v>0.59739035468005741</v>
      </c>
    </row>
    <row r="422" spans="1:12" ht="20" customHeight="1" x14ac:dyDescent="0.15">
      <c r="A422" s="25">
        <v>62.244</v>
      </c>
      <c r="B422" s="4">
        <v>1.7476</v>
      </c>
      <c r="C422" s="5">
        <f t="shared" si="36"/>
        <v>0.56545358745616747</v>
      </c>
      <c r="D422" s="5">
        <f t="shared" si="37"/>
        <v>2.9437923646017224E-2</v>
      </c>
      <c r="E422" s="5">
        <v>86.97</v>
      </c>
      <c r="F422" s="5">
        <v>53.735999999999997</v>
      </c>
      <c r="G422" s="5">
        <f t="shared" si="38"/>
        <v>0.52903712445177109</v>
      </c>
      <c r="H422" s="5">
        <f t="shared" si="39"/>
        <v>0.45049546452943445</v>
      </c>
      <c r="I422" s="5">
        <v>52.733600000000003</v>
      </c>
      <c r="J422" s="5">
        <v>37.724499999999999</v>
      </c>
      <c r="K422" s="5">
        <f t="shared" si="40"/>
        <v>0.94796353654524768</v>
      </c>
      <c r="L422" s="5">
        <f t="shared" si="41"/>
        <v>0.69593923987115958</v>
      </c>
    </row>
    <row r="423" spans="1:12" ht="20" customHeight="1" x14ac:dyDescent="0.15">
      <c r="A423" s="25">
        <v>62.392000000000003</v>
      </c>
      <c r="B423" s="4">
        <v>1.1109</v>
      </c>
      <c r="C423" s="5">
        <f t="shared" si="36"/>
        <v>0.5667980886280638</v>
      </c>
      <c r="D423" s="5">
        <f t="shared" si="37"/>
        <v>1.8712857277615319E-2</v>
      </c>
      <c r="E423" s="5">
        <v>87.177999999999997</v>
      </c>
      <c r="F423" s="5">
        <v>57.051000000000002</v>
      </c>
      <c r="G423" s="5">
        <f t="shared" si="38"/>
        <v>0.53030238513805328</v>
      </c>
      <c r="H423" s="5">
        <f t="shared" si="39"/>
        <v>0.4782867490484734</v>
      </c>
      <c r="I423" s="5">
        <v>52.859400000000001</v>
      </c>
      <c r="J423" s="5">
        <v>30.042999999999999</v>
      </c>
      <c r="K423" s="5">
        <f t="shared" si="40"/>
        <v>0.95022497541718864</v>
      </c>
      <c r="L423" s="5">
        <f t="shared" si="41"/>
        <v>0.55423140355602452</v>
      </c>
    </row>
    <row r="424" spans="1:12" ht="20" customHeight="1" x14ac:dyDescent="0.15">
      <c r="A424" s="25">
        <v>62.540999999999997</v>
      </c>
      <c r="B424" s="4">
        <v>2.5415999999999999</v>
      </c>
      <c r="C424" s="5">
        <f t="shared" si="36"/>
        <v>0.5681516742673377</v>
      </c>
      <c r="D424" s="5">
        <f t="shared" si="37"/>
        <v>4.2812672658913579E-2</v>
      </c>
      <c r="E424" s="5">
        <v>87.385000000000005</v>
      </c>
      <c r="F424" s="5">
        <v>56.281999999999996</v>
      </c>
      <c r="G424" s="5">
        <f t="shared" si="38"/>
        <v>0.5315615628402669</v>
      </c>
      <c r="H424" s="5">
        <f t="shared" si="39"/>
        <v>0.4718398417196224</v>
      </c>
      <c r="I424" s="5">
        <v>52.985300000000002</v>
      </c>
      <c r="J424" s="5">
        <v>29.305199999999999</v>
      </c>
      <c r="K424" s="5">
        <f t="shared" si="40"/>
        <v>0.95248821193529187</v>
      </c>
      <c r="L424" s="5">
        <f t="shared" si="41"/>
        <v>0.54062051484505569</v>
      </c>
    </row>
    <row r="425" spans="1:12" ht="20" customHeight="1" x14ac:dyDescent="0.15">
      <c r="A425" s="25">
        <v>62.689</v>
      </c>
      <c r="B425" s="4">
        <v>3.2940999999999998</v>
      </c>
      <c r="C425" s="5">
        <f t="shared" si="36"/>
        <v>0.56949617543923403</v>
      </c>
      <c r="D425" s="5">
        <f t="shared" si="37"/>
        <v>5.5488363631463332E-2</v>
      </c>
      <c r="E425" s="5">
        <v>87.593000000000004</v>
      </c>
      <c r="F425" s="5">
        <v>70.372</v>
      </c>
      <c r="G425" s="5">
        <f t="shared" si="38"/>
        <v>0.5328268235265492</v>
      </c>
      <c r="H425" s="5">
        <f t="shared" si="39"/>
        <v>0.58996328029375766</v>
      </c>
      <c r="I425" s="5">
        <v>53.111199999999997</v>
      </c>
      <c r="J425" s="5">
        <v>34.542900000000003</v>
      </c>
      <c r="K425" s="5">
        <f t="shared" si="40"/>
        <v>0.95475144845339499</v>
      </c>
      <c r="L425" s="5">
        <f t="shared" si="41"/>
        <v>0.63724528009504378</v>
      </c>
    </row>
    <row r="426" spans="1:12" ht="20" customHeight="1" x14ac:dyDescent="0.15">
      <c r="A426" s="25">
        <v>62.838000000000001</v>
      </c>
      <c r="B426" s="4">
        <v>3.5846</v>
      </c>
      <c r="C426" s="5">
        <f t="shared" si="36"/>
        <v>0.57084976107850793</v>
      </c>
      <c r="D426" s="5">
        <f t="shared" si="37"/>
        <v>6.0381769913889521E-2</v>
      </c>
      <c r="E426" s="5">
        <v>87.801000000000002</v>
      </c>
      <c r="F426" s="5">
        <v>65.308999999999997</v>
      </c>
      <c r="G426" s="5">
        <f t="shared" si="38"/>
        <v>0.5340920842128315</v>
      </c>
      <c r="H426" s="5">
        <f t="shared" si="39"/>
        <v>0.54751764725608221</v>
      </c>
      <c r="I426" s="5">
        <v>53.237000000000002</v>
      </c>
      <c r="J426" s="5">
        <v>31.3322</v>
      </c>
      <c r="K426" s="5">
        <f t="shared" si="40"/>
        <v>0.95701288732533618</v>
      </c>
      <c r="L426" s="5">
        <f t="shared" si="41"/>
        <v>0.57801448532097566</v>
      </c>
    </row>
    <row r="427" spans="1:12" ht="20" customHeight="1" x14ac:dyDescent="0.15">
      <c r="A427" s="25">
        <v>62.987000000000002</v>
      </c>
      <c r="B427" s="4">
        <v>2.5329999999999999</v>
      </c>
      <c r="C427" s="5">
        <f t="shared" si="36"/>
        <v>0.57220334671778195</v>
      </c>
      <c r="D427" s="5">
        <f t="shared" si="37"/>
        <v>4.2667807619227296E-2</v>
      </c>
      <c r="E427" s="5">
        <v>88.007999999999996</v>
      </c>
      <c r="F427" s="5">
        <v>57.69</v>
      </c>
      <c r="G427" s="5">
        <f t="shared" si="38"/>
        <v>0.53535126191504501</v>
      </c>
      <c r="H427" s="5">
        <f t="shared" si="39"/>
        <v>0.48364380208246005</v>
      </c>
      <c r="I427" s="5">
        <v>53.362900000000003</v>
      </c>
      <c r="J427" s="5">
        <v>31.779599999999999</v>
      </c>
      <c r="K427" s="5">
        <f t="shared" si="40"/>
        <v>0.95927612384343941</v>
      </c>
      <c r="L427" s="5">
        <f t="shared" si="41"/>
        <v>0.58626809281526604</v>
      </c>
    </row>
    <row r="428" spans="1:12" ht="20" customHeight="1" x14ac:dyDescent="0.15">
      <c r="A428" s="25">
        <v>63.134999999999998</v>
      </c>
      <c r="B428" s="4">
        <v>2.0659999999999998</v>
      </c>
      <c r="C428" s="5">
        <f t="shared" si="36"/>
        <v>0.57354784788967816</v>
      </c>
      <c r="D428" s="5">
        <f t="shared" si="37"/>
        <v>3.4801299068820998E-2</v>
      </c>
      <c r="E428" s="5">
        <v>88.215999999999994</v>
      </c>
      <c r="F428" s="5">
        <v>59.05</v>
      </c>
      <c r="G428" s="5">
        <f t="shared" si="38"/>
        <v>0.53661652260132731</v>
      </c>
      <c r="H428" s="5">
        <f t="shared" si="39"/>
        <v>0.49504535470565547</v>
      </c>
      <c r="I428" s="5">
        <v>53.488700000000001</v>
      </c>
      <c r="J428" s="5">
        <v>37.3491</v>
      </c>
      <c r="K428" s="5">
        <f t="shared" si="40"/>
        <v>0.96153756271538049</v>
      </c>
      <c r="L428" s="5">
        <f t="shared" si="41"/>
        <v>0.6890138839181944</v>
      </c>
    </row>
    <row r="429" spans="1:12" ht="20" customHeight="1" x14ac:dyDescent="0.15">
      <c r="A429" s="25">
        <v>63.283999999999999</v>
      </c>
      <c r="B429" s="4">
        <v>2.3849</v>
      </c>
      <c r="C429" s="5">
        <f t="shared" si="36"/>
        <v>0.57490143352895218</v>
      </c>
      <c r="D429" s="5">
        <f t="shared" si="37"/>
        <v>4.0173096877653053E-2</v>
      </c>
      <c r="E429" s="5">
        <v>88.423000000000002</v>
      </c>
      <c r="F429" s="5">
        <v>49.040999999999997</v>
      </c>
      <c r="G429" s="5">
        <f t="shared" si="38"/>
        <v>0.53787570030354093</v>
      </c>
      <c r="H429" s="5">
        <f t="shared" si="39"/>
        <v>0.41113495749568246</v>
      </c>
      <c r="I429" s="5">
        <v>53.614600000000003</v>
      </c>
      <c r="J429" s="5">
        <v>36.331800000000001</v>
      </c>
      <c r="K429" s="5">
        <f t="shared" si="40"/>
        <v>0.96380079923348372</v>
      </c>
      <c r="L429" s="5">
        <f t="shared" si="41"/>
        <v>0.67024679651555341</v>
      </c>
    </row>
    <row r="430" spans="1:12" ht="20" customHeight="1" x14ac:dyDescent="0.15">
      <c r="A430" s="25">
        <v>63.432000000000002</v>
      </c>
      <c r="B430" s="4">
        <v>2.0415000000000001</v>
      </c>
      <c r="C430" s="5">
        <f t="shared" si="36"/>
        <v>0.57624593470084851</v>
      </c>
      <c r="D430" s="5">
        <f t="shared" si="37"/>
        <v>3.4388602153435664E-2</v>
      </c>
      <c r="E430" s="5">
        <v>88.631</v>
      </c>
      <c r="F430" s="5">
        <v>50.784999999999997</v>
      </c>
      <c r="G430" s="5">
        <f t="shared" si="38"/>
        <v>0.53914096098982311</v>
      </c>
      <c r="H430" s="5">
        <f t="shared" si="39"/>
        <v>0.4257557720360155</v>
      </c>
      <c r="I430" s="5">
        <v>53.740400000000001</v>
      </c>
      <c r="J430" s="5">
        <v>36.9358</v>
      </c>
      <c r="K430" s="5">
        <f t="shared" si="40"/>
        <v>0.96606223810542469</v>
      </c>
      <c r="L430" s="5">
        <f t="shared" si="41"/>
        <v>0.6813893511122262</v>
      </c>
    </row>
    <row r="431" spans="1:12" ht="20" customHeight="1" x14ac:dyDescent="0.15">
      <c r="A431" s="25">
        <v>63.581000000000003</v>
      </c>
      <c r="B431" s="4">
        <v>2.9388999999999998</v>
      </c>
      <c r="C431" s="5">
        <f t="shared" si="36"/>
        <v>0.57759952034012252</v>
      </c>
      <c r="D431" s="5">
        <f t="shared" si="37"/>
        <v>4.950510059697872E-2</v>
      </c>
      <c r="E431" s="5">
        <v>88.837999999999994</v>
      </c>
      <c r="F431" s="5">
        <v>50.08</v>
      </c>
      <c r="G431" s="5">
        <f t="shared" si="38"/>
        <v>0.54040013869203674</v>
      </c>
      <c r="H431" s="5">
        <f t="shared" si="39"/>
        <v>0.41984540836002077</v>
      </c>
      <c r="I431" s="5">
        <v>53.866300000000003</v>
      </c>
      <c r="J431" s="5">
        <v>42.318899999999999</v>
      </c>
      <c r="K431" s="5">
        <f t="shared" si="40"/>
        <v>0.96832547462352792</v>
      </c>
      <c r="L431" s="5">
        <f t="shared" si="41"/>
        <v>0.78069644655816817</v>
      </c>
    </row>
    <row r="432" spans="1:12" ht="20" customHeight="1" x14ac:dyDescent="0.15">
      <c r="A432" s="25">
        <v>63.728999999999999</v>
      </c>
      <c r="B432" s="4">
        <v>2</v>
      </c>
      <c r="C432" s="5">
        <f t="shared" si="36"/>
        <v>0.57894402151201874</v>
      </c>
      <c r="D432" s="5">
        <f t="shared" si="37"/>
        <v>3.3689544113089061E-2</v>
      </c>
      <c r="E432" s="5">
        <v>89.046000000000006</v>
      </c>
      <c r="F432" s="5">
        <v>56.494</v>
      </c>
      <c r="G432" s="5">
        <f t="shared" si="38"/>
        <v>0.54166539937831903</v>
      </c>
      <c r="H432" s="5">
        <f t="shared" si="39"/>
        <v>0.47361714256970877</v>
      </c>
      <c r="I432" s="5">
        <v>53.992100000000001</v>
      </c>
      <c r="J432" s="5">
        <v>47.415199999999999</v>
      </c>
      <c r="K432" s="5">
        <f t="shared" si="40"/>
        <v>0.97058691349546899</v>
      </c>
      <c r="L432" s="5">
        <f t="shared" si="41"/>
        <v>0.87471267336449798</v>
      </c>
    </row>
    <row r="433" spans="1:12" ht="20" customHeight="1" x14ac:dyDescent="0.15">
      <c r="A433" s="25">
        <v>63.878</v>
      </c>
      <c r="B433" s="4">
        <v>2.9941</v>
      </c>
      <c r="C433" s="5">
        <f t="shared" si="36"/>
        <v>0.58029760715129275</v>
      </c>
      <c r="D433" s="5">
        <f t="shared" si="37"/>
        <v>5.0434932014499979E-2</v>
      </c>
      <c r="E433" s="5">
        <v>89.254000000000005</v>
      </c>
      <c r="F433" s="5">
        <v>54.156999999999996</v>
      </c>
      <c r="G433" s="5">
        <f t="shared" si="38"/>
        <v>0.54293066006460133</v>
      </c>
      <c r="H433" s="5">
        <f t="shared" si="39"/>
        <v>0.4540249157458795</v>
      </c>
      <c r="I433" s="5">
        <v>54.118000000000002</v>
      </c>
      <c r="J433" s="5">
        <v>43.436900000000001</v>
      </c>
      <c r="K433" s="5">
        <f t="shared" si="40"/>
        <v>0.97285015001357222</v>
      </c>
      <c r="L433" s="5">
        <f t="shared" si="41"/>
        <v>0.80132124132485716</v>
      </c>
    </row>
    <row r="434" spans="1:12" ht="20" customHeight="1" x14ac:dyDescent="0.15">
      <c r="A434" s="25">
        <v>64.025999999999996</v>
      </c>
      <c r="B434" s="4">
        <v>4.3375000000000004</v>
      </c>
      <c r="C434" s="5">
        <f t="shared" si="36"/>
        <v>0.58164210832318897</v>
      </c>
      <c r="D434" s="5">
        <f t="shared" si="37"/>
        <v>7.3064198795261909E-2</v>
      </c>
      <c r="E434" s="5">
        <v>89.460999999999999</v>
      </c>
      <c r="F434" s="5">
        <v>54.054000000000002</v>
      </c>
      <c r="G434" s="5">
        <f t="shared" si="38"/>
        <v>0.54418983776681484</v>
      </c>
      <c r="H434" s="5">
        <f t="shared" si="39"/>
        <v>0.45316141580456398</v>
      </c>
      <c r="I434" s="5">
        <v>54.243899999999996</v>
      </c>
      <c r="J434" s="5">
        <v>41.933300000000003</v>
      </c>
      <c r="K434" s="5">
        <f t="shared" si="40"/>
        <v>0.97511338653167534</v>
      </c>
      <c r="L434" s="5">
        <f t="shared" si="41"/>
        <v>0.77358292163684872</v>
      </c>
    </row>
    <row r="435" spans="1:12" ht="20" customHeight="1" x14ac:dyDescent="0.15">
      <c r="A435" s="25">
        <v>64.174999999999997</v>
      </c>
      <c r="B435" s="4">
        <v>2.222</v>
      </c>
      <c r="C435" s="5">
        <f t="shared" si="36"/>
        <v>0.58299569396246298</v>
      </c>
      <c r="D435" s="5">
        <f t="shared" si="37"/>
        <v>3.7429083509641949E-2</v>
      </c>
      <c r="E435" s="5">
        <v>89.668999999999997</v>
      </c>
      <c r="F435" s="5">
        <v>58.84</v>
      </c>
      <c r="G435" s="5">
        <f t="shared" si="38"/>
        <v>0.54545509845309714</v>
      </c>
      <c r="H435" s="5">
        <f t="shared" si="39"/>
        <v>0.49328482084472097</v>
      </c>
      <c r="I435" s="5">
        <v>54.369700000000002</v>
      </c>
      <c r="J435" s="5">
        <v>45.283900000000003</v>
      </c>
      <c r="K435" s="5">
        <f t="shared" si="40"/>
        <v>0.97737482540361653</v>
      </c>
      <c r="L435" s="5">
        <f t="shared" si="41"/>
        <v>0.83539458294746394</v>
      </c>
    </row>
    <row r="436" spans="1:12" ht="20" customHeight="1" x14ac:dyDescent="0.15">
      <c r="A436" s="25">
        <v>64.323999999999998</v>
      </c>
      <c r="B436" s="4">
        <v>2.0173999999999999</v>
      </c>
      <c r="C436" s="5">
        <f t="shared" si="36"/>
        <v>0.58434927960173688</v>
      </c>
      <c r="D436" s="5">
        <f t="shared" si="37"/>
        <v>3.398264314687293E-2</v>
      </c>
      <c r="E436" s="5">
        <v>89.876000000000005</v>
      </c>
      <c r="F436" s="5">
        <v>60.960999999999999</v>
      </c>
      <c r="G436" s="5">
        <f t="shared" si="38"/>
        <v>0.54671427615531076</v>
      </c>
      <c r="H436" s="5">
        <f t="shared" si="39"/>
        <v>0.51106621284016029</v>
      </c>
      <c r="I436" s="5">
        <v>54.495600000000003</v>
      </c>
      <c r="J436" s="5">
        <v>43.799100000000003</v>
      </c>
      <c r="K436" s="5">
        <f t="shared" si="40"/>
        <v>0.97963806192171965</v>
      </c>
      <c r="L436" s="5">
        <f t="shared" si="41"/>
        <v>0.80800308449524594</v>
      </c>
    </row>
    <row r="437" spans="1:12" ht="20" customHeight="1" x14ac:dyDescent="0.15">
      <c r="A437" s="25">
        <v>64.471999999999994</v>
      </c>
      <c r="B437" s="4">
        <v>2</v>
      </c>
      <c r="C437" s="5">
        <f t="shared" si="36"/>
        <v>0.58569378077363321</v>
      </c>
      <c r="D437" s="5">
        <f t="shared" si="37"/>
        <v>3.3689544113089061E-2</v>
      </c>
      <c r="E437" s="5">
        <v>90.084000000000003</v>
      </c>
      <c r="F437" s="5">
        <v>57.753</v>
      </c>
      <c r="G437" s="5">
        <f t="shared" si="38"/>
        <v>0.54797953684159306</v>
      </c>
      <c r="H437" s="5">
        <f t="shared" si="39"/>
        <v>0.48417196224074044</v>
      </c>
      <c r="I437" s="5">
        <v>54.621400000000001</v>
      </c>
      <c r="J437" s="5">
        <v>45.583300000000001</v>
      </c>
      <c r="K437" s="5">
        <f t="shared" si="40"/>
        <v>0.98189950079366073</v>
      </c>
      <c r="L437" s="5">
        <f t="shared" si="41"/>
        <v>0.84091789560680807</v>
      </c>
    </row>
    <row r="438" spans="1:12" ht="20" customHeight="1" x14ac:dyDescent="0.15">
      <c r="A438" s="25">
        <v>64.620999999999995</v>
      </c>
      <c r="B438" s="4">
        <v>1.4723999999999999</v>
      </c>
      <c r="C438" s="5">
        <f t="shared" si="36"/>
        <v>0.58704736641290711</v>
      </c>
      <c r="D438" s="5">
        <f t="shared" si="37"/>
        <v>2.4802242376056167E-2</v>
      </c>
      <c r="E438" s="5">
        <v>90.290999999999997</v>
      </c>
      <c r="F438" s="5">
        <v>49.137999999999998</v>
      </c>
      <c r="G438" s="5">
        <f t="shared" si="38"/>
        <v>0.54923871454380657</v>
      </c>
      <c r="H438" s="5">
        <f t="shared" si="39"/>
        <v>0.41194815646954275</v>
      </c>
      <c r="I438" s="5">
        <v>54.747300000000003</v>
      </c>
      <c r="J438" s="5">
        <v>42.024700000000003</v>
      </c>
      <c r="K438" s="5">
        <f t="shared" si="40"/>
        <v>0.98416273731176396</v>
      </c>
      <c r="L438" s="5">
        <f t="shared" si="41"/>
        <v>0.77526906317680877</v>
      </c>
    </row>
    <row r="439" spans="1:12" ht="20" customHeight="1" x14ac:dyDescent="0.15">
      <c r="A439" s="25">
        <v>64.769000000000005</v>
      </c>
      <c r="B439" s="4">
        <v>0.57509999999999994</v>
      </c>
      <c r="C439" s="5">
        <f t="shared" si="36"/>
        <v>0.58839186758480355</v>
      </c>
      <c r="D439" s="5">
        <f t="shared" si="37"/>
        <v>9.6874284097187586E-3</v>
      </c>
      <c r="E439" s="5">
        <v>90.498999999999995</v>
      </c>
      <c r="F439" s="5">
        <v>51.009</v>
      </c>
      <c r="G439" s="5">
        <f t="shared" si="38"/>
        <v>0.55050397523008887</v>
      </c>
      <c r="H439" s="5">
        <f t="shared" si="39"/>
        <v>0.42763367482101239</v>
      </c>
      <c r="I439" s="5">
        <v>54.873100000000001</v>
      </c>
      <c r="J439" s="5">
        <v>44.886400000000002</v>
      </c>
      <c r="K439" s="5">
        <f t="shared" si="40"/>
        <v>0.98642417618370504</v>
      </c>
      <c r="L439" s="5">
        <f t="shared" si="41"/>
        <v>0.82806152756306428</v>
      </c>
    </row>
    <row r="440" spans="1:12" ht="20" customHeight="1" x14ac:dyDescent="0.15">
      <c r="A440" s="25">
        <v>64.918000000000006</v>
      </c>
      <c r="B440" s="4">
        <v>3.1202999999999999</v>
      </c>
      <c r="C440" s="5">
        <f t="shared" si="36"/>
        <v>0.58974545322407756</v>
      </c>
      <c r="D440" s="5">
        <f t="shared" si="37"/>
        <v>5.2560742248035898E-2</v>
      </c>
      <c r="E440" s="5">
        <v>90.706999999999994</v>
      </c>
      <c r="F440" s="5">
        <v>54.256</v>
      </c>
      <c r="G440" s="5">
        <f t="shared" si="38"/>
        <v>0.55176923591637106</v>
      </c>
      <c r="H440" s="5">
        <f t="shared" si="39"/>
        <v>0.45485488170889155</v>
      </c>
      <c r="I440" s="5">
        <v>54.999000000000002</v>
      </c>
      <c r="J440" s="5">
        <v>51.303899999999999</v>
      </c>
      <c r="K440" s="5">
        <f t="shared" si="40"/>
        <v>0.98868741270180827</v>
      </c>
      <c r="L440" s="5">
        <f t="shared" si="41"/>
        <v>0.94645117015271196</v>
      </c>
    </row>
    <row r="441" spans="1:12" ht="20" customHeight="1" x14ac:dyDescent="0.15">
      <c r="A441" s="25">
        <v>65.066000000000003</v>
      </c>
      <c r="B441" s="4">
        <v>1.7857000000000001</v>
      </c>
      <c r="C441" s="5">
        <f t="shared" si="36"/>
        <v>0.59108995439597378</v>
      </c>
      <c r="D441" s="5">
        <f t="shared" si="37"/>
        <v>3.0079709461371569E-2</v>
      </c>
      <c r="E441" s="5">
        <v>90.914000000000001</v>
      </c>
      <c r="F441" s="5">
        <v>57.798999999999999</v>
      </c>
      <c r="G441" s="5">
        <f t="shared" si="38"/>
        <v>0.55302841361858479</v>
      </c>
      <c r="H441" s="5">
        <f t="shared" si="39"/>
        <v>0.48455760299123085</v>
      </c>
      <c r="I441" s="5">
        <v>55.1248</v>
      </c>
      <c r="J441" s="5">
        <v>54.206600000000002</v>
      </c>
      <c r="K441" s="5">
        <f t="shared" si="40"/>
        <v>0.99094885157374923</v>
      </c>
      <c r="L441" s="5">
        <f t="shared" si="41"/>
        <v>1</v>
      </c>
    </row>
    <row r="442" spans="1:12" ht="20" customHeight="1" x14ac:dyDescent="0.15">
      <c r="A442" s="25">
        <v>65.215000000000003</v>
      </c>
      <c r="B442" s="4">
        <v>1.1359999999999999</v>
      </c>
      <c r="C442" s="5">
        <f t="shared" si="36"/>
        <v>0.5924435400352478</v>
      </c>
      <c r="D442" s="5">
        <f t="shared" si="37"/>
        <v>1.9135661056234585E-2</v>
      </c>
      <c r="E442" s="5">
        <v>91.122</v>
      </c>
      <c r="F442" s="5">
        <v>61.994999999999997</v>
      </c>
      <c r="G442" s="5">
        <f t="shared" si="38"/>
        <v>0.55429367430486698</v>
      </c>
      <c r="H442" s="5">
        <f t="shared" si="39"/>
        <v>0.51973474623161919</v>
      </c>
      <c r="I442" s="5">
        <v>55.250700000000002</v>
      </c>
      <c r="J442" s="5">
        <v>51.701799999999999</v>
      </c>
      <c r="K442" s="5">
        <f t="shared" si="40"/>
        <v>0.99321208809185246</v>
      </c>
      <c r="L442" s="5">
        <f t="shared" si="41"/>
        <v>0.95379160471234126</v>
      </c>
    </row>
    <row r="443" spans="1:12" ht="20" customHeight="1" x14ac:dyDescent="0.15">
      <c r="A443" s="25">
        <v>65.363</v>
      </c>
      <c r="B443" s="4">
        <v>2.0871</v>
      </c>
      <c r="C443" s="5">
        <f t="shared" si="36"/>
        <v>0.59378804120714401</v>
      </c>
      <c r="D443" s="5">
        <f t="shared" si="37"/>
        <v>3.5156723759214088E-2</v>
      </c>
      <c r="E443" s="5">
        <v>91.328999999999994</v>
      </c>
      <c r="F443" s="5">
        <v>60.923999999999999</v>
      </c>
      <c r="G443" s="5">
        <f t="shared" si="38"/>
        <v>0.5555528520070806</v>
      </c>
      <c r="H443" s="5">
        <f t="shared" si="39"/>
        <v>0.51075602354085281</v>
      </c>
      <c r="I443" s="5">
        <v>55.376600000000003</v>
      </c>
      <c r="J443" s="5">
        <v>34.038499999999999</v>
      </c>
      <c r="K443" s="5">
        <f t="shared" si="40"/>
        <v>0.99547532460995569</v>
      </c>
      <c r="L443" s="5">
        <f t="shared" si="41"/>
        <v>0.62794014013053756</v>
      </c>
    </row>
    <row r="444" spans="1:12" ht="20" customHeight="1" x14ac:dyDescent="0.15">
      <c r="A444" s="25">
        <v>65.512</v>
      </c>
      <c r="B444" s="4">
        <v>2.2865000000000002</v>
      </c>
      <c r="C444" s="5">
        <f t="shared" si="36"/>
        <v>0.59514162684641803</v>
      </c>
      <c r="D444" s="5">
        <f t="shared" si="37"/>
        <v>3.8515571307289075E-2</v>
      </c>
      <c r="E444" s="5">
        <v>91.537000000000006</v>
      </c>
      <c r="F444" s="5">
        <v>60.694000000000003</v>
      </c>
      <c r="G444" s="5">
        <f t="shared" si="38"/>
        <v>0.5568181126933629</v>
      </c>
      <c r="H444" s="5">
        <f t="shared" si="39"/>
        <v>0.50882781978840064</v>
      </c>
      <c r="I444" s="5">
        <v>55.502400000000002</v>
      </c>
      <c r="J444" s="5">
        <v>31.835100000000001</v>
      </c>
      <c r="K444" s="5">
        <f t="shared" si="40"/>
        <v>0.99773676348189677</v>
      </c>
      <c r="L444" s="5">
        <f t="shared" si="41"/>
        <v>0.58729195337837092</v>
      </c>
    </row>
    <row r="445" spans="1:12" ht="20" customHeight="1" x14ac:dyDescent="0.15">
      <c r="A445" s="25">
        <v>65.661000000000001</v>
      </c>
      <c r="B445" s="4">
        <v>3.0526</v>
      </c>
      <c r="C445" s="5">
        <f t="shared" si="36"/>
        <v>0.59649521248569193</v>
      </c>
      <c r="D445" s="5">
        <f t="shared" si="37"/>
        <v>5.1420351179807831E-2</v>
      </c>
      <c r="E445" s="5">
        <v>91.744</v>
      </c>
      <c r="F445" s="5">
        <v>64.799000000000007</v>
      </c>
      <c r="G445" s="5">
        <f t="shared" si="38"/>
        <v>0.55807729039557641</v>
      </c>
      <c r="H445" s="5">
        <f t="shared" si="39"/>
        <v>0.54324206502238404</v>
      </c>
      <c r="I445" s="5">
        <v>55.628300000000003</v>
      </c>
      <c r="J445" s="5">
        <v>38</v>
      </c>
      <c r="K445" s="5">
        <f t="shared" si="40"/>
        <v>1</v>
      </c>
      <c r="L445" s="5">
        <f t="shared" si="41"/>
        <v>0.70102164681053591</v>
      </c>
    </row>
    <row r="446" spans="1:12" ht="20" customHeight="1" x14ac:dyDescent="0.15">
      <c r="A446" s="25">
        <v>65.808999999999997</v>
      </c>
      <c r="B446" s="4">
        <v>2.6842999999999999</v>
      </c>
      <c r="C446" s="5">
        <f t="shared" si="36"/>
        <v>0.59783971365758826</v>
      </c>
      <c r="D446" s="5">
        <f t="shared" si="37"/>
        <v>4.5216421631382481E-2</v>
      </c>
      <c r="E446" s="5">
        <v>91.951999999999998</v>
      </c>
      <c r="F446" s="5">
        <v>57.497</v>
      </c>
      <c r="G446" s="5">
        <f t="shared" si="38"/>
        <v>0.55934255108185871</v>
      </c>
      <c r="H446" s="5">
        <f t="shared" si="39"/>
        <v>0.48202578762931542</v>
      </c>
      <c r="I446" s="7"/>
      <c r="J446" s="7"/>
      <c r="K446" s="7"/>
      <c r="L446" s="7"/>
    </row>
    <row r="447" spans="1:12" ht="20" customHeight="1" x14ac:dyDescent="0.15">
      <c r="A447" s="25">
        <v>65.957999999999998</v>
      </c>
      <c r="B447" s="4">
        <v>2.669</v>
      </c>
      <c r="C447" s="5">
        <f t="shared" si="36"/>
        <v>0.59919329929686216</v>
      </c>
      <c r="D447" s="5">
        <f t="shared" si="37"/>
        <v>4.4958696618917354E-2</v>
      </c>
      <c r="E447" s="5">
        <v>92.16</v>
      </c>
      <c r="F447" s="5">
        <v>58.119</v>
      </c>
      <c r="G447" s="5">
        <f t="shared" si="38"/>
        <v>0.56060781176814101</v>
      </c>
      <c r="H447" s="5">
        <f t="shared" si="39"/>
        <v>0.48724032125551214</v>
      </c>
      <c r="I447" s="7"/>
      <c r="J447" s="7"/>
      <c r="K447" s="7"/>
      <c r="L447" s="7"/>
    </row>
    <row r="448" spans="1:12" ht="20" customHeight="1" x14ac:dyDescent="0.15">
      <c r="A448" s="25">
        <v>66.105999999999995</v>
      </c>
      <c r="B448" s="4">
        <v>2.0897000000000001</v>
      </c>
      <c r="C448" s="5">
        <f t="shared" si="36"/>
        <v>0.60053780046875849</v>
      </c>
      <c r="D448" s="5">
        <f t="shared" si="37"/>
        <v>3.5200520166561104E-2</v>
      </c>
      <c r="E448" s="5">
        <v>92.367000000000004</v>
      </c>
      <c r="F448" s="5">
        <v>65.391000000000005</v>
      </c>
      <c r="G448" s="5">
        <f t="shared" si="38"/>
        <v>0.56186698947035463</v>
      </c>
      <c r="H448" s="5">
        <f t="shared" si="39"/>
        <v>0.54820509381130433</v>
      </c>
      <c r="I448" s="7"/>
      <c r="J448" s="7"/>
      <c r="K448" s="7"/>
      <c r="L448" s="7"/>
    </row>
    <row r="449" spans="1:12" ht="20" customHeight="1" x14ac:dyDescent="0.15">
      <c r="A449" s="25">
        <v>66.254999999999995</v>
      </c>
      <c r="B449" s="4">
        <v>2.9615</v>
      </c>
      <c r="C449" s="5">
        <f t="shared" si="36"/>
        <v>0.60189138610803239</v>
      </c>
      <c r="D449" s="5">
        <f t="shared" si="37"/>
        <v>4.9885792445456628E-2</v>
      </c>
      <c r="E449" s="5">
        <v>92.575000000000003</v>
      </c>
      <c r="F449" s="5">
        <v>71.533000000000001</v>
      </c>
      <c r="G449" s="5">
        <f t="shared" si="38"/>
        <v>0.56313225015663682</v>
      </c>
      <c r="H449" s="5">
        <f t="shared" si="39"/>
        <v>0.59969651749635322</v>
      </c>
      <c r="I449" s="7"/>
      <c r="J449" s="7"/>
      <c r="K449" s="7"/>
      <c r="L449" s="7"/>
    </row>
    <row r="450" spans="1:12" ht="20" customHeight="1" x14ac:dyDescent="0.15">
      <c r="A450" s="25">
        <v>66.403000000000006</v>
      </c>
      <c r="B450" s="4">
        <v>4.3235999999999999</v>
      </c>
      <c r="C450" s="5">
        <f t="shared" si="36"/>
        <v>0.60323588727992883</v>
      </c>
      <c r="D450" s="5">
        <f t="shared" si="37"/>
        <v>7.2830056463675935E-2</v>
      </c>
      <c r="E450" s="5">
        <v>92.781999999999996</v>
      </c>
      <c r="F450" s="5">
        <v>74.025999999999996</v>
      </c>
      <c r="G450" s="5">
        <f t="shared" si="38"/>
        <v>0.56439142785885044</v>
      </c>
      <c r="H450" s="5">
        <f t="shared" si="39"/>
        <v>0.62059656947401953</v>
      </c>
      <c r="I450" s="7"/>
      <c r="J450" s="7"/>
      <c r="K450" s="7"/>
      <c r="L450" s="7"/>
    </row>
    <row r="451" spans="1:12" ht="20" customHeight="1" x14ac:dyDescent="0.15">
      <c r="A451" s="25">
        <v>66.552000000000007</v>
      </c>
      <c r="B451" s="4">
        <v>2.6779999999999999</v>
      </c>
      <c r="C451" s="5">
        <f t="shared" ref="C451:C514" si="42">$A451/110.078</f>
        <v>0.60458947291920284</v>
      </c>
      <c r="D451" s="5">
        <f t="shared" ref="D451:D514" si="43">B451/59.3656</f>
        <v>4.5110299567426251E-2</v>
      </c>
      <c r="E451" s="5">
        <v>92.99</v>
      </c>
      <c r="F451" s="5">
        <v>67.516000000000005</v>
      </c>
      <c r="G451" s="5">
        <f t="shared" ref="G451:G514" si="44">E451/164.393</f>
        <v>0.56565668854513262</v>
      </c>
      <c r="H451" s="5">
        <f t="shared" ref="H451:H514" si="45">F451/119.282</f>
        <v>0.56602001978504723</v>
      </c>
      <c r="I451" s="7"/>
      <c r="J451" s="7"/>
      <c r="K451" s="7"/>
      <c r="L451" s="7"/>
    </row>
    <row r="452" spans="1:12" ht="20" customHeight="1" x14ac:dyDescent="0.15">
      <c r="A452" s="25">
        <v>66.7</v>
      </c>
      <c r="B452" s="4">
        <v>0.79859999999999998</v>
      </c>
      <c r="C452" s="5">
        <f t="shared" si="42"/>
        <v>0.60593397409109906</v>
      </c>
      <c r="D452" s="5">
        <f t="shared" si="43"/>
        <v>1.3452234964356461E-2</v>
      </c>
      <c r="E452" s="5">
        <v>93.197000000000003</v>
      </c>
      <c r="F452" s="5">
        <v>56.225000000000001</v>
      </c>
      <c r="G452" s="5">
        <f t="shared" si="44"/>
        <v>0.56691586624734636</v>
      </c>
      <c r="H452" s="5">
        <f t="shared" si="45"/>
        <v>0.47136198252879735</v>
      </c>
      <c r="I452" s="7"/>
      <c r="J452" s="7"/>
      <c r="K452" s="7"/>
      <c r="L452" s="7"/>
    </row>
    <row r="453" spans="1:12" ht="20" customHeight="1" x14ac:dyDescent="0.15">
      <c r="A453" s="25">
        <v>66.849000000000004</v>
      </c>
      <c r="B453" s="4">
        <v>1.4764999999999999</v>
      </c>
      <c r="C453" s="5">
        <f t="shared" si="42"/>
        <v>0.60728755973037307</v>
      </c>
      <c r="D453" s="5">
        <f t="shared" si="43"/>
        <v>2.4871305941487998E-2</v>
      </c>
      <c r="E453" s="5">
        <v>93.405000000000001</v>
      </c>
      <c r="F453" s="5">
        <v>55.6</v>
      </c>
      <c r="G453" s="5">
        <f t="shared" si="44"/>
        <v>0.56818112693362854</v>
      </c>
      <c r="H453" s="5">
        <f t="shared" si="45"/>
        <v>0.46612229841887293</v>
      </c>
      <c r="I453" s="7"/>
      <c r="J453" s="7"/>
      <c r="K453" s="7"/>
      <c r="L453" s="7"/>
    </row>
    <row r="454" spans="1:12" ht="20" customHeight="1" x14ac:dyDescent="0.15">
      <c r="A454" s="25">
        <v>66.998000000000005</v>
      </c>
      <c r="B454" s="4">
        <v>2.1848999999999998</v>
      </c>
      <c r="C454" s="5">
        <f t="shared" si="42"/>
        <v>0.60864114536964697</v>
      </c>
      <c r="D454" s="5">
        <f t="shared" si="43"/>
        <v>3.6804142466344142E-2</v>
      </c>
      <c r="E454" s="5">
        <v>93.611999999999995</v>
      </c>
      <c r="F454" s="5">
        <v>55.198</v>
      </c>
      <c r="G454" s="5">
        <f t="shared" si="44"/>
        <v>0.56944030463584216</v>
      </c>
      <c r="H454" s="5">
        <f t="shared" si="45"/>
        <v>0.46275213359936956</v>
      </c>
      <c r="I454" s="7"/>
      <c r="J454" s="7"/>
      <c r="K454" s="7"/>
      <c r="L454" s="7"/>
    </row>
    <row r="455" spans="1:12" ht="20" customHeight="1" x14ac:dyDescent="0.15">
      <c r="A455" s="25">
        <v>67.146000000000001</v>
      </c>
      <c r="B455" s="4">
        <v>2.3079999999999998</v>
      </c>
      <c r="C455" s="5">
        <f t="shared" si="42"/>
        <v>0.6099856465415433</v>
      </c>
      <c r="D455" s="5">
        <f t="shared" si="43"/>
        <v>3.8877733906504772E-2</v>
      </c>
      <c r="E455" s="5">
        <v>93.82</v>
      </c>
      <c r="F455" s="5">
        <v>52.276000000000003</v>
      </c>
      <c r="G455" s="5">
        <f t="shared" si="44"/>
        <v>0.57070556532212435</v>
      </c>
      <c r="H455" s="5">
        <f t="shared" si="45"/>
        <v>0.43825556244865116</v>
      </c>
      <c r="I455" s="7"/>
      <c r="J455" s="7"/>
      <c r="K455" s="7"/>
      <c r="L455" s="7"/>
    </row>
    <row r="456" spans="1:12" ht="20" customHeight="1" x14ac:dyDescent="0.15">
      <c r="A456" s="25">
        <v>67.295000000000002</v>
      </c>
      <c r="B456" s="4">
        <v>1.7291000000000001</v>
      </c>
      <c r="C456" s="5">
        <f t="shared" si="42"/>
        <v>0.6113392321808172</v>
      </c>
      <c r="D456" s="5">
        <f t="shared" si="43"/>
        <v>2.912629536297115E-2</v>
      </c>
      <c r="E456" s="5">
        <v>94.028000000000006</v>
      </c>
      <c r="F456" s="5">
        <v>49.027000000000001</v>
      </c>
      <c r="G456" s="5">
        <f t="shared" si="44"/>
        <v>0.57197082600840676</v>
      </c>
      <c r="H456" s="5">
        <f t="shared" si="45"/>
        <v>0.41101758857162024</v>
      </c>
      <c r="I456" s="7"/>
      <c r="J456" s="7"/>
      <c r="K456" s="7"/>
      <c r="L456" s="7"/>
    </row>
    <row r="457" spans="1:12" ht="20" customHeight="1" x14ac:dyDescent="0.15">
      <c r="A457" s="25">
        <v>67.442999999999998</v>
      </c>
      <c r="B457" s="4">
        <v>1.4524999999999999</v>
      </c>
      <c r="C457" s="5">
        <f t="shared" si="42"/>
        <v>0.61268373335271353</v>
      </c>
      <c r="D457" s="5">
        <f t="shared" si="43"/>
        <v>2.446703141213093E-2</v>
      </c>
      <c r="E457" s="5">
        <v>94.234999999999999</v>
      </c>
      <c r="F457" s="5">
        <v>52.436999999999998</v>
      </c>
      <c r="G457" s="5">
        <f t="shared" si="44"/>
        <v>0.57323000371062027</v>
      </c>
      <c r="H457" s="5">
        <f t="shared" si="45"/>
        <v>0.4396053050753676</v>
      </c>
      <c r="I457" s="7"/>
      <c r="J457" s="7"/>
      <c r="K457" s="7"/>
      <c r="L457" s="7"/>
    </row>
    <row r="458" spans="1:12" ht="20" customHeight="1" x14ac:dyDescent="0.15">
      <c r="A458" s="25">
        <v>67.591999999999999</v>
      </c>
      <c r="B458" s="4">
        <v>1.6140000000000001</v>
      </c>
      <c r="C458" s="5">
        <f t="shared" si="42"/>
        <v>0.61403731899198744</v>
      </c>
      <c r="D458" s="5">
        <f t="shared" si="43"/>
        <v>2.7187462099262875E-2</v>
      </c>
      <c r="E458" s="5">
        <v>94.442999999999998</v>
      </c>
      <c r="F458" s="5">
        <v>47.295999999999999</v>
      </c>
      <c r="G458" s="5">
        <f t="shared" si="44"/>
        <v>0.57449526439690257</v>
      </c>
      <c r="H458" s="5">
        <f t="shared" si="45"/>
        <v>0.39650575946077365</v>
      </c>
      <c r="I458" s="7"/>
      <c r="J458" s="7"/>
      <c r="K458" s="7"/>
      <c r="L458" s="7"/>
    </row>
    <row r="459" spans="1:12" ht="20" customHeight="1" x14ac:dyDescent="0.15">
      <c r="A459" s="25">
        <v>67.739999999999995</v>
      </c>
      <c r="B459" s="4">
        <v>1.2663</v>
      </c>
      <c r="C459" s="5">
        <f t="shared" si="42"/>
        <v>0.61538182016388376</v>
      </c>
      <c r="D459" s="5">
        <f t="shared" si="43"/>
        <v>2.1330534855202338E-2</v>
      </c>
      <c r="E459" s="5">
        <v>94.65</v>
      </c>
      <c r="F459" s="5">
        <v>52.082000000000001</v>
      </c>
      <c r="G459" s="5">
        <f t="shared" si="44"/>
        <v>0.57575444209911619</v>
      </c>
      <c r="H459" s="5">
        <f t="shared" si="45"/>
        <v>0.43662916450093059</v>
      </c>
      <c r="I459" s="7"/>
      <c r="J459" s="7"/>
      <c r="K459" s="7"/>
      <c r="L459" s="7"/>
    </row>
    <row r="460" spans="1:12" ht="20" customHeight="1" x14ac:dyDescent="0.15">
      <c r="A460" s="25">
        <v>67.888999999999996</v>
      </c>
      <c r="B460" s="4">
        <v>1.1724000000000001</v>
      </c>
      <c r="C460" s="5">
        <f t="shared" si="42"/>
        <v>0.61673540580315767</v>
      </c>
      <c r="D460" s="5">
        <f t="shared" si="43"/>
        <v>1.9748810759092808E-2</v>
      </c>
      <c r="E460" s="5">
        <v>94.858000000000004</v>
      </c>
      <c r="F460" s="5">
        <v>55.179000000000002</v>
      </c>
      <c r="G460" s="5">
        <f t="shared" si="44"/>
        <v>0.57701970278539838</v>
      </c>
      <c r="H460" s="5">
        <f t="shared" si="45"/>
        <v>0.46259284720242788</v>
      </c>
      <c r="I460" s="7"/>
      <c r="J460" s="7"/>
      <c r="K460" s="7"/>
      <c r="L460" s="7"/>
    </row>
    <row r="461" spans="1:12" ht="20" customHeight="1" x14ac:dyDescent="0.15">
      <c r="A461" s="25">
        <v>68.037000000000006</v>
      </c>
      <c r="B461" s="4">
        <v>1.8381000000000001</v>
      </c>
      <c r="C461" s="5">
        <f t="shared" si="42"/>
        <v>0.61807990697505411</v>
      </c>
      <c r="D461" s="5">
        <f t="shared" si="43"/>
        <v>3.0962375517134502E-2</v>
      </c>
      <c r="E461" s="5">
        <v>95.064999999999998</v>
      </c>
      <c r="F461" s="5">
        <v>50.4</v>
      </c>
      <c r="G461" s="5">
        <f t="shared" si="44"/>
        <v>0.578278880487612</v>
      </c>
      <c r="H461" s="5">
        <f t="shared" si="45"/>
        <v>0.42252812662430206</v>
      </c>
      <c r="I461" s="7"/>
      <c r="J461" s="7"/>
      <c r="K461" s="7"/>
      <c r="L461" s="7"/>
    </row>
    <row r="462" spans="1:12" ht="20" customHeight="1" x14ac:dyDescent="0.15">
      <c r="A462" s="25">
        <v>68.186000000000007</v>
      </c>
      <c r="B462" s="4">
        <v>1.7194</v>
      </c>
      <c r="C462" s="5">
        <f t="shared" si="42"/>
        <v>0.61943349261432812</v>
      </c>
      <c r="D462" s="5">
        <f t="shared" si="43"/>
        <v>2.8962901074022666E-2</v>
      </c>
      <c r="E462" s="5">
        <v>95.272999999999996</v>
      </c>
      <c r="F462" s="5">
        <v>55.253</v>
      </c>
      <c r="G462" s="5">
        <f t="shared" si="44"/>
        <v>0.57954414117389419</v>
      </c>
      <c r="H462" s="5">
        <f t="shared" si="45"/>
        <v>0.4632132258010429</v>
      </c>
      <c r="I462" s="7"/>
      <c r="J462" s="7"/>
      <c r="K462" s="7"/>
      <c r="L462" s="7"/>
    </row>
    <row r="463" spans="1:12" ht="20" customHeight="1" x14ac:dyDescent="0.15">
      <c r="A463" s="25">
        <v>68.334000000000003</v>
      </c>
      <c r="B463" s="4">
        <v>1.3505</v>
      </c>
      <c r="C463" s="5">
        <f t="shared" si="42"/>
        <v>0.62077799378622434</v>
      </c>
      <c r="D463" s="5">
        <f t="shared" si="43"/>
        <v>2.274886466236339E-2</v>
      </c>
      <c r="E463" s="5">
        <v>95.480999999999995</v>
      </c>
      <c r="F463" s="5">
        <v>66.430999999999997</v>
      </c>
      <c r="G463" s="5">
        <f t="shared" si="44"/>
        <v>0.58080940186017649</v>
      </c>
      <c r="H463" s="5">
        <f t="shared" si="45"/>
        <v>0.55692392817021852</v>
      </c>
      <c r="I463" s="7"/>
      <c r="J463" s="7"/>
      <c r="K463" s="7"/>
      <c r="L463" s="7"/>
    </row>
    <row r="464" spans="1:12" ht="20" customHeight="1" x14ac:dyDescent="0.15">
      <c r="A464" s="25">
        <v>68.483000000000004</v>
      </c>
      <c r="B464" s="4">
        <v>2.4752000000000001</v>
      </c>
      <c r="C464" s="5">
        <f t="shared" si="42"/>
        <v>0.62213157942549835</v>
      </c>
      <c r="D464" s="5">
        <f t="shared" si="43"/>
        <v>4.1694179794359021E-2</v>
      </c>
      <c r="E464" s="5">
        <v>95.688000000000002</v>
      </c>
      <c r="F464" s="5">
        <v>53.654000000000003</v>
      </c>
      <c r="G464" s="5">
        <f t="shared" si="44"/>
        <v>0.58206857956239011</v>
      </c>
      <c r="H464" s="5">
        <f t="shared" si="45"/>
        <v>0.44980801797421244</v>
      </c>
      <c r="I464" s="7"/>
      <c r="J464" s="7"/>
      <c r="K464" s="7"/>
      <c r="L464" s="7"/>
    </row>
    <row r="465" spans="1:12" ht="20" customHeight="1" x14ac:dyDescent="0.15">
      <c r="A465" s="25">
        <v>68.632000000000005</v>
      </c>
      <c r="B465" s="4">
        <v>1.7621</v>
      </c>
      <c r="C465" s="5">
        <f t="shared" si="42"/>
        <v>0.62348516506477225</v>
      </c>
      <c r="D465" s="5">
        <f t="shared" si="43"/>
        <v>2.9682172840837118E-2</v>
      </c>
      <c r="E465" s="5">
        <v>95.896000000000001</v>
      </c>
      <c r="F465" s="5">
        <v>59.631999999999998</v>
      </c>
      <c r="G465" s="5">
        <f t="shared" si="44"/>
        <v>0.58333384024867241</v>
      </c>
      <c r="H465" s="5">
        <f t="shared" si="45"/>
        <v>0.49992454854881707</v>
      </c>
      <c r="I465" s="7"/>
      <c r="J465" s="7"/>
      <c r="K465" s="7"/>
      <c r="L465" s="7"/>
    </row>
    <row r="466" spans="1:12" ht="20" customHeight="1" x14ac:dyDescent="0.15">
      <c r="A466" s="25">
        <v>68.78</v>
      </c>
      <c r="B466" s="4">
        <v>1.9753000000000001</v>
      </c>
      <c r="C466" s="5">
        <f t="shared" si="42"/>
        <v>0.62482966623666858</v>
      </c>
      <c r="D466" s="5">
        <f t="shared" si="43"/>
        <v>3.3273478243292409E-2</v>
      </c>
      <c r="E466" s="5">
        <v>96.102999999999994</v>
      </c>
      <c r="F466" s="5">
        <v>69.316000000000003</v>
      </c>
      <c r="G466" s="5">
        <f t="shared" si="44"/>
        <v>0.58459301795088592</v>
      </c>
      <c r="H466" s="5">
        <f t="shared" si="45"/>
        <v>0.58111031002162949</v>
      </c>
      <c r="I466" s="7"/>
      <c r="J466" s="7"/>
      <c r="K466" s="7"/>
      <c r="L466" s="7"/>
    </row>
    <row r="467" spans="1:12" ht="20" customHeight="1" x14ac:dyDescent="0.15">
      <c r="A467" s="25">
        <v>68.929000000000002</v>
      </c>
      <c r="B467" s="4">
        <v>2.1025999999999998</v>
      </c>
      <c r="C467" s="5">
        <f t="shared" si="42"/>
        <v>0.62618325187594248</v>
      </c>
      <c r="D467" s="5">
        <f t="shared" si="43"/>
        <v>3.5417817726090525E-2</v>
      </c>
      <c r="E467" s="5">
        <v>96.311000000000007</v>
      </c>
      <c r="F467" s="5">
        <v>68.411000000000001</v>
      </c>
      <c r="G467" s="5">
        <f t="shared" si="44"/>
        <v>0.58585827863716833</v>
      </c>
      <c r="H467" s="5">
        <f t="shared" si="45"/>
        <v>0.5735232474304589</v>
      </c>
      <c r="I467" s="7"/>
      <c r="J467" s="7"/>
      <c r="K467" s="7"/>
      <c r="L467" s="7"/>
    </row>
    <row r="468" spans="1:12" ht="20" customHeight="1" x14ac:dyDescent="0.15">
      <c r="A468" s="25">
        <v>69.076999999999998</v>
      </c>
      <c r="B468" s="4">
        <v>2.9558</v>
      </c>
      <c r="C468" s="5">
        <f t="shared" si="42"/>
        <v>0.62752775304783881</v>
      </c>
      <c r="D468" s="5">
        <f t="shared" si="43"/>
        <v>4.9789777244734323E-2</v>
      </c>
      <c r="E468" s="5">
        <v>96.518000000000001</v>
      </c>
      <c r="F468" s="5">
        <v>62.154000000000003</v>
      </c>
      <c r="G468" s="5">
        <f t="shared" si="44"/>
        <v>0.58711745633938184</v>
      </c>
      <c r="H468" s="5">
        <f t="shared" si="45"/>
        <v>0.52106772186918404</v>
      </c>
      <c r="I468" s="7"/>
      <c r="J468" s="7"/>
      <c r="K468" s="7"/>
      <c r="L468" s="7"/>
    </row>
    <row r="469" spans="1:12" ht="20" customHeight="1" x14ac:dyDescent="0.15">
      <c r="A469" s="25">
        <v>69.225999999999999</v>
      </c>
      <c r="B469" s="4">
        <v>2.6339999999999999</v>
      </c>
      <c r="C469" s="5">
        <f t="shared" si="42"/>
        <v>0.62888133868711271</v>
      </c>
      <c r="D469" s="5">
        <f t="shared" si="43"/>
        <v>4.4369129596938291E-2</v>
      </c>
      <c r="E469" s="5">
        <v>96.725999999999999</v>
      </c>
      <c r="F469" s="5">
        <v>65.456999999999994</v>
      </c>
      <c r="G469" s="5">
        <f t="shared" si="44"/>
        <v>0.58838271702566414</v>
      </c>
      <c r="H469" s="5">
        <f t="shared" si="45"/>
        <v>0.54875840445331225</v>
      </c>
      <c r="I469" s="7"/>
      <c r="J469" s="7"/>
      <c r="K469" s="7"/>
      <c r="L469" s="7"/>
    </row>
    <row r="470" spans="1:12" ht="20" customHeight="1" x14ac:dyDescent="0.15">
      <c r="A470" s="25">
        <v>69.373999999999995</v>
      </c>
      <c r="B470" s="4">
        <v>2.7408000000000001</v>
      </c>
      <c r="C470" s="5">
        <f t="shared" si="42"/>
        <v>0.63022583985900904</v>
      </c>
      <c r="D470" s="5">
        <f t="shared" si="43"/>
        <v>4.6168151252577248E-2</v>
      </c>
      <c r="E470" s="5">
        <v>96.933999999999997</v>
      </c>
      <c r="F470" s="5">
        <v>54.454000000000001</v>
      </c>
      <c r="G470" s="5">
        <f t="shared" si="44"/>
        <v>0.58964797771194633</v>
      </c>
      <c r="H470" s="5">
        <f t="shared" si="45"/>
        <v>0.45651481363491558</v>
      </c>
      <c r="I470" s="7"/>
      <c r="J470" s="7"/>
      <c r="K470" s="7"/>
      <c r="L470" s="7"/>
    </row>
    <row r="471" spans="1:12" ht="20" customHeight="1" x14ac:dyDescent="0.15">
      <c r="A471" s="25">
        <v>69.522999999999996</v>
      </c>
      <c r="B471" s="4">
        <v>2.1053000000000002</v>
      </c>
      <c r="C471" s="5">
        <f t="shared" si="42"/>
        <v>0.63157942549828294</v>
      </c>
      <c r="D471" s="5">
        <f t="shared" si="43"/>
        <v>3.54632986106432E-2</v>
      </c>
      <c r="E471" s="5">
        <v>97.141000000000005</v>
      </c>
      <c r="F471" s="5">
        <v>53.134</v>
      </c>
      <c r="G471" s="5">
        <f t="shared" si="44"/>
        <v>0.59090715541415995</v>
      </c>
      <c r="H471" s="5">
        <f t="shared" si="45"/>
        <v>0.44544860079475529</v>
      </c>
      <c r="I471" s="7"/>
      <c r="J471" s="7"/>
      <c r="K471" s="7"/>
      <c r="L471" s="7"/>
    </row>
    <row r="472" spans="1:12" ht="20" customHeight="1" x14ac:dyDescent="0.15">
      <c r="A472" s="25">
        <v>69.671000000000006</v>
      </c>
      <c r="B472" s="4">
        <v>2.0085000000000002</v>
      </c>
      <c r="C472" s="5">
        <f t="shared" si="42"/>
        <v>0.63292392667017938</v>
      </c>
      <c r="D472" s="5">
        <f t="shared" si="43"/>
        <v>3.3832724675569692E-2</v>
      </c>
      <c r="E472" s="5">
        <v>97.349000000000004</v>
      </c>
      <c r="F472" s="5">
        <v>53.085000000000001</v>
      </c>
      <c r="G472" s="5">
        <f t="shared" si="44"/>
        <v>0.59217241610044224</v>
      </c>
      <c r="H472" s="5">
        <f t="shared" si="45"/>
        <v>0.44503780956053723</v>
      </c>
      <c r="I472" s="7"/>
      <c r="J472" s="7"/>
      <c r="K472" s="7"/>
      <c r="L472" s="7"/>
    </row>
    <row r="473" spans="1:12" ht="20" customHeight="1" x14ac:dyDescent="0.15">
      <c r="A473" s="25">
        <v>69.819999999999993</v>
      </c>
      <c r="B473" s="4">
        <v>1.5812999999999999</v>
      </c>
      <c r="C473" s="5">
        <f t="shared" si="42"/>
        <v>0.63427751230945317</v>
      </c>
      <c r="D473" s="5">
        <f t="shared" si="43"/>
        <v>2.6636638053013865E-2</v>
      </c>
      <c r="E473" s="5">
        <v>97.555999999999997</v>
      </c>
      <c r="F473" s="5">
        <v>55.472000000000001</v>
      </c>
      <c r="G473" s="5">
        <f t="shared" si="44"/>
        <v>0.59343159380265587</v>
      </c>
      <c r="H473" s="5">
        <f t="shared" si="45"/>
        <v>0.46504921111316044</v>
      </c>
      <c r="I473" s="7"/>
      <c r="J473" s="7"/>
      <c r="K473" s="7"/>
      <c r="L473" s="7"/>
    </row>
    <row r="474" spans="1:12" ht="20" customHeight="1" x14ac:dyDescent="0.15">
      <c r="A474" s="25">
        <v>69.968999999999994</v>
      </c>
      <c r="B474" s="4">
        <v>2.1816</v>
      </c>
      <c r="C474" s="5">
        <f t="shared" si="42"/>
        <v>0.63563109794872719</v>
      </c>
      <c r="D474" s="5">
        <f t="shared" si="43"/>
        <v>3.674855471855755E-2</v>
      </c>
      <c r="E474" s="5">
        <v>97.763999999999996</v>
      </c>
      <c r="F474" s="5">
        <v>56.947000000000003</v>
      </c>
      <c r="G474" s="5">
        <f t="shared" si="44"/>
        <v>0.59469685448893805</v>
      </c>
      <c r="H474" s="5">
        <f t="shared" si="45"/>
        <v>0.47741486561258201</v>
      </c>
      <c r="I474" s="7"/>
      <c r="J474" s="7"/>
      <c r="K474" s="7"/>
      <c r="L474" s="7"/>
    </row>
    <row r="475" spans="1:12" ht="20" customHeight="1" x14ac:dyDescent="0.15">
      <c r="A475" s="25">
        <v>70.117000000000004</v>
      </c>
      <c r="B475" s="4">
        <v>3.7608999999999999</v>
      </c>
      <c r="C475" s="5">
        <f t="shared" si="42"/>
        <v>0.63697559912062363</v>
      </c>
      <c r="D475" s="5">
        <f t="shared" si="43"/>
        <v>6.335150322745832E-2</v>
      </c>
      <c r="E475" s="5">
        <v>97.971000000000004</v>
      </c>
      <c r="F475" s="5">
        <v>53.411000000000001</v>
      </c>
      <c r="G475" s="5">
        <f t="shared" si="44"/>
        <v>0.59595603219115167</v>
      </c>
      <c r="H475" s="5">
        <f t="shared" si="45"/>
        <v>0.44777082879227381</v>
      </c>
      <c r="I475" s="7"/>
      <c r="J475" s="7"/>
      <c r="K475" s="7"/>
      <c r="L475" s="7"/>
    </row>
    <row r="476" spans="1:12" ht="20" customHeight="1" x14ac:dyDescent="0.15">
      <c r="A476" s="25">
        <v>70.266000000000005</v>
      </c>
      <c r="B476" s="4">
        <v>2.6198000000000001</v>
      </c>
      <c r="C476" s="5">
        <f t="shared" si="42"/>
        <v>0.63832918475989753</v>
      </c>
      <c r="D476" s="5">
        <f t="shared" si="43"/>
        <v>4.4129933833735362E-2</v>
      </c>
      <c r="E476" s="5">
        <v>98.179000000000002</v>
      </c>
      <c r="F476" s="5">
        <v>53.966999999999999</v>
      </c>
      <c r="G476" s="5">
        <f t="shared" si="44"/>
        <v>0.59722129287743397</v>
      </c>
      <c r="H476" s="5">
        <f t="shared" si="45"/>
        <v>0.45243205177646251</v>
      </c>
      <c r="I476" s="7"/>
      <c r="J476" s="7"/>
      <c r="K476" s="7"/>
      <c r="L476" s="7"/>
    </row>
    <row r="477" spans="1:12" ht="20" customHeight="1" x14ac:dyDescent="0.15">
      <c r="A477" s="25">
        <v>70.414000000000001</v>
      </c>
      <c r="B477" s="4">
        <v>2.4628000000000001</v>
      </c>
      <c r="C477" s="5">
        <f t="shared" si="42"/>
        <v>0.63967368593179386</v>
      </c>
      <c r="D477" s="5">
        <f t="shared" si="43"/>
        <v>4.1485304620857873E-2</v>
      </c>
      <c r="E477" s="5">
        <v>98.385999999999996</v>
      </c>
      <c r="F477" s="5">
        <v>43.500999999999998</v>
      </c>
      <c r="G477" s="5">
        <f t="shared" si="44"/>
        <v>0.59848047057964748</v>
      </c>
      <c r="H477" s="5">
        <f t="shared" si="45"/>
        <v>0.36469039754531279</v>
      </c>
      <c r="I477" s="7"/>
      <c r="J477" s="7"/>
      <c r="K477" s="7"/>
      <c r="L477" s="7"/>
    </row>
    <row r="478" spans="1:12" ht="20" customHeight="1" x14ac:dyDescent="0.15">
      <c r="A478" s="25">
        <v>70.563000000000002</v>
      </c>
      <c r="B478" s="4">
        <v>1.8028</v>
      </c>
      <c r="C478" s="5">
        <f t="shared" si="42"/>
        <v>0.64102727157106776</v>
      </c>
      <c r="D478" s="5">
        <f t="shared" si="43"/>
        <v>3.036775506353848E-2</v>
      </c>
      <c r="E478" s="5">
        <v>98.593999999999994</v>
      </c>
      <c r="F478" s="5">
        <v>49.186999999999998</v>
      </c>
      <c r="G478" s="5">
        <f t="shared" si="44"/>
        <v>0.59974573126592978</v>
      </c>
      <c r="H478" s="5">
        <f t="shared" si="45"/>
        <v>0.4123589477037608</v>
      </c>
      <c r="I478" s="7"/>
      <c r="J478" s="7"/>
      <c r="K478" s="7"/>
      <c r="L478" s="7"/>
    </row>
    <row r="479" spans="1:12" ht="20" customHeight="1" x14ac:dyDescent="0.15">
      <c r="A479" s="25">
        <v>70.710999999999999</v>
      </c>
      <c r="B479" s="4">
        <v>1.2528999999999999</v>
      </c>
      <c r="C479" s="5">
        <f t="shared" si="42"/>
        <v>0.64237177274296409</v>
      </c>
      <c r="D479" s="5">
        <f t="shared" si="43"/>
        <v>2.110481490964464E-2</v>
      </c>
      <c r="E479" s="5">
        <v>98.802000000000007</v>
      </c>
      <c r="F479" s="5">
        <v>49.298999999999999</v>
      </c>
      <c r="G479" s="5">
        <f t="shared" si="44"/>
        <v>0.60101099195221208</v>
      </c>
      <c r="H479" s="5">
        <f t="shared" si="45"/>
        <v>0.4132978990962593</v>
      </c>
      <c r="I479" s="7"/>
      <c r="J479" s="7"/>
      <c r="K479" s="7"/>
      <c r="L479" s="7"/>
    </row>
    <row r="480" spans="1:12" ht="20" customHeight="1" x14ac:dyDescent="0.15">
      <c r="A480" s="25">
        <v>70.86</v>
      </c>
      <c r="B480" s="4">
        <v>1.37</v>
      </c>
      <c r="C480" s="5">
        <f t="shared" si="42"/>
        <v>0.64372535838223799</v>
      </c>
      <c r="D480" s="5">
        <f t="shared" si="43"/>
        <v>2.307733771746601E-2</v>
      </c>
      <c r="E480" s="5">
        <v>99.009</v>
      </c>
      <c r="F480" s="5">
        <v>46.561999999999998</v>
      </c>
      <c r="G480" s="5">
        <f t="shared" si="44"/>
        <v>0.6022701696544257</v>
      </c>
      <c r="H480" s="5">
        <f t="shared" si="45"/>
        <v>0.39035227444207843</v>
      </c>
      <c r="I480" s="7"/>
      <c r="J480" s="7"/>
      <c r="K480" s="7"/>
      <c r="L480" s="7"/>
    </row>
    <row r="481" spans="1:12" ht="20" customHeight="1" x14ac:dyDescent="0.15">
      <c r="A481" s="25">
        <v>71.007999999999996</v>
      </c>
      <c r="B481" s="4">
        <v>1.8404</v>
      </c>
      <c r="C481" s="5">
        <f t="shared" si="42"/>
        <v>0.64506985955413432</v>
      </c>
      <c r="D481" s="5">
        <f t="shared" si="43"/>
        <v>3.1001118492864556E-2</v>
      </c>
      <c r="E481" s="5">
        <v>99.216999999999999</v>
      </c>
      <c r="F481" s="5">
        <v>54.621000000000002</v>
      </c>
      <c r="G481" s="5">
        <f t="shared" si="44"/>
        <v>0.60353543034070789</v>
      </c>
      <c r="H481" s="5">
        <f t="shared" si="45"/>
        <v>0.45791485722908742</v>
      </c>
      <c r="I481" s="7"/>
      <c r="J481" s="7"/>
      <c r="K481" s="7"/>
      <c r="L481" s="7"/>
    </row>
    <row r="482" spans="1:12" ht="20" customHeight="1" x14ac:dyDescent="0.15">
      <c r="A482" s="25">
        <v>71.156999999999996</v>
      </c>
      <c r="B482" s="4">
        <v>2.056</v>
      </c>
      <c r="C482" s="5">
        <f t="shared" si="42"/>
        <v>0.64642344519340822</v>
      </c>
      <c r="D482" s="5">
        <f t="shared" si="43"/>
        <v>3.4632851348255556E-2</v>
      </c>
      <c r="E482" s="5">
        <v>99.424000000000007</v>
      </c>
      <c r="F482" s="5">
        <v>59.761000000000003</v>
      </c>
      <c r="G482" s="5">
        <f t="shared" si="44"/>
        <v>0.60479460804292162</v>
      </c>
      <c r="H482" s="5">
        <f t="shared" si="45"/>
        <v>0.50100601934910549</v>
      </c>
      <c r="I482" s="7"/>
      <c r="J482" s="7"/>
      <c r="K482" s="7"/>
      <c r="L482" s="7"/>
    </row>
    <row r="483" spans="1:12" ht="20" customHeight="1" x14ac:dyDescent="0.15">
      <c r="A483" s="25">
        <v>71.305999999999997</v>
      </c>
      <c r="B483" s="4">
        <v>1.3077000000000001</v>
      </c>
      <c r="C483" s="5">
        <f t="shared" si="42"/>
        <v>0.64777703083268223</v>
      </c>
      <c r="D483" s="5">
        <f t="shared" si="43"/>
        <v>2.2027908418343282E-2</v>
      </c>
      <c r="E483" s="5">
        <v>99.632000000000005</v>
      </c>
      <c r="F483" s="5">
        <v>51.66</v>
      </c>
      <c r="G483" s="5">
        <f t="shared" si="44"/>
        <v>0.60605986872920381</v>
      </c>
      <c r="H483" s="5">
        <f t="shared" si="45"/>
        <v>0.43309132978990961</v>
      </c>
      <c r="I483" s="7"/>
      <c r="J483" s="7"/>
      <c r="K483" s="7"/>
      <c r="L483" s="7"/>
    </row>
    <row r="484" spans="1:12" ht="20" customHeight="1" x14ac:dyDescent="0.15">
      <c r="A484" s="25">
        <v>71.453999999999994</v>
      </c>
      <c r="B484" s="4">
        <v>1.0526</v>
      </c>
      <c r="C484" s="5">
        <f t="shared" si="42"/>
        <v>0.64912153200457845</v>
      </c>
      <c r="D484" s="5">
        <f t="shared" si="43"/>
        <v>1.7730807066718774E-2</v>
      </c>
      <c r="E484" s="5">
        <v>99.838999999999999</v>
      </c>
      <c r="F484" s="5">
        <v>50.805999999999997</v>
      </c>
      <c r="G484" s="5">
        <f t="shared" si="44"/>
        <v>0.60731904643141743</v>
      </c>
      <c r="H484" s="5">
        <f t="shared" si="45"/>
        <v>0.42593182542210895</v>
      </c>
      <c r="I484" s="7"/>
      <c r="J484" s="7"/>
      <c r="K484" s="7"/>
      <c r="L484" s="7"/>
    </row>
    <row r="485" spans="1:12" ht="20" customHeight="1" x14ac:dyDescent="0.15">
      <c r="A485" s="25">
        <v>71.602999999999994</v>
      </c>
      <c r="B485" s="4">
        <v>1.2794000000000001</v>
      </c>
      <c r="C485" s="5">
        <f t="shared" si="42"/>
        <v>0.65047511764385246</v>
      </c>
      <c r="D485" s="5">
        <f t="shared" si="43"/>
        <v>2.1551201369143073E-2</v>
      </c>
      <c r="E485" s="5">
        <v>100.047</v>
      </c>
      <c r="F485" s="5">
        <v>47.96</v>
      </c>
      <c r="G485" s="5">
        <f t="shared" si="44"/>
        <v>0.60858430711769962</v>
      </c>
      <c r="H485" s="5">
        <f t="shared" si="45"/>
        <v>0.40207239985915733</v>
      </c>
      <c r="I485" s="7"/>
      <c r="J485" s="7"/>
      <c r="K485" s="7"/>
      <c r="L485" s="7"/>
    </row>
    <row r="486" spans="1:12" ht="20" customHeight="1" x14ac:dyDescent="0.15">
      <c r="A486" s="25">
        <v>71.751000000000005</v>
      </c>
      <c r="B486" s="4">
        <v>1.81</v>
      </c>
      <c r="C486" s="5">
        <f t="shared" si="42"/>
        <v>0.6518196188157489</v>
      </c>
      <c r="D486" s="5">
        <f t="shared" si="43"/>
        <v>3.0489037422345603E-2</v>
      </c>
      <c r="E486" s="5">
        <v>100.255</v>
      </c>
      <c r="F486" s="5">
        <v>43.045000000000002</v>
      </c>
      <c r="G486" s="5">
        <f t="shared" si="44"/>
        <v>0.60984956780398192</v>
      </c>
      <c r="H486" s="5">
        <f t="shared" si="45"/>
        <v>0.36086752401871197</v>
      </c>
      <c r="I486" s="7"/>
      <c r="J486" s="7"/>
      <c r="K486" s="7"/>
      <c r="L486" s="7"/>
    </row>
    <row r="487" spans="1:12" ht="20" customHeight="1" x14ac:dyDescent="0.15">
      <c r="A487" s="25">
        <v>71.900000000000006</v>
      </c>
      <c r="B487" s="4">
        <v>2</v>
      </c>
      <c r="C487" s="5">
        <f t="shared" si="42"/>
        <v>0.6531732044550228</v>
      </c>
      <c r="D487" s="5">
        <f t="shared" si="43"/>
        <v>3.3689544113089061E-2</v>
      </c>
      <c r="E487" s="5">
        <v>100.462</v>
      </c>
      <c r="F487" s="5">
        <v>50.152999999999999</v>
      </c>
      <c r="G487" s="5">
        <f t="shared" si="44"/>
        <v>0.61110874550619554</v>
      </c>
      <c r="H487" s="5">
        <f t="shared" si="45"/>
        <v>0.42045740346405996</v>
      </c>
      <c r="I487" s="7"/>
      <c r="J487" s="7"/>
      <c r="K487" s="7"/>
      <c r="L487" s="7"/>
    </row>
    <row r="488" spans="1:12" ht="20" customHeight="1" x14ac:dyDescent="0.15">
      <c r="A488" s="25">
        <v>72.048000000000002</v>
      </c>
      <c r="B488" s="4">
        <v>2.0457000000000001</v>
      </c>
      <c r="C488" s="5">
        <f t="shared" si="42"/>
        <v>0.65451770562691913</v>
      </c>
      <c r="D488" s="5">
        <f t="shared" si="43"/>
        <v>3.445935019607315E-2</v>
      </c>
      <c r="E488" s="5">
        <v>100.67</v>
      </c>
      <c r="F488" s="5">
        <v>48.496000000000002</v>
      </c>
      <c r="G488" s="5">
        <f t="shared" si="44"/>
        <v>0.61237400619247784</v>
      </c>
      <c r="H488" s="5">
        <f t="shared" si="45"/>
        <v>0.40656595295182846</v>
      </c>
      <c r="I488" s="7"/>
      <c r="J488" s="7"/>
      <c r="K488" s="7"/>
      <c r="L488" s="7"/>
    </row>
    <row r="489" spans="1:12" ht="20" customHeight="1" x14ac:dyDescent="0.15">
      <c r="A489" s="25">
        <v>72.197000000000003</v>
      </c>
      <c r="B489" s="4">
        <v>1.0234000000000001</v>
      </c>
      <c r="C489" s="5">
        <f t="shared" si="42"/>
        <v>0.65587129126619303</v>
      </c>
      <c r="D489" s="5">
        <f t="shared" si="43"/>
        <v>1.7238939722667674E-2</v>
      </c>
      <c r="E489" s="5">
        <v>100.877</v>
      </c>
      <c r="F489" s="5">
        <v>49.253999999999998</v>
      </c>
      <c r="G489" s="5">
        <f t="shared" si="44"/>
        <v>0.61363318389469135</v>
      </c>
      <c r="H489" s="5">
        <f t="shared" si="45"/>
        <v>0.41292064184034472</v>
      </c>
      <c r="I489" s="7"/>
      <c r="J489" s="7"/>
      <c r="K489" s="7"/>
      <c r="L489" s="7"/>
    </row>
    <row r="490" spans="1:12" ht="20" customHeight="1" x14ac:dyDescent="0.15">
      <c r="A490" s="25">
        <v>72.344999999999999</v>
      </c>
      <c r="B490" s="4">
        <v>1.0150999999999999</v>
      </c>
      <c r="C490" s="5">
        <f t="shared" si="42"/>
        <v>0.65721579243808936</v>
      </c>
      <c r="D490" s="5">
        <f t="shared" si="43"/>
        <v>1.709912811459835E-2</v>
      </c>
      <c r="E490" s="5">
        <v>101.08499999999999</v>
      </c>
      <c r="F490" s="5">
        <v>45.338999999999999</v>
      </c>
      <c r="G490" s="5">
        <f t="shared" si="44"/>
        <v>0.61489844458097365</v>
      </c>
      <c r="H490" s="5">
        <f t="shared" si="45"/>
        <v>0.38009926057577842</v>
      </c>
      <c r="I490" s="7"/>
      <c r="J490" s="7"/>
      <c r="K490" s="7"/>
      <c r="L490" s="7"/>
    </row>
    <row r="491" spans="1:12" ht="20" customHeight="1" x14ac:dyDescent="0.15">
      <c r="A491" s="25">
        <v>72.494</v>
      </c>
      <c r="B491" s="4">
        <v>1.8474999999999999</v>
      </c>
      <c r="C491" s="5">
        <f t="shared" si="42"/>
        <v>0.65856937807736327</v>
      </c>
      <c r="D491" s="5">
        <f t="shared" si="43"/>
        <v>3.112071637446602E-2</v>
      </c>
      <c r="E491" s="5">
        <v>101.292</v>
      </c>
      <c r="F491" s="5">
        <v>42.47</v>
      </c>
      <c r="G491" s="5">
        <f t="shared" si="44"/>
        <v>0.61615762228318727</v>
      </c>
      <c r="H491" s="5">
        <f t="shared" si="45"/>
        <v>0.35604701463758154</v>
      </c>
      <c r="I491" s="7"/>
      <c r="J491" s="7"/>
      <c r="K491" s="7"/>
      <c r="L491" s="7"/>
    </row>
    <row r="492" spans="1:12" ht="20" customHeight="1" x14ac:dyDescent="0.15">
      <c r="A492" s="25">
        <v>72.643000000000001</v>
      </c>
      <c r="B492" s="4">
        <v>1.7337</v>
      </c>
      <c r="C492" s="5">
        <f t="shared" si="42"/>
        <v>0.65992296371663728</v>
      </c>
      <c r="D492" s="5">
        <f t="shared" si="43"/>
        <v>2.9203781314431253E-2</v>
      </c>
      <c r="E492" s="5">
        <v>101.5</v>
      </c>
      <c r="F492" s="5">
        <v>49.503999999999998</v>
      </c>
      <c r="G492" s="5">
        <f t="shared" si="44"/>
        <v>0.61742288296946946</v>
      </c>
      <c r="H492" s="5">
        <f t="shared" si="45"/>
        <v>0.41501651548431445</v>
      </c>
      <c r="I492" s="7"/>
      <c r="J492" s="7"/>
      <c r="K492" s="7"/>
      <c r="L492" s="7"/>
    </row>
    <row r="493" spans="1:12" ht="20" customHeight="1" x14ac:dyDescent="0.15">
      <c r="A493" s="25">
        <v>72.790999999999997</v>
      </c>
      <c r="B493" s="4">
        <v>1.9362999999999999</v>
      </c>
      <c r="C493" s="5">
        <f t="shared" si="42"/>
        <v>0.6612674648885335</v>
      </c>
      <c r="D493" s="5">
        <f t="shared" si="43"/>
        <v>3.261653213308717E-2</v>
      </c>
      <c r="E493" s="5">
        <v>101.708</v>
      </c>
      <c r="F493" s="5">
        <v>49.960999999999999</v>
      </c>
      <c r="G493" s="5">
        <f t="shared" si="44"/>
        <v>0.61868814365575175</v>
      </c>
      <c r="H493" s="5">
        <f t="shared" si="45"/>
        <v>0.41884777250549121</v>
      </c>
      <c r="I493" s="7"/>
      <c r="J493" s="7"/>
      <c r="K493" s="7"/>
      <c r="L493" s="7"/>
    </row>
    <row r="494" spans="1:12" ht="20" customHeight="1" x14ac:dyDescent="0.15">
      <c r="A494" s="25">
        <v>72.94</v>
      </c>
      <c r="B494" s="4">
        <v>3.5173000000000001</v>
      </c>
      <c r="C494" s="5">
        <f t="shared" si="42"/>
        <v>0.66262105052780751</v>
      </c>
      <c r="D494" s="5">
        <f t="shared" si="43"/>
        <v>5.9248116754484076E-2</v>
      </c>
      <c r="E494" s="5">
        <v>101.91500000000001</v>
      </c>
      <c r="F494" s="5">
        <v>48.686</v>
      </c>
      <c r="G494" s="5">
        <f t="shared" si="44"/>
        <v>0.61994732135796538</v>
      </c>
      <c r="H494" s="5">
        <f t="shared" si="45"/>
        <v>0.40815881692124545</v>
      </c>
      <c r="I494" s="7"/>
      <c r="J494" s="7"/>
      <c r="K494" s="7"/>
      <c r="L494" s="7"/>
    </row>
    <row r="495" spans="1:12" ht="20" customHeight="1" x14ac:dyDescent="0.15">
      <c r="A495" s="25">
        <v>73.087999999999994</v>
      </c>
      <c r="B495" s="4">
        <v>3.2906</v>
      </c>
      <c r="C495" s="5">
        <f t="shared" si="42"/>
        <v>0.66396555169970373</v>
      </c>
      <c r="D495" s="5">
        <f t="shared" si="43"/>
        <v>5.5429406929265429E-2</v>
      </c>
      <c r="E495" s="5">
        <v>102.123</v>
      </c>
      <c r="F495" s="5">
        <v>46.341000000000001</v>
      </c>
      <c r="G495" s="5">
        <f t="shared" si="44"/>
        <v>0.62121258204424767</v>
      </c>
      <c r="H495" s="5">
        <f t="shared" si="45"/>
        <v>0.38849952214080918</v>
      </c>
      <c r="I495" s="7"/>
      <c r="J495" s="7"/>
      <c r="K495" s="7"/>
      <c r="L495" s="7"/>
    </row>
    <row r="496" spans="1:12" ht="20" customHeight="1" x14ac:dyDescent="0.15">
      <c r="A496" s="25">
        <v>73.236999999999995</v>
      </c>
      <c r="B496" s="4">
        <v>2.4228999999999998</v>
      </c>
      <c r="C496" s="5">
        <f t="shared" si="42"/>
        <v>0.66531913733897774</v>
      </c>
      <c r="D496" s="5">
        <f t="shared" si="43"/>
        <v>4.081319821580174E-2</v>
      </c>
      <c r="E496" s="5">
        <v>102.33</v>
      </c>
      <c r="F496" s="5">
        <v>50.118000000000002</v>
      </c>
      <c r="G496" s="5">
        <f t="shared" si="44"/>
        <v>0.62247175974646118</v>
      </c>
      <c r="H496" s="5">
        <f t="shared" si="45"/>
        <v>0.42016398115390424</v>
      </c>
      <c r="I496" s="7"/>
      <c r="J496" s="7"/>
      <c r="K496" s="7"/>
      <c r="L496" s="7"/>
    </row>
    <row r="497" spans="1:12" ht="20" customHeight="1" x14ac:dyDescent="0.15">
      <c r="A497" s="25">
        <v>73.385000000000005</v>
      </c>
      <c r="B497" s="4">
        <v>2.6667000000000001</v>
      </c>
      <c r="C497" s="5">
        <f t="shared" si="42"/>
        <v>0.66666363851087418</v>
      </c>
      <c r="D497" s="5">
        <f t="shared" si="43"/>
        <v>4.4919953643187301E-2</v>
      </c>
      <c r="E497" s="5">
        <v>102.538</v>
      </c>
      <c r="F497" s="5">
        <v>48.597999999999999</v>
      </c>
      <c r="G497" s="5">
        <f t="shared" si="44"/>
        <v>0.62373702043274348</v>
      </c>
      <c r="H497" s="5">
        <f t="shared" si="45"/>
        <v>0.40742106939856809</v>
      </c>
      <c r="I497" s="7"/>
      <c r="J497" s="7"/>
      <c r="K497" s="7"/>
      <c r="L497" s="7"/>
    </row>
    <row r="498" spans="1:12" ht="20" customHeight="1" x14ac:dyDescent="0.15">
      <c r="A498" s="25">
        <v>73.534000000000006</v>
      </c>
      <c r="B498" s="4">
        <v>2</v>
      </c>
      <c r="C498" s="5">
        <f t="shared" si="42"/>
        <v>0.66801722415014808</v>
      </c>
      <c r="D498" s="5">
        <f t="shared" si="43"/>
        <v>3.3689544113089061E-2</v>
      </c>
      <c r="E498" s="5">
        <v>102.745</v>
      </c>
      <c r="F498" s="5">
        <v>43.182000000000002</v>
      </c>
      <c r="G498" s="5">
        <f t="shared" si="44"/>
        <v>0.6249961981349571</v>
      </c>
      <c r="H498" s="5">
        <f t="shared" si="45"/>
        <v>0.36201606277560744</v>
      </c>
      <c r="I498" s="7"/>
      <c r="J498" s="7"/>
      <c r="K498" s="7"/>
      <c r="L498" s="7"/>
    </row>
    <row r="499" spans="1:12" ht="20" customHeight="1" x14ac:dyDescent="0.15">
      <c r="A499" s="25">
        <v>73.682000000000002</v>
      </c>
      <c r="B499" s="4">
        <v>2.1541999999999999</v>
      </c>
      <c r="C499" s="5">
        <f t="shared" si="42"/>
        <v>0.66936172532204441</v>
      </c>
      <c r="D499" s="5">
        <f t="shared" si="43"/>
        <v>3.6287007964208223E-2</v>
      </c>
      <c r="E499" s="5">
        <v>102.953</v>
      </c>
      <c r="F499" s="5">
        <v>49.539000000000001</v>
      </c>
      <c r="G499" s="5">
        <f t="shared" si="44"/>
        <v>0.6262614588212394</v>
      </c>
      <c r="H499" s="5">
        <f t="shared" si="45"/>
        <v>0.41530993779447029</v>
      </c>
      <c r="I499" s="7"/>
      <c r="J499" s="7"/>
      <c r="K499" s="7"/>
      <c r="L499" s="7"/>
    </row>
    <row r="500" spans="1:12" ht="20" customHeight="1" x14ac:dyDescent="0.15">
      <c r="A500" s="25">
        <v>73.831000000000003</v>
      </c>
      <c r="B500" s="4">
        <v>2.4121999999999999</v>
      </c>
      <c r="C500" s="5">
        <f t="shared" si="42"/>
        <v>0.67071531096131831</v>
      </c>
      <c r="D500" s="5">
        <f t="shared" si="43"/>
        <v>4.0632959154796713E-2</v>
      </c>
      <c r="E500" s="5">
        <v>103.161</v>
      </c>
      <c r="F500" s="5">
        <v>47.819000000000003</v>
      </c>
      <c r="G500" s="5">
        <f t="shared" si="44"/>
        <v>0.62752671950752159</v>
      </c>
      <c r="H500" s="5">
        <f t="shared" si="45"/>
        <v>0.40089032712395839</v>
      </c>
      <c r="I500" s="7"/>
      <c r="J500" s="7"/>
      <c r="K500" s="7"/>
      <c r="L500" s="7"/>
    </row>
    <row r="501" spans="1:12" ht="20" customHeight="1" x14ac:dyDescent="0.15">
      <c r="A501" s="25">
        <v>73.98</v>
      </c>
      <c r="B501" s="4">
        <v>2.6976</v>
      </c>
      <c r="C501" s="5">
        <f t="shared" si="42"/>
        <v>0.67206889660059232</v>
      </c>
      <c r="D501" s="5">
        <f t="shared" si="43"/>
        <v>4.5440457099734523E-2</v>
      </c>
      <c r="E501" s="5">
        <v>103.36799999999999</v>
      </c>
      <c r="F501" s="5">
        <v>36.67</v>
      </c>
      <c r="G501" s="5">
        <f t="shared" si="44"/>
        <v>0.62878589720973521</v>
      </c>
      <c r="H501" s="5">
        <f t="shared" si="45"/>
        <v>0.30742274609748332</v>
      </c>
      <c r="I501" s="7"/>
      <c r="J501" s="7"/>
      <c r="K501" s="7"/>
      <c r="L501" s="7"/>
    </row>
    <row r="502" spans="1:12" ht="20" customHeight="1" x14ac:dyDescent="0.15">
      <c r="A502" s="25">
        <v>74.128</v>
      </c>
      <c r="B502" s="4">
        <v>2.2324999999999999</v>
      </c>
      <c r="C502" s="5">
        <f t="shared" si="42"/>
        <v>0.67341339777248854</v>
      </c>
      <c r="D502" s="5">
        <f t="shared" si="43"/>
        <v>3.7605953616235664E-2</v>
      </c>
      <c r="E502" s="5">
        <v>103.57599999999999</v>
      </c>
      <c r="F502" s="5">
        <v>38.186999999999998</v>
      </c>
      <c r="G502" s="5">
        <f t="shared" si="44"/>
        <v>0.6300511578960174</v>
      </c>
      <c r="H502" s="5">
        <f t="shared" si="45"/>
        <v>0.32014050736909172</v>
      </c>
      <c r="I502" s="7"/>
      <c r="J502" s="7"/>
      <c r="K502" s="7"/>
      <c r="L502" s="7"/>
    </row>
    <row r="503" spans="1:12" ht="20" customHeight="1" x14ac:dyDescent="0.15">
      <c r="A503" s="25">
        <v>74.277000000000001</v>
      </c>
      <c r="B503" s="4">
        <v>3.2309999999999999</v>
      </c>
      <c r="C503" s="5">
        <f t="shared" si="42"/>
        <v>0.67476698341176256</v>
      </c>
      <c r="D503" s="5">
        <f t="shared" si="43"/>
        <v>5.442545851469538E-2</v>
      </c>
      <c r="E503" s="5">
        <v>103.783</v>
      </c>
      <c r="F503" s="5">
        <v>39.341999999999999</v>
      </c>
      <c r="G503" s="5">
        <f t="shared" si="44"/>
        <v>0.63131033559823102</v>
      </c>
      <c r="H503" s="5">
        <f t="shared" si="45"/>
        <v>0.32982344360423199</v>
      </c>
      <c r="I503" s="7"/>
      <c r="J503" s="7"/>
      <c r="K503" s="7"/>
      <c r="L503" s="7"/>
    </row>
    <row r="504" spans="1:12" ht="20" customHeight="1" x14ac:dyDescent="0.15">
      <c r="A504" s="25">
        <v>74.424999999999997</v>
      </c>
      <c r="B504" s="4">
        <v>2.1956000000000002</v>
      </c>
      <c r="C504" s="5">
        <f t="shared" si="42"/>
        <v>0.67611148458365877</v>
      </c>
      <c r="D504" s="5">
        <f t="shared" si="43"/>
        <v>3.6984381527349175E-2</v>
      </c>
      <c r="E504" s="5">
        <v>103.991</v>
      </c>
      <c r="F504" s="5">
        <v>43.984000000000002</v>
      </c>
      <c r="G504" s="5">
        <f t="shared" si="44"/>
        <v>0.63257559628451332</v>
      </c>
      <c r="H504" s="5">
        <f t="shared" si="45"/>
        <v>0.3687396254254624</v>
      </c>
      <c r="I504" s="7"/>
      <c r="J504" s="7"/>
      <c r="K504" s="7"/>
      <c r="L504" s="7"/>
    </row>
    <row r="505" spans="1:12" ht="20" customHeight="1" x14ac:dyDescent="0.15">
      <c r="A505" s="25">
        <v>74.573999999999998</v>
      </c>
      <c r="B505" s="4">
        <v>1.5693999999999999</v>
      </c>
      <c r="C505" s="5">
        <f t="shared" si="42"/>
        <v>0.67746507022293279</v>
      </c>
      <c r="D505" s="5">
        <f t="shared" si="43"/>
        <v>2.6436185265540986E-2</v>
      </c>
      <c r="E505" s="5">
        <v>104.19799999999999</v>
      </c>
      <c r="F505" s="5">
        <v>42.698</v>
      </c>
      <c r="G505" s="5">
        <f t="shared" si="44"/>
        <v>0.63383477398672694</v>
      </c>
      <c r="H505" s="5">
        <f t="shared" si="45"/>
        <v>0.35795845140088195</v>
      </c>
      <c r="I505" s="7"/>
      <c r="J505" s="7"/>
      <c r="K505" s="7"/>
      <c r="L505" s="7"/>
    </row>
    <row r="506" spans="1:12" ht="20" customHeight="1" x14ac:dyDescent="0.15">
      <c r="A506" s="25">
        <v>74.721999999999994</v>
      </c>
      <c r="B506" s="4">
        <v>5.5875000000000004</v>
      </c>
      <c r="C506" s="5">
        <f t="shared" si="42"/>
        <v>0.678809571394829</v>
      </c>
      <c r="D506" s="5">
        <f t="shared" si="43"/>
        <v>9.4120163865942574E-2</v>
      </c>
      <c r="E506" s="5">
        <v>104.40600000000001</v>
      </c>
      <c r="F506" s="5">
        <v>45.972000000000001</v>
      </c>
      <c r="G506" s="5">
        <f t="shared" si="44"/>
        <v>0.63510003467300924</v>
      </c>
      <c r="H506" s="5">
        <f t="shared" si="45"/>
        <v>0.38540601264230984</v>
      </c>
      <c r="I506" s="7"/>
      <c r="J506" s="7"/>
      <c r="K506" s="7"/>
      <c r="L506" s="7"/>
    </row>
    <row r="507" spans="1:12" ht="20" customHeight="1" x14ac:dyDescent="0.15">
      <c r="A507" s="25">
        <v>74.870999999999995</v>
      </c>
      <c r="B507" s="4">
        <v>3.2054999999999998</v>
      </c>
      <c r="C507" s="5">
        <f t="shared" si="42"/>
        <v>0.68016315703410302</v>
      </c>
      <c r="D507" s="5">
        <f t="shared" si="43"/>
        <v>5.3995916827253493E-2</v>
      </c>
      <c r="E507" s="5">
        <v>104.613</v>
      </c>
      <c r="F507" s="5">
        <v>57.311</v>
      </c>
      <c r="G507" s="5">
        <f t="shared" si="44"/>
        <v>0.63635921237522275</v>
      </c>
      <c r="H507" s="5">
        <f t="shared" si="45"/>
        <v>0.48046645763820195</v>
      </c>
      <c r="I507" s="7"/>
      <c r="J507" s="7"/>
      <c r="K507" s="7"/>
      <c r="L507" s="7"/>
    </row>
    <row r="508" spans="1:12" ht="20" customHeight="1" x14ac:dyDescent="0.15">
      <c r="A508" s="25">
        <v>75.019000000000005</v>
      </c>
      <c r="B508" s="4">
        <v>2.0893999999999999</v>
      </c>
      <c r="C508" s="5">
        <f t="shared" si="42"/>
        <v>0.68150765820599946</v>
      </c>
      <c r="D508" s="5">
        <f t="shared" si="43"/>
        <v>3.5195466734944142E-2</v>
      </c>
      <c r="E508" s="5">
        <v>104.821</v>
      </c>
      <c r="F508" s="5">
        <v>44.41</v>
      </c>
      <c r="G508" s="5">
        <f t="shared" si="44"/>
        <v>0.63762447306150505</v>
      </c>
      <c r="H508" s="5">
        <f t="shared" si="45"/>
        <v>0.3723109941147868</v>
      </c>
      <c r="I508" s="7"/>
      <c r="J508" s="7"/>
      <c r="K508" s="7"/>
      <c r="L508" s="7"/>
    </row>
    <row r="509" spans="1:12" ht="20" customHeight="1" x14ac:dyDescent="0.15">
      <c r="A509" s="25">
        <v>75.168000000000006</v>
      </c>
      <c r="B509" s="4">
        <v>2.835</v>
      </c>
      <c r="C509" s="5">
        <f t="shared" si="42"/>
        <v>0.68286124384527336</v>
      </c>
      <c r="D509" s="5">
        <f t="shared" si="43"/>
        <v>4.7754928780303747E-2</v>
      </c>
      <c r="E509" s="5">
        <v>105.029</v>
      </c>
      <c r="F509" s="5">
        <v>39.112000000000002</v>
      </c>
      <c r="G509" s="5">
        <f t="shared" si="44"/>
        <v>0.63888973374778724</v>
      </c>
      <c r="H509" s="5">
        <f t="shared" si="45"/>
        <v>0.32789523985177982</v>
      </c>
      <c r="I509" s="7"/>
      <c r="J509" s="7"/>
      <c r="K509" s="7"/>
      <c r="L509" s="7"/>
    </row>
    <row r="510" spans="1:12" ht="20" customHeight="1" x14ac:dyDescent="0.15">
      <c r="A510" s="25">
        <v>75.316000000000003</v>
      </c>
      <c r="B510" s="4">
        <v>2.9474</v>
      </c>
      <c r="C510" s="5">
        <f t="shared" si="42"/>
        <v>0.68420574501716969</v>
      </c>
      <c r="D510" s="5">
        <f t="shared" si="43"/>
        <v>4.9648281159459351E-2</v>
      </c>
      <c r="E510" s="5">
        <v>105.236</v>
      </c>
      <c r="F510" s="5">
        <v>49.281999999999996</v>
      </c>
      <c r="G510" s="5">
        <f t="shared" si="44"/>
        <v>0.64014891145000097</v>
      </c>
      <c r="H510" s="5">
        <f t="shared" si="45"/>
        <v>0.41315537968846933</v>
      </c>
      <c r="I510" s="7"/>
      <c r="J510" s="7"/>
      <c r="K510" s="7"/>
      <c r="L510" s="7"/>
    </row>
    <row r="511" spans="1:12" ht="20" customHeight="1" x14ac:dyDescent="0.15">
      <c r="A511" s="25">
        <v>75.465000000000003</v>
      </c>
      <c r="B511" s="4">
        <v>2.8304</v>
      </c>
      <c r="C511" s="5">
        <f t="shared" si="42"/>
        <v>0.68555933065644359</v>
      </c>
      <c r="D511" s="5">
        <f t="shared" si="43"/>
        <v>4.767744282884364E-2</v>
      </c>
      <c r="E511" s="5">
        <v>105.444</v>
      </c>
      <c r="F511" s="5">
        <v>45.384999999999998</v>
      </c>
      <c r="G511" s="5">
        <f t="shared" si="44"/>
        <v>0.64141417213628316</v>
      </c>
      <c r="H511" s="5">
        <f t="shared" si="45"/>
        <v>0.38048490132626883</v>
      </c>
      <c r="I511" s="7"/>
      <c r="J511" s="7"/>
      <c r="K511" s="7"/>
      <c r="L511" s="7"/>
    </row>
    <row r="512" spans="1:12" ht="20" customHeight="1" x14ac:dyDescent="0.15">
      <c r="A512" s="25">
        <v>75.614000000000004</v>
      </c>
      <c r="B512" s="4">
        <v>1.4622999999999999</v>
      </c>
      <c r="C512" s="5">
        <f t="shared" si="42"/>
        <v>0.6869129162957176</v>
      </c>
      <c r="D512" s="5">
        <f t="shared" si="43"/>
        <v>2.4632110178285066E-2</v>
      </c>
      <c r="E512" s="5">
        <v>105.651</v>
      </c>
      <c r="F512" s="5">
        <v>42.494</v>
      </c>
      <c r="G512" s="5">
        <f t="shared" si="44"/>
        <v>0.64267334983849678</v>
      </c>
      <c r="H512" s="5">
        <f t="shared" si="45"/>
        <v>0.35624821850740263</v>
      </c>
      <c r="I512" s="7"/>
      <c r="J512" s="7"/>
      <c r="K512" s="7"/>
      <c r="L512" s="7"/>
    </row>
    <row r="513" spans="1:12" ht="20" customHeight="1" x14ac:dyDescent="0.15">
      <c r="A513" s="25">
        <v>75.762</v>
      </c>
      <c r="B513" s="4">
        <v>2.5506000000000002</v>
      </c>
      <c r="C513" s="5">
        <f t="shared" si="42"/>
        <v>0.68825741746761382</v>
      </c>
      <c r="D513" s="5">
        <f t="shared" si="43"/>
        <v>4.2964275607422484E-2</v>
      </c>
      <c r="E513" s="5">
        <v>105.85899999999999</v>
      </c>
      <c r="F513" s="5">
        <v>46.228000000000002</v>
      </c>
      <c r="G513" s="5">
        <f t="shared" si="44"/>
        <v>0.64393861052477896</v>
      </c>
      <c r="H513" s="5">
        <f t="shared" si="45"/>
        <v>0.38755218725373486</v>
      </c>
      <c r="I513" s="7"/>
      <c r="J513" s="7"/>
      <c r="K513" s="7"/>
      <c r="L513" s="7"/>
    </row>
    <row r="514" spans="1:12" ht="20" customHeight="1" x14ac:dyDescent="0.15">
      <c r="A514" s="25">
        <v>75.911000000000001</v>
      </c>
      <c r="B514" s="4">
        <v>2.0876000000000001</v>
      </c>
      <c r="C514" s="5">
        <f t="shared" si="42"/>
        <v>0.68961100310688783</v>
      </c>
      <c r="D514" s="5">
        <f t="shared" si="43"/>
        <v>3.5165146145242361E-2</v>
      </c>
      <c r="E514" s="5">
        <v>106.066</v>
      </c>
      <c r="F514" s="5">
        <v>46.466999999999999</v>
      </c>
      <c r="G514" s="5">
        <f t="shared" si="44"/>
        <v>0.6451977882269927</v>
      </c>
      <c r="H514" s="5">
        <f t="shared" si="45"/>
        <v>0.38955584245736991</v>
      </c>
      <c r="I514" s="7"/>
      <c r="J514" s="7"/>
      <c r="K514" s="7"/>
      <c r="L514" s="7"/>
    </row>
    <row r="515" spans="1:12" ht="20" customHeight="1" x14ac:dyDescent="0.15">
      <c r="A515" s="25">
        <v>76.058999999999997</v>
      </c>
      <c r="B515" s="4">
        <v>1.2798</v>
      </c>
      <c r="C515" s="5">
        <f t="shared" ref="C515:C578" si="46">$A515/110.078</f>
        <v>0.69095550427878405</v>
      </c>
      <c r="D515" s="5">
        <f t="shared" ref="D515:D578" si="47">B515/59.3656</f>
        <v>2.155793927796569E-2</v>
      </c>
      <c r="E515" s="5">
        <v>106.274</v>
      </c>
      <c r="F515" s="5">
        <v>48.744</v>
      </c>
      <c r="G515" s="5">
        <f t="shared" ref="G515:G578" si="48">E515/164.393</f>
        <v>0.64646304891327488</v>
      </c>
      <c r="H515" s="5">
        <f t="shared" ref="H515:H578" si="49">F515/119.282</f>
        <v>0.40864505960664643</v>
      </c>
      <c r="I515" s="7"/>
      <c r="J515" s="7"/>
      <c r="K515" s="7"/>
      <c r="L515" s="7"/>
    </row>
    <row r="516" spans="1:12" ht="20" customHeight="1" x14ac:dyDescent="0.15">
      <c r="A516" s="25">
        <v>76.207999999999998</v>
      </c>
      <c r="B516" s="4">
        <v>1.9408000000000001</v>
      </c>
      <c r="C516" s="5">
        <f t="shared" si="46"/>
        <v>0.69230908991805806</v>
      </c>
      <c r="D516" s="5">
        <f t="shared" si="47"/>
        <v>3.2692333607341625E-2</v>
      </c>
      <c r="E516" s="5">
        <v>106.482</v>
      </c>
      <c r="F516" s="5">
        <v>58.341999999999999</v>
      </c>
      <c r="G516" s="5">
        <f t="shared" si="48"/>
        <v>0.64772830959955718</v>
      </c>
      <c r="H516" s="5">
        <f t="shared" si="49"/>
        <v>0.48910984054593315</v>
      </c>
      <c r="I516" s="7"/>
      <c r="J516" s="7"/>
      <c r="K516" s="7"/>
      <c r="L516" s="7"/>
    </row>
    <row r="517" spans="1:12" ht="20" customHeight="1" x14ac:dyDescent="0.15">
      <c r="A517" s="25">
        <v>76.355999999999995</v>
      </c>
      <c r="B517" s="4">
        <v>1.5615000000000001</v>
      </c>
      <c r="C517" s="5">
        <f t="shared" si="46"/>
        <v>0.69365359108995428</v>
      </c>
      <c r="D517" s="5">
        <f t="shared" si="47"/>
        <v>2.6303111566294286E-2</v>
      </c>
      <c r="E517" s="5">
        <v>106.68899999999999</v>
      </c>
      <c r="F517" s="5">
        <v>50.024999999999999</v>
      </c>
      <c r="G517" s="5">
        <f t="shared" si="48"/>
        <v>0.64898748730177069</v>
      </c>
      <c r="H517" s="5">
        <f t="shared" si="49"/>
        <v>0.41938431615834743</v>
      </c>
      <c r="I517" s="7"/>
      <c r="J517" s="7"/>
      <c r="K517" s="7"/>
      <c r="L517" s="7"/>
    </row>
    <row r="518" spans="1:12" ht="20" customHeight="1" x14ac:dyDescent="0.15">
      <c r="A518" s="25">
        <v>76.504999999999995</v>
      </c>
      <c r="B518" s="4">
        <v>2.4489000000000001</v>
      </c>
      <c r="C518" s="5">
        <f t="shared" si="46"/>
        <v>0.69500717672922829</v>
      </c>
      <c r="D518" s="5">
        <f t="shared" si="47"/>
        <v>4.1251162289271899E-2</v>
      </c>
      <c r="E518" s="5">
        <v>106.89700000000001</v>
      </c>
      <c r="F518" s="5">
        <v>41.244999999999997</v>
      </c>
      <c r="G518" s="5">
        <f t="shared" si="48"/>
        <v>0.6502527479880531</v>
      </c>
      <c r="H518" s="5">
        <f t="shared" si="49"/>
        <v>0.34577723378212971</v>
      </c>
      <c r="I518" s="7"/>
      <c r="J518" s="7"/>
      <c r="K518" s="7"/>
      <c r="L518" s="7"/>
    </row>
    <row r="519" spans="1:12" ht="20" customHeight="1" x14ac:dyDescent="0.15">
      <c r="A519" s="25">
        <v>76.653000000000006</v>
      </c>
      <c r="B519" s="4">
        <v>2.9878999999999998</v>
      </c>
      <c r="C519" s="5">
        <f t="shared" si="46"/>
        <v>0.69635167790112473</v>
      </c>
      <c r="D519" s="5">
        <f t="shared" si="47"/>
        <v>5.0330494427749402E-2</v>
      </c>
      <c r="E519" s="5">
        <v>107.104</v>
      </c>
      <c r="F519" s="5">
        <v>44.988999999999997</v>
      </c>
      <c r="G519" s="5">
        <f t="shared" si="48"/>
        <v>0.65151192569026661</v>
      </c>
      <c r="H519" s="5">
        <f t="shared" si="49"/>
        <v>0.37716503747422075</v>
      </c>
      <c r="I519" s="7"/>
      <c r="J519" s="7"/>
      <c r="K519" s="7"/>
      <c r="L519" s="7"/>
    </row>
    <row r="520" spans="1:12" ht="20" customHeight="1" x14ac:dyDescent="0.15">
      <c r="A520" s="25">
        <v>76.802000000000007</v>
      </c>
      <c r="B520" s="4">
        <v>2.4710000000000001</v>
      </c>
      <c r="C520" s="5">
        <f t="shared" si="46"/>
        <v>0.69770526354039863</v>
      </c>
      <c r="D520" s="5">
        <f t="shared" si="47"/>
        <v>4.1623431751721535E-2</v>
      </c>
      <c r="E520" s="5">
        <v>107.312</v>
      </c>
      <c r="F520" s="5">
        <v>46.131999999999998</v>
      </c>
      <c r="G520" s="5">
        <f t="shared" si="48"/>
        <v>0.65277718637654891</v>
      </c>
      <c r="H520" s="5">
        <f t="shared" si="49"/>
        <v>0.38674737177445045</v>
      </c>
      <c r="I520" s="7"/>
      <c r="J520" s="7"/>
      <c r="K520" s="7"/>
      <c r="L520" s="7"/>
    </row>
    <row r="521" spans="1:12" ht="20" customHeight="1" x14ac:dyDescent="0.15">
      <c r="A521" s="25">
        <v>76.950999999999993</v>
      </c>
      <c r="B521" s="4">
        <v>1.7233000000000001</v>
      </c>
      <c r="C521" s="5">
        <f t="shared" si="46"/>
        <v>0.69905884917967254</v>
      </c>
      <c r="D521" s="5">
        <f t="shared" si="47"/>
        <v>2.902859568504319E-2</v>
      </c>
      <c r="E521" s="5">
        <v>107.51900000000001</v>
      </c>
      <c r="F521" s="5">
        <v>45.787999999999997</v>
      </c>
      <c r="G521" s="5">
        <f t="shared" si="48"/>
        <v>0.65403636407876253</v>
      </c>
      <c r="H521" s="5">
        <f t="shared" si="49"/>
        <v>0.38386344964034808</v>
      </c>
      <c r="I521" s="7"/>
      <c r="J521" s="7"/>
      <c r="K521" s="7"/>
      <c r="L521" s="7"/>
    </row>
    <row r="522" spans="1:12" ht="20" customHeight="1" x14ac:dyDescent="0.15">
      <c r="A522" s="25">
        <v>77.099000000000004</v>
      </c>
      <c r="B522" s="4">
        <v>2.5901999999999998</v>
      </c>
      <c r="C522" s="5">
        <f t="shared" si="46"/>
        <v>0.70040335035156887</v>
      </c>
      <c r="D522" s="5">
        <f t="shared" si="47"/>
        <v>4.3631328580861641E-2</v>
      </c>
      <c r="E522" s="5">
        <v>107.727</v>
      </c>
      <c r="F522" s="5">
        <v>49.207000000000001</v>
      </c>
      <c r="G522" s="5">
        <f t="shared" si="48"/>
        <v>0.65530162476504472</v>
      </c>
      <c r="H522" s="5">
        <f t="shared" si="49"/>
        <v>0.41252661759527842</v>
      </c>
      <c r="I522" s="7"/>
      <c r="J522" s="7"/>
      <c r="K522" s="7"/>
      <c r="L522" s="7"/>
    </row>
    <row r="523" spans="1:12" ht="20" customHeight="1" x14ac:dyDescent="0.15">
      <c r="A523" s="25">
        <v>77.248000000000005</v>
      </c>
      <c r="B523" s="4">
        <v>4.6490999999999998</v>
      </c>
      <c r="C523" s="5">
        <f t="shared" si="46"/>
        <v>0.70175693599084288</v>
      </c>
      <c r="D523" s="5">
        <f t="shared" si="47"/>
        <v>7.8313029768081174E-2</v>
      </c>
      <c r="E523" s="5">
        <v>107.935</v>
      </c>
      <c r="F523" s="5">
        <v>54.959000000000003</v>
      </c>
      <c r="G523" s="5">
        <f t="shared" si="48"/>
        <v>0.65656688545132702</v>
      </c>
      <c r="H523" s="5">
        <f t="shared" si="49"/>
        <v>0.46074847839573452</v>
      </c>
      <c r="I523" s="7"/>
      <c r="J523" s="7"/>
      <c r="K523" s="7"/>
      <c r="L523" s="7"/>
    </row>
    <row r="524" spans="1:12" ht="20" customHeight="1" x14ac:dyDescent="0.15">
      <c r="A524" s="25">
        <v>77.396000000000001</v>
      </c>
      <c r="B524" s="4">
        <v>4.3878000000000004</v>
      </c>
      <c r="C524" s="5">
        <f t="shared" si="46"/>
        <v>0.7031014371627391</v>
      </c>
      <c r="D524" s="5">
        <f t="shared" si="47"/>
        <v>7.3911490829706092E-2</v>
      </c>
      <c r="E524" s="5">
        <v>108.142</v>
      </c>
      <c r="F524" s="5">
        <v>47.417999999999999</v>
      </c>
      <c r="G524" s="5">
        <f t="shared" si="48"/>
        <v>0.65782606315354053</v>
      </c>
      <c r="H524" s="5">
        <f t="shared" si="49"/>
        <v>0.39752854579903085</v>
      </c>
      <c r="I524" s="7"/>
      <c r="J524" s="7"/>
      <c r="K524" s="7"/>
      <c r="L524" s="7"/>
    </row>
    <row r="525" spans="1:12" ht="20" customHeight="1" x14ac:dyDescent="0.15">
      <c r="A525" s="25">
        <v>77.545000000000002</v>
      </c>
      <c r="B525" s="4">
        <v>2.9024999999999999</v>
      </c>
      <c r="C525" s="5">
        <f t="shared" si="46"/>
        <v>0.70445502280201311</v>
      </c>
      <c r="D525" s="5">
        <f t="shared" si="47"/>
        <v>4.8891950894120496E-2</v>
      </c>
      <c r="E525" s="5">
        <v>108.35</v>
      </c>
      <c r="F525" s="5">
        <v>50.082000000000001</v>
      </c>
      <c r="G525" s="5">
        <f t="shared" si="48"/>
        <v>0.65909132383982283</v>
      </c>
      <c r="H525" s="5">
        <f t="shared" si="49"/>
        <v>0.41986217534917258</v>
      </c>
      <c r="I525" s="7"/>
      <c r="J525" s="7"/>
      <c r="K525" s="7"/>
      <c r="L525" s="7"/>
    </row>
    <row r="526" spans="1:12" ht="20" customHeight="1" x14ac:dyDescent="0.15">
      <c r="A526" s="25">
        <v>77.692999999999998</v>
      </c>
      <c r="B526" s="4">
        <v>2.5133999999999999</v>
      </c>
      <c r="C526" s="5">
        <f t="shared" si="46"/>
        <v>0.70579952397390933</v>
      </c>
      <c r="D526" s="5">
        <f t="shared" si="47"/>
        <v>4.2337650086919018E-2</v>
      </c>
      <c r="E526" s="5">
        <v>108.557</v>
      </c>
      <c r="F526" s="5">
        <v>46.256</v>
      </c>
      <c r="G526" s="5">
        <f t="shared" si="48"/>
        <v>0.66035050154203645</v>
      </c>
      <c r="H526" s="5">
        <f t="shared" si="49"/>
        <v>0.38778692510185947</v>
      </c>
      <c r="I526" s="7"/>
      <c r="J526" s="7"/>
      <c r="K526" s="7"/>
      <c r="L526" s="7"/>
    </row>
    <row r="527" spans="1:12" ht="20" customHeight="1" x14ac:dyDescent="0.15">
      <c r="A527" s="25">
        <v>77.841999999999999</v>
      </c>
      <c r="B527" s="4">
        <v>3.3656999999999999</v>
      </c>
      <c r="C527" s="5">
        <f t="shared" si="46"/>
        <v>0.70715310961318334</v>
      </c>
      <c r="D527" s="5">
        <f t="shared" si="47"/>
        <v>5.6694449310711922E-2</v>
      </c>
      <c r="E527" s="5">
        <v>108.765</v>
      </c>
      <c r="F527" s="5">
        <v>47.997</v>
      </c>
      <c r="G527" s="5">
        <f t="shared" si="48"/>
        <v>0.66161576222831875</v>
      </c>
      <c r="H527" s="5">
        <f t="shared" si="49"/>
        <v>0.40238258915846481</v>
      </c>
      <c r="I527" s="7"/>
      <c r="J527" s="7"/>
      <c r="K527" s="7"/>
      <c r="L527" s="7"/>
    </row>
    <row r="528" spans="1:12" ht="20" customHeight="1" x14ac:dyDescent="0.15">
      <c r="A528" s="25">
        <v>77.989999999999995</v>
      </c>
      <c r="B528" s="4">
        <v>3.4049</v>
      </c>
      <c r="C528" s="5">
        <f t="shared" si="46"/>
        <v>0.70849761078507956</v>
      </c>
      <c r="D528" s="5">
        <f t="shared" si="47"/>
        <v>5.7354764375328472E-2</v>
      </c>
      <c r="E528" s="5">
        <v>108.97199999999999</v>
      </c>
      <c r="F528" s="5">
        <v>53.906999999999996</v>
      </c>
      <c r="G528" s="5">
        <f t="shared" si="48"/>
        <v>0.66287493993053226</v>
      </c>
      <c r="H528" s="5">
        <f t="shared" si="49"/>
        <v>0.45192904210190976</v>
      </c>
      <c r="I528" s="7"/>
      <c r="J528" s="7"/>
      <c r="K528" s="7"/>
      <c r="L528" s="7"/>
    </row>
    <row r="529" spans="1:12" ht="20" customHeight="1" x14ac:dyDescent="0.15">
      <c r="A529" s="25">
        <v>78.138999999999996</v>
      </c>
      <c r="B529" s="4">
        <v>3.0026999999999999</v>
      </c>
      <c r="C529" s="5">
        <f t="shared" si="46"/>
        <v>0.70985119642435357</v>
      </c>
      <c r="D529" s="5">
        <f t="shared" si="47"/>
        <v>5.0579797054186262E-2</v>
      </c>
      <c r="E529" s="5">
        <v>109.18</v>
      </c>
      <c r="F529" s="5">
        <v>49.872999999999998</v>
      </c>
      <c r="G529" s="5">
        <f t="shared" si="48"/>
        <v>0.66414020061681467</v>
      </c>
      <c r="H529" s="5">
        <f t="shared" si="49"/>
        <v>0.41811002498281385</v>
      </c>
      <c r="I529" s="7"/>
      <c r="J529" s="7"/>
      <c r="K529" s="7"/>
      <c r="L529" s="7"/>
    </row>
    <row r="530" spans="1:12" ht="20" customHeight="1" x14ac:dyDescent="0.15">
      <c r="A530" s="25">
        <v>78.287999999999997</v>
      </c>
      <c r="B530" s="4">
        <v>3.2534000000000001</v>
      </c>
      <c r="C530" s="5">
        <f t="shared" si="46"/>
        <v>0.71120478206362758</v>
      </c>
      <c r="D530" s="5">
        <f t="shared" si="47"/>
        <v>5.4802781408761977E-2</v>
      </c>
      <c r="E530" s="5">
        <v>109.38800000000001</v>
      </c>
      <c r="F530" s="5">
        <v>44.57</v>
      </c>
      <c r="G530" s="5">
        <f t="shared" si="48"/>
        <v>0.66540546130309686</v>
      </c>
      <c r="H530" s="5">
        <f t="shared" si="49"/>
        <v>0.37365235324692747</v>
      </c>
      <c r="I530" s="7"/>
      <c r="J530" s="7"/>
      <c r="K530" s="7"/>
      <c r="L530" s="7"/>
    </row>
    <row r="531" spans="1:12" ht="20" customHeight="1" x14ac:dyDescent="0.15">
      <c r="A531" s="25">
        <v>78.436000000000007</v>
      </c>
      <c r="B531" s="4">
        <v>3.3815</v>
      </c>
      <c r="C531" s="5">
        <f t="shared" si="46"/>
        <v>0.71254928323552391</v>
      </c>
      <c r="D531" s="5">
        <f t="shared" si="47"/>
        <v>5.6960596709205329E-2</v>
      </c>
      <c r="E531" s="5">
        <v>109.595</v>
      </c>
      <c r="F531" s="5">
        <v>47.829000000000001</v>
      </c>
      <c r="G531" s="5">
        <f t="shared" si="48"/>
        <v>0.66666463900531048</v>
      </c>
      <c r="H531" s="5">
        <f t="shared" si="49"/>
        <v>0.40097416206971714</v>
      </c>
      <c r="I531" s="7"/>
      <c r="J531" s="7"/>
      <c r="K531" s="7"/>
      <c r="L531" s="7"/>
    </row>
    <row r="532" spans="1:12" ht="20" customHeight="1" x14ac:dyDescent="0.15">
      <c r="A532" s="25">
        <v>78.584999999999994</v>
      </c>
      <c r="B532" s="4">
        <v>2.9718</v>
      </c>
      <c r="C532" s="5">
        <f t="shared" si="46"/>
        <v>0.71390286887479781</v>
      </c>
      <c r="D532" s="5">
        <f t="shared" si="47"/>
        <v>5.0059293597639033E-2</v>
      </c>
      <c r="E532" s="5">
        <v>109.803</v>
      </c>
      <c r="F532" s="5">
        <v>49.58</v>
      </c>
      <c r="G532" s="5">
        <f t="shared" si="48"/>
        <v>0.66792989969159267</v>
      </c>
      <c r="H532" s="5">
        <f t="shared" si="49"/>
        <v>0.41565366107208129</v>
      </c>
      <c r="I532" s="7"/>
      <c r="J532" s="7"/>
      <c r="K532" s="7"/>
      <c r="L532" s="7"/>
    </row>
    <row r="533" spans="1:12" ht="20" customHeight="1" x14ac:dyDescent="0.15">
      <c r="A533" s="25">
        <v>78.733000000000004</v>
      </c>
      <c r="B533" s="4">
        <v>2.5897000000000001</v>
      </c>
      <c r="C533" s="5">
        <f t="shared" si="46"/>
        <v>0.71524737004669414</v>
      </c>
      <c r="D533" s="5">
        <f t="shared" si="47"/>
        <v>4.3622906194833375E-2</v>
      </c>
      <c r="E533" s="5">
        <v>110.01</v>
      </c>
      <c r="F533" s="5">
        <v>45.42</v>
      </c>
      <c r="G533" s="5">
        <f t="shared" si="48"/>
        <v>0.66918907739380629</v>
      </c>
      <c r="H533" s="5">
        <f t="shared" si="49"/>
        <v>0.38077832363642461</v>
      </c>
      <c r="I533" s="7"/>
      <c r="J533" s="7"/>
      <c r="K533" s="7"/>
      <c r="L533" s="7"/>
    </row>
    <row r="534" spans="1:12" ht="20" customHeight="1" x14ac:dyDescent="0.15">
      <c r="A534" s="25">
        <v>78.882000000000005</v>
      </c>
      <c r="B534" s="4">
        <v>2.8549000000000002</v>
      </c>
      <c r="C534" s="5">
        <f t="shared" si="46"/>
        <v>0.71660095568596816</v>
      </c>
      <c r="D534" s="5">
        <f t="shared" si="47"/>
        <v>4.8090139744228981E-2</v>
      </c>
      <c r="E534" s="5">
        <v>110.218</v>
      </c>
      <c r="F534" s="5">
        <v>39.975000000000001</v>
      </c>
      <c r="G534" s="5">
        <f t="shared" si="48"/>
        <v>0.67045433808008859</v>
      </c>
      <c r="H534" s="5">
        <f t="shared" si="49"/>
        <v>0.33513019567076341</v>
      </c>
      <c r="I534" s="7"/>
      <c r="J534" s="7"/>
      <c r="K534" s="7"/>
      <c r="L534" s="7"/>
    </row>
    <row r="535" spans="1:12" ht="20" customHeight="1" x14ac:dyDescent="0.15">
      <c r="A535" s="25">
        <v>79.03</v>
      </c>
      <c r="B535" s="4">
        <v>3.2722000000000002</v>
      </c>
      <c r="C535" s="5">
        <f t="shared" si="46"/>
        <v>0.71794545685786437</v>
      </c>
      <c r="D535" s="5">
        <f t="shared" si="47"/>
        <v>5.5119463123425014E-2</v>
      </c>
      <c r="E535" s="5">
        <v>110.425</v>
      </c>
      <c r="F535" s="5">
        <v>47.024999999999999</v>
      </c>
      <c r="G535" s="5">
        <f t="shared" si="48"/>
        <v>0.6717135157823021</v>
      </c>
      <c r="H535" s="5">
        <f t="shared" si="49"/>
        <v>0.39423383243071042</v>
      </c>
      <c r="I535" s="7"/>
      <c r="J535" s="7"/>
      <c r="K535" s="7"/>
      <c r="L535" s="7"/>
    </row>
    <row r="536" spans="1:12" ht="20" customHeight="1" x14ac:dyDescent="0.15">
      <c r="A536" s="25">
        <v>79.179000000000002</v>
      </c>
      <c r="B536" s="4">
        <v>2.7193000000000001</v>
      </c>
      <c r="C536" s="5">
        <f t="shared" si="46"/>
        <v>0.71929904249713839</v>
      </c>
      <c r="D536" s="5">
        <f t="shared" si="47"/>
        <v>4.5805988653361544E-2</v>
      </c>
      <c r="E536" s="5">
        <v>110.633</v>
      </c>
      <c r="F536" s="5">
        <v>47.131</v>
      </c>
      <c r="G536" s="5">
        <f t="shared" si="48"/>
        <v>0.67297877646858439</v>
      </c>
      <c r="H536" s="5">
        <f t="shared" si="49"/>
        <v>0.39512248285575363</v>
      </c>
      <c r="I536" s="7"/>
      <c r="J536" s="7"/>
      <c r="K536" s="7"/>
      <c r="L536" s="7"/>
    </row>
    <row r="537" spans="1:12" ht="20" customHeight="1" x14ac:dyDescent="0.15">
      <c r="A537" s="25">
        <v>79.326999999999998</v>
      </c>
      <c r="B537" s="4">
        <v>3.3317000000000001</v>
      </c>
      <c r="C537" s="5">
        <f t="shared" si="46"/>
        <v>0.7206435436690346</v>
      </c>
      <c r="D537" s="5">
        <f t="shared" si="47"/>
        <v>5.6121727060789411E-2</v>
      </c>
      <c r="E537" s="5">
        <v>110.84</v>
      </c>
      <c r="F537" s="5">
        <v>43.46</v>
      </c>
      <c r="G537" s="5">
        <f t="shared" si="48"/>
        <v>0.67423795417079802</v>
      </c>
      <c r="H537" s="5">
        <f t="shared" si="49"/>
        <v>0.36434667426770179</v>
      </c>
      <c r="I537" s="7"/>
      <c r="J537" s="7"/>
      <c r="K537" s="7"/>
      <c r="L537" s="7"/>
    </row>
    <row r="538" spans="1:12" ht="20" customHeight="1" x14ac:dyDescent="0.15">
      <c r="A538" s="25">
        <v>79.475999999999999</v>
      </c>
      <c r="B538" s="4">
        <v>2.7383999999999999</v>
      </c>
      <c r="C538" s="5">
        <f t="shared" si="46"/>
        <v>0.72199712930830862</v>
      </c>
      <c r="D538" s="5">
        <f t="shared" si="47"/>
        <v>4.6127723799641543E-2</v>
      </c>
      <c r="E538" s="5">
        <v>111.048</v>
      </c>
      <c r="F538" s="5">
        <v>41.78</v>
      </c>
      <c r="G538" s="5">
        <f t="shared" si="48"/>
        <v>0.67550321485708031</v>
      </c>
      <c r="H538" s="5">
        <f t="shared" si="49"/>
        <v>0.35026240338022502</v>
      </c>
      <c r="I538" s="7"/>
      <c r="J538" s="7"/>
      <c r="K538" s="7"/>
      <c r="L538" s="7"/>
    </row>
    <row r="539" spans="1:12" ht="20" customHeight="1" x14ac:dyDescent="0.15">
      <c r="A539" s="25">
        <v>79.625</v>
      </c>
      <c r="B539" s="4">
        <v>2.9803000000000002</v>
      </c>
      <c r="C539" s="5">
        <f t="shared" si="46"/>
        <v>0.72335071494758263</v>
      </c>
      <c r="D539" s="5">
        <f t="shared" si="47"/>
        <v>5.0202474160119664E-2</v>
      </c>
      <c r="E539" s="5">
        <v>111.256</v>
      </c>
      <c r="F539" s="5">
        <v>42.476999999999997</v>
      </c>
      <c r="G539" s="5">
        <f t="shared" si="48"/>
        <v>0.6767684755433625</v>
      </c>
      <c r="H539" s="5">
        <f t="shared" si="49"/>
        <v>0.35610569909961265</v>
      </c>
      <c r="I539" s="7"/>
      <c r="J539" s="7"/>
      <c r="K539" s="7"/>
      <c r="L539" s="7"/>
    </row>
    <row r="540" spans="1:12" ht="20" customHeight="1" x14ac:dyDescent="0.15">
      <c r="A540" s="25">
        <v>79.772999999999996</v>
      </c>
      <c r="B540" s="4">
        <v>4.6135000000000002</v>
      </c>
      <c r="C540" s="5">
        <f t="shared" si="46"/>
        <v>0.72469521611947885</v>
      </c>
      <c r="D540" s="5">
        <f t="shared" si="47"/>
        <v>7.7713355882868193E-2</v>
      </c>
      <c r="E540" s="5">
        <v>111.46299999999999</v>
      </c>
      <c r="F540" s="5">
        <v>37.151000000000003</v>
      </c>
      <c r="G540" s="5">
        <f t="shared" si="48"/>
        <v>0.67802765324557612</v>
      </c>
      <c r="H540" s="5">
        <f t="shared" si="49"/>
        <v>0.31145520698848111</v>
      </c>
      <c r="I540" s="7"/>
      <c r="J540" s="7"/>
      <c r="K540" s="7"/>
      <c r="L540" s="7"/>
    </row>
    <row r="541" spans="1:12" ht="20" customHeight="1" x14ac:dyDescent="0.15">
      <c r="A541" s="25">
        <v>79.921999999999997</v>
      </c>
      <c r="B541" s="4">
        <v>2.0436000000000001</v>
      </c>
      <c r="C541" s="5">
        <f t="shared" si="46"/>
        <v>0.72604880175875286</v>
      </c>
      <c r="D541" s="5">
        <f t="shared" si="47"/>
        <v>3.4423976174754407E-2</v>
      </c>
      <c r="E541" s="5">
        <v>111.67100000000001</v>
      </c>
      <c r="F541" s="5">
        <v>44.499000000000002</v>
      </c>
      <c r="G541" s="5">
        <f t="shared" si="48"/>
        <v>0.67929291393185842</v>
      </c>
      <c r="H541" s="5">
        <f t="shared" si="49"/>
        <v>0.37305712513204009</v>
      </c>
      <c r="I541" s="7"/>
      <c r="J541" s="7"/>
      <c r="K541" s="7"/>
      <c r="L541" s="7"/>
    </row>
    <row r="542" spans="1:12" ht="20" customHeight="1" x14ac:dyDescent="0.15">
      <c r="A542" s="25">
        <v>80.069999999999993</v>
      </c>
      <c r="B542" s="4">
        <v>2.3226</v>
      </c>
      <c r="C542" s="5">
        <f t="shared" si="46"/>
        <v>0.72739330293064908</v>
      </c>
      <c r="D542" s="5">
        <f t="shared" si="47"/>
        <v>3.9123667578530329E-2</v>
      </c>
      <c r="E542" s="5">
        <v>111.878</v>
      </c>
      <c r="F542" s="5">
        <v>49.862000000000002</v>
      </c>
      <c r="G542" s="5">
        <f t="shared" si="48"/>
        <v>0.68055209163407204</v>
      </c>
      <c r="H542" s="5">
        <f t="shared" si="49"/>
        <v>0.41801780654247922</v>
      </c>
      <c r="I542" s="7"/>
      <c r="J542" s="7"/>
      <c r="K542" s="7"/>
      <c r="L542" s="7"/>
    </row>
    <row r="543" spans="1:12" ht="20" customHeight="1" x14ac:dyDescent="0.15">
      <c r="A543" s="25">
        <v>80.218999999999994</v>
      </c>
      <c r="B543" s="4">
        <v>3.4830000000000001</v>
      </c>
      <c r="C543" s="5">
        <f t="shared" si="46"/>
        <v>0.72874688856992309</v>
      </c>
      <c r="D543" s="5">
        <f t="shared" si="47"/>
        <v>5.8670341072944603E-2</v>
      </c>
      <c r="E543" s="5">
        <v>112.086</v>
      </c>
      <c r="F543" s="5">
        <v>48.362000000000002</v>
      </c>
      <c r="G543" s="5">
        <f t="shared" si="48"/>
        <v>0.68181735232035423</v>
      </c>
      <c r="H543" s="5">
        <f t="shared" si="49"/>
        <v>0.40544256467866069</v>
      </c>
      <c r="I543" s="7"/>
      <c r="J543" s="7"/>
      <c r="K543" s="7"/>
      <c r="L543" s="7"/>
    </row>
    <row r="544" spans="1:12" ht="20" customHeight="1" x14ac:dyDescent="0.15">
      <c r="A544" s="25">
        <v>80.367000000000004</v>
      </c>
      <c r="B544" s="4">
        <v>3.0882000000000001</v>
      </c>
      <c r="C544" s="5">
        <f t="shared" si="46"/>
        <v>0.73009138974181942</v>
      </c>
      <c r="D544" s="5">
        <f t="shared" si="47"/>
        <v>5.202002506502082E-2</v>
      </c>
      <c r="E544" s="5">
        <v>112.29300000000001</v>
      </c>
      <c r="F544" s="5">
        <v>48.387999999999998</v>
      </c>
      <c r="G544" s="5">
        <f t="shared" si="48"/>
        <v>0.68307653002256785</v>
      </c>
      <c r="H544" s="5">
        <f t="shared" si="49"/>
        <v>0.40566053553763348</v>
      </c>
      <c r="I544" s="7"/>
      <c r="J544" s="7"/>
      <c r="K544" s="7"/>
      <c r="L544" s="7"/>
    </row>
    <row r="545" spans="1:12" ht="20" customHeight="1" x14ac:dyDescent="0.15">
      <c r="A545" s="25">
        <v>80.516000000000005</v>
      </c>
      <c r="B545" s="4">
        <v>3.4037999999999999</v>
      </c>
      <c r="C545" s="5">
        <f t="shared" si="46"/>
        <v>0.73144497538109343</v>
      </c>
      <c r="D545" s="5">
        <f t="shared" si="47"/>
        <v>5.7336235126066275E-2</v>
      </c>
      <c r="E545" s="5">
        <v>112.501</v>
      </c>
      <c r="F545" s="5">
        <v>48.161000000000001</v>
      </c>
      <c r="G545" s="5">
        <f t="shared" si="48"/>
        <v>0.68434179070885015</v>
      </c>
      <c r="H545" s="5">
        <f t="shared" si="49"/>
        <v>0.40375748226890901</v>
      </c>
      <c r="I545" s="7"/>
      <c r="J545" s="7"/>
      <c r="K545" s="7"/>
      <c r="L545" s="7"/>
    </row>
    <row r="546" spans="1:12" ht="20" customHeight="1" x14ac:dyDescent="0.15">
      <c r="A546" s="25">
        <v>80.664000000000001</v>
      </c>
      <c r="B546" s="4">
        <v>4.8906999999999998</v>
      </c>
      <c r="C546" s="5">
        <f t="shared" si="46"/>
        <v>0.73278947655298965</v>
      </c>
      <c r="D546" s="5">
        <f t="shared" si="47"/>
        <v>8.2382726696942327E-2</v>
      </c>
      <c r="E546" s="5">
        <v>112.709</v>
      </c>
      <c r="F546" s="5">
        <v>40.543999999999997</v>
      </c>
      <c r="G546" s="5">
        <f t="shared" si="48"/>
        <v>0.68560705139513245</v>
      </c>
      <c r="H546" s="5">
        <f t="shared" si="49"/>
        <v>0.33990040408443856</v>
      </c>
      <c r="I546" s="7"/>
      <c r="J546" s="7"/>
      <c r="K546" s="7"/>
      <c r="L546" s="7"/>
    </row>
    <row r="547" spans="1:12" ht="20" customHeight="1" x14ac:dyDescent="0.15">
      <c r="A547" s="25">
        <v>80.813000000000002</v>
      </c>
      <c r="B547" s="4">
        <v>4.5785999999999998</v>
      </c>
      <c r="C547" s="5">
        <f t="shared" si="46"/>
        <v>0.73414306219226366</v>
      </c>
      <c r="D547" s="5">
        <f t="shared" si="47"/>
        <v>7.7125473338094788E-2</v>
      </c>
      <c r="E547" s="5">
        <v>112.916</v>
      </c>
      <c r="F547" s="5">
        <v>44.085999999999999</v>
      </c>
      <c r="G547" s="5">
        <f t="shared" si="48"/>
        <v>0.68686622909734596</v>
      </c>
      <c r="H547" s="5">
        <f t="shared" si="49"/>
        <v>0.36959474187220198</v>
      </c>
      <c r="I547" s="7"/>
      <c r="J547" s="7"/>
      <c r="K547" s="7"/>
      <c r="L547" s="7"/>
    </row>
    <row r="548" spans="1:12" ht="20" customHeight="1" x14ac:dyDescent="0.15">
      <c r="A548" s="25">
        <v>80.962000000000003</v>
      </c>
      <c r="B548" s="4">
        <v>3.0255999999999998</v>
      </c>
      <c r="C548" s="5">
        <f t="shared" si="46"/>
        <v>0.73549664783153768</v>
      </c>
      <c r="D548" s="5">
        <f t="shared" si="47"/>
        <v>5.0965542334281126E-2</v>
      </c>
      <c r="E548" s="5">
        <v>113.124</v>
      </c>
      <c r="F548" s="5">
        <v>51.448</v>
      </c>
      <c r="G548" s="5">
        <f t="shared" si="48"/>
        <v>0.68813148978362826</v>
      </c>
      <c r="H548" s="5">
        <f t="shared" si="49"/>
        <v>0.43131402893982329</v>
      </c>
      <c r="I548" s="7"/>
      <c r="J548" s="7"/>
      <c r="K548" s="7"/>
      <c r="L548" s="7"/>
    </row>
    <row r="549" spans="1:12" ht="20" customHeight="1" x14ac:dyDescent="0.15">
      <c r="A549" s="25">
        <v>81.11</v>
      </c>
      <c r="B549" s="4">
        <v>4</v>
      </c>
      <c r="C549" s="5">
        <f t="shared" si="46"/>
        <v>0.73684114900343389</v>
      </c>
      <c r="D549" s="5">
        <f t="shared" si="47"/>
        <v>6.7379088226178122E-2</v>
      </c>
      <c r="E549" s="5">
        <v>113.331</v>
      </c>
      <c r="F549" s="5">
        <v>47.087000000000003</v>
      </c>
      <c r="G549" s="5">
        <f t="shared" si="48"/>
        <v>0.68939066748584188</v>
      </c>
      <c r="H549" s="5">
        <f t="shared" si="49"/>
        <v>0.39475360909441498</v>
      </c>
      <c r="I549" s="7"/>
      <c r="J549" s="7"/>
      <c r="K549" s="7"/>
      <c r="L549" s="7"/>
    </row>
    <row r="550" spans="1:12" ht="20" customHeight="1" x14ac:dyDescent="0.15">
      <c r="A550" s="25">
        <v>81.259</v>
      </c>
      <c r="B550" s="4">
        <v>3.0413999999999999</v>
      </c>
      <c r="C550" s="5">
        <f t="shared" si="46"/>
        <v>0.73819473464270791</v>
      </c>
      <c r="D550" s="5">
        <f t="shared" si="47"/>
        <v>5.1231689732774532E-2</v>
      </c>
      <c r="E550" s="5">
        <v>113.539</v>
      </c>
      <c r="F550" s="5">
        <v>49.412999999999997</v>
      </c>
      <c r="G550" s="5">
        <f t="shared" si="48"/>
        <v>0.69065592817212418</v>
      </c>
      <c r="H550" s="5">
        <f t="shared" si="49"/>
        <v>0.41425361747790945</v>
      </c>
      <c r="I550" s="7"/>
      <c r="J550" s="7"/>
      <c r="K550" s="7"/>
      <c r="L550" s="7"/>
    </row>
    <row r="551" spans="1:12" ht="20" customHeight="1" x14ac:dyDescent="0.15">
      <c r="A551" s="25">
        <v>81.406999999999996</v>
      </c>
      <c r="B551" s="4">
        <v>4.4221000000000004</v>
      </c>
      <c r="C551" s="5">
        <f t="shared" si="46"/>
        <v>0.73953923581460412</v>
      </c>
      <c r="D551" s="5">
        <f t="shared" si="47"/>
        <v>7.4489266511245572E-2</v>
      </c>
      <c r="E551" s="5">
        <v>113.746</v>
      </c>
      <c r="F551" s="5">
        <v>55.194000000000003</v>
      </c>
      <c r="G551" s="5">
        <f t="shared" si="48"/>
        <v>0.69191510587433769</v>
      </c>
      <c r="H551" s="5">
        <f t="shared" si="49"/>
        <v>0.4627185996210661</v>
      </c>
      <c r="I551" s="7"/>
      <c r="J551" s="7"/>
      <c r="K551" s="7"/>
      <c r="L551" s="7"/>
    </row>
    <row r="552" spans="1:12" ht="20" customHeight="1" x14ac:dyDescent="0.15">
      <c r="A552" s="25">
        <v>81.555999999999997</v>
      </c>
      <c r="B552" s="4">
        <v>3.1492</v>
      </c>
      <c r="C552" s="5">
        <f t="shared" si="46"/>
        <v>0.74089282145387814</v>
      </c>
      <c r="D552" s="5">
        <f t="shared" si="47"/>
        <v>5.3047556160470036E-2</v>
      </c>
      <c r="E552" s="5">
        <v>113.95399999999999</v>
      </c>
      <c r="F552" s="5">
        <v>47.56</v>
      </c>
      <c r="G552" s="5">
        <f t="shared" si="48"/>
        <v>0.69318036656061999</v>
      </c>
      <c r="H552" s="5">
        <f t="shared" si="49"/>
        <v>0.39871900202880572</v>
      </c>
      <c r="I552" s="7"/>
      <c r="J552" s="7"/>
      <c r="K552" s="7"/>
      <c r="L552" s="7"/>
    </row>
    <row r="553" spans="1:12" ht="20" customHeight="1" x14ac:dyDescent="0.15">
      <c r="A553" s="25">
        <v>81.703999999999994</v>
      </c>
      <c r="B553" s="4">
        <v>3.6248999999999998</v>
      </c>
      <c r="C553" s="5">
        <f t="shared" si="46"/>
        <v>0.74223732262577435</v>
      </c>
      <c r="D553" s="5">
        <f t="shared" si="47"/>
        <v>6.1060614227768269E-2</v>
      </c>
      <c r="E553" s="5">
        <v>114.16200000000001</v>
      </c>
      <c r="F553" s="5">
        <v>51.14</v>
      </c>
      <c r="G553" s="5">
        <f t="shared" si="48"/>
        <v>0.69444562724690229</v>
      </c>
      <c r="H553" s="5">
        <f t="shared" si="49"/>
        <v>0.42873191261045257</v>
      </c>
      <c r="I553" s="7"/>
      <c r="J553" s="7"/>
      <c r="K553" s="7"/>
      <c r="L553" s="7"/>
    </row>
    <row r="554" spans="1:12" ht="20" customHeight="1" x14ac:dyDescent="0.15">
      <c r="A554" s="25">
        <v>81.852999999999994</v>
      </c>
      <c r="B554" s="4">
        <v>4.7949000000000002</v>
      </c>
      <c r="C554" s="5">
        <f t="shared" si="46"/>
        <v>0.74359090826504837</v>
      </c>
      <c r="D554" s="5">
        <f t="shared" si="47"/>
        <v>8.0768997533925371E-2</v>
      </c>
      <c r="E554" s="5">
        <v>114.369</v>
      </c>
      <c r="F554" s="5">
        <v>50.83</v>
      </c>
      <c r="G554" s="5">
        <f t="shared" si="48"/>
        <v>0.6957048049491158</v>
      </c>
      <c r="H554" s="5">
        <f t="shared" si="49"/>
        <v>0.42613302929193003</v>
      </c>
      <c r="I554" s="7"/>
      <c r="J554" s="7"/>
      <c r="K554" s="7"/>
      <c r="L554" s="7"/>
    </row>
    <row r="555" spans="1:12" ht="20" customHeight="1" x14ac:dyDescent="0.15">
      <c r="A555" s="25">
        <v>82.001000000000005</v>
      </c>
      <c r="B555" s="4">
        <v>4.2805999999999997</v>
      </c>
      <c r="C555" s="5">
        <f t="shared" si="46"/>
        <v>0.7449354094369447</v>
      </c>
      <c r="D555" s="5">
        <f t="shared" si="47"/>
        <v>7.2105731265244513E-2</v>
      </c>
      <c r="E555" s="5">
        <v>114.577</v>
      </c>
      <c r="F555" s="5">
        <v>49.49</v>
      </c>
      <c r="G555" s="5">
        <f t="shared" si="48"/>
        <v>0.69697006563539809</v>
      </c>
      <c r="H555" s="5">
        <f t="shared" si="49"/>
        <v>0.41489914656025223</v>
      </c>
      <c r="I555" s="7"/>
      <c r="J555" s="7"/>
      <c r="K555" s="7"/>
      <c r="L555" s="7"/>
    </row>
    <row r="556" spans="1:12" ht="20" customHeight="1" x14ac:dyDescent="0.15">
      <c r="A556" s="25">
        <v>82.15</v>
      </c>
      <c r="B556" s="4">
        <v>3.8649</v>
      </c>
      <c r="C556" s="5">
        <f t="shared" si="46"/>
        <v>0.74628899507621871</v>
      </c>
      <c r="D556" s="5">
        <f t="shared" si="47"/>
        <v>6.5103359521338958E-2</v>
      </c>
      <c r="E556" s="5">
        <v>114.78400000000001</v>
      </c>
      <c r="F556" s="5">
        <v>41.808999999999997</v>
      </c>
      <c r="G556" s="5">
        <f t="shared" si="48"/>
        <v>0.69822924333761172</v>
      </c>
      <c r="H556" s="5">
        <f t="shared" si="49"/>
        <v>0.35050552472292551</v>
      </c>
      <c r="I556" s="7"/>
      <c r="J556" s="7"/>
      <c r="K556" s="7"/>
      <c r="L556" s="7"/>
    </row>
    <row r="557" spans="1:12" ht="20" customHeight="1" x14ac:dyDescent="0.15">
      <c r="A557" s="25">
        <v>82.298000000000002</v>
      </c>
      <c r="B557" s="4">
        <v>3.8782000000000001</v>
      </c>
      <c r="C557" s="5">
        <f t="shared" si="46"/>
        <v>0.74763349624811493</v>
      </c>
      <c r="D557" s="5">
        <f t="shared" si="47"/>
        <v>6.5327394989691007E-2</v>
      </c>
      <c r="E557" s="5">
        <v>114.992</v>
      </c>
      <c r="F557" s="5">
        <v>47.545000000000002</v>
      </c>
      <c r="G557" s="5">
        <f t="shared" si="48"/>
        <v>0.69949450402389401</v>
      </c>
      <c r="H557" s="5">
        <f t="shared" si="49"/>
        <v>0.39859324961016751</v>
      </c>
      <c r="I557" s="7"/>
      <c r="J557" s="7"/>
      <c r="K557" s="7"/>
      <c r="L557" s="7"/>
    </row>
    <row r="558" spans="1:12" ht="20" customHeight="1" x14ac:dyDescent="0.15">
      <c r="A558" s="25">
        <v>82.447000000000003</v>
      </c>
      <c r="B558" s="4">
        <v>4.9938000000000002</v>
      </c>
      <c r="C558" s="5">
        <f t="shared" si="46"/>
        <v>0.74898708188738894</v>
      </c>
      <c r="D558" s="5">
        <f t="shared" si="47"/>
        <v>8.4119422695972085E-2</v>
      </c>
      <c r="E558" s="5">
        <v>115.199</v>
      </c>
      <c r="F558" s="5">
        <v>47.819000000000003</v>
      </c>
      <c r="G558" s="5">
        <f t="shared" si="48"/>
        <v>0.70075368172610752</v>
      </c>
      <c r="H558" s="5">
        <f t="shared" si="49"/>
        <v>0.40089032712395839</v>
      </c>
      <c r="I558" s="7"/>
      <c r="J558" s="7"/>
      <c r="K558" s="7"/>
      <c r="L558" s="7"/>
    </row>
    <row r="559" spans="1:12" ht="20" customHeight="1" x14ac:dyDescent="0.15">
      <c r="A559" s="25">
        <v>82.596000000000004</v>
      </c>
      <c r="B559" s="4">
        <v>4.4691999999999998</v>
      </c>
      <c r="C559" s="5">
        <f t="shared" si="46"/>
        <v>0.75034066752666295</v>
      </c>
      <c r="D559" s="5">
        <f t="shared" si="47"/>
        <v>7.5282655275108815E-2</v>
      </c>
      <c r="E559" s="5">
        <v>115.407</v>
      </c>
      <c r="F559" s="5">
        <v>50.755000000000003</v>
      </c>
      <c r="G559" s="5">
        <f t="shared" si="48"/>
        <v>0.70201894241238982</v>
      </c>
      <c r="H559" s="5">
        <f t="shared" si="49"/>
        <v>0.42550426719873918</v>
      </c>
      <c r="I559" s="7"/>
      <c r="J559" s="7"/>
      <c r="K559" s="7"/>
      <c r="L559" s="7"/>
    </row>
    <row r="560" spans="1:12" ht="20" customHeight="1" x14ac:dyDescent="0.15">
      <c r="A560" s="25">
        <v>82.744</v>
      </c>
      <c r="B560" s="4">
        <v>4.9214000000000002</v>
      </c>
      <c r="C560" s="5">
        <f t="shared" si="46"/>
        <v>0.75168516869855917</v>
      </c>
      <c r="D560" s="5">
        <f t="shared" si="47"/>
        <v>8.2899861199078259E-2</v>
      </c>
      <c r="E560" s="5">
        <v>115.61499999999999</v>
      </c>
      <c r="F560" s="5">
        <v>53.756</v>
      </c>
      <c r="G560" s="5">
        <f t="shared" si="48"/>
        <v>0.70328420309867201</v>
      </c>
      <c r="H560" s="5">
        <f t="shared" si="49"/>
        <v>0.45066313442095207</v>
      </c>
      <c r="I560" s="7"/>
      <c r="J560" s="7"/>
      <c r="K560" s="7"/>
      <c r="L560" s="7"/>
    </row>
    <row r="561" spans="1:12" ht="20" customHeight="1" x14ac:dyDescent="0.15">
      <c r="A561" s="25">
        <v>82.893000000000001</v>
      </c>
      <c r="B561" s="4">
        <v>9.2827999999999999</v>
      </c>
      <c r="C561" s="5">
        <f t="shared" si="46"/>
        <v>0.75303875433783318</v>
      </c>
      <c r="D561" s="5">
        <f t="shared" si="47"/>
        <v>0.15636665004649156</v>
      </c>
      <c r="E561" s="5">
        <v>115.822</v>
      </c>
      <c r="F561" s="5">
        <v>55.573</v>
      </c>
      <c r="G561" s="5">
        <f t="shared" si="48"/>
        <v>0.70454338080088574</v>
      </c>
      <c r="H561" s="5">
        <f t="shared" si="49"/>
        <v>0.4658959440653242</v>
      </c>
      <c r="I561" s="7"/>
      <c r="J561" s="7"/>
      <c r="K561" s="7"/>
      <c r="L561" s="7"/>
    </row>
    <row r="562" spans="1:12" ht="20" customHeight="1" x14ac:dyDescent="0.15">
      <c r="A562" s="25">
        <v>83.040999999999997</v>
      </c>
      <c r="B562" s="4">
        <v>9.6667000000000005</v>
      </c>
      <c r="C562" s="5">
        <f t="shared" si="46"/>
        <v>0.7543832555097294</v>
      </c>
      <c r="D562" s="5">
        <f t="shared" si="47"/>
        <v>0.16283335803899901</v>
      </c>
      <c r="E562" s="5">
        <v>116.03</v>
      </c>
      <c r="F562" s="5">
        <v>70.834000000000003</v>
      </c>
      <c r="G562" s="5">
        <f t="shared" si="48"/>
        <v>0.70580864148716793</v>
      </c>
      <c r="H562" s="5">
        <f t="shared" si="49"/>
        <v>0.59383645478781377</v>
      </c>
      <c r="I562" s="7"/>
      <c r="J562" s="7"/>
      <c r="K562" s="7"/>
      <c r="L562" s="7"/>
    </row>
    <row r="563" spans="1:12" ht="20" customHeight="1" x14ac:dyDescent="0.15">
      <c r="A563" s="25">
        <v>83.19</v>
      </c>
      <c r="B563" s="4">
        <v>9.3328000000000007</v>
      </c>
      <c r="C563" s="5">
        <f t="shared" si="46"/>
        <v>0.75573684114900341</v>
      </c>
      <c r="D563" s="5">
        <f t="shared" si="47"/>
        <v>0.15720888864931881</v>
      </c>
      <c r="E563" s="5">
        <v>116.23699999999999</v>
      </c>
      <c r="F563" s="5">
        <v>56.003999999999998</v>
      </c>
      <c r="G563" s="5">
        <f t="shared" si="48"/>
        <v>0.70706781918938155</v>
      </c>
      <c r="H563" s="5">
        <f t="shared" si="49"/>
        <v>0.46950923022752805</v>
      </c>
      <c r="I563" s="7"/>
      <c r="J563" s="7"/>
      <c r="K563" s="7"/>
      <c r="L563" s="7"/>
    </row>
    <row r="564" spans="1:12" ht="20" customHeight="1" x14ac:dyDescent="0.15">
      <c r="A564" s="25">
        <v>83.337999999999994</v>
      </c>
      <c r="B564" s="4">
        <v>10.1137</v>
      </c>
      <c r="C564" s="5">
        <f t="shared" si="46"/>
        <v>0.75708134232089963</v>
      </c>
      <c r="D564" s="5">
        <f t="shared" si="47"/>
        <v>0.17036297114827442</v>
      </c>
      <c r="E564" s="5">
        <v>116.44499999999999</v>
      </c>
      <c r="F564" s="5">
        <v>60.743000000000002</v>
      </c>
      <c r="G564" s="5">
        <f t="shared" si="48"/>
        <v>0.70833307987566374</v>
      </c>
      <c r="H564" s="5">
        <f t="shared" si="49"/>
        <v>0.50923861102261869</v>
      </c>
      <c r="I564" s="7"/>
      <c r="J564" s="7"/>
      <c r="K564" s="7"/>
      <c r="L564" s="7"/>
    </row>
    <row r="565" spans="1:12" ht="20" customHeight="1" x14ac:dyDescent="0.15">
      <c r="A565" s="25">
        <v>83.486999999999995</v>
      </c>
      <c r="B565" s="4">
        <v>12.302099999999999</v>
      </c>
      <c r="C565" s="5">
        <f t="shared" si="46"/>
        <v>0.75843492796017364</v>
      </c>
      <c r="D565" s="5">
        <f t="shared" si="47"/>
        <v>0.20722607031681645</v>
      </c>
      <c r="E565" s="5">
        <v>116.652</v>
      </c>
      <c r="F565" s="5">
        <v>60.011000000000003</v>
      </c>
      <c r="G565" s="5">
        <f t="shared" si="48"/>
        <v>0.70959225757787736</v>
      </c>
      <c r="H565" s="5">
        <f t="shared" si="49"/>
        <v>0.50310189299307528</v>
      </c>
      <c r="I565" s="7"/>
      <c r="J565" s="7"/>
      <c r="K565" s="7"/>
      <c r="L565" s="7"/>
    </row>
    <row r="566" spans="1:12" ht="20" customHeight="1" x14ac:dyDescent="0.15">
      <c r="A566" s="25">
        <v>83.635000000000005</v>
      </c>
      <c r="B566" s="4">
        <v>8.6753999999999998</v>
      </c>
      <c r="C566" s="5">
        <f t="shared" si="46"/>
        <v>0.75977942913206997</v>
      </c>
      <c r="D566" s="5">
        <f t="shared" si="47"/>
        <v>0.14613513549934642</v>
      </c>
      <c r="E566" s="5">
        <v>116.86</v>
      </c>
      <c r="F566" s="5">
        <v>60.094999999999999</v>
      </c>
      <c r="G566" s="5">
        <f t="shared" si="48"/>
        <v>0.71085751826415966</v>
      </c>
      <c r="H566" s="5">
        <f t="shared" si="49"/>
        <v>0.50380610653744906</v>
      </c>
      <c r="I566" s="7"/>
      <c r="J566" s="7"/>
      <c r="K566" s="7"/>
      <c r="L566" s="7"/>
    </row>
    <row r="567" spans="1:12" ht="20" customHeight="1" x14ac:dyDescent="0.15">
      <c r="A567" s="25">
        <v>83.784000000000006</v>
      </c>
      <c r="B567" s="4">
        <v>5.0625999999999998</v>
      </c>
      <c r="C567" s="5">
        <f t="shared" si="46"/>
        <v>0.76113301477134399</v>
      </c>
      <c r="D567" s="5">
        <f t="shared" si="47"/>
        <v>8.5278343013462335E-2</v>
      </c>
      <c r="E567" s="5">
        <v>117.06699999999999</v>
      </c>
      <c r="F567" s="5">
        <v>58.186</v>
      </c>
      <c r="G567" s="5">
        <f t="shared" si="48"/>
        <v>0.71211669596637317</v>
      </c>
      <c r="H567" s="5">
        <f t="shared" si="49"/>
        <v>0.48780201539209606</v>
      </c>
      <c r="I567" s="7"/>
      <c r="J567" s="7"/>
      <c r="K567" s="7"/>
      <c r="L567" s="7"/>
    </row>
    <row r="568" spans="1:12" ht="20" customHeight="1" x14ac:dyDescent="0.15">
      <c r="A568" s="25">
        <v>83.933000000000007</v>
      </c>
      <c r="B568" s="4">
        <v>4.5602</v>
      </c>
      <c r="C568" s="5">
        <f t="shared" si="46"/>
        <v>0.762486600410618</v>
      </c>
      <c r="D568" s="5">
        <f t="shared" si="47"/>
        <v>7.6815529532254373E-2</v>
      </c>
      <c r="E568" s="5">
        <v>117.27500000000001</v>
      </c>
      <c r="F568" s="5">
        <v>57.271000000000001</v>
      </c>
      <c r="G568" s="5">
        <f t="shared" si="48"/>
        <v>0.71338195665265558</v>
      </c>
      <c r="H568" s="5">
        <f t="shared" si="49"/>
        <v>0.48013111785516677</v>
      </c>
      <c r="I568" s="7"/>
      <c r="J568" s="7"/>
      <c r="K568" s="7"/>
      <c r="L568" s="7"/>
    </row>
    <row r="569" spans="1:12" ht="20" customHeight="1" x14ac:dyDescent="0.15">
      <c r="A569" s="25">
        <v>84.081000000000003</v>
      </c>
      <c r="B569" s="4">
        <v>4.0118</v>
      </c>
      <c r="C569" s="5">
        <f t="shared" si="46"/>
        <v>0.76383110158251422</v>
      </c>
      <c r="D569" s="5">
        <f t="shared" si="47"/>
        <v>6.7577856536445352E-2</v>
      </c>
      <c r="E569" s="5">
        <v>117.483</v>
      </c>
      <c r="F569" s="5">
        <v>55.985999999999997</v>
      </c>
      <c r="G569" s="5">
        <f t="shared" si="48"/>
        <v>0.71464721733893777</v>
      </c>
      <c r="H569" s="5">
        <f t="shared" si="49"/>
        <v>0.46935832732516219</v>
      </c>
      <c r="I569" s="7"/>
      <c r="J569" s="7"/>
      <c r="K569" s="7"/>
      <c r="L569" s="7"/>
    </row>
    <row r="570" spans="1:12" ht="20" customHeight="1" x14ac:dyDescent="0.15">
      <c r="A570" s="25">
        <v>84.23</v>
      </c>
      <c r="B570" s="4">
        <v>4.0198999999999998</v>
      </c>
      <c r="C570" s="5">
        <f t="shared" si="46"/>
        <v>0.76518468722178823</v>
      </c>
      <c r="D570" s="5">
        <f t="shared" si="47"/>
        <v>6.7714299190103355E-2</v>
      </c>
      <c r="E570" s="5">
        <v>117.69</v>
      </c>
      <c r="F570" s="5">
        <v>44.41</v>
      </c>
      <c r="G570" s="5">
        <f t="shared" si="48"/>
        <v>0.71590639504115139</v>
      </c>
      <c r="H570" s="5">
        <f t="shared" si="49"/>
        <v>0.3723109941147868</v>
      </c>
      <c r="I570" s="7"/>
      <c r="J570" s="7"/>
      <c r="K570" s="7"/>
      <c r="L570" s="7"/>
    </row>
    <row r="571" spans="1:12" ht="20" customHeight="1" x14ac:dyDescent="0.15">
      <c r="A571" s="25">
        <v>84.378</v>
      </c>
      <c r="B571" s="4">
        <v>4.0285000000000002</v>
      </c>
      <c r="C571" s="5">
        <f t="shared" si="46"/>
        <v>0.76652918839368445</v>
      </c>
      <c r="D571" s="5">
        <f t="shared" si="47"/>
        <v>6.7859164229789645E-2</v>
      </c>
      <c r="E571" s="5">
        <v>117.898</v>
      </c>
      <c r="F571" s="5">
        <v>47.988999999999997</v>
      </c>
      <c r="G571" s="5">
        <f t="shared" si="48"/>
        <v>0.71717165572743358</v>
      </c>
      <c r="H571" s="5">
        <f t="shared" si="49"/>
        <v>0.40231552120185776</v>
      </c>
      <c r="I571" s="7"/>
      <c r="J571" s="7"/>
      <c r="K571" s="7"/>
      <c r="L571" s="7"/>
    </row>
    <row r="572" spans="1:12" ht="20" customHeight="1" x14ac:dyDescent="0.15">
      <c r="A572" s="25">
        <v>84.527000000000001</v>
      </c>
      <c r="B572" s="4">
        <v>3.9975999999999998</v>
      </c>
      <c r="C572" s="5">
        <f t="shared" si="46"/>
        <v>0.76788277403295846</v>
      </c>
      <c r="D572" s="5">
        <f t="shared" si="47"/>
        <v>6.7338660773242409E-2</v>
      </c>
      <c r="E572" s="5">
        <v>118.105</v>
      </c>
      <c r="F572" s="5">
        <v>46.454999999999998</v>
      </c>
      <c r="G572" s="5">
        <f t="shared" si="48"/>
        <v>0.71843083342964731</v>
      </c>
      <c r="H572" s="5">
        <f t="shared" si="49"/>
        <v>0.38945524052245939</v>
      </c>
      <c r="I572" s="7"/>
      <c r="J572" s="7"/>
      <c r="K572" s="7"/>
      <c r="L572" s="7"/>
    </row>
    <row r="573" spans="1:12" ht="20" customHeight="1" x14ac:dyDescent="0.15">
      <c r="A573" s="25">
        <v>84.674999999999997</v>
      </c>
      <c r="B573" s="4">
        <v>3.7040999999999999</v>
      </c>
      <c r="C573" s="5">
        <f t="shared" si="46"/>
        <v>0.76922727520485468</v>
      </c>
      <c r="D573" s="5">
        <f t="shared" si="47"/>
        <v>6.2394720174646597E-2</v>
      </c>
      <c r="E573" s="5">
        <v>118.313</v>
      </c>
      <c r="F573" s="5">
        <v>49.475000000000001</v>
      </c>
      <c r="G573" s="5">
        <f t="shared" si="48"/>
        <v>0.7196960941159295</v>
      </c>
      <c r="H573" s="5">
        <f t="shared" si="49"/>
        <v>0.41477339414161402</v>
      </c>
      <c r="I573" s="7"/>
      <c r="J573" s="7"/>
      <c r="K573" s="7"/>
      <c r="L573" s="7"/>
    </row>
    <row r="574" spans="1:12" ht="20" customHeight="1" x14ac:dyDescent="0.15">
      <c r="A574" s="25">
        <v>84.823999999999998</v>
      </c>
      <c r="B574" s="4">
        <v>2.9037999999999999</v>
      </c>
      <c r="C574" s="5">
        <f t="shared" si="46"/>
        <v>0.77058086084412869</v>
      </c>
      <c r="D574" s="5">
        <f t="shared" si="47"/>
        <v>4.8913849097794004E-2</v>
      </c>
      <c r="E574" s="5">
        <v>118.52</v>
      </c>
      <c r="F574" s="5">
        <v>47.088000000000001</v>
      </c>
      <c r="G574" s="5">
        <f t="shared" si="48"/>
        <v>0.72095527181814312</v>
      </c>
      <c r="H574" s="5">
        <f t="shared" si="49"/>
        <v>0.39476199258899081</v>
      </c>
      <c r="I574" s="7"/>
      <c r="J574" s="7"/>
      <c r="K574" s="7"/>
      <c r="L574" s="7"/>
    </row>
    <row r="575" spans="1:12" ht="20" customHeight="1" x14ac:dyDescent="0.15">
      <c r="A575" s="25">
        <v>84.971999999999994</v>
      </c>
      <c r="B575" s="4">
        <v>2.3509000000000002</v>
      </c>
      <c r="C575" s="5">
        <f t="shared" si="46"/>
        <v>0.77192536201602491</v>
      </c>
      <c r="D575" s="5">
        <f t="shared" si="47"/>
        <v>3.9600374627730542E-2</v>
      </c>
      <c r="E575" s="5">
        <v>118.72799999999999</v>
      </c>
      <c r="F575" s="5">
        <v>49.994</v>
      </c>
      <c r="G575" s="5">
        <f t="shared" si="48"/>
        <v>0.72222053250442531</v>
      </c>
      <c r="H575" s="5">
        <f t="shared" si="49"/>
        <v>0.41912442782649523</v>
      </c>
      <c r="I575" s="7"/>
      <c r="J575" s="7"/>
      <c r="K575" s="7"/>
      <c r="L575" s="7"/>
    </row>
    <row r="576" spans="1:12" ht="20" customHeight="1" x14ac:dyDescent="0.15">
      <c r="A576" s="25">
        <v>85.120999999999995</v>
      </c>
      <c r="B576" s="4">
        <v>2.9573</v>
      </c>
      <c r="C576" s="5">
        <f t="shared" si="46"/>
        <v>0.77327894765529892</v>
      </c>
      <c r="D576" s="5">
        <f t="shared" si="47"/>
        <v>4.9815044402819142E-2</v>
      </c>
      <c r="E576" s="5">
        <v>118.93600000000001</v>
      </c>
      <c r="F576" s="5">
        <v>46.194000000000003</v>
      </c>
      <c r="G576" s="5">
        <f t="shared" si="48"/>
        <v>0.72348579319070772</v>
      </c>
      <c r="H576" s="5">
        <f t="shared" si="49"/>
        <v>0.38726714843815502</v>
      </c>
      <c r="I576" s="7"/>
      <c r="J576" s="7"/>
      <c r="K576" s="7"/>
      <c r="L576" s="7"/>
    </row>
    <row r="577" spans="1:12" ht="20" customHeight="1" x14ac:dyDescent="0.15">
      <c r="A577" s="25">
        <v>85.27</v>
      </c>
      <c r="B577" s="4">
        <v>4.6336000000000004</v>
      </c>
      <c r="C577" s="5">
        <f t="shared" si="46"/>
        <v>0.77463253329457293</v>
      </c>
      <c r="D577" s="5">
        <f t="shared" si="47"/>
        <v>7.8051935801204744E-2</v>
      </c>
      <c r="E577" s="5">
        <v>119.143</v>
      </c>
      <c r="F577" s="5">
        <v>45.527000000000001</v>
      </c>
      <c r="G577" s="5">
        <f t="shared" si="48"/>
        <v>0.72474497089292123</v>
      </c>
      <c r="H577" s="5">
        <f t="shared" si="49"/>
        <v>0.3816753575560437</v>
      </c>
      <c r="I577" s="7"/>
      <c r="J577" s="7"/>
      <c r="K577" s="7"/>
      <c r="L577" s="7"/>
    </row>
    <row r="578" spans="1:12" ht="20" customHeight="1" x14ac:dyDescent="0.15">
      <c r="A578" s="25">
        <v>85.418000000000006</v>
      </c>
      <c r="B578" s="4">
        <v>3.5127999999999999</v>
      </c>
      <c r="C578" s="5">
        <f t="shared" si="46"/>
        <v>0.77597703446646926</v>
      </c>
      <c r="D578" s="5">
        <f t="shared" si="47"/>
        <v>5.9172315280229627E-2</v>
      </c>
      <c r="E578" s="5">
        <v>119.351</v>
      </c>
      <c r="F578" s="5">
        <v>50.764000000000003</v>
      </c>
      <c r="G578" s="5">
        <f t="shared" si="48"/>
        <v>0.72601023157920352</v>
      </c>
      <c r="H578" s="5">
        <f t="shared" si="49"/>
        <v>0.42557971864992206</v>
      </c>
      <c r="I578" s="7"/>
      <c r="J578" s="7"/>
      <c r="K578" s="7"/>
      <c r="L578" s="7"/>
    </row>
    <row r="579" spans="1:12" ht="20" customHeight="1" x14ac:dyDescent="0.15">
      <c r="A579" s="25">
        <v>85.566999999999993</v>
      </c>
      <c r="B579" s="4">
        <v>5.0944000000000003</v>
      </c>
      <c r="C579" s="5">
        <f t="shared" ref="C579:C642" si="50">$A579/110.078</f>
        <v>0.77733062010574316</v>
      </c>
      <c r="D579" s="5">
        <f t="shared" ref="D579:D642" si="51">B579/59.3656</f>
        <v>8.5814006764860465E-2</v>
      </c>
      <c r="E579" s="5">
        <v>119.55800000000001</v>
      </c>
      <c r="F579" s="5">
        <v>46.439</v>
      </c>
      <c r="G579" s="5">
        <f t="shared" ref="G579:G642" si="52">E579/164.393</f>
        <v>0.72726940928141715</v>
      </c>
      <c r="H579" s="5">
        <f t="shared" ref="H579:H642" si="53">F579/119.282</f>
        <v>0.38932110460924535</v>
      </c>
      <c r="I579" s="7"/>
      <c r="J579" s="7"/>
      <c r="K579" s="7"/>
      <c r="L579" s="7"/>
    </row>
    <row r="580" spans="1:12" ht="20" customHeight="1" x14ac:dyDescent="0.15">
      <c r="A580" s="25">
        <v>85.715000000000003</v>
      </c>
      <c r="B580" s="4">
        <v>5.1821999999999999</v>
      </c>
      <c r="C580" s="5">
        <f t="shared" si="50"/>
        <v>0.77867512127763949</v>
      </c>
      <c r="D580" s="5">
        <f t="shared" si="51"/>
        <v>8.7292977751425069E-2</v>
      </c>
      <c r="E580" s="5">
        <v>119.76600000000001</v>
      </c>
      <c r="F580" s="5">
        <v>49.540999999999997</v>
      </c>
      <c r="G580" s="5">
        <f t="shared" si="52"/>
        <v>0.72853466996769933</v>
      </c>
      <c r="H580" s="5">
        <f t="shared" si="53"/>
        <v>0.41532670478362199</v>
      </c>
      <c r="I580" s="7"/>
      <c r="J580" s="7"/>
      <c r="K580" s="7"/>
      <c r="L580" s="7"/>
    </row>
    <row r="581" spans="1:12" ht="20" customHeight="1" x14ac:dyDescent="0.15">
      <c r="A581" s="25">
        <v>85.864000000000004</v>
      </c>
      <c r="B581" s="4">
        <v>4.8112000000000004</v>
      </c>
      <c r="C581" s="5">
        <f t="shared" si="50"/>
        <v>0.78002870691691351</v>
      </c>
      <c r="D581" s="5">
        <f t="shared" si="51"/>
        <v>8.1043567318447057E-2</v>
      </c>
      <c r="E581" s="5">
        <v>119.973</v>
      </c>
      <c r="F581" s="5">
        <v>53.533999999999999</v>
      </c>
      <c r="G581" s="5">
        <f t="shared" si="52"/>
        <v>0.72979384766991295</v>
      </c>
      <c r="H581" s="5">
        <f t="shared" si="53"/>
        <v>0.44880199862510689</v>
      </c>
      <c r="I581" s="7"/>
      <c r="J581" s="7"/>
      <c r="K581" s="7"/>
      <c r="L581" s="7"/>
    </row>
    <row r="582" spans="1:12" ht="20" customHeight="1" x14ac:dyDescent="0.15">
      <c r="A582" s="25">
        <v>86.012</v>
      </c>
      <c r="B582" s="4">
        <v>3.7719999999999998</v>
      </c>
      <c r="C582" s="5">
        <f t="shared" si="50"/>
        <v>0.78137320808880972</v>
      </c>
      <c r="D582" s="5">
        <f t="shared" si="51"/>
        <v>6.353848019728596E-2</v>
      </c>
      <c r="E582" s="5">
        <v>120.181</v>
      </c>
      <c r="F582" s="5">
        <v>49.514000000000003</v>
      </c>
      <c r="G582" s="5">
        <f t="shared" si="52"/>
        <v>0.73105910835619514</v>
      </c>
      <c r="H582" s="5">
        <f t="shared" si="53"/>
        <v>0.41510035043007332</v>
      </c>
      <c r="I582" s="7"/>
      <c r="J582" s="7"/>
      <c r="K582" s="7"/>
      <c r="L582" s="7"/>
    </row>
    <row r="583" spans="1:12" ht="20" customHeight="1" x14ac:dyDescent="0.15">
      <c r="A583" s="25">
        <v>86.161000000000001</v>
      </c>
      <c r="B583" s="4">
        <v>4.3171999999999997</v>
      </c>
      <c r="C583" s="5">
        <f t="shared" si="50"/>
        <v>0.78272679372808374</v>
      </c>
      <c r="D583" s="5">
        <f t="shared" si="51"/>
        <v>7.272224992251404E-2</v>
      </c>
      <c r="E583" s="5">
        <v>120.389</v>
      </c>
      <c r="F583" s="5">
        <v>45.317</v>
      </c>
      <c r="G583" s="5">
        <f t="shared" si="52"/>
        <v>0.73232436904247744</v>
      </c>
      <c r="H583" s="5">
        <f t="shared" si="53"/>
        <v>0.37991482369510909</v>
      </c>
      <c r="I583" s="7"/>
      <c r="J583" s="7"/>
      <c r="K583" s="7"/>
      <c r="L583" s="7"/>
    </row>
    <row r="584" spans="1:12" ht="20" customHeight="1" x14ac:dyDescent="0.15">
      <c r="A584" s="25">
        <v>86.308999999999997</v>
      </c>
      <c r="B584" s="4">
        <v>6.4522000000000004</v>
      </c>
      <c r="C584" s="5">
        <f t="shared" si="50"/>
        <v>0.78407129489997995</v>
      </c>
      <c r="D584" s="5">
        <f t="shared" si="51"/>
        <v>0.10868583826323663</v>
      </c>
      <c r="E584" s="5">
        <v>120.596</v>
      </c>
      <c r="F584" s="5">
        <v>46.302999999999997</v>
      </c>
      <c r="G584" s="5">
        <f t="shared" si="52"/>
        <v>0.73358354674469106</v>
      </c>
      <c r="H584" s="5">
        <f t="shared" si="53"/>
        <v>0.38818094934692576</v>
      </c>
      <c r="I584" s="7"/>
      <c r="J584" s="7"/>
      <c r="K584" s="7"/>
      <c r="L584" s="7"/>
    </row>
    <row r="585" spans="1:12" ht="20" customHeight="1" x14ac:dyDescent="0.15">
      <c r="A585" s="25">
        <v>86.457999999999998</v>
      </c>
      <c r="B585" s="4">
        <v>7.7766999999999999</v>
      </c>
      <c r="C585" s="5">
        <f t="shared" si="50"/>
        <v>0.78542488053925397</v>
      </c>
      <c r="D585" s="5">
        <f t="shared" si="51"/>
        <v>0.13099673885212984</v>
      </c>
      <c r="E585" s="5">
        <v>120.804</v>
      </c>
      <c r="F585" s="5">
        <v>46.741</v>
      </c>
      <c r="G585" s="5">
        <f t="shared" si="52"/>
        <v>0.73484880743097336</v>
      </c>
      <c r="H585" s="5">
        <f t="shared" si="53"/>
        <v>0.39185291997116078</v>
      </c>
      <c r="I585" s="7"/>
      <c r="J585" s="7"/>
      <c r="K585" s="7"/>
      <c r="L585" s="7"/>
    </row>
    <row r="586" spans="1:12" ht="20" customHeight="1" x14ac:dyDescent="0.15">
      <c r="A586" s="25">
        <v>86.606999999999999</v>
      </c>
      <c r="B586" s="4">
        <v>5.9476000000000004</v>
      </c>
      <c r="C586" s="5">
        <f t="shared" si="50"/>
        <v>0.78677846617852798</v>
      </c>
      <c r="D586" s="5">
        <f t="shared" si="51"/>
        <v>0.10018596628350426</v>
      </c>
      <c r="E586" s="5">
        <v>121.011</v>
      </c>
      <c r="F586" s="5">
        <v>49.496000000000002</v>
      </c>
      <c r="G586" s="5">
        <f t="shared" si="52"/>
        <v>0.73610798513318687</v>
      </c>
      <c r="H586" s="5">
        <f t="shared" si="53"/>
        <v>0.41494944752770746</v>
      </c>
      <c r="I586" s="7"/>
      <c r="J586" s="7"/>
      <c r="K586" s="7"/>
      <c r="L586" s="7"/>
    </row>
    <row r="587" spans="1:12" ht="20" customHeight="1" x14ac:dyDescent="0.15">
      <c r="A587" s="25">
        <v>86.754999999999995</v>
      </c>
      <c r="B587" s="4">
        <v>7</v>
      </c>
      <c r="C587" s="5">
        <f t="shared" si="50"/>
        <v>0.7881229673504242</v>
      </c>
      <c r="D587" s="5">
        <f t="shared" si="51"/>
        <v>0.11791340439581172</v>
      </c>
      <c r="E587" s="5">
        <v>121.21899999999999</v>
      </c>
      <c r="F587" s="5">
        <v>50.780999999999999</v>
      </c>
      <c r="G587" s="5">
        <f t="shared" si="52"/>
        <v>0.73737324581946917</v>
      </c>
      <c r="H587" s="5">
        <f t="shared" si="53"/>
        <v>0.42572223805771198</v>
      </c>
      <c r="I587" s="7"/>
      <c r="J587" s="7"/>
      <c r="K587" s="7"/>
      <c r="L587" s="7"/>
    </row>
    <row r="588" spans="1:12" ht="20" customHeight="1" x14ac:dyDescent="0.15">
      <c r="A588" s="25">
        <v>86.903999999999996</v>
      </c>
      <c r="B588" s="4">
        <v>7</v>
      </c>
      <c r="C588" s="5">
        <f t="shared" si="50"/>
        <v>0.78947655298969821</v>
      </c>
      <c r="D588" s="5">
        <f t="shared" si="51"/>
        <v>0.11791340439581172</v>
      </c>
      <c r="E588" s="5">
        <v>121.426</v>
      </c>
      <c r="F588" s="5">
        <v>51.389000000000003</v>
      </c>
      <c r="G588" s="5">
        <f t="shared" si="52"/>
        <v>0.73863242352168279</v>
      </c>
      <c r="H588" s="5">
        <f t="shared" si="53"/>
        <v>0.43081940275984643</v>
      </c>
      <c r="I588" s="7"/>
      <c r="J588" s="7"/>
      <c r="K588" s="7"/>
      <c r="L588" s="7"/>
    </row>
    <row r="589" spans="1:12" ht="20" customHeight="1" x14ac:dyDescent="0.15">
      <c r="A589" s="25">
        <v>87.052000000000007</v>
      </c>
      <c r="B589" s="4">
        <v>7.5522999999999998</v>
      </c>
      <c r="C589" s="5">
        <f t="shared" si="50"/>
        <v>0.79082105416159454</v>
      </c>
      <c r="D589" s="5">
        <f t="shared" si="51"/>
        <v>0.12721677200264125</v>
      </c>
      <c r="E589" s="5">
        <v>121.634</v>
      </c>
      <c r="F589" s="5">
        <v>53.631</v>
      </c>
      <c r="G589" s="5">
        <f t="shared" si="52"/>
        <v>0.73989768420796509</v>
      </c>
      <c r="H589" s="5">
        <f t="shared" si="53"/>
        <v>0.44961519759896718</v>
      </c>
      <c r="I589" s="7"/>
      <c r="J589" s="7"/>
      <c r="K589" s="7"/>
      <c r="L589" s="7"/>
    </row>
    <row r="590" spans="1:12" ht="20" customHeight="1" x14ac:dyDescent="0.15">
      <c r="A590" s="25">
        <v>87.200999999999993</v>
      </c>
      <c r="B590" s="4">
        <v>13.1745</v>
      </c>
      <c r="C590" s="5">
        <f t="shared" si="50"/>
        <v>0.79217463980086844</v>
      </c>
      <c r="D590" s="5">
        <f t="shared" si="51"/>
        <v>0.22192144945894593</v>
      </c>
      <c r="E590" s="5">
        <v>121.842</v>
      </c>
      <c r="F590" s="5">
        <v>50.698</v>
      </c>
      <c r="G590" s="5">
        <f t="shared" si="52"/>
        <v>0.74116294489424728</v>
      </c>
      <c r="H590" s="5">
        <f t="shared" si="53"/>
        <v>0.42502640800791402</v>
      </c>
      <c r="I590" s="7"/>
      <c r="J590" s="7"/>
      <c r="K590" s="7"/>
      <c r="L590" s="7"/>
    </row>
    <row r="591" spans="1:12" ht="20" customHeight="1" x14ac:dyDescent="0.15">
      <c r="A591" s="25">
        <v>87.349000000000004</v>
      </c>
      <c r="B591" s="4">
        <v>13.161</v>
      </c>
      <c r="C591" s="5">
        <f t="shared" si="50"/>
        <v>0.79351914097276477</v>
      </c>
      <c r="D591" s="5">
        <f t="shared" si="51"/>
        <v>0.22169404503618256</v>
      </c>
      <c r="E591" s="5">
        <v>122.04900000000001</v>
      </c>
      <c r="F591" s="5">
        <v>48.496000000000002</v>
      </c>
      <c r="G591" s="5">
        <f t="shared" si="52"/>
        <v>0.74242212259646101</v>
      </c>
      <c r="H591" s="5">
        <f t="shared" si="53"/>
        <v>0.40656595295182846</v>
      </c>
      <c r="I591" s="7"/>
      <c r="J591" s="7"/>
      <c r="K591" s="7"/>
      <c r="L591" s="7"/>
    </row>
    <row r="592" spans="1:12" ht="20" customHeight="1" x14ac:dyDescent="0.15">
      <c r="A592" s="25">
        <v>87.498000000000005</v>
      </c>
      <c r="B592" s="4">
        <v>14.844200000000001</v>
      </c>
      <c r="C592" s="5">
        <f t="shared" si="50"/>
        <v>0.79487272661203878</v>
      </c>
      <c r="D592" s="5">
        <f t="shared" si="51"/>
        <v>0.25004716536175836</v>
      </c>
      <c r="E592" s="5">
        <v>122.25700000000001</v>
      </c>
      <c r="F592" s="5">
        <v>54.962000000000003</v>
      </c>
      <c r="G592" s="5">
        <f t="shared" si="52"/>
        <v>0.7436873832827432</v>
      </c>
      <c r="H592" s="5">
        <f t="shared" si="53"/>
        <v>0.46077362887946216</v>
      </c>
      <c r="I592" s="7"/>
      <c r="J592" s="7"/>
      <c r="K592" s="7"/>
      <c r="L592" s="7"/>
    </row>
    <row r="593" spans="1:12" ht="20" customHeight="1" x14ac:dyDescent="0.15">
      <c r="A593" s="25">
        <v>87.646000000000001</v>
      </c>
      <c r="B593" s="4">
        <v>11.801299999999999</v>
      </c>
      <c r="C593" s="5">
        <f t="shared" si="50"/>
        <v>0.796217227783935</v>
      </c>
      <c r="D593" s="5">
        <f t="shared" si="51"/>
        <v>0.19879020847089895</v>
      </c>
      <c r="E593" s="5">
        <v>122.464</v>
      </c>
      <c r="F593" s="5">
        <v>50.371000000000002</v>
      </c>
      <c r="G593" s="5">
        <f t="shared" si="52"/>
        <v>0.74494656098495682</v>
      </c>
      <c r="H593" s="5">
        <f t="shared" si="53"/>
        <v>0.42228500528160162</v>
      </c>
      <c r="I593" s="7"/>
      <c r="J593" s="7"/>
      <c r="K593" s="7"/>
      <c r="L593" s="7"/>
    </row>
    <row r="594" spans="1:12" ht="20" customHeight="1" x14ac:dyDescent="0.15">
      <c r="A594" s="25">
        <v>87.795000000000002</v>
      </c>
      <c r="B594" s="4">
        <v>20.9664</v>
      </c>
      <c r="C594" s="5">
        <f t="shared" si="50"/>
        <v>0.79757081342320901</v>
      </c>
      <c r="D594" s="5">
        <f t="shared" si="51"/>
        <v>0.35317422884633526</v>
      </c>
      <c r="E594" s="5">
        <v>122.672</v>
      </c>
      <c r="F594" s="5">
        <v>47.640999999999998</v>
      </c>
      <c r="G594" s="5">
        <f t="shared" si="52"/>
        <v>0.74621182167123901</v>
      </c>
      <c r="H594" s="5">
        <f t="shared" si="53"/>
        <v>0.39939806508945186</v>
      </c>
      <c r="I594" s="7"/>
      <c r="J594" s="7"/>
      <c r="K594" s="7"/>
      <c r="L594" s="7"/>
    </row>
    <row r="595" spans="1:12" ht="20" customHeight="1" x14ac:dyDescent="0.15">
      <c r="A595" s="25">
        <v>87.944000000000003</v>
      </c>
      <c r="B595" s="4">
        <v>26.3703</v>
      </c>
      <c r="C595" s="5">
        <f t="shared" si="50"/>
        <v>0.79892439906248292</v>
      </c>
      <c r="D595" s="5">
        <f t="shared" si="51"/>
        <v>0.44420169256269626</v>
      </c>
      <c r="E595" s="5">
        <v>122.879</v>
      </c>
      <c r="F595" s="5">
        <v>51.792000000000002</v>
      </c>
      <c r="G595" s="5">
        <f t="shared" si="52"/>
        <v>0.74747099937345263</v>
      </c>
      <c r="H595" s="5">
        <f t="shared" si="53"/>
        <v>0.43419795107392567</v>
      </c>
      <c r="I595" s="7"/>
      <c r="J595" s="7"/>
      <c r="K595" s="7"/>
      <c r="L595" s="7"/>
    </row>
    <row r="596" spans="1:12" ht="20" customHeight="1" x14ac:dyDescent="0.15">
      <c r="A596" s="25">
        <v>88.091999999999999</v>
      </c>
      <c r="B596" s="4">
        <v>21.202200000000001</v>
      </c>
      <c r="C596" s="5">
        <f t="shared" si="50"/>
        <v>0.80026890023437924</v>
      </c>
      <c r="D596" s="5">
        <f t="shared" si="51"/>
        <v>0.35714622609726848</v>
      </c>
      <c r="E596" s="5">
        <v>123.087</v>
      </c>
      <c r="F596" s="5">
        <v>48.332999999999998</v>
      </c>
      <c r="G596" s="5">
        <f t="shared" si="52"/>
        <v>0.74873626005973493</v>
      </c>
      <c r="H596" s="5">
        <f t="shared" si="53"/>
        <v>0.40519944333596014</v>
      </c>
      <c r="I596" s="7"/>
      <c r="J596" s="7"/>
      <c r="K596" s="7"/>
      <c r="L596" s="7"/>
    </row>
    <row r="597" spans="1:12" ht="20" customHeight="1" x14ac:dyDescent="0.15">
      <c r="A597" s="25">
        <v>88.241</v>
      </c>
      <c r="B597" s="4">
        <v>15.8222</v>
      </c>
      <c r="C597" s="5">
        <f t="shared" si="50"/>
        <v>0.80162248587365326</v>
      </c>
      <c r="D597" s="5">
        <f t="shared" si="51"/>
        <v>0.26652135243305886</v>
      </c>
      <c r="E597" s="5">
        <v>123.294</v>
      </c>
      <c r="F597" s="5">
        <v>47.874000000000002</v>
      </c>
      <c r="G597" s="5">
        <f t="shared" si="52"/>
        <v>0.74999543776194844</v>
      </c>
      <c r="H597" s="5">
        <f t="shared" si="53"/>
        <v>0.40135141932563173</v>
      </c>
      <c r="I597" s="7"/>
      <c r="J597" s="7"/>
      <c r="K597" s="7"/>
      <c r="L597" s="7"/>
    </row>
    <row r="598" spans="1:12" ht="20" customHeight="1" x14ac:dyDescent="0.15">
      <c r="A598" s="25">
        <v>88.388999999999996</v>
      </c>
      <c r="B598" s="4">
        <v>18.984000000000002</v>
      </c>
      <c r="C598" s="5">
        <f t="shared" si="50"/>
        <v>0.80296698704554947</v>
      </c>
      <c r="D598" s="5">
        <f t="shared" si="51"/>
        <v>0.31978115272144142</v>
      </c>
      <c r="E598" s="5">
        <v>123.502</v>
      </c>
      <c r="F598" s="5">
        <v>47.484000000000002</v>
      </c>
      <c r="G598" s="5">
        <f t="shared" si="52"/>
        <v>0.75126069844823073</v>
      </c>
      <c r="H598" s="5">
        <f t="shared" si="53"/>
        <v>0.39808185644103888</v>
      </c>
      <c r="I598" s="7"/>
      <c r="J598" s="7"/>
      <c r="K598" s="7"/>
      <c r="L598" s="7"/>
    </row>
    <row r="599" spans="1:12" ht="20" customHeight="1" x14ac:dyDescent="0.15">
      <c r="A599" s="25">
        <v>88.537999999999997</v>
      </c>
      <c r="B599" s="4">
        <v>21.875900000000001</v>
      </c>
      <c r="C599" s="5">
        <f t="shared" si="50"/>
        <v>0.80432057268482349</v>
      </c>
      <c r="D599" s="5">
        <f t="shared" si="51"/>
        <v>0.36849454903176254</v>
      </c>
      <c r="E599" s="5">
        <v>123.71</v>
      </c>
      <c r="F599" s="5">
        <v>44.825000000000003</v>
      </c>
      <c r="G599" s="5">
        <f t="shared" si="52"/>
        <v>0.75252595913451303</v>
      </c>
      <c r="H599" s="5">
        <f t="shared" si="53"/>
        <v>0.37579014436377661</v>
      </c>
      <c r="I599" s="7"/>
      <c r="J599" s="7"/>
      <c r="K599" s="7"/>
      <c r="L599" s="7"/>
    </row>
    <row r="600" spans="1:12" ht="20" customHeight="1" x14ac:dyDescent="0.15">
      <c r="A600" s="25">
        <v>88.686000000000007</v>
      </c>
      <c r="B600" s="4">
        <v>27.819099999999999</v>
      </c>
      <c r="C600" s="5">
        <f t="shared" si="50"/>
        <v>0.80566507385671982</v>
      </c>
      <c r="D600" s="5">
        <f t="shared" si="51"/>
        <v>0.46860639831821793</v>
      </c>
      <c r="E600" s="5">
        <v>123.917</v>
      </c>
      <c r="F600" s="5">
        <v>44.332999999999998</v>
      </c>
      <c r="G600" s="5">
        <f t="shared" si="52"/>
        <v>0.75378513683672665</v>
      </c>
      <c r="H600" s="5">
        <f t="shared" si="53"/>
        <v>0.37166546503244413</v>
      </c>
      <c r="I600" s="7"/>
      <c r="J600" s="7"/>
      <c r="K600" s="7"/>
      <c r="L600" s="7"/>
    </row>
    <row r="601" spans="1:12" ht="20" customHeight="1" x14ac:dyDescent="0.15">
      <c r="A601" s="25">
        <v>88.834999999999994</v>
      </c>
      <c r="B601" s="4">
        <v>30.403500000000001</v>
      </c>
      <c r="C601" s="5">
        <f t="shared" si="50"/>
        <v>0.80701865949599372</v>
      </c>
      <c r="D601" s="5">
        <f t="shared" si="51"/>
        <v>0.51214002722115171</v>
      </c>
      <c r="E601" s="5">
        <v>124.125</v>
      </c>
      <c r="F601" s="5">
        <v>53.518999999999998</v>
      </c>
      <c r="G601" s="5">
        <f t="shared" si="52"/>
        <v>0.75505039752300884</v>
      </c>
      <c r="H601" s="5">
        <f t="shared" si="53"/>
        <v>0.44867624620646868</v>
      </c>
      <c r="I601" s="7"/>
      <c r="J601" s="7"/>
      <c r="K601" s="7"/>
      <c r="L601" s="7"/>
    </row>
    <row r="602" spans="1:12" ht="20" customHeight="1" x14ac:dyDescent="0.15">
      <c r="A602" s="25">
        <v>88.983000000000004</v>
      </c>
      <c r="B602" s="4">
        <v>29.526800000000001</v>
      </c>
      <c r="C602" s="5">
        <f t="shared" si="50"/>
        <v>0.80836316066789005</v>
      </c>
      <c r="D602" s="5">
        <f t="shared" si="51"/>
        <v>0.4973722155591791</v>
      </c>
      <c r="E602" s="5">
        <v>124.33199999999999</v>
      </c>
      <c r="F602" s="5">
        <v>42.356000000000002</v>
      </c>
      <c r="G602" s="5">
        <f t="shared" si="52"/>
        <v>0.75630957522522246</v>
      </c>
      <c r="H602" s="5">
        <f t="shared" si="53"/>
        <v>0.35509129625593133</v>
      </c>
      <c r="I602" s="7"/>
      <c r="J602" s="7"/>
      <c r="K602" s="7"/>
      <c r="L602" s="7"/>
    </row>
    <row r="603" spans="1:12" ht="20" customHeight="1" x14ac:dyDescent="0.15">
      <c r="A603" s="25">
        <v>89.132000000000005</v>
      </c>
      <c r="B603" s="4">
        <v>31.297999999999998</v>
      </c>
      <c r="C603" s="5">
        <f t="shared" si="50"/>
        <v>0.80971674630716406</v>
      </c>
      <c r="D603" s="5">
        <f t="shared" si="51"/>
        <v>0.52720767582573069</v>
      </c>
      <c r="E603" s="5">
        <v>124.54</v>
      </c>
      <c r="F603" s="5">
        <v>42.194000000000003</v>
      </c>
      <c r="G603" s="5">
        <f t="shared" si="52"/>
        <v>0.75757483591150476</v>
      </c>
      <c r="H603" s="5">
        <f t="shared" si="53"/>
        <v>0.35373317013463895</v>
      </c>
      <c r="I603" s="7"/>
      <c r="J603" s="7"/>
      <c r="K603" s="7"/>
      <c r="L603" s="7"/>
    </row>
    <row r="604" spans="1:12" ht="20" customHeight="1" x14ac:dyDescent="0.15">
      <c r="A604" s="25">
        <v>89.28</v>
      </c>
      <c r="B604" s="4">
        <v>30.2773</v>
      </c>
      <c r="C604" s="5">
        <f t="shared" si="50"/>
        <v>0.81106124747906028</v>
      </c>
      <c r="D604" s="5">
        <f t="shared" si="51"/>
        <v>0.51001421698761573</v>
      </c>
      <c r="E604" s="5">
        <v>124.747</v>
      </c>
      <c r="F604" s="5">
        <v>46.944000000000003</v>
      </c>
      <c r="G604" s="5">
        <f t="shared" si="52"/>
        <v>0.75883401361371838</v>
      </c>
      <c r="H604" s="5">
        <f t="shared" si="53"/>
        <v>0.39355476937006423</v>
      </c>
      <c r="I604" s="7"/>
      <c r="J604" s="7"/>
      <c r="K604" s="7"/>
      <c r="L604" s="7"/>
    </row>
    <row r="605" spans="1:12" ht="20" customHeight="1" x14ac:dyDescent="0.15">
      <c r="A605" s="25">
        <v>89.429000000000002</v>
      </c>
      <c r="B605" s="4">
        <v>31.904399999999999</v>
      </c>
      <c r="C605" s="5">
        <f t="shared" si="50"/>
        <v>0.81241483311833429</v>
      </c>
      <c r="D605" s="5">
        <f t="shared" si="51"/>
        <v>0.53742234560081936</v>
      </c>
      <c r="E605" s="5">
        <v>124.955</v>
      </c>
      <c r="F605" s="5">
        <v>39.186</v>
      </c>
      <c r="G605" s="5">
        <f t="shared" si="52"/>
        <v>0.76009927430000057</v>
      </c>
      <c r="H605" s="5">
        <f t="shared" si="53"/>
        <v>0.3285156184503949</v>
      </c>
      <c r="I605" s="7"/>
      <c r="J605" s="7"/>
      <c r="K605" s="7"/>
      <c r="L605" s="7"/>
    </row>
    <row r="606" spans="1:12" ht="20" customHeight="1" x14ac:dyDescent="0.15">
      <c r="A606" s="25">
        <v>89.578000000000003</v>
      </c>
      <c r="B606" s="4">
        <v>36.033900000000003</v>
      </c>
      <c r="C606" s="5">
        <f t="shared" si="50"/>
        <v>0.81376841875760819</v>
      </c>
      <c r="D606" s="5">
        <f t="shared" si="51"/>
        <v>0.60698283180832002</v>
      </c>
      <c r="E606" s="5">
        <v>125.163</v>
      </c>
      <c r="F606" s="5">
        <v>45.677</v>
      </c>
      <c r="G606" s="5">
        <f t="shared" si="52"/>
        <v>0.76136453498628287</v>
      </c>
      <c r="H606" s="5">
        <f t="shared" si="53"/>
        <v>0.38293288174242551</v>
      </c>
      <c r="I606" s="7"/>
      <c r="J606" s="7"/>
      <c r="K606" s="7"/>
      <c r="L606" s="7"/>
    </row>
    <row r="607" spans="1:12" ht="20" customHeight="1" x14ac:dyDescent="0.15">
      <c r="A607" s="25">
        <v>89.725999999999999</v>
      </c>
      <c r="B607" s="4">
        <v>34.213299999999997</v>
      </c>
      <c r="C607" s="5">
        <f t="shared" si="50"/>
        <v>0.81511291992950452</v>
      </c>
      <c r="D607" s="5">
        <f t="shared" si="51"/>
        <v>0.57631523980217492</v>
      </c>
      <c r="E607" s="5">
        <v>125.37</v>
      </c>
      <c r="F607" s="5">
        <v>48.267000000000003</v>
      </c>
      <c r="G607" s="5">
        <f t="shared" si="52"/>
        <v>0.76262371268849649</v>
      </c>
      <c r="H607" s="5">
        <f t="shared" si="53"/>
        <v>0.40464613269395217</v>
      </c>
      <c r="I607" s="7"/>
      <c r="J607" s="7"/>
      <c r="K607" s="7"/>
      <c r="L607" s="7"/>
    </row>
    <row r="608" spans="1:12" ht="20" customHeight="1" x14ac:dyDescent="0.15">
      <c r="A608" s="25">
        <v>89.875</v>
      </c>
      <c r="B608" s="4">
        <v>31.7959</v>
      </c>
      <c r="C608" s="5">
        <f t="shared" si="50"/>
        <v>0.81646650556877853</v>
      </c>
      <c r="D608" s="5">
        <f t="shared" si="51"/>
        <v>0.53559468783268427</v>
      </c>
      <c r="E608" s="5">
        <v>125.578</v>
      </c>
      <c r="F608" s="5">
        <v>43.968000000000004</v>
      </c>
      <c r="G608" s="5">
        <f t="shared" si="52"/>
        <v>0.76388897337477879</v>
      </c>
      <c r="H608" s="5">
        <f t="shared" si="53"/>
        <v>0.36860548951224831</v>
      </c>
      <c r="I608" s="7"/>
      <c r="J608" s="7"/>
      <c r="K608" s="7"/>
      <c r="L608" s="7"/>
    </row>
    <row r="609" spans="1:12" ht="20" customHeight="1" x14ac:dyDescent="0.15">
      <c r="A609" s="25">
        <v>90.022999999999996</v>
      </c>
      <c r="B609" s="4">
        <v>29.175999999999998</v>
      </c>
      <c r="C609" s="5">
        <f t="shared" si="50"/>
        <v>0.81781100674067475</v>
      </c>
      <c r="D609" s="5">
        <f t="shared" si="51"/>
        <v>0.49146306952174318</v>
      </c>
      <c r="E609" s="5">
        <v>125.785</v>
      </c>
      <c r="F609" s="5">
        <v>50.091000000000001</v>
      </c>
      <c r="G609" s="5">
        <f t="shared" si="52"/>
        <v>0.7651481510769923</v>
      </c>
      <c r="H609" s="5">
        <f t="shared" si="53"/>
        <v>0.41993762680035546</v>
      </c>
      <c r="I609" s="7"/>
      <c r="J609" s="7"/>
      <c r="K609" s="7"/>
      <c r="L609" s="7"/>
    </row>
    <row r="610" spans="1:12" ht="20" customHeight="1" x14ac:dyDescent="0.15">
      <c r="A610" s="25">
        <v>90.171999999999997</v>
      </c>
      <c r="B610" s="4">
        <v>29.2347</v>
      </c>
      <c r="C610" s="5">
        <f t="shared" si="50"/>
        <v>0.81916459237994876</v>
      </c>
      <c r="D610" s="5">
        <f t="shared" si="51"/>
        <v>0.49245185764146238</v>
      </c>
      <c r="E610" s="5">
        <v>125.99299999999999</v>
      </c>
      <c r="F610" s="5">
        <v>46.487000000000002</v>
      </c>
      <c r="G610" s="5">
        <f t="shared" si="52"/>
        <v>0.7664134117632746</v>
      </c>
      <c r="H610" s="5">
        <f t="shared" si="53"/>
        <v>0.38972351234888752</v>
      </c>
      <c r="I610" s="7"/>
      <c r="J610" s="7"/>
      <c r="K610" s="7"/>
      <c r="L610" s="7"/>
    </row>
    <row r="611" spans="1:12" ht="20" customHeight="1" x14ac:dyDescent="0.15">
      <c r="A611" s="25">
        <v>90.32</v>
      </c>
      <c r="B611" s="4">
        <v>31.2821</v>
      </c>
      <c r="C611" s="5">
        <f t="shared" si="50"/>
        <v>0.82050909355184498</v>
      </c>
      <c r="D611" s="5">
        <f t="shared" si="51"/>
        <v>0.52693984395003168</v>
      </c>
      <c r="E611" s="5">
        <v>126.2</v>
      </c>
      <c r="F611" s="5">
        <v>49.619</v>
      </c>
      <c r="G611" s="5">
        <f t="shared" si="52"/>
        <v>0.76767258946548822</v>
      </c>
      <c r="H611" s="5">
        <f t="shared" si="53"/>
        <v>0.41598061736054059</v>
      </c>
      <c r="I611" s="7"/>
      <c r="J611" s="7"/>
      <c r="K611" s="7"/>
      <c r="L611" s="7"/>
    </row>
    <row r="612" spans="1:12" ht="20" customHeight="1" x14ac:dyDescent="0.15">
      <c r="A612" s="25">
        <v>90.468999999999994</v>
      </c>
      <c r="B612" s="4">
        <v>30.267499999999998</v>
      </c>
      <c r="C612" s="5">
        <f t="shared" si="50"/>
        <v>0.82186267919111899</v>
      </c>
      <c r="D612" s="5">
        <f t="shared" si="51"/>
        <v>0.50984913822146161</v>
      </c>
      <c r="E612" s="5">
        <v>126.408</v>
      </c>
      <c r="F612" s="5">
        <v>48.274000000000001</v>
      </c>
      <c r="G612" s="5">
        <f t="shared" si="52"/>
        <v>0.76893785015177041</v>
      </c>
      <c r="H612" s="5">
        <f t="shared" si="53"/>
        <v>0.40470481715598333</v>
      </c>
      <c r="I612" s="7"/>
      <c r="J612" s="7"/>
      <c r="K612" s="7"/>
      <c r="L612" s="7"/>
    </row>
    <row r="613" spans="1:12" ht="20" customHeight="1" x14ac:dyDescent="0.15">
      <c r="A613" s="25">
        <v>90.617000000000004</v>
      </c>
      <c r="B613" s="4">
        <v>27.455300000000001</v>
      </c>
      <c r="C613" s="5">
        <f t="shared" si="50"/>
        <v>0.82320718036301532</v>
      </c>
      <c r="D613" s="5">
        <f t="shared" si="51"/>
        <v>0.46247827024404708</v>
      </c>
      <c r="E613" s="5">
        <v>126.616</v>
      </c>
      <c r="F613" s="5">
        <v>47.277000000000001</v>
      </c>
      <c r="G613" s="5">
        <f t="shared" si="52"/>
        <v>0.77020311083805271</v>
      </c>
      <c r="H613" s="5">
        <f t="shared" si="53"/>
        <v>0.39634647306383197</v>
      </c>
      <c r="I613" s="7"/>
      <c r="J613" s="7"/>
      <c r="K613" s="7"/>
      <c r="L613" s="7"/>
    </row>
    <row r="614" spans="1:12" ht="20" customHeight="1" x14ac:dyDescent="0.15">
      <c r="A614" s="25">
        <v>90.766000000000005</v>
      </c>
      <c r="B614" s="4">
        <v>28.087700000000002</v>
      </c>
      <c r="C614" s="5">
        <f t="shared" si="50"/>
        <v>0.82456076600228934</v>
      </c>
      <c r="D614" s="5">
        <f t="shared" si="51"/>
        <v>0.47313090409260583</v>
      </c>
      <c r="E614" s="5">
        <v>126.82299999999999</v>
      </c>
      <c r="F614" s="5">
        <v>48.622999999999998</v>
      </c>
      <c r="G614" s="5">
        <f t="shared" si="52"/>
        <v>0.77146228854026622</v>
      </c>
      <c r="H614" s="5">
        <f t="shared" si="53"/>
        <v>0.40763065676296506</v>
      </c>
      <c r="I614" s="7"/>
      <c r="J614" s="7"/>
      <c r="K614" s="7"/>
      <c r="L614" s="7"/>
    </row>
    <row r="615" spans="1:12" ht="20" customHeight="1" x14ac:dyDescent="0.15">
      <c r="A615" s="25">
        <v>90.915000000000006</v>
      </c>
      <c r="B615" s="4">
        <v>29.277200000000001</v>
      </c>
      <c r="C615" s="5">
        <f t="shared" si="50"/>
        <v>0.82591435164156324</v>
      </c>
      <c r="D615" s="5">
        <f t="shared" si="51"/>
        <v>0.49316776045386557</v>
      </c>
      <c r="E615" s="5">
        <v>127.03100000000001</v>
      </c>
      <c r="F615" s="5">
        <v>50.329000000000001</v>
      </c>
      <c r="G615" s="5">
        <f t="shared" si="52"/>
        <v>0.77272754922654863</v>
      </c>
      <c r="H615" s="5">
        <f t="shared" si="53"/>
        <v>0.42193289850941468</v>
      </c>
      <c r="I615" s="7"/>
      <c r="J615" s="7"/>
      <c r="K615" s="7"/>
      <c r="L615" s="7"/>
    </row>
    <row r="616" spans="1:12" ht="20" customHeight="1" x14ac:dyDescent="0.15">
      <c r="A616" s="25">
        <v>91.063000000000002</v>
      </c>
      <c r="B616" s="4">
        <v>31.924700000000001</v>
      </c>
      <c r="C616" s="5">
        <f t="shared" si="50"/>
        <v>0.82725885281345957</v>
      </c>
      <c r="D616" s="5">
        <f t="shared" si="51"/>
        <v>0.53776429447356722</v>
      </c>
      <c r="E616" s="5">
        <v>127.238</v>
      </c>
      <c r="F616" s="5">
        <v>41.576999999999998</v>
      </c>
      <c r="G616" s="5">
        <f t="shared" si="52"/>
        <v>0.77398672692876214</v>
      </c>
      <c r="H616" s="5">
        <f t="shared" si="53"/>
        <v>0.34856055398132157</v>
      </c>
      <c r="I616" s="7"/>
      <c r="J616" s="7"/>
      <c r="K616" s="7"/>
      <c r="L616" s="7"/>
    </row>
    <row r="617" spans="1:12" ht="20" customHeight="1" x14ac:dyDescent="0.15">
      <c r="A617" s="25">
        <v>91.212000000000003</v>
      </c>
      <c r="B617" s="4">
        <v>32.406199999999998</v>
      </c>
      <c r="C617" s="5">
        <f t="shared" si="50"/>
        <v>0.82861243845273347</v>
      </c>
      <c r="D617" s="5">
        <f t="shared" si="51"/>
        <v>0.54587505221879329</v>
      </c>
      <c r="E617" s="5">
        <v>127.446</v>
      </c>
      <c r="F617" s="5">
        <v>45.68</v>
      </c>
      <c r="G617" s="5">
        <f t="shared" si="52"/>
        <v>0.77525198761504444</v>
      </c>
      <c r="H617" s="5">
        <f t="shared" si="53"/>
        <v>0.38295803222615316</v>
      </c>
      <c r="I617" s="7"/>
      <c r="J617" s="7"/>
      <c r="K617" s="7"/>
      <c r="L617" s="7"/>
    </row>
    <row r="618" spans="1:12" ht="20" customHeight="1" x14ac:dyDescent="0.15">
      <c r="A618" s="25">
        <v>91.36</v>
      </c>
      <c r="B618" s="4">
        <v>34.284599999999998</v>
      </c>
      <c r="C618" s="5">
        <f t="shared" si="50"/>
        <v>0.8299569396246298</v>
      </c>
      <c r="D618" s="5">
        <f t="shared" si="51"/>
        <v>0.5775162720498066</v>
      </c>
      <c r="E618" s="5">
        <v>127.65300000000001</v>
      </c>
      <c r="F618" s="5">
        <v>44.234000000000002</v>
      </c>
      <c r="G618" s="5">
        <f t="shared" si="52"/>
        <v>0.77651116531725806</v>
      </c>
      <c r="H618" s="5">
        <f t="shared" si="53"/>
        <v>0.37083549906943214</v>
      </c>
      <c r="I618" s="7"/>
      <c r="J618" s="7"/>
      <c r="K618" s="7"/>
      <c r="L618" s="7"/>
    </row>
    <row r="619" spans="1:12" ht="20" customHeight="1" x14ac:dyDescent="0.15">
      <c r="A619" s="25">
        <v>91.509</v>
      </c>
      <c r="B619" s="4">
        <v>34.323900000000002</v>
      </c>
      <c r="C619" s="5">
        <f t="shared" si="50"/>
        <v>0.83131052526390381</v>
      </c>
      <c r="D619" s="5">
        <f t="shared" si="51"/>
        <v>0.57817827159162882</v>
      </c>
      <c r="E619" s="5">
        <v>127.861</v>
      </c>
      <c r="F619" s="5">
        <v>40.774999999999999</v>
      </c>
      <c r="G619" s="5">
        <f t="shared" si="52"/>
        <v>0.77777642600354036</v>
      </c>
      <c r="H619" s="5">
        <f t="shared" si="53"/>
        <v>0.34183699133146661</v>
      </c>
      <c r="I619" s="7"/>
      <c r="J619" s="7"/>
      <c r="K619" s="7"/>
      <c r="L619" s="7"/>
    </row>
    <row r="620" spans="1:12" ht="20" customHeight="1" x14ac:dyDescent="0.15">
      <c r="A620" s="25">
        <v>91.656999999999996</v>
      </c>
      <c r="B620" s="4">
        <v>32.608499999999999</v>
      </c>
      <c r="C620" s="5">
        <f t="shared" si="50"/>
        <v>0.83265502643580003</v>
      </c>
      <c r="D620" s="5">
        <f t="shared" si="51"/>
        <v>0.54928274960583234</v>
      </c>
      <c r="E620" s="5">
        <v>128.06800000000001</v>
      </c>
      <c r="F620" s="5">
        <v>39.180999999999997</v>
      </c>
      <c r="G620" s="5">
        <f t="shared" si="52"/>
        <v>0.77903560370575398</v>
      </c>
      <c r="H620" s="5">
        <f t="shared" si="53"/>
        <v>0.32847370097751544</v>
      </c>
      <c r="I620" s="7"/>
      <c r="J620" s="7"/>
      <c r="K620" s="7"/>
      <c r="L620" s="7"/>
    </row>
    <row r="621" spans="1:12" ht="20" customHeight="1" x14ac:dyDescent="0.15">
      <c r="A621" s="25">
        <v>91.805999999999997</v>
      </c>
      <c r="B621" s="4">
        <v>26.784199999999998</v>
      </c>
      <c r="C621" s="5">
        <f t="shared" si="50"/>
        <v>0.83400861207507404</v>
      </c>
      <c r="D621" s="5">
        <f t="shared" si="51"/>
        <v>0.4511737437169</v>
      </c>
      <c r="E621" s="5">
        <v>128.27600000000001</v>
      </c>
      <c r="F621" s="5">
        <v>39.012999999999998</v>
      </c>
      <c r="G621" s="5">
        <f t="shared" si="52"/>
        <v>0.78030086439203616</v>
      </c>
      <c r="H621" s="5">
        <f t="shared" si="53"/>
        <v>0.32706527388876777</v>
      </c>
      <c r="I621" s="7"/>
      <c r="J621" s="7"/>
      <c r="K621" s="7"/>
      <c r="L621" s="7"/>
    </row>
    <row r="622" spans="1:12" ht="20" customHeight="1" x14ac:dyDescent="0.15">
      <c r="A622" s="25">
        <v>91.953999999999994</v>
      </c>
      <c r="B622" s="4">
        <v>29.767399999999999</v>
      </c>
      <c r="C622" s="5">
        <f t="shared" si="50"/>
        <v>0.83535311324697026</v>
      </c>
      <c r="D622" s="5">
        <f t="shared" si="51"/>
        <v>0.50142506771598361</v>
      </c>
      <c r="E622" s="5">
        <v>128.48400000000001</v>
      </c>
      <c r="F622" s="5">
        <v>40.962000000000003</v>
      </c>
      <c r="G622" s="5">
        <f t="shared" si="52"/>
        <v>0.78156612507831846</v>
      </c>
      <c r="H622" s="5">
        <f t="shared" si="53"/>
        <v>0.34340470481715601</v>
      </c>
      <c r="I622" s="7"/>
      <c r="J622" s="7"/>
      <c r="K622" s="7"/>
      <c r="L622" s="7"/>
    </row>
    <row r="623" spans="1:12" ht="20" customHeight="1" x14ac:dyDescent="0.15">
      <c r="A623" s="25">
        <v>92.102999999999994</v>
      </c>
      <c r="B623" s="4">
        <v>31.280899999999999</v>
      </c>
      <c r="C623" s="5">
        <f t="shared" si="50"/>
        <v>0.83670669888624427</v>
      </c>
      <c r="D623" s="5">
        <f t="shared" si="51"/>
        <v>0.52691963022356381</v>
      </c>
      <c r="E623" s="5">
        <v>128.691</v>
      </c>
      <c r="F623" s="5">
        <v>45.344000000000001</v>
      </c>
      <c r="G623" s="5">
        <f t="shared" si="52"/>
        <v>0.78282530278053208</v>
      </c>
      <c r="H623" s="5">
        <f t="shared" si="53"/>
        <v>0.38014117804865782</v>
      </c>
      <c r="I623" s="7"/>
      <c r="J623" s="7"/>
      <c r="K623" s="7"/>
      <c r="L623" s="7"/>
    </row>
    <row r="624" spans="1:12" ht="20" customHeight="1" x14ac:dyDescent="0.15">
      <c r="A624" s="25">
        <v>92.251999999999995</v>
      </c>
      <c r="B624" s="4">
        <v>32.731900000000003</v>
      </c>
      <c r="C624" s="5">
        <f t="shared" si="50"/>
        <v>0.83806028452551817</v>
      </c>
      <c r="D624" s="5">
        <f t="shared" si="51"/>
        <v>0.55136139447761001</v>
      </c>
      <c r="E624" s="5">
        <v>128.899</v>
      </c>
      <c r="F624" s="5">
        <v>46.594999999999999</v>
      </c>
      <c r="G624" s="5">
        <f t="shared" si="52"/>
        <v>0.78409056346681427</v>
      </c>
      <c r="H624" s="5">
        <f t="shared" si="53"/>
        <v>0.39062892976308244</v>
      </c>
      <c r="I624" s="7"/>
      <c r="J624" s="7"/>
      <c r="K624" s="7"/>
      <c r="L624" s="7"/>
    </row>
    <row r="625" spans="1:12" ht="20" customHeight="1" x14ac:dyDescent="0.15">
      <c r="A625" s="25">
        <v>92.4</v>
      </c>
      <c r="B625" s="4">
        <v>32.839799999999997</v>
      </c>
      <c r="C625" s="5">
        <f t="shared" si="50"/>
        <v>0.83940478569741461</v>
      </c>
      <c r="D625" s="5">
        <f t="shared" si="51"/>
        <v>0.553178945382511</v>
      </c>
      <c r="E625" s="5">
        <v>129.10599999999999</v>
      </c>
      <c r="F625" s="5">
        <v>45.661000000000001</v>
      </c>
      <c r="G625" s="5">
        <f t="shared" si="52"/>
        <v>0.78534974116902789</v>
      </c>
      <c r="H625" s="5">
        <f t="shared" si="53"/>
        <v>0.38279874582921147</v>
      </c>
      <c r="I625" s="7"/>
      <c r="J625" s="7"/>
      <c r="K625" s="7"/>
      <c r="L625" s="7"/>
    </row>
    <row r="626" spans="1:12" ht="20" customHeight="1" x14ac:dyDescent="0.15">
      <c r="A626" s="25">
        <v>92.549000000000007</v>
      </c>
      <c r="B626" s="4">
        <v>31.0839</v>
      </c>
      <c r="C626" s="5">
        <f t="shared" si="50"/>
        <v>0.84075837133668851</v>
      </c>
      <c r="D626" s="5">
        <f t="shared" si="51"/>
        <v>0.52360121012842453</v>
      </c>
      <c r="E626" s="5">
        <v>129.31399999999999</v>
      </c>
      <c r="F626" s="5">
        <v>49.393000000000001</v>
      </c>
      <c r="G626" s="5">
        <f t="shared" si="52"/>
        <v>0.78661500185531008</v>
      </c>
      <c r="H626" s="5">
        <f t="shared" si="53"/>
        <v>0.41408594758639194</v>
      </c>
      <c r="I626" s="7"/>
      <c r="J626" s="7"/>
      <c r="K626" s="7"/>
      <c r="L626" s="7"/>
    </row>
    <row r="627" spans="1:12" ht="20" customHeight="1" x14ac:dyDescent="0.15">
      <c r="A627" s="25">
        <v>92.697000000000003</v>
      </c>
      <c r="B627" s="4">
        <v>32.684199999999997</v>
      </c>
      <c r="C627" s="5">
        <f t="shared" si="50"/>
        <v>0.84210287250858484</v>
      </c>
      <c r="D627" s="5">
        <f t="shared" si="51"/>
        <v>0.55055789885051265</v>
      </c>
      <c r="E627" s="5">
        <v>129.52099999999999</v>
      </c>
      <c r="F627" s="5">
        <v>41.841000000000001</v>
      </c>
      <c r="G627" s="5">
        <f t="shared" si="52"/>
        <v>0.7878741795575237</v>
      </c>
      <c r="H627" s="5">
        <f t="shared" si="53"/>
        <v>0.35077379654935364</v>
      </c>
      <c r="I627" s="7"/>
      <c r="J627" s="7"/>
      <c r="K627" s="7"/>
      <c r="L627" s="7"/>
    </row>
    <row r="628" spans="1:12" ht="20" customHeight="1" x14ac:dyDescent="0.15">
      <c r="A628" s="25">
        <v>92.846000000000004</v>
      </c>
      <c r="B628" s="4">
        <v>28.469899999999999</v>
      </c>
      <c r="C628" s="5">
        <f t="shared" si="50"/>
        <v>0.84345645814785886</v>
      </c>
      <c r="D628" s="5">
        <f t="shared" si="51"/>
        <v>0.47956897597261711</v>
      </c>
      <c r="E628" s="5">
        <v>129.72900000000001</v>
      </c>
      <c r="F628" s="5">
        <v>41.536000000000001</v>
      </c>
      <c r="G628" s="5">
        <f t="shared" si="52"/>
        <v>0.78913944024380611</v>
      </c>
      <c r="H628" s="5">
        <f t="shared" si="53"/>
        <v>0.34821683070371057</v>
      </c>
      <c r="I628" s="7"/>
      <c r="J628" s="7"/>
      <c r="K628" s="7"/>
      <c r="L628" s="7"/>
    </row>
    <row r="629" spans="1:12" ht="20" customHeight="1" x14ac:dyDescent="0.15">
      <c r="A629" s="25">
        <v>92.994</v>
      </c>
      <c r="B629" s="4">
        <v>27.440799999999999</v>
      </c>
      <c r="C629" s="5">
        <f t="shared" si="50"/>
        <v>0.84480095931975507</v>
      </c>
      <c r="D629" s="5">
        <f t="shared" si="51"/>
        <v>0.46223402104922717</v>
      </c>
      <c r="E629" s="5">
        <v>129.93700000000001</v>
      </c>
      <c r="F629" s="5">
        <v>45.433</v>
      </c>
      <c r="G629" s="5">
        <f t="shared" si="52"/>
        <v>0.7904047009300883</v>
      </c>
      <c r="H629" s="5">
        <f t="shared" si="53"/>
        <v>0.38088730906591106</v>
      </c>
      <c r="I629" s="7"/>
      <c r="J629" s="7"/>
      <c r="K629" s="7"/>
      <c r="L629" s="7"/>
    </row>
    <row r="630" spans="1:12" ht="20" customHeight="1" x14ac:dyDescent="0.15">
      <c r="A630" s="25">
        <v>93.143000000000001</v>
      </c>
      <c r="B630" s="4">
        <v>27.887599999999999</v>
      </c>
      <c r="C630" s="5">
        <f t="shared" si="50"/>
        <v>0.84615454495902909</v>
      </c>
      <c r="D630" s="5">
        <f t="shared" si="51"/>
        <v>0.46976026520409125</v>
      </c>
      <c r="E630" s="5">
        <v>130.14400000000001</v>
      </c>
      <c r="F630" s="5">
        <v>43.74</v>
      </c>
      <c r="G630" s="5">
        <f t="shared" si="52"/>
        <v>0.79166387863230192</v>
      </c>
      <c r="H630" s="5">
        <f t="shared" si="53"/>
        <v>0.3666940527489479</v>
      </c>
      <c r="I630" s="7"/>
      <c r="J630" s="7"/>
      <c r="K630" s="7"/>
      <c r="L630" s="7"/>
    </row>
    <row r="631" spans="1:12" ht="20" customHeight="1" x14ac:dyDescent="0.15">
      <c r="A631" s="25">
        <v>93.290999999999997</v>
      </c>
      <c r="B631" s="4">
        <v>25.523</v>
      </c>
      <c r="C631" s="5">
        <f t="shared" si="50"/>
        <v>0.8474990461309253</v>
      </c>
      <c r="D631" s="5">
        <f t="shared" si="51"/>
        <v>0.42992911719918603</v>
      </c>
      <c r="E631" s="5">
        <v>130.352</v>
      </c>
      <c r="F631" s="5">
        <v>39.229999999999997</v>
      </c>
      <c r="G631" s="5">
        <f t="shared" si="52"/>
        <v>0.79292913931858411</v>
      </c>
      <c r="H631" s="5">
        <f t="shared" si="53"/>
        <v>0.32888449221173355</v>
      </c>
      <c r="I631" s="7"/>
      <c r="J631" s="7"/>
      <c r="K631" s="7"/>
      <c r="L631" s="7"/>
    </row>
    <row r="632" spans="1:12" ht="20" customHeight="1" x14ac:dyDescent="0.15">
      <c r="A632" s="25">
        <v>93.44</v>
      </c>
      <c r="B632" s="4">
        <v>24.370699999999999</v>
      </c>
      <c r="C632" s="5">
        <f t="shared" si="50"/>
        <v>0.84885263177019932</v>
      </c>
      <c r="D632" s="5">
        <f t="shared" si="51"/>
        <v>0.41051888635842976</v>
      </c>
      <c r="E632" s="5">
        <v>130.559</v>
      </c>
      <c r="F632" s="5">
        <v>41.063000000000002</v>
      </c>
      <c r="G632" s="5">
        <f t="shared" si="52"/>
        <v>0.79418831702079773</v>
      </c>
      <c r="H632" s="5">
        <f t="shared" si="53"/>
        <v>0.34425143776931977</v>
      </c>
      <c r="I632" s="7"/>
      <c r="J632" s="7"/>
      <c r="K632" s="7"/>
      <c r="L632" s="7"/>
    </row>
    <row r="633" spans="1:12" ht="20" customHeight="1" x14ac:dyDescent="0.15">
      <c r="A633" s="25">
        <v>93.588999999999999</v>
      </c>
      <c r="B633" s="4">
        <v>28.979399999999998</v>
      </c>
      <c r="C633" s="5">
        <f t="shared" si="50"/>
        <v>0.85020621740947322</v>
      </c>
      <c r="D633" s="5">
        <f t="shared" si="51"/>
        <v>0.48815138733542657</v>
      </c>
      <c r="E633" s="5">
        <v>130.767</v>
      </c>
      <c r="F633" s="5">
        <v>43.280999999999999</v>
      </c>
      <c r="G633" s="5">
        <f t="shared" si="52"/>
        <v>0.79545357770707992</v>
      </c>
      <c r="H633" s="5">
        <f t="shared" si="53"/>
        <v>0.36284602873861943</v>
      </c>
      <c r="I633" s="7"/>
      <c r="J633" s="7"/>
      <c r="K633" s="7"/>
      <c r="L633" s="7"/>
    </row>
    <row r="634" spans="1:12" ht="20" customHeight="1" x14ac:dyDescent="0.15">
      <c r="A634" s="25">
        <v>93.736999999999995</v>
      </c>
      <c r="B634" s="4">
        <v>26.975300000000001</v>
      </c>
      <c r="C634" s="5">
        <f t="shared" si="50"/>
        <v>0.85155071858136955</v>
      </c>
      <c r="D634" s="5">
        <f t="shared" si="51"/>
        <v>0.45439277965690567</v>
      </c>
      <c r="E634" s="5">
        <v>130.97399999999999</v>
      </c>
      <c r="F634" s="5">
        <v>37.451999999999998</v>
      </c>
      <c r="G634" s="5">
        <f t="shared" si="52"/>
        <v>0.79671275540929354</v>
      </c>
      <c r="H634" s="5">
        <f t="shared" si="53"/>
        <v>0.31397863885582067</v>
      </c>
      <c r="I634" s="7"/>
      <c r="J634" s="7"/>
      <c r="K634" s="7"/>
      <c r="L634" s="7"/>
    </row>
    <row r="635" spans="1:12" ht="20" customHeight="1" x14ac:dyDescent="0.15">
      <c r="A635" s="25">
        <v>93.885999999999996</v>
      </c>
      <c r="B635" s="4">
        <v>26.356100000000001</v>
      </c>
      <c r="C635" s="5">
        <f t="shared" si="50"/>
        <v>0.85290430422064345</v>
      </c>
      <c r="D635" s="5">
        <f t="shared" si="51"/>
        <v>0.44396249679949334</v>
      </c>
      <c r="E635" s="5">
        <v>131.18199999999999</v>
      </c>
      <c r="F635" s="5">
        <v>38.896000000000001</v>
      </c>
      <c r="G635" s="5">
        <f t="shared" si="52"/>
        <v>0.79797801609557573</v>
      </c>
      <c r="H635" s="5">
        <f t="shared" si="53"/>
        <v>0.32608440502338998</v>
      </c>
      <c r="I635" s="7"/>
      <c r="J635" s="7"/>
      <c r="K635" s="7"/>
      <c r="L635" s="7"/>
    </row>
    <row r="636" spans="1:12" ht="20" customHeight="1" x14ac:dyDescent="0.15">
      <c r="A636" s="25">
        <v>94.034000000000006</v>
      </c>
      <c r="B636" s="4">
        <v>24.5319</v>
      </c>
      <c r="C636" s="5">
        <f t="shared" si="50"/>
        <v>0.85424880539253989</v>
      </c>
      <c r="D636" s="5">
        <f t="shared" si="51"/>
        <v>0.41323426361394477</v>
      </c>
      <c r="E636" s="5">
        <v>131.38999999999999</v>
      </c>
      <c r="F636" s="5">
        <v>43.067</v>
      </c>
      <c r="G636" s="5">
        <f t="shared" si="52"/>
        <v>0.79924327678185803</v>
      </c>
      <c r="H636" s="5">
        <f t="shared" si="53"/>
        <v>0.3610519608993813</v>
      </c>
      <c r="I636" s="7"/>
      <c r="J636" s="7"/>
      <c r="K636" s="7"/>
      <c r="L636" s="7"/>
    </row>
    <row r="637" spans="1:12" ht="20" customHeight="1" x14ac:dyDescent="0.15">
      <c r="A637" s="25">
        <v>94.183000000000007</v>
      </c>
      <c r="B637" s="4">
        <v>28.8916</v>
      </c>
      <c r="C637" s="5">
        <f t="shared" si="50"/>
        <v>0.85560239103181379</v>
      </c>
      <c r="D637" s="5">
        <f t="shared" si="51"/>
        <v>0.48667241634886199</v>
      </c>
      <c r="E637" s="5">
        <v>131.59700000000001</v>
      </c>
      <c r="F637" s="5">
        <v>49.000999999999998</v>
      </c>
      <c r="G637" s="5">
        <f t="shared" si="52"/>
        <v>0.80050245448407176</v>
      </c>
      <c r="H637" s="5">
        <f t="shared" si="53"/>
        <v>0.41079961771264734</v>
      </c>
      <c r="I637" s="7"/>
      <c r="J637" s="7"/>
      <c r="K637" s="7"/>
      <c r="L637" s="7"/>
    </row>
    <row r="638" spans="1:12" ht="20" customHeight="1" x14ac:dyDescent="0.15">
      <c r="A638" s="25">
        <v>94.331000000000003</v>
      </c>
      <c r="B638" s="4">
        <v>28.011900000000001</v>
      </c>
      <c r="C638" s="5">
        <f t="shared" si="50"/>
        <v>0.85694689220371012</v>
      </c>
      <c r="D638" s="5">
        <f t="shared" si="51"/>
        <v>0.47185407037071975</v>
      </c>
      <c r="E638" s="5">
        <v>131.80500000000001</v>
      </c>
      <c r="F638" s="5">
        <v>49.994999999999997</v>
      </c>
      <c r="G638" s="5">
        <f t="shared" si="52"/>
        <v>0.80176771517035406</v>
      </c>
      <c r="H638" s="5">
        <f t="shared" si="53"/>
        <v>0.41913281132107105</v>
      </c>
      <c r="I638" s="7"/>
      <c r="J638" s="7"/>
      <c r="K638" s="7"/>
      <c r="L638" s="7"/>
    </row>
    <row r="639" spans="1:12" ht="20" customHeight="1" x14ac:dyDescent="0.15">
      <c r="A639" s="25">
        <v>94.48</v>
      </c>
      <c r="B639" s="4">
        <v>30.017800000000001</v>
      </c>
      <c r="C639" s="5">
        <f t="shared" si="50"/>
        <v>0.85830047784298413</v>
      </c>
      <c r="D639" s="5">
        <f t="shared" si="51"/>
        <v>0.50564299863894246</v>
      </c>
      <c r="E639" s="5">
        <v>132.012</v>
      </c>
      <c r="F639" s="5">
        <v>47.962000000000003</v>
      </c>
      <c r="G639" s="5">
        <f t="shared" si="52"/>
        <v>0.80302689287256757</v>
      </c>
      <c r="H639" s="5">
        <f t="shared" si="53"/>
        <v>0.40208916684830909</v>
      </c>
      <c r="I639" s="7"/>
      <c r="J639" s="7"/>
      <c r="K639" s="7"/>
      <c r="L639" s="7"/>
    </row>
    <row r="640" spans="1:12" ht="20" customHeight="1" x14ac:dyDescent="0.15">
      <c r="A640" s="25">
        <v>94.628</v>
      </c>
      <c r="B640" s="4">
        <v>28.8246</v>
      </c>
      <c r="C640" s="5">
        <f t="shared" si="50"/>
        <v>0.85964497901488035</v>
      </c>
      <c r="D640" s="5">
        <f t="shared" si="51"/>
        <v>0.48554381662107349</v>
      </c>
      <c r="E640" s="5">
        <v>132.22</v>
      </c>
      <c r="F640" s="5">
        <v>46.198</v>
      </c>
      <c r="G640" s="5">
        <f t="shared" si="52"/>
        <v>0.80429215355884986</v>
      </c>
      <c r="H640" s="5">
        <f t="shared" si="53"/>
        <v>0.38730068241645849</v>
      </c>
      <c r="I640" s="7"/>
      <c r="J640" s="7"/>
      <c r="K640" s="7"/>
      <c r="L640" s="7"/>
    </row>
    <row r="641" spans="1:12" ht="20" customHeight="1" x14ac:dyDescent="0.15">
      <c r="A641" s="25">
        <v>94.777000000000001</v>
      </c>
      <c r="B641" s="4">
        <v>27.5915</v>
      </c>
      <c r="C641" s="5">
        <f t="shared" si="50"/>
        <v>0.86099856465415436</v>
      </c>
      <c r="D641" s="5">
        <f t="shared" si="51"/>
        <v>0.4647725281981484</v>
      </c>
      <c r="E641" s="5">
        <v>132.42699999999999</v>
      </c>
      <c r="F641" s="5">
        <v>47.838000000000001</v>
      </c>
      <c r="G641" s="5">
        <f t="shared" si="52"/>
        <v>0.80555133126106337</v>
      </c>
      <c r="H641" s="5">
        <f t="shared" si="53"/>
        <v>0.40104961352090007</v>
      </c>
      <c r="I641" s="7"/>
      <c r="J641" s="7"/>
      <c r="K641" s="7"/>
      <c r="L641" s="7"/>
    </row>
    <row r="642" spans="1:12" ht="20" customHeight="1" x14ac:dyDescent="0.15">
      <c r="A642" s="25">
        <v>94.926000000000002</v>
      </c>
      <c r="B642" s="4">
        <v>30.228899999999999</v>
      </c>
      <c r="C642" s="5">
        <f t="shared" si="50"/>
        <v>0.86235215029342827</v>
      </c>
      <c r="D642" s="5">
        <f t="shared" si="51"/>
        <v>0.50919893002007899</v>
      </c>
      <c r="E642" s="5">
        <v>132.63499999999999</v>
      </c>
      <c r="F642" s="5">
        <v>54.273000000000003</v>
      </c>
      <c r="G642" s="5">
        <f t="shared" si="52"/>
        <v>0.80681659194734567</v>
      </c>
      <c r="H642" s="5">
        <f t="shared" si="53"/>
        <v>0.45499740111668152</v>
      </c>
      <c r="I642" s="7"/>
      <c r="J642" s="7"/>
      <c r="K642" s="7"/>
      <c r="L642" s="7"/>
    </row>
    <row r="643" spans="1:12" ht="20" customHeight="1" x14ac:dyDescent="0.15">
      <c r="A643" s="25">
        <v>95.073999999999998</v>
      </c>
      <c r="B643" s="4">
        <v>30.755199999999999</v>
      </c>
      <c r="C643" s="5">
        <f t="shared" ref="C643:C706" si="54">$A643/110.078</f>
        <v>0.86369665146532459</v>
      </c>
      <c r="D643" s="5">
        <f t="shared" ref="D643:D706" si="55">B643/59.3656</f>
        <v>0.51806433355343828</v>
      </c>
      <c r="E643" s="5">
        <v>132.84299999999999</v>
      </c>
      <c r="F643" s="5">
        <v>48.841000000000001</v>
      </c>
      <c r="G643" s="5">
        <f t="shared" ref="G643:G706" si="56">E643/164.393</f>
        <v>0.80808185263362786</v>
      </c>
      <c r="H643" s="5">
        <f t="shared" ref="H643:H706" si="57">F643/119.282</f>
        <v>0.40945825858050672</v>
      </c>
      <c r="I643" s="7"/>
      <c r="J643" s="7"/>
      <c r="K643" s="7"/>
      <c r="L643" s="7"/>
    </row>
    <row r="644" spans="1:12" ht="20" customHeight="1" x14ac:dyDescent="0.15">
      <c r="A644" s="25">
        <v>95.222999999999999</v>
      </c>
      <c r="B644" s="4">
        <v>27.8795</v>
      </c>
      <c r="C644" s="5">
        <f t="shared" si="54"/>
        <v>0.8650502371045985</v>
      </c>
      <c r="D644" s="5">
        <f t="shared" si="55"/>
        <v>0.46962382255043322</v>
      </c>
      <c r="E644" s="5">
        <v>133.05000000000001</v>
      </c>
      <c r="F644" s="5">
        <v>45.213000000000001</v>
      </c>
      <c r="G644" s="5">
        <f t="shared" si="56"/>
        <v>0.80934103033584159</v>
      </c>
      <c r="H644" s="5">
        <f t="shared" si="57"/>
        <v>0.3790429402592177</v>
      </c>
      <c r="I644" s="7"/>
      <c r="J644" s="7"/>
      <c r="K644" s="7"/>
      <c r="L644" s="7"/>
    </row>
    <row r="645" spans="1:12" ht="20" customHeight="1" x14ac:dyDescent="0.15">
      <c r="A645" s="25">
        <v>95.370999999999995</v>
      </c>
      <c r="B645" s="4">
        <v>26.361899999999999</v>
      </c>
      <c r="C645" s="5">
        <f t="shared" si="54"/>
        <v>0.86639473827649482</v>
      </c>
      <c r="D645" s="5">
        <f t="shared" si="55"/>
        <v>0.44406019647742123</v>
      </c>
      <c r="E645" s="5">
        <v>133.25800000000001</v>
      </c>
      <c r="F645" s="5">
        <v>40.149000000000001</v>
      </c>
      <c r="G645" s="5">
        <f t="shared" si="56"/>
        <v>0.81060629102212389</v>
      </c>
      <c r="H645" s="5">
        <f t="shared" si="57"/>
        <v>0.33658892372696636</v>
      </c>
      <c r="I645" s="7"/>
      <c r="J645" s="7"/>
      <c r="K645" s="7"/>
      <c r="L645" s="7"/>
    </row>
    <row r="646" spans="1:12" ht="20" customHeight="1" x14ac:dyDescent="0.15">
      <c r="A646" s="25">
        <v>95.52</v>
      </c>
      <c r="B646" s="4">
        <v>28.068899999999999</v>
      </c>
      <c r="C646" s="5">
        <f t="shared" si="54"/>
        <v>0.86774832391576873</v>
      </c>
      <c r="D646" s="5">
        <f t="shared" si="55"/>
        <v>0.47281422237794274</v>
      </c>
      <c r="E646" s="5">
        <v>133.465</v>
      </c>
      <c r="F646" s="5">
        <v>40.664999999999999</v>
      </c>
      <c r="G646" s="5">
        <f t="shared" si="56"/>
        <v>0.8118654687243374</v>
      </c>
      <c r="H646" s="5">
        <f t="shared" si="57"/>
        <v>0.34091480692811993</v>
      </c>
      <c r="I646" s="7"/>
      <c r="J646" s="7"/>
      <c r="K646" s="7"/>
      <c r="L646" s="7"/>
    </row>
    <row r="647" spans="1:12" ht="20" customHeight="1" x14ac:dyDescent="0.15">
      <c r="A647" s="25">
        <v>95.668000000000006</v>
      </c>
      <c r="B647" s="4">
        <v>30.522099999999998</v>
      </c>
      <c r="C647" s="5">
        <f t="shared" si="54"/>
        <v>0.86909282508766517</v>
      </c>
      <c r="D647" s="5">
        <f t="shared" si="55"/>
        <v>0.51413781718705776</v>
      </c>
      <c r="E647" s="5">
        <v>133.673</v>
      </c>
      <c r="F647" s="5">
        <v>46.314</v>
      </c>
      <c r="G647" s="5">
        <f t="shared" si="56"/>
        <v>0.8131307294106197</v>
      </c>
      <c r="H647" s="5">
        <f t="shared" si="57"/>
        <v>0.38827316778726045</v>
      </c>
      <c r="I647" s="7"/>
      <c r="J647" s="7"/>
      <c r="K647" s="7"/>
      <c r="L647" s="7"/>
    </row>
    <row r="648" spans="1:12" ht="20" customHeight="1" x14ac:dyDescent="0.15">
      <c r="A648" s="25">
        <v>95.816999999999993</v>
      </c>
      <c r="B648" s="4">
        <v>28.548400000000001</v>
      </c>
      <c r="C648" s="5">
        <f t="shared" si="54"/>
        <v>0.87044641072693896</v>
      </c>
      <c r="D648" s="5">
        <f t="shared" si="55"/>
        <v>0.48089129057905589</v>
      </c>
      <c r="E648" s="5">
        <v>133.88</v>
      </c>
      <c r="F648" s="5">
        <v>42.16</v>
      </c>
      <c r="G648" s="5">
        <f t="shared" si="56"/>
        <v>0.81438990711283321</v>
      </c>
      <c r="H648" s="5">
        <f t="shared" si="57"/>
        <v>0.353448131319059</v>
      </c>
      <c r="I648" s="7"/>
      <c r="J648" s="7"/>
      <c r="K648" s="7"/>
      <c r="L648" s="7"/>
    </row>
    <row r="649" spans="1:12" ht="20" customHeight="1" x14ac:dyDescent="0.15">
      <c r="A649" s="25">
        <v>95.965000000000003</v>
      </c>
      <c r="B649" s="4">
        <v>26.911200000000001</v>
      </c>
      <c r="C649" s="5">
        <f t="shared" si="54"/>
        <v>0.8717909118988354</v>
      </c>
      <c r="D649" s="5">
        <f t="shared" si="55"/>
        <v>0.45331302976808119</v>
      </c>
      <c r="E649" s="5">
        <v>134.08799999999999</v>
      </c>
      <c r="F649" s="5">
        <v>44.158999999999999</v>
      </c>
      <c r="G649" s="5">
        <f t="shared" si="56"/>
        <v>0.81565516779911551</v>
      </c>
      <c r="H649" s="5">
        <f t="shared" si="57"/>
        <v>0.37020673697624118</v>
      </c>
      <c r="I649" s="7"/>
      <c r="J649" s="7"/>
      <c r="K649" s="7"/>
      <c r="L649" s="7"/>
    </row>
    <row r="650" spans="1:12" ht="20" customHeight="1" x14ac:dyDescent="0.15">
      <c r="A650" s="25">
        <v>96.114000000000004</v>
      </c>
      <c r="B650" s="4">
        <v>28.845199999999998</v>
      </c>
      <c r="C650" s="5">
        <f t="shared" si="54"/>
        <v>0.87314449753810941</v>
      </c>
      <c r="D650" s="5">
        <f t="shared" si="55"/>
        <v>0.48589081892543828</v>
      </c>
      <c r="E650" s="5">
        <v>134.29499999999999</v>
      </c>
      <c r="F650" s="5">
        <v>38.796999999999997</v>
      </c>
      <c r="G650" s="5">
        <f t="shared" si="56"/>
        <v>0.81691434550132902</v>
      </c>
      <c r="H650" s="5">
        <f t="shared" si="57"/>
        <v>0.32525443906037793</v>
      </c>
      <c r="I650" s="7"/>
      <c r="J650" s="7"/>
      <c r="K650" s="7"/>
      <c r="L650" s="7"/>
    </row>
    <row r="651" spans="1:12" ht="20" customHeight="1" x14ac:dyDescent="0.15">
      <c r="A651" s="25">
        <v>96.262</v>
      </c>
      <c r="B651" s="4">
        <v>32.124299999999998</v>
      </c>
      <c r="C651" s="5">
        <f t="shared" si="54"/>
        <v>0.87448899871000563</v>
      </c>
      <c r="D651" s="5">
        <f t="shared" si="55"/>
        <v>0.54112651097605347</v>
      </c>
      <c r="E651" s="5">
        <v>134.50299999999999</v>
      </c>
      <c r="F651" s="5">
        <v>46.274999999999999</v>
      </c>
      <c r="G651" s="5">
        <f t="shared" si="56"/>
        <v>0.81817960618761132</v>
      </c>
      <c r="H651" s="5">
        <f t="shared" si="57"/>
        <v>0.38794621149880115</v>
      </c>
      <c r="I651" s="7"/>
      <c r="J651" s="7"/>
      <c r="K651" s="7"/>
      <c r="L651" s="7"/>
    </row>
    <row r="652" spans="1:12" ht="20" customHeight="1" x14ac:dyDescent="0.15">
      <c r="A652" s="25">
        <v>96.411000000000001</v>
      </c>
      <c r="B652" s="4">
        <v>31.314800000000002</v>
      </c>
      <c r="C652" s="5">
        <f t="shared" si="54"/>
        <v>0.87584258434927964</v>
      </c>
      <c r="D652" s="5">
        <f t="shared" si="55"/>
        <v>0.52749066799628075</v>
      </c>
      <c r="E652" s="5">
        <v>134.71100000000001</v>
      </c>
      <c r="F652" s="5">
        <v>43.771000000000001</v>
      </c>
      <c r="G652" s="5">
        <f t="shared" si="56"/>
        <v>0.81944486687389373</v>
      </c>
      <c r="H652" s="5">
        <f t="shared" si="57"/>
        <v>0.36695394108080015</v>
      </c>
      <c r="I652" s="7"/>
      <c r="J652" s="7"/>
      <c r="K652" s="7"/>
      <c r="L652" s="7"/>
    </row>
    <row r="653" spans="1:12" ht="20" customHeight="1" x14ac:dyDescent="0.15">
      <c r="A653" s="25">
        <v>96.56</v>
      </c>
      <c r="B653" s="4">
        <v>31.684200000000001</v>
      </c>
      <c r="C653" s="5">
        <f t="shared" si="54"/>
        <v>0.87719616998855354</v>
      </c>
      <c r="D653" s="5">
        <f t="shared" si="55"/>
        <v>0.53371312679396821</v>
      </c>
      <c r="E653" s="5">
        <v>134.91800000000001</v>
      </c>
      <c r="F653" s="5">
        <v>42.615000000000002</v>
      </c>
      <c r="G653" s="5">
        <f t="shared" si="56"/>
        <v>0.82070404457610724</v>
      </c>
      <c r="H653" s="5">
        <f t="shared" si="57"/>
        <v>0.357262621351084</v>
      </c>
      <c r="I653" s="7"/>
      <c r="J653" s="7"/>
      <c r="K653" s="7"/>
      <c r="L653" s="7"/>
    </row>
    <row r="654" spans="1:12" ht="20" customHeight="1" x14ac:dyDescent="0.15">
      <c r="A654" s="25">
        <v>96.707999999999998</v>
      </c>
      <c r="B654" s="4">
        <v>29.423200000000001</v>
      </c>
      <c r="C654" s="5">
        <f t="shared" si="54"/>
        <v>0.87854067116044987</v>
      </c>
      <c r="D654" s="5">
        <f t="shared" si="55"/>
        <v>0.49562709717412107</v>
      </c>
      <c r="E654" s="5">
        <v>135.126</v>
      </c>
      <c r="F654" s="5">
        <v>41.682000000000002</v>
      </c>
      <c r="G654" s="5">
        <f t="shared" si="56"/>
        <v>0.82196930526238954</v>
      </c>
      <c r="H654" s="5">
        <f t="shared" si="57"/>
        <v>0.34944082091178891</v>
      </c>
      <c r="I654" s="7"/>
      <c r="J654" s="7"/>
      <c r="K654" s="7"/>
      <c r="L654" s="7"/>
    </row>
    <row r="655" spans="1:12" ht="20" customHeight="1" x14ac:dyDescent="0.15">
      <c r="A655" s="25">
        <v>96.856999999999999</v>
      </c>
      <c r="B655" s="4">
        <v>27.4422</v>
      </c>
      <c r="C655" s="5">
        <f t="shared" si="54"/>
        <v>0.87989425679972377</v>
      </c>
      <c r="D655" s="5">
        <f t="shared" si="55"/>
        <v>0.46225760373010633</v>
      </c>
      <c r="E655" s="5">
        <v>135.333</v>
      </c>
      <c r="F655" s="5">
        <v>44.545999999999999</v>
      </c>
      <c r="G655" s="5">
        <f t="shared" si="56"/>
        <v>0.82322848296460305</v>
      </c>
      <c r="H655" s="5">
        <f t="shared" si="57"/>
        <v>0.37345114937710638</v>
      </c>
      <c r="I655" s="7"/>
      <c r="J655" s="7"/>
      <c r="K655" s="7"/>
      <c r="L655" s="7"/>
    </row>
    <row r="656" spans="1:12" ht="20" customHeight="1" x14ac:dyDescent="0.15">
      <c r="A656" s="25">
        <v>97.004999999999995</v>
      </c>
      <c r="B656" s="4">
        <v>31.864899999999999</v>
      </c>
      <c r="C656" s="5">
        <f t="shared" si="54"/>
        <v>0.8812387579716201</v>
      </c>
      <c r="D656" s="5">
        <f t="shared" si="55"/>
        <v>0.53675697710458581</v>
      </c>
      <c r="E656" s="5">
        <v>135.541</v>
      </c>
      <c r="F656" s="5">
        <v>40.533000000000001</v>
      </c>
      <c r="G656" s="5">
        <f t="shared" si="56"/>
        <v>0.82449374365088535</v>
      </c>
      <c r="H656" s="5">
        <f t="shared" si="57"/>
        <v>0.33980818564410392</v>
      </c>
      <c r="I656" s="7"/>
      <c r="J656" s="7"/>
      <c r="K656" s="7"/>
      <c r="L656" s="7"/>
    </row>
    <row r="657" spans="1:12" ht="20" customHeight="1" x14ac:dyDescent="0.15">
      <c r="A657" s="25">
        <v>97.153999999999996</v>
      </c>
      <c r="B657" s="4">
        <v>31.785399999999999</v>
      </c>
      <c r="C657" s="5">
        <f t="shared" si="54"/>
        <v>0.882592343610894</v>
      </c>
      <c r="D657" s="5">
        <f t="shared" si="55"/>
        <v>0.53541781772609054</v>
      </c>
      <c r="E657" s="5">
        <v>135.74799999999999</v>
      </c>
      <c r="F657" s="5">
        <v>41.137</v>
      </c>
      <c r="G657" s="5">
        <f t="shared" si="56"/>
        <v>0.82575292135309897</v>
      </c>
      <c r="H657" s="5">
        <f t="shared" si="57"/>
        <v>0.34487181636793485</v>
      </c>
      <c r="I657" s="7"/>
      <c r="J657" s="7"/>
      <c r="K657" s="7"/>
      <c r="L657" s="7"/>
    </row>
    <row r="658" spans="1:12" ht="20" customHeight="1" x14ac:dyDescent="0.15">
      <c r="A658" s="25">
        <v>97.302000000000007</v>
      </c>
      <c r="B658" s="4">
        <v>27.982199999999999</v>
      </c>
      <c r="C658" s="5">
        <f t="shared" si="54"/>
        <v>0.88393684478279044</v>
      </c>
      <c r="D658" s="5">
        <f t="shared" si="55"/>
        <v>0.47135378064064037</v>
      </c>
      <c r="E658" s="5">
        <v>135.95599999999999</v>
      </c>
      <c r="F658" s="5">
        <v>42.371000000000002</v>
      </c>
      <c r="G658" s="5">
        <f t="shared" si="56"/>
        <v>0.82701818203938116</v>
      </c>
      <c r="H658" s="5">
        <f t="shared" si="57"/>
        <v>0.35521704867456955</v>
      </c>
      <c r="I658" s="7"/>
      <c r="J658" s="7"/>
      <c r="K658" s="7"/>
      <c r="L658" s="7"/>
    </row>
    <row r="659" spans="1:12" ht="20" customHeight="1" x14ac:dyDescent="0.15">
      <c r="A659" s="25">
        <v>97.450999999999993</v>
      </c>
      <c r="B659" s="4">
        <v>27.215800000000002</v>
      </c>
      <c r="C659" s="5">
        <f t="shared" si="54"/>
        <v>0.88529043042206423</v>
      </c>
      <c r="D659" s="5">
        <f t="shared" si="55"/>
        <v>0.45844394733650468</v>
      </c>
      <c r="E659" s="5">
        <v>136.16399999999999</v>
      </c>
      <c r="F659" s="5">
        <v>43.271000000000001</v>
      </c>
      <c r="G659" s="5">
        <f t="shared" si="56"/>
        <v>0.82828344272566345</v>
      </c>
      <c r="H659" s="5">
        <f t="shared" si="57"/>
        <v>0.36276219379286062</v>
      </c>
      <c r="I659" s="7"/>
      <c r="J659" s="7"/>
      <c r="K659" s="7"/>
      <c r="L659" s="7"/>
    </row>
    <row r="660" spans="1:12" ht="20" customHeight="1" x14ac:dyDescent="0.15">
      <c r="A660" s="25">
        <v>97.599000000000004</v>
      </c>
      <c r="B660" s="4">
        <v>27.834299999999999</v>
      </c>
      <c r="C660" s="5">
        <f t="shared" si="54"/>
        <v>0.88663493159396067</v>
      </c>
      <c r="D660" s="5">
        <f t="shared" si="55"/>
        <v>0.46886243885347739</v>
      </c>
      <c r="E660" s="5">
        <v>136.37100000000001</v>
      </c>
      <c r="F660" s="5">
        <v>49.113999999999997</v>
      </c>
      <c r="G660" s="5">
        <f t="shared" si="56"/>
        <v>0.82954262042787719</v>
      </c>
      <c r="H660" s="5">
        <f t="shared" si="57"/>
        <v>0.41174695259972166</v>
      </c>
      <c r="I660" s="7"/>
      <c r="J660" s="7"/>
      <c r="K660" s="7"/>
      <c r="L660" s="7"/>
    </row>
    <row r="661" spans="1:12" ht="20" customHeight="1" x14ac:dyDescent="0.15">
      <c r="A661" s="25">
        <v>97.748000000000005</v>
      </c>
      <c r="B661" s="4">
        <v>30.987300000000001</v>
      </c>
      <c r="C661" s="5">
        <f t="shared" si="54"/>
        <v>0.88798851723323469</v>
      </c>
      <c r="D661" s="5">
        <f t="shared" si="55"/>
        <v>0.52197400514776238</v>
      </c>
      <c r="E661" s="5">
        <v>136.57900000000001</v>
      </c>
      <c r="F661" s="5">
        <v>46.698999999999998</v>
      </c>
      <c r="G661" s="5">
        <f t="shared" si="56"/>
        <v>0.83080788111415937</v>
      </c>
      <c r="H661" s="5">
        <f t="shared" si="57"/>
        <v>0.39150081319897384</v>
      </c>
      <c r="I661" s="7"/>
      <c r="J661" s="7"/>
      <c r="K661" s="7"/>
      <c r="L661" s="7"/>
    </row>
    <row r="662" spans="1:12" ht="20" customHeight="1" x14ac:dyDescent="0.15">
      <c r="A662" s="25">
        <v>97.897000000000006</v>
      </c>
      <c r="B662" s="4">
        <v>28.626300000000001</v>
      </c>
      <c r="C662" s="5">
        <f t="shared" si="54"/>
        <v>0.88934210287250859</v>
      </c>
      <c r="D662" s="5">
        <f t="shared" si="55"/>
        <v>0.48220349832226073</v>
      </c>
      <c r="E662" s="5">
        <v>136.786</v>
      </c>
      <c r="F662" s="5">
        <v>37.594999999999999</v>
      </c>
      <c r="G662" s="5">
        <f t="shared" si="56"/>
        <v>0.832067058816373</v>
      </c>
      <c r="H662" s="5">
        <f t="shared" si="57"/>
        <v>0.31517747858017137</v>
      </c>
      <c r="I662" s="7"/>
      <c r="J662" s="7"/>
      <c r="K662" s="7"/>
      <c r="L662" s="7"/>
    </row>
    <row r="663" spans="1:12" ht="20" customHeight="1" x14ac:dyDescent="0.15">
      <c r="A663" s="25">
        <v>98.045000000000002</v>
      </c>
      <c r="B663" s="4">
        <v>34.176299999999998</v>
      </c>
      <c r="C663" s="5">
        <f t="shared" si="54"/>
        <v>0.89068660404440492</v>
      </c>
      <c r="D663" s="5">
        <f t="shared" si="55"/>
        <v>0.57569198323608284</v>
      </c>
      <c r="E663" s="5">
        <v>136.994</v>
      </c>
      <c r="F663" s="5">
        <v>42.085000000000001</v>
      </c>
      <c r="G663" s="5">
        <f t="shared" si="56"/>
        <v>0.83333231950265518</v>
      </c>
      <c r="H663" s="5">
        <f t="shared" si="57"/>
        <v>0.35281936922586815</v>
      </c>
      <c r="I663" s="7"/>
      <c r="J663" s="7"/>
      <c r="K663" s="7"/>
      <c r="L663" s="7"/>
    </row>
    <row r="664" spans="1:12" ht="20" customHeight="1" x14ac:dyDescent="0.15">
      <c r="A664" s="25">
        <v>98.194000000000003</v>
      </c>
      <c r="B664" s="4">
        <v>28.8294</v>
      </c>
      <c r="C664" s="5">
        <f t="shared" si="54"/>
        <v>0.89204018968367882</v>
      </c>
      <c r="D664" s="5">
        <f t="shared" si="55"/>
        <v>0.48562467152694488</v>
      </c>
      <c r="E664" s="5">
        <v>137.20099999999999</v>
      </c>
      <c r="F664" s="5">
        <v>38.094999999999999</v>
      </c>
      <c r="G664" s="5">
        <f t="shared" si="56"/>
        <v>0.8345914972048688</v>
      </c>
      <c r="H664" s="5">
        <f t="shared" si="57"/>
        <v>0.31936922586811084</v>
      </c>
      <c r="I664" s="7"/>
      <c r="J664" s="7"/>
      <c r="K664" s="7"/>
      <c r="L664" s="7"/>
    </row>
    <row r="665" spans="1:12" ht="20" customHeight="1" x14ac:dyDescent="0.15">
      <c r="A665" s="25">
        <v>98.341999999999999</v>
      </c>
      <c r="B665" s="4">
        <v>25.578600000000002</v>
      </c>
      <c r="C665" s="5">
        <f t="shared" si="54"/>
        <v>0.89338469085557515</v>
      </c>
      <c r="D665" s="5">
        <f t="shared" si="55"/>
        <v>0.43086568652552998</v>
      </c>
      <c r="E665" s="5">
        <v>137.40899999999999</v>
      </c>
      <c r="F665" s="5">
        <v>48.612000000000002</v>
      </c>
      <c r="G665" s="5">
        <f t="shared" si="56"/>
        <v>0.83585675789115099</v>
      </c>
      <c r="H665" s="5">
        <f t="shared" si="57"/>
        <v>0.40753843832263043</v>
      </c>
      <c r="I665" s="7"/>
      <c r="J665" s="7"/>
      <c r="K665" s="7"/>
      <c r="L665" s="7"/>
    </row>
    <row r="666" spans="1:12" ht="20" customHeight="1" x14ac:dyDescent="0.15">
      <c r="A666" s="25">
        <v>98.491</v>
      </c>
      <c r="B666" s="4">
        <v>29.736799999999999</v>
      </c>
      <c r="C666" s="5">
        <f t="shared" si="54"/>
        <v>0.89473827649484905</v>
      </c>
      <c r="D666" s="5">
        <f t="shared" si="55"/>
        <v>0.50090961769105335</v>
      </c>
      <c r="E666" s="5">
        <v>137.61699999999999</v>
      </c>
      <c r="F666" s="5">
        <v>47.716999999999999</v>
      </c>
      <c r="G666" s="5">
        <f t="shared" si="56"/>
        <v>0.83712201857743329</v>
      </c>
      <c r="H666" s="5">
        <f t="shared" si="57"/>
        <v>0.4000352106772187</v>
      </c>
      <c r="I666" s="7"/>
      <c r="J666" s="7"/>
      <c r="K666" s="7"/>
      <c r="L666" s="7"/>
    </row>
    <row r="667" spans="1:12" ht="20" customHeight="1" x14ac:dyDescent="0.15">
      <c r="A667" s="25">
        <v>98.638999999999996</v>
      </c>
      <c r="B667" s="4">
        <v>30.581399999999999</v>
      </c>
      <c r="C667" s="5">
        <f t="shared" si="54"/>
        <v>0.89608277766674538</v>
      </c>
      <c r="D667" s="5">
        <f t="shared" si="55"/>
        <v>0.51513671217001089</v>
      </c>
      <c r="E667" s="5">
        <v>137.82400000000001</v>
      </c>
      <c r="F667" s="5">
        <v>45.408000000000001</v>
      </c>
      <c r="G667" s="5">
        <f t="shared" si="56"/>
        <v>0.83838119627964702</v>
      </c>
      <c r="H667" s="5">
        <f t="shared" si="57"/>
        <v>0.38067772170151409</v>
      </c>
      <c r="I667" s="7"/>
      <c r="J667" s="7"/>
      <c r="K667" s="7"/>
      <c r="L667" s="7"/>
    </row>
    <row r="668" spans="1:12" ht="20" customHeight="1" x14ac:dyDescent="0.15">
      <c r="A668" s="25">
        <v>98.787999999999997</v>
      </c>
      <c r="B668" s="4">
        <v>34.883600000000001</v>
      </c>
      <c r="C668" s="5">
        <f t="shared" si="54"/>
        <v>0.89743636330601928</v>
      </c>
      <c r="D668" s="5">
        <f t="shared" si="55"/>
        <v>0.58760629051167679</v>
      </c>
      <c r="E668" s="5">
        <v>138.03200000000001</v>
      </c>
      <c r="F668" s="5">
        <v>45.012999999999998</v>
      </c>
      <c r="G668" s="5">
        <f t="shared" si="56"/>
        <v>0.83964645696592932</v>
      </c>
      <c r="H668" s="5">
        <f t="shared" si="57"/>
        <v>0.37736624134404184</v>
      </c>
      <c r="I668" s="7"/>
      <c r="J668" s="7"/>
      <c r="K668" s="7"/>
      <c r="L668" s="7"/>
    </row>
    <row r="669" spans="1:12" ht="20" customHeight="1" x14ac:dyDescent="0.15">
      <c r="A669" s="25">
        <v>98.936000000000007</v>
      </c>
      <c r="B669" s="4">
        <v>35.071899999999999</v>
      </c>
      <c r="C669" s="5">
        <f t="shared" si="54"/>
        <v>0.89878086447791572</v>
      </c>
      <c r="D669" s="5">
        <f t="shared" si="55"/>
        <v>0.59077816108992409</v>
      </c>
      <c r="E669" s="5">
        <v>138.239</v>
      </c>
      <c r="F669" s="5">
        <v>43.539000000000001</v>
      </c>
      <c r="G669" s="5">
        <f t="shared" si="56"/>
        <v>0.84090563466814283</v>
      </c>
      <c r="H669" s="5">
        <f t="shared" si="57"/>
        <v>0.36500897033919621</v>
      </c>
      <c r="I669" s="7"/>
      <c r="J669" s="7"/>
      <c r="K669" s="7"/>
      <c r="L669" s="7"/>
    </row>
    <row r="670" spans="1:12" ht="20" customHeight="1" x14ac:dyDescent="0.15">
      <c r="A670" s="25">
        <v>99.084999999999994</v>
      </c>
      <c r="B670" s="4">
        <v>31.9833</v>
      </c>
      <c r="C670" s="5">
        <f t="shared" si="54"/>
        <v>0.90013445011718951</v>
      </c>
      <c r="D670" s="5">
        <f t="shared" si="55"/>
        <v>0.53875139811608064</v>
      </c>
      <c r="E670" s="5">
        <v>138.447</v>
      </c>
      <c r="F670" s="5">
        <v>38.444000000000003</v>
      </c>
      <c r="G670" s="5">
        <f t="shared" si="56"/>
        <v>0.84217089535442513</v>
      </c>
      <c r="H670" s="5">
        <f t="shared" si="57"/>
        <v>0.32229506547509268</v>
      </c>
      <c r="I670" s="7"/>
      <c r="J670" s="7"/>
      <c r="K670" s="7"/>
      <c r="L670" s="7"/>
    </row>
    <row r="671" spans="1:12" ht="20" customHeight="1" x14ac:dyDescent="0.15">
      <c r="A671" s="25">
        <v>99.233999999999995</v>
      </c>
      <c r="B671" s="4">
        <v>33.095500000000001</v>
      </c>
      <c r="C671" s="5">
        <f t="shared" si="54"/>
        <v>0.90148803575646352</v>
      </c>
      <c r="D671" s="5">
        <f t="shared" si="55"/>
        <v>0.55748615359736953</v>
      </c>
      <c r="E671" s="5">
        <v>138.654</v>
      </c>
      <c r="F671" s="5">
        <v>37.000999999999998</v>
      </c>
      <c r="G671" s="5">
        <f t="shared" si="56"/>
        <v>0.84343007305663864</v>
      </c>
      <c r="H671" s="5">
        <f t="shared" si="57"/>
        <v>0.31019768280209919</v>
      </c>
      <c r="I671" s="7"/>
      <c r="J671" s="7"/>
      <c r="K671" s="7"/>
      <c r="L671" s="7"/>
    </row>
    <row r="672" spans="1:12" ht="20" customHeight="1" x14ac:dyDescent="0.15">
      <c r="A672" s="25">
        <v>99.382000000000005</v>
      </c>
      <c r="B672" s="4">
        <v>27.056100000000001</v>
      </c>
      <c r="C672" s="5">
        <f t="shared" si="54"/>
        <v>0.90283253692835996</v>
      </c>
      <c r="D672" s="5">
        <f t="shared" si="55"/>
        <v>0.45575383723907448</v>
      </c>
      <c r="E672" s="5">
        <v>138.86199999999999</v>
      </c>
      <c r="F672" s="5">
        <v>49.753999999999998</v>
      </c>
      <c r="G672" s="5">
        <f t="shared" si="56"/>
        <v>0.84469533374292094</v>
      </c>
      <c r="H672" s="5">
        <f t="shared" si="57"/>
        <v>0.41711238912828424</v>
      </c>
      <c r="I672" s="7"/>
      <c r="J672" s="7"/>
      <c r="K672" s="7"/>
      <c r="L672" s="7"/>
    </row>
    <row r="673" spans="1:12" ht="20" customHeight="1" x14ac:dyDescent="0.15">
      <c r="A673" s="25">
        <v>99.531000000000006</v>
      </c>
      <c r="B673" s="4">
        <v>26.6311</v>
      </c>
      <c r="C673" s="5">
        <f t="shared" si="54"/>
        <v>0.90418612256763387</v>
      </c>
      <c r="D673" s="5">
        <f t="shared" si="55"/>
        <v>0.44859480911504307</v>
      </c>
      <c r="E673" s="5">
        <v>139.07</v>
      </c>
      <c r="F673" s="5">
        <v>46.353999999999999</v>
      </c>
      <c r="G673" s="5">
        <f t="shared" si="56"/>
        <v>0.84596059442920313</v>
      </c>
      <c r="H673" s="5">
        <f t="shared" si="57"/>
        <v>0.38860850757029558</v>
      </c>
      <c r="I673" s="7"/>
      <c r="J673" s="7"/>
      <c r="K673" s="7"/>
      <c r="L673" s="7"/>
    </row>
    <row r="674" spans="1:12" ht="20" customHeight="1" x14ac:dyDescent="0.15">
      <c r="A674" s="25">
        <v>99.679000000000002</v>
      </c>
      <c r="B674" s="4">
        <v>29.882899999999999</v>
      </c>
      <c r="C674" s="5">
        <f t="shared" si="54"/>
        <v>0.90553062373953019</v>
      </c>
      <c r="D674" s="5">
        <f t="shared" si="55"/>
        <v>0.50337063888851452</v>
      </c>
      <c r="E674" s="5">
        <v>139.27699999999999</v>
      </c>
      <c r="F674" s="5">
        <v>40.920999999999999</v>
      </c>
      <c r="G674" s="5">
        <f t="shared" si="56"/>
        <v>0.84721977213141675</v>
      </c>
      <c r="H674" s="5">
        <f t="shared" si="57"/>
        <v>0.34306098153954495</v>
      </c>
      <c r="I674" s="7"/>
      <c r="J674" s="7"/>
      <c r="K674" s="7"/>
      <c r="L674" s="7"/>
    </row>
    <row r="675" spans="1:12" ht="20" customHeight="1" x14ac:dyDescent="0.15">
      <c r="A675" s="25">
        <v>99.828000000000003</v>
      </c>
      <c r="B675" s="4">
        <v>28.678899999999999</v>
      </c>
      <c r="C675" s="5">
        <f t="shared" si="54"/>
        <v>0.9068842093788041</v>
      </c>
      <c r="D675" s="5">
        <f t="shared" si="55"/>
        <v>0.48308953333243493</v>
      </c>
      <c r="E675" s="5">
        <v>139.48500000000001</v>
      </c>
      <c r="F675" s="5">
        <v>38.838000000000001</v>
      </c>
      <c r="G675" s="5">
        <f t="shared" si="56"/>
        <v>0.84848503281769916</v>
      </c>
      <c r="H675" s="5">
        <f t="shared" si="57"/>
        <v>0.32559816233798899</v>
      </c>
      <c r="I675" s="7"/>
      <c r="J675" s="7"/>
      <c r="K675" s="7"/>
      <c r="L675" s="7"/>
    </row>
    <row r="676" spans="1:12" ht="20" customHeight="1" x14ac:dyDescent="0.15">
      <c r="A676" s="25">
        <v>99.975999999999999</v>
      </c>
      <c r="B676" s="4">
        <v>27.385200000000001</v>
      </c>
      <c r="C676" s="5">
        <f t="shared" si="54"/>
        <v>0.90822871055070042</v>
      </c>
      <c r="D676" s="5">
        <f t="shared" si="55"/>
        <v>0.46129745172288328</v>
      </c>
      <c r="E676" s="5">
        <v>139.69200000000001</v>
      </c>
      <c r="F676" s="5">
        <v>41.4</v>
      </c>
      <c r="G676" s="5">
        <f t="shared" si="56"/>
        <v>0.84974421051991267</v>
      </c>
      <c r="H676" s="5">
        <f t="shared" si="57"/>
        <v>0.34707667544139098</v>
      </c>
      <c r="I676" s="7"/>
      <c r="J676" s="7"/>
      <c r="K676" s="7"/>
      <c r="L676" s="7"/>
    </row>
    <row r="677" spans="1:12" ht="20" customHeight="1" x14ac:dyDescent="0.15">
      <c r="A677" s="25">
        <v>100.125</v>
      </c>
      <c r="B677" s="4">
        <v>29.7577</v>
      </c>
      <c r="C677" s="5">
        <f t="shared" si="54"/>
        <v>0.90958229618997433</v>
      </c>
      <c r="D677" s="5">
        <f t="shared" si="55"/>
        <v>0.5012616734270352</v>
      </c>
      <c r="E677" s="5">
        <v>139.9</v>
      </c>
      <c r="F677" s="5">
        <v>44.920999999999999</v>
      </c>
      <c r="G677" s="5">
        <f t="shared" si="56"/>
        <v>0.85100947120619497</v>
      </c>
      <c r="H677" s="5">
        <f t="shared" si="57"/>
        <v>0.37659495984306096</v>
      </c>
      <c r="I677" s="7"/>
      <c r="J677" s="7"/>
      <c r="K677" s="7"/>
      <c r="L677" s="7"/>
    </row>
    <row r="678" spans="1:12" ht="20" customHeight="1" x14ac:dyDescent="0.15">
      <c r="A678" s="25">
        <v>100.273</v>
      </c>
      <c r="B678" s="4">
        <v>33.567399999999999</v>
      </c>
      <c r="C678" s="5">
        <f t="shared" si="54"/>
        <v>0.91092679736187065</v>
      </c>
      <c r="D678" s="5">
        <f t="shared" si="55"/>
        <v>0.56543520153085292</v>
      </c>
      <c r="E678" s="5">
        <v>140.107</v>
      </c>
      <c r="F678" s="5">
        <v>49.832000000000001</v>
      </c>
      <c r="G678" s="5">
        <f t="shared" si="56"/>
        <v>0.85226864890840848</v>
      </c>
      <c r="H678" s="5">
        <f t="shared" si="57"/>
        <v>0.41776630170520279</v>
      </c>
      <c r="I678" s="7"/>
      <c r="J678" s="7"/>
      <c r="K678" s="7"/>
      <c r="L678" s="7"/>
    </row>
    <row r="679" spans="1:12" ht="20" customHeight="1" x14ac:dyDescent="0.15">
      <c r="A679" s="25">
        <v>100.422</v>
      </c>
      <c r="B679" s="4">
        <v>30.649100000000001</v>
      </c>
      <c r="C679" s="5">
        <f t="shared" si="54"/>
        <v>0.91228038300114456</v>
      </c>
      <c r="D679" s="5">
        <f t="shared" si="55"/>
        <v>0.51627710323823894</v>
      </c>
      <c r="E679" s="5">
        <v>140.315</v>
      </c>
      <c r="F679" s="5">
        <v>51.872999999999998</v>
      </c>
      <c r="G679" s="5">
        <f t="shared" si="56"/>
        <v>0.85353390959469078</v>
      </c>
      <c r="H679" s="5">
        <f t="shared" si="57"/>
        <v>0.43487701413457186</v>
      </c>
      <c r="I679" s="7"/>
      <c r="J679" s="7"/>
      <c r="K679" s="7"/>
      <c r="L679" s="7"/>
    </row>
    <row r="680" spans="1:12" ht="20" customHeight="1" x14ac:dyDescent="0.15">
      <c r="A680" s="25">
        <v>100.571</v>
      </c>
      <c r="B680" s="4">
        <v>31.313700000000001</v>
      </c>
      <c r="C680" s="5">
        <f t="shared" si="54"/>
        <v>0.91363396864041857</v>
      </c>
      <c r="D680" s="5">
        <f t="shared" si="55"/>
        <v>0.52747213874701848</v>
      </c>
      <c r="E680" s="5">
        <v>140.52199999999999</v>
      </c>
      <c r="F680" s="5">
        <v>41.908999999999999</v>
      </c>
      <c r="G680" s="5">
        <f t="shared" si="56"/>
        <v>0.85479308729690429</v>
      </c>
      <c r="H680" s="5">
        <f t="shared" si="57"/>
        <v>0.35134387418051338</v>
      </c>
      <c r="I680" s="7"/>
      <c r="J680" s="7"/>
      <c r="K680" s="7"/>
      <c r="L680" s="7"/>
    </row>
    <row r="681" spans="1:12" ht="20" customHeight="1" x14ac:dyDescent="0.15">
      <c r="A681" s="25">
        <v>100.71899999999999</v>
      </c>
      <c r="B681" s="4">
        <v>30.957000000000001</v>
      </c>
      <c r="C681" s="5">
        <f t="shared" si="54"/>
        <v>0.91497846981231479</v>
      </c>
      <c r="D681" s="5">
        <f t="shared" si="55"/>
        <v>0.52146360855444907</v>
      </c>
      <c r="E681" s="5">
        <v>140.72999999999999</v>
      </c>
      <c r="F681" s="5">
        <v>46.08</v>
      </c>
      <c r="G681" s="5">
        <f t="shared" si="56"/>
        <v>0.85605834798318658</v>
      </c>
      <c r="H681" s="5">
        <f t="shared" si="57"/>
        <v>0.38631143005650476</v>
      </c>
      <c r="I681" s="7"/>
      <c r="J681" s="7"/>
      <c r="K681" s="7"/>
      <c r="L681" s="7"/>
    </row>
    <row r="682" spans="1:12" ht="20" customHeight="1" x14ac:dyDescent="0.15">
      <c r="A682" s="25">
        <v>100.86799999999999</v>
      </c>
      <c r="B682" s="4">
        <v>29.468699999999998</v>
      </c>
      <c r="C682" s="5">
        <f t="shared" si="54"/>
        <v>0.9163320554515888</v>
      </c>
      <c r="D682" s="5">
        <f t="shared" si="55"/>
        <v>0.49639353430269378</v>
      </c>
      <c r="E682" s="5">
        <v>140.93799999999999</v>
      </c>
      <c r="F682" s="5">
        <v>41.709000000000003</v>
      </c>
      <c r="G682" s="5">
        <f t="shared" si="56"/>
        <v>0.85732360866946877</v>
      </c>
      <c r="H682" s="5">
        <f t="shared" si="57"/>
        <v>0.34966717526533764</v>
      </c>
      <c r="I682" s="7"/>
      <c r="J682" s="7"/>
      <c r="K682" s="7"/>
      <c r="L682" s="7"/>
    </row>
    <row r="683" spans="1:12" ht="20" customHeight="1" x14ac:dyDescent="0.15">
      <c r="A683" s="25">
        <v>101.01600000000001</v>
      </c>
      <c r="B683" s="4">
        <v>32.532800000000002</v>
      </c>
      <c r="C683" s="5">
        <f t="shared" si="54"/>
        <v>0.91767655662348524</v>
      </c>
      <c r="D683" s="5">
        <f t="shared" si="55"/>
        <v>0.54800760036115193</v>
      </c>
      <c r="E683" s="5">
        <v>141.14500000000001</v>
      </c>
      <c r="F683" s="5">
        <v>39.972000000000001</v>
      </c>
      <c r="G683" s="5">
        <f t="shared" si="56"/>
        <v>0.8585827863716825</v>
      </c>
      <c r="H683" s="5">
        <f t="shared" si="57"/>
        <v>0.33510504518703577</v>
      </c>
      <c r="I683" s="7"/>
      <c r="J683" s="7"/>
      <c r="K683" s="7"/>
      <c r="L683" s="7"/>
    </row>
    <row r="684" spans="1:12" ht="20" customHeight="1" x14ac:dyDescent="0.15">
      <c r="A684" s="25">
        <v>101.16500000000001</v>
      </c>
      <c r="B684" s="4">
        <v>31.219899999999999</v>
      </c>
      <c r="C684" s="5">
        <f t="shared" si="54"/>
        <v>0.91903014226275914</v>
      </c>
      <c r="D684" s="5">
        <f t="shared" si="55"/>
        <v>0.52589209912811463</v>
      </c>
      <c r="E684" s="5">
        <v>141.35300000000001</v>
      </c>
      <c r="F684" s="5">
        <v>44.844000000000001</v>
      </c>
      <c r="G684" s="5">
        <f t="shared" si="56"/>
        <v>0.8598480470579648</v>
      </c>
      <c r="H684" s="5">
        <f t="shared" si="57"/>
        <v>0.3759494307607183</v>
      </c>
      <c r="I684" s="7"/>
      <c r="J684" s="7"/>
      <c r="K684" s="7"/>
      <c r="L684" s="7"/>
    </row>
    <row r="685" spans="1:12" ht="20" customHeight="1" x14ac:dyDescent="0.15">
      <c r="A685" s="25">
        <v>101.313</v>
      </c>
      <c r="B685" s="4">
        <v>32.0105</v>
      </c>
      <c r="C685" s="5">
        <f t="shared" si="54"/>
        <v>0.92037464343465547</v>
      </c>
      <c r="D685" s="5">
        <f t="shared" si="55"/>
        <v>0.5392095759160187</v>
      </c>
      <c r="E685" s="5">
        <v>141.56</v>
      </c>
      <c r="F685" s="5">
        <v>43.567999999999998</v>
      </c>
      <c r="G685" s="5">
        <f t="shared" si="56"/>
        <v>0.86110722476017831</v>
      </c>
      <c r="H685" s="5">
        <f t="shared" si="57"/>
        <v>0.36525209168189665</v>
      </c>
      <c r="I685" s="7"/>
      <c r="J685" s="7"/>
      <c r="K685" s="7"/>
      <c r="L685" s="7"/>
    </row>
    <row r="686" spans="1:12" ht="20" customHeight="1" x14ac:dyDescent="0.15">
      <c r="A686" s="25">
        <v>101.462</v>
      </c>
      <c r="B686" s="4">
        <v>36.037799999999997</v>
      </c>
      <c r="C686" s="5">
        <f t="shared" si="54"/>
        <v>0.92172822907392937</v>
      </c>
      <c r="D686" s="5">
        <f t="shared" si="55"/>
        <v>0.60704852641934048</v>
      </c>
      <c r="E686" s="5">
        <v>141.768</v>
      </c>
      <c r="F686" s="5">
        <v>46.917000000000002</v>
      </c>
      <c r="G686" s="5">
        <f t="shared" si="56"/>
        <v>0.86237248544646061</v>
      </c>
      <c r="H686" s="5">
        <f t="shared" si="57"/>
        <v>0.3933284150165155</v>
      </c>
      <c r="I686" s="7"/>
      <c r="J686" s="7"/>
      <c r="K686" s="7"/>
      <c r="L686" s="7"/>
    </row>
    <row r="687" spans="1:12" ht="20" customHeight="1" x14ac:dyDescent="0.15">
      <c r="A687" s="25">
        <v>101.61</v>
      </c>
      <c r="B687" s="4">
        <v>31.786999999999999</v>
      </c>
      <c r="C687" s="5">
        <f t="shared" si="54"/>
        <v>0.9230727302458257</v>
      </c>
      <c r="D687" s="5">
        <f t="shared" si="55"/>
        <v>0.53544476936138097</v>
      </c>
      <c r="E687" s="5">
        <v>141.97499999999999</v>
      </c>
      <c r="F687" s="5">
        <v>45.884</v>
      </c>
      <c r="G687" s="5">
        <f t="shared" si="56"/>
        <v>0.86363166314867412</v>
      </c>
      <c r="H687" s="5">
        <f t="shared" si="57"/>
        <v>0.38466826511963248</v>
      </c>
      <c r="I687" s="7"/>
      <c r="J687" s="7"/>
      <c r="K687" s="7"/>
      <c r="L687" s="7"/>
    </row>
    <row r="688" spans="1:12" ht="20" customHeight="1" x14ac:dyDescent="0.15">
      <c r="A688" s="25">
        <v>101.759</v>
      </c>
      <c r="B688" s="4">
        <v>28.786799999999999</v>
      </c>
      <c r="C688" s="5">
        <f t="shared" si="54"/>
        <v>0.9244263158850996</v>
      </c>
      <c r="D688" s="5">
        <f t="shared" si="55"/>
        <v>0.48490708423733608</v>
      </c>
      <c r="E688" s="5">
        <v>142.18299999999999</v>
      </c>
      <c r="F688" s="5">
        <v>39.988</v>
      </c>
      <c r="G688" s="5">
        <f t="shared" si="56"/>
        <v>0.86489692383495642</v>
      </c>
      <c r="H688" s="5">
        <f t="shared" si="57"/>
        <v>0.33523918110024986</v>
      </c>
      <c r="I688" s="7"/>
      <c r="J688" s="7"/>
      <c r="K688" s="7"/>
      <c r="L688" s="7"/>
    </row>
    <row r="689" spans="1:12" ht="20" customHeight="1" x14ac:dyDescent="0.15">
      <c r="A689" s="25">
        <v>101.908</v>
      </c>
      <c r="B689" s="4">
        <v>31.122299999999999</v>
      </c>
      <c r="C689" s="5">
        <f t="shared" si="54"/>
        <v>0.92577990152437362</v>
      </c>
      <c r="D689" s="5">
        <f t="shared" si="55"/>
        <v>0.52424804937539582</v>
      </c>
      <c r="E689" s="5">
        <v>142.39099999999999</v>
      </c>
      <c r="F689" s="5">
        <v>42.51</v>
      </c>
      <c r="G689" s="5">
        <f t="shared" si="56"/>
        <v>0.86616218452123872</v>
      </c>
      <c r="H689" s="5">
        <f t="shared" si="57"/>
        <v>0.35638235442061666</v>
      </c>
      <c r="I689" s="7"/>
      <c r="J689" s="7"/>
      <c r="K689" s="7"/>
      <c r="L689" s="7"/>
    </row>
    <row r="690" spans="1:12" ht="20" customHeight="1" x14ac:dyDescent="0.15">
      <c r="A690" s="25">
        <v>102.056</v>
      </c>
      <c r="B690" s="4">
        <v>30.1492</v>
      </c>
      <c r="C690" s="5">
        <f t="shared" si="54"/>
        <v>0.92712440269626983</v>
      </c>
      <c r="D690" s="5">
        <f t="shared" si="55"/>
        <v>0.50785640168717239</v>
      </c>
      <c r="E690" s="5">
        <v>142.59800000000001</v>
      </c>
      <c r="F690" s="5">
        <v>50.119</v>
      </c>
      <c r="G690" s="5">
        <f t="shared" si="56"/>
        <v>0.86742136222345245</v>
      </c>
      <c r="H690" s="5">
        <f t="shared" si="57"/>
        <v>0.42017236464848007</v>
      </c>
      <c r="I690" s="7"/>
      <c r="J690" s="7"/>
      <c r="K690" s="7"/>
      <c r="L690" s="7"/>
    </row>
    <row r="691" spans="1:12" ht="20" customHeight="1" x14ac:dyDescent="0.15">
      <c r="A691" s="25">
        <v>102.205</v>
      </c>
      <c r="B691" s="4">
        <v>28.821400000000001</v>
      </c>
      <c r="C691" s="5">
        <f t="shared" si="54"/>
        <v>0.92847798833554385</v>
      </c>
      <c r="D691" s="5">
        <f t="shared" si="55"/>
        <v>0.48548991335049252</v>
      </c>
      <c r="E691" s="5">
        <v>142.80600000000001</v>
      </c>
      <c r="F691" s="5">
        <v>46.459000000000003</v>
      </c>
      <c r="G691" s="5">
        <f t="shared" si="56"/>
        <v>0.86868662290973464</v>
      </c>
      <c r="H691" s="5">
        <f t="shared" si="57"/>
        <v>0.38948877450076291</v>
      </c>
      <c r="I691" s="7"/>
      <c r="J691" s="7"/>
      <c r="K691" s="7"/>
      <c r="L691" s="7"/>
    </row>
    <row r="692" spans="1:12" ht="20" customHeight="1" x14ac:dyDescent="0.15">
      <c r="A692" s="25">
        <v>102.35299999999999</v>
      </c>
      <c r="B692" s="4">
        <v>32.754399999999997</v>
      </c>
      <c r="C692" s="5">
        <f t="shared" si="54"/>
        <v>0.92982248950744006</v>
      </c>
      <c r="D692" s="5">
        <f t="shared" si="55"/>
        <v>0.55174040184888207</v>
      </c>
      <c r="E692" s="5">
        <v>143.01300000000001</v>
      </c>
      <c r="F692" s="5">
        <v>45.417999999999999</v>
      </c>
      <c r="G692" s="5">
        <f t="shared" si="56"/>
        <v>0.86994580061194826</v>
      </c>
      <c r="H692" s="5">
        <f t="shared" si="57"/>
        <v>0.38076155664727285</v>
      </c>
      <c r="I692" s="7"/>
      <c r="J692" s="7"/>
      <c r="K692" s="7"/>
      <c r="L692" s="7"/>
    </row>
    <row r="693" spans="1:12" ht="20" customHeight="1" x14ac:dyDescent="0.15">
      <c r="A693" s="25">
        <v>102.502</v>
      </c>
      <c r="B693" s="4">
        <v>33.8172</v>
      </c>
      <c r="C693" s="5">
        <f t="shared" si="54"/>
        <v>0.93117607514671408</v>
      </c>
      <c r="D693" s="5">
        <f t="shared" si="55"/>
        <v>0.56964302559057767</v>
      </c>
      <c r="E693" s="5">
        <v>143.221</v>
      </c>
      <c r="F693" s="5">
        <v>51.911000000000001</v>
      </c>
      <c r="G693" s="5">
        <f t="shared" si="56"/>
        <v>0.87121106129823045</v>
      </c>
      <c r="H693" s="5">
        <f t="shared" si="57"/>
        <v>0.43519558692845528</v>
      </c>
      <c r="I693" s="7"/>
      <c r="J693" s="7"/>
      <c r="K693" s="7"/>
      <c r="L693" s="7"/>
    </row>
    <row r="694" spans="1:12" ht="20" customHeight="1" x14ac:dyDescent="0.15">
      <c r="A694" s="25">
        <v>102.65</v>
      </c>
      <c r="B694" s="4">
        <v>33.188499999999998</v>
      </c>
      <c r="C694" s="5">
        <f t="shared" si="54"/>
        <v>0.93252057631861052</v>
      </c>
      <c r="D694" s="5">
        <f t="shared" si="55"/>
        <v>0.55905271739862816</v>
      </c>
      <c r="E694" s="5">
        <v>143.428</v>
      </c>
      <c r="F694" s="5">
        <v>44.311999999999998</v>
      </c>
      <c r="G694" s="5">
        <f t="shared" si="56"/>
        <v>0.87247023900044407</v>
      </c>
      <c r="H694" s="5">
        <f t="shared" si="57"/>
        <v>0.37148941164635063</v>
      </c>
      <c r="I694" s="7"/>
      <c r="J694" s="7"/>
      <c r="K694" s="7"/>
      <c r="L694" s="7"/>
    </row>
    <row r="695" spans="1:12" ht="20" customHeight="1" x14ac:dyDescent="0.15">
      <c r="A695" s="25">
        <v>102.79900000000001</v>
      </c>
      <c r="B695" s="4">
        <v>34.0047</v>
      </c>
      <c r="C695" s="5">
        <f t="shared" si="54"/>
        <v>0.93387416195788442</v>
      </c>
      <c r="D695" s="5">
        <f t="shared" si="55"/>
        <v>0.57280142035117976</v>
      </c>
      <c r="E695" s="5">
        <v>143.636</v>
      </c>
      <c r="F695" s="5">
        <v>49.74</v>
      </c>
      <c r="G695" s="5">
        <f t="shared" si="56"/>
        <v>0.87373549968672626</v>
      </c>
      <c r="H695" s="5">
        <f t="shared" si="57"/>
        <v>0.41699502020422197</v>
      </c>
      <c r="I695" s="7"/>
      <c r="J695" s="7"/>
      <c r="K695" s="7"/>
      <c r="L695" s="7"/>
    </row>
    <row r="696" spans="1:12" ht="20" customHeight="1" x14ac:dyDescent="0.15">
      <c r="A696" s="25">
        <v>102.947</v>
      </c>
      <c r="B696" s="4">
        <v>31.686699999999998</v>
      </c>
      <c r="C696" s="5">
        <f t="shared" si="54"/>
        <v>0.93521866312978075</v>
      </c>
      <c r="D696" s="5">
        <f t="shared" si="55"/>
        <v>0.53375523872410957</v>
      </c>
      <c r="E696" s="5">
        <v>143.84399999999999</v>
      </c>
      <c r="F696" s="5">
        <v>42.12</v>
      </c>
      <c r="G696" s="5">
        <f t="shared" si="56"/>
        <v>0.87500076037300856</v>
      </c>
      <c r="H696" s="5">
        <f t="shared" si="57"/>
        <v>0.35311279153602387</v>
      </c>
      <c r="I696" s="7"/>
      <c r="J696" s="7"/>
      <c r="K696" s="7"/>
      <c r="L696" s="7"/>
    </row>
    <row r="697" spans="1:12" ht="20" customHeight="1" x14ac:dyDescent="0.15">
      <c r="A697" s="25">
        <v>103.096</v>
      </c>
      <c r="B697" s="4">
        <v>34.858899999999998</v>
      </c>
      <c r="C697" s="5">
        <f t="shared" si="54"/>
        <v>0.93657224876905465</v>
      </c>
      <c r="D697" s="5">
        <f t="shared" si="55"/>
        <v>0.58719022464188009</v>
      </c>
      <c r="E697" s="5">
        <v>144.05099999999999</v>
      </c>
      <c r="F697" s="5">
        <v>40.223999999999997</v>
      </c>
      <c r="G697" s="5">
        <f t="shared" si="56"/>
        <v>0.87625993807522207</v>
      </c>
      <c r="H697" s="5">
        <f t="shared" si="57"/>
        <v>0.33721768582015726</v>
      </c>
      <c r="I697" s="7"/>
      <c r="J697" s="7"/>
      <c r="K697" s="7"/>
      <c r="L697" s="7"/>
    </row>
    <row r="698" spans="1:12" ht="20" customHeight="1" x14ac:dyDescent="0.15">
      <c r="A698" s="25">
        <v>103.244</v>
      </c>
      <c r="B698" s="4">
        <v>30.293600000000001</v>
      </c>
      <c r="C698" s="5">
        <f t="shared" si="54"/>
        <v>0.93791674994095098</v>
      </c>
      <c r="D698" s="5">
        <f t="shared" si="55"/>
        <v>0.5102887867721374</v>
      </c>
      <c r="E698" s="5">
        <v>144.25899999999999</v>
      </c>
      <c r="F698" s="5">
        <v>39.470999999999997</v>
      </c>
      <c r="G698" s="5">
        <f t="shared" si="56"/>
        <v>0.87752519876150437</v>
      </c>
      <c r="H698" s="5">
        <f t="shared" si="57"/>
        <v>0.33090491440452036</v>
      </c>
      <c r="I698" s="7"/>
      <c r="J698" s="7"/>
      <c r="K698" s="7"/>
      <c r="L698" s="7"/>
    </row>
    <row r="699" spans="1:12" ht="20" customHeight="1" x14ac:dyDescent="0.15">
      <c r="A699" s="25">
        <v>103.393</v>
      </c>
      <c r="B699" s="4">
        <v>32.886299999999999</v>
      </c>
      <c r="C699" s="5">
        <f t="shared" si="54"/>
        <v>0.93927033558022488</v>
      </c>
      <c r="D699" s="5">
        <f t="shared" si="55"/>
        <v>0.55396222728314037</v>
      </c>
      <c r="E699" s="5">
        <v>144.46600000000001</v>
      </c>
      <c r="F699" s="5">
        <v>38.174999999999997</v>
      </c>
      <c r="G699" s="5">
        <f t="shared" si="56"/>
        <v>0.8787843764637181</v>
      </c>
      <c r="H699" s="5">
        <f t="shared" si="57"/>
        <v>0.32003990543418115</v>
      </c>
      <c r="I699" s="7"/>
      <c r="J699" s="7"/>
      <c r="K699" s="7"/>
      <c r="L699" s="7"/>
    </row>
    <row r="700" spans="1:12" ht="20" customHeight="1" x14ac:dyDescent="0.15">
      <c r="A700" s="25">
        <v>103.542</v>
      </c>
      <c r="B700" s="4">
        <v>30.585699999999999</v>
      </c>
      <c r="C700" s="5">
        <f t="shared" si="54"/>
        <v>0.94062392121949889</v>
      </c>
      <c r="D700" s="5">
        <f t="shared" si="55"/>
        <v>0.51520914468985402</v>
      </c>
      <c r="E700" s="5">
        <v>144.67400000000001</v>
      </c>
      <c r="F700" s="5">
        <v>41.963000000000001</v>
      </c>
      <c r="G700" s="5">
        <f t="shared" si="56"/>
        <v>0.88004963715000029</v>
      </c>
      <c r="H700" s="5">
        <f t="shared" si="57"/>
        <v>0.3517965828876109</v>
      </c>
      <c r="I700" s="7"/>
      <c r="J700" s="7"/>
      <c r="K700" s="7"/>
      <c r="L700" s="7"/>
    </row>
    <row r="701" spans="1:12" ht="20" customHeight="1" x14ac:dyDescent="0.15">
      <c r="A701" s="25">
        <v>103.69</v>
      </c>
      <c r="B701" s="4">
        <v>34.343200000000003</v>
      </c>
      <c r="C701" s="5">
        <f t="shared" si="54"/>
        <v>0.94196842239139511</v>
      </c>
      <c r="D701" s="5">
        <f t="shared" si="55"/>
        <v>0.57850337569232013</v>
      </c>
      <c r="E701" s="5">
        <v>144.881</v>
      </c>
      <c r="F701" s="5">
        <v>45.47</v>
      </c>
      <c r="G701" s="5">
        <f t="shared" si="56"/>
        <v>0.88130881485221391</v>
      </c>
      <c r="H701" s="5">
        <f t="shared" si="57"/>
        <v>0.38119749836521855</v>
      </c>
      <c r="I701" s="7"/>
      <c r="J701" s="7"/>
      <c r="K701" s="7"/>
      <c r="L701" s="7"/>
    </row>
    <row r="702" spans="1:12" ht="20" customHeight="1" x14ac:dyDescent="0.15">
      <c r="A702" s="25">
        <v>103.839</v>
      </c>
      <c r="B702" s="4">
        <v>32.387700000000002</v>
      </c>
      <c r="C702" s="5">
        <f t="shared" si="54"/>
        <v>0.94332200803066912</v>
      </c>
      <c r="D702" s="5">
        <f t="shared" si="55"/>
        <v>0.5455634239357473</v>
      </c>
      <c r="E702" s="5">
        <v>145.089</v>
      </c>
      <c r="F702" s="5">
        <v>46.984000000000002</v>
      </c>
      <c r="G702" s="5">
        <f t="shared" si="56"/>
        <v>0.88257407553849621</v>
      </c>
      <c r="H702" s="5">
        <f t="shared" si="57"/>
        <v>0.39389010915309941</v>
      </c>
      <c r="I702" s="7"/>
      <c r="J702" s="7"/>
      <c r="K702" s="7"/>
      <c r="L702" s="7"/>
    </row>
    <row r="703" spans="1:12" ht="20" customHeight="1" x14ac:dyDescent="0.15">
      <c r="A703" s="25">
        <v>103.98699999999999</v>
      </c>
      <c r="B703" s="4">
        <v>33.640700000000002</v>
      </c>
      <c r="C703" s="5">
        <f t="shared" si="54"/>
        <v>0.94466650920256534</v>
      </c>
      <c r="D703" s="5">
        <f t="shared" si="55"/>
        <v>0.56666992332259758</v>
      </c>
      <c r="E703" s="5">
        <v>145.297</v>
      </c>
      <c r="F703" s="5">
        <v>50.031999999999996</v>
      </c>
      <c r="G703" s="5">
        <f t="shared" si="56"/>
        <v>0.88383933622477839</v>
      </c>
      <c r="H703" s="5">
        <f t="shared" si="57"/>
        <v>0.41944300062037859</v>
      </c>
      <c r="I703" s="7"/>
      <c r="J703" s="7"/>
      <c r="K703" s="7"/>
      <c r="L703" s="7"/>
    </row>
    <row r="704" spans="1:12" ht="20" customHeight="1" x14ac:dyDescent="0.15">
      <c r="A704" s="25">
        <v>104.136</v>
      </c>
      <c r="B704" s="4">
        <v>28.842400000000001</v>
      </c>
      <c r="C704" s="5">
        <f t="shared" si="54"/>
        <v>0.94602009484183935</v>
      </c>
      <c r="D704" s="5">
        <f t="shared" si="55"/>
        <v>0.48584365356367998</v>
      </c>
      <c r="E704" s="5">
        <v>145.50399999999999</v>
      </c>
      <c r="F704" s="5">
        <v>45.944000000000003</v>
      </c>
      <c r="G704" s="5">
        <f t="shared" si="56"/>
        <v>0.88509851392699201</v>
      </c>
      <c r="H704" s="5">
        <f t="shared" si="57"/>
        <v>0.38517127479418523</v>
      </c>
      <c r="I704" s="7"/>
      <c r="J704" s="7"/>
      <c r="K704" s="7"/>
      <c r="L704" s="7"/>
    </row>
    <row r="705" spans="1:12" ht="20" customHeight="1" x14ac:dyDescent="0.15">
      <c r="A705" s="25">
        <v>104.28400000000001</v>
      </c>
      <c r="B705" s="4">
        <v>38.736800000000002</v>
      </c>
      <c r="C705" s="5">
        <f t="shared" si="54"/>
        <v>0.94736459601373579</v>
      </c>
      <c r="D705" s="5">
        <f t="shared" si="55"/>
        <v>0.65251256619995424</v>
      </c>
      <c r="E705" s="5">
        <v>145.71199999999999</v>
      </c>
      <c r="F705" s="5">
        <v>43.131999999999998</v>
      </c>
      <c r="G705" s="5">
        <f t="shared" si="56"/>
        <v>0.8863637746132742</v>
      </c>
      <c r="H705" s="5">
        <f t="shared" si="57"/>
        <v>0.36159688804681345</v>
      </c>
      <c r="I705" s="7"/>
      <c r="J705" s="7"/>
      <c r="K705" s="7"/>
      <c r="L705" s="7"/>
    </row>
    <row r="706" spans="1:12" ht="20" customHeight="1" x14ac:dyDescent="0.15">
      <c r="A706" s="25">
        <v>104.43300000000001</v>
      </c>
      <c r="B706" s="4">
        <v>35.499000000000002</v>
      </c>
      <c r="C706" s="5">
        <f t="shared" si="54"/>
        <v>0.9487181816530097</v>
      </c>
      <c r="D706" s="5">
        <f t="shared" si="55"/>
        <v>0.59797256323527437</v>
      </c>
      <c r="E706" s="5">
        <v>145.91900000000001</v>
      </c>
      <c r="F706" s="5">
        <v>47.030999999999999</v>
      </c>
      <c r="G706" s="5">
        <f t="shared" si="56"/>
        <v>0.88762295231548793</v>
      </c>
      <c r="H706" s="5">
        <f t="shared" si="57"/>
        <v>0.3942841333981657</v>
      </c>
      <c r="I706" s="7"/>
      <c r="J706" s="7"/>
      <c r="K706" s="7"/>
      <c r="L706" s="7"/>
    </row>
    <row r="707" spans="1:12" ht="20" customHeight="1" x14ac:dyDescent="0.15">
      <c r="A707" s="25">
        <v>104.581</v>
      </c>
      <c r="B707" s="4">
        <v>35.0745</v>
      </c>
      <c r="C707" s="5">
        <f t="shared" ref="C707:C744" si="58">$A707/110.078</f>
        <v>0.95006268282490602</v>
      </c>
      <c r="D707" s="5">
        <f t="shared" ref="D707:D744" si="59">B707/59.3656</f>
        <v>0.59082195749727118</v>
      </c>
      <c r="E707" s="5">
        <v>146.12700000000001</v>
      </c>
      <c r="F707" s="5">
        <v>48.686999999999998</v>
      </c>
      <c r="G707" s="5">
        <f t="shared" ref="G707:G770" si="60">E707/164.393</f>
        <v>0.88888821300177023</v>
      </c>
      <c r="H707" s="5">
        <f t="shared" ref="H707:H770" si="61">F707/119.282</f>
        <v>0.40816720041582133</v>
      </c>
      <c r="I707" s="7"/>
      <c r="J707" s="7"/>
      <c r="K707" s="7"/>
      <c r="L707" s="7"/>
    </row>
    <row r="708" spans="1:12" ht="20" customHeight="1" x14ac:dyDescent="0.15">
      <c r="A708" s="25">
        <v>104.73</v>
      </c>
      <c r="B708" s="4">
        <v>42.767699999999998</v>
      </c>
      <c r="C708" s="5">
        <f t="shared" si="58"/>
        <v>0.95141626846417993</v>
      </c>
      <c r="D708" s="5">
        <f t="shared" si="59"/>
        <v>0.72041215788267954</v>
      </c>
      <c r="E708" s="5">
        <v>146.334</v>
      </c>
      <c r="F708" s="5">
        <v>44.591000000000001</v>
      </c>
      <c r="G708" s="5">
        <f t="shared" si="60"/>
        <v>0.89014739070398374</v>
      </c>
      <c r="H708" s="5">
        <f t="shared" si="61"/>
        <v>0.37382840663302092</v>
      </c>
      <c r="I708" s="7"/>
      <c r="J708" s="7"/>
      <c r="K708" s="7"/>
      <c r="L708" s="7"/>
    </row>
    <row r="709" spans="1:12" ht="20" customHeight="1" x14ac:dyDescent="0.15">
      <c r="A709" s="25">
        <v>104.879</v>
      </c>
      <c r="B709" s="4">
        <v>45.012</v>
      </c>
      <c r="C709" s="5">
        <f t="shared" si="58"/>
        <v>0.95276985410345394</v>
      </c>
      <c r="D709" s="5">
        <f t="shared" si="59"/>
        <v>0.7582168798091824</v>
      </c>
      <c r="E709" s="5">
        <v>146.542</v>
      </c>
      <c r="F709" s="5">
        <v>51.625999999999998</v>
      </c>
      <c r="G709" s="5">
        <f t="shared" si="60"/>
        <v>0.89141265139026604</v>
      </c>
      <c r="H709" s="5">
        <f t="shared" si="61"/>
        <v>0.43280629097432971</v>
      </c>
      <c r="I709" s="7"/>
      <c r="J709" s="7"/>
      <c r="K709" s="7"/>
      <c r="L709" s="7"/>
    </row>
    <row r="710" spans="1:12" ht="20" customHeight="1" x14ac:dyDescent="0.15">
      <c r="A710" s="25">
        <v>105.027</v>
      </c>
      <c r="B710" s="4">
        <v>40.823700000000002</v>
      </c>
      <c r="C710" s="5">
        <f t="shared" si="58"/>
        <v>0.95411435527535016</v>
      </c>
      <c r="D710" s="5">
        <f t="shared" si="59"/>
        <v>0.68766592100475699</v>
      </c>
      <c r="E710" s="5">
        <v>146.749</v>
      </c>
      <c r="F710" s="5">
        <v>53.249000000000002</v>
      </c>
      <c r="G710" s="5">
        <f t="shared" si="60"/>
        <v>0.89267182909247955</v>
      </c>
      <c r="H710" s="5">
        <f t="shared" si="61"/>
        <v>0.44641270267098143</v>
      </c>
      <c r="I710" s="7"/>
      <c r="J710" s="7"/>
      <c r="K710" s="7"/>
      <c r="L710" s="7"/>
    </row>
    <row r="711" spans="1:12" ht="20" customHeight="1" x14ac:dyDescent="0.15">
      <c r="A711" s="25">
        <v>105.176</v>
      </c>
      <c r="B711" s="4">
        <v>40.939300000000003</v>
      </c>
      <c r="C711" s="5">
        <f t="shared" si="58"/>
        <v>0.95546794091462417</v>
      </c>
      <c r="D711" s="5">
        <f t="shared" si="59"/>
        <v>0.68961317665449351</v>
      </c>
      <c r="E711" s="5">
        <v>146.95699999999999</v>
      </c>
      <c r="F711" s="5">
        <v>52.271999999999998</v>
      </c>
      <c r="G711" s="5">
        <f t="shared" si="60"/>
        <v>0.89393708977876185</v>
      </c>
      <c r="H711" s="5">
        <f t="shared" si="61"/>
        <v>0.43822202847034758</v>
      </c>
      <c r="I711" s="7"/>
      <c r="J711" s="7"/>
      <c r="K711" s="7"/>
      <c r="L711" s="7"/>
    </row>
    <row r="712" spans="1:12" ht="20" customHeight="1" x14ac:dyDescent="0.15">
      <c r="A712" s="25">
        <v>105.324</v>
      </c>
      <c r="B712" s="4">
        <v>46.086599999999997</v>
      </c>
      <c r="C712" s="5">
        <f t="shared" si="58"/>
        <v>0.95681244208652039</v>
      </c>
      <c r="D712" s="5">
        <f t="shared" si="59"/>
        <v>0.7763182718611451</v>
      </c>
      <c r="E712" s="5">
        <v>147.16499999999999</v>
      </c>
      <c r="F712" s="5">
        <v>39.82</v>
      </c>
      <c r="G712" s="5">
        <f t="shared" si="60"/>
        <v>0.89520235046504404</v>
      </c>
      <c r="H712" s="5">
        <f t="shared" si="61"/>
        <v>0.33383075401150214</v>
      </c>
      <c r="I712" s="7"/>
      <c r="J712" s="7"/>
      <c r="K712" s="7"/>
      <c r="L712" s="7"/>
    </row>
    <row r="713" spans="1:12" ht="20" customHeight="1" x14ac:dyDescent="0.15">
      <c r="A713" s="25">
        <v>105.473</v>
      </c>
      <c r="B713" s="4">
        <v>43.736199999999997</v>
      </c>
      <c r="C713" s="5">
        <f t="shared" si="58"/>
        <v>0.9581660277257944</v>
      </c>
      <c r="D713" s="5">
        <f t="shared" si="59"/>
        <v>0.73672631961944279</v>
      </c>
      <c r="E713" s="5">
        <v>147.37200000000001</v>
      </c>
      <c r="F713" s="5">
        <v>40.201999999999998</v>
      </c>
      <c r="G713" s="5">
        <f t="shared" si="60"/>
        <v>0.89646152816725777</v>
      </c>
      <c r="H713" s="5">
        <f t="shared" si="61"/>
        <v>0.33703324893948794</v>
      </c>
      <c r="I713" s="7"/>
      <c r="J713" s="7"/>
      <c r="K713" s="7"/>
      <c r="L713" s="7"/>
    </row>
    <row r="714" spans="1:12" ht="20" customHeight="1" x14ac:dyDescent="0.15">
      <c r="A714" s="25">
        <v>105.621</v>
      </c>
      <c r="B714" s="4">
        <v>44.651499999999999</v>
      </c>
      <c r="C714" s="5">
        <f t="shared" si="58"/>
        <v>0.95951052889769062</v>
      </c>
      <c r="D714" s="5">
        <f t="shared" si="59"/>
        <v>0.75214433948279813</v>
      </c>
      <c r="E714" s="5">
        <v>147.58000000000001</v>
      </c>
      <c r="F714" s="5">
        <v>39.969000000000001</v>
      </c>
      <c r="G714" s="5">
        <f t="shared" si="60"/>
        <v>0.89772678885354007</v>
      </c>
      <c r="H714" s="5">
        <f t="shared" si="61"/>
        <v>0.33507989470330812</v>
      </c>
      <c r="I714" s="7"/>
      <c r="J714" s="7"/>
      <c r="K714" s="7"/>
      <c r="L714" s="7"/>
    </row>
    <row r="715" spans="1:12" ht="20" customHeight="1" x14ac:dyDescent="0.15">
      <c r="A715" s="25">
        <v>105.77</v>
      </c>
      <c r="B715" s="4">
        <v>43.221800000000002</v>
      </c>
      <c r="C715" s="5">
        <f t="shared" si="58"/>
        <v>0.96086411453696463</v>
      </c>
      <c r="D715" s="5">
        <f t="shared" si="59"/>
        <v>0.72806136887355644</v>
      </c>
      <c r="E715" s="5">
        <v>147.78700000000001</v>
      </c>
      <c r="F715" s="5">
        <v>42.738</v>
      </c>
      <c r="G715" s="5">
        <f t="shared" si="60"/>
        <v>0.89898596655575358</v>
      </c>
      <c r="H715" s="5">
        <f t="shared" si="61"/>
        <v>0.35829379118391713</v>
      </c>
      <c r="I715" s="7"/>
      <c r="J715" s="7"/>
      <c r="K715" s="7"/>
      <c r="L715" s="7"/>
    </row>
    <row r="716" spans="1:12" ht="20" customHeight="1" x14ac:dyDescent="0.15">
      <c r="A716" s="25">
        <v>105.91800000000001</v>
      </c>
      <c r="B716" s="4">
        <v>43.117600000000003</v>
      </c>
      <c r="C716" s="5">
        <f t="shared" si="58"/>
        <v>0.96220861570886107</v>
      </c>
      <c r="D716" s="5">
        <f t="shared" si="59"/>
        <v>0.72630614362526447</v>
      </c>
      <c r="E716" s="5">
        <v>147.995</v>
      </c>
      <c r="F716" s="5">
        <v>45.058999999999997</v>
      </c>
      <c r="G716" s="5">
        <f t="shared" si="60"/>
        <v>0.90025122724203588</v>
      </c>
      <c r="H716" s="5">
        <f t="shared" si="61"/>
        <v>0.37775188209453225</v>
      </c>
      <c r="I716" s="7"/>
      <c r="J716" s="7"/>
      <c r="K716" s="7"/>
      <c r="L716" s="7"/>
    </row>
    <row r="717" spans="1:12" ht="20" customHeight="1" x14ac:dyDescent="0.15">
      <c r="A717" s="25">
        <v>106.06699999999999</v>
      </c>
      <c r="B717" s="4">
        <v>43.224899999999998</v>
      </c>
      <c r="C717" s="5">
        <f t="shared" si="58"/>
        <v>0.96356220134813486</v>
      </c>
      <c r="D717" s="5">
        <f t="shared" si="59"/>
        <v>0.72811358766693168</v>
      </c>
      <c r="E717" s="5">
        <v>148.202</v>
      </c>
      <c r="F717" s="5">
        <v>47.866999999999997</v>
      </c>
      <c r="G717" s="5">
        <f t="shared" si="60"/>
        <v>0.90151040494424939</v>
      </c>
      <c r="H717" s="5">
        <f t="shared" si="61"/>
        <v>0.40129273486360051</v>
      </c>
      <c r="I717" s="7"/>
      <c r="J717" s="7"/>
      <c r="K717" s="7"/>
      <c r="L717" s="7"/>
    </row>
    <row r="718" spans="1:12" ht="20" customHeight="1" x14ac:dyDescent="0.15">
      <c r="A718" s="25">
        <v>106.21599999999999</v>
      </c>
      <c r="B718" s="4">
        <v>45.877200000000002</v>
      </c>
      <c r="C718" s="5">
        <f t="shared" si="58"/>
        <v>0.96491578698740887</v>
      </c>
      <c r="D718" s="5">
        <f t="shared" si="59"/>
        <v>0.77279097659250473</v>
      </c>
      <c r="E718" s="5">
        <v>148.41</v>
      </c>
      <c r="F718" s="5">
        <v>48.948999999999998</v>
      </c>
      <c r="G718" s="5">
        <f t="shared" si="60"/>
        <v>0.90277566563053169</v>
      </c>
      <c r="H718" s="5">
        <f t="shared" si="61"/>
        <v>0.41036367599470164</v>
      </c>
      <c r="I718" s="7"/>
      <c r="J718" s="7"/>
      <c r="K718" s="7"/>
      <c r="L718" s="7"/>
    </row>
    <row r="719" spans="1:12" ht="20" customHeight="1" x14ac:dyDescent="0.15">
      <c r="A719" s="25">
        <v>106.364</v>
      </c>
      <c r="B719" s="4">
        <v>48.0974</v>
      </c>
      <c r="C719" s="5">
        <f t="shared" si="58"/>
        <v>0.9662602881593052</v>
      </c>
      <c r="D719" s="5">
        <f t="shared" si="59"/>
        <v>0.81018973951244488</v>
      </c>
      <c r="E719" s="5">
        <v>148.61799999999999</v>
      </c>
      <c r="F719" s="5">
        <v>49.210999999999999</v>
      </c>
      <c r="G719" s="5">
        <f t="shared" si="60"/>
        <v>0.90404092631681399</v>
      </c>
      <c r="H719" s="5">
        <f t="shared" si="61"/>
        <v>0.41256015157358195</v>
      </c>
      <c r="I719" s="7"/>
      <c r="J719" s="7"/>
      <c r="K719" s="7"/>
      <c r="L719" s="7"/>
    </row>
    <row r="720" spans="1:12" ht="20" customHeight="1" x14ac:dyDescent="0.15">
      <c r="A720" s="25">
        <v>106.51300000000001</v>
      </c>
      <c r="B720" s="4">
        <v>45.161000000000001</v>
      </c>
      <c r="C720" s="5">
        <f t="shared" si="58"/>
        <v>0.96761387379857922</v>
      </c>
      <c r="D720" s="5">
        <f t="shared" si="59"/>
        <v>0.76072675084560759</v>
      </c>
      <c r="E720" s="5">
        <v>148.82499999999999</v>
      </c>
      <c r="F720" s="5">
        <v>46.381999999999998</v>
      </c>
      <c r="G720" s="5">
        <f t="shared" si="60"/>
        <v>0.9053001040190275</v>
      </c>
      <c r="H720" s="5">
        <f t="shared" si="61"/>
        <v>0.38884324541842019</v>
      </c>
      <c r="I720" s="7"/>
      <c r="J720" s="7"/>
      <c r="K720" s="7"/>
      <c r="L720" s="7"/>
    </row>
    <row r="721" spans="1:12" ht="20" customHeight="1" x14ac:dyDescent="0.15">
      <c r="A721" s="25">
        <v>106.661</v>
      </c>
      <c r="B721" s="4">
        <v>45.575600000000001</v>
      </c>
      <c r="C721" s="5">
        <f t="shared" si="58"/>
        <v>0.96895837497047543</v>
      </c>
      <c r="D721" s="5">
        <f t="shared" si="59"/>
        <v>0.76771059334025094</v>
      </c>
      <c r="E721" s="5">
        <v>149.03299999999999</v>
      </c>
      <c r="F721" s="5">
        <v>47.481999999999999</v>
      </c>
      <c r="G721" s="5">
        <f t="shared" si="60"/>
        <v>0.9065653647053098</v>
      </c>
      <c r="H721" s="5">
        <f t="shared" si="61"/>
        <v>0.39806508945188712</v>
      </c>
      <c r="I721" s="7"/>
      <c r="J721" s="7"/>
      <c r="K721" s="7"/>
      <c r="L721" s="7"/>
    </row>
    <row r="722" spans="1:12" ht="20" customHeight="1" x14ac:dyDescent="0.15">
      <c r="A722" s="25">
        <v>106.81</v>
      </c>
      <c r="B722" s="4">
        <v>43.933</v>
      </c>
      <c r="C722" s="5">
        <f t="shared" si="58"/>
        <v>0.97031196060974945</v>
      </c>
      <c r="D722" s="5">
        <f t="shared" si="59"/>
        <v>0.74004137076017085</v>
      </c>
      <c r="E722" s="5">
        <v>149.24</v>
      </c>
      <c r="F722" s="5">
        <v>44.746000000000002</v>
      </c>
      <c r="G722" s="5">
        <f t="shared" si="60"/>
        <v>0.90782454240752353</v>
      </c>
      <c r="H722" s="5">
        <f t="shared" si="61"/>
        <v>0.37512784829228218</v>
      </c>
      <c r="I722" s="7"/>
      <c r="J722" s="7"/>
      <c r="K722" s="7"/>
      <c r="L722" s="7"/>
    </row>
    <row r="723" spans="1:12" ht="20" customHeight="1" x14ac:dyDescent="0.15">
      <c r="A723" s="25">
        <v>106.958</v>
      </c>
      <c r="B723" s="4">
        <v>43.6509</v>
      </c>
      <c r="C723" s="5">
        <f t="shared" si="58"/>
        <v>0.97165646178164566</v>
      </c>
      <c r="D723" s="5">
        <f t="shared" si="59"/>
        <v>0.73528946056301969</v>
      </c>
      <c r="E723" s="5">
        <v>149.44800000000001</v>
      </c>
      <c r="F723" s="5">
        <v>44.457000000000001</v>
      </c>
      <c r="G723" s="5">
        <f t="shared" si="60"/>
        <v>0.90908980309380572</v>
      </c>
      <c r="H723" s="5">
        <f t="shared" si="61"/>
        <v>0.37270501835985315</v>
      </c>
      <c r="I723" s="7"/>
      <c r="J723" s="7"/>
      <c r="K723" s="7"/>
      <c r="L723" s="7"/>
    </row>
    <row r="724" spans="1:12" ht="20" customHeight="1" x14ac:dyDescent="0.15">
      <c r="A724" s="25">
        <v>107.107</v>
      </c>
      <c r="B724" s="4">
        <v>52.913600000000002</v>
      </c>
      <c r="C724" s="5">
        <f t="shared" si="58"/>
        <v>0.97301004742091968</v>
      </c>
      <c r="D724" s="5">
        <f t="shared" si="59"/>
        <v>0.8913175306911747</v>
      </c>
      <c r="E724" s="5">
        <v>149.655</v>
      </c>
      <c r="F724" s="5">
        <v>48.972999999999999</v>
      </c>
      <c r="G724" s="5">
        <f t="shared" si="60"/>
        <v>0.91034898079601934</v>
      </c>
      <c r="H724" s="5">
        <f t="shared" si="61"/>
        <v>0.41056487986452272</v>
      </c>
      <c r="I724" s="7"/>
      <c r="J724" s="7"/>
      <c r="K724" s="7"/>
      <c r="L724" s="7"/>
    </row>
    <row r="725" spans="1:12" ht="20" customHeight="1" x14ac:dyDescent="0.15">
      <c r="A725" s="25">
        <v>107.255</v>
      </c>
      <c r="B725" s="4">
        <v>56.130200000000002</v>
      </c>
      <c r="C725" s="5">
        <f t="shared" si="58"/>
        <v>0.97435454859281589</v>
      </c>
      <c r="D725" s="5">
        <f t="shared" si="59"/>
        <v>0.94550042448825589</v>
      </c>
      <c r="E725" s="5">
        <v>149.863</v>
      </c>
      <c r="F725" s="5">
        <v>54.261000000000003</v>
      </c>
      <c r="G725" s="5">
        <f t="shared" si="60"/>
        <v>0.91161424148230152</v>
      </c>
      <c r="H725" s="5">
        <f t="shared" si="61"/>
        <v>0.45489679918177095</v>
      </c>
      <c r="I725" s="7"/>
      <c r="J725" s="7"/>
      <c r="K725" s="7"/>
      <c r="L725" s="7"/>
    </row>
    <row r="726" spans="1:12" ht="20" customHeight="1" x14ac:dyDescent="0.15">
      <c r="A726" s="25">
        <v>107.404</v>
      </c>
      <c r="B726" s="4">
        <v>56.755499999999998</v>
      </c>
      <c r="C726" s="5">
        <f t="shared" si="58"/>
        <v>0.97570813423208991</v>
      </c>
      <c r="D726" s="5">
        <f t="shared" si="59"/>
        <v>0.95603346045521309</v>
      </c>
      <c r="E726" s="5">
        <v>150.071</v>
      </c>
      <c r="F726" s="5">
        <v>50.043999999999997</v>
      </c>
      <c r="G726" s="5">
        <f t="shared" si="60"/>
        <v>0.91287950216858382</v>
      </c>
      <c r="H726" s="5">
        <f t="shared" si="61"/>
        <v>0.41954360255528911</v>
      </c>
      <c r="I726" s="7"/>
      <c r="J726" s="7"/>
      <c r="K726" s="7"/>
      <c r="L726" s="7"/>
    </row>
    <row r="727" spans="1:12" ht="20" customHeight="1" x14ac:dyDescent="0.15">
      <c r="A727" s="25">
        <v>107.553</v>
      </c>
      <c r="B727" s="4">
        <v>52.981499999999997</v>
      </c>
      <c r="C727" s="5">
        <f t="shared" si="58"/>
        <v>0.97706171987136392</v>
      </c>
      <c r="D727" s="5">
        <f t="shared" si="59"/>
        <v>0.89246129071381397</v>
      </c>
      <c r="E727" s="5">
        <v>150.27799999999999</v>
      </c>
      <c r="F727" s="5">
        <v>58.372999999999998</v>
      </c>
      <c r="G727" s="5">
        <f t="shared" si="60"/>
        <v>0.91413867987079733</v>
      </c>
      <c r="H727" s="5">
        <f t="shared" si="61"/>
        <v>0.4893697288777854</v>
      </c>
      <c r="I727" s="7"/>
      <c r="J727" s="7"/>
      <c r="K727" s="7"/>
      <c r="L727" s="7"/>
    </row>
    <row r="728" spans="1:12" ht="20" customHeight="1" x14ac:dyDescent="0.15">
      <c r="A728" s="25">
        <v>107.70099999999999</v>
      </c>
      <c r="B728" s="4">
        <v>56.932299999999998</v>
      </c>
      <c r="C728" s="5">
        <f t="shared" si="58"/>
        <v>0.97840622104326014</v>
      </c>
      <c r="D728" s="5">
        <f t="shared" si="59"/>
        <v>0.95901161615481012</v>
      </c>
      <c r="E728" s="5">
        <v>150.48599999999999</v>
      </c>
      <c r="F728" s="5">
        <v>51.759</v>
      </c>
      <c r="G728" s="5">
        <f t="shared" si="60"/>
        <v>0.91540394055707963</v>
      </c>
      <c r="H728" s="5">
        <f t="shared" si="61"/>
        <v>0.43392129575292165</v>
      </c>
      <c r="I728" s="7"/>
      <c r="J728" s="7"/>
      <c r="K728" s="7"/>
      <c r="L728" s="7"/>
    </row>
    <row r="729" spans="1:12" ht="20" customHeight="1" x14ac:dyDescent="0.15">
      <c r="A729" s="25">
        <v>107.85</v>
      </c>
      <c r="B729" s="4">
        <v>59.365600000000001</v>
      </c>
      <c r="C729" s="5">
        <f t="shared" si="58"/>
        <v>0.97975980668253415</v>
      </c>
      <c r="D729" s="5">
        <f t="shared" si="59"/>
        <v>1</v>
      </c>
      <c r="E729" s="5">
        <v>150.69300000000001</v>
      </c>
      <c r="F729" s="5">
        <v>47.116</v>
      </c>
      <c r="G729" s="5">
        <f t="shared" si="60"/>
        <v>0.91666311825929336</v>
      </c>
      <c r="H729" s="5">
        <f t="shared" si="61"/>
        <v>0.39499673043711542</v>
      </c>
      <c r="I729" s="7"/>
      <c r="J729" s="7"/>
      <c r="K729" s="7"/>
      <c r="L729" s="7"/>
    </row>
    <row r="730" spans="1:12" ht="20" customHeight="1" x14ac:dyDescent="0.15">
      <c r="A730" s="25">
        <v>107.998</v>
      </c>
      <c r="B730" s="4">
        <v>54.845500000000001</v>
      </c>
      <c r="C730" s="5">
        <f t="shared" si="58"/>
        <v>0.98110430785443048</v>
      </c>
      <c r="D730" s="5">
        <f t="shared" si="59"/>
        <v>0.92385994582721309</v>
      </c>
      <c r="E730" s="5">
        <v>150.90100000000001</v>
      </c>
      <c r="F730" s="5">
        <v>49.505000000000003</v>
      </c>
      <c r="G730" s="5">
        <f t="shared" si="60"/>
        <v>0.91792837894557555</v>
      </c>
      <c r="H730" s="5">
        <f t="shared" si="61"/>
        <v>0.41502489897889039</v>
      </c>
      <c r="I730" s="7"/>
      <c r="J730" s="7"/>
      <c r="K730" s="7"/>
      <c r="L730" s="7"/>
    </row>
    <row r="731" spans="1:12" ht="20" customHeight="1" x14ac:dyDescent="0.15">
      <c r="A731" s="25">
        <v>108.14700000000001</v>
      </c>
      <c r="B731" s="4">
        <v>46.508800000000001</v>
      </c>
      <c r="C731" s="5">
        <f t="shared" si="58"/>
        <v>0.98245789349370449</v>
      </c>
      <c r="D731" s="5">
        <f t="shared" si="59"/>
        <v>0.78343013462341826</v>
      </c>
      <c r="E731" s="5">
        <v>151.108</v>
      </c>
      <c r="F731" s="5">
        <v>45.331000000000003</v>
      </c>
      <c r="G731" s="5">
        <f t="shared" si="60"/>
        <v>0.91918755664778917</v>
      </c>
      <c r="H731" s="5">
        <f t="shared" si="61"/>
        <v>0.38003219261917143</v>
      </c>
      <c r="I731" s="7"/>
      <c r="J731" s="7"/>
      <c r="K731" s="7"/>
      <c r="L731" s="7"/>
    </row>
    <row r="732" spans="1:12" ht="20" customHeight="1" x14ac:dyDescent="0.15">
      <c r="A732" s="25">
        <v>108.295</v>
      </c>
      <c r="B732" s="4">
        <v>52.581400000000002</v>
      </c>
      <c r="C732" s="5">
        <f t="shared" si="58"/>
        <v>0.98380239466560071</v>
      </c>
      <c r="D732" s="5">
        <f t="shared" si="59"/>
        <v>0.88572169741399065</v>
      </c>
      <c r="E732" s="5">
        <v>151.316</v>
      </c>
      <c r="F732" s="5">
        <v>48.871000000000002</v>
      </c>
      <c r="G732" s="5">
        <f t="shared" si="60"/>
        <v>0.92045281733407136</v>
      </c>
      <c r="H732" s="5">
        <f t="shared" si="61"/>
        <v>0.40970976341778309</v>
      </c>
      <c r="I732" s="7"/>
      <c r="J732" s="7"/>
      <c r="K732" s="7"/>
      <c r="L732" s="7"/>
    </row>
    <row r="733" spans="1:12" ht="20" customHeight="1" x14ac:dyDescent="0.15">
      <c r="A733" s="25">
        <v>108.444</v>
      </c>
      <c r="B733" s="4">
        <v>47.2637</v>
      </c>
      <c r="C733" s="5">
        <f t="shared" si="58"/>
        <v>0.98515598030487472</v>
      </c>
      <c r="D733" s="5">
        <f t="shared" si="59"/>
        <v>0.79614625304890374</v>
      </c>
      <c r="E733" s="5">
        <v>151.523</v>
      </c>
      <c r="F733" s="5">
        <v>49.767000000000003</v>
      </c>
      <c r="G733" s="5">
        <f t="shared" si="60"/>
        <v>0.92171199503628498</v>
      </c>
      <c r="H733" s="5">
        <f t="shared" si="61"/>
        <v>0.4172213745577707</v>
      </c>
      <c r="I733" s="7"/>
      <c r="J733" s="7"/>
      <c r="K733" s="7"/>
      <c r="L733" s="7"/>
    </row>
    <row r="734" spans="1:12" ht="20" customHeight="1" x14ac:dyDescent="0.15">
      <c r="A734" s="25">
        <v>108.592</v>
      </c>
      <c r="B734" s="4">
        <v>42.600099999999998</v>
      </c>
      <c r="C734" s="5">
        <f t="shared" si="58"/>
        <v>0.98650048147677094</v>
      </c>
      <c r="D734" s="5">
        <f t="shared" si="59"/>
        <v>0.71758897408600264</v>
      </c>
      <c r="E734" s="5">
        <v>151.73099999999999</v>
      </c>
      <c r="F734" s="5">
        <v>49.024000000000001</v>
      </c>
      <c r="G734" s="5">
        <f t="shared" si="60"/>
        <v>0.92297725572256728</v>
      </c>
      <c r="H734" s="5">
        <f t="shared" si="61"/>
        <v>0.4109924380878926</v>
      </c>
      <c r="I734" s="7"/>
      <c r="J734" s="7"/>
      <c r="K734" s="7"/>
      <c r="L734" s="7"/>
    </row>
    <row r="735" spans="1:12" ht="20" customHeight="1" x14ac:dyDescent="0.15">
      <c r="A735" s="25">
        <v>108.741</v>
      </c>
      <c r="B735" s="4">
        <v>46.448099999999997</v>
      </c>
      <c r="C735" s="5">
        <f t="shared" si="58"/>
        <v>0.98785406711604495</v>
      </c>
      <c r="D735" s="5">
        <f t="shared" si="59"/>
        <v>0.78240765695958592</v>
      </c>
      <c r="E735" s="5">
        <v>151.93899999999999</v>
      </c>
      <c r="F735" s="5">
        <v>45.226999999999997</v>
      </c>
      <c r="G735" s="5">
        <f t="shared" si="60"/>
        <v>0.92424251640884947</v>
      </c>
      <c r="H735" s="5">
        <f t="shared" si="61"/>
        <v>0.37916030918327992</v>
      </c>
      <c r="I735" s="7"/>
      <c r="J735" s="7"/>
      <c r="K735" s="7"/>
      <c r="L735" s="7"/>
    </row>
    <row r="736" spans="1:12" ht="20" customHeight="1" x14ac:dyDescent="0.15">
      <c r="A736" s="25">
        <v>108.89</v>
      </c>
      <c r="B736" s="4">
        <v>48.864199999999997</v>
      </c>
      <c r="C736" s="5">
        <f t="shared" si="58"/>
        <v>0.98920765275531897</v>
      </c>
      <c r="D736" s="5">
        <f t="shared" si="59"/>
        <v>0.82310631072540319</v>
      </c>
      <c r="E736" s="5">
        <v>152.14599999999999</v>
      </c>
      <c r="F736" s="5">
        <v>45.017000000000003</v>
      </c>
      <c r="G736" s="5">
        <f t="shared" si="60"/>
        <v>0.92550169411106309</v>
      </c>
      <c r="H736" s="5">
        <f t="shared" si="61"/>
        <v>0.37739977532234542</v>
      </c>
      <c r="I736" s="7"/>
      <c r="J736" s="7"/>
      <c r="K736" s="7"/>
      <c r="L736" s="7"/>
    </row>
    <row r="737" spans="1:12" ht="20" customHeight="1" x14ac:dyDescent="0.15">
      <c r="A737" s="25">
        <v>109.038</v>
      </c>
      <c r="B737" s="4">
        <v>56.6663</v>
      </c>
      <c r="C737" s="5">
        <f t="shared" si="58"/>
        <v>0.99055215392721518</v>
      </c>
      <c r="D737" s="5">
        <f t="shared" si="59"/>
        <v>0.95453090678776931</v>
      </c>
      <c r="E737" s="5">
        <v>152.35400000000001</v>
      </c>
      <c r="F737" s="5">
        <v>43.661999999999999</v>
      </c>
      <c r="G737" s="5">
        <f t="shared" si="60"/>
        <v>0.9267669547973455</v>
      </c>
      <c r="H737" s="5">
        <f t="shared" si="61"/>
        <v>0.36604014017202929</v>
      </c>
      <c r="I737" s="7"/>
      <c r="J737" s="7"/>
      <c r="K737" s="7"/>
      <c r="L737" s="7"/>
    </row>
    <row r="738" spans="1:12" ht="20" customHeight="1" x14ac:dyDescent="0.15">
      <c r="A738" s="25">
        <v>109.187</v>
      </c>
      <c r="B738" s="4">
        <v>48.269100000000002</v>
      </c>
      <c r="C738" s="5">
        <f t="shared" si="58"/>
        <v>0.9919057395664892</v>
      </c>
      <c r="D738" s="5">
        <f t="shared" si="59"/>
        <v>0.81308198687455369</v>
      </c>
      <c r="E738" s="5">
        <v>152.56100000000001</v>
      </c>
      <c r="F738" s="5">
        <v>44.289000000000001</v>
      </c>
      <c r="G738" s="5">
        <f t="shared" si="60"/>
        <v>0.92802613249955901</v>
      </c>
      <c r="H738" s="5">
        <f t="shared" si="61"/>
        <v>0.37129659127110548</v>
      </c>
      <c r="I738" s="7"/>
      <c r="J738" s="7"/>
      <c r="K738" s="7"/>
      <c r="L738" s="7"/>
    </row>
    <row r="739" spans="1:12" ht="20" customHeight="1" x14ac:dyDescent="0.15">
      <c r="A739" s="25">
        <v>109.33499999999999</v>
      </c>
      <c r="B739" s="4">
        <v>40.738399999999999</v>
      </c>
      <c r="C739" s="5">
        <f t="shared" si="58"/>
        <v>0.99325024073838541</v>
      </c>
      <c r="D739" s="5">
        <f t="shared" si="59"/>
        <v>0.68622906194833366</v>
      </c>
      <c r="E739" s="5">
        <v>152.76900000000001</v>
      </c>
      <c r="F739" s="5">
        <v>43.999000000000002</v>
      </c>
      <c r="G739" s="5">
        <f t="shared" si="60"/>
        <v>0.92929139318584131</v>
      </c>
      <c r="H739" s="5">
        <f t="shared" si="61"/>
        <v>0.36886537784410056</v>
      </c>
      <c r="I739" s="7"/>
      <c r="J739" s="7"/>
      <c r="K739" s="7"/>
      <c r="L739" s="7"/>
    </row>
    <row r="740" spans="1:12" ht="20" customHeight="1" x14ac:dyDescent="0.15">
      <c r="A740" s="25">
        <v>109.48399999999999</v>
      </c>
      <c r="B740" s="4">
        <v>46.818199999999997</v>
      </c>
      <c r="C740" s="5">
        <f t="shared" si="58"/>
        <v>0.99460382637765943</v>
      </c>
      <c r="D740" s="5">
        <f t="shared" si="59"/>
        <v>0.78864190709771309</v>
      </c>
      <c r="E740" s="5">
        <v>152.976</v>
      </c>
      <c r="F740" s="5">
        <v>43.779000000000003</v>
      </c>
      <c r="G740" s="5">
        <f t="shared" si="60"/>
        <v>0.93055057088805482</v>
      </c>
      <c r="H740" s="5">
        <f t="shared" si="61"/>
        <v>0.3670210090374072</v>
      </c>
      <c r="I740" s="7"/>
      <c r="J740" s="7"/>
      <c r="K740" s="7"/>
      <c r="L740" s="7"/>
    </row>
    <row r="741" spans="1:12" ht="20" customHeight="1" x14ac:dyDescent="0.15">
      <c r="A741" s="25">
        <v>109.63200000000001</v>
      </c>
      <c r="B741" s="4">
        <v>50.2196</v>
      </c>
      <c r="C741" s="5">
        <f t="shared" si="58"/>
        <v>0.99594832754955576</v>
      </c>
      <c r="D741" s="5">
        <f t="shared" si="59"/>
        <v>0.84593771477084367</v>
      </c>
      <c r="E741" s="5">
        <v>153.184</v>
      </c>
      <c r="F741" s="5">
        <v>51.305</v>
      </c>
      <c r="G741" s="5">
        <f t="shared" si="60"/>
        <v>0.93181583157433712</v>
      </c>
      <c r="H741" s="5">
        <f t="shared" si="61"/>
        <v>0.43011518921547259</v>
      </c>
      <c r="I741" s="7"/>
      <c r="J741" s="7"/>
      <c r="K741" s="7"/>
      <c r="L741" s="7"/>
    </row>
    <row r="742" spans="1:12" ht="20" customHeight="1" x14ac:dyDescent="0.15">
      <c r="A742" s="25">
        <v>109.78100000000001</v>
      </c>
      <c r="B742" s="4">
        <v>42.882899999999999</v>
      </c>
      <c r="C742" s="5">
        <f t="shared" si="58"/>
        <v>0.99730191318882977</v>
      </c>
      <c r="D742" s="5">
        <f t="shared" si="59"/>
        <v>0.7223526756235934</v>
      </c>
      <c r="E742" s="5">
        <v>153.392</v>
      </c>
      <c r="F742" s="5">
        <v>52.277000000000001</v>
      </c>
      <c r="G742" s="5">
        <f t="shared" si="60"/>
        <v>0.9330810922606193</v>
      </c>
      <c r="H742" s="5">
        <f t="shared" si="61"/>
        <v>0.43826394594322698</v>
      </c>
      <c r="I742" s="7"/>
      <c r="J742" s="7"/>
      <c r="K742" s="7"/>
      <c r="L742" s="7"/>
    </row>
    <row r="743" spans="1:12" ht="20" customHeight="1" x14ac:dyDescent="0.15">
      <c r="A743" s="25">
        <v>109.929</v>
      </c>
      <c r="B743" s="4">
        <v>40.278199999999998</v>
      </c>
      <c r="C743" s="5">
        <f t="shared" si="58"/>
        <v>0.99864641436072599</v>
      </c>
      <c r="D743" s="5">
        <f t="shared" si="59"/>
        <v>0.67847709784791188</v>
      </c>
      <c r="E743" s="5">
        <v>153.59899999999999</v>
      </c>
      <c r="F743" s="5">
        <v>44.994</v>
      </c>
      <c r="G743" s="5">
        <f t="shared" si="60"/>
        <v>0.93434026996283293</v>
      </c>
      <c r="H743" s="5">
        <f t="shared" si="61"/>
        <v>0.37720695494710016</v>
      </c>
      <c r="I743" s="7"/>
      <c r="J743" s="7"/>
      <c r="K743" s="7"/>
      <c r="L743" s="7"/>
    </row>
    <row r="744" spans="1:12" ht="20" customHeight="1" x14ac:dyDescent="0.15">
      <c r="A744" s="25">
        <v>110.078</v>
      </c>
      <c r="B744" s="4">
        <v>48</v>
      </c>
      <c r="C744" s="5">
        <f t="shared" si="58"/>
        <v>1</v>
      </c>
      <c r="D744" s="5">
        <f t="shared" si="59"/>
        <v>0.80854905871413751</v>
      </c>
      <c r="E744" s="5">
        <v>153.80699999999999</v>
      </c>
      <c r="F744" s="5">
        <v>45.682000000000002</v>
      </c>
      <c r="G744" s="5">
        <f t="shared" si="60"/>
        <v>0.93560553064911511</v>
      </c>
      <c r="H744" s="5">
        <f t="shared" si="61"/>
        <v>0.38297479921530492</v>
      </c>
      <c r="I744" s="7"/>
      <c r="J744" s="7"/>
      <c r="K744" s="7"/>
      <c r="L744" s="7"/>
    </row>
    <row r="745" spans="1:12" ht="20" customHeight="1" x14ac:dyDescent="0.15">
      <c r="A745" s="26"/>
      <c r="B745" s="6"/>
      <c r="C745" s="7"/>
      <c r="D745" s="7"/>
      <c r="E745" s="5">
        <v>154.01400000000001</v>
      </c>
      <c r="F745" s="5">
        <v>49.039000000000001</v>
      </c>
      <c r="G745" s="5">
        <f t="shared" si="60"/>
        <v>0.93686470835132885</v>
      </c>
      <c r="H745" s="5">
        <f t="shared" si="61"/>
        <v>0.41111819050653076</v>
      </c>
      <c r="I745" s="7"/>
      <c r="J745" s="7"/>
      <c r="K745" s="7"/>
      <c r="L745" s="7"/>
    </row>
    <row r="746" spans="1:12" ht="20" customHeight="1" x14ac:dyDescent="0.15">
      <c r="A746" s="26"/>
      <c r="B746" s="6"/>
      <c r="C746" s="7"/>
      <c r="D746" s="7"/>
      <c r="E746" s="5">
        <v>154.22200000000001</v>
      </c>
      <c r="F746" s="5">
        <v>51.99</v>
      </c>
      <c r="G746" s="5">
        <f t="shared" si="60"/>
        <v>0.93812996903761114</v>
      </c>
      <c r="H746" s="5">
        <f t="shared" si="61"/>
        <v>0.43585788299994971</v>
      </c>
      <c r="I746" s="7"/>
      <c r="J746" s="7"/>
      <c r="K746" s="7"/>
      <c r="L746" s="7"/>
    </row>
    <row r="747" spans="1:12" ht="20" customHeight="1" x14ac:dyDescent="0.15">
      <c r="A747" s="26"/>
      <c r="B747" s="6"/>
      <c r="C747" s="7"/>
      <c r="D747" s="7"/>
      <c r="E747" s="5">
        <v>154.429</v>
      </c>
      <c r="F747" s="5">
        <v>50.825000000000003</v>
      </c>
      <c r="G747" s="5">
        <f t="shared" si="60"/>
        <v>0.93938914673982465</v>
      </c>
      <c r="H747" s="5">
        <f t="shared" si="61"/>
        <v>0.42609111181905068</v>
      </c>
      <c r="I747" s="7"/>
      <c r="J747" s="7"/>
      <c r="K747" s="7"/>
      <c r="L747" s="7"/>
    </row>
    <row r="748" spans="1:12" ht="20" customHeight="1" x14ac:dyDescent="0.15">
      <c r="A748" s="26"/>
      <c r="B748" s="6"/>
      <c r="C748" s="7"/>
      <c r="D748" s="7"/>
      <c r="E748" s="5">
        <v>154.637</v>
      </c>
      <c r="F748" s="5">
        <v>50.402000000000001</v>
      </c>
      <c r="G748" s="5">
        <f t="shared" si="60"/>
        <v>0.94065440742610695</v>
      </c>
      <c r="H748" s="5">
        <f t="shared" si="61"/>
        <v>0.42254489361345388</v>
      </c>
      <c r="I748" s="7"/>
      <c r="J748" s="7"/>
      <c r="K748" s="7"/>
      <c r="L748" s="7"/>
    </row>
    <row r="749" spans="1:12" ht="20" customHeight="1" x14ac:dyDescent="0.15">
      <c r="A749" s="26"/>
      <c r="B749" s="6"/>
      <c r="C749" s="7"/>
      <c r="D749" s="7"/>
      <c r="E749" s="5">
        <v>154.845</v>
      </c>
      <c r="F749" s="5">
        <v>48.825000000000003</v>
      </c>
      <c r="G749" s="5">
        <f t="shared" si="60"/>
        <v>0.94191966811238925</v>
      </c>
      <c r="H749" s="5">
        <f t="shared" si="61"/>
        <v>0.40932412266729268</v>
      </c>
      <c r="I749" s="7"/>
      <c r="J749" s="7"/>
      <c r="K749" s="7"/>
      <c r="L749" s="7"/>
    </row>
    <row r="750" spans="1:12" ht="20" customHeight="1" x14ac:dyDescent="0.15">
      <c r="A750" s="26"/>
      <c r="B750" s="6"/>
      <c r="C750" s="7"/>
      <c r="D750" s="7"/>
      <c r="E750" s="5">
        <v>155.05199999999999</v>
      </c>
      <c r="F750" s="5">
        <v>47.933999999999997</v>
      </c>
      <c r="G750" s="5">
        <f t="shared" si="60"/>
        <v>0.94317884581460276</v>
      </c>
      <c r="H750" s="5">
        <f t="shared" si="61"/>
        <v>0.40185442900018442</v>
      </c>
      <c r="I750" s="7"/>
      <c r="J750" s="7"/>
      <c r="K750" s="7"/>
      <c r="L750" s="7"/>
    </row>
    <row r="751" spans="1:12" ht="20" customHeight="1" x14ac:dyDescent="0.15">
      <c r="A751" s="26"/>
      <c r="B751" s="6"/>
      <c r="C751" s="7"/>
      <c r="D751" s="7"/>
      <c r="E751" s="5">
        <v>155.26</v>
      </c>
      <c r="F751" s="5">
        <v>49.63</v>
      </c>
      <c r="G751" s="5">
        <f t="shared" si="60"/>
        <v>0.94444410650088506</v>
      </c>
      <c r="H751" s="5">
        <f t="shared" si="61"/>
        <v>0.41607283580087528</v>
      </c>
      <c r="I751" s="7"/>
      <c r="J751" s="7"/>
      <c r="K751" s="7"/>
      <c r="L751" s="7"/>
    </row>
    <row r="752" spans="1:12" ht="20" customHeight="1" x14ac:dyDescent="0.15">
      <c r="A752" s="26"/>
      <c r="B752" s="6"/>
      <c r="C752" s="7"/>
      <c r="D752" s="7"/>
      <c r="E752" s="5">
        <v>155.46700000000001</v>
      </c>
      <c r="F752" s="5">
        <v>49.789000000000001</v>
      </c>
      <c r="G752" s="5">
        <f t="shared" si="60"/>
        <v>0.94570328420309879</v>
      </c>
      <c r="H752" s="5">
        <f t="shared" si="61"/>
        <v>0.41740581143844002</v>
      </c>
      <c r="I752" s="7"/>
      <c r="J752" s="7"/>
      <c r="K752" s="7"/>
      <c r="L752" s="7"/>
    </row>
    <row r="753" spans="1:12" ht="20" customHeight="1" x14ac:dyDescent="0.15">
      <c r="A753" s="26"/>
      <c r="B753" s="6"/>
      <c r="C753" s="7"/>
      <c r="D753" s="7"/>
      <c r="E753" s="5">
        <v>155.67500000000001</v>
      </c>
      <c r="F753" s="5">
        <v>51.843000000000004</v>
      </c>
      <c r="G753" s="5">
        <f t="shared" si="60"/>
        <v>0.94696854488938098</v>
      </c>
      <c r="H753" s="5">
        <f t="shared" si="61"/>
        <v>0.43462550929729554</v>
      </c>
      <c r="I753" s="7"/>
      <c r="J753" s="7"/>
      <c r="K753" s="7"/>
      <c r="L753" s="7"/>
    </row>
    <row r="754" spans="1:12" ht="20" customHeight="1" x14ac:dyDescent="0.15">
      <c r="A754" s="26"/>
      <c r="B754" s="6"/>
      <c r="C754" s="7"/>
      <c r="D754" s="7"/>
      <c r="E754" s="5">
        <v>155.88200000000001</v>
      </c>
      <c r="F754" s="5">
        <v>58.228999999999999</v>
      </c>
      <c r="G754" s="5">
        <f t="shared" si="60"/>
        <v>0.9482277225915946</v>
      </c>
      <c r="H754" s="5">
        <f t="shared" si="61"/>
        <v>0.48816250565885883</v>
      </c>
      <c r="I754" s="7"/>
      <c r="J754" s="7"/>
      <c r="K754" s="7"/>
      <c r="L754" s="7"/>
    </row>
    <row r="755" spans="1:12" ht="20" customHeight="1" x14ac:dyDescent="0.15">
      <c r="A755" s="26"/>
      <c r="B755" s="6"/>
      <c r="C755" s="7"/>
      <c r="D755" s="7"/>
      <c r="E755" s="5">
        <v>156.09</v>
      </c>
      <c r="F755" s="5">
        <v>51.646000000000001</v>
      </c>
      <c r="G755" s="5">
        <f t="shared" si="60"/>
        <v>0.94949298327787679</v>
      </c>
      <c r="H755" s="5">
        <f t="shared" si="61"/>
        <v>0.43297396086584733</v>
      </c>
      <c r="I755" s="7"/>
      <c r="J755" s="7"/>
      <c r="K755" s="7"/>
      <c r="L755" s="7"/>
    </row>
    <row r="756" spans="1:12" ht="20" customHeight="1" x14ac:dyDescent="0.15">
      <c r="A756" s="26"/>
      <c r="B756" s="6"/>
      <c r="C756" s="7"/>
      <c r="D756" s="7"/>
      <c r="E756" s="5">
        <v>156.298</v>
      </c>
      <c r="F756" s="5">
        <v>49.722000000000001</v>
      </c>
      <c r="G756" s="5">
        <f t="shared" si="60"/>
        <v>0.95075824396415909</v>
      </c>
      <c r="H756" s="5">
        <f t="shared" si="61"/>
        <v>0.41684411730185611</v>
      </c>
      <c r="I756" s="7"/>
      <c r="J756" s="7"/>
      <c r="K756" s="7"/>
      <c r="L756" s="7"/>
    </row>
    <row r="757" spans="1:12" ht="20" customHeight="1" x14ac:dyDescent="0.15">
      <c r="A757" s="26"/>
      <c r="B757" s="6"/>
      <c r="C757" s="7"/>
      <c r="D757" s="7"/>
      <c r="E757" s="5">
        <v>156.505</v>
      </c>
      <c r="F757" s="5">
        <v>56.404000000000003</v>
      </c>
      <c r="G757" s="5">
        <f t="shared" si="60"/>
        <v>0.9520174216663726</v>
      </c>
      <c r="H757" s="5">
        <f t="shared" si="61"/>
        <v>0.47286262805787971</v>
      </c>
      <c r="I757" s="7"/>
      <c r="J757" s="7"/>
      <c r="K757" s="7"/>
      <c r="L757" s="7"/>
    </row>
    <row r="758" spans="1:12" ht="20" customHeight="1" x14ac:dyDescent="0.15">
      <c r="A758" s="26"/>
      <c r="B758" s="6"/>
      <c r="C758" s="7"/>
      <c r="D758" s="7"/>
      <c r="E758" s="5">
        <v>156.71299999999999</v>
      </c>
      <c r="F758" s="5">
        <v>54.143999999999998</v>
      </c>
      <c r="G758" s="5">
        <f t="shared" si="60"/>
        <v>0.9532826823526549</v>
      </c>
      <c r="H758" s="5">
        <f t="shared" si="61"/>
        <v>0.4539159303163931</v>
      </c>
      <c r="I758" s="7"/>
      <c r="J758" s="7"/>
      <c r="K758" s="7"/>
      <c r="L758" s="7"/>
    </row>
    <row r="759" spans="1:12" ht="20" customHeight="1" x14ac:dyDescent="0.15">
      <c r="A759" s="26"/>
      <c r="B759" s="6"/>
      <c r="C759" s="7"/>
      <c r="D759" s="7"/>
      <c r="E759" s="5">
        <v>156.91999999999999</v>
      </c>
      <c r="F759" s="5">
        <v>56.09</v>
      </c>
      <c r="G759" s="5">
        <f t="shared" si="60"/>
        <v>0.95454186005486841</v>
      </c>
      <c r="H759" s="5">
        <f t="shared" si="61"/>
        <v>0.4702302107610537</v>
      </c>
      <c r="I759" s="7"/>
      <c r="J759" s="7"/>
      <c r="K759" s="7"/>
      <c r="L759" s="7"/>
    </row>
    <row r="760" spans="1:12" ht="20" customHeight="1" x14ac:dyDescent="0.15">
      <c r="A760" s="26"/>
      <c r="B760" s="6"/>
      <c r="C760" s="7"/>
      <c r="D760" s="7"/>
      <c r="E760" s="5">
        <v>157.12799999999999</v>
      </c>
      <c r="F760" s="5">
        <v>61.405000000000001</v>
      </c>
      <c r="G760" s="5">
        <f t="shared" si="60"/>
        <v>0.95580712074115071</v>
      </c>
      <c r="H760" s="5">
        <f t="shared" si="61"/>
        <v>0.51478848443185055</v>
      </c>
      <c r="I760" s="7"/>
      <c r="J760" s="7"/>
      <c r="K760" s="7"/>
      <c r="L760" s="7"/>
    </row>
    <row r="761" spans="1:12" ht="20" customHeight="1" x14ac:dyDescent="0.15">
      <c r="A761" s="26"/>
      <c r="B761" s="6"/>
      <c r="C761" s="7"/>
      <c r="D761" s="7"/>
      <c r="E761" s="5">
        <v>157.33500000000001</v>
      </c>
      <c r="F761" s="5">
        <v>58.545000000000002</v>
      </c>
      <c r="G761" s="5">
        <f t="shared" si="60"/>
        <v>0.95706629844336444</v>
      </c>
      <c r="H761" s="5">
        <f t="shared" si="61"/>
        <v>0.49081168994483665</v>
      </c>
      <c r="I761" s="7"/>
      <c r="J761" s="7"/>
      <c r="K761" s="7"/>
      <c r="L761" s="7"/>
    </row>
    <row r="762" spans="1:12" ht="20" customHeight="1" x14ac:dyDescent="0.15">
      <c r="A762" s="26"/>
      <c r="B762" s="6"/>
      <c r="C762" s="7"/>
      <c r="D762" s="7"/>
      <c r="E762" s="5">
        <v>157.54300000000001</v>
      </c>
      <c r="F762" s="5">
        <v>49.155000000000001</v>
      </c>
      <c r="G762" s="5">
        <f t="shared" si="60"/>
        <v>0.95833155912964663</v>
      </c>
      <c r="H762" s="5">
        <f t="shared" si="61"/>
        <v>0.41209067587733272</v>
      </c>
      <c r="I762" s="7"/>
      <c r="J762" s="7"/>
      <c r="K762" s="7"/>
      <c r="L762" s="7"/>
    </row>
    <row r="763" spans="1:12" ht="20" customHeight="1" x14ac:dyDescent="0.15">
      <c r="A763" s="26"/>
      <c r="B763" s="6"/>
      <c r="C763" s="7"/>
      <c r="D763" s="7"/>
      <c r="E763" s="5">
        <v>157.751</v>
      </c>
      <c r="F763" s="5">
        <v>53.837000000000003</v>
      </c>
      <c r="G763" s="5">
        <f t="shared" si="60"/>
        <v>0.95959681981592893</v>
      </c>
      <c r="H763" s="5">
        <f t="shared" si="61"/>
        <v>0.45134219748159826</v>
      </c>
      <c r="I763" s="7"/>
      <c r="J763" s="7"/>
      <c r="K763" s="7"/>
      <c r="L763" s="7"/>
    </row>
    <row r="764" spans="1:12" ht="20" customHeight="1" x14ac:dyDescent="0.15">
      <c r="A764" s="26"/>
      <c r="B764" s="6"/>
      <c r="C764" s="7"/>
      <c r="D764" s="7"/>
      <c r="E764" s="5">
        <v>157.958</v>
      </c>
      <c r="F764" s="5">
        <v>54.393000000000001</v>
      </c>
      <c r="G764" s="5">
        <f t="shared" si="60"/>
        <v>0.96085599751814244</v>
      </c>
      <c r="H764" s="5">
        <f t="shared" si="61"/>
        <v>0.45600342046578696</v>
      </c>
      <c r="I764" s="7"/>
      <c r="J764" s="7"/>
      <c r="K764" s="7"/>
      <c r="L764" s="7"/>
    </row>
    <row r="765" spans="1:12" ht="20" customHeight="1" x14ac:dyDescent="0.15">
      <c r="A765" s="26"/>
      <c r="B765" s="6"/>
      <c r="C765" s="7"/>
      <c r="D765" s="7"/>
      <c r="E765" s="5">
        <v>158.166</v>
      </c>
      <c r="F765" s="5">
        <v>60.975000000000001</v>
      </c>
      <c r="G765" s="5">
        <f t="shared" si="60"/>
        <v>0.96212125820442473</v>
      </c>
      <c r="H765" s="5">
        <f t="shared" si="61"/>
        <v>0.51118358176422263</v>
      </c>
      <c r="I765" s="7"/>
      <c r="J765" s="7"/>
      <c r="K765" s="7"/>
      <c r="L765" s="7"/>
    </row>
    <row r="766" spans="1:12" ht="20" customHeight="1" x14ac:dyDescent="0.15">
      <c r="A766" s="26"/>
      <c r="B766" s="6"/>
      <c r="C766" s="7"/>
      <c r="D766" s="7"/>
      <c r="E766" s="5">
        <v>158.37299999999999</v>
      </c>
      <c r="F766" s="5">
        <v>51.84</v>
      </c>
      <c r="G766" s="5">
        <f t="shared" si="60"/>
        <v>0.96338043590663824</v>
      </c>
      <c r="H766" s="5">
        <f t="shared" si="61"/>
        <v>0.4346003588135679</v>
      </c>
      <c r="I766" s="7"/>
      <c r="J766" s="7"/>
      <c r="K766" s="7"/>
      <c r="L766" s="7"/>
    </row>
    <row r="767" spans="1:12" ht="20" customHeight="1" x14ac:dyDescent="0.15">
      <c r="A767" s="26"/>
      <c r="B767" s="6"/>
      <c r="C767" s="7"/>
      <c r="D767" s="7"/>
      <c r="E767" s="5">
        <v>158.58099999999999</v>
      </c>
      <c r="F767" s="5">
        <v>49.438000000000002</v>
      </c>
      <c r="G767" s="5">
        <f t="shared" si="60"/>
        <v>0.96464569659292054</v>
      </c>
      <c r="H767" s="5">
        <f t="shared" si="61"/>
        <v>0.41446320484230648</v>
      </c>
      <c r="I767" s="7"/>
      <c r="J767" s="7"/>
      <c r="K767" s="7"/>
      <c r="L767" s="7"/>
    </row>
    <row r="768" spans="1:12" ht="20" customHeight="1" x14ac:dyDescent="0.15">
      <c r="A768" s="26"/>
      <c r="B768" s="6"/>
      <c r="C768" s="7"/>
      <c r="D768" s="7"/>
      <c r="E768" s="5">
        <v>158.78800000000001</v>
      </c>
      <c r="F768" s="5">
        <v>51.423000000000002</v>
      </c>
      <c r="G768" s="5">
        <f t="shared" si="60"/>
        <v>0.96590487429513427</v>
      </c>
      <c r="H768" s="5">
        <f t="shared" si="61"/>
        <v>0.43110444157542632</v>
      </c>
      <c r="I768" s="7"/>
      <c r="J768" s="7"/>
      <c r="K768" s="7"/>
      <c r="L768" s="7"/>
    </row>
    <row r="769" spans="1:12" ht="20" customHeight="1" x14ac:dyDescent="0.15">
      <c r="A769" s="26"/>
      <c r="B769" s="6"/>
      <c r="C769" s="7"/>
      <c r="D769" s="7"/>
      <c r="E769" s="5">
        <v>158.99600000000001</v>
      </c>
      <c r="F769" s="5">
        <v>51.773000000000003</v>
      </c>
      <c r="G769" s="5">
        <f t="shared" si="60"/>
        <v>0.96717013498141657</v>
      </c>
      <c r="H769" s="5">
        <f t="shared" si="61"/>
        <v>0.43403866467698399</v>
      </c>
      <c r="I769" s="7"/>
      <c r="J769" s="7"/>
      <c r="K769" s="7"/>
      <c r="L769" s="7"/>
    </row>
    <row r="770" spans="1:12" ht="20" customHeight="1" x14ac:dyDescent="0.15">
      <c r="A770" s="26"/>
      <c r="B770" s="6"/>
      <c r="C770" s="7"/>
      <c r="D770" s="7"/>
      <c r="E770" s="5">
        <v>159.203</v>
      </c>
      <c r="F770" s="5">
        <v>48.539000000000001</v>
      </c>
      <c r="G770" s="5">
        <f t="shared" si="60"/>
        <v>0.96842931268363008</v>
      </c>
      <c r="H770" s="5">
        <f t="shared" si="61"/>
        <v>0.40692644321859128</v>
      </c>
      <c r="I770" s="7"/>
      <c r="J770" s="7"/>
      <c r="K770" s="7"/>
      <c r="L770" s="7"/>
    </row>
    <row r="771" spans="1:12" ht="20" customHeight="1" x14ac:dyDescent="0.15">
      <c r="A771" s="26"/>
      <c r="B771" s="6"/>
      <c r="C771" s="7"/>
      <c r="D771" s="7"/>
      <c r="E771" s="5">
        <v>159.411</v>
      </c>
      <c r="F771" s="5">
        <v>45.314</v>
      </c>
      <c r="G771" s="5">
        <f t="shared" ref="G771:G795" si="62">E771/164.393</f>
        <v>0.96969457336991238</v>
      </c>
      <c r="H771" s="5">
        <f t="shared" ref="H771:H795" si="63">F771/119.282</f>
        <v>0.37988967321138145</v>
      </c>
      <c r="I771" s="7"/>
      <c r="J771" s="7"/>
      <c r="K771" s="7"/>
      <c r="L771" s="7"/>
    </row>
    <row r="772" spans="1:12" ht="20" customHeight="1" x14ac:dyDescent="0.15">
      <c r="A772" s="26"/>
      <c r="B772" s="6"/>
      <c r="C772" s="7"/>
      <c r="D772" s="7"/>
      <c r="E772" s="5">
        <v>159.619</v>
      </c>
      <c r="F772" s="5">
        <v>50.502000000000002</v>
      </c>
      <c r="G772" s="5">
        <f t="shared" si="62"/>
        <v>0.97095983405619457</v>
      </c>
      <c r="H772" s="5">
        <f t="shared" si="63"/>
        <v>0.42338324307104175</v>
      </c>
      <c r="I772" s="7"/>
      <c r="J772" s="7"/>
      <c r="K772" s="7"/>
      <c r="L772" s="7"/>
    </row>
    <row r="773" spans="1:12" ht="20" customHeight="1" x14ac:dyDescent="0.15">
      <c r="A773" s="26"/>
      <c r="B773" s="6"/>
      <c r="C773" s="7"/>
      <c r="D773" s="7"/>
      <c r="E773" s="5">
        <v>159.82599999999999</v>
      </c>
      <c r="F773" s="5">
        <v>50.27</v>
      </c>
      <c r="G773" s="5">
        <f t="shared" si="62"/>
        <v>0.97221901175840819</v>
      </c>
      <c r="H773" s="5">
        <f t="shared" si="63"/>
        <v>0.42143827232943787</v>
      </c>
      <c r="I773" s="7"/>
      <c r="J773" s="7"/>
      <c r="K773" s="7"/>
      <c r="L773" s="7"/>
    </row>
    <row r="774" spans="1:12" ht="20" customHeight="1" x14ac:dyDescent="0.15">
      <c r="A774" s="26"/>
      <c r="B774" s="6"/>
      <c r="C774" s="7"/>
      <c r="D774" s="7"/>
      <c r="E774" s="5">
        <v>160.03399999999999</v>
      </c>
      <c r="F774" s="5">
        <v>56.353999999999999</v>
      </c>
      <c r="G774" s="5">
        <f t="shared" si="62"/>
        <v>0.97348427244469038</v>
      </c>
      <c r="H774" s="5">
        <f t="shared" si="63"/>
        <v>0.47244345332908572</v>
      </c>
      <c r="I774" s="7"/>
      <c r="J774" s="7"/>
      <c r="K774" s="7"/>
      <c r="L774" s="7"/>
    </row>
    <row r="775" spans="1:12" ht="20" customHeight="1" x14ac:dyDescent="0.15">
      <c r="A775" s="26"/>
      <c r="B775" s="6"/>
      <c r="C775" s="7"/>
      <c r="D775" s="7"/>
      <c r="E775" s="5">
        <v>160.24100000000001</v>
      </c>
      <c r="F775" s="5">
        <v>51.93</v>
      </c>
      <c r="G775" s="5">
        <f t="shared" si="62"/>
        <v>0.97474345014690411</v>
      </c>
      <c r="H775" s="5">
        <f t="shared" si="63"/>
        <v>0.43535487332539696</v>
      </c>
      <c r="I775" s="7"/>
      <c r="J775" s="7"/>
      <c r="K775" s="7"/>
      <c r="L775" s="7"/>
    </row>
    <row r="776" spans="1:12" ht="20" customHeight="1" x14ac:dyDescent="0.15">
      <c r="A776" s="26"/>
      <c r="B776" s="6"/>
      <c r="C776" s="7"/>
      <c r="D776" s="7"/>
      <c r="E776" s="5">
        <v>160.44900000000001</v>
      </c>
      <c r="F776" s="5">
        <v>62.27</v>
      </c>
      <c r="G776" s="5">
        <f t="shared" si="62"/>
        <v>0.97600871083318641</v>
      </c>
      <c r="H776" s="5">
        <f t="shared" si="63"/>
        <v>0.52204020723998601</v>
      </c>
      <c r="I776" s="7"/>
      <c r="J776" s="7"/>
      <c r="K776" s="7"/>
      <c r="L776" s="7"/>
    </row>
    <row r="777" spans="1:12" ht="20" customHeight="1" x14ac:dyDescent="0.15">
      <c r="A777" s="26"/>
      <c r="B777" s="6"/>
      <c r="C777" s="7"/>
      <c r="D777" s="7"/>
      <c r="E777" s="5">
        <v>160.65600000000001</v>
      </c>
      <c r="F777" s="5">
        <v>69.507000000000005</v>
      </c>
      <c r="G777" s="5">
        <f t="shared" si="62"/>
        <v>0.97726788853539992</v>
      </c>
      <c r="H777" s="5">
        <f t="shared" si="63"/>
        <v>0.58271155748562231</v>
      </c>
      <c r="I777" s="7"/>
      <c r="J777" s="7"/>
      <c r="K777" s="7"/>
      <c r="L777" s="7"/>
    </row>
    <row r="778" spans="1:12" ht="20" customHeight="1" x14ac:dyDescent="0.15">
      <c r="A778" s="26"/>
      <c r="B778" s="6"/>
      <c r="C778" s="7"/>
      <c r="D778" s="7"/>
      <c r="E778" s="5">
        <v>160.864</v>
      </c>
      <c r="F778" s="5">
        <v>63.718000000000004</v>
      </c>
      <c r="G778" s="5">
        <f t="shared" si="62"/>
        <v>0.97853314922168222</v>
      </c>
      <c r="H778" s="5">
        <f t="shared" si="63"/>
        <v>0.53417950738585873</v>
      </c>
      <c r="I778" s="7"/>
      <c r="J778" s="7"/>
      <c r="K778" s="7"/>
      <c r="L778" s="7"/>
    </row>
    <row r="779" spans="1:12" ht="20" customHeight="1" x14ac:dyDescent="0.15">
      <c r="A779" s="26"/>
      <c r="B779" s="6"/>
      <c r="C779" s="7"/>
      <c r="D779" s="7"/>
      <c r="E779" s="5">
        <v>161.072</v>
      </c>
      <c r="F779" s="5">
        <v>59.31</v>
      </c>
      <c r="G779" s="5">
        <f t="shared" si="62"/>
        <v>0.97979840990796452</v>
      </c>
      <c r="H779" s="5">
        <f t="shared" si="63"/>
        <v>0.49722506329538407</v>
      </c>
      <c r="I779" s="7"/>
      <c r="J779" s="7"/>
      <c r="K779" s="7"/>
      <c r="L779" s="7"/>
    </row>
    <row r="780" spans="1:12" ht="20" customHeight="1" x14ac:dyDescent="0.15">
      <c r="A780" s="26"/>
      <c r="B780" s="6"/>
      <c r="C780" s="7"/>
      <c r="D780" s="7"/>
      <c r="E780" s="5">
        <v>161.279</v>
      </c>
      <c r="F780" s="5">
        <v>56.831000000000003</v>
      </c>
      <c r="G780" s="5">
        <f t="shared" si="62"/>
        <v>0.98105758761017803</v>
      </c>
      <c r="H780" s="5">
        <f t="shared" si="63"/>
        <v>0.47644238024178004</v>
      </c>
      <c r="I780" s="7"/>
      <c r="J780" s="7"/>
      <c r="K780" s="7"/>
      <c r="L780" s="7"/>
    </row>
    <row r="781" spans="1:12" ht="20" customHeight="1" x14ac:dyDescent="0.15">
      <c r="A781" s="26"/>
      <c r="B781" s="6"/>
      <c r="C781" s="7"/>
      <c r="D781" s="7"/>
      <c r="E781" s="5">
        <v>161.48699999999999</v>
      </c>
      <c r="F781" s="5">
        <v>55.39</v>
      </c>
      <c r="G781" s="5">
        <f t="shared" si="62"/>
        <v>0.98232284829646033</v>
      </c>
      <c r="H781" s="5">
        <f t="shared" si="63"/>
        <v>0.46436176455793837</v>
      </c>
      <c r="I781" s="7"/>
      <c r="J781" s="7"/>
      <c r="K781" s="7"/>
      <c r="L781" s="7"/>
    </row>
    <row r="782" spans="1:12" ht="20" customHeight="1" x14ac:dyDescent="0.15">
      <c r="A782" s="26"/>
      <c r="B782" s="6"/>
      <c r="C782" s="7"/>
      <c r="D782" s="7"/>
      <c r="E782" s="5">
        <v>161.69399999999999</v>
      </c>
      <c r="F782" s="5">
        <v>55.09</v>
      </c>
      <c r="G782" s="5">
        <f t="shared" si="62"/>
        <v>0.98358202599867384</v>
      </c>
      <c r="H782" s="5">
        <f t="shared" si="63"/>
        <v>0.46184671618517464</v>
      </c>
      <c r="I782" s="7"/>
      <c r="J782" s="7"/>
      <c r="K782" s="7"/>
      <c r="L782" s="7"/>
    </row>
    <row r="783" spans="1:12" ht="20" customHeight="1" x14ac:dyDescent="0.15">
      <c r="A783" s="26"/>
      <c r="B783" s="6"/>
      <c r="C783" s="7"/>
      <c r="D783" s="7"/>
      <c r="E783" s="5">
        <v>161.90199999999999</v>
      </c>
      <c r="F783" s="5">
        <v>56.046999999999997</v>
      </c>
      <c r="G783" s="5">
        <f t="shared" si="62"/>
        <v>0.98484728668495614</v>
      </c>
      <c r="H783" s="5">
        <f t="shared" si="63"/>
        <v>0.46986972049429082</v>
      </c>
      <c r="I783" s="7"/>
      <c r="J783" s="7"/>
      <c r="K783" s="7"/>
      <c r="L783" s="7"/>
    </row>
    <row r="784" spans="1:12" ht="20" customHeight="1" x14ac:dyDescent="0.15">
      <c r="A784" s="26"/>
      <c r="B784" s="6"/>
      <c r="C784" s="7"/>
      <c r="D784" s="7"/>
      <c r="E784" s="5">
        <v>162.10900000000001</v>
      </c>
      <c r="F784" s="5">
        <v>92.234999999999999</v>
      </c>
      <c r="G784" s="5">
        <f t="shared" si="62"/>
        <v>0.98610646438716987</v>
      </c>
      <c r="H784" s="5">
        <f t="shared" si="63"/>
        <v>0.77325162220620047</v>
      </c>
      <c r="I784" s="7"/>
      <c r="J784" s="7"/>
      <c r="K784" s="7"/>
      <c r="L784" s="7"/>
    </row>
    <row r="785" spans="1:12" ht="20" customHeight="1" x14ac:dyDescent="0.15">
      <c r="A785" s="26"/>
      <c r="B785" s="6"/>
      <c r="C785" s="7"/>
      <c r="D785" s="7"/>
      <c r="E785" s="5">
        <v>162.31700000000001</v>
      </c>
      <c r="F785" s="5">
        <v>119.282</v>
      </c>
      <c r="G785" s="5">
        <f t="shared" si="62"/>
        <v>0.98737172507345206</v>
      </c>
      <c r="H785" s="5">
        <f t="shared" si="63"/>
        <v>1</v>
      </c>
      <c r="I785" s="7"/>
      <c r="J785" s="7"/>
      <c r="K785" s="7"/>
      <c r="L785" s="7"/>
    </row>
    <row r="786" spans="1:12" ht="20" customHeight="1" x14ac:dyDescent="0.15">
      <c r="A786" s="26"/>
      <c r="B786" s="6"/>
      <c r="C786" s="7"/>
      <c r="D786" s="7"/>
      <c r="E786" s="5">
        <v>162.52500000000001</v>
      </c>
      <c r="F786" s="5">
        <v>83.146000000000001</v>
      </c>
      <c r="G786" s="5">
        <f t="shared" si="62"/>
        <v>0.98863698575973435</v>
      </c>
      <c r="H786" s="5">
        <f t="shared" si="63"/>
        <v>0.6970540400060361</v>
      </c>
      <c r="I786" s="7"/>
      <c r="J786" s="7"/>
      <c r="K786" s="7"/>
      <c r="L786" s="7"/>
    </row>
    <row r="787" spans="1:12" ht="20" customHeight="1" x14ac:dyDescent="0.15">
      <c r="A787" s="26"/>
      <c r="B787" s="6"/>
      <c r="C787" s="7"/>
      <c r="D787" s="7"/>
      <c r="E787" s="5">
        <v>162.732</v>
      </c>
      <c r="F787" s="5">
        <v>50.731999999999999</v>
      </c>
      <c r="G787" s="5">
        <f t="shared" si="62"/>
        <v>0.98989616346194786</v>
      </c>
      <c r="H787" s="5">
        <f t="shared" si="63"/>
        <v>0.42531144682349392</v>
      </c>
      <c r="I787" s="7"/>
      <c r="J787" s="7"/>
      <c r="K787" s="7"/>
      <c r="L787" s="7"/>
    </row>
    <row r="788" spans="1:12" ht="20" customHeight="1" x14ac:dyDescent="0.15">
      <c r="A788" s="26"/>
      <c r="B788" s="6"/>
      <c r="C788" s="7"/>
      <c r="D788" s="7"/>
      <c r="E788" s="5">
        <v>162.94</v>
      </c>
      <c r="F788" s="5">
        <v>51.517000000000003</v>
      </c>
      <c r="G788" s="5">
        <f t="shared" si="62"/>
        <v>0.99116142414823016</v>
      </c>
      <c r="H788" s="5">
        <f t="shared" si="63"/>
        <v>0.43189249006555896</v>
      </c>
      <c r="I788" s="7"/>
      <c r="J788" s="7"/>
      <c r="K788" s="7"/>
      <c r="L788" s="7"/>
    </row>
    <row r="789" spans="1:12" ht="20" customHeight="1" x14ac:dyDescent="0.15">
      <c r="A789" s="26"/>
      <c r="B789" s="6"/>
      <c r="C789" s="7"/>
      <c r="D789" s="7"/>
      <c r="E789" s="5">
        <v>163.14699999999999</v>
      </c>
      <c r="F789" s="5">
        <v>58.466999999999999</v>
      </c>
      <c r="G789" s="5">
        <f t="shared" si="62"/>
        <v>0.99242060185044367</v>
      </c>
      <c r="H789" s="5">
        <f t="shared" si="63"/>
        <v>0.49015777736791805</v>
      </c>
      <c r="I789" s="7"/>
      <c r="J789" s="7"/>
      <c r="K789" s="7"/>
      <c r="L789" s="7"/>
    </row>
    <row r="790" spans="1:12" ht="20" customHeight="1" x14ac:dyDescent="0.15">
      <c r="A790" s="26"/>
      <c r="B790" s="6"/>
      <c r="C790" s="7"/>
      <c r="D790" s="7"/>
      <c r="E790" s="5">
        <v>163.35499999999999</v>
      </c>
      <c r="F790" s="5">
        <v>30.983000000000001</v>
      </c>
      <c r="G790" s="5">
        <f t="shared" si="62"/>
        <v>0.99368586253672597</v>
      </c>
      <c r="H790" s="5">
        <f t="shared" si="63"/>
        <v>0.25974581244445938</v>
      </c>
      <c r="I790" s="7"/>
      <c r="J790" s="7"/>
      <c r="K790" s="7"/>
      <c r="L790" s="7"/>
    </row>
    <row r="791" spans="1:12" ht="20" customHeight="1" x14ac:dyDescent="0.15">
      <c r="A791" s="26"/>
      <c r="B791" s="6"/>
      <c r="C791" s="7"/>
      <c r="D791" s="7"/>
      <c r="E791" s="5">
        <v>163.56200000000001</v>
      </c>
      <c r="F791" s="5">
        <v>18.277000000000001</v>
      </c>
      <c r="G791" s="5">
        <f t="shared" si="62"/>
        <v>0.9949450402389397</v>
      </c>
      <c r="H791" s="5">
        <f t="shared" si="63"/>
        <v>0.15322513036334068</v>
      </c>
      <c r="I791" s="7"/>
      <c r="J791" s="7"/>
      <c r="K791" s="7"/>
      <c r="L791" s="7"/>
    </row>
    <row r="792" spans="1:12" ht="20" customHeight="1" x14ac:dyDescent="0.15">
      <c r="A792" s="26"/>
      <c r="B792" s="6"/>
      <c r="C792" s="7"/>
      <c r="D792" s="7"/>
      <c r="E792" s="5">
        <v>163.77000000000001</v>
      </c>
      <c r="F792" s="5">
        <v>11.041</v>
      </c>
      <c r="G792" s="5">
        <f t="shared" si="62"/>
        <v>0.99621030092522189</v>
      </c>
      <c r="H792" s="5">
        <f t="shared" si="63"/>
        <v>9.2562163612280146E-2</v>
      </c>
      <c r="I792" s="7"/>
      <c r="J792" s="7"/>
      <c r="K792" s="7"/>
      <c r="L792" s="7"/>
    </row>
    <row r="793" spans="1:12" ht="20" customHeight="1" x14ac:dyDescent="0.15">
      <c r="A793" s="26"/>
      <c r="B793" s="6"/>
      <c r="C793" s="7"/>
      <c r="D793" s="7"/>
      <c r="E793" s="5">
        <v>163.977</v>
      </c>
      <c r="F793" s="5">
        <v>8.2449999999999992</v>
      </c>
      <c r="G793" s="5">
        <f t="shared" si="62"/>
        <v>0.99746947862743551</v>
      </c>
      <c r="H793" s="5">
        <f t="shared" si="63"/>
        <v>6.9121912778122421E-2</v>
      </c>
      <c r="I793" s="7"/>
      <c r="J793" s="7"/>
      <c r="K793" s="7"/>
      <c r="L793" s="7"/>
    </row>
    <row r="794" spans="1:12" ht="20" customHeight="1" x14ac:dyDescent="0.15">
      <c r="A794" s="26"/>
      <c r="B794" s="6"/>
      <c r="C794" s="7"/>
      <c r="D794" s="7"/>
      <c r="E794" s="5">
        <v>164.185</v>
      </c>
      <c r="F794" s="5">
        <v>4.1550000000000002</v>
      </c>
      <c r="G794" s="5">
        <f t="shared" si="62"/>
        <v>0.9987347393137177</v>
      </c>
      <c r="H794" s="5">
        <f t="shared" si="63"/>
        <v>3.4833419962777286E-2</v>
      </c>
      <c r="I794" s="7"/>
      <c r="J794" s="7"/>
      <c r="K794" s="7"/>
      <c r="L794" s="7"/>
    </row>
    <row r="795" spans="1:12" ht="20" customHeight="1" x14ac:dyDescent="0.15">
      <c r="A795" s="26"/>
      <c r="B795" s="6"/>
      <c r="C795" s="7"/>
      <c r="D795" s="7"/>
      <c r="E795" s="5">
        <v>164.393</v>
      </c>
      <c r="F795" s="5">
        <v>4.0640000000000001</v>
      </c>
      <c r="G795" s="5">
        <f t="shared" si="62"/>
        <v>1</v>
      </c>
      <c r="H795" s="5">
        <f t="shared" si="63"/>
        <v>3.4070521956372293E-2</v>
      </c>
      <c r="I795" s="7"/>
      <c r="J795" s="7"/>
      <c r="K795" s="7"/>
      <c r="L795" s="7"/>
    </row>
    <row r="796" spans="1:12" ht="20" customHeight="1" x14ac:dyDescent="0.15">
      <c r="A796" s="26"/>
      <c r="B796" s="6"/>
      <c r="C796" s="7"/>
      <c r="D796" s="7"/>
      <c r="E796" s="7"/>
      <c r="F796" s="7"/>
      <c r="G796" s="7"/>
      <c r="H796" s="7"/>
      <c r="I796" s="7"/>
      <c r="J796" s="7"/>
      <c r="K796" s="7"/>
      <c r="L796" s="7"/>
    </row>
    <row r="797" spans="1:12" ht="20" customHeight="1" x14ac:dyDescent="0.15">
      <c r="A797" s="26"/>
      <c r="B797" s="6"/>
      <c r="C797" s="7"/>
      <c r="D797" s="7"/>
      <c r="E797" s="7"/>
      <c r="F797" s="7"/>
      <c r="G797" s="7"/>
      <c r="H797" s="7"/>
      <c r="I797" s="7"/>
      <c r="J797" s="7"/>
      <c r="K797" s="7"/>
      <c r="L797" s="7"/>
    </row>
    <row r="798" spans="1:12" ht="20" customHeight="1" x14ac:dyDescent="0.15">
      <c r="A798" s="26"/>
      <c r="B798" s="6"/>
      <c r="C798" s="7"/>
      <c r="D798" s="7"/>
      <c r="E798" s="7"/>
      <c r="F798" s="7"/>
      <c r="G798" s="7"/>
      <c r="H798" s="7"/>
      <c r="I798" s="7"/>
      <c r="J798" s="7"/>
      <c r="K798" s="7"/>
      <c r="L798" s="7"/>
    </row>
    <row r="799" spans="1:12" ht="20" customHeight="1" x14ac:dyDescent="0.15">
      <c r="A799" s="26"/>
      <c r="B799" s="6"/>
      <c r="C799" s="7"/>
      <c r="D799" s="7"/>
      <c r="E799" s="7"/>
      <c r="F799" s="7"/>
      <c r="G799" s="7"/>
      <c r="H799" s="7"/>
      <c r="I799" s="7"/>
      <c r="J799" s="7"/>
      <c r="K799" s="7"/>
      <c r="L799" s="7"/>
    </row>
    <row r="800" spans="1:12" ht="20" customHeight="1" x14ac:dyDescent="0.15">
      <c r="A800" s="26"/>
      <c r="B800" s="6"/>
      <c r="C800" s="7"/>
      <c r="D800" s="7"/>
      <c r="E800" s="7"/>
      <c r="F800" s="7"/>
      <c r="G800" s="7"/>
      <c r="H800" s="7"/>
      <c r="I800" s="7"/>
      <c r="J800" s="7"/>
      <c r="K800" s="7"/>
      <c r="L800" s="7"/>
    </row>
    <row r="801" spans="1:12" ht="20" customHeight="1" x14ac:dyDescent="0.15">
      <c r="A801" s="26"/>
      <c r="B801" s="6"/>
      <c r="C801" s="7"/>
      <c r="D801" s="7"/>
      <c r="E801" s="7"/>
      <c r="F801" s="7"/>
      <c r="G801" s="7"/>
      <c r="H801" s="7"/>
      <c r="I801" s="7"/>
      <c r="J801" s="7"/>
      <c r="K801" s="7"/>
      <c r="L801" s="7"/>
    </row>
    <row r="802" spans="1:12" ht="20" customHeight="1" x14ac:dyDescent="0.15">
      <c r="A802" s="26"/>
      <c r="B802" s="6"/>
      <c r="C802" s="7"/>
      <c r="D802" s="7"/>
      <c r="E802" s="7"/>
      <c r="F802" s="7"/>
      <c r="G802" s="7"/>
      <c r="H802" s="7"/>
      <c r="I802" s="7"/>
      <c r="J802" s="7"/>
      <c r="K802" s="7"/>
      <c r="L802" s="7"/>
    </row>
    <row r="803" spans="1:12" ht="20" customHeight="1" x14ac:dyDescent="0.15">
      <c r="A803" s="26"/>
      <c r="B803" s="6"/>
      <c r="C803" s="7"/>
      <c r="D803" s="7"/>
      <c r="E803" s="7"/>
      <c r="F803" s="7"/>
      <c r="G803" s="7"/>
      <c r="H803" s="7"/>
      <c r="I803" s="7"/>
      <c r="J803" s="7"/>
      <c r="K803" s="7"/>
      <c r="L803" s="7"/>
    </row>
    <row r="804" spans="1:12" ht="20" customHeight="1" x14ac:dyDescent="0.15">
      <c r="A804" s="26"/>
      <c r="B804" s="6"/>
      <c r="C804" s="7"/>
      <c r="D804" s="7"/>
      <c r="E804" s="7"/>
      <c r="F804" s="7"/>
      <c r="G804" s="7"/>
      <c r="H804" s="7"/>
      <c r="I804" s="7"/>
      <c r="J804" s="7"/>
      <c r="K804" s="7"/>
      <c r="L804" s="7"/>
    </row>
    <row r="805" spans="1:12" ht="20" customHeight="1" x14ac:dyDescent="0.15">
      <c r="A805" s="26"/>
      <c r="B805" s="6"/>
      <c r="C805" s="7"/>
      <c r="D805" s="7"/>
      <c r="E805" s="7"/>
      <c r="F805" s="7"/>
      <c r="G805" s="7"/>
      <c r="H805" s="7"/>
      <c r="I805" s="7"/>
      <c r="J805" s="7"/>
      <c r="K805" s="7"/>
      <c r="L805" s="7"/>
    </row>
    <row r="806" spans="1:12" ht="20" customHeight="1" x14ac:dyDescent="0.15">
      <c r="A806" s="26"/>
      <c r="B806" s="6"/>
      <c r="C806" s="7"/>
      <c r="D806" s="7"/>
      <c r="E806" s="7"/>
      <c r="F806" s="7"/>
      <c r="G806" s="7"/>
      <c r="H806" s="7"/>
      <c r="I806" s="7"/>
      <c r="J806" s="7"/>
      <c r="K806" s="7"/>
      <c r="L806" s="7"/>
    </row>
    <row r="807" spans="1:12" ht="20" customHeight="1" x14ac:dyDescent="0.15">
      <c r="A807" s="26"/>
      <c r="B807" s="6"/>
      <c r="C807" s="7"/>
      <c r="D807" s="7"/>
      <c r="E807" s="7"/>
      <c r="F807" s="7"/>
      <c r="G807" s="7"/>
      <c r="H807" s="7"/>
      <c r="I807" s="7"/>
      <c r="J807" s="7"/>
      <c r="K807" s="7"/>
      <c r="L807" s="7"/>
    </row>
    <row r="808" spans="1:12" ht="20" customHeight="1" x14ac:dyDescent="0.15">
      <c r="A808" s="26"/>
      <c r="B808" s="6"/>
      <c r="C808" s="7"/>
      <c r="D808" s="7"/>
      <c r="E808" s="7"/>
      <c r="F808" s="7"/>
      <c r="G808" s="7"/>
      <c r="H808" s="7"/>
      <c r="I808" s="7"/>
      <c r="J808" s="7"/>
      <c r="K808" s="7"/>
      <c r="L808" s="7"/>
    </row>
    <row r="809" spans="1:12" ht="20" customHeight="1" x14ac:dyDescent="0.15">
      <c r="A809" s="26"/>
      <c r="B809" s="6"/>
      <c r="C809" s="7"/>
      <c r="D809" s="7"/>
      <c r="E809" s="7"/>
      <c r="F809" s="7"/>
      <c r="G809" s="7"/>
      <c r="H809" s="7"/>
      <c r="I809" s="7"/>
      <c r="J809" s="7"/>
      <c r="K809" s="7"/>
      <c r="L809" s="7"/>
    </row>
    <row r="810" spans="1:12" ht="20" customHeight="1" x14ac:dyDescent="0.15">
      <c r="A810" s="26"/>
      <c r="B810" s="6"/>
      <c r="C810" s="7"/>
      <c r="D810" s="7"/>
      <c r="E810" s="7"/>
      <c r="F810" s="7"/>
      <c r="G810" s="7"/>
      <c r="H810" s="7"/>
      <c r="I810" s="7"/>
      <c r="J810" s="7"/>
      <c r="K810" s="7"/>
      <c r="L810" s="7"/>
    </row>
    <row r="811" spans="1:12" ht="20" customHeight="1" x14ac:dyDescent="0.15">
      <c r="A811" s="26"/>
      <c r="B811" s="6"/>
      <c r="C811" s="7"/>
      <c r="D811" s="7"/>
      <c r="E811" s="7"/>
      <c r="F811" s="7"/>
      <c r="G811" s="7"/>
      <c r="H811" s="7"/>
      <c r="I811" s="7"/>
      <c r="J811" s="7"/>
      <c r="K811" s="7"/>
      <c r="L811" s="7"/>
    </row>
    <row r="812" spans="1:12" ht="20" customHeight="1" x14ac:dyDescent="0.15">
      <c r="A812" s="26"/>
      <c r="B812" s="6"/>
      <c r="C812" s="7"/>
      <c r="D812" s="7"/>
      <c r="E812" s="7"/>
      <c r="F812" s="7"/>
      <c r="G812" s="7"/>
      <c r="H812" s="7"/>
      <c r="I812" s="7"/>
      <c r="J812" s="7"/>
      <c r="K812" s="7"/>
      <c r="L812" s="7"/>
    </row>
    <row r="813" spans="1:12" ht="20" customHeight="1" x14ac:dyDescent="0.15">
      <c r="A813" s="26"/>
      <c r="B813" s="6"/>
      <c r="C813" s="7"/>
      <c r="D813" s="7"/>
      <c r="E813" s="7"/>
      <c r="F813" s="7"/>
      <c r="G813" s="7"/>
      <c r="H813" s="7"/>
      <c r="I813" s="7"/>
      <c r="J813" s="7"/>
      <c r="K813" s="7"/>
      <c r="L813" s="7"/>
    </row>
    <row r="814" spans="1:12" ht="20" customHeight="1" x14ac:dyDescent="0.15">
      <c r="A814" s="26"/>
      <c r="B814" s="6"/>
      <c r="C814" s="7"/>
      <c r="D814" s="7"/>
      <c r="E814" s="7"/>
      <c r="F814" s="7"/>
      <c r="G814" s="7"/>
      <c r="H814" s="7"/>
      <c r="I814" s="7"/>
      <c r="J814" s="7"/>
      <c r="K814" s="7"/>
      <c r="L814" s="7"/>
    </row>
    <row r="815" spans="1:12" ht="20" customHeight="1" x14ac:dyDescent="0.15">
      <c r="A815" s="26"/>
      <c r="B815" s="6"/>
      <c r="C815" s="7"/>
      <c r="D815" s="7"/>
      <c r="E815" s="7"/>
      <c r="F815" s="7"/>
      <c r="G815" s="7"/>
      <c r="H815" s="7"/>
      <c r="I815" s="7"/>
      <c r="J815" s="7"/>
      <c r="K815" s="7"/>
      <c r="L815" s="7"/>
    </row>
    <row r="816" spans="1:12" ht="20" customHeight="1" x14ac:dyDescent="0.15">
      <c r="A816" s="26"/>
      <c r="B816" s="6"/>
      <c r="C816" s="7"/>
      <c r="D816" s="7"/>
      <c r="E816" s="7"/>
      <c r="F816" s="7"/>
      <c r="G816" s="7"/>
      <c r="H816" s="7"/>
      <c r="I816" s="7"/>
      <c r="J816" s="7"/>
      <c r="K816" s="7"/>
      <c r="L816" s="7"/>
    </row>
    <row r="817" spans="1:12" ht="20" customHeight="1" x14ac:dyDescent="0.15">
      <c r="A817" s="26"/>
      <c r="B817" s="6"/>
      <c r="C817" s="7"/>
      <c r="D817" s="7"/>
      <c r="E817" s="7"/>
      <c r="F817" s="7"/>
      <c r="G817" s="7"/>
      <c r="H817" s="7"/>
      <c r="I817" s="7"/>
      <c r="J817" s="7"/>
      <c r="K817" s="7"/>
      <c r="L817" s="7"/>
    </row>
    <row r="818" spans="1:12" ht="20" customHeight="1" x14ac:dyDescent="0.15">
      <c r="A818" s="26"/>
      <c r="B818" s="6"/>
      <c r="C818" s="7"/>
      <c r="D818" s="7"/>
      <c r="E818" s="7"/>
      <c r="F818" s="7"/>
      <c r="G818" s="7"/>
      <c r="H818" s="7"/>
      <c r="I818" s="7"/>
      <c r="J818" s="7"/>
      <c r="K818" s="7"/>
      <c r="L818" s="7"/>
    </row>
    <row r="819" spans="1:12" ht="20" customHeight="1" x14ac:dyDescent="0.15">
      <c r="A819" s="26"/>
      <c r="B819" s="6"/>
      <c r="C819" s="7"/>
      <c r="D819" s="7"/>
      <c r="E819" s="7"/>
      <c r="F819" s="7"/>
      <c r="G819" s="7"/>
      <c r="H819" s="7"/>
      <c r="I819" s="7"/>
      <c r="J819" s="7"/>
      <c r="K819" s="7"/>
      <c r="L819" s="7"/>
    </row>
    <row r="820" spans="1:12" ht="20" customHeight="1" x14ac:dyDescent="0.15">
      <c r="A820" s="26"/>
      <c r="B820" s="6"/>
      <c r="C820" s="7"/>
      <c r="D820" s="7"/>
      <c r="E820" s="7"/>
      <c r="F820" s="7"/>
      <c r="G820" s="7"/>
      <c r="H820" s="7"/>
      <c r="I820" s="7"/>
      <c r="J820" s="7"/>
      <c r="K820" s="7"/>
      <c r="L820" s="7"/>
    </row>
    <row r="821" spans="1:12" ht="20" customHeight="1" x14ac:dyDescent="0.15">
      <c r="A821" s="26"/>
      <c r="B821" s="6"/>
      <c r="C821" s="7"/>
      <c r="D821" s="7"/>
      <c r="E821" s="7"/>
      <c r="F821" s="7"/>
      <c r="G821" s="7"/>
      <c r="H821" s="7"/>
      <c r="I821" s="7"/>
      <c r="J821" s="7"/>
      <c r="K821" s="7"/>
      <c r="L821" s="7"/>
    </row>
    <row r="822" spans="1:12" ht="20" customHeight="1" x14ac:dyDescent="0.15">
      <c r="A822" s="26"/>
      <c r="B822" s="6"/>
      <c r="C822" s="7"/>
      <c r="D822" s="7"/>
      <c r="E822" s="7"/>
      <c r="F822" s="7"/>
      <c r="G822" s="7"/>
      <c r="H822" s="7"/>
      <c r="I822" s="7"/>
      <c r="J822" s="7"/>
      <c r="K822" s="7"/>
      <c r="L822" s="7"/>
    </row>
    <row r="823" spans="1:12" ht="20" customHeight="1" x14ac:dyDescent="0.15">
      <c r="A823" s="26"/>
      <c r="B823" s="6"/>
      <c r="C823" s="7"/>
      <c r="D823" s="7"/>
      <c r="E823" s="7"/>
      <c r="F823" s="7"/>
      <c r="G823" s="7"/>
      <c r="H823" s="7"/>
      <c r="I823" s="7"/>
      <c r="J823" s="7"/>
      <c r="K823" s="7"/>
      <c r="L823" s="7"/>
    </row>
    <row r="824" spans="1:12" ht="20" customHeight="1" x14ac:dyDescent="0.15">
      <c r="A824" s="26"/>
      <c r="B824" s="6"/>
      <c r="C824" s="7"/>
      <c r="D824" s="7"/>
      <c r="E824" s="7"/>
      <c r="F824" s="7"/>
      <c r="G824" s="7"/>
      <c r="H824" s="7"/>
      <c r="I824" s="7"/>
      <c r="J824" s="7"/>
      <c r="K824" s="7"/>
      <c r="L824" s="7"/>
    </row>
    <row r="825" spans="1:12" ht="20" customHeight="1" x14ac:dyDescent="0.15">
      <c r="A825" s="26"/>
      <c r="B825" s="6"/>
      <c r="C825" s="7"/>
      <c r="D825" s="7"/>
      <c r="E825" s="7"/>
      <c r="F825" s="7"/>
      <c r="G825" s="7"/>
      <c r="H825" s="7"/>
      <c r="I825" s="7"/>
      <c r="J825" s="7"/>
      <c r="K825" s="7"/>
      <c r="L825" s="7"/>
    </row>
    <row r="826" spans="1:12" ht="20" customHeight="1" x14ac:dyDescent="0.15">
      <c r="A826" s="26"/>
      <c r="B826" s="6"/>
      <c r="C826" s="7"/>
      <c r="D826" s="7"/>
      <c r="E826" s="7"/>
      <c r="F826" s="7"/>
      <c r="G826" s="7"/>
      <c r="H826" s="7"/>
      <c r="I826" s="7"/>
      <c r="J826" s="7"/>
      <c r="K826" s="7"/>
      <c r="L826" s="7"/>
    </row>
    <row r="827" spans="1:12" ht="20" customHeight="1" x14ac:dyDescent="0.15">
      <c r="A827" s="26"/>
      <c r="B827" s="6"/>
      <c r="C827" s="7"/>
      <c r="D827" s="7"/>
      <c r="E827" s="7"/>
      <c r="F827" s="7"/>
      <c r="G827" s="7"/>
      <c r="H827" s="7"/>
      <c r="I827" s="7"/>
      <c r="J827" s="7"/>
      <c r="K827" s="7"/>
      <c r="L827" s="7"/>
    </row>
    <row r="828" spans="1:12" ht="20" customHeight="1" x14ac:dyDescent="0.15">
      <c r="A828" s="26"/>
      <c r="B828" s="6"/>
      <c r="C828" s="7"/>
      <c r="D828" s="7"/>
      <c r="E828" s="7"/>
      <c r="F828" s="7"/>
      <c r="G828" s="7"/>
      <c r="H828" s="7"/>
      <c r="I828" s="7"/>
      <c r="J828" s="7"/>
      <c r="K828" s="7"/>
      <c r="L828" s="7"/>
    </row>
    <row r="829" spans="1:12" ht="20" customHeight="1" x14ac:dyDescent="0.15">
      <c r="A829" s="26"/>
      <c r="B829" s="6"/>
      <c r="C829" s="7"/>
      <c r="D829" s="7"/>
      <c r="E829" s="7"/>
      <c r="F829" s="7"/>
      <c r="G829" s="7"/>
      <c r="H829" s="7"/>
      <c r="I829" s="7"/>
      <c r="J829" s="7"/>
      <c r="K829" s="7"/>
      <c r="L829" s="7"/>
    </row>
    <row r="830" spans="1:12" ht="20" customHeight="1" x14ac:dyDescent="0.15">
      <c r="A830" s="26"/>
      <c r="B830" s="6"/>
      <c r="C830" s="7"/>
      <c r="D830" s="7"/>
      <c r="E830" s="7"/>
      <c r="F830" s="7"/>
      <c r="G830" s="7"/>
      <c r="H830" s="7"/>
      <c r="I830" s="7"/>
      <c r="J830" s="7"/>
      <c r="K830" s="7"/>
      <c r="L830" s="7"/>
    </row>
    <row r="831" spans="1:12" ht="20" customHeight="1" x14ac:dyDescent="0.15">
      <c r="A831" s="26"/>
      <c r="B831" s="6"/>
      <c r="C831" s="7"/>
      <c r="D831" s="7"/>
      <c r="E831" s="7"/>
      <c r="F831" s="7"/>
      <c r="G831" s="7"/>
      <c r="H831" s="7"/>
      <c r="I831" s="7"/>
      <c r="J831" s="7"/>
      <c r="K831" s="7"/>
      <c r="L831" s="7"/>
    </row>
    <row r="832" spans="1:12" ht="20" customHeight="1" x14ac:dyDescent="0.15">
      <c r="A832" s="26"/>
      <c r="B832" s="6"/>
      <c r="C832" s="7"/>
      <c r="D832" s="7"/>
      <c r="E832" s="7"/>
      <c r="F832" s="7"/>
      <c r="G832" s="7"/>
      <c r="H832" s="7"/>
      <c r="I832" s="7"/>
      <c r="J832" s="7"/>
      <c r="K832" s="7"/>
      <c r="L832" s="7"/>
    </row>
    <row r="833" spans="1:12" ht="20" customHeight="1" x14ac:dyDescent="0.15">
      <c r="A833" s="26"/>
      <c r="B833" s="6"/>
      <c r="C833" s="7"/>
      <c r="D833" s="7"/>
      <c r="E833" s="7"/>
      <c r="F833" s="7"/>
      <c r="G833" s="7"/>
      <c r="H833" s="7"/>
      <c r="I833" s="7"/>
      <c r="J833" s="7"/>
      <c r="K833" s="7"/>
      <c r="L833" s="7"/>
    </row>
    <row r="834" spans="1:12" ht="20" customHeight="1" x14ac:dyDescent="0.15">
      <c r="A834" s="26"/>
      <c r="B834" s="6"/>
      <c r="C834" s="7"/>
      <c r="D834" s="7"/>
      <c r="E834" s="7"/>
      <c r="F834" s="7"/>
      <c r="G834" s="7"/>
      <c r="H834" s="7"/>
      <c r="I834" s="7"/>
      <c r="J834" s="7"/>
      <c r="K834" s="7"/>
      <c r="L834" s="7"/>
    </row>
    <row r="835" spans="1:12" ht="20" customHeight="1" x14ac:dyDescent="0.15">
      <c r="A835" s="26"/>
      <c r="B835" s="6"/>
      <c r="C835" s="7"/>
      <c r="D835" s="7"/>
      <c r="E835" s="7"/>
      <c r="F835" s="7"/>
      <c r="G835" s="7"/>
      <c r="H835" s="7"/>
      <c r="I835" s="7"/>
      <c r="J835" s="7"/>
      <c r="K835" s="7"/>
      <c r="L835" s="7"/>
    </row>
    <row r="836" spans="1:12" ht="20" customHeight="1" x14ac:dyDescent="0.15">
      <c r="A836" s="26"/>
      <c r="B836" s="6"/>
      <c r="C836" s="7"/>
      <c r="D836" s="7"/>
      <c r="E836" s="7"/>
      <c r="F836" s="7"/>
      <c r="G836" s="7"/>
      <c r="H836" s="7"/>
      <c r="I836" s="7"/>
      <c r="J836" s="7"/>
      <c r="K836" s="7"/>
      <c r="L836" s="7"/>
    </row>
    <row r="837" spans="1:12" ht="20" customHeight="1" x14ac:dyDescent="0.15">
      <c r="A837" s="26"/>
      <c r="B837" s="6"/>
      <c r="C837" s="7"/>
      <c r="D837" s="7"/>
      <c r="E837" s="7"/>
      <c r="F837" s="7"/>
      <c r="G837" s="7"/>
      <c r="H837" s="7"/>
      <c r="I837" s="7"/>
      <c r="J837" s="7"/>
      <c r="K837" s="7"/>
      <c r="L837" s="7"/>
    </row>
    <row r="838" spans="1:12" ht="20" customHeight="1" x14ac:dyDescent="0.15">
      <c r="A838" s="26"/>
      <c r="B838" s="6"/>
      <c r="C838" s="7"/>
      <c r="D838" s="7"/>
      <c r="E838" s="7"/>
      <c r="F838" s="7"/>
      <c r="G838" s="7"/>
      <c r="H838" s="7"/>
      <c r="I838" s="7"/>
      <c r="J838" s="7"/>
      <c r="K838" s="7"/>
      <c r="L838" s="7"/>
    </row>
    <row r="839" spans="1:12" ht="20" customHeight="1" x14ac:dyDescent="0.15">
      <c r="A839" s="26"/>
      <c r="B839" s="6"/>
      <c r="C839" s="7"/>
      <c r="D839" s="7"/>
      <c r="E839" s="7"/>
      <c r="F839" s="7"/>
      <c r="G839" s="7"/>
      <c r="H839" s="7"/>
      <c r="I839" s="7"/>
      <c r="J839" s="7"/>
      <c r="K839" s="7"/>
      <c r="L839" s="7"/>
    </row>
    <row r="840" spans="1:12" ht="20" customHeight="1" x14ac:dyDescent="0.15">
      <c r="A840" s="26"/>
      <c r="B840" s="6"/>
      <c r="C840" s="7"/>
      <c r="D840" s="7"/>
      <c r="E840" s="7"/>
      <c r="F840" s="7"/>
      <c r="G840" s="7"/>
      <c r="H840" s="7"/>
      <c r="I840" s="7"/>
      <c r="J840" s="7"/>
      <c r="K840" s="7"/>
      <c r="L840" s="7"/>
    </row>
    <row r="841" spans="1:12" ht="20" customHeight="1" x14ac:dyDescent="0.15">
      <c r="A841" s="26"/>
      <c r="B841" s="6"/>
      <c r="C841" s="7"/>
      <c r="D841" s="7"/>
      <c r="E841" s="7"/>
      <c r="F841" s="7"/>
      <c r="G841" s="7"/>
      <c r="H841" s="7"/>
      <c r="I841" s="7"/>
      <c r="J841" s="7"/>
      <c r="K841" s="7"/>
      <c r="L841" s="7"/>
    </row>
    <row r="842" spans="1:12" ht="20" customHeight="1" x14ac:dyDescent="0.15">
      <c r="A842" s="26"/>
      <c r="B842" s="6"/>
      <c r="C842" s="7"/>
      <c r="D842" s="7"/>
      <c r="E842" s="7"/>
      <c r="F842" s="7"/>
      <c r="G842" s="7"/>
      <c r="H842" s="7"/>
      <c r="I842" s="7"/>
      <c r="J842" s="7"/>
      <c r="K842" s="7"/>
      <c r="L842" s="7"/>
    </row>
    <row r="843" spans="1:12" ht="20" customHeight="1" x14ac:dyDescent="0.15">
      <c r="A843" s="26"/>
      <c r="B843" s="6"/>
      <c r="C843" s="7"/>
      <c r="D843" s="7"/>
      <c r="E843" s="7"/>
      <c r="F843" s="7"/>
      <c r="G843" s="7"/>
      <c r="H843" s="7"/>
      <c r="I843" s="7"/>
      <c r="J843" s="7"/>
      <c r="K843" s="7"/>
      <c r="L843" s="7"/>
    </row>
    <row r="844" spans="1:12" ht="20" customHeight="1" x14ac:dyDescent="0.15">
      <c r="A844" s="26"/>
      <c r="B844" s="6"/>
      <c r="C844" s="7"/>
      <c r="D844" s="7"/>
      <c r="E844" s="7"/>
      <c r="F844" s="7"/>
      <c r="G844" s="7"/>
      <c r="H844" s="7"/>
      <c r="I844" s="7"/>
      <c r="J844" s="7"/>
      <c r="K844" s="7"/>
      <c r="L844" s="7"/>
    </row>
    <row r="845" spans="1:12" ht="20" customHeight="1" x14ac:dyDescent="0.15">
      <c r="A845" s="26"/>
      <c r="B845" s="6"/>
      <c r="C845" s="7"/>
      <c r="D845" s="7"/>
      <c r="E845" s="7"/>
      <c r="F845" s="7"/>
      <c r="G845" s="7"/>
      <c r="H845" s="7"/>
      <c r="I845" s="7"/>
      <c r="J845" s="7"/>
      <c r="K845" s="7"/>
      <c r="L845" s="7"/>
    </row>
    <row r="846" spans="1:12" ht="20" customHeight="1" x14ac:dyDescent="0.15">
      <c r="A846" s="26"/>
      <c r="B846" s="6"/>
      <c r="C846" s="7"/>
      <c r="D846" s="7"/>
      <c r="E846" s="7"/>
      <c r="F846" s="7"/>
      <c r="G846" s="7"/>
      <c r="H846" s="7"/>
      <c r="I846" s="7"/>
      <c r="J846" s="7"/>
      <c r="K846" s="7"/>
      <c r="L846" s="7"/>
    </row>
    <row r="847" spans="1:12" ht="20" customHeight="1" x14ac:dyDescent="0.15">
      <c r="A847" s="26"/>
      <c r="B847" s="6"/>
      <c r="C847" s="7"/>
      <c r="D847" s="7"/>
      <c r="E847" s="7"/>
      <c r="F847" s="7"/>
      <c r="G847" s="7"/>
      <c r="H847" s="7"/>
      <c r="I847" s="7"/>
      <c r="J847" s="7"/>
      <c r="K847" s="7"/>
      <c r="L847" s="7"/>
    </row>
    <row r="848" spans="1:12" ht="20" customHeight="1" x14ac:dyDescent="0.15">
      <c r="A848" s="26"/>
      <c r="B848" s="6"/>
      <c r="C848" s="7"/>
      <c r="D848" s="7"/>
      <c r="E848" s="7"/>
      <c r="F848" s="7"/>
      <c r="G848" s="7"/>
      <c r="H848" s="7"/>
      <c r="I848" s="7"/>
      <c r="J848" s="7"/>
      <c r="K848" s="7"/>
      <c r="L848" s="7"/>
    </row>
    <row r="849" spans="1:12" ht="20" customHeight="1" x14ac:dyDescent="0.15">
      <c r="A849" s="26"/>
      <c r="B849" s="6"/>
      <c r="C849" s="7"/>
      <c r="D849" s="7"/>
      <c r="E849" s="7"/>
      <c r="F849" s="7"/>
      <c r="G849" s="7"/>
      <c r="H849" s="7"/>
      <c r="I849" s="7"/>
      <c r="J849" s="7"/>
      <c r="K849" s="7"/>
      <c r="L849" s="7"/>
    </row>
    <row r="850" spans="1:12" ht="20" customHeight="1" x14ac:dyDescent="0.15">
      <c r="A850" s="26"/>
      <c r="B850" s="6"/>
      <c r="C850" s="7"/>
      <c r="D850" s="7"/>
      <c r="E850" s="7"/>
      <c r="F850" s="7"/>
      <c r="G850" s="7"/>
      <c r="H850" s="7"/>
      <c r="I850" s="7"/>
      <c r="J850" s="7"/>
      <c r="K850" s="7"/>
      <c r="L850" s="7"/>
    </row>
    <row r="851" spans="1:12" ht="20" customHeight="1" x14ac:dyDescent="0.15">
      <c r="A851" s="26"/>
      <c r="B851" s="6"/>
      <c r="C851" s="7"/>
      <c r="D851" s="7"/>
      <c r="E851" s="7"/>
      <c r="F851" s="7"/>
      <c r="G851" s="7"/>
      <c r="H851" s="7"/>
      <c r="I851" s="7"/>
      <c r="J851" s="7"/>
      <c r="K851" s="7"/>
      <c r="L851" s="7"/>
    </row>
    <row r="852" spans="1:12" ht="20" customHeight="1" x14ac:dyDescent="0.15">
      <c r="A852" s="26"/>
      <c r="B852" s="6"/>
      <c r="C852" s="7"/>
      <c r="D852" s="7"/>
      <c r="E852" s="7"/>
      <c r="F852" s="7"/>
      <c r="G852" s="7"/>
      <c r="H852" s="7"/>
      <c r="I852" s="7"/>
      <c r="J852" s="7"/>
      <c r="K852" s="7"/>
      <c r="L852" s="7"/>
    </row>
    <row r="853" spans="1:12" ht="20" customHeight="1" x14ac:dyDescent="0.15">
      <c r="A853" s="26"/>
      <c r="B853" s="6"/>
      <c r="C853" s="7"/>
      <c r="D853" s="7"/>
      <c r="E853" s="7"/>
      <c r="F853" s="7"/>
      <c r="G853" s="7"/>
      <c r="H853" s="7"/>
      <c r="I853" s="7"/>
      <c r="J853" s="7"/>
      <c r="K853" s="7"/>
      <c r="L853" s="7"/>
    </row>
    <row r="854" spans="1:12" ht="20" customHeight="1" x14ac:dyDescent="0.15">
      <c r="A854" s="26"/>
      <c r="B854" s="6"/>
      <c r="C854" s="7"/>
      <c r="D854" s="7"/>
      <c r="E854" s="7"/>
      <c r="F854" s="7"/>
      <c r="G854" s="7"/>
      <c r="H854" s="7"/>
      <c r="I854" s="7"/>
      <c r="J854" s="7"/>
      <c r="K854" s="7"/>
      <c r="L854" s="7"/>
    </row>
    <row r="855" spans="1:12" ht="20" customHeight="1" x14ac:dyDescent="0.15">
      <c r="A855" s="26"/>
      <c r="B855" s="6"/>
      <c r="C855" s="7"/>
      <c r="D855" s="7"/>
      <c r="E855" s="7"/>
      <c r="F855" s="7"/>
      <c r="G855" s="7"/>
      <c r="H855" s="7"/>
      <c r="I855" s="7"/>
      <c r="J855" s="7"/>
      <c r="K855" s="7"/>
      <c r="L855" s="7"/>
    </row>
    <row r="856" spans="1:12" ht="20" customHeight="1" x14ac:dyDescent="0.15">
      <c r="A856" s="26"/>
      <c r="B856" s="6"/>
      <c r="C856" s="7"/>
      <c r="D856" s="7"/>
      <c r="E856" s="7"/>
      <c r="F856" s="7"/>
      <c r="G856" s="7"/>
      <c r="H856" s="7"/>
      <c r="I856" s="7"/>
      <c r="J856" s="7"/>
      <c r="K856" s="7"/>
      <c r="L856" s="7"/>
    </row>
    <row r="857" spans="1:12" ht="20" customHeight="1" x14ac:dyDescent="0.15">
      <c r="A857" s="26"/>
      <c r="B857" s="6"/>
      <c r="C857" s="7"/>
      <c r="D857" s="7"/>
      <c r="E857" s="7"/>
      <c r="F857" s="7"/>
      <c r="G857" s="7"/>
      <c r="H857" s="7"/>
      <c r="I857" s="7"/>
      <c r="J857" s="7"/>
      <c r="K857" s="7"/>
      <c r="L857" s="7"/>
    </row>
    <row r="858" spans="1:12" ht="20" customHeight="1" x14ac:dyDescent="0.15">
      <c r="A858" s="26"/>
      <c r="B858" s="6"/>
      <c r="C858" s="7"/>
      <c r="D858" s="7"/>
      <c r="E858" s="7"/>
      <c r="F858" s="7"/>
      <c r="G858" s="7"/>
      <c r="H858" s="7"/>
      <c r="I858" s="7"/>
      <c r="J858" s="7"/>
      <c r="K858" s="7"/>
      <c r="L858" s="7"/>
    </row>
    <row r="859" spans="1:12" ht="20" customHeight="1" x14ac:dyDescent="0.15">
      <c r="A859" s="26"/>
      <c r="B859" s="6"/>
      <c r="C859" s="7"/>
      <c r="D859" s="7"/>
      <c r="E859" s="7"/>
      <c r="F859" s="7"/>
      <c r="G859" s="7"/>
      <c r="H859" s="7"/>
      <c r="I859" s="7"/>
      <c r="J859" s="7"/>
      <c r="K859" s="7"/>
      <c r="L859" s="7"/>
    </row>
    <row r="860" spans="1:12" ht="20" customHeight="1" x14ac:dyDescent="0.15">
      <c r="A860" s="26"/>
      <c r="B860" s="6"/>
      <c r="C860" s="7"/>
      <c r="D860" s="7"/>
      <c r="E860" s="7"/>
      <c r="F860" s="7"/>
      <c r="G860" s="7"/>
      <c r="H860" s="7"/>
      <c r="I860" s="7"/>
      <c r="J860" s="7"/>
      <c r="K860" s="7"/>
      <c r="L860" s="7"/>
    </row>
    <row r="861" spans="1:12" ht="20" customHeight="1" x14ac:dyDescent="0.15">
      <c r="A861" s="26"/>
      <c r="B861" s="6"/>
      <c r="C861" s="7"/>
      <c r="D861" s="7"/>
      <c r="E861" s="7"/>
      <c r="F861" s="7"/>
      <c r="G861" s="7"/>
      <c r="H861" s="7"/>
      <c r="I861" s="7"/>
      <c r="J861" s="7"/>
      <c r="K861" s="7"/>
      <c r="L861" s="7"/>
    </row>
    <row r="862" spans="1:12" ht="20" customHeight="1" x14ac:dyDescent="0.15">
      <c r="A862" s="26"/>
      <c r="B862" s="6"/>
      <c r="C862" s="7"/>
      <c r="D862" s="7"/>
      <c r="E862" s="7"/>
      <c r="F862" s="7"/>
      <c r="G862" s="7"/>
      <c r="H862" s="7"/>
      <c r="I862" s="7"/>
      <c r="J862" s="7"/>
      <c r="K862" s="7"/>
      <c r="L862" s="7"/>
    </row>
    <row r="863" spans="1:12" ht="20" customHeight="1" x14ac:dyDescent="0.15">
      <c r="A863" s="26"/>
      <c r="B863" s="6"/>
      <c r="C863" s="7"/>
      <c r="D863" s="7"/>
      <c r="E863" s="7"/>
      <c r="F863" s="7"/>
      <c r="G863" s="7"/>
      <c r="H863" s="7"/>
      <c r="I863" s="7"/>
      <c r="J863" s="7"/>
      <c r="K863" s="7"/>
      <c r="L863" s="7"/>
    </row>
    <row r="864" spans="1:12" ht="20" customHeight="1" x14ac:dyDescent="0.15">
      <c r="A864" s="26"/>
      <c r="B864" s="6"/>
      <c r="C864" s="7"/>
      <c r="D864" s="7"/>
      <c r="E864" s="7"/>
      <c r="F864" s="7"/>
      <c r="G864" s="7"/>
      <c r="H864" s="7"/>
      <c r="I864" s="7"/>
      <c r="J864" s="7"/>
      <c r="K864" s="7"/>
      <c r="L864" s="7"/>
    </row>
    <row r="865" spans="1:12" ht="20" customHeight="1" x14ac:dyDescent="0.15">
      <c r="A865" s="26"/>
      <c r="B865" s="6"/>
      <c r="C865" s="7"/>
      <c r="D865" s="7"/>
      <c r="E865" s="7"/>
      <c r="F865" s="7"/>
      <c r="G865" s="7"/>
      <c r="H865" s="7"/>
      <c r="I865" s="7"/>
      <c r="J865" s="7"/>
      <c r="K865" s="7"/>
      <c r="L865" s="7"/>
    </row>
    <row r="866" spans="1:12" ht="20" customHeight="1" x14ac:dyDescent="0.15">
      <c r="A866" s="26"/>
      <c r="B866" s="6"/>
      <c r="C866" s="7"/>
      <c r="D866" s="7"/>
      <c r="E866" s="7"/>
      <c r="F866" s="7"/>
      <c r="G866" s="7"/>
      <c r="H866" s="7"/>
      <c r="I866" s="7"/>
      <c r="J866" s="7"/>
      <c r="K866" s="7"/>
      <c r="L866" s="7"/>
    </row>
    <row r="867" spans="1:12" ht="20" customHeight="1" x14ac:dyDescent="0.15">
      <c r="A867" s="26"/>
      <c r="B867" s="6"/>
      <c r="C867" s="7"/>
      <c r="D867" s="7"/>
      <c r="E867" s="7"/>
      <c r="F867" s="7"/>
      <c r="G867" s="7"/>
      <c r="H867" s="7"/>
      <c r="I867" s="7"/>
      <c r="J867" s="7"/>
      <c r="K867" s="7"/>
      <c r="L867" s="7"/>
    </row>
    <row r="868" spans="1:12" ht="20" customHeight="1" x14ac:dyDescent="0.15">
      <c r="A868" s="26"/>
      <c r="B868" s="6"/>
      <c r="C868" s="7"/>
      <c r="D868" s="7"/>
      <c r="E868" s="7"/>
      <c r="F868" s="7"/>
      <c r="G868" s="7"/>
      <c r="H868" s="7"/>
      <c r="I868" s="7"/>
      <c r="J868" s="7"/>
      <c r="K868" s="7"/>
      <c r="L868" s="7"/>
    </row>
    <row r="869" spans="1:12" ht="20" customHeight="1" x14ac:dyDescent="0.15">
      <c r="A869" s="26"/>
      <c r="B869" s="6"/>
      <c r="C869" s="7"/>
      <c r="D869" s="7"/>
      <c r="E869" s="7"/>
      <c r="F869" s="7"/>
      <c r="G869" s="7"/>
      <c r="H869" s="7"/>
      <c r="I869" s="7"/>
      <c r="J869" s="7"/>
      <c r="K869" s="7"/>
      <c r="L869" s="7"/>
    </row>
    <row r="870" spans="1:12" ht="20" customHeight="1" x14ac:dyDescent="0.15">
      <c r="A870" s="26"/>
      <c r="B870" s="6"/>
      <c r="C870" s="7"/>
      <c r="D870" s="7"/>
      <c r="E870" s="7"/>
      <c r="F870" s="7"/>
      <c r="G870" s="7"/>
      <c r="H870" s="7"/>
      <c r="I870" s="7"/>
      <c r="J870" s="7"/>
      <c r="K870" s="7"/>
      <c r="L870" s="7"/>
    </row>
    <row r="871" spans="1:12" ht="20" customHeight="1" x14ac:dyDescent="0.15">
      <c r="A871" s="26"/>
      <c r="B871" s="6"/>
      <c r="C871" s="7"/>
      <c r="D871" s="7"/>
      <c r="E871" s="7"/>
      <c r="F871" s="7"/>
      <c r="G871" s="7"/>
      <c r="H871" s="7"/>
      <c r="I871" s="7"/>
      <c r="J871" s="7"/>
      <c r="K871" s="7"/>
      <c r="L871" s="7"/>
    </row>
    <row r="872" spans="1:12" ht="20" customHeight="1" x14ac:dyDescent="0.15">
      <c r="A872" s="26"/>
      <c r="B872" s="6"/>
      <c r="C872" s="7"/>
      <c r="D872" s="7"/>
      <c r="E872" s="7"/>
      <c r="F872" s="7"/>
      <c r="G872" s="7"/>
      <c r="H872" s="7"/>
      <c r="I872" s="7"/>
      <c r="J872" s="7"/>
      <c r="K872" s="7"/>
      <c r="L872" s="7"/>
    </row>
    <row r="873" spans="1:12" ht="20" customHeight="1" x14ac:dyDescent="0.15">
      <c r="A873" s="26"/>
      <c r="B873" s="6"/>
      <c r="C873" s="7"/>
      <c r="D873" s="7"/>
      <c r="E873" s="7"/>
      <c r="F873" s="7"/>
      <c r="G873" s="7"/>
      <c r="H873" s="7"/>
      <c r="I873" s="7"/>
      <c r="J873" s="7"/>
      <c r="K873" s="7"/>
      <c r="L873" s="7"/>
    </row>
    <row r="874" spans="1:12" ht="20" customHeight="1" x14ac:dyDescent="0.15">
      <c r="A874" s="26"/>
      <c r="B874" s="6"/>
      <c r="C874" s="7"/>
      <c r="D874" s="7"/>
      <c r="E874" s="7"/>
      <c r="F874" s="7"/>
      <c r="G874" s="7"/>
      <c r="H874" s="7"/>
      <c r="I874" s="7"/>
      <c r="J874" s="7"/>
      <c r="K874" s="7"/>
      <c r="L874" s="7"/>
    </row>
    <row r="875" spans="1:12" ht="20" customHeight="1" x14ac:dyDescent="0.15">
      <c r="A875" s="26"/>
      <c r="B875" s="6"/>
      <c r="C875" s="7"/>
      <c r="D875" s="7"/>
      <c r="E875" s="7"/>
      <c r="F875" s="7"/>
      <c r="G875" s="7"/>
      <c r="H875" s="7"/>
      <c r="I875" s="7"/>
      <c r="J875" s="7"/>
      <c r="K875" s="7"/>
      <c r="L875" s="7"/>
    </row>
    <row r="876" spans="1:12" ht="20" customHeight="1" x14ac:dyDescent="0.15">
      <c r="A876" s="26"/>
      <c r="B876" s="6"/>
      <c r="C876" s="7"/>
      <c r="D876" s="7"/>
      <c r="E876" s="7"/>
      <c r="F876" s="7"/>
      <c r="G876" s="7"/>
      <c r="H876" s="7"/>
      <c r="I876" s="7"/>
      <c r="J876" s="7"/>
      <c r="K876" s="7"/>
      <c r="L876" s="7"/>
    </row>
    <row r="877" spans="1:12" ht="20" customHeight="1" x14ac:dyDescent="0.15">
      <c r="A877" s="26"/>
      <c r="B877" s="6"/>
      <c r="C877" s="7"/>
      <c r="D877" s="7"/>
      <c r="E877" s="7"/>
      <c r="F877" s="7"/>
      <c r="G877" s="7"/>
      <c r="H877" s="7"/>
      <c r="I877" s="7"/>
      <c r="J877" s="7"/>
      <c r="K877" s="7"/>
      <c r="L877" s="7"/>
    </row>
    <row r="878" spans="1:12" ht="20" customHeight="1" x14ac:dyDescent="0.15">
      <c r="A878" s="26"/>
      <c r="B878" s="6"/>
      <c r="C878" s="7"/>
      <c r="D878" s="7"/>
      <c r="E878" s="7"/>
      <c r="F878" s="7"/>
      <c r="G878" s="7"/>
      <c r="H878" s="7"/>
      <c r="I878" s="7"/>
      <c r="J878" s="7"/>
      <c r="K878" s="7"/>
      <c r="L878" s="7"/>
    </row>
    <row r="879" spans="1:12" ht="20" customHeight="1" x14ac:dyDescent="0.15">
      <c r="A879" s="26"/>
      <c r="B879" s="6"/>
      <c r="C879" s="7"/>
      <c r="D879" s="7"/>
      <c r="E879" s="7"/>
      <c r="F879" s="7"/>
      <c r="G879" s="7"/>
      <c r="H879" s="7"/>
      <c r="I879" s="7"/>
      <c r="J879" s="7"/>
      <c r="K879" s="7"/>
      <c r="L879" s="7"/>
    </row>
    <row r="880" spans="1:12" ht="20" customHeight="1" x14ac:dyDescent="0.15">
      <c r="A880" s="26"/>
      <c r="B880" s="6"/>
      <c r="C880" s="7"/>
      <c r="D880" s="7"/>
      <c r="E880" s="7"/>
      <c r="F880" s="7"/>
      <c r="G880" s="7"/>
      <c r="H880" s="7"/>
      <c r="I880" s="7"/>
      <c r="J880" s="7"/>
      <c r="K880" s="7"/>
      <c r="L880" s="7"/>
    </row>
    <row r="881" spans="1:12" ht="20" customHeight="1" x14ac:dyDescent="0.15">
      <c r="A881" s="26"/>
      <c r="B881" s="6"/>
      <c r="C881" s="7"/>
      <c r="D881" s="7"/>
      <c r="E881" s="7"/>
      <c r="F881" s="7"/>
      <c r="G881" s="7"/>
      <c r="H881" s="7"/>
      <c r="I881" s="7"/>
      <c r="J881" s="7"/>
      <c r="K881" s="7"/>
      <c r="L881" s="7"/>
    </row>
    <row r="882" spans="1:12" ht="20" customHeight="1" x14ac:dyDescent="0.15">
      <c r="A882" s="26"/>
      <c r="B882" s="6"/>
      <c r="C882" s="7"/>
      <c r="D882" s="7"/>
      <c r="E882" s="7"/>
      <c r="F882" s="7"/>
      <c r="G882" s="7"/>
      <c r="H882" s="7"/>
      <c r="I882" s="7"/>
      <c r="J882" s="7"/>
      <c r="K882" s="7"/>
      <c r="L882" s="7"/>
    </row>
    <row r="883" spans="1:12" ht="20" customHeight="1" x14ac:dyDescent="0.15">
      <c r="A883" s="26"/>
      <c r="B883" s="6"/>
      <c r="C883" s="7"/>
      <c r="D883" s="7"/>
      <c r="E883" s="7"/>
      <c r="F883" s="7"/>
      <c r="G883" s="7"/>
      <c r="H883" s="7"/>
      <c r="I883" s="7"/>
      <c r="J883" s="7"/>
      <c r="K883" s="7"/>
      <c r="L883" s="7"/>
    </row>
    <row r="884" spans="1:12" ht="20" customHeight="1" x14ac:dyDescent="0.15">
      <c r="A884" s="26"/>
      <c r="B884" s="6"/>
      <c r="C884" s="7"/>
      <c r="D884" s="7"/>
      <c r="E884" s="7"/>
      <c r="F884" s="7"/>
      <c r="G884" s="7"/>
      <c r="H884" s="7"/>
      <c r="I884" s="7"/>
      <c r="J884" s="7"/>
      <c r="K884" s="7"/>
      <c r="L884" s="7"/>
    </row>
    <row r="885" spans="1:12" ht="20" customHeight="1" x14ac:dyDescent="0.15">
      <c r="A885" s="26"/>
      <c r="B885" s="6"/>
      <c r="C885" s="7"/>
      <c r="D885" s="7"/>
      <c r="E885" s="7"/>
      <c r="F885" s="7"/>
      <c r="G885" s="7"/>
      <c r="H885" s="7"/>
      <c r="I885" s="7"/>
      <c r="J885" s="7"/>
      <c r="K885" s="7"/>
      <c r="L885" s="7"/>
    </row>
    <row r="886" spans="1:12" ht="20" customHeight="1" x14ac:dyDescent="0.15">
      <c r="A886" s="26"/>
      <c r="B886" s="6"/>
      <c r="C886" s="7"/>
      <c r="D886" s="7"/>
      <c r="E886" s="7"/>
      <c r="F886" s="7"/>
      <c r="G886" s="7"/>
      <c r="H886" s="7"/>
      <c r="I886" s="7"/>
      <c r="J886" s="7"/>
      <c r="K886" s="7"/>
      <c r="L886" s="7"/>
    </row>
    <row r="887" spans="1:12" ht="20" customHeight="1" x14ac:dyDescent="0.15">
      <c r="A887" s="26"/>
      <c r="B887" s="6"/>
      <c r="C887" s="7"/>
      <c r="D887" s="7"/>
      <c r="E887" s="7"/>
      <c r="F887" s="7"/>
      <c r="G887" s="7"/>
      <c r="H887" s="7"/>
      <c r="I887" s="7"/>
      <c r="J887" s="7"/>
      <c r="K887" s="7"/>
      <c r="L887" s="7"/>
    </row>
    <row r="888" spans="1:12" ht="20" customHeight="1" x14ac:dyDescent="0.15">
      <c r="A888" s="26"/>
      <c r="B888" s="6"/>
      <c r="C888" s="7"/>
      <c r="D888" s="7"/>
      <c r="E888" s="7"/>
      <c r="F888" s="7"/>
      <c r="G888" s="7"/>
      <c r="H888" s="7"/>
      <c r="I888" s="7"/>
      <c r="J888" s="7"/>
      <c r="K888" s="7"/>
      <c r="L888" s="7"/>
    </row>
    <row r="889" spans="1:12" ht="20" customHeight="1" x14ac:dyDescent="0.15">
      <c r="A889" s="26"/>
      <c r="B889" s="6"/>
      <c r="C889" s="7"/>
      <c r="D889" s="7"/>
      <c r="E889" s="7"/>
      <c r="F889" s="7"/>
      <c r="G889" s="7"/>
      <c r="H889" s="7"/>
      <c r="I889" s="7"/>
      <c r="J889" s="7"/>
      <c r="K889" s="7"/>
      <c r="L889" s="7"/>
    </row>
    <row r="890" spans="1:12" ht="20" customHeight="1" x14ac:dyDescent="0.15">
      <c r="A890" s="26"/>
      <c r="B890" s="6"/>
      <c r="C890" s="7"/>
      <c r="D890" s="7"/>
      <c r="E890" s="7"/>
      <c r="F890" s="7"/>
      <c r="G890" s="7"/>
      <c r="H890" s="7"/>
      <c r="I890" s="7"/>
      <c r="J890" s="7"/>
      <c r="K890" s="7"/>
      <c r="L890" s="7"/>
    </row>
    <row r="891" spans="1:12" ht="20" customHeight="1" x14ac:dyDescent="0.15">
      <c r="A891" s="26"/>
      <c r="B891" s="6"/>
      <c r="C891" s="7"/>
      <c r="D891" s="7"/>
      <c r="E891" s="7"/>
      <c r="F891" s="7"/>
      <c r="G891" s="7"/>
      <c r="H891" s="7"/>
      <c r="I891" s="7"/>
      <c r="J891" s="7"/>
      <c r="K891" s="7"/>
      <c r="L891" s="7"/>
    </row>
    <row r="892" spans="1:12" ht="20" customHeight="1" x14ac:dyDescent="0.15">
      <c r="A892" s="26"/>
      <c r="B892" s="6"/>
      <c r="C892" s="7"/>
      <c r="D892" s="7"/>
      <c r="E892" s="7"/>
      <c r="F892" s="7"/>
      <c r="G892" s="7"/>
      <c r="H892" s="7"/>
      <c r="I892" s="7"/>
      <c r="J892" s="7"/>
      <c r="K892" s="7"/>
      <c r="L892" s="7"/>
    </row>
    <row r="893" spans="1:12" ht="20" customHeight="1" x14ac:dyDescent="0.15">
      <c r="A893" s="26"/>
      <c r="B893" s="6"/>
      <c r="C893" s="7"/>
      <c r="D893" s="7"/>
      <c r="E893" s="7"/>
      <c r="F893" s="7"/>
      <c r="G893" s="7"/>
      <c r="H893" s="7"/>
      <c r="I893" s="7"/>
      <c r="J893" s="7"/>
      <c r="K893" s="7"/>
      <c r="L893" s="7"/>
    </row>
    <row r="894" spans="1:12" ht="20" customHeight="1" x14ac:dyDescent="0.15">
      <c r="A894" s="26"/>
      <c r="B894" s="6"/>
      <c r="C894" s="7"/>
      <c r="D894" s="7"/>
      <c r="E894" s="7"/>
      <c r="F894" s="7"/>
      <c r="G894" s="7"/>
      <c r="H894" s="7"/>
      <c r="I894" s="7"/>
      <c r="J894" s="7"/>
      <c r="K894" s="7"/>
      <c r="L894" s="7"/>
    </row>
    <row r="895" spans="1:12" ht="20" customHeight="1" x14ac:dyDescent="0.15">
      <c r="A895" s="26"/>
      <c r="B895" s="6"/>
      <c r="C895" s="7"/>
      <c r="D895" s="7"/>
      <c r="E895" s="7"/>
      <c r="F895" s="7"/>
      <c r="G895" s="7"/>
      <c r="H895" s="7"/>
      <c r="I895" s="7"/>
      <c r="J895" s="7"/>
      <c r="K895" s="7"/>
      <c r="L895" s="7"/>
    </row>
    <row r="896" spans="1:12" ht="20" customHeight="1" x14ac:dyDescent="0.15">
      <c r="A896" s="26"/>
      <c r="B896" s="6"/>
      <c r="C896" s="7"/>
      <c r="D896" s="7"/>
      <c r="E896" s="7"/>
      <c r="F896" s="7"/>
      <c r="G896" s="7"/>
      <c r="H896" s="7"/>
      <c r="I896" s="7"/>
      <c r="J896" s="7"/>
      <c r="K896" s="7"/>
      <c r="L896" s="7"/>
    </row>
    <row r="897" spans="1:12" ht="20" customHeight="1" x14ac:dyDescent="0.15">
      <c r="A897" s="26"/>
      <c r="B897" s="6"/>
      <c r="C897" s="7"/>
      <c r="D897" s="7"/>
      <c r="E897" s="7"/>
      <c r="F897" s="7"/>
      <c r="G897" s="7"/>
      <c r="H897" s="7"/>
      <c r="I897" s="7"/>
      <c r="J897" s="7"/>
      <c r="K897" s="7"/>
      <c r="L897" s="7"/>
    </row>
    <row r="898" spans="1:12" ht="20" customHeight="1" x14ac:dyDescent="0.15">
      <c r="A898" s="26"/>
      <c r="B898" s="6"/>
      <c r="C898" s="7"/>
      <c r="D898" s="7"/>
      <c r="E898" s="7"/>
      <c r="F898" s="7"/>
      <c r="G898" s="7"/>
      <c r="H898" s="7"/>
      <c r="I898" s="7"/>
      <c r="J898" s="7"/>
      <c r="K898" s="7"/>
      <c r="L898" s="7"/>
    </row>
    <row r="899" spans="1:12" ht="20" customHeight="1" x14ac:dyDescent="0.15">
      <c r="A899" s="26"/>
      <c r="B899" s="6"/>
      <c r="C899" s="7"/>
      <c r="D899" s="7"/>
      <c r="E899" s="7"/>
      <c r="F899" s="7"/>
      <c r="G899" s="7"/>
      <c r="H899" s="7"/>
      <c r="I899" s="7"/>
      <c r="J899" s="7"/>
      <c r="K899" s="7"/>
      <c r="L899" s="7"/>
    </row>
    <row r="900" spans="1:12" ht="20" customHeight="1" x14ac:dyDescent="0.15">
      <c r="A900" s="26"/>
      <c r="B900" s="6"/>
      <c r="C900" s="7"/>
      <c r="D900" s="7"/>
      <c r="E900" s="7"/>
      <c r="F900" s="7"/>
      <c r="G900" s="7"/>
      <c r="H900" s="7"/>
      <c r="I900" s="7"/>
      <c r="J900" s="7"/>
      <c r="K900" s="7"/>
      <c r="L900" s="7"/>
    </row>
    <row r="901" spans="1:12" ht="20" customHeight="1" x14ac:dyDescent="0.15">
      <c r="A901" s="26"/>
      <c r="B901" s="6"/>
      <c r="C901" s="7"/>
      <c r="D901" s="7"/>
      <c r="E901" s="7"/>
      <c r="F901" s="7"/>
      <c r="G901" s="7"/>
      <c r="H901" s="7"/>
      <c r="I901" s="7"/>
      <c r="J901" s="7"/>
      <c r="K901" s="7"/>
      <c r="L901" s="7"/>
    </row>
    <row r="902" spans="1:12" ht="20" customHeight="1" x14ac:dyDescent="0.15">
      <c r="A902" s="26"/>
      <c r="B902" s="6"/>
      <c r="C902" s="7"/>
      <c r="D902" s="7"/>
      <c r="E902" s="7"/>
      <c r="F902" s="7"/>
      <c r="G902" s="7"/>
      <c r="H902" s="7"/>
      <c r="I902" s="7"/>
      <c r="J902" s="7"/>
      <c r="K902" s="7"/>
      <c r="L902" s="7"/>
    </row>
    <row r="903" spans="1:12" ht="20" customHeight="1" x14ac:dyDescent="0.15">
      <c r="A903" s="26"/>
      <c r="B903" s="6"/>
      <c r="C903" s="7"/>
      <c r="D903" s="7"/>
      <c r="E903" s="7"/>
      <c r="F903" s="7"/>
      <c r="G903" s="7"/>
      <c r="H903" s="7"/>
      <c r="I903" s="7"/>
      <c r="J903" s="7"/>
      <c r="K903" s="7"/>
      <c r="L903" s="7"/>
    </row>
    <row r="904" spans="1:12" ht="20" customHeight="1" x14ac:dyDescent="0.15">
      <c r="A904" s="26"/>
      <c r="B904" s="6"/>
      <c r="C904" s="7"/>
      <c r="D904" s="7"/>
      <c r="E904" s="7"/>
      <c r="F904" s="7"/>
      <c r="G904" s="7"/>
      <c r="H904" s="7"/>
      <c r="I904" s="7"/>
      <c r="J904" s="7"/>
      <c r="K904" s="7"/>
      <c r="L904" s="7"/>
    </row>
    <row r="905" spans="1:12" ht="20" customHeight="1" x14ac:dyDescent="0.15">
      <c r="A905" s="26"/>
      <c r="B905" s="6"/>
      <c r="C905" s="7"/>
      <c r="D905" s="7"/>
      <c r="E905" s="7"/>
      <c r="F905" s="7"/>
      <c r="G905" s="7"/>
      <c r="H905" s="7"/>
      <c r="I905" s="7"/>
      <c r="J905" s="7"/>
      <c r="K905" s="7"/>
      <c r="L905" s="7"/>
    </row>
    <row r="906" spans="1:12" ht="20" customHeight="1" x14ac:dyDescent="0.15">
      <c r="A906" s="26"/>
      <c r="B906" s="6"/>
      <c r="C906" s="7"/>
      <c r="D906" s="7"/>
      <c r="E906" s="7"/>
      <c r="F906" s="7"/>
      <c r="G906" s="7"/>
      <c r="H906" s="7"/>
      <c r="I906" s="7"/>
      <c r="J906" s="7"/>
      <c r="K906" s="7"/>
      <c r="L906" s="7"/>
    </row>
    <row r="907" spans="1:12" ht="20" customHeight="1" x14ac:dyDescent="0.15">
      <c r="A907" s="26"/>
      <c r="B907" s="6"/>
      <c r="C907" s="7"/>
      <c r="D907" s="7"/>
      <c r="E907" s="7"/>
      <c r="F907" s="7"/>
      <c r="G907" s="7"/>
      <c r="H907" s="7"/>
      <c r="I907" s="7"/>
      <c r="J907" s="7"/>
      <c r="K907" s="7"/>
      <c r="L907" s="7"/>
    </row>
    <row r="908" spans="1:12" ht="20" customHeight="1" x14ac:dyDescent="0.15">
      <c r="A908" s="26"/>
      <c r="B908" s="6"/>
      <c r="C908" s="7"/>
      <c r="D908" s="7"/>
      <c r="E908" s="7"/>
      <c r="F908" s="7"/>
      <c r="G908" s="7"/>
      <c r="H908" s="7"/>
      <c r="I908" s="7"/>
      <c r="J908" s="7"/>
      <c r="K908" s="7"/>
      <c r="L908" s="7"/>
    </row>
    <row r="909" spans="1:12" ht="20" customHeight="1" x14ac:dyDescent="0.15">
      <c r="A909" s="26"/>
      <c r="B909" s="6"/>
      <c r="C909" s="7"/>
      <c r="D909" s="7"/>
      <c r="E909" s="7"/>
      <c r="F909" s="7"/>
      <c r="G909" s="7"/>
      <c r="H909" s="7"/>
      <c r="I909" s="7"/>
      <c r="J909" s="7"/>
      <c r="K909" s="7"/>
      <c r="L909" s="7"/>
    </row>
    <row r="910" spans="1:12" ht="20" customHeight="1" x14ac:dyDescent="0.15">
      <c r="A910" s="26"/>
      <c r="B910" s="6"/>
      <c r="C910" s="7"/>
      <c r="D910" s="7"/>
      <c r="E910" s="7"/>
      <c r="F910" s="7"/>
      <c r="G910" s="7"/>
      <c r="H910" s="7"/>
      <c r="I910" s="7"/>
      <c r="J910" s="7"/>
      <c r="K910" s="7"/>
      <c r="L910" s="7"/>
    </row>
    <row r="911" spans="1:12" ht="20" customHeight="1" x14ac:dyDescent="0.15">
      <c r="A911" s="26"/>
      <c r="B911" s="6"/>
      <c r="C911" s="7"/>
      <c r="D911" s="7"/>
      <c r="E911" s="7"/>
      <c r="F911" s="7"/>
      <c r="G911" s="7"/>
      <c r="H911" s="7"/>
      <c r="I911" s="7"/>
      <c r="J911" s="7"/>
      <c r="K911" s="7"/>
      <c r="L911" s="7"/>
    </row>
    <row r="912" spans="1:12" ht="20" customHeight="1" x14ac:dyDescent="0.15">
      <c r="A912" s="26"/>
      <c r="B912" s="6"/>
      <c r="C912" s="7"/>
      <c r="D912" s="7"/>
      <c r="E912" s="7"/>
      <c r="F912" s="7"/>
      <c r="G912" s="7"/>
      <c r="H912" s="7"/>
      <c r="I912" s="7"/>
      <c r="J912" s="7"/>
      <c r="K912" s="7"/>
      <c r="L912" s="7"/>
    </row>
    <row r="913" spans="1:12" ht="20" customHeight="1" x14ac:dyDescent="0.15">
      <c r="A913" s="26"/>
      <c r="B913" s="6"/>
      <c r="C913" s="7"/>
      <c r="D913" s="7"/>
      <c r="E913" s="7"/>
      <c r="F913" s="7"/>
      <c r="G913" s="7"/>
      <c r="H913" s="7"/>
      <c r="I913" s="7"/>
      <c r="J913" s="7"/>
      <c r="K913" s="7"/>
      <c r="L913" s="7"/>
    </row>
    <row r="914" spans="1:12" ht="20" customHeight="1" x14ac:dyDescent="0.15">
      <c r="A914" s="26"/>
      <c r="B914" s="6"/>
      <c r="C914" s="7"/>
      <c r="D914" s="7"/>
      <c r="E914" s="7"/>
      <c r="F914" s="7"/>
      <c r="G914" s="7"/>
      <c r="H914" s="7"/>
      <c r="I914" s="7"/>
      <c r="J914" s="7"/>
      <c r="K914" s="7"/>
      <c r="L914" s="7"/>
    </row>
    <row r="915" spans="1:12" ht="20" customHeight="1" x14ac:dyDescent="0.15">
      <c r="A915" s="26"/>
      <c r="B915" s="6"/>
      <c r="C915" s="7"/>
      <c r="D915" s="7"/>
      <c r="E915" s="7"/>
      <c r="F915" s="7"/>
      <c r="G915" s="7"/>
      <c r="H915" s="7"/>
      <c r="I915" s="7"/>
      <c r="J915" s="7"/>
      <c r="K915" s="7"/>
      <c r="L915" s="7"/>
    </row>
    <row r="916" spans="1:12" ht="20" customHeight="1" x14ac:dyDescent="0.15">
      <c r="A916" s="26"/>
      <c r="B916" s="6"/>
      <c r="C916" s="7"/>
      <c r="D916" s="7"/>
      <c r="E916" s="7"/>
      <c r="F916" s="7"/>
      <c r="G916" s="7"/>
      <c r="H916" s="7"/>
      <c r="I916" s="7"/>
      <c r="J916" s="7"/>
      <c r="K916" s="7"/>
      <c r="L916" s="7"/>
    </row>
    <row r="917" spans="1:12" ht="20" customHeight="1" x14ac:dyDescent="0.15">
      <c r="A917" s="26"/>
      <c r="B917" s="6"/>
      <c r="C917" s="7"/>
      <c r="D917" s="7"/>
      <c r="E917" s="7"/>
      <c r="F917" s="7"/>
      <c r="G917" s="7"/>
      <c r="H917" s="7"/>
      <c r="I917" s="7"/>
      <c r="J917" s="7"/>
      <c r="K917" s="7"/>
      <c r="L917" s="7"/>
    </row>
    <row r="918" spans="1:12" ht="20" customHeight="1" x14ac:dyDescent="0.15">
      <c r="A918" s="26"/>
      <c r="B918" s="6"/>
      <c r="C918" s="7"/>
      <c r="D918" s="7"/>
      <c r="E918" s="7"/>
      <c r="F918" s="7"/>
      <c r="G918" s="7"/>
      <c r="H918" s="7"/>
      <c r="I918" s="7"/>
      <c r="J918" s="7"/>
      <c r="K918" s="7"/>
      <c r="L918" s="7"/>
    </row>
    <row r="919" spans="1:12" ht="20" customHeight="1" x14ac:dyDescent="0.15">
      <c r="A919" s="26"/>
      <c r="B919" s="6"/>
      <c r="C919" s="7"/>
      <c r="D919" s="7"/>
      <c r="E919" s="7"/>
      <c r="F919" s="7"/>
      <c r="G919" s="7"/>
      <c r="H919" s="7"/>
      <c r="I919" s="7"/>
      <c r="J919" s="7"/>
      <c r="K919" s="7"/>
      <c r="L919" s="7"/>
    </row>
    <row r="920" spans="1:12" ht="20" customHeight="1" x14ac:dyDescent="0.15">
      <c r="A920" s="26"/>
      <c r="B920" s="6"/>
      <c r="C920" s="7"/>
      <c r="D920" s="7"/>
      <c r="E920" s="7"/>
      <c r="F920" s="7"/>
      <c r="G920" s="7"/>
      <c r="H920" s="7"/>
      <c r="I920" s="7"/>
      <c r="J920" s="7"/>
      <c r="K920" s="7"/>
      <c r="L920" s="7"/>
    </row>
    <row r="921" spans="1:12" ht="20" customHeight="1" x14ac:dyDescent="0.15">
      <c r="A921" s="26"/>
      <c r="B921" s="6"/>
      <c r="C921" s="7"/>
      <c r="D921" s="7"/>
      <c r="E921" s="7"/>
      <c r="F921" s="7"/>
      <c r="G921" s="7"/>
      <c r="H921" s="7"/>
      <c r="I921" s="7"/>
      <c r="J921" s="7"/>
      <c r="K921" s="7"/>
      <c r="L921" s="7"/>
    </row>
    <row r="922" spans="1:12" ht="20" customHeight="1" x14ac:dyDescent="0.15">
      <c r="A922" s="26"/>
      <c r="B922" s="6"/>
      <c r="C922" s="7"/>
      <c r="D922" s="7"/>
      <c r="E922" s="7"/>
      <c r="F922" s="7"/>
      <c r="G922" s="7"/>
      <c r="H922" s="7"/>
      <c r="I922" s="7"/>
      <c r="J922" s="7"/>
      <c r="K922" s="7"/>
      <c r="L922" s="7"/>
    </row>
    <row r="923" spans="1:12" ht="20" customHeight="1" x14ac:dyDescent="0.15">
      <c r="A923" s="26"/>
      <c r="B923" s="6"/>
      <c r="C923" s="7"/>
      <c r="D923" s="7"/>
      <c r="E923" s="7"/>
      <c r="F923" s="7"/>
      <c r="G923" s="7"/>
      <c r="H923" s="7"/>
      <c r="I923" s="7"/>
      <c r="J923" s="7"/>
      <c r="K923" s="7"/>
      <c r="L923" s="7"/>
    </row>
    <row r="924" spans="1:12" ht="20" customHeight="1" x14ac:dyDescent="0.15">
      <c r="A924" s="26"/>
      <c r="B924" s="6"/>
      <c r="C924" s="7"/>
      <c r="D924" s="7"/>
      <c r="E924" s="7"/>
      <c r="F924" s="7"/>
      <c r="G924" s="7"/>
      <c r="H924" s="7"/>
      <c r="I924" s="7"/>
      <c r="J924" s="7"/>
      <c r="K924" s="7"/>
      <c r="L924" s="7"/>
    </row>
    <row r="925" spans="1:12" ht="20" customHeight="1" x14ac:dyDescent="0.15">
      <c r="A925" s="26"/>
      <c r="B925" s="6"/>
      <c r="C925" s="7"/>
      <c r="D925" s="7"/>
      <c r="E925" s="7"/>
      <c r="F925" s="7"/>
      <c r="G925" s="7"/>
      <c r="H925" s="7"/>
      <c r="I925" s="7"/>
      <c r="J925" s="7"/>
      <c r="K925" s="7"/>
      <c r="L925" s="7"/>
    </row>
    <row r="926" spans="1:12" ht="20" customHeight="1" x14ac:dyDescent="0.15">
      <c r="A926" s="26"/>
      <c r="B926" s="6"/>
      <c r="C926" s="7"/>
      <c r="D926" s="7"/>
      <c r="E926" s="7"/>
      <c r="F926" s="7"/>
      <c r="G926" s="7"/>
      <c r="H926" s="7"/>
      <c r="I926" s="7"/>
      <c r="J926" s="7"/>
      <c r="K926" s="7"/>
      <c r="L926" s="7"/>
    </row>
    <row r="927" spans="1:12" ht="20" customHeight="1" x14ac:dyDescent="0.15">
      <c r="A927" s="26"/>
      <c r="B927" s="6"/>
      <c r="C927" s="7"/>
      <c r="D927" s="7"/>
      <c r="E927" s="7"/>
      <c r="F927" s="7"/>
      <c r="G927" s="7"/>
      <c r="H927" s="7"/>
      <c r="I927" s="7"/>
      <c r="J927" s="7"/>
      <c r="K927" s="7"/>
      <c r="L927" s="7"/>
    </row>
    <row r="928" spans="1:12" ht="20" customHeight="1" x14ac:dyDescent="0.15">
      <c r="A928" s="26"/>
      <c r="B928" s="6"/>
      <c r="C928" s="7"/>
      <c r="D928" s="7"/>
      <c r="E928" s="7"/>
      <c r="F928" s="7"/>
      <c r="G928" s="7"/>
      <c r="H928" s="7"/>
      <c r="I928" s="7"/>
      <c r="J928" s="7"/>
      <c r="K928" s="7"/>
      <c r="L928" s="7"/>
    </row>
    <row r="929" spans="1:12" ht="20" customHeight="1" x14ac:dyDescent="0.15">
      <c r="A929" s="26"/>
      <c r="B929" s="6"/>
      <c r="C929" s="7"/>
      <c r="D929" s="7"/>
      <c r="E929" s="7"/>
      <c r="F929" s="7"/>
      <c r="G929" s="7"/>
      <c r="H929" s="7"/>
      <c r="I929" s="7"/>
      <c r="J929" s="7"/>
      <c r="K929" s="7"/>
      <c r="L929" s="7"/>
    </row>
    <row r="930" spans="1:12" ht="20" customHeight="1" x14ac:dyDescent="0.15">
      <c r="A930" s="26"/>
      <c r="B930" s="6"/>
      <c r="C930" s="7"/>
      <c r="D930" s="7"/>
      <c r="E930" s="7"/>
      <c r="F930" s="7"/>
      <c r="G930" s="7"/>
      <c r="H930" s="7"/>
      <c r="I930" s="7"/>
      <c r="J930" s="7"/>
      <c r="K930" s="7"/>
      <c r="L930" s="7"/>
    </row>
    <row r="931" spans="1:12" ht="20" customHeight="1" x14ac:dyDescent="0.15">
      <c r="A931" s="26"/>
      <c r="B931" s="6"/>
      <c r="C931" s="7"/>
      <c r="D931" s="7"/>
      <c r="E931" s="7"/>
      <c r="F931" s="7"/>
      <c r="G931" s="7"/>
      <c r="H931" s="7"/>
      <c r="I931" s="7"/>
      <c r="J931" s="7"/>
      <c r="K931" s="7"/>
      <c r="L931" s="7"/>
    </row>
    <row r="932" spans="1:12" ht="20" customHeight="1" x14ac:dyDescent="0.15">
      <c r="A932" s="26"/>
      <c r="B932" s="6"/>
      <c r="C932" s="7"/>
      <c r="D932" s="7"/>
      <c r="E932" s="7"/>
      <c r="F932" s="7"/>
      <c r="G932" s="7"/>
      <c r="H932" s="7"/>
      <c r="I932" s="7"/>
      <c r="J932" s="7"/>
      <c r="K932" s="7"/>
      <c r="L932" s="7"/>
    </row>
    <row r="933" spans="1:12" ht="20" customHeight="1" x14ac:dyDescent="0.15">
      <c r="A933" s="26"/>
      <c r="B933" s="6"/>
      <c r="C933" s="7"/>
      <c r="D933" s="7"/>
      <c r="E933" s="7"/>
      <c r="F933" s="7"/>
      <c r="G933" s="7"/>
      <c r="H933" s="7"/>
      <c r="I933" s="7"/>
      <c r="J933" s="7"/>
      <c r="K933" s="7"/>
      <c r="L933" s="7"/>
    </row>
    <row r="934" spans="1:12" ht="20" customHeight="1" x14ac:dyDescent="0.15">
      <c r="A934" s="26"/>
      <c r="B934" s="6"/>
      <c r="C934" s="7"/>
      <c r="D934" s="7"/>
      <c r="E934" s="7"/>
      <c r="F934" s="7"/>
      <c r="G934" s="7"/>
      <c r="H934" s="7"/>
      <c r="I934" s="7"/>
      <c r="J934" s="7"/>
      <c r="K934" s="7"/>
      <c r="L934" s="7"/>
    </row>
    <row r="935" spans="1:12" ht="20" customHeight="1" x14ac:dyDescent="0.15">
      <c r="A935" s="26"/>
      <c r="B935" s="6"/>
      <c r="C935" s="7"/>
      <c r="D935" s="7"/>
      <c r="E935" s="7"/>
      <c r="F935" s="7"/>
      <c r="G935" s="7"/>
      <c r="H935" s="7"/>
      <c r="I935" s="7"/>
      <c r="J935" s="7"/>
      <c r="K935" s="7"/>
      <c r="L935" s="7"/>
    </row>
    <row r="936" spans="1:12" ht="20" customHeight="1" x14ac:dyDescent="0.15">
      <c r="A936" s="26"/>
      <c r="B936" s="6"/>
      <c r="C936" s="7"/>
      <c r="D936" s="7"/>
      <c r="E936" s="7"/>
      <c r="F936" s="7"/>
      <c r="G936" s="7"/>
      <c r="H936" s="7"/>
      <c r="I936" s="7"/>
      <c r="J936" s="7"/>
      <c r="K936" s="7"/>
      <c r="L936" s="7"/>
    </row>
    <row r="937" spans="1:12" ht="20" customHeight="1" x14ac:dyDescent="0.15">
      <c r="A937" s="26"/>
      <c r="B937" s="6"/>
      <c r="C937" s="7"/>
      <c r="D937" s="7"/>
      <c r="E937" s="7"/>
      <c r="F937" s="7"/>
      <c r="G937" s="7"/>
      <c r="H937" s="7"/>
      <c r="I937" s="7"/>
      <c r="J937" s="7"/>
      <c r="K937" s="7"/>
      <c r="L937" s="7"/>
    </row>
    <row r="938" spans="1:12" ht="20" customHeight="1" x14ac:dyDescent="0.15">
      <c r="A938" s="26"/>
      <c r="B938" s="6"/>
      <c r="C938" s="7"/>
      <c r="D938" s="7"/>
      <c r="E938" s="7"/>
      <c r="F938" s="7"/>
      <c r="G938" s="7"/>
      <c r="H938" s="7"/>
      <c r="I938" s="7"/>
      <c r="J938" s="7"/>
      <c r="K938" s="7"/>
      <c r="L938" s="7"/>
    </row>
    <row r="939" spans="1:12" ht="20" customHeight="1" x14ac:dyDescent="0.15">
      <c r="A939" s="26"/>
      <c r="B939" s="6"/>
      <c r="C939" s="7"/>
      <c r="D939" s="7"/>
      <c r="E939" s="7"/>
      <c r="F939" s="7"/>
      <c r="G939" s="7"/>
      <c r="H939" s="7"/>
      <c r="I939" s="7"/>
      <c r="J939" s="7"/>
      <c r="K939" s="7"/>
      <c r="L939" s="7"/>
    </row>
    <row r="940" spans="1:12" ht="20" customHeight="1" x14ac:dyDescent="0.15">
      <c r="A940" s="26"/>
      <c r="B940" s="6"/>
      <c r="C940" s="7"/>
      <c r="D940" s="7"/>
      <c r="E940" s="7"/>
      <c r="F940" s="7"/>
      <c r="G940" s="7"/>
      <c r="H940" s="7"/>
      <c r="I940" s="7"/>
      <c r="J940" s="7"/>
      <c r="K940" s="7"/>
      <c r="L940" s="7"/>
    </row>
    <row r="941" spans="1:12" ht="20" customHeight="1" x14ac:dyDescent="0.15">
      <c r="A941" s="26"/>
      <c r="B941" s="6"/>
      <c r="C941" s="7"/>
      <c r="D941" s="7"/>
      <c r="E941" s="7"/>
      <c r="F941" s="7"/>
      <c r="G941" s="7"/>
      <c r="H941" s="7"/>
      <c r="I941" s="7"/>
      <c r="J941" s="7"/>
      <c r="K941" s="7"/>
      <c r="L941" s="7"/>
    </row>
    <row r="942" spans="1:12" ht="20" customHeight="1" x14ac:dyDescent="0.15">
      <c r="A942" s="26"/>
      <c r="B942" s="6"/>
      <c r="C942" s="7"/>
      <c r="D942" s="7"/>
      <c r="E942" s="7"/>
      <c r="F942" s="7"/>
      <c r="G942" s="7"/>
      <c r="H942" s="7"/>
      <c r="I942" s="7"/>
      <c r="J942" s="7"/>
      <c r="K942" s="7"/>
      <c r="L942" s="7"/>
    </row>
    <row r="943" spans="1:12" ht="20" customHeight="1" x14ac:dyDescent="0.15">
      <c r="A943" s="26"/>
      <c r="B943" s="6"/>
      <c r="C943" s="7"/>
      <c r="D943" s="7"/>
      <c r="E943" s="7"/>
      <c r="F943" s="7"/>
      <c r="G943" s="7"/>
      <c r="H943" s="7"/>
      <c r="I943" s="7"/>
      <c r="J943" s="7"/>
      <c r="K943" s="7"/>
      <c r="L943" s="7"/>
    </row>
    <row r="944" spans="1:12" ht="20" customHeight="1" x14ac:dyDescent="0.15">
      <c r="A944" s="26"/>
      <c r="B944" s="6"/>
      <c r="C944" s="7"/>
      <c r="D944" s="7"/>
      <c r="E944" s="7"/>
      <c r="F944" s="7"/>
      <c r="G944" s="7"/>
      <c r="H944" s="7"/>
      <c r="I944" s="7"/>
      <c r="J944" s="7"/>
      <c r="K944" s="7"/>
      <c r="L944" s="7"/>
    </row>
    <row r="945" spans="1:12" ht="20" customHeight="1" x14ac:dyDescent="0.15">
      <c r="A945" s="26"/>
      <c r="B945" s="6"/>
      <c r="C945" s="7"/>
      <c r="D945" s="7"/>
      <c r="E945" s="7"/>
      <c r="F945" s="7"/>
      <c r="G945" s="7"/>
      <c r="H945" s="7"/>
      <c r="I945" s="7"/>
      <c r="J945" s="7"/>
      <c r="K945" s="7"/>
      <c r="L945" s="7"/>
    </row>
    <row r="946" spans="1:12" ht="20" customHeight="1" x14ac:dyDescent="0.15">
      <c r="A946" s="26"/>
      <c r="B946" s="6"/>
      <c r="C946" s="7"/>
      <c r="D946" s="7"/>
      <c r="E946" s="7"/>
      <c r="F946" s="7"/>
      <c r="G946" s="7"/>
      <c r="H946" s="7"/>
      <c r="I946" s="7"/>
      <c r="J946" s="7"/>
      <c r="K946" s="7"/>
      <c r="L946" s="7"/>
    </row>
    <row r="947" spans="1:12" ht="20" customHeight="1" x14ac:dyDescent="0.15">
      <c r="A947" s="26"/>
      <c r="B947" s="6"/>
      <c r="C947" s="7"/>
      <c r="D947" s="7"/>
      <c r="E947" s="7"/>
      <c r="F947" s="7"/>
      <c r="G947" s="7"/>
      <c r="H947" s="7"/>
      <c r="I947" s="7"/>
      <c r="J947" s="7"/>
      <c r="K947" s="7"/>
      <c r="L947" s="7"/>
    </row>
    <row r="948" spans="1:12" ht="20" customHeight="1" x14ac:dyDescent="0.15">
      <c r="A948" s="26"/>
      <c r="B948" s="6"/>
      <c r="C948" s="7"/>
      <c r="D948" s="7"/>
      <c r="E948" s="7"/>
      <c r="F948" s="7"/>
      <c r="G948" s="7"/>
      <c r="H948" s="7"/>
      <c r="I948" s="7"/>
      <c r="J948" s="7"/>
      <c r="K948" s="7"/>
      <c r="L948" s="7"/>
    </row>
    <row r="949" spans="1:12" ht="20" customHeight="1" x14ac:dyDescent="0.15">
      <c r="A949" s="26"/>
      <c r="B949" s="6"/>
      <c r="C949" s="7"/>
      <c r="D949" s="7"/>
      <c r="E949" s="7"/>
      <c r="F949" s="7"/>
      <c r="G949" s="7"/>
      <c r="H949" s="7"/>
      <c r="I949" s="7"/>
      <c r="J949" s="7"/>
      <c r="K949" s="7"/>
      <c r="L949" s="7"/>
    </row>
    <row r="950" spans="1:12" ht="20" customHeight="1" x14ac:dyDescent="0.15">
      <c r="A950" s="26"/>
      <c r="B950" s="6"/>
      <c r="C950" s="7"/>
      <c r="D950" s="7"/>
      <c r="E950" s="7"/>
      <c r="F950" s="7"/>
      <c r="G950" s="7"/>
      <c r="H950" s="7"/>
      <c r="I950" s="7"/>
      <c r="J950" s="7"/>
      <c r="K950" s="7"/>
      <c r="L950" s="7"/>
    </row>
    <row r="951" spans="1:12" ht="20" customHeight="1" x14ac:dyDescent="0.15">
      <c r="A951" s="26"/>
      <c r="B951" s="6"/>
      <c r="C951" s="7"/>
      <c r="D951" s="7"/>
      <c r="E951" s="7"/>
      <c r="F951" s="7"/>
      <c r="G951" s="7"/>
      <c r="H951" s="7"/>
      <c r="I951" s="7"/>
      <c r="J951" s="7"/>
      <c r="K951" s="7"/>
      <c r="L951" s="7"/>
    </row>
    <row r="952" spans="1:12" ht="20" customHeight="1" x14ac:dyDescent="0.15">
      <c r="A952" s="26"/>
      <c r="B952" s="6"/>
      <c r="C952" s="7"/>
      <c r="D952" s="7"/>
      <c r="E952" s="7"/>
      <c r="F952" s="7"/>
      <c r="G952" s="7"/>
      <c r="H952" s="7"/>
      <c r="I952" s="7"/>
      <c r="J952" s="7"/>
      <c r="K952" s="7"/>
      <c r="L952" s="7"/>
    </row>
    <row r="953" spans="1:12" ht="20" customHeight="1" x14ac:dyDescent="0.15">
      <c r="A953" s="26"/>
      <c r="B953" s="6"/>
      <c r="C953" s="7"/>
      <c r="D953" s="7"/>
      <c r="E953" s="7"/>
      <c r="F953" s="7"/>
      <c r="G953" s="7"/>
      <c r="H953" s="7"/>
      <c r="I953" s="7"/>
      <c r="J953" s="7"/>
      <c r="K953" s="7"/>
      <c r="L953" s="7"/>
    </row>
    <row r="954" spans="1:12" ht="20" customHeight="1" x14ac:dyDescent="0.15">
      <c r="A954" s="26"/>
      <c r="B954" s="6"/>
      <c r="C954" s="7"/>
      <c r="D954" s="7"/>
      <c r="E954" s="7"/>
      <c r="F954" s="7"/>
      <c r="G954" s="7"/>
      <c r="H954" s="7"/>
      <c r="I954" s="7"/>
      <c r="J954" s="7"/>
      <c r="K954" s="7"/>
      <c r="L954" s="7"/>
    </row>
    <row r="955" spans="1:12" ht="20" customHeight="1" x14ac:dyDescent="0.15">
      <c r="A955" s="26"/>
      <c r="B955" s="6"/>
      <c r="C955" s="7"/>
      <c r="D955" s="7"/>
      <c r="E955" s="7"/>
      <c r="F955" s="7"/>
      <c r="G955" s="7"/>
      <c r="H955" s="7"/>
      <c r="I955" s="7"/>
      <c r="J955" s="7"/>
      <c r="K955" s="7"/>
      <c r="L955" s="7"/>
    </row>
    <row r="956" spans="1:12" ht="20" customHeight="1" x14ac:dyDescent="0.15">
      <c r="A956" s="26"/>
      <c r="B956" s="6"/>
      <c r="C956" s="7"/>
      <c r="D956" s="7"/>
      <c r="E956" s="7"/>
      <c r="F956" s="7"/>
      <c r="G956" s="7"/>
      <c r="H956" s="7"/>
      <c r="I956" s="7"/>
      <c r="J956" s="7"/>
      <c r="K956" s="7"/>
      <c r="L956" s="7"/>
    </row>
    <row r="957" spans="1:12" ht="20" customHeight="1" x14ac:dyDescent="0.15">
      <c r="A957" s="26"/>
      <c r="B957" s="6"/>
      <c r="C957" s="7"/>
      <c r="D957" s="7"/>
      <c r="E957" s="7"/>
      <c r="F957" s="7"/>
      <c r="G957" s="7"/>
      <c r="H957" s="7"/>
      <c r="I957" s="7"/>
      <c r="J957" s="7"/>
      <c r="K957" s="7"/>
      <c r="L957" s="7"/>
    </row>
    <row r="958" spans="1:12" ht="20" customHeight="1" x14ac:dyDescent="0.15">
      <c r="A958" s="26"/>
      <c r="B958" s="6"/>
      <c r="C958" s="7"/>
      <c r="D958" s="7"/>
      <c r="E958" s="7"/>
      <c r="F958" s="7"/>
      <c r="G958" s="7"/>
      <c r="H958" s="7"/>
      <c r="I958" s="7"/>
      <c r="J958" s="7"/>
      <c r="K958" s="7"/>
      <c r="L958" s="7"/>
    </row>
    <row r="959" spans="1:12" ht="20" customHeight="1" x14ac:dyDescent="0.15">
      <c r="A959" s="26"/>
      <c r="B959" s="6"/>
      <c r="C959" s="7"/>
      <c r="D959" s="7"/>
      <c r="E959" s="7"/>
      <c r="F959" s="7"/>
      <c r="G959" s="7"/>
      <c r="H959" s="7"/>
      <c r="I959" s="7"/>
      <c r="J959" s="7"/>
      <c r="K959" s="7"/>
      <c r="L959" s="7"/>
    </row>
    <row r="960" spans="1:12" ht="20" customHeight="1" x14ac:dyDescent="0.15">
      <c r="A960" s="26"/>
      <c r="B960" s="6"/>
      <c r="C960" s="7"/>
      <c r="D960" s="7"/>
      <c r="E960" s="7"/>
      <c r="F960" s="7"/>
      <c r="G960" s="7"/>
      <c r="H960" s="7"/>
      <c r="I960" s="7"/>
      <c r="J960" s="7"/>
      <c r="K960" s="7"/>
      <c r="L960" s="7"/>
    </row>
    <row r="961" spans="1:12" ht="20" customHeight="1" x14ac:dyDescent="0.15">
      <c r="A961" s="26"/>
      <c r="B961" s="6"/>
      <c r="C961" s="7"/>
      <c r="D961" s="7"/>
      <c r="E961" s="7"/>
      <c r="F961" s="7"/>
      <c r="G961" s="7"/>
      <c r="H961" s="7"/>
      <c r="I961" s="7"/>
      <c r="J961" s="7"/>
      <c r="K961" s="7"/>
      <c r="L961" s="7"/>
    </row>
    <row r="962" spans="1:12" ht="20" customHeight="1" x14ac:dyDescent="0.15">
      <c r="A962" s="26"/>
      <c r="B962" s="6"/>
      <c r="C962" s="7"/>
      <c r="D962" s="7"/>
      <c r="E962" s="7"/>
      <c r="F962" s="7"/>
      <c r="G962" s="7"/>
      <c r="H962" s="7"/>
      <c r="I962" s="7"/>
      <c r="J962" s="7"/>
      <c r="K962" s="7"/>
      <c r="L962" s="7"/>
    </row>
    <row r="963" spans="1:12" ht="20" customHeight="1" x14ac:dyDescent="0.15">
      <c r="A963" s="26"/>
      <c r="B963" s="6"/>
      <c r="C963" s="7"/>
      <c r="D963" s="7"/>
      <c r="E963" s="7"/>
      <c r="F963" s="7"/>
      <c r="G963" s="7"/>
      <c r="H963" s="7"/>
      <c r="I963" s="7"/>
      <c r="J963" s="7"/>
      <c r="K963" s="7"/>
      <c r="L963" s="7"/>
    </row>
    <row r="964" spans="1:12" ht="20" customHeight="1" x14ac:dyDescent="0.15">
      <c r="A964" s="26"/>
      <c r="B964" s="6"/>
      <c r="C964" s="7"/>
      <c r="D964" s="7"/>
      <c r="E964" s="7"/>
      <c r="F964" s="7"/>
      <c r="G964" s="7"/>
      <c r="H964" s="7"/>
      <c r="I964" s="7"/>
      <c r="J964" s="7"/>
      <c r="K964" s="7"/>
      <c r="L964" s="7"/>
    </row>
    <row r="965" spans="1:12" ht="20" customHeight="1" x14ac:dyDescent="0.15">
      <c r="A965" s="26"/>
      <c r="B965" s="6"/>
      <c r="C965" s="7"/>
      <c r="D965" s="7"/>
      <c r="E965" s="7"/>
      <c r="F965" s="7"/>
      <c r="G965" s="7"/>
      <c r="H965" s="7"/>
      <c r="I965" s="7"/>
      <c r="J965" s="7"/>
      <c r="K965" s="7"/>
      <c r="L965" s="7"/>
    </row>
    <row r="966" spans="1:12" ht="20" customHeight="1" x14ac:dyDescent="0.15">
      <c r="A966" s="26"/>
      <c r="B966" s="6"/>
      <c r="C966" s="7"/>
      <c r="D966" s="7"/>
      <c r="E966" s="7"/>
      <c r="F966" s="7"/>
      <c r="G966" s="7"/>
      <c r="H966" s="7"/>
      <c r="I966" s="7"/>
      <c r="J966" s="7"/>
      <c r="K966" s="7"/>
      <c r="L966" s="7"/>
    </row>
    <row r="967" spans="1:12" ht="20" customHeight="1" x14ac:dyDescent="0.15">
      <c r="A967" s="26"/>
      <c r="B967" s="6"/>
      <c r="C967" s="7"/>
      <c r="D967" s="7"/>
      <c r="E967" s="7"/>
      <c r="F967" s="7"/>
      <c r="G967" s="7"/>
      <c r="H967" s="7"/>
      <c r="I967" s="7"/>
      <c r="J967" s="7"/>
      <c r="K967" s="7"/>
      <c r="L967" s="7"/>
    </row>
    <row r="968" spans="1:12" ht="20" customHeight="1" x14ac:dyDescent="0.15">
      <c r="A968" s="26"/>
      <c r="B968" s="6"/>
      <c r="C968" s="7"/>
      <c r="D968" s="7"/>
      <c r="E968" s="7"/>
      <c r="F968" s="7"/>
      <c r="G968" s="7"/>
      <c r="H968" s="7"/>
      <c r="I968" s="7"/>
      <c r="J968" s="7"/>
      <c r="K968" s="7"/>
      <c r="L968" s="7"/>
    </row>
    <row r="969" spans="1:12" ht="20" customHeight="1" x14ac:dyDescent="0.15">
      <c r="A969" s="26"/>
      <c r="B969" s="6"/>
      <c r="C969" s="7"/>
      <c r="D969" s="7"/>
      <c r="E969" s="7"/>
      <c r="F969" s="7"/>
      <c r="G969" s="7"/>
      <c r="H969" s="7"/>
      <c r="I969" s="7"/>
      <c r="J969" s="7"/>
      <c r="K969" s="7"/>
      <c r="L969" s="7"/>
    </row>
    <row r="970" spans="1:12" ht="20" customHeight="1" x14ac:dyDescent="0.15">
      <c r="A970" s="26"/>
      <c r="B970" s="6"/>
      <c r="C970" s="7"/>
      <c r="D970" s="7"/>
      <c r="E970" s="7"/>
      <c r="F970" s="7"/>
      <c r="G970" s="7"/>
      <c r="H970" s="7"/>
      <c r="I970" s="7"/>
      <c r="J970" s="7"/>
      <c r="K970" s="7"/>
      <c r="L970" s="7"/>
    </row>
    <row r="971" spans="1:12" ht="20" customHeight="1" x14ac:dyDescent="0.15">
      <c r="A971" s="26"/>
      <c r="B971" s="6"/>
      <c r="C971" s="7"/>
      <c r="D971" s="7"/>
      <c r="E971" s="7"/>
      <c r="F971" s="7"/>
      <c r="G971" s="7"/>
      <c r="H971" s="7"/>
      <c r="I971" s="7"/>
      <c r="J971" s="7"/>
      <c r="K971" s="7"/>
      <c r="L971" s="7"/>
    </row>
    <row r="972" spans="1:12" ht="20" customHeight="1" x14ac:dyDescent="0.15">
      <c r="A972" s="26"/>
      <c r="B972" s="6"/>
      <c r="C972" s="7"/>
      <c r="D972" s="7"/>
      <c r="E972" s="7"/>
      <c r="F972" s="7"/>
      <c r="G972" s="7"/>
      <c r="H972" s="7"/>
      <c r="I972" s="7"/>
      <c r="J972" s="7"/>
      <c r="K972" s="7"/>
      <c r="L972" s="7"/>
    </row>
    <row r="973" spans="1:12" ht="20" customHeight="1" x14ac:dyDescent="0.15">
      <c r="A973" s="26"/>
      <c r="B973" s="6"/>
      <c r="C973" s="7"/>
      <c r="D973" s="7"/>
      <c r="E973" s="7"/>
      <c r="F973" s="7"/>
      <c r="G973" s="7"/>
      <c r="H973" s="7"/>
      <c r="I973" s="7"/>
      <c r="J973" s="7"/>
      <c r="K973" s="7"/>
      <c r="L973" s="7"/>
    </row>
    <row r="974" spans="1:12" ht="20" customHeight="1" x14ac:dyDescent="0.15">
      <c r="A974" s="26"/>
      <c r="B974" s="6"/>
      <c r="C974" s="7"/>
      <c r="D974" s="7"/>
      <c r="E974" s="7"/>
      <c r="F974" s="7"/>
      <c r="G974" s="7"/>
      <c r="H974" s="7"/>
      <c r="I974" s="7"/>
      <c r="J974" s="7"/>
      <c r="K974" s="7"/>
      <c r="L974" s="7"/>
    </row>
    <row r="975" spans="1:12" ht="20" customHeight="1" x14ac:dyDescent="0.15">
      <c r="A975" s="26"/>
      <c r="B975" s="6"/>
      <c r="C975" s="7"/>
      <c r="D975" s="7"/>
      <c r="E975" s="7"/>
      <c r="F975" s="7"/>
      <c r="G975" s="7"/>
      <c r="H975" s="7"/>
      <c r="I975" s="7"/>
      <c r="J975" s="7"/>
      <c r="K975" s="7"/>
      <c r="L975" s="7"/>
    </row>
    <row r="976" spans="1:12" ht="20" customHeight="1" x14ac:dyDescent="0.15">
      <c r="A976" s="26"/>
      <c r="B976" s="6"/>
      <c r="C976" s="7"/>
      <c r="D976" s="7"/>
      <c r="E976" s="7"/>
      <c r="F976" s="7"/>
      <c r="G976" s="7"/>
      <c r="H976" s="7"/>
      <c r="I976" s="7"/>
      <c r="J976" s="7"/>
      <c r="K976" s="7"/>
      <c r="L976" s="7"/>
    </row>
    <row r="977" spans="1:12" ht="20" customHeight="1" x14ac:dyDescent="0.15">
      <c r="A977" s="26"/>
      <c r="B977" s="6"/>
      <c r="C977" s="7"/>
      <c r="D977" s="7"/>
      <c r="E977" s="7"/>
      <c r="F977" s="7"/>
      <c r="G977" s="7"/>
      <c r="H977" s="7"/>
      <c r="I977" s="7"/>
      <c r="J977" s="7"/>
      <c r="K977" s="7"/>
      <c r="L977" s="7"/>
    </row>
    <row r="978" spans="1:12" ht="20" customHeight="1" x14ac:dyDescent="0.15">
      <c r="A978" s="26"/>
      <c r="B978" s="6"/>
      <c r="C978" s="7"/>
      <c r="D978" s="7"/>
      <c r="E978" s="7"/>
      <c r="F978" s="7"/>
      <c r="G978" s="7"/>
      <c r="H978" s="7"/>
      <c r="I978" s="7"/>
      <c r="J978" s="7"/>
      <c r="K978" s="7"/>
      <c r="L978" s="7"/>
    </row>
    <row r="979" spans="1:12" ht="20" customHeight="1" x14ac:dyDescent="0.15">
      <c r="A979" s="26"/>
      <c r="B979" s="6"/>
      <c r="C979" s="7"/>
      <c r="D979" s="7"/>
      <c r="E979" s="7"/>
      <c r="F979" s="7"/>
      <c r="G979" s="7"/>
      <c r="H979" s="7"/>
      <c r="I979" s="7"/>
      <c r="J979" s="7"/>
      <c r="K979" s="7"/>
      <c r="L979" s="7"/>
    </row>
    <row r="980" spans="1:12" ht="20" customHeight="1" x14ac:dyDescent="0.15">
      <c r="A980" s="26"/>
      <c r="B980" s="6"/>
      <c r="C980" s="7"/>
      <c r="D980" s="7"/>
      <c r="E980" s="7"/>
      <c r="F980" s="7"/>
      <c r="G980" s="7"/>
      <c r="H980" s="7"/>
      <c r="I980" s="7"/>
      <c r="J980" s="7"/>
      <c r="K980" s="7"/>
      <c r="L980" s="7"/>
    </row>
    <row r="981" spans="1:12" ht="20" customHeight="1" x14ac:dyDescent="0.15">
      <c r="A981" s="26"/>
      <c r="B981" s="6"/>
      <c r="C981" s="7"/>
      <c r="D981" s="7"/>
      <c r="E981" s="7"/>
      <c r="F981" s="7"/>
      <c r="G981" s="7"/>
      <c r="H981" s="7"/>
      <c r="I981" s="7"/>
      <c r="J981" s="7"/>
      <c r="K981" s="7"/>
      <c r="L981" s="7"/>
    </row>
    <row r="982" spans="1:12" ht="20" customHeight="1" x14ac:dyDescent="0.15">
      <c r="A982" s="26"/>
      <c r="B982" s="6"/>
      <c r="C982" s="7"/>
      <c r="D982" s="7"/>
      <c r="E982" s="7"/>
      <c r="F982" s="7"/>
      <c r="G982" s="7"/>
      <c r="H982" s="7"/>
      <c r="I982" s="7"/>
      <c r="J982" s="7"/>
      <c r="K982" s="7"/>
      <c r="L982" s="7"/>
    </row>
    <row r="983" spans="1:12" ht="20" customHeight="1" x14ac:dyDescent="0.15">
      <c r="A983" s="26"/>
      <c r="B983" s="6"/>
      <c r="C983" s="7"/>
      <c r="D983" s="7"/>
      <c r="E983" s="7"/>
      <c r="F983" s="7"/>
      <c r="G983" s="7"/>
      <c r="H983" s="7"/>
      <c r="I983" s="7"/>
      <c r="J983" s="7"/>
      <c r="K983" s="7"/>
      <c r="L983" s="7"/>
    </row>
    <row r="984" spans="1:12" ht="20" customHeight="1" x14ac:dyDescent="0.15">
      <c r="A984" s="26"/>
      <c r="B984" s="6"/>
      <c r="C984" s="7"/>
      <c r="D984" s="7"/>
      <c r="E984" s="7"/>
      <c r="F984" s="7"/>
      <c r="G984" s="7"/>
      <c r="H984" s="7"/>
      <c r="I984" s="7"/>
      <c r="J984" s="7"/>
      <c r="K984" s="7"/>
      <c r="L984" s="7"/>
    </row>
    <row r="985" spans="1:12" ht="20" customHeight="1" x14ac:dyDescent="0.15">
      <c r="A985" s="26"/>
      <c r="B985" s="6"/>
      <c r="C985" s="7"/>
      <c r="D985" s="7"/>
      <c r="E985" s="7"/>
      <c r="F985" s="7"/>
      <c r="G985" s="7"/>
      <c r="H985" s="7"/>
      <c r="I985" s="7"/>
      <c r="J985" s="7"/>
      <c r="K985" s="7"/>
      <c r="L985" s="7"/>
    </row>
    <row r="986" spans="1:12" ht="20" customHeight="1" x14ac:dyDescent="0.15">
      <c r="A986" s="26"/>
      <c r="B986" s="6"/>
      <c r="C986" s="7"/>
      <c r="D986" s="7"/>
      <c r="E986" s="7"/>
      <c r="F986" s="7"/>
      <c r="G986" s="7"/>
      <c r="H986" s="7"/>
      <c r="I986" s="7"/>
      <c r="J986" s="7"/>
      <c r="K986" s="7"/>
      <c r="L986" s="7"/>
    </row>
    <row r="987" spans="1:12" ht="20" customHeight="1" x14ac:dyDescent="0.15">
      <c r="A987" s="26"/>
      <c r="B987" s="6"/>
      <c r="C987" s="7"/>
      <c r="D987" s="7"/>
      <c r="E987" s="7"/>
      <c r="F987" s="7"/>
      <c r="G987" s="7"/>
      <c r="H987" s="7"/>
      <c r="I987" s="7"/>
      <c r="J987" s="7"/>
      <c r="K987" s="7"/>
      <c r="L987" s="7"/>
    </row>
    <row r="988" spans="1:12" ht="20" customHeight="1" x14ac:dyDescent="0.15">
      <c r="A988" s="26"/>
      <c r="B988" s="6"/>
      <c r="C988" s="7"/>
      <c r="D988" s="7"/>
      <c r="E988" s="7"/>
      <c r="F988" s="7"/>
      <c r="G988" s="7"/>
      <c r="H988" s="7"/>
      <c r="I988" s="7"/>
      <c r="J988" s="7"/>
      <c r="K988" s="7"/>
      <c r="L988" s="7"/>
    </row>
    <row r="989" spans="1:12" ht="20" customHeight="1" x14ac:dyDescent="0.15">
      <c r="A989" s="26"/>
      <c r="B989" s="6"/>
      <c r="C989" s="7"/>
      <c r="D989" s="7"/>
      <c r="E989" s="7"/>
      <c r="F989" s="7"/>
      <c r="G989" s="7"/>
      <c r="H989" s="7"/>
      <c r="I989" s="7"/>
      <c r="J989" s="7"/>
      <c r="K989" s="7"/>
      <c r="L989" s="7"/>
    </row>
    <row r="990" spans="1:12" ht="20" customHeight="1" x14ac:dyDescent="0.15">
      <c r="A990" s="26"/>
      <c r="B990" s="6"/>
      <c r="C990" s="7"/>
      <c r="D990" s="7"/>
      <c r="E990" s="7"/>
      <c r="F990" s="7"/>
      <c r="G990" s="7"/>
      <c r="H990" s="7"/>
      <c r="I990" s="7"/>
      <c r="J990" s="7"/>
      <c r="K990" s="7"/>
      <c r="L990" s="7"/>
    </row>
    <row r="991" spans="1:12" ht="20" customHeight="1" x14ac:dyDescent="0.15">
      <c r="A991" s="26"/>
      <c r="B991" s="6"/>
      <c r="C991" s="7"/>
      <c r="D991" s="7"/>
      <c r="E991" s="7"/>
      <c r="F991" s="7"/>
      <c r="G991" s="7"/>
      <c r="H991" s="7"/>
      <c r="I991" s="7"/>
      <c r="J991" s="7"/>
      <c r="K991" s="7"/>
      <c r="L991" s="7"/>
    </row>
    <row r="992" spans="1:12" ht="20" customHeight="1" x14ac:dyDescent="0.15">
      <c r="A992" s="26"/>
      <c r="B992" s="6"/>
      <c r="C992" s="7"/>
      <c r="D992" s="7"/>
      <c r="E992" s="7"/>
      <c r="F992" s="7"/>
      <c r="G992" s="7"/>
      <c r="H992" s="7"/>
      <c r="I992" s="7"/>
      <c r="J992" s="7"/>
      <c r="K992" s="7"/>
      <c r="L992" s="7"/>
    </row>
    <row r="993" spans="1:12" ht="20" customHeight="1" x14ac:dyDescent="0.15">
      <c r="A993" s="26"/>
      <c r="B993" s="6"/>
      <c r="C993" s="7"/>
      <c r="D993" s="7"/>
      <c r="E993" s="7"/>
      <c r="F993" s="7"/>
      <c r="G993" s="7"/>
      <c r="H993" s="7"/>
      <c r="I993" s="7"/>
      <c r="J993" s="7"/>
      <c r="K993" s="7"/>
      <c r="L993" s="7"/>
    </row>
    <row r="994" spans="1:12" ht="20" customHeight="1" x14ac:dyDescent="0.15">
      <c r="A994" s="26"/>
      <c r="B994" s="6"/>
      <c r="C994" s="7"/>
      <c r="D994" s="7"/>
      <c r="E994" s="7"/>
      <c r="F994" s="7"/>
      <c r="G994" s="7"/>
      <c r="H994" s="7"/>
      <c r="I994" s="7"/>
      <c r="J994" s="7"/>
      <c r="K994" s="7"/>
      <c r="L994" s="7"/>
    </row>
    <row r="995" spans="1:12" ht="20" customHeight="1" x14ac:dyDescent="0.15">
      <c r="A995" s="26"/>
      <c r="B995" s="6"/>
      <c r="C995" s="7"/>
      <c r="D995" s="7"/>
      <c r="E995" s="7"/>
      <c r="F995" s="7"/>
      <c r="G995" s="7"/>
      <c r="H995" s="7"/>
      <c r="I995" s="7"/>
      <c r="J995" s="7"/>
      <c r="K995" s="7"/>
      <c r="L995" s="7"/>
    </row>
    <row r="996" spans="1:12" ht="20" customHeight="1" x14ac:dyDescent="0.15">
      <c r="A996" s="26"/>
      <c r="B996" s="6"/>
      <c r="C996" s="7"/>
      <c r="D996" s="7"/>
      <c r="E996" s="7"/>
      <c r="F996" s="7"/>
      <c r="G996" s="7"/>
      <c r="H996" s="7"/>
      <c r="I996" s="7"/>
      <c r="J996" s="7"/>
      <c r="K996" s="7"/>
      <c r="L996" s="7"/>
    </row>
    <row r="997" spans="1:12" ht="20" customHeight="1" x14ac:dyDescent="0.15">
      <c r="A997" s="26"/>
      <c r="B997" s="6"/>
      <c r="C997" s="7"/>
      <c r="D997" s="7"/>
      <c r="E997" s="7"/>
      <c r="F997" s="7"/>
      <c r="G997" s="7"/>
      <c r="H997" s="7"/>
      <c r="I997" s="7"/>
      <c r="J997" s="7"/>
      <c r="K997" s="7"/>
      <c r="L997" s="7"/>
    </row>
    <row r="998" spans="1:12" ht="20" customHeight="1" x14ac:dyDescent="0.15">
      <c r="A998" s="26"/>
      <c r="B998" s="6"/>
      <c r="C998" s="7"/>
      <c r="D998" s="7"/>
      <c r="E998" s="7"/>
      <c r="F998" s="7"/>
      <c r="G998" s="7"/>
      <c r="H998" s="7"/>
      <c r="I998" s="7"/>
      <c r="J998" s="7"/>
      <c r="K998" s="7"/>
      <c r="L998" s="7"/>
    </row>
    <row r="999" spans="1:12" ht="20" customHeight="1" x14ac:dyDescent="0.15">
      <c r="A999" s="26"/>
      <c r="B999" s="6"/>
      <c r="C999" s="7"/>
      <c r="D999" s="7"/>
      <c r="E999" s="7"/>
      <c r="F999" s="7"/>
      <c r="G999" s="7"/>
      <c r="H999" s="7"/>
      <c r="I999" s="7"/>
      <c r="J999" s="7"/>
      <c r="K999" s="7"/>
      <c r="L999" s="7"/>
    </row>
    <row r="1000" spans="1:12" ht="20" customHeight="1" x14ac:dyDescent="0.15">
      <c r="A1000" s="26"/>
      <c r="B1000" s="6"/>
      <c r="C1000" s="7"/>
      <c r="D1000" s="7"/>
      <c r="E1000" s="7"/>
      <c r="F1000" s="7"/>
      <c r="G1000" s="7"/>
      <c r="H1000" s="7"/>
      <c r="I1000" s="7"/>
      <c r="J1000" s="7"/>
      <c r="K1000" s="7"/>
      <c r="L1000" s="7"/>
    </row>
    <row r="1001" spans="1:12" ht="20" customHeight="1" x14ac:dyDescent="0.15">
      <c r="A1001" s="26"/>
      <c r="B1001" s="6"/>
      <c r="C1001" s="7"/>
      <c r="D1001" s="7"/>
      <c r="E1001" s="7"/>
      <c r="F1001" s="7"/>
      <c r="G1001" s="7"/>
      <c r="H1001" s="7"/>
      <c r="I1001" s="7"/>
      <c r="J1001" s="7"/>
      <c r="K1001" s="7"/>
      <c r="L1001" s="7"/>
    </row>
    <row r="1002" spans="1:12" ht="20" customHeight="1" x14ac:dyDescent="0.15">
      <c r="A1002" s="26"/>
      <c r="B1002" s="6"/>
      <c r="C1002" s="7"/>
      <c r="D1002" s="7"/>
      <c r="E1002" s="7"/>
      <c r="F1002" s="7"/>
      <c r="G1002" s="7"/>
      <c r="H1002" s="7"/>
      <c r="I1002" s="7"/>
      <c r="J1002" s="7"/>
      <c r="K1002" s="7"/>
      <c r="L1002" s="7"/>
    </row>
    <row r="1003" spans="1:12" ht="20" customHeight="1" x14ac:dyDescent="0.15">
      <c r="A1003" s="26"/>
      <c r="B1003" s="6"/>
      <c r="C1003" s="7"/>
      <c r="D1003" s="7"/>
      <c r="E1003" s="7"/>
      <c r="F1003" s="7"/>
      <c r="G1003" s="7"/>
      <c r="H1003" s="7"/>
      <c r="I1003" s="7"/>
      <c r="J1003" s="7"/>
      <c r="K1003" s="7"/>
      <c r="L1003" s="7"/>
    </row>
    <row r="1004" spans="1:12" ht="20" customHeight="1" x14ac:dyDescent="0.15">
      <c r="A1004" s="26"/>
      <c r="B1004" s="6"/>
      <c r="C1004" s="7"/>
      <c r="D1004" s="7"/>
      <c r="E1004" s="7"/>
      <c r="F1004" s="7"/>
      <c r="G1004" s="7"/>
      <c r="H1004" s="7"/>
      <c r="I1004" s="7"/>
      <c r="J1004" s="7"/>
      <c r="K1004" s="7"/>
      <c r="L1004" s="7"/>
    </row>
    <row r="1005" spans="1:12" ht="20" customHeight="1" x14ac:dyDescent="0.15">
      <c r="A1005" s="26"/>
      <c r="B1005" s="6"/>
      <c r="C1005" s="7"/>
      <c r="D1005" s="7"/>
      <c r="E1005" s="7"/>
      <c r="F1005" s="7"/>
      <c r="G1005" s="7"/>
      <c r="H1005" s="7"/>
      <c r="I1005" s="7"/>
      <c r="J1005" s="7"/>
      <c r="K1005" s="7"/>
      <c r="L1005" s="7"/>
    </row>
    <row r="1006" spans="1:12" ht="20" customHeight="1" x14ac:dyDescent="0.15">
      <c r="A1006" s="26"/>
      <c r="B1006" s="6"/>
      <c r="C1006" s="7"/>
      <c r="D1006" s="7"/>
      <c r="E1006" s="7"/>
      <c r="F1006" s="7"/>
      <c r="G1006" s="7"/>
      <c r="H1006" s="7"/>
      <c r="I1006" s="7"/>
      <c r="J1006" s="7"/>
      <c r="K1006" s="7"/>
      <c r="L1006" s="7"/>
    </row>
    <row r="1007" spans="1:12" ht="20" customHeight="1" x14ac:dyDescent="0.15">
      <c r="A1007" s="26"/>
      <c r="B1007" s="6"/>
      <c r="C1007" s="7"/>
      <c r="D1007" s="7"/>
      <c r="E1007" s="7"/>
      <c r="F1007" s="7"/>
      <c r="G1007" s="7"/>
      <c r="H1007" s="7"/>
      <c r="I1007" s="7"/>
      <c r="J1007" s="7"/>
      <c r="K1007" s="7"/>
      <c r="L1007" s="7"/>
    </row>
    <row r="1008" spans="1:12" ht="20" customHeight="1" x14ac:dyDescent="0.15">
      <c r="A1008" s="26"/>
      <c r="B1008" s="6"/>
      <c r="C1008" s="7"/>
      <c r="D1008" s="7"/>
      <c r="E1008" s="7"/>
      <c r="F1008" s="7"/>
      <c r="G1008" s="7"/>
      <c r="H1008" s="7"/>
      <c r="I1008" s="7"/>
      <c r="J1008" s="7"/>
      <c r="K1008" s="7"/>
      <c r="L1008" s="7"/>
    </row>
    <row r="1009" spans="1:12" ht="20" customHeight="1" x14ac:dyDescent="0.15">
      <c r="A1009" s="26"/>
      <c r="B1009" s="6"/>
      <c r="C1009" s="7"/>
      <c r="D1009" s="7"/>
      <c r="E1009" s="7"/>
      <c r="F1009" s="7"/>
      <c r="G1009" s="7"/>
      <c r="H1009" s="7"/>
      <c r="I1009" s="7"/>
      <c r="J1009" s="7"/>
      <c r="K1009" s="7"/>
      <c r="L1009" s="7"/>
    </row>
    <row r="1010" spans="1:12" ht="20" customHeight="1" x14ac:dyDescent="0.15">
      <c r="A1010" s="26"/>
      <c r="B1010" s="6"/>
      <c r="C1010" s="7"/>
      <c r="D1010" s="7"/>
      <c r="E1010" s="7"/>
      <c r="F1010" s="7"/>
      <c r="G1010" s="7"/>
      <c r="H1010" s="7"/>
      <c r="I1010" s="7"/>
      <c r="J1010" s="7"/>
      <c r="K1010" s="7"/>
      <c r="L1010" s="7"/>
    </row>
    <row r="1011" spans="1:12" ht="20" customHeight="1" x14ac:dyDescent="0.15">
      <c r="A1011" s="26"/>
      <c r="B1011" s="6"/>
      <c r="C1011" s="7"/>
      <c r="D1011" s="7"/>
      <c r="E1011" s="7"/>
      <c r="F1011" s="7"/>
      <c r="G1011" s="7"/>
      <c r="H1011" s="7"/>
      <c r="I1011" s="7"/>
      <c r="J1011" s="7"/>
      <c r="K1011" s="7"/>
      <c r="L1011" s="7"/>
    </row>
    <row r="1012" spans="1:12" ht="20" customHeight="1" x14ac:dyDescent="0.15">
      <c r="A1012" s="26"/>
      <c r="B1012" s="6"/>
      <c r="C1012" s="7"/>
      <c r="D1012" s="7"/>
      <c r="E1012" s="7"/>
      <c r="F1012" s="7"/>
      <c r="G1012" s="7"/>
      <c r="H1012" s="7"/>
      <c r="I1012" s="7"/>
      <c r="J1012" s="7"/>
      <c r="K1012" s="7"/>
      <c r="L1012" s="7"/>
    </row>
    <row r="1013" spans="1:12" ht="20" customHeight="1" x14ac:dyDescent="0.15">
      <c r="A1013" s="26"/>
      <c r="B1013" s="6"/>
      <c r="C1013" s="7"/>
      <c r="D1013" s="7"/>
      <c r="E1013" s="7"/>
      <c r="F1013" s="7"/>
      <c r="G1013" s="7"/>
      <c r="H1013" s="7"/>
      <c r="I1013" s="7"/>
      <c r="J1013" s="7"/>
      <c r="K1013" s="7"/>
      <c r="L1013" s="7"/>
    </row>
    <row r="1014" spans="1:12" ht="20" customHeight="1" x14ac:dyDescent="0.15">
      <c r="A1014" s="26"/>
      <c r="B1014" s="6"/>
      <c r="C1014" s="7"/>
      <c r="D1014" s="7"/>
      <c r="E1014" s="7"/>
      <c r="F1014" s="7"/>
      <c r="G1014" s="7"/>
      <c r="H1014" s="7"/>
      <c r="I1014" s="7"/>
      <c r="J1014" s="7"/>
      <c r="K1014" s="7"/>
      <c r="L1014" s="7"/>
    </row>
    <row r="1015" spans="1:12" ht="20" customHeight="1" x14ac:dyDescent="0.15">
      <c r="A1015" s="26"/>
      <c r="B1015" s="6"/>
      <c r="C1015" s="7"/>
      <c r="D1015" s="7"/>
      <c r="E1015" s="7"/>
      <c r="F1015" s="7"/>
      <c r="G1015" s="7"/>
      <c r="H1015" s="7"/>
      <c r="I1015" s="7"/>
      <c r="J1015" s="7"/>
      <c r="K1015" s="7"/>
      <c r="L1015" s="7"/>
    </row>
    <row r="1016" spans="1:12" ht="20" customHeight="1" x14ac:dyDescent="0.15">
      <c r="A1016" s="26"/>
      <c r="B1016" s="6"/>
      <c r="C1016" s="7"/>
      <c r="D1016" s="7"/>
      <c r="E1016" s="7"/>
      <c r="F1016" s="7"/>
      <c r="G1016" s="7"/>
      <c r="H1016" s="7"/>
      <c r="I1016" s="7"/>
      <c r="J1016" s="7"/>
      <c r="K1016" s="7"/>
      <c r="L1016" s="7"/>
    </row>
    <row r="1017" spans="1:12" ht="20" customHeight="1" x14ac:dyDescent="0.15">
      <c r="A1017" s="26"/>
      <c r="B1017" s="6"/>
      <c r="C1017" s="7"/>
      <c r="D1017" s="7"/>
      <c r="E1017" s="7"/>
      <c r="F1017" s="7"/>
      <c r="G1017" s="7"/>
      <c r="H1017" s="7"/>
      <c r="I1017" s="7"/>
      <c r="J1017" s="7"/>
      <c r="K1017" s="7"/>
      <c r="L1017" s="7"/>
    </row>
    <row r="1018" spans="1:12" ht="20" customHeight="1" x14ac:dyDescent="0.15">
      <c r="A1018" s="26"/>
      <c r="B1018" s="6"/>
      <c r="C1018" s="7"/>
      <c r="D1018" s="7"/>
      <c r="E1018" s="7"/>
      <c r="F1018" s="7"/>
      <c r="G1018" s="7"/>
      <c r="H1018" s="7"/>
      <c r="I1018" s="7"/>
      <c r="J1018" s="7"/>
      <c r="K1018" s="7"/>
      <c r="L1018" s="7"/>
    </row>
    <row r="1019" spans="1:12" ht="20" customHeight="1" x14ac:dyDescent="0.15">
      <c r="A1019" s="26"/>
      <c r="B1019" s="6"/>
      <c r="C1019" s="7"/>
      <c r="D1019" s="7"/>
      <c r="E1019" s="7"/>
      <c r="F1019" s="7"/>
      <c r="G1019" s="7"/>
      <c r="H1019" s="7"/>
      <c r="I1019" s="7"/>
      <c r="J1019" s="7"/>
      <c r="K1019" s="7"/>
      <c r="L1019" s="7"/>
    </row>
    <row r="1020" spans="1:12" ht="20" customHeight="1" x14ac:dyDescent="0.15">
      <c r="A1020" s="26"/>
      <c r="B1020" s="6"/>
      <c r="C1020" s="7"/>
      <c r="D1020" s="7"/>
      <c r="E1020" s="7"/>
      <c r="F1020" s="7"/>
      <c r="G1020" s="7"/>
      <c r="H1020" s="7"/>
      <c r="I1020" s="7"/>
      <c r="J1020" s="7"/>
      <c r="K1020" s="7"/>
      <c r="L1020" s="7"/>
    </row>
    <row r="1021" spans="1:12" ht="20" customHeight="1" x14ac:dyDescent="0.15">
      <c r="A1021" s="26"/>
      <c r="B1021" s="6"/>
      <c r="C1021" s="7"/>
      <c r="D1021" s="7"/>
      <c r="E1021" s="7"/>
      <c r="F1021" s="7"/>
      <c r="G1021" s="7"/>
      <c r="H1021" s="7"/>
      <c r="I1021" s="7"/>
      <c r="J1021" s="7"/>
      <c r="K1021" s="7"/>
      <c r="L1021" s="7"/>
    </row>
    <row r="1022" spans="1:12" ht="20" customHeight="1" x14ac:dyDescent="0.15">
      <c r="A1022" s="26"/>
      <c r="B1022" s="6"/>
      <c r="C1022" s="7"/>
      <c r="D1022" s="7"/>
      <c r="E1022" s="7"/>
      <c r="F1022" s="7"/>
      <c r="G1022" s="7"/>
      <c r="H1022" s="7"/>
      <c r="I1022" s="7"/>
      <c r="J1022" s="7"/>
      <c r="K1022" s="7"/>
      <c r="L1022" s="7"/>
    </row>
    <row r="1023" spans="1:12" ht="20" customHeight="1" x14ac:dyDescent="0.15">
      <c r="A1023" s="26"/>
      <c r="B1023" s="6"/>
      <c r="C1023" s="7"/>
      <c r="D1023" s="7"/>
      <c r="E1023" s="7"/>
      <c r="F1023" s="7"/>
      <c r="G1023" s="7"/>
      <c r="H1023" s="7"/>
      <c r="I1023" s="7"/>
      <c r="J1023" s="7"/>
      <c r="K1023" s="7"/>
      <c r="L1023" s="7"/>
    </row>
    <row r="1024" spans="1:12" ht="20" customHeight="1" x14ac:dyDescent="0.15">
      <c r="A1024" s="26"/>
      <c r="B1024" s="6"/>
      <c r="C1024" s="7"/>
      <c r="D1024" s="7"/>
      <c r="E1024" s="7"/>
      <c r="F1024" s="7"/>
      <c r="G1024" s="7"/>
      <c r="H1024" s="7"/>
      <c r="I1024" s="7"/>
      <c r="J1024" s="7"/>
      <c r="K1024" s="7"/>
      <c r="L1024" s="7"/>
    </row>
    <row r="1025" spans="1:12" ht="20" customHeight="1" x14ac:dyDescent="0.15">
      <c r="A1025" s="26"/>
      <c r="B1025" s="6"/>
      <c r="C1025" s="7"/>
      <c r="D1025" s="7"/>
      <c r="E1025" s="7"/>
      <c r="F1025" s="7"/>
      <c r="G1025" s="7"/>
      <c r="H1025" s="7"/>
      <c r="I1025" s="7"/>
      <c r="J1025" s="7"/>
      <c r="K1025" s="7"/>
      <c r="L1025" s="7"/>
    </row>
    <row r="1026" spans="1:12" ht="20" customHeight="1" x14ac:dyDescent="0.15">
      <c r="A1026" s="26"/>
      <c r="B1026" s="6"/>
      <c r="C1026" s="7"/>
      <c r="D1026" s="7"/>
      <c r="E1026" s="7"/>
      <c r="F1026" s="7"/>
      <c r="G1026" s="7"/>
      <c r="H1026" s="7"/>
      <c r="I1026" s="7"/>
      <c r="J1026" s="7"/>
      <c r="K1026" s="7"/>
      <c r="L1026" s="7"/>
    </row>
    <row r="1027" spans="1:12" ht="20" customHeight="1" x14ac:dyDescent="0.15">
      <c r="A1027" s="26"/>
      <c r="B1027" s="6"/>
      <c r="C1027" s="7"/>
      <c r="D1027" s="7"/>
      <c r="E1027" s="7"/>
      <c r="F1027" s="7"/>
      <c r="G1027" s="7"/>
      <c r="H1027" s="7"/>
      <c r="I1027" s="7"/>
      <c r="J1027" s="7"/>
      <c r="K1027" s="7"/>
      <c r="L1027" s="7"/>
    </row>
    <row r="1028" spans="1:12" ht="20" customHeight="1" x14ac:dyDescent="0.15">
      <c r="A1028" s="26"/>
      <c r="B1028" s="6"/>
      <c r="C1028" s="7"/>
      <c r="D1028" s="7"/>
      <c r="E1028" s="7"/>
      <c r="F1028" s="7"/>
      <c r="G1028" s="7"/>
      <c r="H1028" s="7"/>
      <c r="I1028" s="7"/>
      <c r="J1028" s="7"/>
      <c r="K1028" s="7"/>
      <c r="L1028" s="7"/>
    </row>
    <row r="1029" spans="1:12" ht="20" customHeight="1" x14ac:dyDescent="0.15">
      <c r="A1029" s="26"/>
      <c r="B1029" s="6"/>
      <c r="C1029" s="7"/>
      <c r="D1029" s="7"/>
      <c r="E1029" s="7"/>
      <c r="F1029" s="7"/>
      <c r="G1029" s="7"/>
      <c r="H1029" s="7"/>
      <c r="I1029" s="7"/>
      <c r="J1029" s="7"/>
      <c r="K1029" s="7"/>
      <c r="L1029" s="7"/>
    </row>
    <row r="1030" spans="1:12" ht="20" customHeight="1" x14ac:dyDescent="0.15">
      <c r="A1030" s="26"/>
      <c r="B1030" s="6"/>
      <c r="C1030" s="7"/>
      <c r="D1030" s="7"/>
      <c r="E1030" s="7"/>
      <c r="F1030" s="7"/>
      <c r="G1030" s="7"/>
      <c r="H1030" s="7"/>
      <c r="I1030" s="7"/>
      <c r="J1030" s="7"/>
      <c r="K1030" s="7"/>
      <c r="L1030" s="7"/>
    </row>
    <row r="1031" spans="1:12" ht="20" customHeight="1" x14ac:dyDescent="0.15">
      <c r="A1031" s="26"/>
      <c r="B1031" s="6"/>
      <c r="C1031" s="7"/>
      <c r="D1031" s="7"/>
      <c r="E1031" s="7"/>
      <c r="F1031" s="7"/>
      <c r="G1031" s="7"/>
      <c r="H1031" s="7"/>
      <c r="I1031" s="7"/>
      <c r="J1031" s="7"/>
      <c r="K1031" s="7"/>
      <c r="L1031" s="7"/>
    </row>
    <row r="1032" spans="1:12" ht="20" customHeight="1" x14ac:dyDescent="0.15">
      <c r="A1032" s="26"/>
      <c r="B1032" s="6"/>
      <c r="C1032" s="7"/>
      <c r="D1032" s="7"/>
      <c r="E1032" s="7"/>
      <c r="F1032" s="7"/>
      <c r="G1032" s="7"/>
      <c r="H1032" s="7"/>
      <c r="I1032" s="7"/>
      <c r="J1032" s="7"/>
      <c r="K1032" s="7"/>
      <c r="L1032" s="7"/>
    </row>
    <row r="1033" spans="1:12" ht="20" customHeight="1" x14ac:dyDescent="0.15">
      <c r="A1033" s="26"/>
      <c r="B1033" s="6"/>
      <c r="C1033" s="7"/>
      <c r="D1033" s="7"/>
      <c r="E1033" s="7"/>
      <c r="F1033" s="7"/>
      <c r="G1033" s="7"/>
      <c r="H1033" s="7"/>
      <c r="I1033" s="7"/>
      <c r="J1033" s="7"/>
      <c r="K1033" s="7"/>
      <c r="L1033" s="7"/>
    </row>
    <row r="1034" spans="1:12" ht="20" customHeight="1" x14ac:dyDescent="0.15">
      <c r="A1034" s="26"/>
      <c r="B1034" s="6"/>
      <c r="C1034" s="7"/>
      <c r="D1034" s="7"/>
      <c r="E1034" s="7"/>
      <c r="F1034" s="7"/>
      <c r="G1034" s="7"/>
      <c r="H1034" s="7"/>
      <c r="I1034" s="7"/>
      <c r="J1034" s="7"/>
      <c r="K1034" s="7"/>
      <c r="L1034" s="7"/>
    </row>
    <row r="1035" spans="1:12" ht="20" customHeight="1" x14ac:dyDescent="0.15">
      <c r="A1035" s="26"/>
      <c r="B1035" s="6"/>
      <c r="C1035" s="7"/>
      <c r="D1035" s="7"/>
      <c r="E1035" s="7"/>
      <c r="F1035" s="7"/>
      <c r="G1035" s="7"/>
      <c r="H1035" s="7"/>
      <c r="I1035" s="7"/>
      <c r="J1035" s="7"/>
      <c r="K1035" s="7"/>
      <c r="L1035" s="7"/>
    </row>
    <row r="1036" spans="1:12" ht="20" customHeight="1" x14ac:dyDescent="0.15">
      <c r="A1036" s="26"/>
      <c r="B1036" s="6"/>
      <c r="C1036" s="7"/>
      <c r="D1036" s="7"/>
      <c r="E1036" s="7"/>
      <c r="F1036" s="7"/>
      <c r="G1036" s="7"/>
      <c r="H1036" s="7"/>
      <c r="I1036" s="7"/>
      <c r="J1036" s="7"/>
      <c r="K1036" s="7"/>
      <c r="L1036" s="7"/>
    </row>
    <row r="1037" spans="1:12" ht="20" customHeight="1" x14ac:dyDescent="0.15">
      <c r="A1037" s="26"/>
      <c r="B1037" s="6"/>
      <c r="C1037" s="7"/>
      <c r="D1037" s="7"/>
      <c r="E1037" s="7"/>
      <c r="F1037" s="7"/>
      <c r="G1037" s="7"/>
      <c r="H1037" s="7"/>
      <c r="I1037" s="7"/>
      <c r="J1037" s="7"/>
      <c r="K1037" s="7"/>
      <c r="L1037" s="7"/>
    </row>
    <row r="1038" spans="1:12" ht="20" customHeight="1" x14ac:dyDescent="0.15">
      <c r="A1038" s="26"/>
      <c r="B1038" s="6"/>
      <c r="C1038" s="7"/>
      <c r="D1038" s="7"/>
      <c r="E1038" s="7"/>
      <c r="F1038" s="7"/>
      <c r="G1038" s="7"/>
      <c r="H1038" s="7"/>
      <c r="I1038" s="7"/>
      <c r="J1038" s="7"/>
      <c r="K1038" s="7"/>
      <c r="L1038" s="7"/>
    </row>
    <row r="1039" spans="1:12" ht="20" customHeight="1" x14ac:dyDescent="0.15">
      <c r="A1039" s="26"/>
      <c r="B1039" s="6"/>
      <c r="C1039" s="7"/>
      <c r="D1039" s="7"/>
      <c r="E1039" s="7"/>
      <c r="F1039" s="7"/>
      <c r="G1039" s="7"/>
      <c r="H1039" s="7"/>
      <c r="I1039" s="7"/>
      <c r="J1039" s="7"/>
      <c r="K1039" s="7"/>
      <c r="L1039" s="7"/>
    </row>
    <row r="1040" spans="1:12" ht="20" customHeight="1" x14ac:dyDescent="0.15">
      <c r="A1040" s="26"/>
      <c r="B1040" s="6"/>
      <c r="C1040" s="7"/>
      <c r="D1040" s="7"/>
      <c r="E1040" s="7"/>
      <c r="F1040" s="7"/>
      <c r="G1040" s="7"/>
      <c r="H1040" s="7"/>
      <c r="I1040" s="7"/>
      <c r="J1040" s="7"/>
      <c r="K1040" s="7"/>
      <c r="L1040" s="7"/>
    </row>
    <row r="1041" spans="1:12" ht="20" customHeight="1" x14ac:dyDescent="0.15">
      <c r="A1041" s="26"/>
      <c r="B1041" s="6"/>
      <c r="C1041" s="7"/>
      <c r="D1041" s="7"/>
      <c r="E1041" s="7"/>
      <c r="F1041" s="7"/>
      <c r="G1041" s="7"/>
      <c r="H1041" s="7"/>
      <c r="I1041" s="7"/>
      <c r="J1041" s="7"/>
      <c r="K1041" s="7"/>
      <c r="L1041" s="7"/>
    </row>
    <row r="1042" spans="1:12" ht="20" customHeight="1" x14ac:dyDescent="0.15">
      <c r="A1042" s="26"/>
      <c r="B1042" s="6"/>
      <c r="C1042" s="7"/>
      <c r="D1042" s="7"/>
      <c r="E1042" s="7"/>
      <c r="F1042" s="7"/>
      <c r="G1042" s="7"/>
      <c r="H1042" s="7"/>
      <c r="I1042" s="7"/>
      <c r="J1042" s="7"/>
      <c r="K1042" s="7"/>
      <c r="L1042" s="7"/>
    </row>
    <row r="1043" spans="1:12" ht="20" customHeight="1" x14ac:dyDescent="0.15">
      <c r="A1043" s="26"/>
      <c r="B1043" s="6"/>
      <c r="C1043" s="7"/>
      <c r="D1043" s="7"/>
      <c r="E1043" s="7"/>
      <c r="F1043" s="7"/>
      <c r="G1043" s="7"/>
      <c r="H1043" s="7"/>
      <c r="I1043" s="7"/>
      <c r="J1043" s="7"/>
      <c r="K1043" s="7"/>
      <c r="L1043" s="7"/>
    </row>
    <row r="1044" spans="1:12" ht="20" customHeight="1" x14ac:dyDescent="0.15">
      <c r="A1044" s="26"/>
      <c r="B1044" s="6"/>
      <c r="C1044" s="7"/>
      <c r="D1044" s="7"/>
      <c r="E1044" s="7"/>
      <c r="F1044" s="7"/>
      <c r="G1044" s="7"/>
      <c r="H1044" s="7"/>
      <c r="I1044" s="7"/>
      <c r="J1044" s="7"/>
      <c r="K1044" s="7"/>
      <c r="L1044" s="7"/>
    </row>
    <row r="1045" spans="1:12" ht="20" customHeight="1" x14ac:dyDescent="0.15">
      <c r="A1045" s="26"/>
      <c r="B1045" s="6"/>
      <c r="C1045" s="7"/>
      <c r="D1045" s="7"/>
      <c r="E1045" s="7"/>
      <c r="F1045" s="7"/>
      <c r="G1045" s="7"/>
      <c r="H1045" s="7"/>
      <c r="I1045" s="7"/>
      <c r="J1045" s="7"/>
      <c r="K1045" s="7"/>
      <c r="L1045" s="7"/>
    </row>
    <row r="1046" spans="1:12" ht="20" customHeight="1" x14ac:dyDescent="0.15">
      <c r="A1046" s="26"/>
      <c r="B1046" s="6"/>
      <c r="C1046" s="7"/>
      <c r="D1046" s="7"/>
      <c r="E1046" s="7"/>
      <c r="F1046" s="7"/>
      <c r="G1046" s="7"/>
      <c r="H1046" s="7"/>
      <c r="I1046" s="7"/>
      <c r="J1046" s="7"/>
      <c r="K1046" s="7"/>
      <c r="L1046" s="7"/>
    </row>
    <row r="1047" spans="1:12" ht="20" customHeight="1" x14ac:dyDescent="0.15">
      <c r="A1047" s="26"/>
      <c r="B1047" s="6"/>
      <c r="C1047" s="7"/>
      <c r="D1047" s="7"/>
      <c r="E1047" s="7"/>
      <c r="F1047" s="7"/>
      <c r="G1047" s="7"/>
      <c r="H1047" s="7"/>
      <c r="I1047" s="7"/>
      <c r="J1047" s="7"/>
      <c r="K1047" s="7"/>
      <c r="L1047" s="7"/>
    </row>
    <row r="1048" spans="1:12" ht="20" customHeight="1" x14ac:dyDescent="0.15">
      <c r="A1048" s="26"/>
      <c r="B1048" s="6"/>
      <c r="C1048" s="7"/>
      <c r="D1048" s="7"/>
      <c r="E1048" s="7"/>
      <c r="F1048" s="7"/>
      <c r="G1048" s="7"/>
      <c r="H1048" s="7"/>
      <c r="I1048" s="7"/>
      <c r="J1048" s="7"/>
      <c r="K1048" s="7"/>
      <c r="L1048" s="7"/>
    </row>
    <row r="1049" spans="1:12" ht="20" customHeight="1" x14ac:dyDescent="0.15">
      <c r="A1049" s="26"/>
      <c r="B1049" s="6"/>
      <c r="C1049" s="7"/>
      <c r="D1049" s="7"/>
      <c r="E1049" s="7"/>
      <c r="F1049" s="7"/>
      <c r="G1049" s="7"/>
      <c r="H1049" s="7"/>
      <c r="I1049" s="7"/>
      <c r="J1049" s="7"/>
      <c r="K1049" s="7"/>
      <c r="L1049" s="7"/>
    </row>
    <row r="1050" spans="1:12" ht="20" customHeight="1" x14ac:dyDescent="0.15">
      <c r="A1050" s="26"/>
      <c r="B1050" s="6"/>
      <c r="C1050" s="7"/>
      <c r="D1050" s="7"/>
      <c r="E1050" s="7"/>
      <c r="F1050" s="7"/>
      <c r="G1050" s="7"/>
      <c r="H1050" s="7"/>
      <c r="I1050" s="7"/>
      <c r="J1050" s="7"/>
      <c r="K1050" s="7"/>
      <c r="L1050" s="7"/>
    </row>
    <row r="1051" spans="1:12" ht="20" customHeight="1" x14ac:dyDescent="0.15">
      <c r="A1051" s="26"/>
      <c r="B1051" s="6"/>
      <c r="C1051" s="7"/>
      <c r="D1051" s="7"/>
      <c r="E1051" s="7"/>
      <c r="F1051" s="7"/>
      <c r="G1051" s="7"/>
      <c r="H1051" s="7"/>
      <c r="I1051" s="7"/>
      <c r="J1051" s="7"/>
      <c r="K1051" s="7"/>
      <c r="L1051" s="7"/>
    </row>
    <row r="1052" spans="1:12" ht="20" customHeight="1" x14ac:dyDescent="0.15">
      <c r="A1052" s="26"/>
      <c r="B1052" s="6"/>
      <c r="C1052" s="7"/>
      <c r="D1052" s="7"/>
      <c r="E1052" s="7"/>
      <c r="F1052" s="7"/>
      <c r="G1052" s="7"/>
      <c r="H1052" s="7"/>
      <c r="I1052" s="7"/>
      <c r="J1052" s="7"/>
      <c r="K1052" s="7"/>
      <c r="L1052" s="7"/>
    </row>
    <row r="1053" spans="1:12" ht="20" customHeight="1" x14ac:dyDescent="0.15">
      <c r="A1053" s="38"/>
    </row>
    <row r="1054" spans="1:12" ht="20" customHeight="1" x14ac:dyDescent="0.15">
      <c r="A1054" s="38"/>
    </row>
    <row r="1055" spans="1:12" ht="20" customHeight="1" x14ac:dyDescent="0.15">
      <c r="A1055" s="38"/>
    </row>
    <row r="1056" spans="1:12" ht="20" customHeight="1" x14ac:dyDescent="0.15">
      <c r="A1056" s="38"/>
    </row>
    <row r="1057" spans="1:1" ht="20" customHeight="1" x14ac:dyDescent="0.15">
      <c r="A1057" s="38"/>
    </row>
    <row r="1058" spans="1:1" ht="20" customHeight="1" x14ac:dyDescent="0.15">
      <c r="A1058" s="38"/>
    </row>
    <row r="1059" spans="1:1" ht="20" customHeight="1" x14ac:dyDescent="0.15">
      <c r="A1059" s="38"/>
    </row>
    <row r="1060" spans="1:1" ht="20" customHeight="1" x14ac:dyDescent="0.15">
      <c r="A1060" s="38"/>
    </row>
    <row r="1061" spans="1:1" ht="20" customHeight="1" x14ac:dyDescent="0.15">
      <c r="A1061" s="38"/>
    </row>
    <row r="1062" spans="1:1" ht="20" customHeight="1" x14ac:dyDescent="0.15">
      <c r="A1062" s="38"/>
    </row>
    <row r="1063" spans="1:1" ht="20" customHeight="1" x14ac:dyDescent="0.15">
      <c r="A1063" s="38"/>
    </row>
    <row r="1064" spans="1:1" ht="20" customHeight="1" x14ac:dyDescent="0.15">
      <c r="A1064" s="38"/>
    </row>
    <row r="1065" spans="1:1" ht="20" customHeight="1" x14ac:dyDescent="0.15">
      <c r="A1065" s="38"/>
    </row>
    <row r="1066" spans="1:1" ht="20" customHeight="1" x14ac:dyDescent="0.15">
      <c r="A1066" s="38"/>
    </row>
    <row r="1067" spans="1:1" ht="20" customHeight="1" x14ac:dyDescent="0.15">
      <c r="A1067" s="38"/>
    </row>
    <row r="1068" spans="1:1" ht="20" customHeight="1" x14ac:dyDescent="0.15">
      <c r="A1068" s="38"/>
    </row>
    <row r="1069" spans="1:1" ht="20" customHeight="1" x14ac:dyDescent="0.15">
      <c r="A1069" s="38"/>
    </row>
    <row r="1070" spans="1:1" ht="20" customHeight="1" x14ac:dyDescent="0.15">
      <c r="A1070" s="38"/>
    </row>
    <row r="1071" spans="1:1" ht="20" customHeight="1" x14ac:dyDescent="0.15">
      <c r="A1071" s="38"/>
    </row>
    <row r="1072" spans="1:1" ht="20" customHeight="1" x14ac:dyDescent="0.15">
      <c r="A1072" s="38"/>
    </row>
    <row r="1073" spans="1:1" ht="20" customHeight="1" x14ac:dyDescent="0.15">
      <c r="A1073" s="38"/>
    </row>
    <row r="1074" spans="1:1" ht="20" customHeight="1" x14ac:dyDescent="0.15">
      <c r="A1074" s="38"/>
    </row>
    <row r="1075" spans="1:1" ht="20" customHeight="1" x14ac:dyDescent="0.15">
      <c r="A1075" s="38"/>
    </row>
    <row r="1076" spans="1:1" ht="20" customHeight="1" x14ac:dyDescent="0.15">
      <c r="A1076" s="38"/>
    </row>
    <row r="1077" spans="1:1" ht="20" customHeight="1" x14ac:dyDescent="0.15">
      <c r="A1077" s="38"/>
    </row>
    <row r="1078" spans="1:1" ht="20" customHeight="1" x14ac:dyDescent="0.15">
      <c r="A1078" s="38"/>
    </row>
    <row r="1079" spans="1:1" ht="20" customHeight="1" x14ac:dyDescent="0.15">
      <c r="A1079" s="38"/>
    </row>
    <row r="1080" spans="1:1" ht="20" customHeight="1" x14ac:dyDescent="0.15">
      <c r="A1080" s="38"/>
    </row>
    <row r="1081" spans="1:1" ht="20" customHeight="1" x14ac:dyDescent="0.15">
      <c r="A1081" s="38"/>
    </row>
    <row r="1082" spans="1:1" ht="20" customHeight="1" x14ac:dyDescent="0.15">
      <c r="A1082" s="38"/>
    </row>
    <row r="1083" spans="1:1" ht="20" customHeight="1" x14ac:dyDescent="0.15">
      <c r="A1083" s="38"/>
    </row>
    <row r="1084" spans="1:1" ht="20" customHeight="1" x14ac:dyDescent="0.15">
      <c r="A1084" s="38"/>
    </row>
    <row r="1085" spans="1:1" ht="20" customHeight="1" x14ac:dyDescent="0.15">
      <c r="A1085" s="38"/>
    </row>
    <row r="1086" spans="1:1" ht="20" customHeight="1" x14ac:dyDescent="0.15">
      <c r="A1086" s="38"/>
    </row>
    <row r="1087" spans="1:1" ht="20" customHeight="1" x14ac:dyDescent="0.15">
      <c r="A1087" s="38"/>
    </row>
    <row r="1088" spans="1:1" ht="20" customHeight="1" x14ac:dyDescent="0.15">
      <c r="A1088" s="38"/>
    </row>
    <row r="1089" spans="1:1" ht="20" customHeight="1" x14ac:dyDescent="0.15">
      <c r="A1089" s="38"/>
    </row>
    <row r="1090" spans="1:1" ht="20" customHeight="1" x14ac:dyDescent="0.15">
      <c r="A1090" s="38"/>
    </row>
    <row r="1091" spans="1:1" ht="20" customHeight="1" x14ac:dyDescent="0.15">
      <c r="A1091" s="38"/>
    </row>
    <row r="1092" spans="1:1" ht="20" customHeight="1" x14ac:dyDescent="0.15">
      <c r="A1092" s="38"/>
    </row>
    <row r="1093" spans="1:1" ht="20" customHeight="1" x14ac:dyDescent="0.15">
      <c r="A1093" s="38"/>
    </row>
    <row r="1094" spans="1:1" ht="20" customHeight="1" x14ac:dyDescent="0.15">
      <c r="A1094" s="38"/>
    </row>
    <row r="1095" spans="1:1" ht="20" customHeight="1" x14ac:dyDescent="0.15">
      <c r="A1095" s="38"/>
    </row>
    <row r="1096" spans="1:1" ht="20" customHeight="1" x14ac:dyDescent="0.15">
      <c r="A1096" s="38"/>
    </row>
    <row r="1097" spans="1:1" ht="20" customHeight="1" x14ac:dyDescent="0.15">
      <c r="A1097" s="38"/>
    </row>
    <row r="1098" spans="1:1" ht="20" customHeight="1" x14ac:dyDescent="0.15">
      <c r="A1098" s="38"/>
    </row>
    <row r="1099" spans="1:1" ht="20" customHeight="1" x14ac:dyDescent="0.15">
      <c r="A1099" s="38"/>
    </row>
    <row r="1100" spans="1:1" ht="20" customHeight="1" x14ac:dyDescent="0.15">
      <c r="A1100" s="38"/>
    </row>
    <row r="1101" spans="1:1" ht="20" customHeight="1" x14ac:dyDescent="0.15">
      <c r="A1101" s="38"/>
    </row>
    <row r="1102" spans="1:1" ht="20" customHeight="1" x14ac:dyDescent="0.15">
      <c r="A1102" s="38"/>
    </row>
    <row r="1103" spans="1:1" ht="20" customHeight="1" x14ac:dyDescent="0.15">
      <c r="A1103" s="38"/>
    </row>
    <row r="1104" spans="1:1" ht="20" customHeight="1" x14ac:dyDescent="0.15">
      <c r="A1104" s="38"/>
    </row>
    <row r="1105" spans="1:1" ht="20" customHeight="1" x14ac:dyDescent="0.15">
      <c r="A1105" s="38"/>
    </row>
    <row r="1106" spans="1:1" ht="20" customHeight="1" x14ac:dyDescent="0.15">
      <c r="A1106" s="38"/>
    </row>
    <row r="1107" spans="1:1" ht="20" customHeight="1" x14ac:dyDescent="0.15">
      <c r="A1107" s="38"/>
    </row>
    <row r="1108" spans="1:1" ht="20" customHeight="1" x14ac:dyDescent="0.15">
      <c r="A1108" s="38"/>
    </row>
    <row r="1109" spans="1:1" ht="20" customHeight="1" x14ac:dyDescent="0.15">
      <c r="A1109" s="38"/>
    </row>
    <row r="1110" spans="1:1" ht="20" customHeight="1" x14ac:dyDescent="0.15">
      <c r="A1110" s="38"/>
    </row>
    <row r="1111" spans="1:1" ht="20" customHeight="1" x14ac:dyDescent="0.15">
      <c r="A1111" s="38"/>
    </row>
    <row r="1112" spans="1:1" ht="20" customHeight="1" x14ac:dyDescent="0.15">
      <c r="A1112" s="38"/>
    </row>
    <row r="1113" spans="1:1" ht="20" customHeight="1" x14ac:dyDescent="0.15">
      <c r="A1113" s="38"/>
    </row>
    <row r="1114" spans="1:1" ht="20" customHeight="1" x14ac:dyDescent="0.15">
      <c r="A1114" s="38"/>
    </row>
    <row r="1115" spans="1:1" ht="20" customHeight="1" x14ac:dyDescent="0.15">
      <c r="A1115" s="38"/>
    </row>
  </sheetData>
  <mergeCells count="3">
    <mergeCell ref="A1:D1"/>
    <mergeCell ref="E1:H1"/>
    <mergeCell ref="I1:L1"/>
  </mergeCells>
  <pageMargins left="1" right="1" top="1" bottom="1" header="0.25" footer="0.25"/>
  <pageSetup orientation="portrait"/>
  <headerFooter>
    <oddFooter>&amp;C&amp;"Helvetica Neue,Regular"&amp;12&amp;K000000&amp;P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525"/>
  <sheetViews>
    <sheetView showGridLines="0" workbookViewId="0">
      <pane xSplit="1" ySplit="2" topLeftCell="Q3" activePane="bottomRight" state="frozen"/>
      <selection pane="topRight"/>
      <selection pane="bottomLeft"/>
      <selection pane="bottomRight" activeCell="Z13" sqref="Z13"/>
    </sheetView>
  </sheetViews>
  <sheetFormatPr baseColWidth="10" defaultColWidth="16.33203125" defaultRowHeight="20" customHeight="1" x14ac:dyDescent="0.15"/>
  <cols>
    <col min="1" max="21" width="16.33203125" style="9" customWidth="1"/>
    <col min="22" max="16384" width="16.33203125" style="9"/>
  </cols>
  <sheetData>
    <row r="1" spans="1:20" ht="27.75" customHeight="1" thickBot="1" x14ac:dyDescent="0.2">
      <c r="A1" s="35">
        <v>1</v>
      </c>
      <c r="B1" s="36"/>
      <c r="C1" s="36"/>
      <c r="D1" s="37"/>
      <c r="E1" s="35">
        <v>2</v>
      </c>
      <c r="F1" s="36"/>
      <c r="G1" s="36"/>
      <c r="H1" s="37"/>
      <c r="I1" s="35">
        <v>3</v>
      </c>
      <c r="J1" s="36"/>
      <c r="K1" s="36"/>
      <c r="L1" s="37"/>
      <c r="M1" s="35">
        <v>4</v>
      </c>
      <c r="N1" s="36"/>
      <c r="O1" s="36"/>
      <c r="P1" s="37"/>
      <c r="Q1" s="35">
        <v>5</v>
      </c>
      <c r="R1" s="36"/>
      <c r="S1" s="36"/>
      <c r="T1" s="37"/>
    </row>
    <row r="2" spans="1:20" ht="20.25" customHeight="1" x14ac:dyDescent="0.15">
      <c r="A2" s="30" t="s">
        <v>1</v>
      </c>
      <c r="B2" s="30" t="s">
        <v>0</v>
      </c>
      <c r="C2" s="31"/>
      <c r="D2" s="31"/>
      <c r="E2" s="30" t="s">
        <v>1</v>
      </c>
      <c r="F2" s="30" t="s">
        <v>0</v>
      </c>
      <c r="G2" s="31"/>
      <c r="H2" s="31"/>
      <c r="I2" s="30" t="s">
        <v>1</v>
      </c>
      <c r="J2" s="30" t="s">
        <v>0</v>
      </c>
      <c r="K2" s="31"/>
      <c r="L2" s="31"/>
      <c r="M2" s="30" t="s">
        <v>1</v>
      </c>
      <c r="N2" s="30" t="s">
        <v>0</v>
      </c>
      <c r="O2" s="31"/>
      <c r="P2" s="31"/>
      <c r="Q2" s="30" t="s">
        <v>1</v>
      </c>
      <c r="R2" s="30" t="s">
        <v>0</v>
      </c>
      <c r="S2" s="31"/>
      <c r="T2" s="31"/>
    </row>
    <row r="3" spans="1:20" ht="20.25" customHeight="1" x14ac:dyDescent="0.15">
      <c r="A3" s="24">
        <v>0</v>
      </c>
      <c r="B3" s="2">
        <v>17</v>
      </c>
      <c r="C3" s="3">
        <f t="shared" ref="C3:C66" si="0">$A3/42.1177</f>
        <v>0</v>
      </c>
      <c r="D3" s="3">
        <f t="shared" ref="D3:D66" si="1">B3/121.583</f>
        <v>0.13982217908753691</v>
      </c>
      <c r="E3" s="3">
        <v>0</v>
      </c>
      <c r="F3" s="3">
        <v>13</v>
      </c>
      <c r="G3" s="3">
        <f t="shared" ref="G3:G66" si="2">E3/82.284</f>
        <v>0</v>
      </c>
      <c r="H3" s="3">
        <f t="shared" ref="H3:H66" si="3">F3/87.2686</f>
        <v>0.14896537815434188</v>
      </c>
      <c r="I3" s="3">
        <v>0</v>
      </c>
      <c r="J3" s="3">
        <v>13</v>
      </c>
      <c r="K3" s="3">
        <f t="shared" ref="K3:K66" si="4">I3/83.0319</f>
        <v>0</v>
      </c>
      <c r="L3" s="3">
        <f t="shared" ref="L3:L66" si="5">J3/34.0493</f>
        <v>0.3817993321448605</v>
      </c>
      <c r="M3" s="3">
        <v>0</v>
      </c>
      <c r="N3" s="3">
        <v>14</v>
      </c>
      <c r="O3" s="3">
        <f t="shared" ref="O3:O66" si="6">M3/36.813</f>
        <v>0</v>
      </c>
      <c r="P3" s="3">
        <f t="shared" ref="P3:P66" si="7">N3/52.8018</f>
        <v>0.26514247620346276</v>
      </c>
      <c r="Q3" s="3">
        <v>0</v>
      </c>
      <c r="R3" s="3">
        <v>17</v>
      </c>
      <c r="S3" s="3">
        <f t="shared" ref="S3:S66" si="8">Q3/68.5659</f>
        <v>0</v>
      </c>
      <c r="T3" s="3">
        <f t="shared" ref="T3:T66" si="9">R3/56.6849</f>
        <v>0.29990350163800239</v>
      </c>
    </row>
    <row r="4" spans="1:20" ht="20" customHeight="1" x14ac:dyDescent="0.15">
      <c r="A4" s="25">
        <v>0.13039999999999999</v>
      </c>
      <c r="B4" s="4">
        <v>18.966999999999999</v>
      </c>
      <c r="C4" s="5">
        <f t="shared" si="0"/>
        <v>3.0960854937472841E-3</v>
      </c>
      <c r="D4" s="5">
        <f t="shared" si="1"/>
        <v>0.15600042769137132</v>
      </c>
      <c r="E4" s="5">
        <v>0.15759999999999999</v>
      </c>
      <c r="F4" s="5">
        <v>37.947400000000002</v>
      </c>
      <c r="G4" s="5">
        <f t="shared" si="2"/>
        <v>1.9153176802294489E-3</v>
      </c>
      <c r="H4" s="5">
        <f t="shared" si="3"/>
        <v>0.43483452238262099</v>
      </c>
      <c r="I4" s="5">
        <v>0.16220000000000001</v>
      </c>
      <c r="J4" s="5">
        <v>18.648900000000001</v>
      </c>
      <c r="K4" s="5">
        <f t="shared" si="4"/>
        <v>1.953466077495517E-3</v>
      </c>
      <c r="L4" s="5">
        <f t="shared" si="5"/>
        <v>0.54770288963356073</v>
      </c>
      <c r="M4" s="5">
        <v>0.16220000000000001</v>
      </c>
      <c r="N4" s="5">
        <v>11.351000000000001</v>
      </c>
      <c r="O4" s="5">
        <f t="shared" si="6"/>
        <v>4.4060522098171842E-3</v>
      </c>
      <c r="P4" s="5">
        <f t="shared" si="7"/>
        <v>0.21497373195610758</v>
      </c>
      <c r="Q4" s="5">
        <v>0.18940000000000001</v>
      </c>
      <c r="R4" s="5">
        <v>33.075600000000001</v>
      </c>
      <c r="S4" s="5">
        <f t="shared" si="8"/>
        <v>2.7623060442581518E-3</v>
      </c>
      <c r="T4" s="5">
        <f t="shared" si="9"/>
        <v>0.58349930933987715</v>
      </c>
    </row>
    <row r="5" spans="1:20" ht="20" customHeight="1" x14ac:dyDescent="0.15">
      <c r="A5" s="25">
        <v>0.26079999999999998</v>
      </c>
      <c r="B5" s="4">
        <v>12.407999999999999</v>
      </c>
      <c r="C5" s="5">
        <f t="shared" si="0"/>
        <v>6.1921709874945682E-3</v>
      </c>
      <c r="D5" s="5">
        <f t="shared" si="1"/>
        <v>0.102053741065774</v>
      </c>
      <c r="E5" s="5">
        <v>0.31530000000000002</v>
      </c>
      <c r="F5" s="5">
        <v>53.624400000000001</v>
      </c>
      <c r="G5" s="5">
        <f t="shared" si="2"/>
        <v>3.8318506635554909E-3</v>
      </c>
      <c r="H5" s="5">
        <f t="shared" si="3"/>
        <v>0.61447530956151464</v>
      </c>
      <c r="I5" s="5">
        <v>0.32429999999999998</v>
      </c>
      <c r="J5" s="5">
        <v>16.75</v>
      </c>
      <c r="K5" s="5">
        <f t="shared" si="4"/>
        <v>3.9057277985930709E-3</v>
      </c>
      <c r="L5" s="5">
        <f t="shared" si="5"/>
        <v>0.49193375487895491</v>
      </c>
      <c r="M5" s="5">
        <v>0.32429999999999998</v>
      </c>
      <c r="N5" s="5">
        <v>12.273099999999999</v>
      </c>
      <c r="O5" s="5">
        <f t="shared" si="6"/>
        <v>8.8093879879390415E-3</v>
      </c>
      <c r="P5" s="5">
        <f t="shared" si="7"/>
        <v>0.23243715176376561</v>
      </c>
      <c r="Q5" s="5">
        <v>0.37880000000000003</v>
      </c>
      <c r="R5" s="5">
        <v>28.944600000000001</v>
      </c>
      <c r="S5" s="5">
        <f t="shared" si="8"/>
        <v>5.5246120885163036E-3</v>
      </c>
      <c r="T5" s="5">
        <f t="shared" si="9"/>
        <v>0.51062275844184257</v>
      </c>
    </row>
    <row r="6" spans="1:20" ht="20" customHeight="1" x14ac:dyDescent="0.15">
      <c r="A6" s="25">
        <v>0.39119999999999999</v>
      </c>
      <c r="B6" s="4">
        <v>17.57</v>
      </c>
      <c r="C6" s="5">
        <f t="shared" si="0"/>
        <v>9.2882564812418536E-3</v>
      </c>
      <c r="D6" s="5">
        <f t="shared" si="1"/>
        <v>0.14451033450400139</v>
      </c>
      <c r="E6" s="5">
        <v>0.47289999999999999</v>
      </c>
      <c r="F6" s="5">
        <v>58.965400000000002</v>
      </c>
      <c r="G6" s="5">
        <f t="shared" si="2"/>
        <v>5.7471683437849393E-3</v>
      </c>
      <c r="H6" s="5">
        <f t="shared" si="3"/>
        <v>0.67567716223246388</v>
      </c>
      <c r="I6" s="5">
        <v>0.48649999999999999</v>
      </c>
      <c r="J6" s="5">
        <v>17.3584</v>
      </c>
      <c r="K6" s="5">
        <f t="shared" si="4"/>
        <v>5.8591938760885883E-3</v>
      </c>
      <c r="L6" s="5">
        <f t="shared" si="5"/>
        <v>0.50980196362333441</v>
      </c>
      <c r="M6" s="5">
        <v>0.48649999999999999</v>
      </c>
      <c r="N6" s="5">
        <v>12.941599999999999</v>
      </c>
      <c r="O6" s="5">
        <f t="shared" si="6"/>
        <v>1.3215440197756226E-2</v>
      </c>
      <c r="P6" s="5">
        <f t="shared" si="7"/>
        <v>0.24509770500248096</v>
      </c>
      <c r="Q6" s="5">
        <v>0.56820000000000004</v>
      </c>
      <c r="R6" s="5">
        <v>28.027899999999999</v>
      </c>
      <c r="S6" s="5">
        <f t="shared" si="8"/>
        <v>8.2869181327744554E-3</v>
      </c>
      <c r="T6" s="5">
        <f t="shared" si="9"/>
        <v>0.49445090315057449</v>
      </c>
    </row>
    <row r="7" spans="1:20" ht="20" customHeight="1" x14ac:dyDescent="0.15">
      <c r="A7" s="25">
        <v>0.52159999999999995</v>
      </c>
      <c r="B7" s="4">
        <v>17.32</v>
      </c>
      <c r="C7" s="5">
        <f t="shared" si="0"/>
        <v>1.2384341974989136E-2</v>
      </c>
      <c r="D7" s="5">
        <f t="shared" si="1"/>
        <v>0.14245412598800819</v>
      </c>
      <c r="E7" s="5">
        <v>0.63049999999999995</v>
      </c>
      <c r="F7" s="5">
        <v>65.317700000000002</v>
      </c>
      <c r="G7" s="5">
        <f t="shared" si="2"/>
        <v>7.6624860240143882E-3</v>
      </c>
      <c r="H7" s="5">
        <f t="shared" si="3"/>
        <v>0.7484673754362966</v>
      </c>
      <c r="I7" s="5">
        <v>0.64870000000000005</v>
      </c>
      <c r="J7" s="5">
        <v>15.140599999999999</v>
      </c>
      <c r="K7" s="5">
        <f t="shared" si="4"/>
        <v>7.8126599535841054E-3</v>
      </c>
      <c r="L7" s="5">
        <f t="shared" si="5"/>
        <v>0.44466699755942113</v>
      </c>
      <c r="M7" s="5">
        <v>0.64870000000000005</v>
      </c>
      <c r="N7" s="5">
        <v>9.5068000000000001</v>
      </c>
      <c r="O7" s="5">
        <f t="shared" si="6"/>
        <v>1.7621492407573412E-2</v>
      </c>
      <c r="P7" s="5">
        <f t="shared" si="7"/>
        <v>0.18004689234079141</v>
      </c>
      <c r="Q7" s="5">
        <v>0.75760000000000005</v>
      </c>
      <c r="R7" s="5">
        <v>29.068100000000001</v>
      </c>
      <c r="S7" s="5">
        <f t="shared" si="8"/>
        <v>1.1049224177032607E-2</v>
      </c>
      <c r="T7" s="5">
        <f t="shared" si="9"/>
        <v>0.51280146917433045</v>
      </c>
    </row>
    <row r="8" spans="1:20" ht="20" customHeight="1" x14ac:dyDescent="0.15">
      <c r="A8" s="25">
        <v>0.65200000000000002</v>
      </c>
      <c r="B8" s="4">
        <v>17.489999999999998</v>
      </c>
      <c r="C8" s="5">
        <f t="shared" si="0"/>
        <v>1.5480427468736423E-2</v>
      </c>
      <c r="D8" s="5">
        <f t="shared" si="1"/>
        <v>0.14385234777888356</v>
      </c>
      <c r="E8" s="5">
        <v>0.78820000000000001</v>
      </c>
      <c r="F8" s="5">
        <v>52.726799999999997</v>
      </c>
      <c r="G8" s="5">
        <f t="shared" si="2"/>
        <v>9.5790190073404297E-3</v>
      </c>
      <c r="H8" s="5">
        <f t="shared" si="3"/>
        <v>0.60418982314371938</v>
      </c>
      <c r="I8" s="5">
        <v>0.81089999999999995</v>
      </c>
      <c r="J8" s="5">
        <v>16.277799999999999</v>
      </c>
      <c r="K8" s="5">
        <f t="shared" si="4"/>
        <v>9.7661260310796215E-3</v>
      </c>
      <c r="L8" s="5">
        <f t="shared" si="5"/>
        <v>0.47806562836827771</v>
      </c>
      <c r="M8" s="5">
        <v>0.81089999999999995</v>
      </c>
      <c r="N8" s="5">
        <v>5.4405000000000001</v>
      </c>
      <c r="O8" s="5">
        <f t="shared" si="6"/>
        <v>2.2027544617390593E-2</v>
      </c>
      <c r="P8" s="5">
        <f t="shared" si="7"/>
        <v>0.10303626012749566</v>
      </c>
      <c r="Q8" s="5">
        <v>0.94699999999999995</v>
      </c>
      <c r="R8" s="5">
        <v>20.464400000000001</v>
      </c>
      <c r="S8" s="5">
        <f t="shared" si="8"/>
        <v>1.3811530221290757E-2</v>
      </c>
      <c r="T8" s="5">
        <f t="shared" si="9"/>
        <v>0.36102030699533744</v>
      </c>
    </row>
    <row r="9" spans="1:20" ht="20" customHeight="1" x14ac:dyDescent="0.15">
      <c r="A9" s="25">
        <v>0.78239999999999998</v>
      </c>
      <c r="B9" s="4">
        <v>19.856999999999999</v>
      </c>
      <c r="C9" s="5">
        <f t="shared" si="0"/>
        <v>1.8576512962483707E-2</v>
      </c>
      <c r="D9" s="5">
        <f t="shared" si="1"/>
        <v>0.16332053000830707</v>
      </c>
      <c r="E9" s="5">
        <v>0.94579999999999997</v>
      </c>
      <c r="F9" s="5">
        <v>47.808199999999999</v>
      </c>
      <c r="G9" s="5">
        <f t="shared" si="2"/>
        <v>1.1494336687569879E-2</v>
      </c>
      <c r="H9" s="5">
        <f t="shared" si="3"/>
        <v>0.54782819937526206</v>
      </c>
      <c r="I9" s="5">
        <v>0.97299999999999998</v>
      </c>
      <c r="J9" s="5">
        <v>18.2441</v>
      </c>
      <c r="K9" s="5">
        <f t="shared" si="4"/>
        <v>1.1718387752177177E-2</v>
      </c>
      <c r="L9" s="5">
        <f t="shared" si="5"/>
        <v>0.53581424581415771</v>
      </c>
      <c r="M9" s="5">
        <v>0.97299999999999998</v>
      </c>
      <c r="N9" s="5">
        <v>8.9548000000000005</v>
      </c>
      <c r="O9" s="5">
        <f t="shared" si="6"/>
        <v>2.6430880395512453E-2</v>
      </c>
      <c r="P9" s="5">
        <f t="shared" si="7"/>
        <v>0.1695927032790549</v>
      </c>
      <c r="Q9" s="5">
        <v>1.1365000000000001</v>
      </c>
      <c r="R9" s="5">
        <v>29.479500000000002</v>
      </c>
      <c r="S9" s="5">
        <f t="shared" si="8"/>
        <v>1.657529471646985E-2</v>
      </c>
      <c r="T9" s="5">
        <f t="shared" si="9"/>
        <v>0.52005913391397007</v>
      </c>
    </row>
    <row r="10" spans="1:20" ht="20" customHeight="1" x14ac:dyDescent="0.15">
      <c r="A10" s="25">
        <v>0.91279999999999994</v>
      </c>
      <c r="B10" s="4">
        <v>18.802</v>
      </c>
      <c r="C10" s="5">
        <f t="shared" si="0"/>
        <v>2.1672598456230988E-2</v>
      </c>
      <c r="D10" s="5">
        <f t="shared" si="1"/>
        <v>0.15464333007081582</v>
      </c>
      <c r="E10" s="5">
        <v>1.1033999999999999</v>
      </c>
      <c r="F10" s="5">
        <v>50.084899999999998</v>
      </c>
      <c r="G10" s="5">
        <f t="shared" si="2"/>
        <v>1.3409654367799327E-2</v>
      </c>
      <c r="H10" s="5">
        <f t="shared" si="3"/>
        <v>0.57391662064018434</v>
      </c>
      <c r="I10" s="5">
        <v>1.1352</v>
      </c>
      <c r="J10" s="5">
        <v>14.4253</v>
      </c>
      <c r="K10" s="5">
        <f t="shared" si="4"/>
        <v>1.3671853829672693E-2</v>
      </c>
      <c r="L10" s="5">
        <f t="shared" si="5"/>
        <v>0.42365922353763513</v>
      </c>
      <c r="M10" s="5">
        <v>1.1352</v>
      </c>
      <c r="N10" s="5">
        <v>9.8976000000000006</v>
      </c>
      <c r="O10" s="5">
        <f t="shared" si="6"/>
        <v>3.0836932605329638E-2</v>
      </c>
      <c r="P10" s="5">
        <f t="shared" si="7"/>
        <v>0.18744815517652808</v>
      </c>
      <c r="Q10" s="5">
        <v>1.3259000000000001</v>
      </c>
      <c r="R10" s="5">
        <v>20.6873</v>
      </c>
      <c r="S10" s="5">
        <f t="shared" si="8"/>
        <v>1.9337600760728001E-2</v>
      </c>
      <c r="T10" s="5">
        <f t="shared" si="9"/>
        <v>0.36495257114328511</v>
      </c>
    </row>
    <row r="11" spans="1:20" ht="20" customHeight="1" x14ac:dyDescent="0.15">
      <c r="A11" s="25">
        <v>1.0431999999999999</v>
      </c>
      <c r="B11" s="4">
        <v>12.916</v>
      </c>
      <c r="C11" s="5">
        <f t="shared" si="0"/>
        <v>2.4768683949978273E-2</v>
      </c>
      <c r="D11" s="5">
        <f t="shared" si="1"/>
        <v>0.10623195677027217</v>
      </c>
      <c r="E11" s="5">
        <v>1.2611000000000001</v>
      </c>
      <c r="F11" s="5">
        <v>53.606400000000001</v>
      </c>
      <c r="G11" s="5">
        <f t="shared" si="2"/>
        <v>1.5326187351125372E-2</v>
      </c>
      <c r="H11" s="5">
        <f t="shared" si="3"/>
        <v>0.61426904980714714</v>
      </c>
      <c r="I11" s="5">
        <v>1.2974000000000001</v>
      </c>
      <c r="J11" s="5">
        <v>15.7188</v>
      </c>
      <c r="K11" s="5">
        <f t="shared" si="4"/>
        <v>1.5625319907168211E-2</v>
      </c>
      <c r="L11" s="5">
        <f t="shared" si="5"/>
        <v>0.46164825708604873</v>
      </c>
      <c r="M11" s="5">
        <v>1.2974000000000001</v>
      </c>
      <c r="N11" s="5">
        <v>8.1233000000000004</v>
      </c>
      <c r="O11" s="5">
        <f t="shared" si="6"/>
        <v>3.5242984815146823E-2</v>
      </c>
      <c r="P11" s="5">
        <f t="shared" si="7"/>
        <v>0.15384513406739922</v>
      </c>
      <c r="Q11" s="5">
        <v>1.5153000000000001</v>
      </c>
      <c r="R11" s="5">
        <v>28.1602</v>
      </c>
      <c r="S11" s="5">
        <f t="shared" si="8"/>
        <v>2.2099906804986153E-2</v>
      </c>
      <c r="T11" s="5">
        <f t="shared" si="9"/>
        <v>0.49678485804861611</v>
      </c>
    </row>
    <row r="12" spans="1:20" ht="20" customHeight="1" x14ac:dyDescent="0.15">
      <c r="A12" s="25">
        <v>1.1736</v>
      </c>
      <c r="B12" s="4">
        <v>14.016999999999999</v>
      </c>
      <c r="C12" s="5">
        <f t="shared" si="0"/>
        <v>2.7864769443725561E-2</v>
      </c>
      <c r="D12" s="5">
        <f t="shared" si="1"/>
        <v>0.11528749907470616</v>
      </c>
      <c r="E12" s="5">
        <v>1.4187000000000001</v>
      </c>
      <c r="F12" s="5">
        <v>54.825200000000002</v>
      </c>
      <c r="G12" s="5">
        <f t="shared" si="2"/>
        <v>1.7241505031354819E-2</v>
      </c>
      <c r="H12" s="5">
        <f t="shared" si="3"/>
        <v>0.62823512695287875</v>
      </c>
      <c r="I12" s="5">
        <v>1.4595</v>
      </c>
      <c r="J12" s="5">
        <v>16.5625</v>
      </c>
      <c r="K12" s="5">
        <f t="shared" si="4"/>
        <v>1.7577581628265764E-2</v>
      </c>
      <c r="L12" s="5">
        <f t="shared" si="5"/>
        <v>0.48642703374225016</v>
      </c>
      <c r="M12" s="5">
        <v>1.4595</v>
      </c>
      <c r="N12" s="5">
        <v>8.9278999999999993</v>
      </c>
      <c r="O12" s="5">
        <f t="shared" si="6"/>
        <v>3.9646320593268683E-2</v>
      </c>
      <c r="P12" s="5">
        <f t="shared" si="7"/>
        <v>0.16908325094977822</v>
      </c>
      <c r="Q12" s="5">
        <v>1.7047000000000001</v>
      </c>
      <c r="R12" s="5">
        <v>24.458300000000001</v>
      </c>
      <c r="S12" s="5">
        <f t="shared" si="8"/>
        <v>2.4862212849244305E-2</v>
      </c>
      <c r="T12" s="5">
        <f t="shared" si="9"/>
        <v>0.43147822435957373</v>
      </c>
    </row>
    <row r="13" spans="1:20" ht="20" customHeight="1" x14ac:dyDescent="0.15">
      <c r="A13" s="25">
        <v>1.304</v>
      </c>
      <c r="B13" s="4">
        <v>19.372</v>
      </c>
      <c r="C13" s="5">
        <f t="shared" si="0"/>
        <v>3.0960854937472845E-2</v>
      </c>
      <c r="D13" s="5">
        <f t="shared" si="1"/>
        <v>0.15933148548728029</v>
      </c>
      <c r="E13" s="5">
        <v>1.5763</v>
      </c>
      <c r="F13" s="5">
        <v>44.887500000000003</v>
      </c>
      <c r="G13" s="5">
        <f t="shared" si="2"/>
        <v>1.9156822711584268E-2</v>
      </c>
      <c r="H13" s="5">
        <f t="shared" si="3"/>
        <v>0.51436026245407851</v>
      </c>
      <c r="I13" s="5">
        <v>1.6216999999999999</v>
      </c>
      <c r="J13" s="5">
        <v>17.927700000000002</v>
      </c>
      <c r="K13" s="5">
        <f t="shared" si="4"/>
        <v>1.9531047705761282E-2</v>
      </c>
      <c r="L13" s="5">
        <f t="shared" si="5"/>
        <v>0.52652183745333969</v>
      </c>
      <c r="M13" s="5">
        <v>1.6216999999999999</v>
      </c>
      <c r="N13" s="5">
        <v>9.0984999999999996</v>
      </c>
      <c r="O13" s="5">
        <f t="shared" si="6"/>
        <v>4.4052372803085861E-2</v>
      </c>
      <c r="P13" s="5">
        <f t="shared" si="7"/>
        <v>0.17231420140980042</v>
      </c>
      <c r="Q13" s="5">
        <v>1.8940999999999999</v>
      </c>
      <c r="R13" s="5">
        <v>24.640899999999998</v>
      </c>
      <c r="S13" s="5">
        <f t="shared" si="8"/>
        <v>2.7624518893502453E-2</v>
      </c>
      <c r="T13" s="5">
        <f t="shared" si="9"/>
        <v>0.43469954079481482</v>
      </c>
    </row>
    <row r="14" spans="1:20" ht="20" customHeight="1" x14ac:dyDescent="0.15">
      <c r="A14" s="25">
        <v>1.4342999999999999</v>
      </c>
      <c r="B14" s="4">
        <v>16.07</v>
      </c>
      <c r="C14" s="5">
        <f t="shared" si="0"/>
        <v>3.4054566132528601E-2</v>
      </c>
      <c r="D14" s="5">
        <f t="shared" si="1"/>
        <v>0.13217308340804224</v>
      </c>
      <c r="E14" s="5">
        <v>1.734</v>
      </c>
      <c r="F14" s="5">
        <v>42.211100000000002</v>
      </c>
      <c r="G14" s="5">
        <f t="shared" si="2"/>
        <v>2.1073355694910308E-2</v>
      </c>
      <c r="H14" s="5">
        <f t="shared" si="3"/>
        <v>0.48369172875467237</v>
      </c>
      <c r="I14" s="5">
        <v>1.7839</v>
      </c>
      <c r="J14" s="5">
        <v>16.5596</v>
      </c>
      <c r="K14" s="5">
        <f t="shared" si="4"/>
        <v>2.14845137832568E-2</v>
      </c>
      <c r="L14" s="5">
        <f t="shared" si="5"/>
        <v>0.48634186312200245</v>
      </c>
      <c r="M14" s="5">
        <v>1.7839</v>
      </c>
      <c r="N14" s="5">
        <v>7.8449999999999998</v>
      </c>
      <c r="O14" s="5">
        <f t="shared" si="6"/>
        <v>4.8458425012903046E-2</v>
      </c>
      <c r="P14" s="5">
        <f t="shared" si="7"/>
        <v>0.14857448041544039</v>
      </c>
      <c r="Q14" s="5">
        <v>2.0834999999999999</v>
      </c>
      <c r="R14" s="5">
        <v>23.7423</v>
      </c>
      <c r="S14" s="5">
        <f t="shared" si="8"/>
        <v>3.0386824937760605E-2</v>
      </c>
      <c r="T14" s="5">
        <f t="shared" si="9"/>
        <v>0.41884699452587904</v>
      </c>
    </row>
    <row r="15" spans="1:20" ht="20" customHeight="1" x14ac:dyDescent="0.15">
      <c r="A15" s="25">
        <v>1.5647</v>
      </c>
      <c r="B15" s="4">
        <v>12.643000000000001</v>
      </c>
      <c r="C15" s="5">
        <f t="shared" si="0"/>
        <v>3.7150651626275892E-2</v>
      </c>
      <c r="D15" s="5">
        <f t="shared" si="1"/>
        <v>0.10398657707080761</v>
      </c>
      <c r="E15" s="5">
        <v>1.8915999999999999</v>
      </c>
      <c r="F15" s="5">
        <v>50.8613</v>
      </c>
      <c r="G15" s="5">
        <f t="shared" si="2"/>
        <v>2.2988673375139757E-2</v>
      </c>
      <c r="H15" s="5">
        <f t="shared" si="3"/>
        <v>0.58281329137857141</v>
      </c>
      <c r="I15" s="5">
        <v>1.9460999999999999</v>
      </c>
      <c r="J15" s="5">
        <v>17.140599999999999</v>
      </c>
      <c r="K15" s="5">
        <f t="shared" si="4"/>
        <v>2.3437979860752314E-2</v>
      </c>
      <c r="L15" s="5">
        <f t="shared" si="5"/>
        <v>0.50340535635093819</v>
      </c>
      <c r="M15" s="5">
        <v>1.9460999999999999</v>
      </c>
      <c r="N15" s="5">
        <v>7.8061999999999996</v>
      </c>
      <c r="O15" s="5">
        <f t="shared" si="6"/>
        <v>5.2864477222720231E-2</v>
      </c>
      <c r="P15" s="5">
        <f t="shared" si="7"/>
        <v>0.14783965698139079</v>
      </c>
      <c r="Q15" s="5">
        <v>2.2728999999999999</v>
      </c>
      <c r="R15" s="5">
        <v>28.026399999999999</v>
      </c>
      <c r="S15" s="5">
        <f t="shared" si="8"/>
        <v>3.3149130982018757E-2</v>
      </c>
      <c r="T15" s="5">
        <f t="shared" si="9"/>
        <v>0.49442444107690053</v>
      </c>
    </row>
    <row r="16" spans="1:20" ht="20" customHeight="1" x14ac:dyDescent="0.15">
      <c r="A16" s="25">
        <v>1.6951000000000001</v>
      </c>
      <c r="B16" s="4">
        <v>11.804</v>
      </c>
      <c r="C16" s="5">
        <f t="shared" si="0"/>
        <v>4.0246737120023177E-2</v>
      </c>
      <c r="D16" s="5">
        <f t="shared" si="1"/>
        <v>9.7085941291134459E-2</v>
      </c>
      <c r="E16" s="5">
        <v>2.0491999999999999</v>
      </c>
      <c r="F16" s="5">
        <v>46.772500000000001</v>
      </c>
      <c r="G16" s="5">
        <f t="shared" si="2"/>
        <v>2.4903991055369206E-2</v>
      </c>
      <c r="H16" s="5">
        <f t="shared" si="3"/>
        <v>0.53596024228645811</v>
      </c>
      <c r="I16" s="5">
        <v>2.1082000000000001</v>
      </c>
      <c r="J16" s="5">
        <v>16.972200000000001</v>
      </c>
      <c r="K16" s="5">
        <f t="shared" si="4"/>
        <v>2.5390241581849871E-2</v>
      </c>
      <c r="L16" s="5">
        <f t="shared" si="5"/>
        <v>0.49845958654069245</v>
      </c>
      <c r="M16" s="5">
        <v>2.1082000000000001</v>
      </c>
      <c r="N16" s="5">
        <v>6.2271000000000001</v>
      </c>
      <c r="O16" s="5">
        <f t="shared" si="6"/>
        <v>5.7267813000842091E-2</v>
      </c>
      <c r="P16" s="5">
        <f t="shared" si="7"/>
        <v>0.11793347954047022</v>
      </c>
      <c r="Q16" s="5">
        <v>2.4622999999999999</v>
      </c>
      <c r="R16" s="5">
        <v>26.523599999999998</v>
      </c>
      <c r="S16" s="5">
        <f t="shared" si="8"/>
        <v>3.5911437026276909E-2</v>
      </c>
      <c r="T16" s="5">
        <f t="shared" si="9"/>
        <v>0.4679129715321011</v>
      </c>
    </row>
    <row r="17" spans="1:20" ht="20" customHeight="1" x14ac:dyDescent="0.15">
      <c r="A17" s="25">
        <v>1.8254999999999999</v>
      </c>
      <c r="B17" s="4">
        <v>14.101000000000001</v>
      </c>
      <c r="C17" s="5">
        <f t="shared" si="0"/>
        <v>4.3342822613770454E-2</v>
      </c>
      <c r="D17" s="5">
        <f t="shared" si="1"/>
        <v>0.11597838513607989</v>
      </c>
      <c r="E17" s="5">
        <v>2.2069000000000001</v>
      </c>
      <c r="F17" s="5">
        <v>48.769100000000002</v>
      </c>
      <c r="G17" s="5">
        <f t="shared" si="2"/>
        <v>2.682052403869525E-2</v>
      </c>
      <c r="H17" s="5">
        <f t="shared" si="3"/>
        <v>0.5588390325959165</v>
      </c>
      <c r="I17" s="5">
        <v>2.2704</v>
      </c>
      <c r="J17" s="5">
        <v>16.460899999999999</v>
      </c>
      <c r="K17" s="5">
        <f t="shared" si="4"/>
        <v>2.7343707659345386E-2</v>
      </c>
      <c r="L17" s="5">
        <f t="shared" si="5"/>
        <v>0.48344312511564108</v>
      </c>
      <c r="M17" s="5">
        <v>2.2704</v>
      </c>
      <c r="N17" s="5">
        <v>8.5654000000000003</v>
      </c>
      <c r="O17" s="5">
        <f t="shared" si="6"/>
        <v>6.1673865210659276E-2</v>
      </c>
      <c r="P17" s="5">
        <f t="shared" si="7"/>
        <v>0.16221795469093858</v>
      </c>
      <c r="Q17" s="5">
        <v>2.6516999999999999</v>
      </c>
      <c r="R17" s="5">
        <v>28.488600000000002</v>
      </c>
      <c r="S17" s="5">
        <f t="shared" si="8"/>
        <v>3.867374307053506E-2</v>
      </c>
      <c r="T17" s="5">
        <f t="shared" si="9"/>
        <v>0.50257828804496441</v>
      </c>
    </row>
    <row r="18" spans="1:20" ht="20" customHeight="1" x14ac:dyDescent="0.15">
      <c r="A18" s="25">
        <v>1.9559</v>
      </c>
      <c r="B18" s="4">
        <v>12.576000000000001</v>
      </c>
      <c r="C18" s="5">
        <f t="shared" si="0"/>
        <v>4.6438908107517739E-2</v>
      </c>
      <c r="D18" s="5">
        <f t="shared" si="1"/>
        <v>0.10343551318852143</v>
      </c>
      <c r="E18" s="5">
        <v>2.3645</v>
      </c>
      <c r="F18" s="5">
        <v>62.0762</v>
      </c>
      <c r="G18" s="5">
        <f t="shared" si="2"/>
        <v>2.8735841718924699E-2</v>
      </c>
      <c r="H18" s="5">
        <f t="shared" si="3"/>
        <v>0.7113234313372736</v>
      </c>
      <c r="I18" s="5">
        <v>2.4325999999999999</v>
      </c>
      <c r="J18" s="5">
        <v>16.954599999999999</v>
      </c>
      <c r="K18" s="5">
        <f t="shared" si="4"/>
        <v>2.92971737368409E-2</v>
      </c>
      <c r="L18" s="5">
        <f t="shared" si="5"/>
        <v>0.49794268898332705</v>
      </c>
      <c r="M18" s="5">
        <v>2.4325999999999999</v>
      </c>
      <c r="N18" s="5">
        <v>10.028</v>
      </c>
      <c r="O18" s="5">
        <f t="shared" si="6"/>
        <v>6.6079917420476461E-2</v>
      </c>
      <c r="P18" s="5">
        <f t="shared" si="7"/>
        <v>0.18991776795488033</v>
      </c>
      <c r="Q18" s="5">
        <v>2.8411</v>
      </c>
      <c r="R18" s="5">
        <v>36.313800000000001</v>
      </c>
      <c r="S18" s="5">
        <f t="shared" si="8"/>
        <v>4.1436049114793212E-2</v>
      </c>
      <c r="T18" s="5">
        <f t="shared" si="9"/>
        <v>0.64062563398718175</v>
      </c>
    </row>
    <row r="19" spans="1:20" ht="20" customHeight="1" x14ac:dyDescent="0.15">
      <c r="A19" s="25">
        <v>2.0863</v>
      </c>
      <c r="B19" s="4">
        <v>11.678000000000001</v>
      </c>
      <c r="C19" s="5">
        <f t="shared" si="0"/>
        <v>4.953499360126503E-2</v>
      </c>
      <c r="D19" s="5">
        <f t="shared" si="1"/>
        <v>9.6049612199073889E-2</v>
      </c>
      <c r="E19" s="5">
        <v>2.5221</v>
      </c>
      <c r="F19" s="5">
        <v>61.301600000000001</v>
      </c>
      <c r="G19" s="5">
        <f t="shared" si="2"/>
        <v>3.0651159399154148E-2</v>
      </c>
      <c r="H19" s="5">
        <f t="shared" si="3"/>
        <v>0.70244738657432337</v>
      </c>
      <c r="I19" s="5">
        <v>2.5947</v>
      </c>
      <c r="J19" s="5">
        <v>14.375</v>
      </c>
      <c r="K19" s="5">
        <f t="shared" si="4"/>
        <v>3.1249435457938457E-2</v>
      </c>
      <c r="L19" s="5">
        <f t="shared" si="5"/>
        <v>0.42218195381402845</v>
      </c>
      <c r="M19" s="5">
        <v>2.5947</v>
      </c>
      <c r="N19" s="5">
        <v>10.6524</v>
      </c>
      <c r="O19" s="5">
        <f t="shared" si="6"/>
        <v>7.0483253198598314E-2</v>
      </c>
      <c r="P19" s="5">
        <f t="shared" si="7"/>
        <v>0.20174312239355477</v>
      </c>
      <c r="Q19" s="5">
        <v>3.0305</v>
      </c>
      <c r="R19" s="5">
        <v>30.9956</v>
      </c>
      <c r="S19" s="5">
        <f t="shared" si="8"/>
        <v>4.4198355159051364E-2</v>
      </c>
      <c r="T19" s="5">
        <f t="shared" si="9"/>
        <v>0.54680523384534507</v>
      </c>
    </row>
    <row r="20" spans="1:20" ht="20" customHeight="1" x14ac:dyDescent="0.15">
      <c r="A20" s="25">
        <v>2.2166999999999999</v>
      </c>
      <c r="B20" s="4">
        <v>17.629000000000001</v>
      </c>
      <c r="C20" s="5">
        <f t="shared" si="0"/>
        <v>5.2631079095012308E-2</v>
      </c>
      <c r="D20" s="5">
        <f t="shared" si="1"/>
        <v>0.14499559971377579</v>
      </c>
      <c r="E20" s="5">
        <v>2.6797</v>
      </c>
      <c r="F20" s="5">
        <v>62.334600000000002</v>
      </c>
      <c r="G20" s="5">
        <f t="shared" si="2"/>
        <v>3.2566477079383593E-2</v>
      </c>
      <c r="H20" s="5">
        <f t="shared" si="3"/>
        <v>0.71428440469997223</v>
      </c>
      <c r="I20" s="5">
        <v>2.7568999999999999</v>
      </c>
      <c r="J20" s="5">
        <v>13.742699999999999</v>
      </c>
      <c r="K20" s="5">
        <f t="shared" si="4"/>
        <v>3.3202901535433975E-2</v>
      </c>
      <c r="L20" s="5">
        <f t="shared" si="5"/>
        <v>0.40361182168209031</v>
      </c>
      <c r="M20" s="5">
        <v>2.7568999999999999</v>
      </c>
      <c r="N20" s="5">
        <v>8.0061</v>
      </c>
      <c r="O20" s="5">
        <f t="shared" si="6"/>
        <v>7.4889305408415499E-2</v>
      </c>
      <c r="P20" s="5">
        <f t="shared" si="7"/>
        <v>0.15162551276661024</v>
      </c>
      <c r="Q20" s="5">
        <v>3.2199</v>
      </c>
      <c r="R20" s="5">
        <v>24.988700000000001</v>
      </c>
      <c r="S20" s="5">
        <f t="shared" si="8"/>
        <v>4.6960661203309516E-2</v>
      </c>
      <c r="T20" s="5">
        <f t="shared" si="9"/>
        <v>0.4408352136106794</v>
      </c>
    </row>
    <row r="21" spans="1:20" ht="20" customHeight="1" x14ac:dyDescent="0.15">
      <c r="A21" s="25">
        <v>2.3471000000000002</v>
      </c>
      <c r="B21" s="4">
        <v>17.260000000000002</v>
      </c>
      <c r="C21" s="5">
        <f t="shared" si="0"/>
        <v>5.5727164588759599E-2</v>
      </c>
      <c r="D21" s="5">
        <f t="shared" si="1"/>
        <v>0.14196063594416983</v>
      </c>
      <c r="E21" s="5">
        <v>2.8374000000000001</v>
      </c>
      <c r="F21" s="5">
        <v>65.4709</v>
      </c>
      <c r="G21" s="5">
        <f t="shared" si="2"/>
        <v>3.4483010062709638E-2</v>
      </c>
      <c r="H21" s="5">
        <f t="shared" si="3"/>
        <v>0.7502228751234693</v>
      </c>
      <c r="I21" s="5">
        <v>2.9190999999999998</v>
      </c>
      <c r="J21" s="5">
        <v>11.664099999999999</v>
      </c>
      <c r="K21" s="5">
        <f t="shared" si="4"/>
        <v>3.5156367612929486E-2</v>
      </c>
      <c r="L21" s="5">
        <f t="shared" si="5"/>
        <v>0.34256504539006671</v>
      </c>
      <c r="M21" s="5">
        <v>2.9190999999999998</v>
      </c>
      <c r="N21" s="5">
        <v>5.6741999999999999</v>
      </c>
      <c r="O21" s="5">
        <f t="shared" si="6"/>
        <v>7.9295357618232684E-2</v>
      </c>
      <c r="P21" s="5">
        <f t="shared" si="7"/>
        <v>0.10746224560526345</v>
      </c>
      <c r="Q21" s="5">
        <v>3.4094000000000002</v>
      </c>
      <c r="R21" s="5">
        <v>23.421500000000002</v>
      </c>
      <c r="S21" s="5">
        <f t="shared" si="8"/>
        <v>4.972442569848861E-2</v>
      </c>
      <c r="T21" s="5">
        <f t="shared" si="9"/>
        <v>0.41318763903614547</v>
      </c>
    </row>
    <row r="22" spans="1:20" ht="20" customHeight="1" x14ac:dyDescent="0.15">
      <c r="A22" s="25">
        <v>2.4775</v>
      </c>
      <c r="B22" s="4">
        <v>15.384</v>
      </c>
      <c r="C22" s="5">
        <f t="shared" si="0"/>
        <v>5.8823250082506884E-2</v>
      </c>
      <c r="D22" s="5">
        <f t="shared" si="1"/>
        <v>0.12653084724015692</v>
      </c>
      <c r="E22" s="5">
        <v>2.9950000000000001</v>
      </c>
      <c r="F22" s="5">
        <v>58.420400000000001</v>
      </c>
      <c r="G22" s="5">
        <f t="shared" si="2"/>
        <v>3.6398327742939086E-2</v>
      </c>
      <c r="H22" s="5">
        <f t="shared" si="3"/>
        <v>0.66943207522522419</v>
      </c>
      <c r="I22" s="5">
        <v>3.0813000000000001</v>
      </c>
      <c r="J22" s="5">
        <v>13.412599999999999</v>
      </c>
      <c r="K22" s="5">
        <f t="shared" si="4"/>
        <v>3.7109833690425011E-2</v>
      </c>
      <c r="L22" s="5">
        <f t="shared" si="5"/>
        <v>0.39391705556355044</v>
      </c>
      <c r="M22" s="5">
        <v>3.0813000000000001</v>
      </c>
      <c r="N22" s="5">
        <v>7.1943999999999999</v>
      </c>
      <c r="O22" s="5">
        <f t="shared" si="6"/>
        <v>8.3701409828049869E-2</v>
      </c>
      <c r="P22" s="5">
        <f t="shared" si="7"/>
        <v>0.13625293077129946</v>
      </c>
      <c r="Q22" s="5">
        <v>3.5988000000000002</v>
      </c>
      <c r="R22" s="5">
        <v>17.686900000000001</v>
      </c>
      <c r="S22" s="5">
        <f t="shared" si="8"/>
        <v>5.2486731742746762E-2</v>
      </c>
      <c r="T22" s="5">
        <f t="shared" si="9"/>
        <v>0.31202136724242263</v>
      </c>
    </row>
    <row r="23" spans="1:20" ht="20" customHeight="1" x14ac:dyDescent="0.15">
      <c r="A23" s="25">
        <v>2.6078999999999999</v>
      </c>
      <c r="B23" s="4">
        <v>17.355</v>
      </c>
      <c r="C23" s="5">
        <f t="shared" si="0"/>
        <v>6.1919335576254161E-2</v>
      </c>
      <c r="D23" s="5">
        <f t="shared" si="1"/>
        <v>0.14274199518024724</v>
      </c>
      <c r="E23" s="5">
        <v>3.1526000000000001</v>
      </c>
      <c r="F23" s="5">
        <v>47.668199999999999</v>
      </c>
      <c r="G23" s="5">
        <f t="shared" si="2"/>
        <v>3.8313645423168535E-2</v>
      </c>
      <c r="H23" s="5">
        <f t="shared" si="3"/>
        <v>0.54622395684129221</v>
      </c>
      <c r="I23" s="5">
        <v>3.2433999999999998</v>
      </c>
      <c r="J23" s="5">
        <v>14.710900000000001</v>
      </c>
      <c r="K23" s="5">
        <f t="shared" si="4"/>
        <v>3.9062095411522564E-2</v>
      </c>
      <c r="L23" s="5">
        <f t="shared" si="5"/>
        <v>0.43204706117306374</v>
      </c>
      <c r="M23" s="5">
        <v>3.2433999999999998</v>
      </c>
      <c r="N23" s="5">
        <v>9.9219000000000008</v>
      </c>
      <c r="O23" s="5">
        <f t="shared" si="6"/>
        <v>8.8104745606171722E-2</v>
      </c>
      <c r="P23" s="5">
        <f t="shared" si="7"/>
        <v>0.1879083667602241</v>
      </c>
      <c r="Q23" s="5">
        <v>3.7881999999999998</v>
      </c>
      <c r="R23" s="5">
        <v>17.4878</v>
      </c>
      <c r="S23" s="5">
        <f t="shared" si="8"/>
        <v>5.5249037787004907E-2</v>
      </c>
      <c r="T23" s="5">
        <f t="shared" si="9"/>
        <v>0.30850896799676808</v>
      </c>
    </row>
    <row r="24" spans="1:20" ht="20" customHeight="1" x14ac:dyDescent="0.15">
      <c r="A24" s="25">
        <v>2.7383000000000002</v>
      </c>
      <c r="B24" s="4">
        <v>18.38</v>
      </c>
      <c r="C24" s="5">
        <f t="shared" si="0"/>
        <v>6.5015421070001453E-2</v>
      </c>
      <c r="D24" s="5">
        <f t="shared" si="1"/>
        <v>0.15117245009581931</v>
      </c>
      <c r="E24" s="5">
        <v>3.3102999999999998</v>
      </c>
      <c r="F24" s="5">
        <v>42.33</v>
      </c>
      <c r="G24" s="5">
        <f t="shared" si="2"/>
        <v>4.0230178406494572E-2</v>
      </c>
      <c r="H24" s="5">
        <f t="shared" si="3"/>
        <v>0.48505418902102237</v>
      </c>
      <c r="I24" s="5">
        <v>3.4056000000000002</v>
      </c>
      <c r="J24" s="5">
        <v>17.2119</v>
      </c>
      <c r="K24" s="5">
        <f t="shared" si="4"/>
        <v>4.1015561489018082E-2</v>
      </c>
      <c r="L24" s="5">
        <f t="shared" si="5"/>
        <v>0.5054993788418557</v>
      </c>
      <c r="M24" s="5">
        <v>3.4056000000000002</v>
      </c>
      <c r="N24" s="5">
        <v>9.0120000000000005</v>
      </c>
      <c r="O24" s="5">
        <f t="shared" si="6"/>
        <v>9.2510797815988921E-2</v>
      </c>
      <c r="P24" s="5">
        <f t="shared" si="7"/>
        <v>0.17067599968182903</v>
      </c>
      <c r="Q24" s="5">
        <v>3.9775999999999998</v>
      </c>
      <c r="R24" s="5">
        <v>23.161999999999999</v>
      </c>
      <c r="S24" s="5">
        <f t="shared" si="8"/>
        <v>5.8011343831263058E-2</v>
      </c>
      <c r="T24" s="5">
        <f t="shared" si="9"/>
        <v>0.40860970029055355</v>
      </c>
    </row>
    <row r="25" spans="1:20" ht="20" customHeight="1" x14ac:dyDescent="0.15">
      <c r="A25" s="25">
        <v>2.8687</v>
      </c>
      <c r="B25" s="4">
        <v>19.385000000000002</v>
      </c>
      <c r="C25" s="5">
        <f t="shared" si="0"/>
        <v>6.811150656374873E-2</v>
      </c>
      <c r="D25" s="5">
        <f t="shared" si="1"/>
        <v>0.15943840833011194</v>
      </c>
      <c r="E25" s="5">
        <v>3.4679000000000002</v>
      </c>
      <c r="F25" s="5">
        <v>48.674700000000001</v>
      </c>
      <c r="G25" s="5">
        <f t="shared" si="2"/>
        <v>4.2145496086724028E-2</v>
      </c>
      <c r="H25" s="5">
        <f t="shared" si="3"/>
        <v>0.55775731477301116</v>
      </c>
      <c r="I25" s="5">
        <v>3.5678000000000001</v>
      </c>
      <c r="J25" s="5">
        <v>15.7852</v>
      </c>
      <c r="K25" s="5">
        <f t="shared" si="4"/>
        <v>4.29690275665136E-2</v>
      </c>
      <c r="L25" s="5">
        <f t="shared" si="5"/>
        <v>0.46359837059792708</v>
      </c>
      <c r="M25" s="5">
        <v>3.5678000000000001</v>
      </c>
      <c r="N25" s="5">
        <v>10.373100000000001</v>
      </c>
      <c r="O25" s="5">
        <f t="shared" si="6"/>
        <v>9.6916850025806092E-2</v>
      </c>
      <c r="P25" s="5">
        <f t="shared" si="7"/>
        <v>0.19645352999329571</v>
      </c>
      <c r="Q25" s="5">
        <v>4.1669999999999998</v>
      </c>
      <c r="R25" s="5">
        <v>25.375599999999999</v>
      </c>
      <c r="S25" s="5">
        <f t="shared" si="8"/>
        <v>6.077364987552121E-2</v>
      </c>
      <c r="T25" s="5">
        <f t="shared" si="9"/>
        <v>0.44766066448031133</v>
      </c>
    </row>
    <row r="26" spans="1:20" ht="20" customHeight="1" x14ac:dyDescent="0.15">
      <c r="A26" s="25">
        <v>2.9990999999999999</v>
      </c>
      <c r="B26" s="4">
        <v>16.957000000000001</v>
      </c>
      <c r="C26" s="5">
        <f t="shared" si="0"/>
        <v>7.1207592057496022E-2</v>
      </c>
      <c r="D26" s="5">
        <f t="shared" si="1"/>
        <v>0.13946851122278608</v>
      </c>
      <c r="E26" s="5">
        <v>3.6255000000000002</v>
      </c>
      <c r="F26" s="5">
        <v>53.140500000000003</v>
      </c>
      <c r="G26" s="5">
        <f t="shared" si="2"/>
        <v>4.4060813766953477E-2</v>
      </c>
      <c r="H26" s="5">
        <f t="shared" si="3"/>
        <v>0.60893035983160038</v>
      </c>
      <c r="I26" s="5">
        <v>3.7299000000000002</v>
      </c>
      <c r="J26" s="5">
        <v>12.953099999999999</v>
      </c>
      <c r="K26" s="5">
        <f t="shared" si="4"/>
        <v>4.4921289287611153E-2</v>
      </c>
      <c r="L26" s="5">
        <f t="shared" si="5"/>
        <v>0.38042191763119942</v>
      </c>
      <c r="M26" s="5">
        <v>3.7299000000000002</v>
      </c>
      <c r="N26" s="5">
        <v>12.221</v>
      </c>
      <c r="O26" s="5">
        <f t="shared" si="6"/>
        <v>0.10132018580392796</v>
      </c>
      <c r="P26" s="5">
        <f t="shared" si="7"/>
        <v>0.23145044297732276</v>
      </c>
      <c r="Q26" s="5">
        <v>4.3563999999999998</v>
      </c>
      <c r="R26" s="5">
        <v>21.6174</v>
      </c>
      <c r="S26" s="5">
        <f t="shared" si="8"/>
        <v>6.3535955919779369E-2</v>
      </c>
      <c r="T26" s="5">
        <f t="shared" si="9"/>
        <v>0.38136082095937368</v>
      </c>
    </row>
    <row r="27" spans="1:20" ht="20" customHeight="1" x14ac:dyDescent="0.15">
      <c r="A27" s="25">
        <v>3.1295000000000002</v>
      </c>
      <c r="B27" s="4">
        <v>20.02</v>
      </c>
      <c r="C27" s="5">
        <f t="shared" si="0"/>
        <v>7.4303677551243313E-2</v>
      </c>
      <c r="D27" s="5">
        <f t="shared" si="1"/>
        <v>0.16466117796073465</v>
      </c>
      <c r="E27" s="5">
        <v>3.7831999999999999</v>
      </c>
      <c r="F27" s="5">
        <v>51.606900000000003</v>
      </c>
      <c r="G27" s="5">
        <f t="shared" si="2"/>
        <v>4.5977346750279514E-2</v>
      </c>
      <c r="H27" s="5">
        <f t="shared" si="3"/>
        <v>0.59135702875948504</v>
      </c>
      <c r="I27" s="5">
        <v>3.8921000000000001</v>
      </c>
      <c r="J27" s="5">
        <v>12.9375</v>
      </c>
      <c r="K27" s="5">
        <f t="shared" si="4"/>
        <v>4.6874755365106671E-2</v>
      </c>
      <c r="L27" s="5">
        <f t="shared" si="5"/>
        <v>0.37996375843262559</v>
      </c>
      <c r="M27" s="5">
        <v>3.8921000000000001</v>
      </c>
      <c r="N27" s="5">
        <v>9.9393999999999991</v>
      </c>
      <c r="O27" s="5">
        <f t="shared" si="6"/>
        <v>0.10572623801374514</v>
      </c>
      <c r="P27" s="5">
        <f t="shared" si="7"/>
        <v>0.1882397948554784</v>
      </c>
      <c r="Q27" s="5">
        <v>4.5457999999999998</v>
      </c>
      <c r="R27" s="5">
        <v>21.034700000000001</v>
      </c>
      <c r="S27" s="5">
        <f t="shared" si="8"/>
        <v>6.6298261964037514E-2</v>
      </c>
      <c r="T27" s="5">
        <f t="shared" si="9"/>
        <v>0.37108118740616991</v>
      </c>
    </row>
    <row r="28" spans="1:20" ht="20" customHeight="1" x14ac:dyDescent="0.15">
      <c r="A28" s="25">
        <v>3.2599</v>
      </c>
      <c r="B28" s="4">
        <v>25.33</v>
      </c>
      <c r="C28" s="5">
        <f t="shared" si="0"/>
        <v>7.7399763044990591E-2</v>
      </c>
      <c r="D28" s="5">
        <f t="shared" si="1"/>
        <v>0.20833504684042997</v>
      </c>
      <c r="E28" s="5">
        <v>3.9407999999999999</v>
      </c>
      <c r="F28" s="5">
        <v>43.8245</v>
      </c>
      <c r="G28" s="5">
        <f t="shared" si="2"/>
        <v>4.7892664430508963E-2</v>
      </c>
      <c r="H28" s="5">
        <f t="shared" si="3"/>
        <v>0.50217947807115038</v>
      </c>
      <c r="I28" s="5">
        <v>4.0542999999999996</v>
      </c>
      <c r="J28" s="5">
        <v>11.9214</v>
      </c>
      <c r="K28" s="5">
        <f t="shared" si="4"/>
        <v>4.8828221442602182E-2</v>
      </c>
      <c r="L28" s="5">
        <f t="shared" si="5"/>
        <v>0.35012173524859541</v>
      </c>
      <c r="M28" s="5">
        <v>4.0542999999999996</v>
      </c>
      <c r="N28" s="5">
        <v>12.003</v>
      </c>
      <c r="O28" s="5">
        <f t="shared" si="6"/>
        <v>0.11013229022356232</v>
      </c>
      <c r="P28" s="5">
        <f t="shared" si="7"/>
        <v>0.22732179584786882</v>
      </c>
      <c r="Q28" s="5">
        <v>4.7351999999999999</v>
      </c>
      <c r="R28" s="5">
        <v>19.724499999999999</v>
      </c>
      <c r="S28" s="5">
        <f t="shared" si="8"/>
        <v>6.9060568008295672E-2</v>
      </c>
      <c r="T28" s="5">
        <f t="shared" si="9"/>
        <v>0.34796744812110453</v>
      </c>
    </row>
    <row r="29" spans="1:20" ht="20" customHeight="1" x14ac:dyDescent="0.15">
      <c r="A29" s="25">
        <v>3.3902999999999999</v>
      </c>
      <c r="B29" s="4">
        <v>25.265000000000001</v>
      </c>
      <c r="C29" s="5">
        <f t="shared" si="0"/>
        <v>8.0495848538737869E-2</v>
      </c>
      <c r="D29" s="5">
        <f t="shared" si="1"/>
        <v>0.20780043262627176</v>
      </c>
      <c r="E29" s="5">
        <v>4.0983999999999998</v>
      </c>
      <c r="F29" s="5">
        <v>44.791699999999999</v>
      </c>
      <c r="G29" s="5">
        <f t="shared" si="2"/>
        <v>4.9807982110738412E-2</v>
      </c>
      <c r="H29" s="5">
        <f t="shared" si="3"/>
        <v>0.51326250220583347</v>
      </c>
      <c r="I29" s="5">
        <v>4.2164999999999999</v>
      </c>
      <c r="J29" s="5">
        <v>16.185500000000001</v>
      </c>
      <c r="K29" s="5">
        <f t="shared" si="4"/>
        <v>5.07816875200977E-2</v>
      </c>
      <c r="L29" s="5">
        <f t="shared" si="5"/>
        <v>0.47535485311004927</v>
      </c>
      <c r="M29" s="5">
        <v>4.2164999999999999</v>
      </c>
      <c r="N29" s="5">
        <v>9.4819999999999993</v>
      </c>
      <c r="O29" s="5">
        <f t="shared" si="6"/>
        <v>0.1145383424333795</v>
      </c>
      <c r="P29" s="5">
        <f t="shared" si="7"/>
        <v>0.17957721138294527</v>
      </c>
      <c r="Q29" s="5">
        <v>4.9245999999999999</v>
      </c>
      <c r="R29" s="5">
        <v>17.064599999999999</v>
      </c>
      <c r="S29" s="5">
        <f t="shared" si="8"/>
        <v>7.1822874052553817E-2</v>
      </c>
      <c r="T29" s="5">
        <f t="shared" si="9"/>
        <v>0.30104313494422674</v>
      </c>
    </row>
    <row r="30" spans="1:20" ht="20" customHeight="1" x14ac:dyDescent="0.15">
      <c r="A30" s="25">
        <v>3.5207000000000002</v>
      </c>
      <c r="B30" s="4">
        <v>32.628</v>
      </c>
      <c r="C30" s="5">
        <f t="shared" si="0"/>
        <v>8.359193403248516E-2</v>
      </c>
      <c r="D30" s="5">
        <f t="shared" si="1"/>
        <v>0.2683598858393032</v>
      </c>
      <c r="E30" s="5">
        <v>4.2561</v>
      </c>
      <c r="F30" s="5">
        <v>36.317500000000003</v>
      </c>
      <c r="G30" s="5">
        <f t="shared" si="2"/>
        <v>5.1724515094064456E-2</v>
      </c>
      <c r="H30" s="5">
        <f t="shared" si="3"/>
        <v>0.41615770162463933</v>
      </c>
      <c r="I30" s="5">
        <v>4.3785999999999996</v>
      </c>
      <c r="J30" s="5">
        <v>12.1045</v>
      </c>
      <c r="K30" s="5">
        <f t="shared" si="4"/>
        <v>5.2733949241195253E-2</v>
      </c>
      <c r="L30" s="5">
        <f t="shared" si="5"/>
        <v>0.35549923199595879</v>
      </c>
      <c r="M30" s="5">
        <v>4.3785999999999996</v>
      </c>
      <c r="N30" s="5">
        <v>9.0119000000000007</v>
      </c>
      <c r="O30" s="5">
        <f t="shared" si="6"/>
        <v>0.11894167821150135</v>
      </c>
      <c r="P30" s="5">
        <f t="shared" si="7"/>
        <v>0.17067410580699902</v>
      </c>
      <c r="Q30" s="5">
        <v>5.1139999999999999</v>
      </c>
      <c r="R30" s="5">
        <v>19.752500000000001</v>
      </c>
      <c r="S30" s="5">
        <f t="shared" si="8"/>
        <v>7.4585180096811976E-2</v>
      </c>
      <c r="T30" s="5">
        <f t="shared" si="9"/>
        <v>0.34846140682968485</v>
      </c>
    </row>
    <row r="31" spans="1:20" ht="20" customHeight="1" x14ac:dyDescent="0.15">
      <c r="A31" s="25">
        <v>3.6511</v>
      </c>
      <c r="B31" s="4">
        <v>31.802</v>
      </c>
      <c r="C31" s="5">
        <f t="shared" si="0"/>
        <v>8.6688019526232438E-2</v>
      </c>
      <c r="D31" s="5">
        <f t="shared" si="1"/>
        <v>0.2615661729024617</v>
      </c>
      <c r="E31" s="5">
        <v>4.4137000000000004</v>
      </c>
      <c r="F31" s="5">
        <v>47.271000000000001</v>
      </c>
      <c r="G31" s="5">
        <f t="shared" si="2"/>
        <v>5.3639832774293912E-2</v>
      </c>
      <c r="H31" s="5">
        <f t="shared" si="3"/>
        <v>0.54167249159491493</v>
      </c>
      <c r="I31" s="5">
        <v>4.5407999999999999</v>
      </c>
      <c r="J31" s="5">
        <v>11.328099999999999</v>
      </c>
      <c r="K31" s="5">
        <f t="shared" si="4"/>
        <v>5.4687415318690771E-2</v>
      </c>
      <c r="L31" s="5">
        <f t="shared" si="5"/>
        <v>0.33269700111309186</v>
      </c>
      <c r="M31" s="5">
        <v>4.5407999999999999</v>
      </c>
      <c r="N31" s="5">
        <v>8.0968999999999998</v>
      </c>
      <c r="O31" s="5">
        <f t="shared" si="6"/>
        <v>0.12334773042131855</v>
      </c>
      <c r="P31" s="5">
        <f t="shared" si="7"/>
        <v>0.15334515111227268</v>
      </c>
      <c r="Q31" s="5">
        <v>5.3033999999999999</v>
      </c>
      <c r="R31" s="5">
        <v>22.432600000000001</v>
      </c>
      <c r="S31" s="5">
        <f t="shared" si="8"/>
        <v>7.7347486141070121E-2</v>
      </c>
      <c r="T31" s="5">
        <f t="shared" si="9"/>
        <v>0.39574207593203836</v>
      </c>
    </row>
    <row r="32" spans="1:20" ht="20" customHeight="1" x14ac:dyDescent="0.15">
      <c r="A32" s="25">
        <v>3.7814999999999999</v>
      </c>
      <c r="B32" s="4">
        <v>38.966000000000001</v>
      </c>
      <c r="C32" s="5">
        <f t="shared" si="0"/>
        <v>8.9784105019979715E-2</v>
      </c>
      <c r="D32" s="5">
        <f t="shared" si="1"/>
        <v>0.32048888413676258</v>
      </c>
      <c r="E32" s="5">
        <v>4.5712999999999999</v>
      </c>
      <c r="F32" s="5">
        <v>53.913600000000002</v>
      </c>
      <c r="G32" s="5">
        <f t="shared" si="2"/>
        <v>5.5555150454523354E-2</v>
      </c>
      <c r="H32" s="5">
        <f t="shared" si="3"/>
        <v>0.61778921628168659</v>
      </c>
      <c r="I32" s="5">
        <v>4.7030000000000003</v>
      </c>
      <c r="J32" s="5">
        <v>8.5181000000000004</v>
      </c>
      <c r="K32" s="5">
        <f t="shared" si="4"/>
        <v>5.6640881396186296E-2</v>
      </c>
      <c r="L32" s="5">
        <f t="shared" si="5"/>
        <v>0.25016960701101049</v>
      </c>
      <c r="M32" s="5">
        <v>4.7030000000000003</v>
      </c>
      <c r="N32" s="5">
        <v>8.7843999999999998</v>
      </c>
      <c r="O32" s="5">
        <f t="shared" si="6"/>
        <v>0.12775378263113574</v>
      </c>
      <c r="P32" s="5">
        <f t="shared" si="7"/>
        <v>0.16636554056869274</v>
      </c>
      <c r="Q32" s="5">
        <v>5.4927999999999999</v>
      </c>
      <c r="R32" s="5">
        <v>25.2517</v>
      </c>
      <c r="S32" s="5">
        <f t="shared" si="8"/>
        <v>8.010979218532828E-2</v>
      </c>
      <c r="T32" s="5">
        <f t="shared" si="9"/>
        <v>0.44547489719484379</v>
      </c>
    </row>
    <row r="33" spans="1:20" ht="20" customHeight="1" x14ac:dyDescent="0.15">
      <c r="A33" s="25">
        <v>3.9119000000000002</v>
      </c>
      <c r="B33" s="4">
        <v>30.896000000000001</v>
      </c>
      <c r="C33" s="5">
        <f t="shared" si="0"/>
        <v>9.2880190513727007E-2</v>
      </c>
      <c r="D33" s="5">
        <f t="shared" si="1"/>
        <v>0.2541144732405024</v>
      </c>
      <c r="E33" s="5">
        <v>4.7290000000000001</v>
      </c>
      <c r="F33" s="5">
        <v>52.578000000000003</v>
      </c>
      <c r="G33" s="5">
        <f t="shared" si="2"/>
        <v>5.7471683437849398E-2</v>
      </c>
      <c r="H33" s="5">
        <f t="shared" si="3"/>
        <v>0.60248474250761441</v>
      </c>
      <c r="I33" s="5">
        <v>4.8651</v>
      </c>
      <c r="J33" s="5">
        <v>11.0703</v>
      </c>
      <c r="K33" s="5">
        <f t="shared" si="4"/>
        <v>5.8593143117283843E-2</v>
      </c>
      <c r="L33" s="5">
        <f t="shared" si="5"/>
        <v>0.32512562666486533</v>
      </c>
      <c r="M33" s="5">
        <v>4.8651</v>
      </c>
      <c r="N33" s="5">
        <v>6.4866999999999999</v>
      </c>
      <c r="O33" s="5">
        <f t="shared" si="6"/>
        <v>0.13215711840925759</v>
      </c>
      <c r="P33" s="5">
        <f t="shared" si="7"/>
        <v>0.12284997859921441</v>
      </c>
      <c r="Q33" s="5">
        <v>5.6822999999999997</v>
      </c>
      <c r="R33" s="5">
        <v>22.945699999999999</v>
      </c>
      <c r="S33" s="5">
        <f t="shared" si="8"/>
        <v>8.287355668050736E-2</v>
      </c>
      <c r="T33" s="5">
        <f t="shared" si="9"/>
        <v>0.40479386926677119</v>
      </c>
    </row>
    <row r="34" spans="1:20" ht="20" customHeight="1" x14ac:dyDescent="0.15">
      <c r="A34" s="25">
        <v>4.0423</v>
      </c>
      <c r="B34" s="4">
        <v>27.631</v>
      </c>
      <c r="C34" s="5">
        <f t="shared" si="0"/>
        <v>9.5976276007474298E-2</v>
      </c>
      <c r="D34" s="5">
        <f t="shared" si="1"/>
        <v>0.22726039002163131</v>
      </c>
      <c r="E34" s="5">
        <v>4.8865999999999996</v>
      </c>
      <c r="F34" s="5">
        <v>45.831099999999999</v>
      </c>
      <c r="G34" s="5">
        <f t="shared" si="2"/>
        <v>5.938700111807884E-2</v>
      </c>
      <c r="H34" s="5">
        <f t="shared" si="3"/>
        <v>0.52517285713303519</v>
      </c>
      <c r="I34" s="5">
        <v>5.0273000000000003</v>
      </c>
      <c r="J34" s="5">
        <v>8.9286999999999992</v>
      </c>
      <c r="K34" s="5">
        <f t="shared" si="4"/>
        <v>6.0546609194779367E-2</v>
      </c>
      <c r="L34" s="5">
        <f t="shared" si="5"/>
        <v>0.26222859207090893</v>
      </c>
      <c r="M34" s="5">
        <v>5.0273000000000003</v>
      </c>
      <c r="N34" s="5">
        <v>6.7868000000000004</v>
      </c>
      <c r="O34" s="5">
        <f t="shared" si="6"/>
        <v>0.13656317061907478</v>
      </c>
      <c r="P34" s="5">
        <f t="shared" si="7"/>
        <v>0.12853349696411864</v>
      </c>
      <c r="Q34" s="5">
        <v>5.8716999999999997</v>
      </c>
      <c r="R34" s="5">
        <v>17.659700000000001</v>
      </c>
      <c r="S34" s="5">
        <f t="shared" si="8"/>
        <v>8.5635862724765519E-2</v>
      </c>
      <c r="T34" s="5">
        <f t="shared" si="9"/>
        <v>0.31154152163980181</v>
      </c>
    </row>
    <row r="35" spans="1:20" ht="20" customHeight="1" x14ac:dyDescent="0.15">
      <c r="A35" s="25">
        <v>4.1726000000000001</v>
      </c>
      <c r="B35" s="4">
        <v>33.823</v>
      </c>
      <c r="C35" s="5">
        <f t="shared" si="0"/>
        <v>9.906998720253006E-2</v>
      </c>
      <c r="D35" s="5">
        <f t="shared" si="1"/>
        <v>0.27818856254575064</v>
      </c>
      <c r="E35" s="5">
        <v>5.0442</v>
      </c>
      <c r="F35" s="5">
        <v>53.299199999999999</v>
      </c>
      <c r="G35" s="5">
        <f t="shared" si="2"/>
        <v>6.1302318798308296E-2</v>
      </c>
      <c r="H35" s="5">
        <f t="shared" si="3"/>
        <v>0.61074888333260757</v>
      </c>
      <c r="I35" s="5">
        <v>5.1894999999999998</v>
      </c>
      <c r="J35" s="5">
        <v>6</v>
      </c>
      <c r="K35" s="5">
        <f t="shared" si="4"/>
        <v>6.2500075272274871E-2</v>
      </c>
      <c r="L35" s="5">
        <f t="shared" si="5"/>
        <v>0.176215076374551</v>
      </c>
      <c r="M35" s="5">
        <v>5.1894999999999998</v>
      </c>
      <c r="N35" s="5">
        <v>7.8532999999999999</v>
      </c>
      <c r="O35" s="5">
        <f t="shared" si="6"/>
        <v>0.14096922282889196</v>
      </c>
      <c r="P35" s="5">
        <f t="shared" si="7"/>
        <v>0.14873167202633245</v>
      </c>
      <c r="Q35" s="5">
        <v>6.0610999999999997</v>
      </c>
      <c r="R35" s="5">
        <v>18.461099999999998</v>
      </c>
      <c r="S35" s="5">
        <f t="shared" si="8"/>
        <v>8.8398168769023663E-2</v>
      </c>
      <c r="T35" s="5">
        <f t="shared" si="9"/>
        <v>0.32567932553466616</v>
      </c>
    </row>
    <row r="36" spans="1:20" ht="20" customHeight="1" x14ac:dyDescent="0.15">
      <c r="A36" s="25">
        <v>4.3029999999999999</v>
      </c>
      <c r="B36" s="4">
        <v>33.759</v>
      </c>
      <c r="C36" s="5">
        <f t="shared" si="0"/>
        <v>0.10216607269627734</v>
      </c>
      <c r="D36" s="5">
        <f t="shared" si="1"/>
        <v>0.27766217316565639</v>
      </c>
      <c r="E36" s="5">
        <v>5.2019000000000002</v>
      </c>
      <c r="F36" s="5">
        <v>54.683599999999998</v>
      </c>
      <c r="G36" s="5">
        <f t="shared" si="2"/>
        <v>6.3218851781634333E-2</v>
      </c>
      <c r="H36" s="5">
        <f t="shared" si="3"/>
        <v>0.62661255021852069</v>
      </c>
      <c r="I36" s="5">
        <v>5.3517000000000001</v>
      </c>
      <c r="J36" s="5">
        <v>6.0644999999999998</v>
      </c>
      <c r="K36" s="5">
        <f t="shared" si="4"/>
        <v>6.4453541349770396E-2</v>
      </c>
      <c r="L36" s="5">
        <f t="shared" si="5"/>
        <v>0.17810938844557742</v>
      </c>
      <c r="M36" s="5">
        <v>5.3517000000000001</v>
      </c>
      <c r="N36" s="5">
        <v>6.4118000000000004</v>
      </c>
      <c r="O36" s="5">
        <f t="shared" si="6"/>
        <v>0.14537527503870915</v>
      </c>
      <c r="P36" s="5">
        <f t="shared" si="7"/>
        <v>0.12143146635152591</v>
      </c>
      <c r="Q36" s="5">
        <v>6.2504999999999997</v>
      </c>
      <c r="R36" s="5">
        <v>22.688400000000001</v>
      </c>
      <c r="S36" s="5">
        <f t="shared" si="8"/>
        <v>9.1160474813281822E-2</v>
      </c>
      <c r="T36" s="5">
        <f t="shared" si="9"/>
        <v>0.40025474156256785</v>
      </c>
    </row>
    <row r="37" spans="1:20" ht="20" customHeight="1" x14ac:dyDescent="0.15">
      <c r="A37" s="25">
        <v>4.4333999999999998</v>
      </c>
      <c r="B37" s="4">
        <v>33.69</v>
      </c>
      <c r="C37" s="5">
        <f t="shared" si="0"/>
        <v>0.10526215819002462</v>
      </c>
      <c r="D37" s="5">
        <f t="shared" si="1"/>
        <v>0.27709465961524227</v>
      </c>
      <c r="E37" s="5">
        <v>5.3594999999999997</v>
      </c>
      <c r="F37" s="5">
        <v>50.671399999999998</v>
      </c>
      <c r="G37" s="5">
        <f t="shared" si="2"/>
        <v>6.5134169461863775E-2</v>
      </c>
      <c r="H37" s="5">
        <f t="shared" si="3"/>
        <v>0.58063725096999375</v>
      </c>
      <c r="I37" s="5">
        <v>5.5137999999999998</v>
      </c>
      <c r="J37" s="5">
        <v>6.1992000000000003</v>
      </c>
      <c r="K37" s="5">
        <f t="shared" si="4"/>
        <v>6.640580307086795E-2</v>
      </c>
      <c r="L37" s="5">
        <f t="shared" si="5"/>
        <v>0.1820654169101861</v>
      </c>
      <c r="M37" s="5">
        <v>5.5137999999999998</v>
      </c>
      <c r="N37" s="5">
        <v>4.9835000000000003</v>
      </c>
      <c r="O37" s="5">
        <f t="shared" si="6"/>
        <v>0.149778610816831</v>
      </c>
      <c r="P37" s="5">
        <f t="shared" si="7"/>
        <v>9.4381252154282627E-2</v>
      </c>
      <c r="Q37" s="5">
        <v>6.4398999999999997</v>
      </c>
      <c r="R37" s="5">
        <v>17.5154</v>
      </c>
      <c r="S37" s="5">
        <f t="shared" si="8"/>
        <v>9.3922780857539967E-2</v>
      </c>
      <c r="T37" s="5">
        <f t="shared" si="9"/>
        <v>0.30899587015236862</v>
      </c>
    </row>
    <row r="38" spans="1:20" ht="20" customHeight="1" x14ac:dyDescent="0.15">
      <c r="A38" s="25">
        <v>4.5637999999999996</v>
      </c>
      <c r="B38" s="4">
        <v>26.969000000000001</v>
      </c>
      <c r="C38" s="5">
        <f t="shared" si="0"/>
        <v>0.10835824368377189</v>
      </c>
      <c r="D38" s="5">
        <f t="shared" si="1"/>
        <v>0.22181554987128135</v>
      </c>
      <c r="E38" s="5">
        <v>5.5171000000000001</v>
      </c>
      <c r="F38" s="5">
        <v>48.249699999999997</v>
      </c>
      <c r="G38" s="5">
        <f t="shared" si="2"/>
        <v>6.7049487142093231E-2</v>
      </c>
      <c r="H38" s="5">
        <f t="shared" si="3"/>
        <v>0.55288729279488835</v>
      </c>
      <c r="I38" s="5">
        <v>5.6760000000000002</v>
      </c>
      <c r="J38" s="5">
        <v>3.2587999999999999</v>
      </c>
      <c r="K38" s="5">
        <f t="shared" si="4"/>
        <v>6.8359269148363475E-2</v>
      </c>
      <c r="L38" s="5">
        <f t="shared" si="5"/>
        <v>9.5708281814897794E-2</v>
      </c>
      <c r="M38" s="5">
        <v>5.6760000000000002</v>
      </c>
      <c r="N38" s="5">
        <v>7.0231000000000003</v>
      </c>
      <c r="O38" s="5">
        <f t="shared" si="6"/>
        <v>0.15418466302664818</v>
      </c>
      <c r="P38" s="5">
        <f t="shared" si="7"/>
        <v>0.13300872318746709</v>
      </c>
      <c r="Q38" s="5">
        <v>6.6292999999999997</v>
      </c>
      <c r="R38" s="5">
        <v>20.143799999999999</v>
      </c>
      <c r="S38" s="5">
        <f t="shared" si="8"/>
        <v>9.6685086901798126E-2</v>
      </c>
      <c r="T38" s="5">
        <f t="shared" si="9"/>
        <v>0.35536447978209362</v>
      </c>
    </row>
    <row r="39" spans="1:20" ht="20" customHeight="1" x14ac:dyDescent="0.15">
      <c r="A39" s="25">
        <v>4.6942000000000004</v>
      </c>
      <c r="B39" s="4">
        <v>32.183</v>
      </c>
      <c r="C39" s="5">
        <f t="shared" si="0"/>
        <v>0.1114543291775192</v>
      </c>
      <c r="D39" s="5">
        <f t="shared" si="1"/>
        <v>0.2646998346808353</v>
      </c>
      <c r="E39" s="5">
        <v>5.6748000000000003</v>
      </c>
      <c r="F39" s="5">
        <v>49.302</v>
      </c>
      <c r="G39" s="5">
        <f t="shared" si="2"/>
        <v>6.8966020125419275E-2</v>
      </c>
      <c r="H39" s="5">
        <f t="shared" si="3"/>
        <v>0.56494546721272021</v>
      </c>
      <c r="I39" s="5">
        <v>5.8381999999999996</v>
      </c>
      <c r="J39" s="5">
        <v>5.4452999999999996</v>
      </c>
      <c r="K39" s="5">
        <f t="shared" si="4"/>
        <v>7.0312735225858972E-2</v>
      </c>
      <c r="L39" s="5">
        <f t="shared" si="5"/>
        <v>0.15992399256372375</v>
      </c>
      <c r="M39" s="5">
        <v>5.8381999999999996</v>
      </c>
      <c r="N39" s="5">
        <v>8.3595000000000006</v>
      </c>
      <c r="O39" s="5">
        <f t="shared" si="6"/>
        <v>0.15859071523646537</v>
      </c>
      <c r="P39" s="5">
        <f t="shared" si="7"/>
        <v>0.15831846641591765</v>
      </c>
      <c r="Q39" s="5">
        <v>6.8186999999999998</v>
      </c>
      <c r="R39" s="5">
        <v>31.9236</v>
      </c>
      <c r="S39" s="5">
        <f t="shared" si="8"/>
        <v>9.9447392946056271E-2</v>
      </c>
      <c r="T39" s="5">
        <f t="shared" si="9"/>
        <v>0.5631764367582901</v>
      </c>
    </row>
    <row r="40" spans="1:20" ht="20" customHeight="1" x14ac:dyDescent="0.15">
      <c r="A40" s="25">
        <v>4.8246000000000002</v>
      </c>
      <c r="B40" s="4">
        <v>38.826999999999998</v>
      </c>
      <c r="C40" s="5">
        <f t="shared" si="0"/>
        <v>0.11455041467126648</v>
      </c>
      <c r="D40" s="5">
        <f t="shared" si="1"/>
        <v>0.31934563220187034</v>
      </c>
      <c r="E40" s="5">
        <v>5.8323999999999998</v>
      </c>
      <c r="F40" s="5">
        <v>46.584000000000003</v>
      </c>
      <c r="G40" s="5">
        <f t="shared" si="2"/>
        <v>7.0881337805648717E-2</v>
      </c>
      <c r="H40" s="5">
        <f t="shared" si="3"/>
        <v>0.53380024430322015</v>
      </c>
      <c r="I40" s="5">
        <v>6.0004</v>
      </c>
      <c r="J40" s="5">
        <v>5.665</v>
      </c>
      <c r="K40" s="5">
        <f t="shared" si="4"/>
        <v>7.2266201303354496E-2</v>
      </c>
      <c r="L40" s="5">
        <f t="shared" si="5"/>
        <v>0.1663764012769719</v>
      </c>
      <c r="M40" s="5">
        <v>6.0004</v>
      </c>
      <c r="N40" s="5">
        <v>12.644600000000001</v>
      </c>
      <c r="O40" s="5">
        <f t="shared" si="6"/>
        <v>0.16299676744628255</v>
      </c>
      <c r="P40" s="5">
        <f t="shared" si="7"/>
        <v>0.23947289675730751</v>
      </c>
      <c r="Q40" s="5">
        <v>7.0080999999999998</v>
      </c>
      <c r="R40" s="5">
        <v>31.108799999999999</v>
      </c>
      <c r="S40" s="5">
        <f t="shared" si="8"/>
        <v>0.10220969899031443</v>
      </c>
      <c r="T40" s="5">
        <f t="shared" si="9"/>
        <v>0.5488022383386052</v>
      </c>
    </row>
    <row r="41" spans="1:20" ht="20" customHeight="1" x14ac:dyDescent="0.15">
      <c r="A41" s="25">
        <v>4.9550000000000001</v>
      </c>
      <c r="B41" s="4">
        <v>31.414999999999999</v>
      </c>
      <c r="C41" s="5">
        <f t="shared" si="0"/>
        <v>0.11764650016501377</v>
      </c>
      <c r="D41" s="5">
        <f t="shared" si="1"/>
        <v>0.25838316211970425</v>
      </c>
      <c r="E41" s="5">
        <v>5.99</v>
      </c>
      <c r="F41" s="5">
        <v>50.436500000000002</v>
      </c>
      <c r="G41" s="5">
        <f t="shared" si="2"/>
        <v>7.2796655485878173E-2</v>
      </c>
      <c r="H41" s="5">
        <f t="shared" si="3"/>
        <v>0.57794556117549722</v>
      </c>
      <c r="I41" s="5">
        <v>6.1624999999999996</v>
      </c>
      <c r="J41" s="5">
        <v>8.2753999999999994</v>
      </c>
      <c r="K41" s="5">
        <f t="shared" si="4"/>
        <v>7.421846302445205E-2</v>
      </c>
      <c r="L41" s="5">
        <f t="shared" si="5"/>
        <v>0.24304170717165988</v>
      </c>
      <c r="M41" s="5">
        <v>6.1624999999999996</v>
      </c>
      <c r="N41" s="5">
        <v>11.1464</v>
      </c>
      <c r="O41" s="5">
        <f t="shared" si="6"/>
        <v>0.16740010322440441</v>
      </c>
      <c r="P41" s="5">
        <f t="shared" si="7"/>
        <v>0.21109886405387696</v>
      </c>
      <c r="Q41" s="5">
        <v>7.1974999999999998</v>
      </c>
      <c r="R41" s="5">
        <v>29.258800000000001</v>
      </c>
      <c r="S41" s="5">
        <f t="shared" si="8"/>
        <v>0.10497200503457257</v>
      </c>
      <c r="T41" s="5">
        <f t="shared" si="9"/>
        <v>0.51616568080741076</v>
      </c>
    </row>
    <row r="42" spans="1:20" ht="20" customHeight="1" x14ac:dyDescent="0.15">
      <c r="A42" s="25">
        <v>5.0853999999999999</v>
      </c>
      <c r="B42" s="4">
        <v>36.636000000000003</v>
      </c>
      <c r="C42" s="5">
        <f t="shared" si="0"/>
        <v>0.12074258565876105</v>
      </c>
      <c r="D42" s="5">
        <f t="shared" si="1"/>
        <v>0.30132502076770606</v>
      </c>
      <c r="E42" s="5">
        <v>6.1477000000000004</v>
      </c>
      <c r="F42" s="5">
        <v>49.0214</v>
      </c>
      <c r="G42" s="5">
        <f t="shared" si="2"/>
        <v>7.4713188469204217E-2</v>
      </c>
      <c r="H42" s="5">
        <f t="shared" si="3"/>
        <v>0.56173010681963498</v>
      </c>
      <c r="I42" s="5">
        <v>6.3247</v>
      </c>
      <c r="J42" s="5">
        <v>7.4413999999999998</v>
      </c>
      <c r="K42" s="5">
        <f t="shared" si="4"/>
        <v>7.6171929101947575E-2</v>
      </c>
      <c r="L42" s="5">
        <f t="shared" si="5"/>
        <v>0.2185478115555973</v>
      </c>
      <c r="M42" s="5">
        <v>6.3247</v>
      </c>
      <c r="N42" s="5">
        <v>4.5391000000000004</v>
      </c>
      <c r="O42" s="5">
        <f t="shared" si="6"/>
        <v>0.17180615543422159</v>
      </c>
      <c r="P42" s="5">
        <f t="shared" si="7"/>
        <v>8.5964872409652712E-2</v>
      </c>
      <c r="Q42" s="5">
        <v>7.3868999999999998</v>
      </c>
      <c r="R42" s="5">
        <v>15.381</v>
      </c>
      <c r="S42" s="5">
        <f t="shared" si="8"/>
        <v>0.10773431107883073</v>
      </c>
      <c r="T42" s="5">
        <f t="shared" si="9"/>
        <v>0.27134210345259496</v>
      </c>
    </row>
    <row r="43" spans="1:20" ht="20" customHeight="1" x14ac:dyDescent="0.15">
      <c r="A43" s="25">
        <v>5.2157999999999998</v>
      </c>
      <c r="B43" s="4">
        <v>33.301000000000002</v>
      </c>
      <c r="C43" s="5">
        <f t="shared" si="0"/>
        <v>0.12383867115250832</v>
      </c>
      <c r="D43" s="5">
        <f t="shared" si="1"/>
        <v>0.2738951991643569</v>
      </c>
      <c r="E43" s="5">
        <v>6.3052999999999999</v>
      </c>
      <c r="F43" s="5">
        <v>51.991300000000003</v>
      </c>
      <c r="G43" s="5">
        <f t="shared" si="2"/>
        <v>7.6628506149433659E-2</v>
      </c>
      <c r="H43" s="5">
        <f t="shared" si="3"/>
        <v>0.59576182040275649</v>
      </c>
      <c r="I43" s="5">
        <v>6.4869000000000003</v>
      </c>
      <c r="J43" s="5">
        <v>6.8125</v>
      </c>
      <c r="K43" s="5">
        <f t="shared" si="4"/>
        <v>7.8125395179443086E-2</v>
      </c>
      <c r="L43" s="5">
        <f t="shared" si="5"/>
        <v>0.20007753463360478</v>
      </c>
      <c r="M43" s="5">
        <v>6.4869000000000003</v>
      </c>
      <c r="N43" s="5">
        <v>6.0019999999999998</v>
      </c>
      <c r="O43" s="5">
        <f t="shared" si="6"/>
        <v>0.17621220764403878</v>
      </c>
      <c r="P43" s="5">
        <f t="shared" si="7"/>
        <v>0.11367036729808454</v>
      </c>
      <c r="Q43" s="5">
        <v>7.5762999999999998</v>
      </c>
      <c r="R43" s="5">
        <v>14.071199999999999</v>
      </c>
      <c r="S43" s="5">
        <f t="shared" si="8"/>
        <v>0.11049661712308888</v>
      </c>
      <c r="T43" s="5">
        <f t="shared" si="9"/>
        <v>0.24823542072050933</v>
      </c>
    </row>
    <row r="44" spans="1:20" ht="20" customHeight="1" x14ac:dyDescent="0.15">
      <c r="A44" s="25">
        <v>5.3461999999999996</v>
      </c>
      <c r="B44" s="4">
        <v>27.093</v>
      </c>
      <c r="C44" s="5">
        <f t="shared" si="0"/>
        <v>0.12693475664625561</v>
      </c>
      <c r="D44" s="5">
        <f t="shared" si="1"/>
        <v>0.22283542929521397</v>
      </c>
      <c r="E44" s="5">
        <v>6.4629000000000003</v>
      </c>
      <c r="F44" s="5">
        <v>67.0702</v>
      </c>
      <c r="G44" s="5">
        <f t="shared" si="2"/>
        <v>7.8543823829663115E-2</v>
      </c>
      <c r="H44" s="5">
        <f t="shared" si="3"/>
        <v>0.7685490542990262</v>
      </c>
      <c r="I44" s="5">
        <v>6.649</v>
      </c>
      <c r="J44" s="5">
        <v>5.4141000000000004</v>
      </c>
      <c r="K44" s="5">
        <f t="shared" si="4"/>
        <v>8.0077656900540639E-2</v>
      </c>
      <c r="L44" s="5">
        <f t="shared" si="5"/>
        <v>0.1590076741665761</v>
      </c>
      <c r="M44" s="5">
        <v>6.649</v>
      </c>
      <c r="N44" s="5">
        <v>7.4863999999999997</v>
      </c>
      <c r="O44" s="5">
        <f t="shared" si="6"/>
        <v>0.18061554342216063</v>
      </c>
      <c r="P44" s="5">
        <f t="shared" si="7"/>
        <v>0.14178304527497168</v>
      </c>
      <c r="Q44" s="5">
        <v>7.7656999999999998</v>
      </c>
      <c r="R44" s="5">
        <v>11.259600000000001</v>
      </c>
      <c r="S44" s="5">
        <f t="shared" si="8"/>
        <v>0.11325892316734704</v>
      </c>
      <c r="T44" s="5">
        <f t="shared" si="9"/>
        <v>0.19863490982607362</v>
      </c>
    </row>
    <row r="45" spans="1:20" ht="20" customHeight="1" x14ac:dyDescent="0.15">
      <c r="A45" s="25">
        <v>5.4766000000000004</v>
      </c>
      <c r="B45" s="4">
        <v>30.946000000000002</v>
      </c>
      <c r="C45" s="5">
        <f t="shared" si="0"/>
        <v>0.13003084214000291</v>
      </c>
      <c r="D45" s="5">
        <f t="shared" si="1"/>
        <v>0.25452571494370102</v>
      </c>
      <c r="E45" s="5">
        <v>6.6205999999999996</v>
      </c>
      <c r="F45" s="5">
        <v>63.008699999999997</v>
      </c>
      <c r="G45" s="5">
        <f t="shared" si="2"/>
        <v>8.0460356812989145E-2</v>
      </c>
      <c r="H45" s="5">
        <f t="shared" si="3"/>
        <v>0.72200883250103698</v>
      </c>
      <c r="I45" s="5">
        <v>6.8112000000000004</v>
      </c>
      <c r="J45" s="5">
        <v>4.7656000000000001</v>
      </c>
      <c r="K45" s="5">
        <f t="shared" si="4"/>
        <v>8.2031122978036164E-2</v>
      </c>
      <c r="L45" s="5">
        <f t="shared" si="5"/>
        <v>0.13996176132842672</v>
      </c>
      <c r="M45" s="5">
        <v>6.8112000000000004</v>
      </c>
      <c r="N45" s="5">
        <v>8.8109999999999999</v>
      </c>
      <c r="O45" s="5">
        <f t="shared" si="6"/>
        <v>0.18502159563197784</v>
      </c>
      <c r="P45" s="5">
        <f t="shared" si="7"/>
        <v>0.16686931127347931</v>
      </c>
      <c r="Q45" s="5">
        <v>7.9551999999999996</v>
      </c>
      <c r="R45" s="5">
        <v>17.3202</v>
      </c>
      <c r="S45" s="5">
        <f t="shared" si="8"/>
        <v>0.11602268766252612</v>
      </c>
      <c r="T45" s="5">
        <f t="shared" si="9"/>
        <v>0.30555227229826637</v>
      </c>
    </row>
    <row r="46" spans="1:20" ht="20" customHeight="1" x14ac:dyDescent="0.15">
      <c r="A46" s="25">
        <v>5.6070000000000002</v>
      </c>
      <c r="B46" s="4">
        <v>37.405999999999999</v>
      </c>
      <c r="C46" s="5">
        <f t="shared" si="0"/>
        <v>0.1331269276337502</v>
      </c>
      <c r="D46" s="5">
        <f t="shared" si="1"/>
        <v>0.30765814299696503</v>
      </c>
      <c r="E46" s="5">
        <v>6.7782</v>
      </c>
      <c r="F46" s="5">
        <v>58.578000000000003</v>
      </c>
      <c r="G46" s="5">
        <f t="shared" si="2"/>
        <v>8.2375674493218601E-2</v>
      </c>
      <c r="H46" s="5">
        <f t="shared" si="3"/>
        <v>0.67123799396346451</v>
      </c>
      <c r="I46" s="5">
        <v>6.9733999999999998</v>
      </c>
      <c r="J46" s="5">
        <v>3.5571000000000002</v>
      </c>
      <c r="K46" s="5">
        <f t="shared" si="4"/>
        <v>8.3984589055531675E-2</v>
      </c>
      <c r="L46" s="5">
        <f t="shared" si="5"/>
        <v>0.10446910802865257</v>
      </c>
      <c r="M46" s="5">
        <v>6.9733999999999998</v>
      </c>
      <c r="N46" s="5">
        <v>9.3975000000000009</v>
      </c>
      <c r="O46" s="5">
        <f t="shared" si="6"/>
        <v>0.189427647841795</v>
      </c>
      <c r="P46" s="5">
        <f t="shared" si="7"/>
        <v>0.17797688715157439</v>
      </c>
      <c r="Q46" s="5">
        <v>8.1446000000000005</v>
      </c>
      <c r="R46" s="5">
        <v>16.888000000000002</v>
      </c>
      <c r="S46" s="5">
        <f t="shared" si="8"/>
        <v>0.11878499370678429</v>
      </c>
      <c r="T46" s="5">
        <f t="shared" si="9"/>
        <v>0.29792766680368143</v>
      </c>
    </row>
    <row r="47" spans="1:20" ht="20" customHeight="1" x14ac:dyDescent="0.15">
      <c r="A47" s="25">
        <v>5.7374000000000001</v>
      </c>
      <c r="B47" s="4">
        <v>31.673999999999999</v>
      </c>
      <c r="C47" s="5">
        <f t="shared" si="0"/>
        <v>0.13622301312749746</v>
      </c>
      <c r="D47" s="5">
        <f t="shared" si="1"/>
        <v>0.2605133941422732</v>
      </c>
      <c r="E47" s="5">
        <v>6.9358000000000004</v>
      </c>
      <c r="F47" s="5">
        <v>57.1023</v>
      </c>
      <c r="G47" s="5">
        <f t="shared" si="2"/>
        <v>8.4290992173448057E-2</v>
      </c>
      <c r="H47" s="5">
        <f t="shared" si="3"/>
        <v>0.65432813176789817</v>
      </c>
      <c r="I47" s="5">
        <v>7.1356000000000002</v>
      </c>
      <c r="J47" s="5">
        <v>2.9843999999999999</v>
      </c>
      <c r="K47" s="5">
        <f t="shared" si="4"/>
        <v>8.59380551330272E-2</v>
      </c>
      <c r="L47" s="5">
        <f t="shared" si="5"/>
        <v>8.7649378988701662E-2</v>
      </c>
      <c r="M47" s="5">
        <v>7.1356000000000002</v>
      </c>
      <c r="N47" s="5">
        <v>6.6494</v>
      </c>
      <c r="O47" s="5">
        <f t="shared" si="6"/>
        <v>0.19383370005161218</v>
      </c>
      <c r="P47" s="5">
        <f t="shared" si="7"/>
        <v>0.12593131294766466</v>
      </c>
      <c r="Q47" s="5">
        <v>8.3339999999999996</v>
      </c>
      <c r="R47" s="5">
        <v>17.395700000000001</v>
      </c>
      <c r="S47" s="5">
        <f t="shared" si="8"/>
        <v>0.12154729975104242</v>
      </c>
      <c r="T47" s="5">
        <f t="shared" si="9"/>
        <v>0.30688419667318811</v>
      </c>
    </row>
    <row r="48" spans="1:20" ht="20" customHeight="1" x14ac:dyDescent="0.15">
      <c r="A48" s="25">
        <v>5.8677999999999999</v>
      </c>
      <c r="B48" s="4">
        <v>27.077000000000002</v>
      </c>
      <c r="C48" s="5">
        <f t="shared" si="0"/>
        <v>0.13931909862124475</v>
      </c>
      <c r="D48" s="5">
        <f t="shared" si="1"/>
        <v>0.22270383195019042</v>
      </c>
      <c r="E48" s="5">
        <v>7.0933999999999999</v>
      </c>
      <c r="F48" s="5">
        <v>49.401899999999998</v>
      </c>
      <c r="G48" s="5">
        <f t="shared" si="2"/>
        <v>8.6206309853677499E-2</v>
      </c>
      <c r="H48" s="5">
        <f t="shared" si="3"/>
        <v>0.56609020884946015</v>
      </c>
      <c r="I48" s="5">
        <v>7.2976999999999999</v>
      </c>
      <c r="J48" s="5">
        <v>3.6518999999999999</v>
      </c>
      <c r="K48" s="5">
        <f t="shared" si="4"/>
        <v>8.7890316854124739E-2</v>
      </c>
      <c r="L48" s="5">
        <f t="shared" si="5"/>
        <v>0.10725330623537047</v>
      </c>
      <c r="M48" s="5">
        <v>7.2976999999999999</v>
      </c>
      <c r="N48" s="5">
        <v>6.1989000000000001</v>
      </c>
      <c r="O48" s="5">
        <f t="shared" si="6"/>
        <v>0.19823703582973404</v>
      </c>
      <c r="P48" s="5">
        <f t="shared" si="7"/>
        <v>0.11739940683840323</v>
      </c>
      <c r="Q48" s="5">
        <v>8.5234000000000005</v>
      </c>
      <c r="R48" s="5">
        <v>16.482700000000001</v>
      </c>
      <c r="S48" s="5">
        <f t="shared" si="8"/>
        <v>0.12430960579530059</v>
      </c>
      <c r="T48" s="5">
        <f t="shared" si="9"/>
        <v>0.29077761449698247</v>
      </c>
    </row>
    <row r="49" spans="1:20" ht="20" customHeight="1" x14ac:dyDescent="0.15">
      <c r="A49" s="25">
        <v>5.9981999999999998</v>
      </c>
      <c r="B49" s="4">
        <v>40.054000000000002</v>
      </c>
      <c r="C49" s="5">
        <f t="shared" si="0"/>
        <v>0.14241518411499204</v>
      </c>
      <c r="D49" s="5">
        <f t="shared" si="1"/>
        <v>0.32943750359836493</v>
      </c>
      <c r="E49" s="5">
        <v>7.2511000000000001</v>
      </c>
      <c r="F49" s="5">
        <v>51.514499999999998</v>
      </c>
      <c r="G49" s="5">
        <f t="shared" si="2"/>
        <v>8.8122842837003543E-2</v>
      </c>
      <c r="H49" s="5">
        <f t="shared" si="3"/>
        <v>0.59029822868706494</v>
      </c>
      <c r="I49" s="5">
        <v>7.4599000000000002</v>
      </c>
      <c r="J49" s="5">
        <v>2.4336000000000002</v>
      </c>
      <c r="K49" s="5">
        <f t="shared" si="4"/>
        <v>8.9843782931620264E-2</v>
      </c>
      <c r="L49" s="5">
        <f t="shared" si="5"/>
        <v>7.1472834977517899E-2</v>
      </c>
      <c r="M49" s="5">
        <v>7.4599000000000002</v>
      </c>
      <c r="N49" s="5">
        <v>7.5734000000000004</v>
      </c>
      <c r="O49" s="5">
        <f t="shared" si="6"/>
        <v>0.20264308803955125</v>
      </c>
      <c r="P49" s="5">
        <f t="shared" si="7"/>
        <v>0.1434307163770932</v>
      </c>
      <c r="Q49" s="5">
        <v>8.7127999999999997</v>
      </c>
      <c r="R49" s="5">
        <v>28.3996</v>
      </c>
      <c r="S49" s="5">
        <f t="shared" si="8"/>
        <v>0.12707191183955874</v>
      </c>
      <c r="T49" s="5">
        <f t="shared" si="9"/>
        <v>0.50100820500697718</v>
      </c>
    </row>
    <row r="50" spans="1:20" ht="20" customHeight="1" x14ac:dyDescent="0.15">
      <c r="A50" s="25">
        <v>6.1285999999999996</v>
      </c>
      <c r="B50" s="4">
        <v>29.280999999999999</v>
      </c>
      <c r="C50" s="5">
        <f t="shared" si="0"/>
        <v>0.14551126960873931</v>
      </c>
      <c r="D50" s="5">
        <f t="shared" si="1"/>
        <v>0.24083136622718637</v>
      </c>
      <c r="E50" s="5">
        <v>7.4086999999999996</v>
      </c>
      <c r="F50" s="5">
        <v>56.191299999999998</v>
      </c>
      <c r="G50" s="5">
        <f t="shared" si="2"/>
        <v>9.0038160517232985E-2</v>
      </c>
      <c r="H50" s="5">
        <f t="shared" si="3"/>
        <v>0.64388909642185155</v>
      </c>
      <c r="I50" s="5">
        <v>7.6220999999999997</v>
      </c>
      <c r="J50" s="5">
        <v>2.9003999999999999</v>
      </c>
      <c r="K50" s="5">
        <f t="shared" si="4"/>
        <v>9.1797249009115775E-2</v>
      </c>
      <c r="L50" s="5">
        <f t="shared" si="5"/>
        <v>8.5182367919457949E-2</v>
      </c>
      <c r="M50" s="5">
        <v>7.6220999999999997</v>
      </c>
      <c r="N50" s="5">
        <v>6.1558000000000002</v>
      </c>
      <c r="O50" s="5">
        <f t="shared" si="6"/>
        <v>0.20704914024936841</v>
      </c>
      <c r="P50" s="5">
        <f t="shared" si="7"/>
        <v>0.11658314678666258</v>
      </c>
      <c r="Q50" s="5">
        <v>8.9022000000000006</v>
      </c>
      <c r="R50" s="5">
        <v>14.853199999999999</v>
      </c>
      <c r="S50" s="5">
        <f t="shared" si="8"/>
        <v>0.12983421788381688</v>
      </c>
      <c r="T50" s="5">
        <f t="shared" si="9"/>
        <v>0.26203098179585743</v>
      </c>
    </row>
    <row r="51" spans="1:20" ht="20" customHeight="1" x14ac:dyDescent="0.15">
      <c r="A51" s="25">
        <v>6.2590000000000003</v>
      </c>
      <c r="B51" s="4">
        <v>27.849</v>
      </c>
      <c r="C51" s="5">
        <f t="shared" si="0"/>
        <v>0.14860735510248663</v>
      </c>
      <c r="D51" s="5">
        <f t="shared" si="1"/>
        <v>0.22905340384757739</v>
      </c>
      <c r="E51" s="5">
        <v>7.5663</v>
      </c>
      <c r="F51" s="5">
        <v>56.001100000000001</v>
      </c>
      <c r="G51" s="5">
        <f t="shared" si="2"/>
        <v>9.195347819746244E-2</v>
      </c>
      <c r="H51" s="5">
        <f t="shared" si="3"/>
        <v>0.64170961835070117</v>
      </c>
      <c r="I51" s="5">
        <v>7.7842000000000002</v>
      </c>
      <c r="J51" s="5">
        <v>2.375</v>
      </c>
      <c r="K51" s="5">
        <f t="shared" si="4"/>
        <v>9.3749510730213342E-2</v>
      </c>
      <c r="L51" s="5">
        <f t="shared" si="5"/>
        <v>6.9751801064926441E-2</v>
      </c>
      <c r="M51" s="5">
        <v>7.7842000000000002</v>
      </c>
      <c r="N51" s="5">
        <v>4.4447000000000001</v>
      </c>
      <c r="O51" s="5">
        <f t="shared" si="6"/>
        <v>0.21145247602749029</v>
      </c>
      <c r="P51" s="5">
        <f t="shared" si="7"/>
        <v>8.417705457010935E-2</v>
      </c>
      <c r="Q51" s="5">
        <v>9.0915999999999997</v>
      </c>
      <c r="R51" s="5">
        <v>17.9603</v>
      </c>
      <c r="S51" s="5">
        <f t="shared" si="8"/>
        <v>0.13259652392807503</v>
      </c>
      <c r="T51" s="5">
        <f t="shared" si="9"/>
        <v>0.31684452120405965</v>
      </c>
    </row>
    <row r="52" spans="1:20" ht="20" customHeight="1" x14ac:dyDescent="0.15">
      <c r="A52" s="25">
        <v>6.3894000000000002</v>
      </c>
      <c r="B52" s="4">
        <v>36.424999999999997</v>
      </c>
      <c r="C52" s="5">
        <f t="shared" si="0"/>
        <v>0.15170344059623389</v>
      </c>
      <c r="D52" s="5">
        <f t="shared" si="1"/>
        <v>0.29958958078020775</v>
      </c>
      <c r="E52" s="5">
        <v>7.7240000000000002</v>
      </c>
      <c r="F52" s="5">
        <v>52.1449</v>
      </c>
      <c r="G52" s="5">
        <f t="shared" si="2"/>
        <v>9.3870011180788485E-2</v>
      </c>
      <c r="H52" s="5">
        <f t="shared" si="3"/>
        <v>0.59752190364002622</v>
      </c>
      <c r="I52" s="5">
        <v>7.9463999999999997</v>
      </c>
      <c r="J52" s="5">
        <v>2.3275999999999999</v>
      </c>
      <c r="K52" s="5">
        <f t="shared" si="4"/>
        <v>9.5702976807708853E-2</v>
      </c>
      <c r="L52" s="5">
        <f t="shared" si="5"/>
        <v>6.8359701961567487E-2</v>
      </c>
      <c r="M52" s="5">
        <v>7.9463999999999997</v>
      </c>
      <c r="N52" s="5">
        <v>3.0585</v>
      </c>
      <c r="O52" s="5">
        <f t="shared" si="6"/>
        <v>0.21585852823730745</v>
      </c>
      <c r="P52" s="5">
        <f t="shared" si="7"/>
        <v>5.7924161676306492E-2</v>
      </c>
      <c r="Q52" s="5">
        <v>9.2810000000000006</v>
      </c>
      <c r="R52" s="5">
        <v>17.971499999999999</v>
      </c>
      <c r="S52" s="5">
        <f t="shared" si="8"/>
        <v>0.1353588299723332</v>
      </c>
      <c r="T52" s="5">
        <f t="shared" si="9"/>
        <v>0.31704210468749172</v>
      </c>
    </row>
    <row r="53" spans="1:20" ht="20" customHeight="1" x14ac:dyDescent="0.15">
      <c r="A53" s="25">
        <v>6.5198</v>
      </c>
      <c r="B53" s="4">
        <v>35.863999999999997</v>
      </c>
      <c r="C53" s="5">
        <f t="shared" si="0"/>
        <v>0.15479952608998118</v>
      </c>
      <c r="D53" s="5">
        <f t="shared" si="1"/>
        <v>0.29497544887031901</v>
      </c>
      <c r="E53" s="5">
        <v>7.8815999999999997</v>
      </c>
      <c r="F53" s="5">
        <v>53.902299999999997</v>
      </c>
      <c r="G53" s="5">
        <f t="shared" si="2"/>
        <v>9.5785328861017927E-2</v>
      </c>
      <c r="H53" s="5">
        <f t="shared" si="3"/>
        <v>0.61765973099144467</v>
      </c>
      <c r="I53" s="5">
        <v>8.1085999999999991</v>
      </c>
      <c r="J53" s="5">
        <v>3.0059</v>
      </c>
      <c r="K53" s="5">
        <f t="shared" si="4"/>
        <v>9.7656442885204364E-2</v>
      </c>
      <c r="L53" s="5">
        <f t="shared" si="5"/>
        <v>8.8280816345710472E-2</v>
      </c>
      <c r="M53" s="5">
        <v>8.1085999999999991</v>
      </c>
      <c r="N53" s="5">
        <v>3.0718999999999999</v>
      </c>
      <c r="O53" s="5">
        <f t="shared" si="6"/>
        <v>0.22026458044712463</v>
      </c>
      <c r="P53" s="5">
        <f t="shared" si="7"/>
        <v>5.8177940903529804E-2</v>
      </c>
      <c r="Q53" s="5">
        <v>9.4703999999999997</v>
      </c>
      <c r="R53" s="5">
        <v>17.928599999999999</v>
      </c>
      <c r="S53" s="5">
        <f t="shared" si="8"/>
        <v>0.13812113601659134</v>
      </c>
      <c r="T53" s="5">
        <f t="shared" si="9"/>
        <v>0.316285289380417</v>
      </c>
    </row>
    <row r="54" spans="1:20" ht="20" customHeight="1" x14ac:dyDescent="0.15">
      <c r="A54" s="25">
        <v>6.6501999999999999</v>
      </c>
      <c r="B54" s="4">
        <v>32.975000000000001</v>
      </c>
      <c r="C54" s="5">
        <f t="shared" si="0"/>
        <v>0.15789561158372845</v>
      </c>
      <c r="D54" s="5">
        <f t="shared" si="1"/>
        <v>0.27121390325950173</v>
      </c>
      <c r="E54" s="5">
        <v>8.0391999999999992</v>
      </c>
      <c r="F54" s="5">
        <v>52.695099999999996</v>
      </c>
      <c r="G54" s="5">
        <f t="shared" si="2"/>
        <v>9.7700646541247368E-2</v>
      </c>
      <c r="H54" s="5">
        <f t="shared" si="3"/>
        <v>0.60382657679852769</v>
      </c>
      <c r="I54" s="5">
        <v>8.2707999999999995</v>
      </c>
      <c r="J54" s="5">
        <v>1.3345</v>
      </c>
      <c r="K54" s="5">
        <f t="shared" si="4"/>
        <v>9.9609908962699875E-2</v>
      </c>
      <c r="L54" s="5">
        <f t="shared" si="5"/>
        <v>3.9193169903639719E-2</v>
      </c>
      <c r="M54" s="5">
        <v>8.2707999999999995</v>
      </c>
      <c r="N54" s="5">
        <v>3.2635000000000001</v>
      </c>
      <c r="O54" s="5">
        <f t="shared" si="6"/>
        <v>0.22467063265694182</v>
      </c>
      <c r="P54" s="5">
        <f t="shared" si="7"/>
        <v>6.1806605077857193E-2</v>
      </c>
      <c r="Q54" s="5">
        <v>9.6598000000000006</v>
      </c>
      <c r="R54" s="5">
        <v>19.2331</v>
      </c>
      <c r="S54" s="5">
        <f t="shared" si="8"/>
        <v>0.14088344206084949</v>
      </c>
      <c r="T54" s="5">
        <f t="shared" si="9"/>
        <v>0.33929847278552139</v>
      </c>
    </row>
    <row r="55" spans="1:20" ht="20" customHeight="1" x14ac:dyDescent="0.15">
      <c r="A55" s="25">
        <v>6.7805999999999997</v>
      </c>
      <c r="B55" s="4">
        <v>28.413</v>
      </c>
      <c r="C55" s="5">
        <f t="shared" si="0"/>
        <v>0.16099169707747574</v>
      </c>
      <c r="D55" s="5">
        <f t="shared" si="1"/>
        <v>0.23369221025965803</v>
      </c>
      <c r="E55" s="5">
        <v>8.1968999999999994</v>
      </c>
      <c r="F55" s="5">
        <v>52.498899999999999</v>
      </c>
      <c r="G55" s="5">
        <f t="shared" si="2"/>
        <v>9.9617179524573413E-2</v>
      </c>
      <c r="H55" s="5">
        <f t="shared" si="3"/>
        <v>0.60157834547592137</v>
      </c>
      <c r="I55" s="5">
        <v>8.4329000000000001</v>
      </c>
      <c r="J55" s="5">
        <v>2.6640999999999999</v>
      </c>
      <c r="K55" s="5">
        <f t="shared" si="4"/>
        <v>0.10156217068379744</v>
      </c>
      <c r="L55" s="5">
        <f t="shared" si="5"/>
        <v>7.8242430828240214E-2</v>
      </c>
      <c r="M55" s="5">
        <v>8.4329000000000001</v>
      </c>
      <c r="N55" s="5">
        <v>3.3386</v>
      </c>
      <c r="O55" s="5">
        <f t="shared" si="6"/>
        <v>0.2290739684350637</v>
      </c>
      <c r="P55" s="5">
        <f t="shared" si="7"/>
        <v>6.3228905075205774E-2</v>
      </c>
      <c r="Q55" s="5">
        <v>9.8491999999999997</v>
      </c>
      <c r="R55" s="5">
        <v>22.162600000000001</v>
      </c>
      <c r="S55" s="5">
        <f t="shared" si="8"/>
        <v>0.14364574810510763</v>
      </c>
      <c r="T55" s="5">
        <f t="shared" si="9"/>
        <v>0.39097890267072893</v>
      </c>
    </row>
    <row r="56" spans="1:20" ht="20" customHeight="1" x14ac:dyDescent="0.15">
      <c r="A56" s="25">
        <v>6.9109999999999996</v>
      </c>
      <c r="B56" s="4">
        <v>26.751000000000001</v>
      </c>
      <c r="C56" s="5">
        <f t="shared" si="0"/>
        <v>0.16408778257122303</v>
      </c>
      <c r="D56" s="5">
        <f t="shared" si="1"/>
        <v>0.22002253604533531</v>
      </c>
      <c r="E56" s="5">
        <v>8.3544999999999998</v>
      </c>
      <c r="F56" s="5">
        <v>52.925800000000002</v>
      </c>
      <c r="G56" s="5">
        <f t="shared" si="2"/>
        <v>0.10153249720480287</v>
      </c>
      <c r="H56" s="5">
        <f t="shared" si="3"/>
        <v>0.60647013931700522</v>
      </c>
      <c r="I56" s="5">
        <v>8.5951000000000004</v>
      </c>
      <c r="J56" s="5">
        <v>2.6528</v>
      </c>
      <c r="K56" s="5">
        <f t="shared" si="4"/>
        <v>0.10351563676129297</v>
      </c>
      <c r="L56" s="5">
        <f t="shared" si="5"/>
        <v>7.7910559101068158E-2</v>
      </c>
      <c r="M56" s="5">
        <v>8.5951000000000004</v>
      </c>
      <c r="N56" s="5">
        <v>7.5408999999999997</v>
      </c>
      <c r="O56" s="5">
        <f t="shared" si="6"/>
        <v>0.23348002064488088</v>
      </c>
      <c r="P56" s="5">
        <f t="shared" si="7"/>
        <v>0.14281520705733516</v>
      </c>
      <c r="Q56" s="5">
        <v>10.0387</v>
      </c>
      <c r="R56" s="5">
        <v>25.792899999999999</v>
      </c>
      <c r="S56" s="5">
        <f t="shared" si="8"/>
        <v>0.14640951260028673</v>
      </c>
      <c r="T56" s="5">
        <f t="shared" si="9"/>
        <v>0.45502241337640181</v>
      </c>
    </row>
    <row r="57" spans="1:20" ht="20" customHeight="1" x14ac:dyDescent="0.15">
      <c r="A57" s="25">
        <v>7.0412999999999997</v>
      </c>
      <c r="B57" s="4">
        <v>29.103999999999999</v>
      </c>
      <c r="C57" s="5">
        <f t="shared" si="0"/>
        <v>0.16718149376627878</v>
      </c>
      <c r="D57" s="5">
        <f t="shared" si="1"/>
        <v>0.23937557059786319</v>
      </c>
      <c r="E57" s="5">
        <v>8.5121000000000002</v>
      </c>
      <c r="F57" s="5">
        <v>45.029699999999998</v>
      </c>
      <c r="G57" s="5">
        <f t="shared" si="2"/>
        <v>0.10344781488503232</v>
      </c>
      <c r="H57" s="5">
        <f t="shared" si="3"/>
        <v>0.51598971451358211</v>
      </c>
      <c r="I57" s="5">
        <v>8.7573000000000008</v>
      </c>
      <c r="J57" s="5">
        <v>2.75</v>
      </c>
      <c r="K57" s="5">
        <f t="shared" si="4"/>
        <v>0.10546910283878848</v>
      </c>
      <c r="L57" s="5">
        <f t="shared" si="5"/>
        <v>8.0765243338335874E-2</v>
      </c>
      <c r="M57" s="5">
        <v>8.7573000000000008</v>
      </c>
      <c r="N57" s="5">
        <v>3.5775000000000001</v>
      </c>
      <c r="O57" s="5">
        <f t="shared" si="6"/>
        <v>0.23788607285469807</v>
      </c>
      <c r="P57" s="5">
        <f t="shared" si="7"/>
        <v>6.7753372044134855E-2</v>
      </c>
      <c r="Q57" s="5">
        <v>10.2281</v>
      </c>
      <c r="R57" s="5">
        <v>21.580500000000001</v>
      </c>
      <c r="S57" s="5">
        <f t="shared" si="8"/>
        <v>0.14917181864454487</v>
      </c>
      <c r="T57" s="5">
        <f t="shared" si="9"/>
        <v>0.38070985394699475</v>
      </c>
    </row>
    <row r="58" spans="1:20" ht="20" customHeight="1" x14ac:dyDescent="0.15">
      <c r="A58" s="25">
        <v>7.1717000000000004</v>
      </c>
      <c r="B58" s="4">
        <v>22.103999999999999</v>
      </c>
      <c r="C58" s="5">
        <f t="shared" si="0"/>
        <v>0.1702775792600261</v>
      </c>
      <c r="D58" s="5">
        <f t="shared" si="1"/>
        <v>0.18180173215005388</v>
      </c>
      <c r="E58" s="5">
        <v>8.6698000000000004</v>
      </c>
      <c r="F58" s="5">
        <v>50.867199999999997</v>
      </c>
      <c r="G58" s="5">
        <f t="shared" si="2"/>
        <v>0.10536434786835837</v>
      </c>
      <c r="H58" s="5">
        <f t="shared" si="3"/>
        <v>0.58288089874250293</v>
      </c>
      <c r="I58" s="5">
        <v>8.9193999999999996</v>
      </c>
      <c r="J58" s="5">
        <v>1.375</v>
      </c>
      <c r="K58" s="5">
        <f t="shared" si="4"/>
        <v>0.10742136455988602</v>
      </c>
      <c r="L58" s="5">
        <f t="shared" si="5"/>
        <v>4.0382621669167937E-2</v>
      </c>
      <c r="M58" s="5">
        <v>8.9193999999999996</v>
      </c>
      <c r="N58" s="5">
        <v>5.1489000000000003</v>
      </c>
      <c r="O58" s="5">
        <f t="shared" si="6"/>
        <v>0.24228940863281989</v>
      </c>
      <c r="P58" s="5">
        <f t="shared" si="7"/>
        <v>9.7513721123143535E-2</v>
      </c>
      <c r="Q58" s="5">
        <v>10.4175</v>
      </c>
      <c r="R58" s="5">
        <v>16.1492</v>
      </c>
      <c r="S58" s="5">
        <f t="shared" si="8"/>
        <v>0.15193412468880305</v>
      </c>
      <c r="T58" s="5">
        <f t="shared" si="9"/>
        <v>0.28489421345014282</v>
      </c>
    </row>
    <row r="59" spans="1:20" ht="20" customHeight="1" x14ac:dyDescent="0.15">
      <c r="A59" s="25">
        <v>7.3021000000000003</v>
      </c>
      <c r="B59" s="4">
        <v>34.99</v>
      </c>
      <c r="C59" s="5">
        <f t="shared" si="0"/>
        <v>0.17337366475377336</v>
      </c>
      <c r="D59" s="5">
        <f t="shared" si="1"/>
        <v>0.28778694389840687</v>
      </c>
      <c r="E59" s="5">
        <v>8.8274000000000008</v>
      </c>
      <c r="F59" s="5">
        <v>56.799700000000001</v>
      </c>
      <c r="G59" s="5">
        <f t="shared" si="2"/>
        <v>0.10727966554858782</v>
      </c>
      <c r="H59" s="5">
        <f t="shared" si="3"/>
        <v>0.65086067611947473</v>
      </c>
      <c r="I59" s="5">
        <v>9.0815999999999999</v>
      </c>
      <c r="J59" s="5">
        <v>1.6561999999999999</v>
      </c>
      <c r="K59" s="5">
        <f t="shared" si="4"/>
        <v>0.10937483063738154</v>
      </c>
      <c r="L59" s="5">
        <f t="shared" si="5"/>
        <v>4.8641234915255224E-2</v>
      </c>
      <c r="M59" s="5">
        <v>9.0815999999999999</v>
      </c>
      <c r="N59" s="5">
        <v>3.8260000000000001</v>
      </c>
      <c r="O59" s="5">
        <f t="shared" si="6"/>
        <v>0.2466954608426371</v>
      </c>
      <c r="P59" s="5">
        <f t="shared" si="7"/>
        <v>7.2459650996746325E-2</v>
      </c>
      <c r="Q59" s="5">
        <v>10.6069</v>
      </c>
      <c r="R59" s="5">
        <v>19.040800000000001</v>
      </c>
      <c r="S59" s="5">
        <f t="shared" si="8"/>
        <v>0.15469643073306119</v>
      </c>
      <c r="T59" s="5">
        <f t="shared" si="9"/>
        <v>0.33590603494052212</v>
      </c>
    </row>
    <row r="60" spans="1:20" ht="20" customHeight="1" x14ac:dyDescent="0.15">
      <c r="A60" s="25">
        <v>7.4325000000000001</v>
      </c>
      <c r="B60" s="4">
        <v>21.751000000000001</v>
      </c>
      <c r="C60" s="5">
        <f t="shared" si="0"/>
        <v>0.17646975024752065</v>
      </c>
      <c r="D60" s="5">
        <f t="shared" si="1"/>
        <v>0.17889836572547149</v>
      </c>
      <c r="E60" s="5">
        <v>8.9849999999999994</v>
      </c>
      <c r="F60" s="5">
        <v>40.100900000000003</v>
      </c>
      <c r="G60" s="5">
        <f t="shared" si="2"/>
        <v>0.10919498322881725</v>
      </c>
      <c r="H60" s="5">
        <f t="shared" si="3"/>
        <v>0.4595112102176499</v>
      </c>
      <c r="I60" s="5">
        <v>9.2438000000000002</v>
      </c>
      <c r="J60" s="5">
        <v>2.1099000000000001</v>
      </c>
      <c r="K60" s="5">
        <f t="shared" si="4"/>
        <v>0.11132829671487707</v>
      </c>
      <c r="L60" s="5">
        <f t="shared" si="5"/>
        <v>6.1966031607110866E-2</v>
      </c>
      <c r="M60" s="5">
        <v>9.2438000000000002</v>
      </c>
      <c r="N60" s="5">
        <v>6.2274000000000003</v>
      </c>
      <c r="O60" s="5">
        <f t="shared" si="6"/>
        <v>0.25110151305245426</v>
      </c>
      <c r="P60" s="5">
        <f t="shared" si="7"/>
        <v>0.1179391611649603</v>
      </c>
      <c r="Q60" s="5">
        <v>10.7963</v>
      </c>
      <c r="R60" s="5">
        <v>24.646699999999999</v>
      </c>
      <c r="S60" s="5">
        <f t="shared" si="8"/>
        <v>0.15745873677731934</v>
      </c>
      <c r="T60" s="5">
        <f t="shared" si="9"/>
        <v>0.43480186081302075</v>
      </c>
    </row>
    <row r="61" spans="1:20" ht="20" customHeight="1" x14ac:dyDescent="0.15">
      <c r="A61" s="25">
        <v>7.5629</v>
      </c>
      <c r="B61" s="4">
        <v>33.043999999999997</v>
      </c>
      <c r="C61" s="5">
        <f t="shared" si="0"/>
        <v>0.17956583574126792</v>
      </c>
      <c r="D61" s="5">
        <f t="shared" si="1"/>
        <v>0.27178141680991585</v>
      </c>
      <c r="E61" s="5">
        <v>9.1426999999999996</v>
      </c>
      <c r="F61" s="5">
        <v>43.135800000000003</v>
      </c>
      <c r="G61" s="5">
        <f t="shared" si="2"/>
        <v>0.1111115162121433</v>
      </c>
      <c r="H61" s="5">
        <f t="shared" si="3"/>
        <v>0.49428775069154313</v>
      </c>
      <c r="I61" s="5">
        <v>9.4060000000000006</v>
      </c>
      <c r="J61" s="5">
        <v>1.9823999999999999</v>
      </c>
      <c r="K61" s="5">
        <f t="shared" si="4"/>
        <v>0.11328176279237259</v>
      </c>
      <c r="L61" s="5">
        <f t="shared" si="5"/>
        <v>5.8221461234151652E-2</v>
      </c>
      <c r="M61" s="5">
        <v>9.4060000000000006</v>
      </c>
      <c r="N61" s="5">
        <v>5.3673000000000002</v>
      </c>
      <c r="O61" s="5">
        <f t="shared" si="6"/>
        <v>0.25550756526227147</v>
      </c>
      <c r="P61" s="5">
        <f t="shared" si="7"/>
        <v>0.10164994375191755</v>
      </c>
      <c r="Q61" s="5">
        <v>10.9857</v>
      </c>
      <c r="R61" s="5">
        <v>18.517600000000002</v>
      </c>
      <c r="S61" s="5">
        <f t="shared" si="8"/>
        <v>0.16022104282157748</v>
      </c>
      <c r="T61" s="5">
        <f t="shared" si="9"/>
        <v>0.32667606364305135</v>
      </c>
    </row>
    <row r="62" spans="1:20" ht="20" customHeight="1" x14ac:dyDescent="0.15">
      <c r="A62" s="25">
        <v>7.6932999999999998</v>
      </c>
      <c r="B62" s="4">
        <v>26.058</v>
      </c>
      <c r="C62" s="5">
        <f t="shared" si="0"/>
        <v>0.18266192123501521</v>
      </c>
      <c r="D62" s="5">
        <f t="shared" si="1"/>
        <v>0.21432272603900215</v>
      </c>
      <c r="E62" s="5">
        <v>9.3003</v>
      </c>
      <c r="F62" s="5">
        <v>42.249000000000002</v>
      </c>
      <c r="G62" s="5">
        <f t="shared" si="2"/>
        <v>0.11302683389237275</v>
      </c>
      <c r="H62" s="5">
        <f t="shared" si="3"/>
        <v>0.48412602012636846</v>
      </c>
      <c r="I62" s="5">
        <v>9.5680999999999994</v>
      </c>
      <c r="J62" s="5">
        <v>3.4984999999999999</v>
      </c>
      <c r="K62" s="5">
        <f t="shared" si="4"/>
        <v>0.11523402451347013</v>
      </c>
      <c r="L62" s="5">
        <f t="shared" si="5"/>
        <v>0.10274807411606111</v>
      </c>
      <c r="M62" s="5">
        <v>9.5680999999999994</v>
      </c>
      <c r="N62" s="5">
        <v>6.2526999999999999</v>
      </c>
      <c r="O62" s="5">
        <f t="shared" si="6"/>
        <v>0.25991090104039333</v>
      </c>
      <c r="P62" s="5">
        <f t="shared" si="7"/>
        <v>0.11841831149695654</v>
      </c>
      <c r="Q62" s="5">
        <v>11.1751</v>
      </c>
      <c r="R62" s="5">
        <v>18.1572</v>
      </c>
      <c r="S62" s="5">
        <f t="shared" si="8"/>
        <v>0.16298334886583565</v>
      </c>
      <c r="T62" s="5">
        <f t="shared" si="9"/>
        <v>0.32031810940832567</v>
      </c>
    </row>
    <row r="63" spans="1:20" ht="20" customHeight="1" x14ac:dyDescent="0.15">
      <c r="A63" s="25">
        <v>7.8236999999999997</v>
      </c>
      <c r="B63" s="4">
        <v>30.486999999999998</v>
      </c>
      <c r="C63" s="5">
        <f t="shared" si="0"/>
        <v>0.1857580067287625</v>
      </c>
      <c r="D63" s="5">
        <f t="shared" si="1"/>
        <v>0.25075051610833748</v>
      </c>
      <c r="E63" s="5">
        <v>9.4579000000000004</v>
      </c>
      <c r="F63" s="5">
        <v>45.904699999999998</v>
      </c>
      <c r="G63" s="5">
        <f t="shared" si="2"/>
        <v>0.11494215157260221</v>
      </c>
      <c r="H63" s="5">
        <f t="shared" si="3"/>
        <v>0.52601623035089362</v>
      </c>
      <c r="I63" s="5">
        <v>9.7302999999999997</v>
      </c>
      <c r="J63" s="5">
        <v>2.9062000000000001</v>
      </c>
      <c r="K63" s="5">
        <f t="shared" si="4"/>
        <v>0.11718749059096564</v>
      </c>
      <c r="L63" s="5">
        <f t="shared" si="5"/>
        <v>8.5352709159953355E-2</v>
      </c>
      <c r="M63" s="5">
        <v>9.7302999999999997</v>
      </c>
      <c r="N63" s="5">
        <v>5.9842000000000004</v>
      </c>
      <c r="O63" s="5">
        <f t="shared" si="6"/>
        <v>0.26431695325021048</v>
      </c>
      <c r="P63" s="5">
        <f t="shared" si="7"/>
        <v>0.11333325757834015</v>
      </c>
      <c r="Q63" s="5">
        <v>11.3645</v>
      </c>
      <c r="R63" s="5">
        <v>24.827999999999999</v>
      </c>
      <c r="S63" s="5">
        <f t="shared" si="8"/>
        <v>0.1657456549100938</v>
      </c>
      <c r="T63" s="5">
        <f t="shared" si="9"/>
        <v>0.4380002434510778</v>
      </c>
    </row>
    <row r="64" spans="1:20" ht="20" customHeight="1" x14ac:dyDescent="0.15">
      <c r="A64" s="25">
        <v>7.9541000000000004</v>
      </c>
      <c r="B64" s="4">
        <v>30.742000000000001</v>
      </c>
      <c r="C64" s="5">
        <f t="shared" si="0"/>
        <v>0.18885409222250979</v>
      </c>
      <c r="D64" s="5">
        <f t="shared" si="1"/>
        <v>0.25284784879465055</v>
      </c>
      <c r="E64" s="5">
        <v>9.6156000000000006</v>
      </c>
      <c r="F64" s="5">
        <v>44.309899999999999</v>
      </c>
      <c r="G64" s="5">
        <f t="shared" si="2"/>
        <v>0.11685868455592825</v>
      </c>
      <c r="H64" s="5">
        <f t="shared" si="3"/>
        <v>0.50774161611392865</v>
      </c>
      <c r="I64" s="5">
        <v>9.8925000000000001</v>
      </c>
      <c r="J64" s="5">
        <v>1.7056</v>
      </c>
      <c r="K64" s="5">
        <f t="shared" si="4"/>
        <v>0.11914095666846117</v>
      </c>
      <c r="L64" s="5">
        <f t="shared" si="5"/>
        <v>5.0092072377405698E-2</v>
      </c>
      <c r="M64" s="5">
        <v>9.8925000000000001</v>
      </c>
      <c r="N64" s="5">
        <v>6.3525999999999998</v>
      </c>
      <c r="O64" s="5">
        <f t="shared" si="6"/>
        <v>0.2687230054600277</v>
      </c>
      <c r="P64" s="5">
        <f t="shared" si="7"/>
        <v>0.12031029245215125</v>
      </c>
      <c r="Q64" s="5">
        <v>11.553900000000001</v>
      </c>
      <c r="R64" s="5">
        <v>20.691099999999999</v>
      </c>
      <c r="S64" s="5">
        <f t="shared" si="8"/>
        <v>0.16850796095435194</v>
      </c>
      <c r="T64" s="5">
        <f t="shared" si="9"/>
        <v>0.36501960839659237</v>
      </c>
    </row>
    <row r="65" spans="1:20" ht="20" customHeight="1" x14ac:dyDescent="0.15">
      <c r="A65" s="25">
        <v>8.0845000000000002</v>
      </c>
      <c r="B65" s="4">
        <v>26.818999999999999</v>
      </c>
      <c r="C65" s="5">
        <f t="shared" si="0"/>
        <v>0.19195017771625708</v>
      </c>
      <c r="D65" s="5">
        <f t="shared" si="1"/>
        <v>0.22058182476168542</v>
      </c>
      <c r="E65" s="5">
        <v>9.7731999999999992</v>
      </c>
      <c r="F65" s="5">
        <v>49.656599999999997</v>
      </c>
      <c r="G65" s="5">
        <f t="shared" si="2"/>
        <v>0.11877400223615768</v>
      </c>
      <c r="H65" s="5">
        <f t="shared" si="3"/>
        <v>0.5690087843737609</v>
      </c>
      <c r="I65" s="5">
        <v>10.054600000000001</v>
      </c>
      <c r="J65" s="5">
        <v>2.3397999999999999</v>
      </c>
      <c r="K65" s="5">
        <f t="shared" si="4"/>
        <v>0.12109321838955873</v>
      </c>
      <c r="L65" s="5">
        <f t="shared" si="5"/>
        <v>6.871800595019574E-2</v>
      </c>
      <c r="M65" s="5">
        <v>10.054600000000001</v>
      </c>
      <c r="N65" s="5">
        <v>6.4452999999999996</v>
      </c>
      <c r="O65" s="5">
        <f t="shared" si="6"/>
        <v>0.27312634123814955</v>
      </c>
      <c r="P65" s="5">
        <f t="shared" si="7"/>
        <v>0.12206591441958417</v>
      </c>
      <c r="Q65" s="5">
        <v>11.7433</v>
      </c>
      <c r="R65" s="5">
        <v>15.1675</v>
      </c>
      <c r="S65" s="5">
        <f t="shared" si="8"/>
        <v>0.17127026699861009</v>
      </c>
      <c r="T65" s="5">
        <f t="shared" si="9"/>
        <v>0.26757566829967067</v>
      </c>
    </row>
    <row r="66" spans="1:20" ht="20" customHeight="1" x14ac:dyDescent="0.15">
      <c r="A66" s="25">
        <v>8.2149000000000001</v>
      </c>
      <c r="B66" s="4">
        <v>25.254999999999999</v>
      </c>
      <c r="C66" s="5">
        <f t="shared" si="0"/>
        <v>0.19504626321000434</v>
      </c>
      <c r="D66" s="5">
        <f t="shared" si="1"/>
        <v>0.20771818428563202</v>
      </c>
      <c r="E66" s="5">
        <v>9.9307999999999996</v>
      </c>
      <c r="F66" s="5">
        <v>54.451799999999999</v>
      </c>
      <c r="G66" s="5">
        <f t="shared" si="2"/>
        <v>0.12068931991638714</v>
      </c>
      <c r="H66" s="5">
        <f t="shared" si="3"/>
        <v>0.6239563829372764</v>
      </c>
      <c r="I66" s="5">
        <v>10.216799999999999</v>
      </c>
      <c r="J66" s="5">
        <v>2.2416999999999998</v>
      </c>
      <c r="K66" s="5">
        <f t="shared" si="4"/>
        <v>0.12304668446705423</v>
      </c>
      <c r="L66" s="5">
        <f t="shared" si="5"/>
        <v>6.5836889451471828E-2</v>
      </c>
      <c r="M66" s="5">
        <v>10.216799999999999</v>
      </c>
      <c r="N66" s="5">
        <v>6.8074000000000003</v>
      </c>
      <c r="O66" s="5">
        <f t="shared" si="6"/>
        <v>0.27753239344796671</v>
      </c>
      <c r="P66" s="5">
        <f t="shared" si="7"/>
        <v>0.12892363517910374</v>
      </c>
      <c r="Q66" s="5">
        <v>11.932700000000001</v>
      </c>
      <c r="R66" s="5">
        <v>16.342099999999999</v>
      </c>
      <c r="S66" s="5">
        <f t="shared" si="8"/>
        <v>0.17403257304286826</v>
      </c>
      <c r="T66" s="5">
        <f t="shared" si="9"/>
        <v>0.28829723612461167</v>
      </c>
    </row>
    <row r="67" spans="1:20" ht="20" customHeight="1" x14ac:dyDescent="0.15">
      <c r="A67" s="25">
        <v>8.3452999999999999</v>
      </c>
      <c r="B67" s="4">
        <v>19.957999999999998</v>
      </c>
      <c r="C67" s="5">
        <f t="shared" ref="C67:C130" si="10">$A67/42.1177</f>
        <v>0.19814234870375164</v>
      </c>
      <c r="D67" s="5">
        <f t="shared" ref="D67:D130" si="11">B67/121.583</f>
        <v>0.16415123824876832</v>
      </c>
      <c r="E67" s="5">
        <v>10.0885</v>
      </c>
      <c r="F67" s="5">
        <v>63.038699999999999</v>
      </c>
      <c r="G67" s="5">
        <f t="shared" ref="G67:G130" si="12">E67/82.284</f>
        <v>0.12260585289971318</v>
      </c>
      <c r="H67" s="5">
        <f t="shared" ref="H67:H130" si="13">F67/87.2686</f>
        <v>0.72235259875831626</v>
      </c>
      <c r="I67" s="5">
        <v>10.379</v>
      </c>
      <c r="J67" s="5">
        <v>2</v>
      </c>
      <c r="K67" s="5">
        <f t="shared" ref="K67:K130" si="14">I67/83.0319</f>
        <v>0.12500015054454974</v>
      </c>
      <c r="L67" s="5">
        <f t="shared" ref="L67:L130" si="15">J67/34.0493</f>
        <v>5.8738358791517002E-2</v>
      </c>
      <c r="M67" s="5">
        <v>10.379</v>
      </c>
      <c r="N67" s="5">
        <v>8.2722999999999995</v>
      </c>
      <c r="O67" s="5">
        <f t="shared" ref="O67:O130" si="16">M67/36.813</f>
        <v>0.28193844565778392</v>
      </c>
      <c r="P67" s="5">
        <f t="shared" ref="P67:P130" si="17">N67/52.8018</f>
        <v>0.15666700756413607</v>
      </c>
      <c r="Q67" s="5">
        <v>12.1221</v>
      </c>
      <c r="R67" s="5">
        <v>13.240500000000001</v>
      </c>
      <c r="S67" s="5">
        <f t="shared" ref="S67:S130" si="18">Q67/68.5659</f>
        <v>0.17679487908712641</v>
      </c>
      <c r="T67" s="5">
        <f t="shared" ref="T67:T130" si="19">R67/56.6849</f>
        <v>0.23358072431988061</v>
      </c>
    </row>
    <row r="68" spans="1:20" ht="20" customHeight="1" x14ac:dyDescent="0.15">
      <c r="A68" s="25">
        <v>8.4756999999999998</v>
      </c>
      <c r="B68" s="4">
        <v>28.43</v>
      </c>
      <c r="C68" s="5">
        <f t="shared" si="10"/>
        <v>0.2012384341974989</v>
      </c>
      <c r="D68" s="5">
        <f t="shared" si="11"/>
        <v>0.23383203243874556</v>
      </c>
      <c r="E68" s="5">
        <v>10.2461</v>
      </c>
      <c r="F68" s="5">
        <v>52.094700000000003</v>
      </c>
      <c r="G68" s="5">
        <f t="shared" si="12"/>
        <v>0.12452117057994264</v>
      </c>
      <c r="H68" s="5">
        <f t="shared" si="13"/>
        <v>0.59694666810284569</v>
      </c>
      <c r="I68" s="5">
        <v>10.5412</v>
      </c>
      <c r="J68" s="5">
        <v>1.2974000000000001</v>
      </c>
      <c r="K68" s="5">
        <f t="shared" si="14"/>
        <v>0.12695361662204527</v>
      </c>
      <c r="L68" s="5">
        <f t="shared" si="15"/>
        <v>3.8103573348057085E-2</v>
      </c>
      <c r="M68" s="5">
        <v>10.5412</v>
      </c>
      <c r="N68" s="5">
        <v>8.8427000000000007</v>
      </c>
      <c r="O68" s="5">
        <f t="shared" si="16"/>
        <v>0.28634449786760108</v>
      </c>
      <c r="P68" s="5">
        <f t="shared" si="17"/>
        <v>0.16746966959459716</v>
      </c>
      <c r="Q68" s="5">
        <v>12.3116</v>
      </c>
      <c r="R68" s="5">
        <v>18.017299999999999</v>
      </c>
      <c r="S68" s="5">
        <f t="shared" si="18"/>
        <v>0.1795586435823055</v>
      </c>
      <c r="T68" s="5">
        <f t="shared" si="19"/>
        <v>0.31785008000366938</v>
      </c>
    </row>
    <row r="69" spans="1:20" ht="20" customHeight="1" x14ac:dyDescent="0.15">
      <c r="A69" s="25">
        <v>8.6060999999999996</v>
      </c>
      <c r="B69" s="4">
        <v>27.516999999999999</v>
      </c>
      <c r="C69" s="5">
        <f t="shared" si="10"/>
        <v>0.20433451969124619</v>
      </c>
      <c r="D69" s="5">
        <f t="shared" si="11"/>
        <v>0.22632275893833842</v>
      </c>
      <c r="E69" s="5">
        <v>10.403700000000001</v>
      </c>
      <c r="F69" s="5">
        <v>61.727200000000003</v>
      </c>
      <c r="G69" s="5">
        <f t="shared" si="12"/>
        <v>0.12643648826017209</v>
      </c>
      <c r="H69" s="5">
        <f t="shared" si="13"/>
        <v>0.70732428387759172</v>
      </c>
      <c r="I69" s="5">
        <v>10.7033</v>
      </c>
      <c r="J69" s="5">
        <v>2.6680000000000001</v>
      </c>
      <c r="K69" s="5">
        <f t="shared" si="14"/>
        <v>0.12890587834314282</v>
      </c>
      <c r="L69" s="5">
        <f t="shared" si="15"/>
        <v>7.8356970627883687E-2</v>
      </c>
      <c r="M69" s="5">
        <v>10.7033</v>
      </c>
      <c r="N69" s="5">
        <v>6.8776999999999999</v>
      </c>
      <c r="O69" s="5">
        <f t="shared" si="16"/>
        <v>0.29074783364572299</v>
      </c>
      <c r="P69" s="5">
        <f t="shared" si="17"/>
        <v>0.13025502918461113</v>
      </c>
      <c r="Q69" s="5">
        <v>12.500999999999999</v>
      </c>
      <c r="R69" s="5">
        <v>25.238399999999999</v>
      </c>
      <c r="S69" s="5">
        <f t="shared" si="18"/>
        <v>0.18232094962656364</v>
      </c>
      <c r="T69" s="5">
        <f t="shared" si="19"/>
        <v>0.44524026680826817</v>
      </c>
    </row>
    <row r="70" spans="1:20" ht="20" customHeight="1" x14ac:dyDescent="0.15">
      <c r="A70" s="25">
        <v>8.7364999999999995</v>
      </c>
      <c r="B70" s="4">
        <v>25.77</v>
      </c>
      <c r="C70" s="5">
        <f t="shared" si="10"/>
        <v>0.20743060518499348</v>
      </c>
      <c r="D70" s="5">
        <f t="shared" si="11"/>
        <v>0.211953973828578</v>
      </c>
      <c r="E70" s="5">
        <v>10.561400000000001</v>
      </c>
      <c r="F70" s="5">
        <v>56.392000000000003</v>
      </c>
      <c r="G70" s="5">
        <f t="shared" si="12"/>
        <v>0.12835302124349812</v>
      </c>
      <c r="H70" s="5">
        <f t="shared" si="13"/>
        <v>0.6461888926830498</v>
      </c>
      <c r="I70" s="5">
        <v>10.865500000000001</v>
      </c>
      <c r="J70" s="5">
        <v>1.9409000000000001</v>
      </c>
      <c r="K70" s="5">
        <f t="shared" si="14"/>
        <v>0.13085934442063835</v>
      </c>
      <c r="L70" s="5">
        <f t="shared" si="15"/>
        <v>5.7002640289227677E-2</v>
      </c>
      <c r="M70" s="5">
        <v>10.865500000000001</v>
      </c>
      <c r="N70" s="5">
        <v>5.7747000000000002</v>
      </c>
      <c r="O70" s="5">
        <f t="shared" si="16"/>
        <v>0.29515388585554014</v>
      </c>
      <c r="P70" s="5">
        <f t="shared" si="17"/>
        <v>0.10936558980943832</v>
      </c>
      <c r="Q70" s="5">
        <v>12.6904</v>
      </c>
      <c r="R70" s="5">
        <v>27.070499999999999</v>
      </c>
      <c r="S70" s="5">
        <f t="shared" si="18"/>
        <v>0.18508325567082179</v>
      </c>
      <c r="T70" s="5">
        <f t="shared" si="19"/>
        <v>0.47756104359362017</v>
      </c>
    </row>
    <row r="71" spans="1:20" ht="20" customHeight="1" x14ac:dyDescent="0.15">
      <c r="A71" s="25">
        <v>8.8668999999999993</v>
      </c>
      <c r="B71" s="4">
        <v>34.18</v>
      </c>
      <c r="C71" s="5">
        <f t="shared" si="10"/>
        <v>0.21052669067874075</v>
      </c>
      <c r="D71" s="5">
        <f t="shared" si="11"/>
        <v>0.28112482830658891</v>
      </c>
      <c r="E71" s="5">
        <v>10.718999999999999</v>
      </c>
      <c r="F71" s="5">
        <v>58.501300000000001</v>
      </c>
      <c r="G71" s="5">
        <f t="shared" si="12"/>
        <v>0.13026833892372755</v>
      </c>
      <c r="H71" s="5">
        <f t="shared" si="13"/>
        <v>0.67035909823235384</v>
      </c>
      <c r="I71" s="5">
        <v>11.027699999999999</v>
      </c>
      <c r="J71" s="5">
        <v>1.1015999999999999</v>
      </c>
      <c r="K71" s="5">
        <f t="shared" si="14"/>
        <v>0.13281281049813384</v>
      </c>
      <c r="L71" s="5">
        <f t="shared" si="15"/>
        <v>3.2353088022367561E-2</v>
      </c>
      <c r="M71" s="5">
        <v>11.027699999999999</v>
      </c>
      <c r="N71" s="5">
        <v>12.0131</v>
      </c>
      <c r="O71" s="5">
        <f t="shared" si="16"/>
        <v>0.2995599380653573</v>
      </c>
      <c r="P71" s="5">
        <f t="shared" si="17"/>
        <v>0.22751307720570133</v>
      </c>
      <c r="Q71" s="5">
        <v>12.879799999999999</v>
      </c>
      <c r="R71" s="5">
        <v>26.489100000000001</v>
      </c>
      <c r="S71" s="5">
        <f t="shared" si="18"/>
        <v>0.18784556171507993</v>
      </c>
      <c r="T71" s="5">
        <f t="shared" si="19"/>
        <v>0.4673043438376005</v>
      </c>
    </row>
    <row r="72" spans="1:20" ht="20" customHeight="1" x14ac:dyDescent="0.15">
      <c r="A72" s="25">
        <v>8.9972999999999992</v>
      </c>
      <c r="B72" s="4">
        <v>34.073999999999998</v>
      </c>
      <c r="C72" s="5">
        <f t="shared" si="10"/>
        <v>0.21362277617248804</v>
      </c>
      <c r="D72" s="5">
        <f t="shared" si="11"/>
        <v>0.28025299589580777</v>
      </c>
      <c r="E72" s="5">
        <v>10.8766</v>
      </c>
      <c r="F72" s="5">
        <v>52.413499999999999</v>
      </c>
      <c r="G72" s="5">
        <f t="shared" si="12"/>
        <v>0.13218365660395701</v>
      </c>
      <c r="H72" s="5">
        <f t="shared" si="13"/>
        <v>0.60059975753019978</v>
      </c>
      <c r="I72" s="5">
        <v>11.1898</v>
      </c>
      <c r="J72" s="5">
        <v>1.4956</v>
      </c>
      <c r="K72" s="5">
        <f t="shared" si="14"/>
        <v>0.13476507221923142</v>
      </c>
      <c r="L72" s="5">
        <f t="shared" si="15"/>
        <v>4.3924544704296416E-2</v>
      </c>
      <c r="M72" s="5">
        <v>11.1898</v>
      </c>
      <c r="N72" s="5">
        <v>9.2746999999999993</v>
      </c>
      <c r="O72" s="5">
        <f t="shared" si="16"/>
        <v>0.30396327384347921</v>
      </c>
      <c r="P72" s="5">
        <f t="shared" si="17"/>
        <v>0.175651208860304</v>
      </c>
      <c r="Q72" s="5">
        <v>13.0692</v>
      </c>
      <c r="R72" s="5">
        <v>20.4285</v>
      </c>
      <c r="S72" s="5">
        <f t="shared" si="18"/>
        <v>0.19060786775933811</v>
      </c>
      <c r="T72" s="5">
        <f t="shared" si="19"/>
        <v>0.3603869813654077</v>
      </c>
    </row>
    <row r="73" spans="1:20" ht="20" customHeight="1" x14ac:dyDescent="0.15">
      <c r="A73" s="25">
        <v>9.1277000000000008</v>
      </c>
      <c r="B73" s="4">
        <v>27.721</v>
      </c>
      <c r="C73" s="5">
        <f t="shared" si="10"/>
        <v>0.21671886166623536</v>
      </c>
      <c r="D73" s="5">
        <f t="shared" si="11"/>
        <v>0.22800062508738886</v>
      </c>
      <c r="E73" s="5">
        <v>11.0343</v>
      </c>
      <c r="F73" s="5">
        <v>53.6721</v>
      </c>
      <c r="G73" s="5">
        <f t="shared" si="12"/>
        <v>0.13410018958728306</v>
      </c>
      <c r="H73" s="5">
        <f t="shared" si="13"/>
        <v>0.6150218979105887</v>
      </c>
      <c r="I73" s="5">
        <v>11.352</v>
      </c>
      <c r="J73" s="5">
        <v>2.6269999999999998</v>
      </c>
      <c r="K73" s="5">
        <f t="shared" si="14"/>
        <v>0.13671853829672695</v>
      </c>
      <c r="L73" s="5">
        <f t="shared" si="15"/>
        <v>7.7152834272657581E-2</v>
      </c>
      <c r="M73" s="5">
        <v>11.352</v>
      </c>
      <c r="N73" s="5">
        <v>7.8356000000000003</v>
      </c>
      <c r="O73" s="5">
        <f t="shared" si="16"/>
        <v>0.30836932605329637</v>
      </c>
      <c r="P73" s="5">
        <f t="shared" si="17"/>
        <v>0.14839645618141806</v>
      </c>
      <c r="Q73" s="5">
        <v>13.258599999999999</v>
      </c>
      <c r="R73" s="5">
        <v>18.787700000000001</v>
      </c>
      <c r="S73" s="5">
        <f t="shared" si="18"/>
        <v>0.19337017380359625</v>
      </c>
      <c r="T73" s="5">
        <f t="shared" si="19"/>
        <v>0.33144100104260571</v>
      </c>
    </row>
    <row r="74" spans="1:20" ht="20" customHeight="1" x14ac:dyDescent="0.15">
      <c r="A74" s="25">
        <v>9.2581000000000007</v>
      </c>
      <c r="B74" s="4">
        <v>27.033000000000001</v>
      </c>
      <c r="C74" s="5">
        <f t="shared" si="10"/>
        <v>0.21981494715998265</v>
      </c>
      <c r="D74" s="5">
        <f t="shared" si="11"/>
        <v>0.2223419392513756</v>
      </c>
      <c r="E74" s="5">
        <v>11.1919</v>
      </c>
      <c r="F74" s="5">
        <v>54.501899999999999</v>
      </c>
      <c r="G74" s="5">
        <f t="shared" si="12"/>
        <v>0.13601550726751252</v>
      </c>
      <c r="H74" s="5">
        <f t="shared" si="13"/>
        <v>0.62453047258693273</v>
      </c>
      <c r="I74" s="5">
        <v>11.514200000000001</v>
      </c>
      <c r="J74" s="5">
        <v>2.2172999999999998</v>
      </c>
      <c r="K74" s="5">
        <f t="shared" si="14"/>
        <v>0.13867200437422245</v>
      </c>
      <c r="L74" s="5">
        <f t="shared" si="15"/>
        <v>6.5120281474215322E-2</v>
      </c>
      <c r="M74" s="5">
        <v>11.514200000000001</v>
      </c>
      <c r="N74" s="5">
        <v>6.3929</v>
      </c>
      <c r="O74" s="5">
        <f t="shared" si="16"/>
        <v>0.31277537826311358</v>
      </c>
      <c r="P74" s="5">
        <f t="shared" si="17"/>
        <v>0.12107352400865122</v>
      </c>
      <c r="Q74" s="5">
        <v>13.448</v>
      </c>
      <c r="R74" s="5">
        <v>28.359200000000001</v>
      </c>
      <c r="S74" s="5">
        <f t="shared" si="18"/>
        <v>0.1961324798478544</v>
      </c>
      <c r="T74" s="5">
        <f t="shared" si="19"/>
        <v>0.50029549315602573</v>
      </c>
    </row>
    <row r="75" spans="1:20" ht="20" customHeight="1" x14ac:dyDescent="0.15">
      <c r="A75" s="25">
        <v>9.3885000000000005</v>
      </c>
      <c r="B75" s="4">
        <v>25.36</v>
      </c>
      <c r="C75" s="5">
        <f t="shared" si="10"/>
        <v>0.22291103265372991</v>
      </c>
      <c r="D75" s="5">
        <f t="shared" si="11"/>
        <v>0.20858179186234918</v>
      </c>
      <c r="E75" s="5">
        <v>11.349500000000001</v>
      </c>
      <c r="F75" s="5">
        <v>50.699199999999998</v>
      </c>
      <c r="G75" s="5">
        <f t="shared" si="12"/>
        <v>0.13793082494774198</v>
      </c>
      <c r="H75" s="5">
        <f t="shared" si="13"/>
        <v>0.58095580770173916</v>
      </c>
      <c r="I75" s="5">
        <v>11.676399999999999</v>
      </c>
      <c r="J75" s="5">
        <v>2.4687999999999999</v>
      </c>
      <c r="K75" s="5">
        <f t="shared" si="14"/>
        <v>0.14062547045171794</v>
      </c>
      <c r="L75" s="5">
        <f t="shared" si="15"/>
        <v>7.2506630092248586E-2</v>
      </c>
      <c r="M75" s="5">
        <v>11.676399999999999</v>
      </c>
      <c r="N75" s="5">
        <v>8.1100999999999992</v>
      </c>
      <c r="O75" s="5">
        <f t="shared" si="16"/>
        <v>0.31718143047293074</v>
      </c>
      <c r="P75" s="5">
        <f t="shared" si="17"/>
        <v>0.15359514258983595</v>
      </c>
      <c r="Q75" s="5">
        <v>13.6374</v>
      </c>
      <c r="R75" s="5">
        <v>35.402099999999997</v>
      </c>
      <c r="S75" s="5">
        <f t="shared" si="18"/>
        <v>0.19889478589211254</v>
      </c>
      <c r="T75" s="5">
        <f t="shared" si="19"/>
        <v>0.62454198560816021</v>
      </c>
    </row>
    <row r="76" spans="1:20" ht="20" customHeight="1" x14ac:dyDescent="0.15">
      <c r="A76" s="25">
        <v>9.5189000000000004</v>
      </c>
      <c r="B76" s="4">
        <v>24.189</v>
      </c>
      <c r="C76" s="5">
        <f t="shared" si="10"/>
        <v>0.2260071181474772</v>
      </c>
      <c r="D76" s="5">
        <f t="shared" si="11"/>
        <v>0.19895051117343707</v>
      </c>
      <c r="E76" s="5">
        <v>11.507099999999999</v>
      </c>
      <c r="F76" s="5">
        <v>43.703800000000001</v>
      </c>
      <c r="G76" s="5">
        <f t="shared" si="12"/>
        <v>0.1398461426279714</v>
      </c>
      <c r="H76" s="5">
        <f t="shared" si="13"/>
        <v>0.50079639182936353</v>
      </c>
      <c r="I76" s="5">
        <v>11.8385</v>
      </c>
      <c r="J76" s="5">
        <v>3.5225</v>
      </c>
      <c r="K76" s="5">
        <f t="shared" si="14"/>
        <v>0.14257773217281552</v>
      </c>
      <c r="L76" s="5">
        <f t="shared" si="15"/>
        <v>0.10345293442155933</v>
      </c>
      <c r="M76" s="5">
        <v>11.8385</v>
      </c>
      <c r="N76" s="5">
        <v>10.724500000000001</v>
      </c>
      <c r="O76" s="5">
        <f t="shared" si="16"/>
        <v>0.32158476625105259</v>
      </c>
      <c r="P76" s="5">
        <f t="shared" si="17"/>
        <v>0.20310860614600262</v>
      </c>
      <c r="Q76" s="5">
        <v>13.8268</v>
      </c>
      <c r="R76" s="5">
        <v>28.302399999999999</v>
      </c>
      <c r="S76" s="5">
        <f t="shared" si="18"/>
        <v>0.20165709193637071</v>
      </c>
      <c r="T76" s="5">
        <f t="shared" si="19"/>
        <v>0.49929346263290575</v>
      </c>
    </row>
    <row r="77" spans="1:20" ht="20" customHeight="1" x14ac:dyDescent="0.15">
      <c r="A77" s="25">
        <v>9.6493000000000002</v>
      </c>
      <c r="B77" s="4">
        <v>27.318000000000001</v>
      </c>
      <c r="C77" s="5">
        <f t="shared" si="10"/>
        <v>0.2291032036412245</v>
      </c>
      <c r="D77" s="5">
        <f t="shared" si="11"/>
        <v>0.22468601695960785</v>
      </c>
      <c r="E77" s="5">
        <v>11.6648</v>
      </c>
      <c r="F77" s="5">
        <v>41.741900000000001</v>
      </c>
      <c r="G77" s="5">
        <f t="shared" si="12"/>
        <v>0.14176267561129743</v>
      </c>
      <c r="H77" s="5">
        <f t="shared" si="13"/>
        <v>0.47831522449082486</v>
      </c>
      <c r="I77" s="5">
        <v>12.0007</v>
      </c>
      <c r="J77" s="5">
        <v>1.2929999999999999</v>
      </c>
      <c r="K77" s="5">
        <f t="shared" si="14"/>
        <v>0.14453119825031105</v>
      </c>
      <c r="L77" s="5">
        <f t="shared" si="15"/>
        <v>3.7974348958715737E-2</v>
      </c>
      <c r="M77" s="5">
        <v>12.0007</v>
      </c>
      <c r="N77" s="5">
        <v>9.6094000000000008</v>
      </c>
      <c r="O77" s="5">
        <f t="shared" si="16"/>
        <v>0.3259908184608698</v>
      </c>
      <c r="P77" s="5">
        <f t="shared" si="17"/>
        <v>0.1819900079163968</v>
      </c>
      <c r="Q77" s="5">
        <v>14.0162</v>
      </c>
      <c r="R77" s="5">
        <v>19.305099999999999</v>
      </c>
      <c r="S77" s="5">
        <f t="shared" si="18"/>
        <v>0.20441939798062886</v>
      </c>
      <c r="T77" s="5">
        <f t="shared" si="19"/>
        <v>0.34056865232187056</v>
      </c>
    </row>
    <row r="78" spans="1:20" ht="20" customHeight="1" x14ac:dyDescent="0.15">
      <c r="A78" s="25">
        <v>9.7796000000000003</v>
      </c>
      <c r="B78" s="4">
        <v>24.943000000000001</v>
      </c>
      <c r="C78" s="5">
        <f t="shared" si="10"/>
        <v>0.23219691483628024</v>
      </c>
      <c r="D78" s="5">
        <f t="shared" si="11"/>
        <v>0.20515203605767254</v>
      </c>
      <c r="E78" s="5">
        <v>11.8224</v>
      </c>
      <c r="F78" s="5">
        <v>44.996299999999998</v>
      </c>
      <c r="G78" s="5">
        <f t="shared" si="12"/>
        <v>0.14367799329152689</v>
      </c>
      <c r="H78" s="5">
        <f t="shared" si="13"/>
        <v>0.51560698808047789</v>
      </c>
      <c r="I78" s="5">
        <v>12.1629</v>
      </c>
      <c r="J78" s="5">
        <v>1.7778</v>
      </c>
      <c r="K78" s="5">
        <f t="shared" si="14"/>
        <v>0.14648466432780655</v>
      </c>
      <c r="L78" s="5">
        <f t="shared" si="15"/>
        <v>5.2212527129779467E-2</v>
      </c>
      <c r="M78" s="5">
        <v>12.1629</v>
      </c>
      <c r="N78" s="5">
        <v>8.5111000000000008</v>
      </c>
      <c r="O78" s="5">
        <f t="shared" si="16"/>
        <v>0.33039687067068696</v>
      </c>
      <c r="P78" s="5">
        <f t="shared" si="17"/>
        <v>0.16118958065823516</v>
      </c>
      <c r="Q78" s="5">
        <v>14.2056</v>
      </c>
      <c r="R78" s="5">
        <v>17.670200000000001</v>
      </c>
      <c r="S78" s="5">
        <f t="shared" si="18"/>
        <v>0.207181704024887</v>
      </c>
      <c r="T78" s="5">
        <f t="shared" si="19"/>
        <v>0.31172675615551942</v>
      </c>
    </row>
    <row r="79" spans="1:20" ht="20" customHeight="1" x14ac:dyDescent="0.15">
      <c r="A79" s="25">
        <v>9.91</v>
      </c>
      <c r="B79" s="4">
        <v>23.349</v>
      </c>
      <c r="C79" s="5">
        <f t="shared" si="10"/>
        <v>0.23529300033002754</v>
      </c>
      <c r="D79" s="5">
        <f t="shared" si="11"/>
        <v>0.19204165055969996</v>
      </c>
      <c r="E79" s="5">
        <v>11.98</v>
      </c>
      <c r="F79" s="5">
        <v>42.154899999999998</v>
      </c>
      <c r="G79" s="5">
        <f t="shared" si="12"/>
        <v>0.14559331097175635</v>
      </c>
      <c r="H79" s="5">
        <f t="shared" si="13"/>
        <v>0.48304773996603584</v>
      </c>
      <c r="I79" s="5">
        <v>12.324999999999999</v>
      </c>
      <c r="J79" s="5">
        <v>1.6406000000000001</v>
      </c>
      <c r="K79" s="5">
        <f t="shared" si="14"/>
        <v>0.1484369260489041</v>
      </c>
      <c r="L79" s="5">
        <f t="shared" si="15"/>
        <v>4.8183075716681401E-2</v>
      </c>
      <c r="M79" s="5">
        <v>12.324999999999999</v>
      </c>
      <c r="N79" s="5">
        <v>11.169600000000001</v>
      </c>
      <c r="O79" s="5">
        <f t="shared" si="16"/>
        <v>0.33480020644880881</v>
      </c>
      <c r="P79" s="5">
        <f t="shared" si="17"/>
        <v>0.21153824301444271</v>
      </c>
      <c r="Q79" s="5">
        <v>14.395</v>
      </c>
      <c r="R79" s="5">
        <v>20.9815</v>
      </c>
      <c r="S79" s="5">
        <f t="shared" si="18"/>
        <v>0.20994401006914515</v>
      </c>
      <c r="T79" s="5">
        <f t="shared" si="19"/>
        <v>0.37014266585986744</v>
      </c>
    </row>
    <row r="80" spans="1:20" ht="20" customHeight="1" x14ac:dyDescent="0.15">
      <c r="A80" s="25">
        <v>10.0404</v>
      </c>
      <c r="B80" s="4">
        <v>24.344999999999999</v>
      </c>
      <c r="C80" s="5">
        <f t="shared" si="10"/>
        <v>0.2383890858237748</v>
      </c>
      <c r="D80" s="5">
        <f t="shared" si="11"/>
        <v>0.20023358528741683</v>
      </c>
      <c r="E80" s="5">
        <v>12.137700000000001</v>
      </c>
      <c r="F80" s="5">
        <v>43.012700000000002</v>
      </c>
      <c r="G80" s="5">
        <f t="shared" si="12"/>
        <v>0.1475098439550824</v>
      </c>
      <c r="H80" s="5">
        <f t="shared" si="13"/>
        <v>0.4928771631491739</v>
      </c>
      <c r="I80" s="5">
        <v>12.4872</v>
      </c>
      <c r="J80" s="5">
        <v>1.8895999999999999</v>
      </c>
      <c r="K80" s="5">
        <f t="shared" si="14"/>
        <v>0.15039039212639962</v>
      </c>
      <c r="L80" s="5">
        <f t="shared" si="15"/>
        <v>5.5496001386225263E-2</v>
      </c>
      <c r="M80" s="5">
        <v>12.4872</v>
      </c>
      <c r="N80" s="5">
        <v>12.6699</v>
      </c>
      <c r="O80" s="5">
        <f t="shared" si="16"/>
        <v>0.33920625865862597</v>
      </c>
      <c r="P80" s="5">
        <f t="shared" si="17"/>
        <v>0.23995204708930379</v>
      </c>
      <c r="Q80" s="5">
        <v>14.5845</v>
      </c>
      <c r="R80" s="5">
        <v>30.9207</v>
      </c>
      <c r="S80" s="5">
        <f t="shared" si="18"/>
        <v>0.21270777456432424</v>
      </c>
      <c r="T80" s="5">
        <f t="shared" si="19"/>
        <v>0.54548389429989297</v>
      </c>
    </row>
    <row r="81" spans="1:20" ht="20" customHeight="1" x14ac:dyDescent="0.15">
      <c r="A81" s="25">
        <v>10.1708</v>
      </c>
      <c r="B81" s="4">
        <v>23.741</v>
      </c>
      <c r="C81" s="5">
        <f t="shared" si="10"/>
        <v>0.24148517131752209</v>
      </c>
      <c r="D81" s="5">
        <f t="shared" si="11"/>
        <v>0.19526578551277729</v>
      </c>
      <c r="E81" s="5">
        <v>12.295299999999999</v>
      </c>
      <c r="F81" s="5">
        <v>53.9664</v>
      </c>
      <c r="G81" s="5">
        <f t="shared" si="12"/>
        <v>0.14942516163531183</v>
      </c>
      <c r="H81" s="5">
        <f t="shared" si="13"/>
        <v>0.61839424489449812</v>
      </c>
      <c r="I81" s="5">
        <v>12.6494</v>
      </c>
      <c r="J81" s="5">
        <v>2.1680000000000001</v>
      </c>
      <c r="K81" s="5">
        <f t="shared" si="14"/>
        <v>0.15234385820389515</v>
      </c>
      <c r="L81" s="5">
        <f t="shared" si="15"/>
        <v>6.3672380930004435E-2</v>
      </c>
      <c r="M81" s="5">
        <v>12.6494</v>
      </c>
      <c r="N81" s="5">
        <v>13.4947</v>
      </c>
      <c r="O81" s="5">
        <f t="shared" si="16"/>
        <v>0.34361231086844318</v>
      </c>
      <c r="P81" s="5">
        <f t="shared" si="17"/>
        <v>0.25557272668734776</v>
      </c>
      <c r="Q81" s="5">
        <v>14.773899999999999</v>
      </c>
      <c r="R81" s="5">
        <v>33.508699999999997</v>
      </c>
      <c r="S81" s="5">
        <f t="shared" si="18"/>
        <v>0.21547008060858239</v>
      </c>
      <c r="T81" s="5">
        <f t="shared" si="19"/>
        <v>0.5911397920786664</v>
      </c>
    </row>
    <row r="82" spans="1:20" ht="20" customHeight="1" x14ac:dyDescent="0.15">
      <c r="A82" s="25">
        <v>10.3012</v>
      </c>
      <c r="B82" s="4">
        <v>17.149999999999999</v>
      </c>
      <c r="C82" s="5">
        <f t="shared" si="10"/>
        <v>0.24458125681126938</v>
      </c>
      <c r="D82" s="5">
        <f t="shared" si="11"/>
        <v>0.14105590419713282</v>
      </c>
      <c r="E82" s="5">
        <v>12.4529</v>
      </c>
      <c r="F82" s="5">
        <v>48.091099999999997</v>
      </c>
      <c r="G82" s="5">
        <f t="shared" si="12"/>
        <v>0.15134047931554129</v>
      </c>
      <c r="H82" s="5">
        <f t="shared" si="13"/>
        <v>0.55106991518140536</v>
      </c>
      <c r="I82" s="5">
        <v>12.8116</v>
      </c>
      <c r="J82" s="5">
        <v>2.4384999999999999</v>
      </c>
      <c r="K82" s="5">
        <f t="shared" si="14"/>
        <v>0.15429732428139067</v>
      </c>
      <c r="L82" s="5">
        <f t="shared" si="15"/>
        <v>7.1616743956557108E-2</v>
      </c>
      <c r="M82" s="5">
        <v>12.8116</v>
      </c>
      <c r="N82" s="5">
        <v>11.2288</v>
      </c>
      <c r="O82" s="5">
        <f t="shared" si="16"/>
        <v>0.3480183630782604</v>
      </c>
      <c r="P82" s="5">
        <f t="shared" si="17"/>
        <v>0.21265941691381732</v>
      </c>
      <c r="Q82" s="5">
        <v>14.9633</v>
      </c>
      <c r="R82" s="5">
        <v>30.279599999999999</v>
      </c>
      <c r="S82" s="5">
        <f t="shared" si="18"/>
        <v>0.21823238665284056</v>
      </c>
      <c r="T82" s="5">
        <f t="shared" si="19"/>
        <v>0.53417400401165038</v>
      </c>
    </row>
    <row r="83" spans="1:20" ht="20" customHeight="1" x14ac:dyDescent="0.15">
      <c r="A83" s="25">
        <v>10.4316</v>
      </c>
      <c r="B83" s="4">
        <v>14.667999999999999</v>
      </c>
      <c r="C83" s="5">
        <f t="shared" si="10"/>
        <v>0.24767734230501665</v>
      </c>
      <c r="D83" s="5">
        <f t="shared" si="11"/>
        <v>0.12064186605035243</v>
      </c>
      <c r="E83" s="5">
        <v>12.6106</v>
      </c>
      <c r="F83" s="5">
        <v>41.554299999999998</v>
      </c>
      <c r="G83" s="5">
        <f t="shared" si="12"/>
        <v>0.15325701229886732</v>
      </c>
      <c r="H83" s="5">
        <f t="shared" si="13"/>
        <v>0.47616553949530521</v>
      </c>
      <c r="I83" s="5">
        <v>12.973699999999999</v>
      </c>
      <c r="J83" s="5">
        <v>0.25</v>
      </c>
      <c r="K83" s="5">
        <f t="shared" si="14"/>
        <v>0.1562495860024882</v>
      </c>
      <c r="L83" s="5">
        <f t="shared" si="15"/>
        <v>7.3422948489396253E-3</v>
      </c>
      <c r="M83" s="5">
        <v>12.973699999999999</v>
      </c>
      <c r="N83" s="5">
        <v>7.6200999999999999</v>
      </c>
      <c r="O83" s="5">
        <f t="shared" si="16"/>
        <v>0.35242169885638219</v>
      </c>
      <c r="P83" s="5">
        <f t="shared" si="17"/>
        <v>0.14431515592271477</v>
      </c>
      <c r="Q83" s="5">
        <v>15.152699999999999</v>
      </c>
      <c r="R83" s="5">
        <v>19.530899999999999</v>
      </c>
      <c r="S83" s="5">
        <f t="shared" si="18"/>
        <v>0.2209946926970987</v>
      </c>
      <c r="T83" s="5">
        <f t="shared" si="19"/>
        <v>0.34455207647892117</v>
      </c>
    </row>
    <row r="84" spans="1:20" ht="20" customHeight="1" x14ac:dyDescent="0.15">
      <c r="A84" s="25">
        <v>10.561999999999999</v>
      </c>
      <c r="B84" s="4">
        <v>10.220000000000001</v>
      </c>
      <c r="C84" s="5">
        <f t="shared" si="10"/>
        <v>0.25077342779876394</v>
      </c>
      <c r="D84" s="5">
        <f t="shared" si="11"/>
        <v>8.4057804133801609E-2</v>
      </c>
      <c r="E84" s="5">
        <v>12.7682</v>
      </c>
      <c r="F84" s="5">
        <v>47.910800000000002</v>
      </c>
      <c r="G84" s="5">
        <f t="shared" si="12"/>
        <v>0.15517232997909677</v>
      </c>
      <c r="H84" s="5">
        <f t="shared" si="13"/>
        <v>0.54900387997515709</v>
      </c>
      <c r="I84" s="5">
        <v>13.135899999999999</v>
      </c>
      <c r="J84" s="5">
        <v>1.3218000000000001</v>
      </c>
      <c r="K84" s="5">
        <f t="shared" si="14"/>
        <v>0.15820305207998372</v>
      </c>
      <c r="L84" s="5">
        <f t="shared" si="15"/>
        <v>3.8820181325313591E-2</v>
      </c>
      <c r="M84" s="5">
        <v>13.135899999999999</v>
      </c>
      <c r="N84" s="5">
        <v>8.0246999999999993</v>
      </c>
      <c r="O84" s="5">
        <f t="shared" si="16"/>
        <v>0.35682775106619941</v>
      </c>
      <c r="P84" s="5">
        <f t="shared" si="17"/>
        <v>0.1519777734849948</v>
      </c>
      <c r="Q84" s="5">
        <v>15.3421</v>
      </c>
      <c r="R84" s="5">
        <v>15.531000000000001</v>
      </c>
      <c r="S84" s="5">
        <f t="shared" si="18"/>
        <v>0.22375699874135685</v>
      </c>
      <c r="T84" s="5">
        <f t="shared" si="19"/>
        <v>0.27398831081998909</v>
      </c>
    </row>
    <row r="85" spans="1:20" ht="20" customHeight="1" x14ac:dyDescent="0.15">
      <c r="A85" s="25">
        <v>10.692399999999999</v>
      </c>
      <c r="B85" s="4">
        <v>11.952</v>
      </c>
      <c r="C85" s="5">
        <f t="shared" si="10"/>
        <v>0.25386951329251123</v>
      </c>
      <c r="D85" s="5">
        <f t="shared" si="11"/>
        <v>9.8303216732602422E-2</v>
      </c>
      <c r="E85" s="5">
        <v>12.925800000000001</v>
      </c>
      <c r="F85" s="5">
        <v>57.001300000000001</v>
      </c>
      <c r="G85" s="5">
        <f t="shared" si="12"/>
        <v>0.15708764765932623</v>
      </c>
      <c r="H85" s="5">
        <f t="shared" si="13"/>
        <v>0.65317078536839135</v>
      </c>
      <c r="I85" s="5">
        <v>13.2981</v>
      </c>
      <c r="J85" s="5">
        <v>2.4727000000000001</v>
      </c>
      <c r="K85" s="5">
        <f t="shared" si="14"/>
        <v>0.16015651815747925</v>
      </c>
      <c r="L85" s="5">
        <f t="shared" si="15"/>
        <v>7.2621169891892046E-2</v>
      </c>
      <c r="M85" s="5">
        <v>13.2981</v>
      </c>
      <c r="N85" s="5">
        <v>8.9064999999999994</v>
      </c>
      <c r="O85" s="5">
        <f t="shared" si="16"/>
        <v>0.36123380327601662</v>
      </c>
      <c r="P85" s="5">
        <f t="shared" si="17"/>
        <v>0.16867796173615293</v>
      </c>
      <c r="Q85" s="5">
        <v>15.531499999999999</v>
      </c>
      <c r="R85" s="5">
        <v>22.397099999999998</v>
      </c>
      <c r="S85" s="5">
        <f t="shared" si="18"/>
        <v>0.22651930478561499</v>
      </c>
      <c r="T85" s="5">
        <f t="shared" si="19"/>
        <v>0.39511580685508835</v>
      </c>
    </row>
    <row r="86" spans="1:20" ht="20" customHeight="1" x14ac:dyDescent="0.15">
      <c r="A86" s="25">
        <v>10.822800000000001</v>
      </c>
      <c r="B86" s="4">
        <v>16.428000000000001</v>
      </c>
      <c r="C86" s="5">
        <f t="shared" si="10"/>
        <v>0.25696559878625852</v>
      </c>
      <c r="D86" s="5">
        <f t="shared" si="11"/>
        <v>0.1351175740029445</v>
      </c>
      <c r="E86" s="5">
        <v>13.083500000000001</v>
      </c>
      <c r="F86" s="5">
        <v>46.859400000000001</v>
      </c>
      <c r="G86" s="5">
        <f t="shared" si="12"/>
        <v>0.15900418064265229</v>
      </c>
      <c r="H86" s="5">
        <f t="shared" si="13"/>
        <v>0.53695601854504371</v>
      </c>
      <c r="I86" s="5">
        <v>13.4602</v>
      </c>
      <c r="J86" s="5">
        <v>2.6328</v>
      </c>
      <c r="K86" s="5">
        <f t="shared" si="14"/>
        <v>0.1621087798785768</v>
      </c>
      <c r="L86" s="5">
        <f t="shared" si="15"/>
        <v>7.7323175513152986E-2</v>
      </c>
      <c r="M86" s="5">
        <v>13.4602</v>
      </c>
      <c r="N86" s="5">
        <v>12.2326</v>
      </c>
      <c r="O86" s="5">
        <f t="shared" si="16"/>
        <v>0.36563713905413847</v>
      </c>
      <c r="P86" s="5">
        <f t="shared" si="17"/>
        <v>0.23167013245760559</v>
      </c>
      <c r="Q86" s="5">
        <v>15.7209</v>
      </c>
      <c r="R86" s="5">
        <v>17.095400000000001</v>
      </c>
      <c r="S86" s="5">
        <f t="shared" si="18"/>
        <v>0.22928161082987317</v>
      </c>
      <c r="T86" s="5">
        <f t="shared" si="19"/>
        <v>0.30158648952366507</v>
      </c>
    </row>
    <row r="87" spans="1:20" ht="20" customHeight="1" x14ac:dyDescent="0.15">
      <c r="A87" s="25">
        <v>10.953200000000001</v>
      </c>
      <c r="B87" s="4">
        <v>14.898</v>
      </c>
      <c r="C87" s="5">
        <f t="shared" si="10"/>
        <v>0.26006168428000581</v>
      </c>
      <c r="D87" s="5">
        <f t="shared" si="11"/>
        <v>0.12253357788506616</v>
      </c>
      <c r="E87" s="5">
        <v>13.241099999999999</v>
      </c>
      <c r="F87" s="5">
        <v>47.2669</v>
      </c>
      <c r="G87" s="5">
        <f t="shared" si="12"/>
        <v>0.16091949832288172</v>
      </c>
      <c r="H87" s="5">
        <f t="shared" si="13"/>
        <v>0.54162551020642014</v>
      </c>
      <c r="I87" s="5">
        <v>13.622400000000001</v>
      </c>
      <c r="J87" s="5">
        <v>1.2656000000000001</v>
      </c>
      <c r="K87" s="5">
        <f t="shared" si="14"/>
        <v>0.16406224595607233</v>
      </c>
      <c r="L87" s="5">
        <f t="shared" si="15"/>
        <v>3.7169633443271961E-2</v>
      </c>
      <c r="M87" s="5">
        <v>13.622400000000001</v>
      </c>
      <c r="N87" s="5">
        <v>8.9944000000000006</v>
      </c>
      <c r="O87" s="5">
        <f t="shared" si="16"/>
        <v>0.37004319126395568</v>
      </c>
      <c r="P87" s="5">
        <f t="shared" si="17"/>
        <v>0.17034267771174469</v>
      </c>
      <c r="Q87" s="5">
        <v>15.910299999999999</v>
      </c>
      <c r="R87" s="5">
        <v>9.5397999999999996</v>
      </c>
      <c r="S87" s="5">
        <f t="shared" si="18"/>
        <v>0.23204391687413131</v>
      </c>
      <c r="T87" s="5">
        <f t="shared" si="19"/>
        <v>0.16829526028977734</v>
      </c>
    </row>
    <row r="88" spans="1:20" ht="20" customHeight="1" x14ac:dyDescent="0.15">
      <c r="A88" s="25">
        <v>11.083600000000001</v>
      </c>
      <c r="B88" s="4">
        <v>20.945</v>
      </c>
      <c r="C88" s="5">
        <f t="shared" si="10"/>
        <v>0.2631577697737531</v>
      </c>
      <c r="D88" s="5">
        <f t="shared" si="11"/>
        <v>0.17226914946990945</v>
      </c>
      <c r="E88" s="5">
        <v>13.3987</v>
      </c>
      <c r="F88" s="5">
        <v>46.119300000000003</v>
      </c>
      <c r="G88" s="5">
        <f t="shared" si="12"/>
        <v>0.16283481600311117</v>
      </c>
      <c r="H88" s="5">
        <f t="shared" si="13"/>
        <v>0.52847530497796458</v>
      </c>
      <c r="I88" s="5">
        <v>13.784599999999999</v>
      </c>
      <c r="J88" s="5">
        <v>1.9697</v>
      </c>
      <c r="K88" s="5">
        <f t="shared" si="14"/>
        <v>0.16601571203356782</v>
      </c>
      <c r="L88" s="5">
        <f t="shared" si="15"/>
        <v>5.7848472655825517E-2</v>
      </c>
      <c r="M88" s="5">
        <v>13.784599999999999</v>
      </c>
      <c r="N88" s="5">
        <v>8.2142999999999997</v>
      </c>
      <c r="O88" s="5">
        <f t="shared" si="16"/>
        <v>0.37444924347377279</v>
      </c>
      <c r="P88" s="5">
        <f t="shared" si="17"/>
        <v>0.15556856016272172</v>
      </c>
      <c r="Q88" s="5">
        <v>16.099699999999999</v>
      </c>
      <c r="R88" s="5">
        <v>14.3714</v>
      </c>
      <c r="S88" s="5">
        <f t="shared" si="18"/>
        <v>0.23480622291838946</v>
      </c>
      <c r="T88" s="5">
        <f t="shared" si="19"/>
        <v>0.25353136373178747</v>
      </c>
    </row>
    <row r="89" spans="1:20" ht="20" customHeight="1" x14ac:dyDescent="0.15">
      <c r="A89" s="25">
        <v>11.214</v>
      </c>
      <c r="B89" s="4">
        <v>15.616</v>
      </c>
      <c r="C89" s="5">
        <f t="shared" si="10"/>
        <v>0.26625385526750039</v>
      </c>
      <c r="D89" s="5">
        <f t="shared" si="11"/>
        <v>0.1284390087429986</v>
      </c>
      <c r="E89" s="5">
        <v>13.5564</v>
      </c>
      <c r="F89" s="5">
        <v>42.161700000000003</v>
      </c>
      <c r="G89" s="5">
        <f t="shared" si="12"/>
        <v>0.1647513489864372</v>
      </c>
      <c r="H89" s="5">
        <f t="shared" si="13"/>
        <v>0.48312566031768583</v>
      </c>
      <c r="I89" s="5">
        <v>13.9468</v>
      </c>
      <c r="J89" s="5">
        <v>1.5117</v>
      </c>
      <c r="K89" s="5">
        <f t="shared" si="14"/>
        <v>0.16796917811106335</v>
      </c>
      <c r="L89" s="5">
        <f t="shared" si="15"/>
        <v>4.4397388492568128E-2</v>
      </c>
      <c r="M89" s="5">
        <v>13.9468</v>
      </c>
      <c r="N89" s="5">
        <v>8.9779999999999998</v>
      </c>
      <c r="O89" s="5">
        <f t="shared" si="16"/>
        <v>0.37885529568359</v>
      </c>
      <c r="P89" s="5">
        <f t="shared" si="17"/>
        <v>0.1700320822396206</v>
      </c>
      <c r="Q89" s="5">
        <v>16.289100000000001</v>
      </c>
      <c r="R89" s="5">
        <v>9.0497999999999994</v>
      </c>
      <c r="S89" s="5">
        <f t="shared" si="18"/>
        <v>0.23756852896264763</v>
      </c>
      <c r="T89" s="5">
        <f t="shared" si="19"/>
        <v>0.15965098288962315</v>
      </c>
    </row>
    <row r="90" spans="1:20" ht="20" customHeight="1" x14ac:dyDescent="0.15">
      <c r="A90" s="25">
        <v>11.3444</v>
      </c>
      <c r="B90" s="4">
        <v>15.117000000000001</v>
      </c>
      <c r="C90" s="5">
        <f t="shared" si="10"/>
        <v>0.26934994076124763</v>
      </c>
      <c r="D90" s="5">
        <f t="shared" si="11"/>
        <v>0.12433481654507621</v>
      </c>
      <c r="E90" s="5">
        <v>13.714</v>
      </c>
      <c r="F90" s="5">
        <v>40.444400000000002</v>
      </c>
      <c r="G90" s="5">
        <f t="shared" si="12"/>
        <v>0.16666666666666666</v>
      </c>
      <c r="H90" s="5">
        <f t="shared" si="13"/>
        <v>0.46344733386349729</v>
      </c>
      <c r="I90" s="5">
        <v>14.1089</v>
      </c>
      <c r="J90" s="5">
        <v>1.8125</v>
      </c>
      <c r="K90" s="5">
        <f t="shared" si="14"/>
        <v>0.1699214398321609</v>
      </c>
      <c r="L90" s="5">
        <f t="shared" si="15"/>
        <v>5.3231637654812286E-2</v>
      </c>
      <c r="M90" s="5">
        <v>14.1089</v>
      </c>
      <c r="N90" s="5">
        <v>7.1013000000000002</v>
      </c>
      <c r="O90" s="5">
        <f t="shared" si="16"/>
        <v>0.38325863146171185</v>
      </c>
      <c r="P90" s="5">
        <f t="shared" si="17"/>
        <v>0.13448973330454644</v>
      </c>
      <c r="Q90" s="5">
        <v>16.4785</v>
      </c>
      <c r="R90" s="5">
        <v>8.7885000000000009</v>
      </c>
      <c r="S90" s="5">
        <f t="shared" si="18"/>
        <v>0.24033083500690577</v>
      </c>
      <c r="T90" s="5">
        <f t="shared" si="19"/>
        <v>0.15504128965562258</v>
      </c>
    </row>
    <row r="91" spans="1:20" ht="20" customHeight="1" x14ac:dyDescent="0.15">
      <c r="A91" s="25">
        <v>11.4748</v>
      </c>
      <c r="B91" s="4">
        <v>7.1619999999999999</v>
      </c>
      <c r="C91" s="5">
        <f t="shared" si="10"/>
        <v>0.27244602625499492</v>
      </c>
      <c r="D91" s="5">
        <f t="shared" si="11"/>
        <v>5.8906261566172902E-2</v>
      </c>
      <c r="E91" s="5">
        <v>13.871600000000001</v>
      </c>
      <c r="F91" s="5">
        <v>45.717799999999997</v>
      </c>
      <c r="G91" s="5">
        <f t="shared" si="12"/>
        <v>0.16858198434689611</v>
      </c>
      <c r="H91" s="5">
        <f t="shared" si="13"/>
        <v>0.52387456656804388</v>
      </c>
      <c r="I91" s="5">
        <v>14.271100000000001</v>
      </c>
      <c r="J91" s="5">
        <v>1.9688000000000001</v>
      </c>
      <c r="K91" s="5">
        <f t="shared" si="14"/>
        <v>0.17187490590965643</v>
      </c>
      <c r="L91" s="5">
        <f t="shared" si="15"/>
        <v>5.7822040394369341E-2</v>
      </c>
      <c r="M91" s="5">
        <v>14.271100000000001</v>
      </c>
      <c r="N91" s="5">
        <v>7.9976000000000003</v>
      </c>
      <c r="O91" s="5">
        <f t="shared" si="16"/>
        <v>0.38766468367152906</v>
      </c>
      <c r="P91" s="5">
        <f t="shared" si="17"/>
        <v>0.15146453340605814</v>
      </c>
      <c r="Q91" s="5">
        <v>16.667899999999999</v>
      </c>
      <c r="R91" s="5">
        <v>6.8700999999999999</v>
      </c>
      <c r="S91" s="5">
        <f t="shared" si="18"/>
        <v>0.24309314105116392</v>
      </c>
      <c r="T91" s="5">
        <f t="shared" si="19"/>
        <v>0.12119806156489647</v>
      </c>
    </row>
    <row r="92" spans="1:20" ht="20" customHeight="1" x14ac:dyDescent="0.15">
      <c r="A92" s="25">
        <v>11.6052</v>
      </c>
      <c r="B92" s="4">
        <v>5.6719999999999997</v>
      </c>
      <c r="C92" s="5">
        <f t="shared" si="10"/>
        <v>0.27554211174874221</v>
      </c>
      <c r="D92" s="5">
        <f t="shared" si="11"/>
        <v>4.665125881085349E-2</v>
      </c>
      <c r="E92" s="5">
        <v>14.029299999999999</v>
      </c>
      <c r="F92" s="5">
        <v>45.931699999999999</v>
      </c>
      <c r="G92" s="5">
        <f t="shared" si="12"/>
        <v>0.17049851733022214</v>
      </c>
      <c r="H92" s="5">
        <f t="shared" si="13"/>
        <v>0.52632561998244498</v>
      </c>
      <c r="I92" s="5">
        <v>14.433299999999999</v>
      </c>
      <c r="J92" s="5">
        <v>2.7886000000000002</v>
      </c>
      <c r="K92" s="5">
        <f t="shared" si="14"/>
        <v>0.17382837198715193</v>
      </c>
      <c r="L92" s="5">
        <f t="shared" si="15"/>
        <v>8.1898893663012159E-2</v>
      </c>
      <c r="M92" s="5">
        <v>14.433299999999999</v>
      </c>
      <c r="N92" s="5">
        <v>11.005699999999999</v>
      </c>
      <c r="O92" s="5">
        <f t="shared" si="16"/>
        <v>0.39207073588134622</v>
      </c>
      <c r="P92" s="5">
        <f t="shared" si="17"/>
        <v>0.20843418216803214</v>
      </c>
      <c r="Q92" s="5">
        <v>16.857399999999998</v>
      </c>
      <c r="R92" s="5">
        <v>12.5451</v>
      </c>
      <c r="S92" s="5">
        <f t="shared" si="18"/>
        <v>0.24585690554634299</v>
      </c>
      <c r="T92" s="5">
        <f t="shared" si="19"/>
        <v>0.22131290696464137</v>
      </c>
    </row>
    <row r="93" spans="1:20" ht="20" customHeight="1" x14ac:dyDescent="0.15">
      <c r="A93" s="25">
        <v>11.7356</v>
      </c>
      <c r="B93" s="4">
        <v>6.008</v>
      </c>
      <c r="C93" s="5">
        <f t="shared" si="10"/>
        <v>0.2786381972424895</v>
      </c>
      <c r="D93" s="5">
        <f t="shared" si="11"/>
        <v>4.9414803056348336E-2</v>
      </c>
      <c r="E93" s="5">
        <v>14.1869</v>
      </c>
      <c r="F93" s="5">
        <v>43.975000000000001</v>
      </c>
      <c r="G93" s="5">
        <f t="shared" si="12"/>
        <v>0.1724138350104516</v>
      </c>
      <c r="H93" s="5">
        <f t="shared" si="13"/>
        <v>0.50390403879516799</v>
      </c>
      <c r="I93" s="5">
        <v>14.5954</v>
      </c>
      <c r="J93" s="5">
        <v>3.1425999999999998</v>
      </c>
      <c r="K93" s="5">
        <f t="shared" si="14"/>
        <v>0.17578063370824948</v>
      </c>
      <c r="L93" s="5">
        <f t="shared" si="15"/>
        <v>9.2295583169110657E-2</v>
      </c>
      <c r="M93" s="5">
        <v>14.5954</v>
      </c>
      <c r="N93" s="5">
        <v>10.045400000000001</v>
      </c>
      <c r="O93" s="5">
        <f t="shared" si="16"/>
        <v>0.39647407165946807</v>
      </c>
      <c r="P93" s="5">
        <f t="shared" si="17"/>
        <v>0.19024730217530464</v>
      </c>
      <c r="Q93" s="5">
        <v>17.046800000000001</v>
      </c>
      <c r="R93" s="5">
        <v>11.9194</v>
      </c>
      <c r="S93" s="5">
        <f t="shared" si="18"/>
        <v>0.24861921159060119</v>
      </c>
      <c r="T93" s="5">
        <f t="shared" si="19"/>
        <v>0.21027469396611795</v>
      </c>
    </row>
    <row r="94" spans="1:20" ht="20" customHeight="1" x14ac:dyDescent="0.15">
      <c r="A94" s="25">
        <v>11.866</v>
      </c>
      <c r="B94" s="4">
        <v>6.8049999999999997</v>
      </c>
      <c r="C94" s="5">
        <f t="shared" si="10"/>
        <v>0.2817342827362368</v>
      </c>
      <c r="D94" s="5">
        <f t="shared" si="11"/>
        <v>5.5969995805334627E-2</v>
      </c>
      <c r="E94" s="5">
        <v>14.3445</v>
      </c>
      <c r="F94" s="5">
        <v>45.792000000000002</v>
      </c>
      <c r="G94" s="5">
        <f t="shared" si="12"/>
        <v>0.17432915269068106</v>
      </c>
      <c r="H94" s="5">
        <f t="shared" si="13"/>
        <v>0.52472481511104796</v>
      </c>
      <c r="I94" s="5">
        <v>14.7576</v>
      </c>
      <c r="J94" s="5">
        <v>2.4306999999999999</v>
      </c>
      <c r="K94" s="5">
        <f t="shared" si="14"/>
        <v>0.177734099785745</v>
      </c>
      <c r="L94" s="5">
        <f t="shared" si="15"/>
        <v>7.1387664357270189E-2</v>
      </c>
      <c r="M94" s="5">
        <v>14.7576</v>
      </c>
      <c r="N94" s="5">
        <v>9.6660000000000004</v>
      </c>
      <c r="O94" s="5">
        <f t="shared" si="16"/>
        <v>0.40088012386928529</v>
      </c>
      <c r="P94" s="5">
        <f t="shared" si="17"/>
        <v>0.1830619410701908</v>
      </c>
      <c r="Q94" s="5">
        <v>17.2362</v>
      </c>
      <c r="R94" s="5">
        <v>13.4519</v>
      </c>
      <c r="S94" s="5">
        <f t="shared" si="18"/>
        <v>0.25138151763485933</v>
      </c>
      <c r="T94" s="5">
        <f t="shared" si="19"/>
        <v>0.23731011256966142</v>
      </c>
    </row>
    <row r="95" spans="1:20" ht="20" customHeight="1" x14ac:dyDescent="0.15">
      <c r="A95" s="25">
        <v>11.9964</v>
      </c>
      <c r="B95" s="4">
        <v>4.7830000000000004</v>
      </c>
      <c r="C95" s="5">
        <f t="shared" si="10"/>
        <v>0.28483036822998409</v>
      </c>
      <c r="D95" s="5">
        <f t="shared" si="11"/>
        <v>3.9339381327981711E-2</v>
      </c>
      <c r="E95" s="5">
        <v>14.5022</v>
      </c>
      <c r="F95" s="5">
        <v>46.881399999999999</v>
      </c>
      <c r="G95" s="5">
        <f t="shared" si="12"/>
        <v>0.17624568567400709</v>
      </c>
      <c r="H95" s="5">
        <f t="shared" si="13"/>
        <v>0.5372081138003818</v>
      </c>
      <c r="I95" s="5">
        <v>14.9198</v>
      </c>
      <c r="J95" s="5">
        <v>1.4453</v>
      </c>
      <c r="K95" s="5">
        <f t="shared" si="14"/>
        <v>0.17968756586324053</v>
      </c>
      <c r="L95" s="5">
        <f t="shared" si="15"/>
        <v>4.2447274980689766E-2</v>
      </c>
      <c r="M95" s="5">
        <v>14.9198</v>
      </c>
      <c r="N95" s="5">
        <v>8.3547999999999991</v>
      </c>
      <c r="O95" s="5">
        <f t="shared" si="16"/>
        <v>0.4052861760791025</v>
      </c>
      <c r="P95" s="5">
        <f t="shared" si="17"/>
        <v>0.15822945429890645</v>
      </c>
      <c r="Q95" s="5">
        <v>17.425599999999999</v>
      </c>
      <c r="R95" s="5">
        <v>9.2577999999999996</v>
      </c>
      <c r="S95" s="5">
        <f t="shared" si="18"/>
        <v>0.25414382367911748</v>
      </c>
      <c r="T95" s="5">
        <f t="shared" si="19"/>
        <v>0.16332039043907637</v>
      </c>
    </row>
    <row r="96" spans="1:20" ht="20" customHeight="1" x14ac:dyDescent="0.15">
      <c r="A96" s="25">
        <v>12.126799999999999</v>
      </c>
      <c r="B96" s="4">
        <v>1.1659999999999999</v>
      </c>
      <c r="C96" s="5">
        <f t="shared" si="10"/>
        <v>0.28792645372373132</v>
      </c>
      <c r="D96" s="5">
        <f t="shared" si="11"/>
        <v>9.5901565185922376E-3</v>
      </c>
      <c r="E96" s="5">
        <v>14.659800000000001</v>
      </c>
      <c r="F96" s="5">
        <v>46.110799999999998</v>
      </c>
      <c r="G96" s="5">
        <f t="shared" si="12"/>
        <v>0.17816100335423654</v>
      </c>
      <c r="H96" s="5">
        <f t="shared" si="13"/>
        <v>0.52837790453840205</v>
      </c>
      <c r="I96" s="5">
        <v>15.082000000000001</v>
      </c>
      <c r="J96" s="5">
        <v>1.9375</v>
      </c>
      <c r="K96" s="5">
        <f t="shared" si="14"/>
        <v>0.18164103194073605</v>
      </c>
      <c r="L96" s="5">
        <f t="shared" si="15"/>
        <v>5.6902785079282099E-2</v>
      </c>
      <c r="M96" s="5">
        <v>15.082000000000001</v>
      </c>
      <c r="N96" s="5">
        <v>8.6300000000000008</v>
      </c>
      <c r="O96" s="5">
        <f t="shared" si="16"/>
        <v>0.40969222828891966</v>
      </c>
      <c r="P96" s="5">
        <f t="shared" si="17"/>
        <v>0.16344139783113457</v>
      </c>
      <c r="Q96" s="5">
        <v>17.614999999999998</v>
      </c>
      <c r="R96" s="5">
        <v>3.4087000000000001</v>
      </c>
      <c r="S96" s="5">
        <f t="shared" si="18"/>
        <v>0.25690612972337562</v>
      </c>
      <c r="T96" s="5">
        <f t="shared" si="19"/>
        <v>6.0134180354909333E-2</v>
      </c>
    </row>
    <row r="97" spans="1:20" ht="20" customHeight="1" x14ac:dyDescent="0.15">
      <c r="A97" s="25">
        <v>12.257199999999999</v>
      </c>
      <c r="B97" s="4">
        <v>2.0139999999999998</v>
      </c>
      <c r="C97" s="5">
        <f t="shared" si="10"/>
        <v>0.29102253921747862</v>
      </c>
      <c r="D97" s="5">
        <f t="shared" si="11"/>
        <v>1.6564815804841135E-2</v>
      </c>
      <c r="E97" s="5">
        <v>14.817399999999999</v>
      </c>
      <c r="F97" s="5">
        <v>49.392800000000001</v>
      </c>
      <c r="G97" s="5">
        <f t="shared" si="12"/>
        <v>0.18007632103446597</v>
      </c>
      <c r="H97" s="5">
        <f t="shared" si="13"/>
        <v>0.56598593308475209</v>
      </c>
      <c r="I97" s="5">
        <v>15.2441</v>
      </c>
      <c r="J97" s="5">
        <v>2.0741999999999998</v>
      </c>
      <c r="K97" s="5">
        <f t="shared" si="14"/>
        <v>0.18359329366183361</v>
      </c>
      <c r="L97" s="5">
        <f t="shared" si="15"/>
        <v>6.0917551902682276E-2</v>
      </c>
      <c r="M97" s="5">
        <v>15.2441</v>
      </c>
      <c r="N97" s="5">
        <v>7.9162999999999997</v>
      </c>
      <c r="O97" s="5">
        <f t="shared" si="16"/>
        <v>0.41409556406704151</v>
      </c>
      <c r="P97" s="5">
        <f t="shared" si="17"/>
        <v>0.14992481316924802</v>
      </c>
      <c r="Q97" s="5">
        <v>17.804400000000001</v>
      </c>
      <c r="R97" s="5">
        <v>4.5643000000000002</v>
      </c>
      <c r="S97" s="5">
        <f t="shared" si="18"/>
        <v>0.25966843576763377</v>
      </c>
      <c r="T97" s="5">
        <f t="shared" si="19"/>
        <v>8.0520561913313776E-2</v>
      </c>
    </row>
    <row r="98" spans="1:20" ht="20" customHeight="1" x14ac:dyDescent="0.15">
      <c r="A98" s="25">
        <v>12.387600000000001</v>
      </c>
      <c r="B98" s="4">
        <v>2.9860000000000002</v>
      </c>
      <c r="C98" s="5">
        <f t="shared" si="10"/>
        <v>0.29411862471122596</v>
      </c>
      <c r="D98" s="5">
        <f t="shared" si="11"/>
        <v>2.4559354515022662E-2</v>
      </c>
      <c r="E98" s="5">
        <v>14.975099999999999</v>
      </c>
      <c r="F98" s="5">
        <v>49.540300000000002</v>
      </c>
      <c r="G98" s="5">
        <f t="shared" si="12"/>
        <v>0.18199285401779203</v>
      </c>
      <c r="H98" s="5">
        <f t="shared" si="13"/>
        <v>0.56767611718304178</v>
      </c>
      <c r="I98" s="5">
        <v>15.4063</v>
      </c>
      <c r="J98" s="5">
        <v>2.6478999999999999</v>
      </c>
      <c r="K98" s="5">
        <f t="shared" si="14"/>
        <v>0.1855467597393291</v>
      </c>
      <c r="L98" s="5">
        <f t="shared" si="15"/>
        <v>7.7766650122028935E-2</v>
      </c>
      <c r="M98" s="5">
        <v>15.4063</v>
      </c>
      <c r="N98" s="5">
        <v>9.0047999999999995</v>
      </c>
      <c r="O98" s="5">
        <f t="shared" si="16"/>
        <v>0.41850161627685867</v>
      </c>
      <c r="P98" s="5">
        <f t="shared" si="17"/>
        <v>0.17053964069406724</v>
      </c>
      <c r="Q98" s="5">
        <v>17.9938</v>
      </c>
      <c r="R98" s="5">
        <v>3.3426999999999998</v>
      </c>
      <c r="S98" s="5">
        <f t="shared" si="18"/>
        <v>0.26243074181189191</v>
      </c>
      <c r="T98" s="5">
        <f t="shared" si="19"/>
        <v>5.8969849113255909E-2</v>
      </c>
    </row>
    <row r="99" spans="1:20" ht="20" customHeight="1" x14ac:dyDescent="0.15">
      <c r="A99" s="25">
        <v>12.517899999999999</v>
      </c>
      <c r="B99" s="4">
        <v>4.3780000000000001</v>
      </c>
      <c r="C99" s="5">
        <f t="shared" si="10"/>
        <v>0.29721233590628165</v>
      </c>
      <c r="D99" s="5">
        <f t="shared" si="11"/>
        <v>3.6008323532072742E-2</v>
      </c>
      <c r="E99" s="5">
        <v>15.1327</v>
      </c>
      <c r="F99" s="5">
        <v>42.935699999999997</v>
      </c>
      <c r="G99" s="5">
        <f t="shared" si="12"/>
        <v>0.18390817169802148</v>
      </c>
      <c r="H99" s="5">
        <f t="shared" si="13"/>
        <v>0.49199482975549047</v>
      </c>
      <c r="I99" s="5">
        <v>15.5685</v>
      </c>
      <c r="J99" s="5">
        <v>1.25</v>
      </c>
      <c r="K99" s="5">
        <f t="shared" si="14"/>
        <v>0.18750022581682463</v>
      </c>
      <c r="L99" s="5">
        <f t="shared" si="15"/>
        <v>3.6711474244698124E-2</v>
      </c>
      <c r="M99" s="5">
        <v>15.5685</v>
      </c>
      <c r="N99" s="5">
        <v>10.0733</v>
      </c>
      <c r="O99" s="5">
        <f t="shared" si="16"/>
        <v>0.42290766848667588</v>
      </c>
      <c r="P99" s="5">
        <f t="shared" si="17"/>
        <v>0.19077569325288152</v>
      </c>
      <c r="Q99" s="5">
        <v>18.183199999999999</v>
      </c>
      <c r="R99" s="5">
        <v>1.2055</v>
      </c>
      <c r="S99" s="5">
        <f t="shared" si="18"/>
        <v>0.26519304785615005</v>
      </c>
      <c r="T99" s="5">
        <f t="shared" si="19"/>
        <v>2.1266686542624227E-2</v>
      </c>
    </row>
    <row r="100" spans="1:20" ht="20" customHeight="1" x14ac:dyDescent="0.15">
      <c r="A100" s="25">
        <v>12.648300000000001</v>
      </c>
      <c r="B100" s="4">
        <v>2.9790000000000001</v>
      </c>
      <c r="C100" s="5">
        <f t="shared" si="10"/>
        <v>0.300308421400029</v>
      </c>
      <c r="D100" s="5">
        <f t="shared" si="11"/>
        <v>2.4501780676574852E-2</v>
      </c>
      <c r="E100" s="5">
        <v>15.2903</v>
      </c>
      <c r="F100" s="5">
        <v>47.163499999999999</v>
      </c>
      <c r="G100" s="5">
        <f t="shared" si="12"/>
        <v>0.18582348937825091</v>
      </c>
      <c r="H100" s="5">
        <f t="shared" si="13"/>
        <v>0.54044066250633094</v>
      </c>
      <c r="I100" s="5">
        <v>15.730600000000001</v>
      </c>
      <c r="J100" s="5">
        <v>1.4765999999999999</v>
      </c>
      <c r="K100" s="5">
        <f t="shared" si="14"/>
        <v>0.18945248753792221</v>
      </c>
      <c r="L100" s="5">
        <f t="shared" si="15"/>
        <v>4.3366530295777E-2</v>
      </c>
      <c r="M100" s="5">
        <v>15.730600000000001</v>
      </c>
      <c r="N100" s="5">
        <v>10.242800000000001</v>
      </c>
      <c r="O100" s="5">
        <f t="shared" si="16"/>
        <v>0.42731100426479773</v>
      </c>
      <c r="P100" s="5">
        <f t="shared" si="17"/>
        <v>0.19398581108977347</v>
      </c>
      <c r="Q100" s="5">
        <v>18.372599999999998</v>
      </c>
      <c r="R100" s="5">
        <v>1.0804</v>
      </c>
      <c r="S100" s="5">
        <f t="shared" si="18"/>
        <v>0.2679553539004082</v>
      </c>
      <c r="T100" s="5">
        <f t="shared" si="19"/>
        <v>1.9059749598217515E-2</v>
      </c>
    </row>
    <row r="101" spans="1:20" ht="20" customHeight="1" x14ac:dyDescent="0.15">
      <c r="A101" s="25">
        <v>12.778700000000001</v>
      </c>
      <c r="B101" s="4">
        <v>3.8069999999999999</v>
      </c>
      <c r="C101" s="5">
        <f t="shared" si="10"/>
        <v>0.30340450689377629</v>
      </c>
      <c r="D101" s="5">
        <f t="shared" si="11"/>
        <v>3.1311943281544297E-2</v>
      </c>
      <c r="E101" s="5">
        <v>15.448</v>
      </c>
      <c r="F101" s="5">
        <v>56.655000000000001</v>
      </c>
      <c r="G101" s="5">
        <f t="shared" si="12"/>
        <v>0.18774002236157697</v>
      </c>
      <c r="H101" s="5">
        <f t="shared" si="13"/>
        <v>0.64920257687186456</v>
      </c>
      <c r="I101" s="5">
        <v>15.892799999999999</v>
      </c>
      <c r="J101" s="5">
        <v>2.1718999999999999</v>
      </c>
      <c r="K101" s="5">
        <f t="shared" si="14"/>
        <v>0.19140595361541771</v>
      </c>
      <c r="L101" s="5">
        <f t="shared" si="15"/>
        <v>6.3786920729647881E-2</v>
      </c>
      <c r="M101" s="5">
        <v>15.892799999999999</v>
      </c>
      <c r="N101" s="5">
        <v>9.2063000000000006</v>
      </c>
      <c r="O101" s="5">
        <f t="shared" si="16"/>
        <v>0.43171705647461489</v>
      </c>
      <c r="P101" s="5">
        <f t="shared" si="17"/>
        <v>0.1743557984765671</v>
      </c>
      <c r="Q101" s="5">
        <v>18.562000000000001</v>
      </c>
      <c r="R101" s="5">
        <v>0.7651</v>
      </c>
      <c r="S101" s="5">
        <f t="shared" si="18"/>
        <v>0.2707176599446664</v>
      </c>
      <c r="T101" s="5">
        <f t="shared" si="19"/>
        <v>1.3497421711955036E-2</v>
      </c>
    </row>
    <row r="102" spans="1:20" ht="20" customHeight="1" x14ac:dyDescent="0.15">
      <c r="A102" s="25">
        <v>12.9091</v>
      </c>
      <c r="B102" s="4">
        <v>3.343</v>
      </c>
      <c r="C102" s="5">
        <f t="shared" si="10"/>
        <v>0.30650059238752353</v>
      </c>
      <c r="D102" s="5">
        <f t="shared" si="11"/>
        <v>2.7495620275860933E-2</v>
      </c>
      <c r="E102" s="5">
        <v>15.605600000000001</v>
      </c>
      <c r="F102" s="5">
        <v>47.885800000000003</v>
      </c>
      <c r="G102" s="5">
        <f t="shared" si="12"/>
        <v>0.18965534004180643</v>
      </c>
      <c r="H102" s="5">
        <f t="shared" si="13"/>
        <v>0.54871740809409109</v>
      </c>
      <c r="I102" s="5">
        <v>16.055</v>
      </c>
      <c r="J102" s="5">
        <v>2.0703</v>
      </c>
      <c r="K102" s="5">
        <f t="shared" si="14"/>
        <v>0.19335941969291323</v>
      </c>
      <c r="L102" s="5">
        <f t="shared" si="15"/>
        <v>6.0803012103038824E-2</v>
      </c>
      <c r="M102" s="5">
        <v>16.055</v>
      </c>
      <c r="N102" s="5">
        <v>8.9674999999999994</v>
      </c>
      <c r="O102" s="5">
        <f t="shared" si="16"/>
        <v>0.4361231086844321</v>
      </c>
      <c r="P102" s="5">
        <f t="shared" si="17"/>
        <v>0.16983322538246801</v>
      </c>
      <c r="Q102" s="5">
        <v>18.7514</v>
      </c>
      <c r="R102" s="5">
        <v>0.95950000000000002</v>
      </c>
      <c r="S102" s="5">
        <f t="shared" si="18"/>
        <v>0.27347996598892454</v>
      </c>
      <c r="T102" s="5">
        <f t="shared" si="19"/>
        <v>1.692690646009784E-2</v>
      </c>
    </row>
    <row r="103" spans="1:20" ht="20" customHeight="1" x14ac:dyDescent="0.15">
      <c r="A103" s="25">
        <v>13.0395</v>
      </c>
      <c r="B103" s="4">
        <v>4.468</v>
      </c>
      <c r="C103" s="5">
        <f t="shared" si="10"/>
        <v>0.30959667788127082</v>
      </c>
      <c r="D103" s="5">
        <f t="shared" si="11"/>
        <v>3.6748558597830286E-2</v>
      </c>
      <c r="E103" s="5">
        <v>15.763199999999999</v>
      </c>
      <c r="F103" s="5">
        <v>44.7316</v>
      </c>
      <c r="G103" s="5">
        <f t="shared" si="12"/>
        <v>0.19157065772203585</v>
      </c>
      <c r="H103" s="5">
        <f t="shared" si="13"/>
        <v>0.51257382380375072</v>
      </c>
      <c r="I103" s="5">
        <v>16.217199999999998</v>
      </c>
      <c r="J103" s="5">
        <v>1.6718999999999999</v>
      </c>
      <c r="K103" s="5">
        <f t="shared" si="14"/>
        <v>0.19531288577040873</v>
      </c>
      <c r="L103" s="5">
        <f t="shared" si="15"/>
        <v>4.9102331031768635E-2</v>
      </c>
      <c r="M103" s="5">
        <v>16.217199999999998</v>
      </c>
      <c r="N103" s="5">
        <v>10.7879</v>
      </c>
      <c r="O103" s="5">
        <f t="shared" si="16"/>
        <v>0.44052916089424926</v>
      </c>
      <c r="P103" s="5">
        <f t="shared" si="17"/>
        <v>0.2043093227882383</v>
      </c>
      <c r="Q103" s="5">
        <v>18.940899999999999</v>
      </c>
      <c r="R103" s="5">
        <v>0.21429999999999999</v>
      </c>
      <c r="S103" s="5">
        <f t="shared" si="18"/>
        <v>0.27624373048410361</v>
      </c>
      <c r="T103" s="5">
        <f t="shared" si="19"/>
        <v>3.7805482588837589E-3</v>
      </c>
    </row>
    <row r="104" spans="1:20" ht="20" customHeight="1" x14ac:dyDescent="0.15">
      <c r="A104" s="25">
        <v>13.1699</v>
      </c>
      <c r="B104" s="4">
        <v>4.33</v>
      </c>
      <c r="C104" s="5">
        <f t="shared" si="10"/>
        <v>0.31269276337501811</v>
      </c>
      <c r="D104" s="5">
        <f t="shared" si="11"/>
        <v>3.5613531497002048E-2</v>
      </c>
      <c r="E104" s="5">
        <v>15.9209</v>
      </c>
      <c r="F104" s="5">
        <v>48.512599999999999</v>
      </c>
      <c r="G104" s="5">
        <f t="shared" si="12"/>
        <v>0.19348719070536191</v>
      </c>
      <c r="H104" s="5">
        <f t="shared" si="13"/>
        <v>0.55589983109617891</v>
      </c>
      <c r="I104" s="5">
        <v>16.379300000000001</v>
      </c>
      <c r="J104" s="5">
        <v>1.4375</v>
      </c>
      <c r="K104" s="5">
        <f t="shared" si="14"/>
        <v>0.19726514749150631</v>
      </c>
      <c r="L104" s="5">
        <f t="shared" si="15"/>
        <v>4.2218195381402847E-2</v>
      </c>
      <c r="M104" s="5">
        <v>16.379300000000001</v>
      </c>
      <c r="N104" s="5">
        <v>12.450100000000001</v>
      </c>
      <c r="O104" s="5">
        <f t="shared" si="16"/>
        <v>0.44493249667237117</v>
      </c>
      <c r="P104" s="5">
        <f t="shared" si="17"/>
        <v>0.23578931021290941</v>
      </c>
      <c r="Q104" s="5">
        <v>19.130299999999998</v>
      </c>
      <c r="R104" s="5">
        <v>1.6308</v>
      </c>
      <c r="S104" s="5">
        <f t="shared" si="18"/>
        <v>0.27900603652836176</v>
      </c>
      <c r="T104" s="5">
        <f t="shared" si="19"/>
        <v>2.8769566498309074E-2</v>
      </c>
    </row>
    <row r="105" spans="1:20" ht="20" customHeight="1" x14ac:dyDescent="0.15">
      <c r="A105" s="25">
        <v>13.3003</v>
      </c>
      <c r="B105" s="4">
        <v>3.5510000000000002</v>
      </c>
      <c r="C105" s="5">
        <f t="shared" si="10"/>
        <v>0.3157888488687654</v>
      </c>
      <c r="D105" s="5">
        <f t="shared" si="11"/>
        <v>2.9206385761167269E-2</v>
      </c>
      <c r="E105" s="5">
        <v>16.078499999999998</v>
      </c>
      <c r="F105" s="5">
        <v>56.492899999999999</v>
      </c>
      <c r="G105" s="5">
        <f t="shared" si="12"/>
        <v>0.19540250838559134</v>
      </c>
      <c r="H105" s="5">
        <f t="shared" si="13"/>
        <v>0.64734509319503231</v>
      </c>
      <c r="I105" s="5">
        <v>16.541499999999999</v>
      </c>
      <c r="J105" s="5">
        <v>2.0956999999999999</v>
      </c>
      <c r="K105" s="5">
        <f t="shared" si="14"/>
        <v>0.19921861356900181</v>
      </c>
      <c r="L105" s="5">
        <f t="shared" si="15"/>
        <v>6.1548989259691086E-2</v>
      </c>
      <c r="M105" s="5">
        <v>16.541499999999999</v>
      </c>
      <c r="N105" s="5">
        <v>14.333</v>
      </c>
      <c r="O105" s="5">
        <f t="shared" si="16"/>
        <v>0.44933854888218833</v>
      </c>
      <c r="P105" s="5">
        <f t="shared" si="17"/>
        <v>0.27144907938744511</v>
      </c>
      <c r="Q105" s="5">
        <v>19.319700000000001</v>
      </c>
      <c r="R105" s="5">
        <v>0.50829999999999997</v>
      </c>
      <c r="S105" s="5">
        <f t="shared" si="18"/>
        <v>0.28176834257261996</v>
      </c>
      <c r="T105" s="5">
        <f t="shared" si="19"/>
        <v>8.9671146989762709E-3</v>
      </c>
    </row>
    <row r="106" spans="1:20" ht="20" customHeight="1" x14ac:dyDescent="0.15">
      <c r="A106" s="25">
        <v>13.4307</v>
      </c>
      <c r="B106" s="4">
        <v>7.4640000000000004</v>
      </c>
      <c r="C106" s="5">
        <f t="shared" si="10"/>
        <v>0.3188849343625127</v>
      </c>
      <c r="D106" s="5">
        <f t="shared" si="11"/>
        <v>6.139016145349268E-2</v>
      </c>
      <c r="E106" s="5">
        <v>16.2361</v>
      </c>
      <c r="F106" s="5">
        <v>56.464799999999997</v>
      </c>
      <c r="G106" s="5">
        <f t="shared" si="12"/>
        <v>0.19731782606582079</v>
      </c>
      <c r="H106" s="5">
        <f t="shared" si="13"/>
        <v>0.64702309880071407</v>
      </c>
      <c r="I106" s="5">
        <v>16.703700000000001</v>
      </c>
      <c r="J106" s="5">
        <v>2.1566999999999998</v>
      </c>
      <c r="K106" s="5">
        <f t="shared" si="14"/>
        <v>0.20117207964649733</v>
      </c>
      <c r="L106" s="5">
        <f t="shared" si="15"/>
        <v>6.3340509202832351E-2</v>
      </c>
      <c r="M106" s="5">
        <v>16.703700000000001</v>
      </c>
      <c r="N106" s="5">
        <v>10.868499999999999</v>
      </c>
      <c r="O106" s="5">
        <f t="shared" si="16"/>
        <v>0.45374460109200554</v>
      </c>
      <c r="P106" s="5">
        <f t="shared" si="17"/>
        <v>0.20583578590123819</v>
      </c>
      <c r="Q106" s="5">
        <v>19.5091</v>
      </c>
      <c r="R106" s="5">
        <v>0</v>
      </c>
      <c r="S106" s="5">
        <f t="shared" si="18"/>
        <v>0.2845306486168781</v>
      </c>
      <c r="T106" s="5">
        <f t="shared" si="19"/>
        <v>0</v>
      </c>
    </row>
    <row r="107" spans="1:20" ht="20" customHeight="1" x14ac:dyDescent="0.15">
      <c r="A107" s="25">
        <v>13.5611</v>
      </c>
      <c r="B107" s="4">
        <v>7.0629999999999997</v>
      </c>
      <c r="C107" s="5">
        <f t="shared" si="10"/>
        <v>0.32198101985625993</v>
      </c>
      <c r="D107" s="5">
        <f t="shared" si="11"/>
        <v>5.8092002993839598E-2</v>
      </c>
      <c r="E107" s="5">
        <v>16.393699999999999</v>
      </c>
      <c r="F107" s="5">
        <v>44.091700000000003</v>
      </c>
      <c r="G107" s="5">
        <f t="shared" si="12"/>
        <v>0.19923314374605025</v>
      </c>
      <c r="H107" s="5">
        <f t="shared" si="13"/>
        <v>0.50524128953598435</v>
      </c>
      <c r="I107" s="5">
        <v>16.8659</v>
      </c>
      <c r="J107" s="5">
        <v>2</v>
      </c>
      <c r="K107" s="5">
        <f t="shared" si="14"/>
        <v>0.20312554572399283</v>
      </c>
      <c r="L107" s="5">
        <f t="shared" si="15"/>
        <v>5.8738358791517002E-2</v>
      </c>
      <c r="M107" s="5">
        <v>16.8659</v>
      </c>
      <c r="N107" s="5">
        <v>13.755800000000001</v>
      </c>
      <c r="O107" s="5">
        <f t="shared" si="16"/>
        <v>0.4581506533018227</v>
      </c>
      <c r="P107" s="5">
        <f t="shared" si="17"/>
        <v>0.26051763386854238</v>
      </c>
      <c r="Q107" s="5">
        <v>19.698499999999999</v>
      </c>
      <c r="R107" s="5">
        <v>0.81799999999999995</v>
      </c>
      <c r="S107" s="5">
        <f t="shared" si="18"/>
        <v>0.28729295466113619</v>
      </c>
      <c r="T107" s="5">
        <f t="shared" si="19"/>
        <v>1.4430650843522701E-2</v>
      </c>
    </row>
    <row r="108" spans="1:20" ht="20" customHeight="1" x14ac:dyDescent="0.15">
      <c r="A108" s="25">
        <v>13.6915</v>
      </c>
      <c r="B108" s="4">
        <v>5.4909999999999997</v>
      </c>
      <c r="C108" s="5">
        <f t="shared" si="10"/>
        <v>0.32507710535000722</v>
      </c>
      <c r="D108" s="5">
        <f t="shared" si="11"/>
        <v>4.5162563845274423E-2</v>
      </c>
      <c r="E108" s="5">
        <v>16.551400000000001</v>
      </c>
      <c r="F108" s="5">
        <v>43.0563</v>
      </c>
      <c r="G108" s="5">
        <f t="shared" si="12"/>
        <v>0.20114967672937631</v>
      </c>
      <c r="H108" s="5">
        <f t="shared" si="13"/>
        <v>0.49337677010975306</v>
      </c>
      <c r="I108" s="5">
        <v>17.027999999999999</v>
      </c>
      <c r="J108" s="5">
        <v>1.8667</v>
      </c>
      <c r="K108" s="5">
        <f t="shared" si="14"/>
        <v>0.20507780744509038</v>
      </c>
      <c r="L108" s="5">
        <f t="shared" si="15"/>
        <v>5.4823447178062396E-2</v>
      </c>
      <c r="M108" s="5">
        <v>17.027999999999999</v>
      </c>
      <c r="N108" s="5">
        <v>8.5646000000000004</v>
      </c>
      <c r="O108" s="5">
        <f t="shared" si="16"/>
        <v>0.46255398907994449</v>
      </c>
      <c r="P108" s="5">
        <f t="shared" si="17"/>
        <v>0.16220280369229836</v>
      </c>
      <c r="Q108" s="5">
        <v>19.887899999999998</v>
      </c>
      <c r="R108" s="5">
        <v>0.35049999999999998</v>
      </c>
      <c r="S108" s="5">
        <f t="shared" si="18"/>
        <v>0.29005526070539434</v>
      </c>
      <c r="T108" s="5">
        <f t="shared" si="19"/>
        <v>6.1833045484776363E-3</v>
      </c>
    </row>
    <row r="109" spans="1:20" ht="20" customHeight="1" x14ac:dyDescent="0.15">
      <c r="A109" s="25">
        <v>13.821899999999999</v>
      </c>
      <c r="B109" s="4">
        <v>4.93</v>
      </c>
      <c r="C109" s="5">
        <f t="shared" si="10"/>
        <v>0.32817319084375451</v>
      </c>
      <c r="D109" s="5">
        <f t="shared" si="11"/>
        <v>4.0548431935385702E-2</v>
      </c>
      <c r="E109" s="5">
        <v>16.709</v>
      </c>
      <c r="F109" s="5">
        <v>52.887</v>
      </c>
      <c r="G109" s="5">
        <f t="shared" si="12"/>
        <v>0.20306499440960574</v>
      </c>
      <c r="H109" s="5">
        <f t="shared" si="13"/>
        <v>0.60602553495759071</v>
      </c>
      <c r="I109" s="5">
        <v>17.190200000000001</v>
      </c>
      <c r="J109" s="5">
        <v>2</v>
      </c>
      <c r="K109" s="5">
        <f t="shared" si="14"/>
        <v>0.20703127352258593</v>
      </c>
      <c r="L109" s="5">
        <f t="shared" si="15"/>
        <v>5.8738358791517002E-2</v>
      </c>
      <c r="M109" s="5">
        <v>17.190200000000001</v>
      </c>
      <c r="N109" s="5">
        <v>9.4601000000000006</v>
      </c>
      <c r="O109" s="5">
        <f t="shared" si="16"/>
        <v>0.46696004128976176</v>
      </c>
      <c r="P109" s="5">
        <f t="shared" si="17"/>
        <v>0.17916245279516987</v>
      </c>
      <c r="Q109" s="5">
        <v>20.077300000000001</v>
      </c>
      <c r="R109" s="5">
        <v>8.7099999999999997E-2</v>
      </c>
      <c r="S109" s="5">
        <f t="shared" si="18"/>
        <v>0.29281756674965254</v>
      </c>
      <c r="T109" s="5">
        <f t="shared" si="19"/>
        <v>1.5365644113335298E-3</v>
      </c>
    </row>
    <row r="110" spans="1:20" ht="20" customHeight="1" x14ac:dyDescent="0.15">
      <c r="A110" s="25">
        <v>13.952299999999999</v>
      </c>
      <c r="B110" s="4">
        <v>3.5539999999999998</v>
      </c>
      <c r="C110" s="5">
        <f t="shared" si="10"/>
        <v>0.33126927633750181</v>
      </c>
      <c r="D110" s="5">
        <f t="shared" si="11"/>
        <v>2.9231060263359185E-2</v>
      </c>
      <c r="E110" s="5">
        <v>16.866599999999998</v>
      </c>
      <c r="F110" s="5">
        <v>53.292000000000002</v>
      </c>
      <c r="G110" s="5">
        <f t="shared" si="12"/>
        <v>0.20498031208983516</v>
      </c>
      <c r="H110" s="5">
        <f t="shared" si="13"/>
        <v>0.61066637943086055</v>
      </c>
      <c r="I110" s="5">
        <v>17.352399999999999</v>
      </c>
      <c r="J110" s="5">
        <v>1.7275</v>
      </c>
      <c r="K110" s="5">
        <f t="shared" si="14"/>
        <v>0.20898473960008143</v>
      </c>
      <c r="L110" s="5">
        <f t="shared" si="15"/>
        <v>5.073525740617281E-2</v>
      </c>
      <c r="M110" s="5">
        <v>17.352399999999999</v>
      </c>
      <c r="N110" s="5">
        <v>13.1091</v>
      </c>
      <c r="O110" s="5">
        <f t="shared" si="16"/>
        <v>0.47136609349957892</v>
      </c>
      <c r="P110" s="5">
        <f t="shared" si="17"/>
        <v>0.24826994534277241</v>
      </c>
      <c r="Q110" s="5">
        <v>20.2667</v>
      </c>
      <c r="R110" s="5">
        <v>1.6568000000000001</v>
      </c>
      <c r="S110" s="5">
        <f t="shared" si="18"/>
        <v>0.29557987279391068</v>
      </c>
      <c r="T110" s="5">
        <f t="shared" si="19"/>
        <v>2.9228242441990727E-2</v>
      </c>
    </row>
    <row r="111" spans="1:20" ht="20" customHeight="1" x14ac:dyDescent="0.15">
      <c r="A111" s="25">
        <v>14.082700000000001</v>
      </c>
      <c r="B111" s="4">
        <v>2.331</v>
      </c>
      <c r="C111" s="5">
        <f t="shared" si="10"/>
        <v>0.3343653618312491</v>
      </c>
      <c r="D111" s="5">
        <f t="shared" si="11"/>
        <v>1.9172088203120503E-2</v>
      </c>
      <c r="E111" s="5">
        <v>17.0243</v>
      </c>
      <c r="F111" s="5">
        <v>45.089199999999998</v>
      </c>
      <c r="G111" s="5">
        <f t="shared" si="12"/>
        <v>0.20689684507316122</v>
      </c>
      <c r="H111" s="5">
        <f t="shared" si="13"/>
        <v>0.51667151759051932</v>
      </c>
      <c r="I111" s="5">
        <v>17.514500000000002</v>
      </c>
      <c r="J111" s="5">
        <v>2.3047</v>
      </c>
      <c r="K111" s="5">
        <f t="shared" si="14"/>
        <v>0.21093700132117901</v>
      </c>
      <c r="L111" s="5">
        <f t="shared" si="15"/>
        <v>6.768714775340462E-2</v>
      </c>
      <c r="M111" s="5">
        <v>17.514500000000002</v>
      </c>
      <c r="N111" s="5">
        <v>9.4228000000000005</v>
      </c>
      <c r="O111" s="5">
        <f t="shared" si="16"/>
        <v>0.47576942927770083</v>
      </c>
      <c r="P111" s="5">
        <f t="shared" si="17"/>
        <v>0.17845603748357064</v>
      </c>
      <c r="Q111" s="5">
        <v>20.456099999999999</v>
      </c>
      <c r="R111" s="5">
        <v>2.0049999999999999</v>
      </c>
      <c r="S111" s="5">
        <f t="shared" si="18"/>
        <v>0.29834217883816883</v>
      </c>
      <c r="T111" s="5">
        <f t="shared" si="19"/>
        <v>3.5370971810834984E-2</v>
      </c>
    </row>
    <row r="112" spans="1:20" ht="20" customHeight="1" x14ac:dyDescent="0.15">
      <c r="A112" s="25">
        <v>14.213100000000001</v>
      </c>
      <c r="B112" s="4">
        <v>2.077</v>
      </c>
      <c r="C112" s="5">
        <f t="shared" si="10"/>
        <v>0.33746144732499639</v>
      </c>
      <c r="D112" s="5">
        <f t="shared" si="11"/>
        <v>1.708298035087142E-2</v>
      </c>
      <c r="E112" s="5">
        <v>17.181899999999999</v>
      </c>
      <c r="F112" s="5">
        <v>53.687800000000003</v>
      </c>
      <c r="G112" s="5">
        <f t="shared" si="12"/>
        <v>0.20881216275339068</v>
      </c>
      <c r="H112" s="5">
        <f t="shared" si="13"/>
        <v>0.61520180225189813</v>
      </c>
      <c r="I112" s="5">
        <v>17.6767</v>
      </c>
      <c r="J112" s="5">
        <v>2.1006</v>
      </c>
      <c r="K112" s="5">
        <f t="shared" si="14"/>
        <v>0.21289046739867451</v>
      </c>
      <c r="L112" s="5">
        <f t="shared" si="15"/>
        <v>6.1692898238730309E-2</v>
      </c>
      <c r="M112" s="5">
        <v>17.6767</v>
      </c>
      <c r="N112" s="5">
        <v>7.4771999999999998</v>
      </c>
      <c r="O112" s="5">
        <f t="shared" si="16"/>
        <v>0.48017548148751799</v>
      </c>
      <c r="P112" s="5">
        <f t="shared" si="17"/>
        <v>0.14160880879060941</v>
      </c>
      <c r="Q112" s="5">
        <v>20.645499999999998</v>
      </c>
      <c r="R112" s="5">
        <v>1.0842000000000001</v>
      </c>
      <c r="S112" s="5">
        <f t="shared" si="18"/>
        <v>0.30110448488242697</v>
      </c>
      <c r="T112" s="5">
        <f t="shared" si="19"/>
        <v>1.9126786851524833E-2</v>
      </c>
    </row>
    <row r="113" spans="1:20" ht="20" customHeight="1" x14ac:dyDescent="0.15">
      <c r="A113" s="25">
        <v>14.343500000000001</v>
      </c>
      <c r="B113" s="4">
        <v>3.895</v>
      </c>
      <c r="C113" s="5">
        <f t="shared" si="10"/>
        <v>0.34055753281874368</v>
      </c>
      <c r="D113" s="5">
        <f t="shared" si="11"/>
        <v>3.2035728679173897E-2</v>
      </c>
      <c r="E113" s="5">
        <v>17.339500000000001</v>
      </c>
      <c r="F113" s="5">
        <v>42.738799999999998</v>
      </c>
      <c r="G113" s="5">
        <f t="shared" si="12"/>
        <v>0.21072748043362013</v>
      </c>
      <c r="H113" s="5">
        <f t="shared" si="13"/>
        <v>0.4897385772202143</v>
      </c>
      <c r="I113" s="5">
        <v>17.838899999999999</v>
      </c>
      <c r="J113" s="5">
        <v>1.9512</v>
      </c>
      <c r="K113" s="5">
        <f t="shared" si="14"/>
        <v>0.21484393347617001</v>
      </c>
      <c r="L113" s="5">
        <f t="shared" si="15"/>
        <v>5.730514283700399E-2</v>
      </c>
      <c r="M113" s="5">
        <v>17.838899999999999</v>
      </c>
      <c r="N113" s="5">
        <v>5.8792</v>
      </c>
      <c r="O113" s="5">
        <f t="shared" si="16"/>
        <v>0.48458153369733514</v>
      </c>
      <c r="P113" s="5">
        <f t="shared" si="17"/>
        <v>0.11134468900681416</v>
      </c>
      <c r="Q113" s="5">
        <v>20.834900000000001</v>
      </c>
      <c r="R113" s="5">
        <v>4.0500000000000001E-2</v>
      </c>
      <c r="S113" s="5">
        <f t="shared" si="18"/>
        <v>0.30386679092668517</v>
      </c>
      <c r="T113" s="5">
        <f t="shared" si="19"/>
        <v>7.1447598919641738E-4</v>
      </c>
    </row>
    <row r="114" spans="1:20" ht="20" customHeight="1" x14ac:dyDescent="0.15">
      <c r="A114" s="25">
        <v>14.4739</v>
      </c>
      <c r="B114" s="4">
        <v>3.681</v>
      </c>
      <c r="C114" s="5">
        <f t="shared" si="10"/>
        <v>0.34365361831249097</v>
      </c>
      <c r="D114" s="5">
        <f t="shared" si="11"/>
        <v>3.0275614189483727E-2</v>
      </c>
      <c r="E114" s="5">
        <v>17.497199999999999</v>
      </c>
      <c r="F114" s="5">
        <v>37.715800000000002</v>
      </c>
      <c r="G114" s="5">
        <f t="shared" si="12"/>
        <v>0.21264401341694616</v>
      </c>
      <c r="H114" s="5">
        <f t="shared" si="13"/>
        <v>0.43218064687642516</v>
      </c>
      <c r="I114" s="5">
        <v>18.001100000000001</v>
      </c>
      <c r="J114" s="5">
        <v>2.6484000000000001</v>
      </c>
      <c r="K114" s="5">
        <f t="shared" si="14"/>
        <v>0.21679739955366556</v>
      </c>
      <c r="L114" s="5">
        <f t="shared" si="15"/>
        <v>7.778133471172681E-2</v>
      </c>
      <c r="M114" s="5">
        <v>18.001100000000001</v>
      </c>
      <c r="N114" s="5">
        <v>10.7258</v>
      </c>
      <c r="O114" s="5">
        <f t="shared" si="16"/>
        <v>0.48898758590715236</v>
      </c>
      <c r="P114" s="5">
        <f t="shared" si="17"/>
        <v>0.2031332265187929</v>
      </c>
      <c r="Q114" s="5">
        <v>21.0243</v>
      </c>
      <c r="R114" s="5">
        <v>1.5925</v>
      </c>
      <c r="S114" s="5">
        <f t="shared" si="18"/>
        <v>0.30662909697094332</v>
      </c>
      <c r="T114" s="5">
        <f t="shared" si="19"/>
        <v>2.8093901550501104E-2</v>
      </c>
    </row>
    <row r="115" spans="1:20" ht="20" customHeight="1" x14ac:dyDescent="0.15">
      <c r="A115" s="25">
        <v>14.6043</v>
      </c>
      <c r="B115" s="4">
        <v>2.319</v>
      </c>
      <c r="C115" s="5">
        <f t="shared" si="10"/>
        <v>0.34674970380623826</v>
      </c>
      <c r="D115" s="5">
        <f t="shared" si="11"/>
        <v>1.9073390194352828E-2</v>
      </c>
      <c r="E115" s="5">
        <v>17.654800000000002</v>
      </c>
      <c r="F115" s="5">
        <v>45.165900000000001</v>
      </c>
      <c r="G115" s="5">
        <f t="shared" si="12"/>
        <v>0.21455933109717565</v>
      </c>
      <c r="H115" s="5">
        <f t="shared" si="13"/>
        <v>0.51755041332162999</v>
      </c>
      <c r="I115" s="5">
        <v>18.1632</v>
      </c>
      <c r="J115" s="5">
        <v>2.625</v>
      </c>
      <c r="K115" s="5">
        <f t="shared" si="14"/>
        <v>0.21874966127476309</v>
      </c>
      <c r="L115" s="5">
        <f t="shared" si="15"/>
        <v>7.7094095913866068E-2</v>
      </c>
      <c r="M115" s="5">
        <v>18.1632</v>
      </c>
      <c r="N115" s="5">
        <v>12.444800000000001</v>
      </c>
      <c r="O115" s="5">
        <f t="shared" si="16"/>
        <v>0.49339092168527421</v>
      </c>
      <c r="P115" s="5">
        <f t="shared" si="17"/>
        <v>0.23568893484691811</v>
      </c>
      <c r="Q115" s="5">
        <v>21.213799999999999</v>
      </c>
      <c r="R115" s="5">
        <v>2.7324000000000002</v>
      </c>
      <c r="S115" s="5">
        <f t="shared" si="18"/>
        <v>0.30939286146612238</v>
      </c>
      <c r="T115" s="5">
        <f t="shared" si="19"/>
        <v>4.820331340445163E-2</v>
      </c>
    </row>
    <row r="116" spans="1:20" ht="20" customHeight="1" x14ac:dyDescent="0.15">
      <c r="A116" s="25">
        <v>14.7347</v>
      </c>
      <c r="B116" s="4">
        <v>2.8849999999999998</v>
      </c>
      <c r="C116" s="5">
        <f t="shared" si="10"/>
        <v>0.3498457892999855</v>
      </c>
      <c r="D116" s="5">
        <f t="shared" si="11"/>
        <v>2.3728646274561411E-2</v>
      </c>
      <c r="E116" s="5">
        <v>17.8124</v>
      </c>
      <c r="F116" s="5">
        <v>41.125700000000002</v>
      </c>
      <c r="G116" s="5">
        <f t="shared" si="12"/>
        <v>0.21647464877740508</v>
      </c>
      <c r="H116" s="5">
        <f t="shared" si="13"/>
        <v>0.47125426556630906</v>
      </c>
      <c r="I116" s="5">
        <v>18.325399999999998</v>
      </c>
      <c r="J116" s="5">
        <v>1.9301999999999999</v>
      </c>
      <c r="K116" s="5">
        <f t="shared" si="14"/>
        <v>0.22070312735225858</v>
      </c>
      <c r="L116" s="5">
        <f t="shared" si="15"/>
        <v>5.6688390069693055E-2</v>
      </c>
      <c r="M116" s="5">
        <v>18.325399999999998</v>
      </c>
      <c r="N116" s="5">
        <v>8.3862000000000005</v>
      </c>
      <c r="O116" s="5">
        <f t="shared" si="16"/>
        <v>0.49779697389509131</v>
      </c>
      <c r="P116" s="5">
        <f t="shared" si="17"/>
        <v>0.15882413099553425</v>
      </c>
      <c r="Q116" s="5">
        <v>21.403199999999998</v>
      </c>
      <c r="R116" s="5">
        <v>1.2722</v>
      </c>
      <c r="S116" s="5">
        <f t="shared" si="18"/>
        <v>0.31215516751038053</v>
      </c>
      <c r="T116" s="5">
        <f t="shared" si="19"/>
        <v>2.2443366751992152E-2</v>
      </c>
    </row>
    <row r="117" spans="1:20" ht="20" customHeight="1" x14ac:dyDescent="0.15">
      <c r="A117" s="25">
        <v>14.8651</v>
      </c>
      <c r="B117" s="4">
        <v>2.4329999999999998</v>
      </c>
      <c r="C117" s="5">
        <f t="shared" si="10"/>
        <v>0.35294187479373279</v>
      </c>
      <c r="D117" s="5">
        <f t="shared" si="11"/>
        <v>2.0011021277645723E-2</v>
      </c>
      <c r="E117" s="5">
        <v>17.970099999999999</v>
      </c>
      <c r="F117" s="5">
        <v>45.926900000000003</v>
      </c>
      <c r="G117" s="5">
        <f t="shared" si="12"/>
        <v>0.21839118176073111</v>
      </c>
      <c r="H117" s="5">
        <f t="shared" si="13"/>
        <v>0.52627061738128034</v>
      </c>
      <c r="I117" s="5">
        <v>18.4876</v>
      </c>
      <c r="J117" s="5">
        <v>1.4179999999999999</v>
      </c>
      <c r="K117" s="5">
        <f t="shared" si="14"/>
        <v>0.22265659342975413</v>
      </c>
      <c r="L117" s="5">
        <f t="shared" si="15"/>
        <v>4.164549638318555E-2</v>
      </c>
      <c r="M117" s="5">
        <v>18.4876</v>
      </c>
      <c r="N117" s="5">
        <v>5.7356999999999996</v>
      </c>
      <c r="O117" s="5">
        <f t="shared" si="16"/>
        <v>0.50220302610490852</v>
      </c>
      <c r="P117" s="5">
        <f t="shared" si="17"/>
        <v>0.10862697862572866</v>
      </c>
      <c r="Q117" s="5">
        <v>21.592600000000001</v>
      </c>
      <c r="R117" s="5">
        <v>0.61329999999999996</v>
      </c>
      <c r="S117" s="5">
        <f t="shared" si="18"/>
        <v>0.31491747355463867</v>
      </c>
      <c r="T117" s="5">
        <f t="shared" si="19"/>
        <v>1.0819459856152167E-2</v>
      </c>
    </row>
    <row r="118" spans="1:20" ht="20" customHeight="1" x14ac:dyDescent="0.15">
      <c r="A118" s="25">
        <v>14.9955</v>
      </c>
      <c r="B118" s="4">
        <v>2.133</v>
      </c>
      <c r="C118" s="5">
        <f t="shared" si="10"/>
        <v>0.35603796028748008</v>
      </c>
      <c r="D118" s="5">
        <f t="shared" si="11"/>
        <v>1.7543571058453895E-2</v>
      </c>
      <c r="E118" s="5">
        <v>18.127700000000001</v>
      </c>
      <c r="F118" s="5">
        <v>43.478099999999998</v>
      </c>
      <c r="G118" s="5">
        <f t="shared" si="12"/>
        <v>0.22030649944096056</v>
      </c>
      <c r="H118" s="5">
        <f t="shared" si="13"/>
        <v>0.49821012368709933</v>
      </c>
      <c r="I118" s="5">
        <v>18.649699999999999</v>
      </c>
      <c r="J118" s="5">
        <v>3.0468999999999999</v>
      </c>
      <c r="K118" s="5">
        <f t="shared" si="14"/>
        <v>0.22460885515085166</v>
      </c>
      <c r="L118" s="5">
        <f t="shared" si="15"/>
        <v>8.9484952700936579E-2</v>
      </c>
      <c r="M118" s="5">
        <v>18.649699999999999</v>
      </c>
      <c r="N118" s="5">
        <v>6.0970000000000004</v>
      </c>
      <c r="O118" s="5">
        <f t="shared" si="16"/>
        <v>0.50660636188303043</v>
      </c>
      <c r="P118" s="5">
        <f t="shared" si="17"/>
        <v>0.11546954838660804</v>
      </c>
      <c r="Q118" s="5">
        <v>21.782</v>
      </c>
      <c r="R118" s="5">
        <v>2.1002999999999998</v>
      </c>
      <c r="S118" s="5">
        <f t="shared" si="18"/>
        <v>0.31767977959889682</v>
      </c>
      <c r="T118" s="5">
        <f t="shared" si="19"/>
        <v>3.7052195558252725E-2</v>
      </c>
    </row>
    <row r="119" spans="1:20" ht="20" customHeight="1" x14ac:dyDescent="0.15">
      <c r="A119" s="25">
        <v>15.1259</v>
      </c>
      <c r="B119" s="4">
        <v>4.2350000000000003</v>
      </c>
      <c r="C119" s="5">
        <f t="shared" si="10"/>
        <v>0.35913404578122737</v>
      </c>
      <c r="D119" s="5">
        <f t="shared" si="11"/>
        <v>3.4832172260924638E-2</v>
      </c>
      <c r="E119" s="5">
        <v>18.285299999999999</v>
      </c>
      <c r="F119" s="5">
        <v>43.4938</v>
      </c>
      <c r="G119" s="5">
        <f t="shared" si="12"/>
        <v>0.22222181712118999</v>
      </c>
      <c r="H119" s="5">
        <f t="shared" si="13"/>
        <v>0.49839002802840882</v>
      </c>
      <c r="I119" s="5">
        <v>18.811900000000001</v>
      </c>
      <c r="J119" s="5">
        <v>2.8984000000000001</v>
      </c>
      <c r="K119" s="5">
        <f t="shared" si="14"/>
        <v>0.22656232122834721</v>
      </c>
      <c r="L119" s="5">
        <f t="shared" si="15"/>
        <v>8.5123629560666436E-2</v>
      </c>
      <c r="M119" s="5">
        <v>18.811900000000001</v>
      </c>
      <c r="N119" s="5">
        <v>6.5231000000000003</v>
      </c>
      <c r="O119" s="5">
        <f t="shared" si="16"/>
        <v>0.51101241409284759</v>
      </c>
      <c r="P119" s="5">
        <f t="shared" si="17"/>
        <v>0.12353934903734343</v>
      </c>
      <c r="Q119" s="5">
        <v>21.971399999999999</v>
      </c>
      <c r="R119" s="5">
        <v>2.8378999999999999</v>
      </c>
      <c r="S119" s="5">
        <f t="shared" si="18"/>
        <v>0.32044208564315496</v>
      </c>
      <c r="T119" s="5">
        <f t="shared" si="19"/>
        <v>5.0064479252852172E-2</v>
      </c>
    </row>
    <row r="120" spans="1:20" ht="20" customHeight="1" x14ac:dyDescent="0.15">
      <c r="A120" s="25">
        <v>15.2562</v>
      </c>
      <c r="B120" s="4">
        <v>2.4670000000000001</v>
      </c>
      <c r="C120" s="5">
        <f t="shared" si="10"/>
        <v>0.36222775697628312</v>
      </c>
      <c r="D120" s="5">
        <f t="shared" si="11"/>
        <v>2.0290665635820798E-2</v>
      </c>
      <c r="E120" s="5">
        <v>18.443000000000001</v>
      </c>
      <c r="F120" s="5">
        <v>45.185499999999998</v>
      </c>
      <c r="G120" s="5">
        <f t="shared" si="12"/>
        <v>0.22413835010451608</v>
      </c>
      <c r="H120" s="5">
        <f t="shared" si="13"/>
        <v>0.5177750072763857</v>
      </c>
      <c r="I120" s="5">
        <v>18.9741</v>
      </c>
      <c r="J120" s="5">
        <v>1.5659000000000001</v>
      </c>
      <c r="K120" s="5">
        <f t="shared" si="14"/>
        <v>0.22851578730584271</v>
      </c>
      <c r="L120" s="5">
        <f t="shared" si="15"/>
        <v>4.5989198015818238E-2</v>
      </c>
      <c r="M120" s="5">
        <v>18.9741</v>
      </c>
      <c r="N120" s="5">
        <v>8.7347999999999999</v>
      </c>
      <c r="O120" s="5">
        <f t="shared" si="16"/>
        <v>0.51541846630266475</v>
      </c>
      <c r="P120" s="5">
        <f t="shared" si="17"/>
        <v>0.16542617865300047</v>
      </c>
      <c r="Q120" s="5">
        <v>22.160799999999998</v>
      </c>
      <c r="R120" s="5">
        <v>2.7654000000000001</v>
      </c>
      <c r="S120" s="5">
        <f t="shared" si="18"/>
        <v>0.32320439168741311</v>
      </c>
      <c r="T120" s="5">
        <f t="shared" si="19"/>
        <v>4.8785479025278342E-2</v>
      </c>
    </row>
    <row r="121" spans="1:20" ht="20" customHeight="1" x14ac:dyDescent="0.15">
      <c r="A121" s="25">
        <v>15.3866</v>
      </c>
      <c r="B121" s="4">
        <v>2.6509999999999998</v>
      </c>
      <c r="C121" s="5">
        <f t="shared" si="10"/>
        <v>0.36532384247003041</v>
      </c>
      <c r="D121" s="5">
        <f t="shared" si="11"/>
        <v>2.1804035103591784E-2</v>
      </c>
      <c r="E121" s="5">
        <v>18.6006</v>
      </c>
      <c r="F121" s="5">
        <v>43.845199999999998</v>
      </c>
      <c r="G121" s="5">
        <f t="shared" si="12"/>
        <v>0.2260536677847455</v>
      </c>
      <c r="H121" s="5">
        <f t="shared" si="13"/>
        <v>0.50241667678867308</v>
      </c>
      <c r="I121" s="5">
        <v>19.136299999999999</v>
      </c>
      <c r="J121" s="5">
        <v>1.7343999999999999</v>
      </c>
      <c r="K121" s="5">
        <f t="shared" si="14"/>
        <v>0.23046925338333821</v>
      </c>
      <c r="L121" s="5">
        <f t="shared" si="15"/>
        <v>5.0937904744003545E-2</v>
      </c>
      <c r="M121" s="5">
        <v>19.136299999999999</v>
      </c>
      <c r="N121" s="5">
        <v>9.8630999999999993</v>
      </c>
      <c r="O121" s="5">
        <f t="shared" si="16"/>
        <v>0.5198245185124819</v>
      </c>
      <c r="P121" s="5">
        <f t="shared" si="17"/>
        <v>0.18679476836016953</v>
      </c>
      <c r="Q121" s="5">
        <v>22.350200000000001</v>
      </c>
      <c r="R121" s="5">
        <v>1.8803000000000001</v>
      </c>
      <c r="S121" s="5">
        <f t="shared" si="18"/>
        <v>0.32596669773167131</v>
      </c>
      <c r="T121" s="5">
        <f t="shared" si="19"/>
        <v>3.3171091419407994E-2</v>
      </c>
    </row>
    <row r="122" spans="1:20" ht="20" customHeight="1" x14ac:dyDescent="0.15">
      <c r="A122" s="25">
        <v>15.516999999999999</v>
      </c>
      <c r="B122" s="4">
        <v>4.5789999999999997</v>
      </c>
      <c r="C122" s="5">
        <f t="shared" si="10"/>
        <v>0.3684199279637777</v>
      </c>
      <c r="D122" s="5">
        <f t="shared" si="11"/>
        <v>3.7661515178931265E-2</v>
      </c>
      <c r="E122" s="5">
        <v>18.758199999999999</v>
      </c>
      <c r="F122" s="5">
        <v>45.801099999999998</v>
      </c>
      <c r="G122" s="5">
        <f t="shared" si="12"/>
        <v>0.22796898546497493</v>
      </c>
      <c r="H122" s="5">
        <f t="shared" si="13"/>
        <v>0.52482909087575591</v>
      </c>
      <c r="I122" s="5">
        <v>19.298400000000001</v>
      </c>
      <c r="J122" s="5">
        <v>2.4609000000000001</v>
      </c>
      <c r="K122" s="5">
        <f t="shared" si="14"/>
        <v>0.23242151510443579</v>
      </c>
      <c r="L122" s="5">
        <f t="shared" si="15"/>
        <v>7.2274613575022101E-2</v>
      </c>
      <c r="M122" s="5">
        <v>19.298400000000001</v>
      </c>
      <c r="N122" s="5">
        <v>13.092700000000001</v>
      </c>
      <c r="O122" s="5">
        <f t="shared" si="16"/>
        <v>0.52422785429060381</v>
      </c>
      <c r="P122" s="5">
        <f t="shared" si="17"/>
        <v>0.24795934987064835</v>
      </c>
      <c r="Q122" s="5">
        <v>22.5396</v>
      </c>
      <c r="R122" s="5">
        <v>1.0921000000000001</v>
      </c>
      <c r="S122" s="5">
        <f t="shared" si="18"/>
        <v>0.32872900377592945</v>
      </c>
      <c r="T122" s="5">
        <f t="shared" si="19"/>
        <v>1.9266153772874259E-2</v>
      </c>
    </row>
    <row r="123" spans="1:20" ht="20" customHeight="1" x14ac:dyDescent="0.15">
      <c r="A123" s="25">
        <v>15.647399999999999</v>
      </c>
      <c r="B123" s="4">
        <v>1.014</v>
      </c>
      <c r="C123" s="5">
        <f t="shared" si="10"/>
        <v>0.371516013457525</v>
      </c>
      <c r="D123" s="5">
        <f t="shared" si="11"/>
        <v>8.3399817408683786E-3</v>
      </c>
      <c r="E123" s="5">
        <v>18.915900000000001</v>
      </c>
      <c r="F123" s="5">
        <v>53.6815</v>
      </c>
      <c r="G123" s="5">
        <f t="shared" si="12"/>
        <v>0.22988551844830099</v>
      </c>
      <c r="H123" s="5">
        <f t="shared" si="13"/>
        <v>0.61512961133786948</v>
      </c>
      <c r="I123" s="5">
        <v>19.460599999999999</v>
      </c>
      <c r="J123" s="5">
        <v>2</v>
      </c>
      <c r="K123" s="5">
        <f t="shared" si="14"/>
        <v>0.23437498118193129</v>
      </c>
      <c r="L123" s="5">
        <f t="shared" si="15"/>
        <v>5.8738358791517002E-2</v>
      </c>
      <c r="M123" s="5">
        <v>19.460599999999999</v>
      </c>
      <c r="N123" s="5">
        <v>7.9922000000000004</v>
      </c>
      <c r="O123" s="5">
        <f t="shared" si="16"/>
        <v>0.52863390650042097</v>
      </c>
      <c r="P123" s="5">
        <f t="shared" si="17"/>
        <v>0.15136226416523679</v>
      </c>
      <c r="Q123" s="5">
        <v>22.728999999999999</v>
      </c>
      <c r="R123" s="5">
        <v>2.1391</v>
      </c>
      <c r="S123" s="5">
        <f t="shared" si="18"/>
        <v>0.3314913098201876</v>
      </c>
      <c r="T123" s="5">
        <f t="shared" si="19"/>
        <v>3.7736681197285342E-2</v>
      </c>
    </row>
    <row r="124" spans="1:20" ht="20" customHeight="1" x14ac:dyDescent="0.15">
      <c r="A124" s="25">
        <v>15.777799999999999</v>
      </c>
      <c r="B124" s="4">
        <v>3.9380000000000002</v>
      </c>
      <c r="C124" s="5">
        <f t="shared" si="10"/>
        <v>0.37461209895127223</v>
      </c>
      <c r="D124" s="5">
        <f t="shared" si="11"/>
        <v>3.2389396543924726E-2</v>
      </c>
      <c r="E124" s="5">
        <v>19.073499999999999</v>
      </c>
      <c r="F124" s="5">
        <v>53.482799999999997</v>
      </c>
      <c r="G124" s="5">
        <f t="shared" si="12"/>
        <v>0.23180083612853042</v>
      </c>
      <c r="H124" s="5">
        <f t="shared" si="13"/>
        <v>0.61285273282715658</v>
      </c>
      <c r="I124" s="5">
        <v>19.622800000000002</v>
      </c>
      <c r="J124" s="5">
        <v>1.1875</v>
      </c>
      <c r="K124" s="5">
        <f t="shared" si="14"/>
        <v>0.23632844725942684</v>
      </c>
      <c r="L124" s="5">
        <f t="shared" si="15"/>
        <v>3.4875900532463221E-2</v>
      </c>
      <c r="M124" s="5">
        <v>19.622800000000002</v>
      </c>
      <c r="N124" s="5">
        <v>12.733700000000001</v>
      </c>
      <c r="O124" s="5">
        <f t="shared" si="16"/>
        <v>0.53303995871023824</v>
      </c>
      <c r="P124" s="5">
        <f t="shared" si="17"/>
        <v>0.24116033923085956</v>
      </c>
      <c r="Q124" s="5">
        <v>22.918399999999998</v>
      </c>
      <c r="R124" s="5">
        <v>0.8044</v>
      </c>
      <c r="S124" s="5">
        <f t="shared" si="18"/>
        <v>0.33425361586444574</v>
      </c>
      <c r="T124" s="5">
        <f t="shared" si="19"/>
        <v>1.4190728042212301E-2</v>
      </c>
    </row>
    <row r="125" spans="1:20" ht="20" customHeight="1" x14ac:dyDescent="0.15">
      <c r="A125" s="25">
        <v>15.908200000000001</v>
      </c>
      <c r="B125" s="4">
        <v>3.56</v>
      </c>
      <c r="C125" s="5">
        <f t="shared" si="10"/>
        <v>0.37770818444501958</v>
      </c>
      <c r="D125" s="5">
        <f t="shared" si="11"/>
        <v>2.9280409267743022E-2</v>
      </c>
      <c r="E125" s="5">
        <v>19.231100000000001</v>
      </c>
      <c r="F125" s="5">
        <v>52.589100000000002</v>
      </c>
      <c r="G125" s="5">
        <f t="shared" si="12"/>
        <v>0.2337161538087599</v>
      </c>
      <c r="H125" s="5">
        <f t="shared" si="13"/>
        <v>0.60261193602280771</v>
      </c>
      <c r="I125" s="5">
        <v>19.7849</v>
      </c>
      <c r="J125" s="5">
        <v>2.0352000000000001</v>
      </c>
      <c r="K125" s="5">
        <f t="shared" si="14"/>
        <v>0.23828070898052436</v>
      </c>
      <c r="L125" s="5">
        <f t="shared" si="15"/>
        <v>5.9772153906247703E-2</v>
      </c>
      <c r="M125" s="5">
        <v>19.7849</v>
      </c>
      <c r="N125" s="5">
        <v>9.0154999999999994</v>
      </c>
      <c r="O125" s="5">
        <f t="shared" si="16"/>
        <v>0.53744329448836003</v>
      </c>
      <c r="P125" s="5">
        <f t="shared" si="17"/>
        <v>0.17074228530087987</v>
      </c>
      <c r="Q125" s="5">
        <v>23.107800000000001</v>
      </c>
      <c r="R125" s="5">
        <v>0.18629999999999999</v>
      </c>
      <c r="S125" s="5">
        <f t="shared" si="18"/>
        <v>0.33701592190870389</v>
      </c>
      <c r="T125" s="5">
        <f t="shared" si="19"/>
        <v>3.2865895503035201E-3</v>
      </c>
    </row>
    <row r="126" spans="1:20" ht="20" customHeight="1" x14ac:dyDescent="0.15">
      <c r="A126" s="25">
        <v>16.038599999999999</v>
      </c>
      <c r="B126" s="4">
        <v>5.202</v>
      </c>
      <c r="C126" s="5">
        <f t="shared" si="10"/>
        <v>0.38080426993876682</v>
      </c>
      <c r="D126" s="5">
        <f t="shared" si="11"/>
        <v>4.2785586800786292E-2</v>
      </c>
      <c r="E126" s="5">
        <v>19.3888</v>
      </c>
      <c r="F126" s="5">
        <v>52.2288</v>
      </c>
      <c r="G126" s="5">
        <f t="shared" si="12"/>
        <v>0.23563268679208593</v>
      </c>
      <c r="H126" s="5">
        <f t="shared" si="13"/>
        <v>0.5984833032728839</v>
      </c>
      <c r="I126" s="5">
        <v>19.947099999999999</v>
      </c>
      <c r="J126" s="5">
        <v>2.5737000000000001</v>
      </c>
      <c r="K126" s="5">
        <f t="shared" si="14"/>
        <v>0.24023417505801989</v>
      </c>
      <c r="L126" s="5">
        <f t="shared" si="15"/>
        <v>7.5587457010863654E-2</v>
      </c>
      <c r="M126" s="5">
        <v>19.947099999999999</v>
      </c>
      <c r="N126" s="5">
        <v>9.3788999999999998</v>
      </c>
      <c r="O126" s="5">
        <f t="shared" si="16"/>
        <v>0.54184934669817719</v>
      </c>
      <c r="P126" s="5">
        <f t="shared" si="17"/>
        <v>0.17762462643318977</v>
      </c>
      <c r="Q126" s="5">
        <v>23.2972</v>
      </c>
      <c r="R126" s="5">
        <v>1.105</v>
      </c>
      <c r="S126" s="5">
        <f t="shared" si="18"/>
        <v>0.33977822795296203</v>
      </c>
      <c r="T126" s="5">
        <f t="shared" si="19"/>
        <v>1.9493727606470154E-2</v>
      </c>
    </row>
    <row r="127" spans="1:20" ht="20" customHeight="1" x14ac:dyDescent="0.15">
      <c r="A127" s="25">
        <v>16.169</v>
      </c>
      <c r="B127" s="4">
        <v>3.851</v>
      </c>
      <c r="C127" s="5">
        <f t="shared" si="10"/>
        <v>0.38390035543251416</v>
      </c>
      <c r="D127" s="5">
        <f t="shared" si="11"/>
        <v>3.1673835980359097E-2</v>
      </c>
      <c r="E127" s="5">
        <v>19.546399999999998</v>
      </c>
      <c r="F127" s="5">
        <v>49.490699999999997</v>
      </c>
      <c r="G127" s="5">
        <f t="shared" si="12"/>
        <v>0.23754800447231536</v>
      </c>
      <c r="H127" s="5">
        <f t="shared" si="13"/>
        <v>0.56710775697100668</v>
      </c>
      <c r="I127" s="5">
        <v>20.109300000000001</v>
      </c>
      <c r="J127" s="5">
        <v>3.3828</v>
      </c>
      <c r="K127" s="5">
        <f t="shared" si="14"/>
        <v>0.24218764113551541</v>
      </c>
      <c r="L127" s="5">
        <f t="shared" si="15"/>
        <v>9.9350060059971865E-2</v>
      </c>
      <c r="M127" s="5">
        <v>20.109300000000001</v>
      </c>
      <c r="N127" s="5">
        <v>10.4556</v>
      </c>
      <c r="O127" s="5">
        <f t="shared" si="16"/>
        <v>0.54625539890799446</v>
      </c>
      <c r="P127" s="5">
        <f t="shared" si="17"/>
        <v>0.19801597672806609</v>
      </c>
      <c r="Q127" s="5">
        <v>23.486699999999999</v>
      </c>
      <c r="R127" s="5">
        <v>1.9581999999999999</v>
      </c>
      <c r="S127" s="5">
        <f t="shared" si="18"/>
        <v>0.3425419924481411</v>
      </c>
      <c r="T127" s="5">
        <f t="shared" si="19"/>
        <v>3.4545355112208014E-2</v>
      </c>
    </row>
    <row r="128" spans="1:20" ht="20" customHeight="1" x14ac:dyDescent="0.15">
      <c r="A128" s="25">
        <v>16.299399999999999</v>
      </c>
      <c r="B128" s="4">
        <v>3.452</v>
      </c>
      <c r="C128" s="5">
        <f t="shared" si="10"/>
        <v>0.3869964409262614</v>
      </c>
      <c r="D128" s="5">
        <f t="shared" si="11"/>
        <v>2.8392127188833965E-2</v>
      </c>
      <c r="E128" s="5">
        <v>19.704000000000001</v>
      </c>
      <c r="F128" s="5">
        <v>41.991199999999999</v>
      </c>
      <c r="G128" s="5">
        <f t="shared" si="12"/>
        <v>0.23946332215254484</v>
      </c>
      <c r="H128" s="5">
        <f t="shared" si="13"/>
        <v>0.48117192208881543</v>
      </c>
      <c r="I128" s="5">
        <v>20.2715</v>
      </c>
      <c r="J128" s="5">
        <v>2.7915000000000001</v>
      </c>
      <c r="K128" s="5">
        <f t="shared" si="14"/>
        <v>0.24414110721301091</v>
      </c>
      <c r="L128" s="5">
        <f t="shared" si="15"/>
        <v>8.1984064283259855E-2</v>
      </c>
      <c r="M128" s="5">
        <v>20.2715</v>
      </c>
      <c r="N128" s="5">
        <v>9.8367000000000004</v>
      </c>
      <c r="O128" s="5">
        <f t="shared" si="16"/>
        <v>0.55066145111781162</v>
      </c>
      <c r="P128" s="5">
        <f t="shared" si="17"/>
        <v>0.18629478540504302</v>
      </c>
      <c r="Q128" s="5">
        <v>23.676100000000002</v>
      </c>
      <c r="R128" s="5">
        <v>1.1541999999999999</v>
      </c>
      <c r="S128" s="5">
        <f t="shared" si="18"/>
        <v>0.3453042984923993</v>
      </c>
      <c r="T128" s="5">
        <f t="shared" si="19"/>
        <v>2.036168362297543E-2</v>
      </c>
    </row>
    <row r="129" spans="1:20" ht="20" customHeight="1" x14ac:dyDescent="0.15">
      <c r="A129" s="25">
        <v>16.4298</v>
      </c>
      <c r="B129" s="4">
        <v>2.484</v>
      </c>
      <c r="C129" s="5">
        <f t="shared" si="10"/>
        <v>0.39009252642000869</v>
      </c>
      <c r="D129" s="5">
        <f t="shared" si="11"/>
        <v>2.0430487814908336E-2</v>
      </c>
      <c r="E129" s="5">
        <v>19.861699999999999</v>
      </c>
      <c r="F129" s="5">
        <v>51.894199999999998</v>
      </c>
      <c r="G129" s="5">
        <f t="shared" si="12"/>
        <v>0.24137985513587085</v>
      </c>
      <c r="H129" s="5">
        <f t="shared" si="13"/>
        <v>0.59464916361669595</v>
      </c>
      <c r="I129" s="5">
        <v>20.433599999999998</v>
      </c>
      <c r="J129" s="5">
        <v>2.6484000000000001</v>
      </c>
      <c r="K129" s="5">
        <f t="shared" si="14"/>
        <v>0.24609336893410846</v>
      </c>
      <c r="L129" s="5">
        <f t="shared" si="15"/>
        <v>7.778133471172681E-2</v>
      </c>
      <c r="M129" s="5">
        <v>20.433599999999998</v>
      </c>
      <c r="N129" s="5">
        <v>9.7856000000000005</v>
      </c>
      <c r="O129" s="5">
        <f t="shared" si="16"/>
        <v>0.55506478689593342</v>
      </c>
      <c r="P129" s="5">
        <f t="shared" si="17"/>
        <v>0.18532701536690038</v>
      </c>
      <c r="Q129" s="5">
        <v>23.865500000000001</v>
      </c>
      <c r="R129" s="5">
        <v>9.7600000000000006E-2</v>
      </c>
      <c r="S129" s="5">
        <f t="shared" si="18"/>
        <v>0.34806660453665744</v>
      </c>
      <c r="T129" s="5">
        <f t="shared" si="19"/>
        <v>1.7217989270511195E-3</v>
      </c>
    </row>
    <row r="130" spans="1:20" ht="20" customHeight="1" x14ac:dyDescent="0.15">
      <c r="A130" s="25">
        <v>16.560199999999998</v>
      </c>
      <c r="B130" s="4">
        <v>3.5219999999999998</v>
      </c>
      <c r="C130" s="5">
        <f t="shared" si="10"/>
        <v>0.39318861191375593</v>
      </c>
      <c r="D130" s="5">
        <f t="shared" si="11"/>
        <v>2.8967865573312056E-2</v>
      </c>
      <c r="E130" s="5">
        <v>20.019300000000001</v>
      </c>
      <c r="F130" s="5">
        <v>48.616300000000003</v>
      </c>
      <c r="G130" s="5">
        <f t="shared" si="12"/>
        <v>0.24329517281610033</v>
      </c>
      <c r="H130" s="5">
        <f t="shared" si="13"/>
        <v>0.55708811645884082</v>
      </c>
      <c r="I130" s="5">
        <v>20.595800000000001</v>
      </c>
      <c r="J130" s="5">
        <v>3.4994999999999998</v>
      </c>
      <c r="K130" s="5">
        <f t="shared" si="14"/>
        <v>0.24804683501160399</v>
      </c>
      <c r="L130" s="5">
        <f t="shared" si="15"/>
        <v>0.10277744329545686</v>
      </c>
      <c r="M130" s="5">
        <v>20.595800000000001</v>
      </c>
      <c r="N130" s="5">
        <v>8.8180999999999994</v>
      </c>
      <c r="O130" s="5">
        <f t="shared" si="16"/>
        <v>0.55947083910575068</v>
      </c>
      <c r="P130" s="5">
        <f t="shared" si="17"/>
        <v>0.16700377638641106</v>
      </c>
      <c r="Q130" s="5">
        <v>24.0549</v>
      </c>
      <c r="R130" s="5">
        <v>0.53480000000000005</v>
      </c>
      <c r="S130" s="5">
        <f t="shared" si="18"/>
        <v>0.35082891058091559</v>
      </c>
      <c r="T130" s="5">
        <f t="shared" si="19"/>
        <v>9.4346113338825699E-3</v>
      </c>
    </row>
    <row r="131" spans="1:20" ht="20" customHeight="1" x14ac:dyDescent="0.15">
      <c r="A131" s="25">
        <v>16.6906</v>
      </c>
      <c r="B131" s="4">
        <v>3.8580000000000001</v>
      </c>
      <c r="C131" s="5">
        <f t="shared" ref="C131:C194" si="20">$A131/42.1177</f>
        <v>0.39628469740750327</v>
      </c>
      <c r="D131" s="5">
        <f t="shared" ref="D131:D194" si="21">B131/121.583</f>
        <v>3.1731409818806906E-2</v>
      </c>
      <c r="E131" s="5">
        <v>20.1769</v>
      </c>
      <c r="F131" s="5">
        <v>56.848399999999998</v>
      </c>
      <c r="G131" s="5">
        <f t="shared" ref="G131:G194" si="22">E131/82.284</f>
        <v>0.24521049049632976</v>
      </c>
      <c r="H131" s="5">
        <f t="shared" ref="H131:H194" si="23">F131/87.2686</f>
        <v>0.65141872334379136</v>
      </c>
      <c r="I131" s="5">
        <v>20.757999999999999</v>
      </c>
      <c r="J131" s="5">
        <v>3</v>
      </c>
      <c r="K131" s="5">
        <f t="shared" ref="K131:K194" si="24">I131/83.0319</f>
        <v>0.25000030108909949</v>
      </c>
      <c r="L131" s="5">
        <f t="shared" ref="L131:L194" si="25">J131/34.0493</f>
        <v>8.81075381872755E-2</v>
      </c>
      <c r="M131" s="5">
        <v>20.757999999999999</v>
      </c>
      <c r="N131" s="5">
        <v>9.1882000000000001</v>
      </c>
      <c r="O131" s="5">
        <f t="shared" ref="O131:O194" si="26">M131/36.813</f>
        <v>0.56387689131556784</v>
      </c>
      <c r="P131" s="5">
        <f t="shared" ref="P131:P194" si="27">N131/52.8018</f>
        <v>0.17401300713233261</v>
      </c>
      <c r="Q131" s="5">
        <v>24.244299999999999</v>
      </c>
      <c r="R131" s="5">
        <v>0.14949999999999999</v>
      </c>
      <c r="S131" s="5">
        <f t="shared" ref="S131:S194" si="28">Q131/68.5659</f>
        <v>0.35359121662517373</v>
      </c>
      <c r="T131" s="5">
        <f t="shared" ref="T131:T194" si="29">R131/56.6849</f>
        <v>2.6373866761694913E-3</v>
      </c>
    </row>
    <row r="132" spans="1:20" ht="20" customHeight="1" x14ac:dyDescent="0.15">
      <c r="A132" s="25">
        <v>16.821000000000002</v>
      </c>
      <c r="B132" s="4">
        <v>2.2549999999999999</v>
      </c>
      <c r="C132" s="5">
        <f t="shared" si="20"/>
        <v>0.39938078290125056</v>
      </c>
      <c r="D132" s="5">
        <f t="shared" si="21"/>
        <v>1.8547000814258571E-2</v>
      </c>
      <c r="E132" s="5">
        <v>20.334599999999998</v>
      </c>
      <c r="F132" s="5">
        <v>54.8444</v>
      </c>
      <c r="G132" s="5">
        <f t="shared" si="22"/>
        <v>0.24712702347965579</v>
      </c>
      <c r="H132" s="5">
        <f t="shared" si="23"/>
        <v>0.62845513735753744</v>
      </c>
      <c r="I132" s="5">
        <v>20.920100000000001</v>
      </c>
      <c r="J132" s="5">
        <v>2.0853999999999999</v>
      </c>
      <c r="K132" s="5">
        <f t="shared" si="24"/>
        <v>0.25195256281019707</v>
      </c>
      <c r="L132" s="5">
        <f t="shared" si="25"/>
        <v>6.1246486711914773E-2</v>
      </c>
      <c r="M132" s="5">
        <v>20.920100000000001</v>
      </c>
      <c r="N132" s="5">
        <v>6.4808000000000003</v>
      </c>
      <c r="O132" s="5">
        <f t="shared" si="26"/>
        <v>0.56828022709368975</v>
      </c>
      <c r="P132" s="5">
        <f t="shared" si="27"/>
        <v>0.12273823998424296</v>
      </c>
      <c r="Q132" s="5">
        <v>24.433700000000002</v>
      </c>
      <c r="R132" s="5">
        <v>0.78029999999999999</v>
      </c>
      <c r="S132" s="5">
        <f t="shared" si="28"/>
        <v>0.35635352266943193</v>
      </c>
      <c r="T132" s="5">
        <f t="shared" si="29"/>
        <v>1.3765570725184308E-2</v>
      </c>
    </row>
    <row r="133" spans="1:20" ht="20" customHeight="1" x14ac:dyDescent="0.15">
      <c r="A133" s="25">
        <v>16.9514</v>
      </c>
      <c r="B133" s="4">
        <v>3.0910000000000002</v>
      </c>
      <c r="C133" s="5">
        <f t="shared" si="20"/>
        <v>0.4024768683949978</v>
      </c>
      <c r="D133" s="5">
        <f t="shared" si="21"/>
        <v>2.54229620917398E-2</v>
      </c>
      <c r="E133" s="5">
        <v>20.4922</v>
      </c>
      <c r="F133" s="5">
        <v>49.1676</v>
      </c>
      <c r="G133" s="5">
        <f t="shared" si="22"/>
        <v>0.24904234115988527</v>
      </c>
      <c r="H133" s="5">
        <f t="shared" si="23"/>
        <v>0.56340539438010917</v>
      </c>
      <c r="I133" s="5">
        <v>21.0823</v>
      </c>
      <c r="J133" s="5">
        <v>1.8867</v>
      </c>
      <c r="K133" s="5">
        <f t="shared" si="24"/>
        <v>0.25390602888769259</v>
      </c>
      <c r="L133" s="5">
        <f t="shared" si="25"/>
        <v>5.5410830765977567E-2</v>
      </c>
      <c r="M133" s="5">
        <v>21.0823</v>
      </c>
      <c r="N133" s="5">
        <v>8.1183999999999994</v>
      </c>
      <c r="O133" s="5">
        <f t="shared" si="26"/>
        <v>0.57268627930350691</v>
      </c>
      <c r="P133" s="5">
        <f t="shared" si="27"/>
        <v>0.15375233420072798</v>
      </c>
      <c r="Q133" s="5">
        <v>24.623100000000001</v>
      </c>
      <c r="R133" s="5">
        <v>0.1797</v>
      </c>
      <c r="S133" s="5">
        <f t="shared" si="28"/>
        <v>0.35911582871369008</v>
      </c>
      <c r="T133" s="5">
        <f t="shared" si="29"/>
        <v>3.1701564261381781E-3</v>
      </c>
    </row>
    <row r="134" spans="1:20" ht="20" customHeight="1" x14ac:dyDescent="0.15">
      <c r="A134" s="25">
        <v>17.081800000000001</v>
      </c>
      <c r="B134" s="4">
        <v>4.3940000000000001</v>
      </c>
      <c r="C134" s="5">
        <f t="shared" si="20"/>
        <v>0.40557295388874515</v>
      </c>
      <c r="D134" s="5">
        <f t="shared" si="21"/>
        <v>3.6139920877096304E-2</v>
      </c>
      <c r="E134" s="5">
        <v>20.649799999999999</v>
      </c>
      <c r="F134" s="5">
        <v>47.283099999999997</v>
      </c>
      <c r="G134" s="5">
        <f t="shared" si="22"/>
        <v>0.25095765884011467</v>
      </c>
      <c r="H134" s="5">
        <f t="shared" si="23"/>
        <v>0.54181114398535091</v>
      </c>
      <c r="I134" s="5">
        <v>21.244499999999999</v>
      </c>
      <c r="J134" s="5">
        <v>2.5893999999999999</v>
      </c>
      <c r="K134" s="5">
        <f t="shared" si="24"/>
        <v>0.25585949496518806</v>
      </c>
      <c r="L134" s="5">
        <f t="shared" si="25"/>
        <v>7.6048553127377058E-2</v>
      </c>
      <c r="M134" s="5">
        <v>21.244499999999999</v>
      </c>
      <c r="N134" s="5">
        <v>8.0785</v>
      </c>
      <c r="O134" s="5">
        <f t="shared" si="26"/>
        <v>0.57709233151332406</v>
      </c>
      <c r="P134" s="5">
        <f t="shared" si="27"/>
        <v>0.15299667814354814</v>
      </c>
      <c r="Q134" s="5">
        <v>24.8125</v>
      </c>
      <c r="R134" s="5">
        <v>1.0478000000000001</v>
      </c>
      <c r="S134" s="5">
        <f t="shared" si="28"/>
        <v>0.36187813475794822</v>
      </c>
      <c r="T134" s="5">
        <f t="shared" si="29"/>
        <v>1.8484640530370522E-2</v>
      </c>
    </row>
    <row r="135" spans="1:20" ht="20" customHeight="1" x14ac:dyDescent="0.15">
      <c r="A135" s="25">
        <v>17.212199999999999</v>
      </c>
      <c r="B135" s="4">
        <v>3.51</v>
      </c>
      <c r="C135" s="5">
        <f t="shared" si="20"/>
        <v>0.40866903938249238</v>
      </c>
      <c r="D135" s="5">
        <f t="shared" si="21"/>
        <v>2.8869167564544385E-2</v>
      </c>
      <c r="E135" s="5">
        <v>20.807400000000001</v>
      </c>
      <c r="F135" s="5">
        <v>48.184399999999997</v>
      </c>
      <c r="G135" s="5">
        <f t="shared" si="22"/>
        <v>0.25287297652034418</v>
      </c>
      <c r="H135" s="5">
        <f t="shared" si="23"/>
        <v>0.55213902824154382</v>
      </c>
      <c r="I135" s="5">
        <v>21.406700000000001</v>
      </c>
      <c r="J135" s="5">
        <v>1.1172</v>
      </c>
      <c r="K135" s="5">
        <f t="shared" si="24"/>
        <v>0.25781296104268364</v>
      </c>
      <c r="L135" s="5">
        <f t="shared" si="25"/>
        <v>3.2811247220941399E-2</v>
      </c>
      <c r="M135" s="5">
        <v>21.406700000000001</v>
      </c>
      <c r="N135" s="5">
        <v>9.4107000000000003</v>
      </c>
      <c r="O135" s="5">
        <f t="shared" si="26"/>
        <v>0.58149838372314122</v>
      </c>
      <c r="P135" s="5">
        <f t="shared" si="27"/>
        <v>0.17822687862913764</v>
      </c>
      <c r="Q135" s="5">
        <v>25.001899999999999</v>
      </c>
      <c r="R135" s="5">
        <v>1.8308</v>
      </c>
      <c r="S135" s="5">
        <f t="shared" si="28"/>
        <v>0.36464044080220631</v>
      </c>
      <c r="T135" s="5">
        <f t="shared" si="29"/>
        <v>3.2297842988167923E-2</v>
      </c>
    </row>
    <row r="136" spans="1:20" ht="20" customHeight="1" x14ac:dyDescent="0.15">
      <c r="A136" s="25">
        <v>17.342600000000001</v>
      </c>
      <c r="B136" s="4">
        <v>1.0620000000000001</v>
      </c>
      <c r="C136" s="5">
        <f t="shared" si="20"/>
        <v>0.41176512487623973</v>
      </c>
      <c r="D136" s="5">
        <f t="shared" si="21"/>
        <v>8.7347737759390712E-3</v>
      </c>
      <c r="E136" s="5">
        <v>20.9651</v>
      </c>
      <c r="F136" s="5">
        <v>56.1539</v>
      </c>
      <c r="G136" s="5">
        <f t="shared" si="22"/>
        <v>0.25478950950367019</v>
      </c>
      <c r="H136" s="5">
        <f t="shared" si="23"/>
        <v>0.64346053448777674</v>
      </c>
      <c r="I136" s="5">
        <v>21.5688</v>
      </c>
      <c r="J136" s="5">
        <v>1.7119</v>
      </c>
      <c r="K136" s="5">
        <f t="shared" si="24"/>
        <v>0.25976522276378117</v>
      </c>
      <c r="L136" s="5">
        <f t="shared" si="25"/>
        <v>5.0277098207598979E-2</v>
      </c>
      <c r="M136" s="5">
        <v>21.5688</v>
      </c>
      <c r="N136" s="5">
        <v>4.6916000000000002</v>
      </c>
      <c r="O136" s="5">
        <f t="shared" si="26"/>
        <v>0.58590171950126313</v>
      </c>
      <c r="P136" s="5">
        <f t="shared" si="27"/>
        <v>8.8853031525440426E-2</v>
      </c>
      <c r="Q136" s="5">
        <v>25.191299999999998</v>
      </c>
      <c r="R136" s="5">
        <v>3.5484</v>
      </c>
      <c r="S136" s="5">
        <f t="shared" si="28"/>
        <v>0.36740274684646446</v>
      </c>
      <c r="T136" s="5">
        <f t="shared" si="29"/>
        <v>6.2598681483075735E-2</v>
      </c>
    </row>
    <row r="137" spans="1:20" ht="20" customHeight="1" x14ac:dyDescent="0.15">
      <c r="A137" s="25">
        <v>17.472999999999999</v>
      </c>
      <c r="B137" s="4">
        <v>3.67</v>
      </c>
      <c r="C137" s="5">
        <f t="shared" si="20"/>
        <v>0.41486121036998697</v>
      </c>
      <c r="D137" s="5">
        <f t="shared" si="21"/>
        <v>3.0185141014780027E-2</v>
      </c>
      <c r="E137" s="5">
        <v>21.122699999999998</v>
      </c>
      <c r="F137" s="5">
        <v>50.789700000000003</v>
      </c>
      <c r="G137" s="5">
        <f t="shared" si="22"/>
        <v>0.25670482718389964</v>
      </c>
      <c r="H137" s="5">
        <f t="shared" si="23"/>
        <v>0.58199283591119833</v>
      </c>
      <c r="I137" s="5">
        <v>21.731000000000002</v>
      </c>
      <c r="J137" s="5">
        <v>1.9434</v>
      </c>
      <c r="K137" s="5">
        <f t="shared" si="24"/>
        <v>0.26171868884127669</v>
      </c>
      <c r="L137" s="5">
        <f t="shared" si="25"/>
        <v>5.7076063237717072E-2</v>
      </c>
      <c r="M137" s="5">
        <v>21.731000000000002</v>
      </c>
      <c r="N137" s="5">
        <v>6.1630000000000003</v>
      </c>
      <c r="O137" s="5">
        <f t="shared" si="26"/>
        <v>0.59030777171108029</v>
      </c>
      <c r="P137" s="5">
        <f t="shared" si="27"/>
        <v>0.11671950577442436</v>
      </c>
      <c r="Q137" s="5">
        <v>25.380700000000001</v>
      </c>
      <c r="R137" s="5">
        <v>0.76990000000000003</v>
      </c>
      <c r="S137" s="5">
        <f t="shared" si="28"/>
        <v>0.37016505289072266</v>
      </c>
      <c r="T137" s="5">
        <f t="shared" si="29"/>
        <v>1.3582100347711649E-2</v>
      </c>
    </row>
    <row r="138" spans="1:20" ht="20" customHeight="1" x14ac:dyDescent="0.15">
      <c r="A138" s="25">
        <v>17.603400000000001</v>
      </c>
      <c r="B138" s="4">
        <v>2.9039999999999999</v>
      </c>
      <c r="C138" s="5">
        <f t="shared" si="20"/>
        <v>0.41795729586373426</v>
      </c>
      <c r="D138" s="5">
        <f t="shared" si="21"/>
        <v>2.3884918121776892E-2</v>
      </c>
      <c r="E138" s="5">
        <v>21.2803</v>
      </c>
      <c r="F138" s="5">
        <v>44.128399999999999</v>
      </c>
      <c r="G138" s="5">
        <f t="shared" si="22"/>
        <v>0.2586201448641291</v>
      </c>
      <c r="H138" s="5">
        <f t="shared" si="23"/>
        <v>0.5056618302573892</v>
      </c>
      <c r="I138" s="5">
        <v>21.8932</v>
      </c>
      <c r="J138" s="5">
        <v>1.6001000000000001</v>
      </c>
      <c r="K138" s="5">
        <f t="shared" si="24"/>
        <v>0.26367215491877222</v>
      </c>
      <c r="L138" s="5">
        <f t="shared" si="25"/>
        <v>4.6993623951153182E-2</v>
      </c>
      <c r="M138" s="5">
        <v>21.8932</v>
      </c>
      <c r="N138" s="5">
        <v>8.5885999999999996</v>
      </c>
      <c r="O138" s="5">
        <f t="shared" si="26"/>
        <v>0.59471382392089744</v>
      </c>
      <c r="P138" s="5">
        <f t="shared" si="27"/>
        <v>0.16265733365150431</v>
      </c>
      <c r="Q138" s="5">
        <v>25.5702</v>
      </c>
      <c r="R138" s="5">
        <v>0.33689999999999998</v>
      </c>
      <c r="S138" s="5">
        <f t="shared" si="28"/>
        <v>0.37292881738590172</v>
      </c>
      <c r="T138" s="5">
        <f t="shared" si="29"/>
        <v>5.9433817471672345E-3</v>
      </c>
    </row>
    <row r="139" spans="1:20" ht="20" customHeight="1" x14ac:dyDescent="0.15">
      <c r="A139" s="25">
        <v>17.733799999999999</v>
      </c>
      <c r="B139" s="4">
        <v>3.3380000000000001</v>
      </c>
      <c r="C139" s="5">
        <f t="shared" si="20"/>
        <v>0.42105338135748149</v>
      </c>
      <c r="D139" s="5">
        <f t="shared" si="21"/>
        <v>2.7454496105541071E-2</v>
      </c>
      <c r="E139" s="5">
        <v>21.437999999999999</v>
      </c>
      <c r="F139" s="5">
        <v>38.430599999999998</v>
      </c>
      <c r="G139" s="5">
        <f t="shared" si="22"/>
        <v>0.2605366778474551</v>
      </c>
      <c r="H139" s="5">
        <f t="shared" si="23"/>
        <v>0.4403714508998654</v>
      </c>
      <c r="I139" s="5">
        <v>22.055299999999999</v>
      </c>
      <c r="J139" s="5">
        <v>1.5938000000000001</v>
      </c>
      <c r="K139" s="5">
        <f t="shared" si="24"/>
        <v>0.26562441663986974</v>
      </c>
      <c r="L139" s="5">
        <f t="shared" si="25"/>
        <v>4.6808598120959902E-2</v>
      </c>
      <c r="M139" s="5">
        <v>22.055299999999999</v>
      </c>
      <c r="N139" s="5">
        <v>7.2458</v>
      </c>
      <c r="O139" s="5">
        <f t="shared" si="26"/>
        <v>0.59911715969901935</v>
      </c>
      <c r="P139" s="5">
        <f t="shared" si="27"/>
        <v>0.13722638243393218</v>
      </c>
      <c r="Q139" s="5">
        <v>25.759599999999999</v>
      </c>
      <c r="R139" s="5">
        <v>3.0999999999999999E-3</v>
      </c>
      <c r="S139" s="5">
        <f t="shared" si="28"/>
        <v>0.37569112343015987</v>
      </c>
      <c r="T139" s="5">
        <f t="shared" si="29"/>
        <v>5.4688285592812192E-5</v>
      </c>
    </row>
    <row r="140" spans="1:20" ht="20" customHeight="1" x14ac:dyDescent="0.15">
      <c r="A140" s="25">
        <v>17.8642</v>
      </c>
      <c r="B140" s="4">
        <v>3.08</v>
      </c>
      <c r="C140" s="5">
        <f t="shared" si="20"/>
        <v>0.42414946685122884</v>
      </c>
      <c r="D140" s="5">
        <f t="shared" si="21"/>
        <v>2.53324889170361E-2</v>
      </c>
      <c r="E140" s="5">
        <v>21.595600000000001</v>
      </c>
      <c r="F140" s="5">
        <v>40.869399999999999</v>
      </c>
      <c r="G140" s="5">
        <f t="shared" si="22"/>
        <v>0.26245199552768461</v>
      </c>
      <c r="H140" s="5">
        <f t="shared" si="23"/>
        <v>0.46831735584161999</v>
      </c>
      <c r="I140" s="5">
        <v>22.217500000000001</v>
      </c>
      <c r="J140" s="5">
        <v>2.5015000000000001</v>
      </c>
      <c r="K140" s="5">
        <f t="shared" si="24"/>
        <v>0.26757788271736527</v>
      </c>
      <c r="L140" s="5">
        <f t="shared" si="25"/>
        <v>7.3467002258489886E-2</v>
      </c>
      <c r="M140" s="5">
        <v>22.217500000000001</v>
      </c>
      <c r="N140" s="5">
        <v>11.001200000000001</v>
      </c>
      <c r="O140" s="5">
        <f t="shared" si="26"/>
        <v>0.60352321190883651</v>
      </c>
      <c r="P140" s="5">
        <f t="shared" si="27"/>
        <v>0.20834895780068105</v>
      </c>
      <c r="Q140" s="5">
        <v>25.949000000000002</v>
      </c>
      <c r="R140" s="5">
        <v>0</v>
      </c>
      <c r="S140" s="5">
        <f t="shared" si="28"/>
        <v>0.37845342947441807</v>
      </c>
      <c r="T140" s="5">
        <f t="shared" si="29"/>
        <v>0</v>
      </c>
    </row>
    <row r="141" spans="1:20" ht="20" customHeight="1" x14ac:dyDescent="0.15">
      <c r="A141" s="25">
        <v>17.994599999999998</v>
      </c>
      <c r="B141" s="4">
        <v>3.161</v>
      </c>
      <c r="C141" s="5">
        <f t="shared" si="20"/>
        <v>0.42724555234497608</v>
      </c>
      <c r="D141" s="5">
        <f t="shared" si="21"/>
        <v>2.5998700476217895E-2</v>
      </c>
      <c r="E141" s="5">
        <v>21.7532</v>
      </c>
      <c r="F141" s="5">
        <v>45.981999999999999</v>
      </c>
      <c r="G141" s="5">
        <f t="shared" si="22"/>
        <v>0.26436731320791401</v>
      </c>
      <c r="H141" s="5">
        <f t="shared" si="23"/>
        <v>0.52690200140714982</v>
      </c>
      <c r="I141" s="5">
        <v>22.3797</v>
      </c>
      <c r="J141" s="5">
        <v>2.1836000000000002</v>
      </c>
      <c r="K141" s="5">
        <f t="shared" si="24"/>
        <v>0.26953134879486079</v>
      </c>
      <c r="L141" s="5">
        <f t="shared" si="25"/>
        <v>6.4130540128578273E-2</v>
      </c>
      <c r="M141" s="5">
        <v>22.3797</v>
      </c>
      <c r="N141" s="5">
        <v>13.9094</v>
      </c>
      <c r="O141" s="5">
        <f t="shared" si="26"/>
        <v>0.60792926411865367</v>
      </c>
      <c r="P141" s="5">
        <f t="shared" si="27"/>
        <v>0.26342662560746033</v>
      </c>
      <c r="Q141" s="5">
        <v>26.138400000000001</v>
      </c>
      <c r="R141" s="5">
        <v>0</v>
      </c>
      <c r="S141" s="5">
        <f t="shared" si="28"/>
        <v>0.38121573551867621</v>
      </c>
      <c r="T141" s="5">
        <f t="shared" si="29"/>
        <v>0</v>
      </c>
    </row>
    <row r="142" spans="1:20" ht="20" customHeight="1" x14ac:dyDescent="0.15">
      <c r="A142" s="25">
        <v>18.1249</v>
      </c>
      <c r="B142" s="4">
        <v>1.236</v>
      </c>
      <c r="C142" s="5">
        <f t="shared" si="20"/>
        <v>0.43033926354003188</v>
      </c>
      <c r="D142" s="5">
        <f t="shared" si="21"/>
        <v>1.016589490307033E-2</v>
      </c>
      <c r="E142" s="5">
        <v>21.910900000000002</v>
      </c>
      <c r="F142" s="5">
        <v>46.657400000000003</v>
      </c>
      <c r="G142" s="5">
        <f t="shared" si="22"/>
        <v>0.26628384619124007</v>
      </c>
      <c r="H142" s="5">
        <f t="shared" si="23"/>
        <v>0.53464132574603007</v>
      </c>
      <c r="I142" s="5">
        <v>22.541899999999998</v>
      </c>
      <c r="J142" s="5">
        <v>2</v>
      </c>
      <c r="K142" s="5">
        <f t="shared" si="24"/>
        <v>0.27148481487235626</v>
      </c>
      <c r="L142" s="5">
        <f t="shared" si="25"/>
        <v>5.8738358791517002E-2</v>
      </c>
      <c r="M142" s="5">
        <v>22.541899999999998</v>
      </c>
      <c r="N142" s="5">
        <v>14.418100000000001</v>
      </c>
      <c r="O142" s="5">
        <f t="shared" si="26"/>
        <v>0.61233531632847082</v>
      </c>
      <c r="P142" s="5">
        <f t="shared" si="27"/>
        <v>0.27306076686779618</v>
      </c>
      <c r="Q142" s="5">
        <v>26.3278</v>
      </c>
      <c r="R142" s="5">
        <v>3.7948</v>
      </c>
      <c r="S142" s="5">
        <f t="shared" si="28"/>
        <v>0.38397804156293436</v>
      </c>
      <c r="T142" s="5">
        <f t="shared" si="29"/>
        <v>6.6945518118581848E-2</v>
      </c>
    </row>
    <row r="143" spans="1:20" ht="20" customHeight="1" x14ac:dyDescent="0.15">
      <c r="A143" s="25">
        <v>18.255299999999998</v>
      </c>
      <c r="B143" s="4">
        <v>3.101</v>
      </c>
      <c r="C143" s="5">
        <f t="shared" si="20"/>
        <v>0.43343534903377912</v>
      </c>
      <c r="D143" s="5">
        <f t="shared" si="21"/>
        <v>2.5505210432379528E-2</v>
      </c>
      <c r="E143" s="5">
        <v>22.0685</v>
      </c>
      <c r="F143" s="5">
        <v>43.198999999999998</v>
      </c>
      <c r="G143" s="5">
        <f t="shared" si="22"/>
        <v>0.26819916387146953</v>
      </c>
      <c r="H143" s="5">
        <f t="shared" si="23"/>
        <v>0.495011951606878</v>
      </c>
      <c r="I143" s="5">
        <v>22.704000000000001</v>
      </c>
      <c r="J143" s="5">
        <v>2.5390999999999999</v>
      </c>
      <c r="K143" s="5">
        <f t="shared" si="24"/>
        <v>0.2734370765934539</v>
      </c>
      <c r="L143" s="5">
        <f t="shared" si="25"/>
        <v>7.4571283403770408E-2</v>
      </c>
      <c r="M143" s="5">
        <v>22.704000000000001</v>
      </c>
      <c r="N143" s="5">
        <v>15.490500000000001</v>
      </c>
      <c r="O143" s="5">
        <f t="shared" si="26"/>
        <v>0.61673865210659273</v>
      </c>
      <c r="P143" s="5">
        <f t="shared" si="27"/>
        <v>0.29337068054498144</v>
      </c>
      <c r="Q143" s="5">
        <v>26.517199999999999</v>
      </c>
      <c r="R143" s="5">
        <v>1.3867</v>
      </c>
      <c r="S143" s="5">
        <f t="shared" si="28"/>
        <v>0.3867403476071925</v>
      </c>
      <c r="T143" s="5">
        <f t="shared" si="29"/>
        <v>2.4463305042436347E-2</v>
      </c>
    </row>
    <row r="144" spans="1:20" ht="20" customHeight="1" x14ac:dyDescent="0.15">
      <c r="A144" s="25">
        <v>18.3857</v>
      </c>
      <c r="B144" s="4">
        <v>2.88</v>
      </c>
      <c r="C144" s="5">
        <f t="shared" si="20"/>
        <v>0.43653143452752646</v>
      </c>
      <c r="D144" s="5">
        <f t="shared" si="21"/>
        <v>2.3687522104241545E-2</v>
      </c>
      <c r="E144" s="5">
        <v>22.226099999999999</v>
      </c>
      <c r="F144" s="5">
        <v>46.096400000000003</v>
      </c>
      <c r="G144" s="5">
        <f t="shared" si="22"/>
        <v>0.27011448155169898</v>
      </c>
      <c r="H144" s="5">
        <f t="shared" si="23"/>
        <v>0.52821289673490812</v>
      </c>
      <c r="I144" s="5">
        <v>22.866199999999999</v>
      </c>
      <c r="J144" s="5">
        <v>1.6172</v>
      </c>
      <c r="K144" s="5">
        <f t="shared" si="24"/>
        <v>0.27539054267094937</v>
      </c>
      <c r="L144" s="5">
        <f t="shared" si="25"/>
        <v>4.7495836918820644E-2</v>
      </c>
      <c r="M144" s="5">
        <v>22.866199999999999</v>
      </c>
      <c r="N144" s="5">
        <v>12.3872</v>
      </c>
      <c r="O144" s="5">
        <f t="shared" si="26"/>
        <v>0.62114470431640989</v>
      </c>
      <c r="P144" s="5">
        <f t="shared" si="27"/>
        <v>0.23459806294482385</v>
      </c>
      <c r="Q144" s="5">
        <v>26.706600000000002</v>
      </c>
      <c r="R144" s="5">
        <v>0.62460000000000004</v>
      </c>
      <c r="S144" s="5">
        <f t="shared" si="28"/>
        <v>0.3895026536514507</v>
      </c>
      <c r="T144" s="5">
        <f t="shared" si="29"/>
        <v>1.1018807477829193E-2</v>
      </c>
    </row>
    <row r="145" spans="1:20" ht="20" customHeight="1" x14ac:dyDescent="0.15">
      <c r="A145" s="25">
        <v>18.516100000000002</v>
      </c>
      <c r="B145" s="4">
        <v>5.492</v>
      </c>
      <c r="C145" s="5">
        <f t="shared" si="20"/>
        <v>0.43962752002127375</v>
      </c>
      <c r="D145" s="5">
        <f t="shared" si="21"/>
        <v>4.5170788679338394E-2</v>
      </c>
      <c r="E145" s="5">
        <v>22.383800000000001</v>
      </c>
      <c r="F145" s="5">
        <v>50.003500000000003</v>
      </c>
      <c r="G145" s="5">
        <f t="shared" si="22"/>
        <v>0.27203101453502504</v>
      </c>
      <c r="H145" s="5">
        <f t="shared" si="23"/>
        <v>0.57298386819543334</v>
      </c>
      <c r="I145" s="5">
        <v>23.028400000000001</v>
      </c>
      <c r="J145" s="5">
        <v>1.3438000000000001</v>
      </c>
      <c r="K145" s="5">
        <f t="shared" si="24"/>
        <v>0.27734400874844489</v>
      </c>
      <c r="L145" s="5">
        <f t="shared" si="25"/>
        <v>3.9466303272020276E-2</v>
      </c>
      <c r="M145" s="5">
        <v>23.028400000000001</v>
      </c>
      <c r="N145" s="5">
        <v>12.446199999999999</v>
      </c>
      <c r="O145" s="5">
        <f t="shared" si="26"/>
        <v>0.62555075652622716</v>
      </c>
      <c r="P145" s="5">
        <f t="shared" si="27"/>
        <v>0.23571544909453843</v>
      </c>
      <c r="Q145" s="5">
        <v>26.896000000000001</v>
      </c>
      <c r="R145" s="5">
        <v>2.2121</v>
      </c>
      <c r="S145" s="5">
        <f t="shared" si="28"/>
        <v>0.39226495969570879</v>
      </c>
      <c r="T145" s="5">
        <f t="shared" si="29"/>
        <v>3.9024502116083826E-2</v>
      </c>
    </row>
    <row r="146" spans="1:20" ht="20" customHeight="1" x14ac:dyDescent="0.15">
      <c r="A146" s="25">
        <v>18.6465</v>
      </c>
      <c r="B146" s="4">
        <v>5.6219999999999999</v>
      </c>
      <c r="C146" s="5">
        <f t="shared" si="20"/>
        <v>0.44272360551502099</v>
      </c>
      <c r="D146" s="5">
        <f t="shared" si="21"/>
        <v>4.6240017107654852E-2</v>
      </c>
      <c r="E146" s="5">
        <v>22.541399999999999</v>
      </c>
      <c r="F146" s="5">
        <v>46.465200000000003</v>
      </c>
      <c r="G146" s="5">
        <f t="shared" si="22"/>
        <v>0.27394633221525444</v>
      </c>
      <c r="H146" s="5">
        <f t="shared" si="23"/>
        <v>0.53243892992439434</v>
      </c>
      <c r="I146" s="5">
        <v>23.1905</v>
      </c>
      <c r="J146" s="5">
        <v>2.8285999999999998</v>
      </c>
      <c r="K146" s="5">
        <f t="shared" si="24"/>
        <v>0.27929627046954247</v>
      </c>
      <c r="L146" s="5">
        <f t="shared" si="25"/>
        <v>8.3073660838842489E-2</v>
      </c>
      <c r="M146" s="5">
        <v>23.1905</v>
      </c>
      <c r="N146" s="5">
        <v>13.207700000000001</v>
      </c>
      <c r="O146" s="5">
        <f t="shared" si="26"/>
        <v>0.62995409230434896</v>
      </c>
      <c r="P146" s="5">
        <f t="shared" si="27"/>
        <v>0.2501373059251768</v>
      </c>
      <c r="Q146" s="5">
        <v>27.0854</v>
      </c>
      <c r="R146" s="5">
        <v>0.48859999999999998</v>
      </c>
      <c r="S146" s="5">
        <f t="shared" si="28"/>
        <v>0.39502726573996694</v>
      </c>
      <c r="T146" s="5">
        <f t="shared" si="29"/>
        <v>8.6195794647251738E-3</v>
      </c>
    </row>
    <row r="147" spans="1:20" ht="20" customHeight="1" x14ac:dyDescent="0.15">
      <c r="A147" s="25">
        <v>18.776900000000001</v>
      </c>
      <c r="B147" s="4">
        <v>5.234</v>
      </c>
      <c r="C147" s="5">
        <f t="shared" si="20"/>
        <v>0.44581969100876834</v>
      </c>
      <c r="D147" s="5">
        <f t="shared" si="21"/>
        <v>4.3048781490833424E-2</v>
      </c>
      <c r="E147" s="5">
        <v>22.699000000000002</v>
      </c>
      <c r="F147" s="5">
        <v>42.331699999999998</v>
      </c>
      <c r="G147" s="5">
        <f t="shared" si="22"/>
        <v>0.27586164989548395</v>
      </c>
      <c r="H147" s="5">
        <f t="shared" si="23"/>
        <v>0.4850736691089349</v>
      </c>
      <c r="I147" s="5">
        <v>23.352699999999999</v>
      </c>
      <c r="J147" s="5">
        <v>2.375</v>
      </c>
      <c r="K147" s="5">
        <f t="shared" si="24"/>
        <v>0.28124973654703794</v>
      </c>
      <c r="L147" s="5">
        <f t="shared" si="25"/>
        <v>6.9751801064926441E-2</v>
      </c>
      <c r="M147" s="5">
        <v>23.352699999999999</v>
      </c>
      <c r="N147" s="5">
        <v>13.3163</v>
      </c>
      <c r="O147" s="5">
        <f t="shared" si="26"/>
        <v>0.63436014451416611</v>
      </c>
      <c r="P147" s="5">
        <f t="shared" si="27"/>
        <v>0.25219405399058364</v>
      </c>
      <c r="Q147" s="5">
        <v>27.274799999999999</v>
      </c>
      <c r="R147" s="5">
        <v>0.23200000000000001</v>
      </c>
      <c r="S147" s="5">
        <f t="shared" si="28"/>
        <v>0.39778957178422508</v>
      </c>
      <c r="T147" s="5">
        <f t="shared" si="29"/>
        <v>4.0928007282362679E-3</v>
      </c>
    </row>
    <row r="148" spans="1:20" ht="20" customHeight="1" x14ac:dyDescent="0.15">
      <c r="A148" s="25">
        <v>18.907299999999999</v>
      </c>
      <c r="B148" s="4">
        <v>4.5599999999999996</v>
      </c>
      <c r="C148" s="5">
        <f t="shared" si="20"/>
        <v>0.44891577650251557</v>
      </c>
      <c r="D148" s="5">
        <f t="shared" si="21"/>
        <v>3.750524333171578E-2</v>
      </c>
      <c r="E148" s="5">
        <v>22.8567</v>
      </c>
      <c r="F148" s="5">
        <v>53.987699999999997</v>
      </c>
      <c r="G148" s="5">
        <f t="shared" si="22"/>
        <v>0.27777818287880995</v>
      </c>
      <c r="H148" s="5">
        <f t="shared" si="23"/>
        <v>0.61863831893716636</v>
      </c>
      <c r="I148" s="5">
        <v>23.514900000000001</v>
      </c>
      <c r="J148" s="5">
        <v>1.6484000000000001</v>
      </c>
      <c r="K148" s="5">
        <f t="shared" si="24"/>
        <v>0.28320320262453347</v>
      </c>
      <c r="L148" s="5">
        <f t="shared" si="25"/>
        <v>4.8412155315968312E-2</v>
      </c>
      <c r="M148" s="5">
        <v>23.514900000000001</v>
      </c>
      <c r="N148" s="5">
        <v>13.692600000000001</v>
      </c>
      <c r="O148" s="5">
        <f t="shared" si="26"/>
        <v>0.63876619672398338</v>
      </c>
      <c r="P148" s="5">
        <f t="shared" si="27"/>
        <v>0.25932070497596676</v>
      </c>
      <c r="Q148" s="5">
        <v>27.464200000000002</v>
      </c>
      <c r="R148" s="5">
        <v>9.0399999999999994E-2</v>
      </c>
      <c r="S148" s="5">
        <f t="shared" si="28"/>
        <v>0.40055187782848328</v>
      </c>
      <c r="T148" s="5">
        <f t="shared" si="29"/>
        <v>1.5947809734162008E-3</v>
      </c>
    </row>
    <row r="149" spans="1:20" ht="20" customHeight="1" x14ac:dyDescent="0.15">
      <c r="A149" s="25">
        <v>19.037700000000001</v>
      </c>
      <c r="B149" s="4">
        <v>1.361</v>
      </c>
      <c r="C149" s="5">
        <f t="shared" si="20"/>
        <v>0.45201186199626286</v>
      </c>
      <c r="D149" s="5">
        <f t="shared" si="21"/>
        <v>1.1193999161066925E-2</v>
      </c>
      <c r="E149" s="5">
        <v>23.014299999999999</v>
      </c>
      <c r="F149" s="5">
        <v>58.272300000000001</v>
      </c>
      <c r="G149" s="5">
        <f t="shared" si="22"/>
        <v>0.27969350055903941</v>
      </c>
      <c r="H149" s="5">
        <f t="shared" si="23"/>
        <v>0.66773501580178896</v>
      </c>
      <c r="I149" s="5">
        <v>23.677099999999999</v>
      </c>
      <c r="J149" s="5">
        <v>1.0781000000000001</v>
      </c>
      <c r="K149" s="5">
        <f t="shared" si="24"/>
        <v>0.28515666870202899</v>
      </c>
      <c r="L149" s="5">
        <f t="shared" si="25"/>
        <v>3.1662912306567245E-2</v>
      </c>
      <c r="M149" s="5">
        <v>23.677099999999999</v>
      </c>
      <c r="N149" s="5">
        <v>9.4236000000000004</v>
      </c>
      <c r="O149" s="5">
        <f t="shared" si="26"/>
        <v>0.64317224893380054</v>
      </c>
      <c r="P149" s="5">
        <f t="shared" si="27"/>
        <v>0.17847118848221083</v>
      </c>
      <c r="Q149" s="5">
        <v>27.653600000000001</v>
      </c>
      <c r="R149" s="5">
        <v>0.26919999999999999</v>
      </c>
      <c r="S149" s="5">
        <f t="shared" si="28"/>
        <v>0.40331418387274143</v>
      </c>
      <c r="T149" s="5">
        <f t="shared" si="29"/>
        <v>4.7490601553500135E-3</v>
      </c>
    </row>
    <row r="150" spans="1:20" ht="20" customHeight="1" x14ac:dyDescent="0.15">
      <c r="A150" s="25">
        <v>19.168099999999999</v>
      </c>
      <c r="B150" s="4">
        <v>2.7919999999999998</v>
      </c>
      <c r="C150" s="5">
        <f t="shared" si="20"/>
        <v>0.4551079474900101</v>
      </c>
      <c r="D150" s="5">
        <f t="shared" si="21"/>
        <v>2.2963736706611945E-2</v>
      </c>
      <c r="E150" s="5">
        <v>23.171900000000001</v>
      </c>
      <c r="F150" s="5">
        <v>61.363199999999999</v>
      </c>
      <c r="G150" s="5">
        <f t="shared" si="22"/>
        <v>0.28160881823926887</v>
      </c>
      <c r="H150" s="5">
        <f t="shared" si="23"/>
        <v>0.70315325328927003</v>
      </c>
      <c r="I150" s="5">
        <v>23.839200000000002</v>
      </c>
      <c r="J150" s="5">
        <v>1.7787999999999999</v>
      </c>
      <c r="K150" s="5">
        <f t="shared" si="24"/>
        <v>0.28710893042312657</v>
      </c>
      <c r="L150" s="5">
        <f t="shared" si="25"/>
        <v>5.2241896309175223E-2</v>
      </c>
      <c r="M150" s="5">
        <v>23.839200000000002</v>
      </c>
      <c r="N150" s="5">
        <v>8.7255000000000003</v>
      </c>
      <c r="O150" s="5">
        <f t="shared" si="26"/>
        <v>0.64757558471192245</v>
      </c>
      <c r="P150" s="5">
        <f t="shared" si="27"/>
        <v>0.16525004829380818</v>
      </c>
      <c r="Q150" s="5">
        <v>27.8431</v>
      </c>
      <c r="R150" s="5">
        <v>3.4299999999999997E-2</v>
      </c>
      <c r="S150" s="5">
        <f t="shared" si="28"/>
        <v>0.40607794836792049</v>
      </c>
      <c r="T150" s="5">
        <f t="shared" si="29"/>
        <v>6.0509941801079297E-4</v>
      </c>
    </row>
    <row r="151" spans="1:20" ht="20" customHeight="1" x14ac:dyDescent="0.15">
      <c r="A151" s="25">
        <v>19.298500000000001</v>
      </c>
      <c r="B151" s="4">
        <v>6.6210000000000004</v>
      </c>
      <c r="C151" s="5">
        <f t="shared" si="20"/>
        <v>0.45820403298375745</v>
      </c>
      <c r="D151" s="5">
        <f t="shared" si="21"/>
        <v>5.4456626337563645E-2</v>
      </c>
      <c r="E151" s="5">
        <v>23.329599999999999</v>
      </c>
      <c r="F151" s="5">
        <v>56.373100000000001</v>
      </c>
      <c r="G151" s="5">
        <f t="shared" si="22"/>
        <v>0.28352535122259487</v>
      </c>
      <c r="H151" s="5">
        <f t="shared" si="23"/>
        <v>0.64597231994096382</v>
      </c>
      <c r="I151" s="5">
        <v>24.0014</v>
      </c>
      <c r="J151" s="5">
        <v>1.5156000000000001</v>
      </c>
      <c r="K151" s="5">
        <f t="shared" si="24"/>
        <v>0.2890623965006221</v>
      </c>
      <c r="L151" s="5">
        <f t="shared" si="25"/>
        <v>4.4511928292211587E-2</v>
      </c>
      <c r="M151" s="5">
        <v>24.0014</v>
      </c>
      <c r="N151" s="5">
        <v>15.737299999999999</v>
      </c>
      <c r="O151" s="5">
        <f t="shared" si="26"/>
        <v>0.6519816369217396</v>
      </c>
      <c r="P151" s="5">
        <f t="shared" si="27"/>
        <v>0.29804476362548243</v>
      </c>
      <c r="Q151" s="5">
        <v>28.032499999999999</v>
      </c>
      <c r="R151" s="5">
        <v>0</v>
      </c>
      <c r="S151" s="5">
        <f t="shared" si="28"/>
        <v>0.40884025441217864</v>
      </c>
      <c r="T151" s="5">
        <f t="shared" si="29"/>
        <v>0</v>
      </c>
    </row>
    <row r="152" spans="1:20" ht="20" customHeight="1" x14ac:dyDescent="0.15">
      <c r="A152" s="25">
        <v>19.428899999999999</v>
      </c>
      <c r="B152" s="4">
        <v>5.7450000000000001</v>
      </c>
      <c r="C152" s="5">
        <f t="shared" si="20"/>
        <v>0.46130011847750468</v>
      </c>
      <c r="D152" s="5">
        <f t="shared" si="21"/>
        <v>4.7251671697523506E-2</v>
      </c>
      <c r="E152" s="5">
        <v>23.487200000000001</v>
      </c>
      <c r="F152" s="5">
        <v>49.353000000000002</v>
      </c>
      <c r="G152" s="5">
        <f t="shared" si="22"/>
        <v>0.28544066890282438</v>
      </c>
      <c r="H152" s="5">
        <f t="shared" si="23"/>
        <v>0.56552986985009501</v>
      </c>
      <c r="I152" s="5">
        <v>24.163599999999999</v>
      </c>
      <c r="J152" s="5">
        <v>2.3247</v>
      </c>
      <c r="K152" s="5">
        <f t="shared" si="24"/>
        <v>0.29101586257811757</v>
      </c>
      <c r="L152" s="5">
        <f t="shared" si="25"/>
        <v>6.8274531341319791E-2</v>
      </c>
      <c r="M152" s="5">
        <v>24.163599999999999</v>
      </c>
      <c r="N152" s="5">
        <v>13.8344</v>
      </c>
      <c r="O152" s="5">
        <f t="shared" si="26"/>
        <v>0.65638768913155676</v>
      </c>
      <c r="P152" s="5">
        <f t="shared" si="27"/>
        <v>0.26200621948494179</v>
      </c>
      <c r="Q152" s="5">
        <v>28.221900000000002</v>
      </c>
      <c r="R152" s="5">
        <v>0</v>
      </c>
      <c r="S152" s="5">
        <f t="shared" si="28"/>
        <v>0.41160256045643684</v>
      </c>
      <c r="T152" s="5">
        <f t="shared" si="29"/>
        <v>0</v>
      </c>
    </row>
    <row r="153" spans="1:20" ht="20" customHeight="1" x14ac:dyDescent="0.15">
      <c r="A153" s="25">
        <v>19.5593</v>
      </c>
      <c r="B153" s="4">
        <v>4.008</v>
      </c>
      <c r="C153" s="5">
        <f t="shared" si="20"/>
        <v>0.46439620397125203</v>
      </c>
      <c r="D153" s="5">
        <f t="shared" si="21"/>
        <v>3.296513492840282E-2</v>
      </c>
      <c r="E153" s="5">
        <v>23.6448</v>
      </c>
      <c r="F153" s="5">
        <v>51.040300000000002</v>
      </c>
      <c r="G153" s="5">
        <f t="shared" si="22"/>
        <v>0.28735598658305378</v>
      </c>
      <c r="H153" s="5">
        <f t="shared" si="23"/>
        <v>0.58486443004700428</v>
      </c>
      <c r="I153" s="5">
        <v>24.325700000000001</v>
      </c>
      <c r="J153" s="5">
        <v>1.8906000000000001</v>
      </c>
      <c r="K153" s="5">
        <f t="shared" si="24"/>
        <v>0.29296812429921515</v>
      </c>
      <c r="L153" s="5">
        <f t="shared" si="25"/>
        <v>5.5525370565621027E-2</v>
      </c>
      <c r="M153" s="5">
        <v>24.325700000000001</v>
      </c>
      <c r="N153" s="5">
        <v>14.766500000000001</v>
      </c>
      <c r="O153" s="5">
        <f t="shared" si="26"/>
        <v>0.66079102490967867</v>
      </c>
      <c r="P153" s="5">
        <f t="shared" si="27"/>
        <v>0.27965902677560234</v>
      </c>
      <c r="Q153" s="5">
        <v>28.411300000000001</v>
      </c>
      <c r="R153" s="5">
        <v>0.69640000000000002</v>
      </c>
      <c r="S153" s="5">
        <f t="shared" si="28"/>
        <v>0.41436486650069498</v>
      </c>
      <c r="T153" s="5">
        <f t="shared" si="29"/>
        <v>1.228545873768852E-2</v>
      </c>
    </row>
    <row r="154" spans="1:20" ht="20" customHeight="1" x14ac:dyDescent="0.15">
      <c r="A154" s="25">
        <v>19.689699999999998</v>
      </c>
      <c r="B154" s="4">
        <v>3.79</v>
      </c>
      <c r="C154" s="5">
        <f t="shared" si="20"/>
        <v>0.46749228946499927</v>
      </c>
      <c r="D154" s="5">
        <f t="shared" si="21"/>
        <v>3.1172121102456759E-2</v>
      </c>
      <c r="E154" s="5">
        <v>23.802499999999998</v>
      </c>
      <c r="F154" s="5">
        <v>49.181899999999999</v>
      </c>
      <c r="G154" s="5">
        <f t="shared" si="22"/>
        <v>0.28927251956637984</v>
      </c>
      <c r="H154" s="5">
        <f t="shared" si="23"/>
        <v>0.5635692562960789</v>
      </c>
      <c r="I154" s="5">
        <v>24.4879</v>
      </c>
      <c r="J154" s="5">
        <v>2.2094999999999998</v>
      </c>
      <c r="K154" s="5">
        <f t="shared" si="24"/>
        <v>0.29492159037671067</v>
      </c>
      <c r="L154" s="5">
        <f t="shared" si="25"/>
        <v>6.4891201874928403E-2</v>
      </c>
      <c r="M154" s="5">
        <v>24.4879</v>
      </c>
      <c r="N154" s="5">
        <v>13.8788</v>
      </c>
      <c r="O154" s="5">
        <f t="shared" si="26"/>
        <v>0.66519707711949583</v>
      </c>
      <c r="P154" s="5">
        <f t="shared" si="27"/>
        <v>0.2628470999094728</v>
      </c>
      <c r="Q154" s="5">
        <v>28.6007</v>
      </c>
      <c r="R154" s="5">
        <v>0.2011</v>
      </c>
      <c r="S154" s="5">
        <f t="shared" si="28"/>
        <v>0.41712717254495313</v>
      </c>
      <c r="T154" s="5">
        <f t="shared" si="29"/>
        <v>3.5476820105530753E-3</v>
      </c>
    </row>
    <row r="155" spans="1:20" ht="20" customHeight="1" x14ac:dyDescent="0.15">
      <c r="A155" s="25">
        <v>19.8201</v>
      </c>
      <c r="B155" s="4">
        <v>3.7509999999999999</v>
      </c>
      <c r="C155" s="5">
        <f t="shared" si="20"/>
        <v>0.47058837495874656</v>
      </c>
      <c r="D155" s="5">
        <f t="shared" si="21"/>
        <v>3.0851352573961821E-2</v>
      </c>
      <c r="E155" s="5">
        <v>23.960100000000001</v>
      </c>
      <c r="F155" s="5">
        <v>41.215899999999998</v>
      </c>
      <c r="G155" s="5">
        <f t="shared" si="22"/>
        <v>0.29118783724660929</v>
      </c>
      <c r="H155" s="5">
        <f t="shared" si="23"/>
        <v>0.47228785611319529</v>
      </c>
      <c r="I155" s="5">
        <v>24.650099999999998</v>
      </c>
      <c r="J155" s="5">
        <v>2.2812000000000001</v>
      </c>
      <c r="K155" s="5">
        <f t="shared" si="24"/>
        <v>0.29687505645420614</v>
      </c>
      <c r="L155" s="5">
        <f t="shared" si="25"/>
        <v>6.6996972037604297E-2</v>
      </c>
      <c r="M155" s="5">
        <v>24.650099999999998</v>
      </c>
      <c r="N155" s="5">
        <v>12.3048</v>
      </c>
      <c r="O155" s="5">
        <f t="shared" si="26"/>
        <v>0.66960312932931287</v>
      </c>
      <c r="P155" s="5">
        <f t="shared" si="27"/>
        <v>0.23303751008488346</v>
      </c>
      <c r="Q155" s="5">
        <v>28.790099999999999</v>
      </c>
      <c r="R155" s="5">
        <v>0</v>
      </c>
      <c r="S155" s="5">
        <f t="shared" si="28"/>
        <v>0.41988947858921122</v>
      </c>
      <c r="T155" s="5">
        <f t="shared" si="29"/>
        <v>0</v>
      </c>
    </row>
    <row r="156" spans="1:20" ht="20" customHeight="1" x14ac:dyDescent="0.15">
      <c r="A156" s="25">
        <v>19.950500000000002</v>
      </c>
      <c r="B156" s="4">
        <v>4.0170000000000003</v>
      </c>
      <c r="C156" s="5">
        <f t="shared" si="20"/>
        <v>0.47368446045249391</v>
      </c>
      <c r="D156" s="5">
        <f t="shared" si="21"/>
        <v>3.303915843497858E-2</v>
      </c>
      <c r="E156" s="5">
        <v>24.117699999999999</v>
      </c>
      <c r="F156" s="5">
        <v>51.082000000000001</v>
      </c>
      <c r="G156" s="5">
        <f t="shared" si="22"/>
        <v>0.29310315492683875</v>
      </c>
      <c r="H156" s="5">
        <f t="shared" si="23"/>
        <v>0.5853422651446224</v>
      </c>
      <c r="I156" s="5">
        <v>24.8123</v>
      </c>
      <c r="J156" s="5">
        <v>2.1566999999999998</v>
      </c>
      <c r="K156" s="5">
        <f t="shared" si="24"/>
        <v>0.29882852253170172</v>
      </c>
      <c r="L156" s="5">
        <f t="shared" si="25"/>
        <v>6.3340509202832351E-2</v>
      </c>
      <c r="M156" s="5">
        <v>24.8123</v>
      </c>
      <c r="N156" s="5">
        <v>16.064599999999999</v>
      </c>
      <c r="O156" s="5">
        <f t="shared" si="26"/>
        <v>0.67400918153913014</v>
      </c>
      <c r="P156" s="5">
        <f t="shared" si="27"/>
        <v>0.30424341594415338</v>
      </c>
      <c r="Q156" s="5">
        <v>28.979500000000002</v>
      </c>
      <c r="R156" s="5">
        <v>0.54359999999999997</v>
      </c>
      <c r="S156" s="5">
        <f t="shared" si="28"/>
        <v>0.42265178463346942</v>
      </c>
      <c r="T156" s="5">
        <f t="shared" si="29"/>
        <v>9.5898554994363581E-3</v>
      </c>
    </row>
    <row r="157" spans="1:20" ht="20" customHeight="1" x14ac:dyDescent="0.15">
      <c r="A157" s="25">
        <v>20.0809</v>
      </c>
      <c r="B157" s="4">
        <v>2.1059999999999999</v>
      </c>
      <c r="C157" s="5">
        <f t="shared" si="20"/>
        <v>0.47678054594624114</v>
      </c>
      <c r="D157" s="5">
        <f t="shared" si="21"/>
        <v>1.7321500538726629E-2</v>
      </c>
      <c r="E157" s="5">
        <v>24.275400000000001</v>
      </c>
      <c r="F157" s="5">
        <v>51.793700000000001</v>
      </c>
      <c r="G157" s="5">
        <f t="shared" si="22"/>
        <v>0.29501968791016481</v>
      </c>
      <c r="H157" s="5">
        <f t="shared" si="23"/>
        <v>0.59349754665481047</v>
      </c>
      <c r="I157" s="5">
        <v>24.974399999999999</v>
      </c>
      <c r="J157" s="5">
        <v>2.0956999999999999</v>
      </c>
      <c r="K157" s="5">
        <f t="shared" si="24"/>
        <v>0.30078078425279925</v>
      </c>
      <c r="L157" s="5">
        <f t="shared" si="25"/>
        <v>6.1548989259691086E-2</v>
      </c>
      <c r="M157" s="5">
        <v>24.974399999999999</v>
      </c>
      <c r="N157" s="5">
        <v>14.697900000000001</v>
      </c>
      <c r="O157" s="5">
        <f t="shared" si="26"/>
        <v>0.67841251731725194</v>
      </c>
      <c r="P157" s="5">
        <f t="shared" si="27"/>
        <v>0.27835982864220538</v>
      </c>
      <c r="Q157" s="5">
        <v>29.168900000000001</v>
      </c>
      <c r="R157" s="5">
        <v>1.2652000000000001</v>
      </c>
      <c r="S157" s="5">
        <f t="shared" si="28"/>
        <v>0.42541409067772756</v>
      </c>
      <c r="T157" s="5">
        <f t="shared" si="29"/>
        <v>2.2319877074847096E-2</v>
      </c>
    </row>
    <row r="158" spans="1:20" ht="20" customHeight="1" x14ac:dyDescent="0.15">
      <c r="A158" s="25">
        <v>20.211300000000001</v>
      </c>
      <c r="B158" s="4">
        <v>1.038</v>
      </c>
      <c r="C158" s="5">
        <f t="shared" si="20"/>
        <v>0.47987663143998843</v>
      </c>
      <c r="D158" s="5">
        <f t="shared" si="21"/>
        <v>8.537377758403724E-3</v>
      </c>
      <c r="E158" s="5">
        <v>24.433</v>
      </c>
      <c r="F158" s="5">
        <v>47.640500000000003</v>
      </c>
      <c r="G158" s="5">
        <f t="shared" si="22"/>
        <v>0.29693500559039421</v>
      </c>
      <c r="H158" s="5">
        <f t="shared" si="23"/>
        <v>0.54590654599707111</v>
      </c>
      <c r="I158" s="5">
        <v>25.136600000000001</v>
      </c>
      <c r="J158" s="5">
        <v>2.2153</v>
      </c>
      <c r="K158" s="5">
        <f t="shared" si="24"/>
        <v>0.30273425033029477</v>
      </c>
      <c r="L158" s="5">
        <f t="shared" si="25"/>
        <v>6.5061543115423809E-2</v>
      </c>
      <c r="M158" s="5">
        <v>25.136600000000001</v>
      </c>
      <c r="N158" s="5">
        <v>13.3048</v>
      </c>
      <c r="O158" s="5">
        <f t="shared" si="26"/>
        <v>0.68281856952706921</v>
      </c>
      <c r="P158" s="5">
        <f t="shared" si="27"/>
        <v>0.25197625838513082</v>
      </c>
      <c r="Q158" s="5">
        <v>29.3583</v>
      </c>
      <c r="R158" s="5">
        <v>0.62050000000000005</v>
      </c>
      <c r="S158" s="5">
        <f t="shared" si="28"/>
        <v>0.42817639672198571</v>
      </c>
      <c r="T158" s="5">
        <f t="shared" si="29"/>
        <v>1.0946477809787088E-2</v>
      </c>
    </row>
    <row r="159" spans="1:20" ht="20" customHeight="1" x14ac:dyDescent="0.15">
      <c r="A159" s="25">
        <v>20.341699999999999</v>
      </c>
      <c r="B159" s="4">
        <v>2.3940000000000001</v>
      </c>
      <c r="C159" s="5">
        <f t="shared" si="20"/>
        <v>0.48297271693373567</v>
      </c>
      <c r="D159" s="5">
        <f t="shared" si="21"/>
        <v>1.9690252749150788E-2</v>
      </c>
      <c r="E159" s="5">
        <v>24.590599999999998</v>
      </c>
      <c r="F159" s="5">
        <v>45.139099999999999</v>
      </c>
      <c r="G159" s="5">
        <f t="shared" si="22"/>
        <v>0.29885032327062366</v>
      </c>
      <c r="H159" s="5">
        <f t="shared" si="23"/>
        <v>0.51724331546512714</v>
      </c>
      <c r="I159" s="5">
        <v>25.2988</v>
      </c>
      <c r="J159" s="5">
        <v>2.3515999999999999</v>
      </c>
      <c r="K159" s="5">
        <f t="shared" si="24"/>
        <v>0.3046877164077903</v>
      </c>
      <c r="L159" s="5">
        <f t="shared" si="25"/>
        <v>6.9064562267065685E-2</v>
      </c>
      <c r="M159" s="5">
        <v>25.2988</v>
      </c>
      <c r="N159" s="5">
        <v>14.151400000000001</v>
      </c>
      <c r="O159" s="5">
        <f t="shared" si="26"/>
        <v>0.68722462173688637</v>
      </c>
      <c r="P159" s="5">
        <f t="shared" si="27"/>
        <v>0.26800980269612024</v>
      </c>
      <c r="Q159" s="5">
        <v>29.547699999999999</v>
      </c>
      <c r="R159" s="5">
        <v>0</v>
      </c>
      <c r="S159" s="5">
        <f t="shared" si="28"/>
        <v>0.43093870276624385</v>
      </c>
      <c r="T159" s="5">
        <f t="shared" si="29"/>
        <v>0</v>
      </c>
    </row>
    <row r="160" spans="1:20" ht="20" customHeight="1" x14ac:dyDescent="0.15">
      <c r="A160" s="25">
        <v>20.472100000000001</v>
      </c>
      <c r="B160" s="4">
        <v>1.036</v>
      </c>
      <c r="C160" s="5">
        <f t="shared" si="20"/>
        <v>0.48606880242748302</v>
      </c>
      <c r="D160" s="5">
        <f t="shared" si="21"/>
        <v>8.5209280902757787E-3</v>
      </c>
      <c r="E160" s="5">
        <v>24.7483</v>
      </c>
      <c r="F160" s="5">
        <v>47.828800000000001</v>
      </c>
      <c r="G160" s="5">
        <f t="shared" si="22"/>
        <v>0.30076685625394972</v>
      </c>
      <c r="H160" s="5">
        <f t="shared" si="23"/>
        <v>0.54806425220526056</v>
      </c>
      <c r="I160" s="5">
        <v>25.460899999999999</v>
      </c>
      <c r="J160" s="5">
        <v>2.2524000000000002</v>
      </c>
      <c r="K160" s="5">
        <f t="shared" si="24"/>
        <v>0.30663997812888782</v>
      </c>
      <c r="L160" s="5">
        <f t="shared" si="25"/>
        <v>6.6151139671006456E-2</v>
      </c>
      <c r="M160" s="5">
        <v>25.460899999999999</v>
      </c>
      <c r="N160" s="5">
        <v>13.306900000000001</v>
      </c>
      <c r="O160" s="5">
        <f t="shared" si="26"/>
        <v>0.69162795751500816</v>
      </c>
      <c r="P160" s="5">
        <f t="shared" si="27"/>
        <v>0.25201602975656134</v>
      </c>
      <c r="Q160" s="5">
        <v>29.737100000000002</v>
      </c>
      <c r="R160" s="5">
        <v>0</v>
      </c>
      <c r="S160" s="5">
        <f t="shared" si="28"/>
        <v>0.43370100881050205</v>
      </c>
      <c r="T160" s="5">
        <f t="shared" si="29"/>
        <v>0</v>
      </c>
    </row>
    <row r="161" spans="1:20" ht="20" customHeight="1" x14ac:dyDescent="0.15">
      <c r="A161" s="25">
        <v>20.602499999999999</v>
      </c>
      <c r="B161" s="4">
        <v>0.53900000000000003</v>
      </c>
      <c r="C161" s="5">
        <f t="shared" si="20"/>
        <v>0.48916488792123025</v>
      </c>
      <c r="D161" s="5">
        <f t="shared" si="21"/>
        <v>4.4331855604813177E-3</v>
      </c>
      <c r="E161" s="5">
        <v>24.905899999999999</v>
      </c>
      <c r="F161" s="5">
        <v>43.999000000000002</v>
      </c>
      <c r="G161" s="5">
        <f t="shared" si="22"/>
        <v>0.30268217393417918</v>
      </c>
      <c r="H161" s="5">
        <f t="shared" si="23"/>
        <v>0.50417905180099143</v>
      </c>
      <c r="I161" s="5">
        <v>25.623100000000001</v>
      </c>
      <c r="J161" s="5">
        <v>2.4706999999999999</v>
      </c>
      <c r="K161" s="5">
        <f t="shared" si="24"/>
        <v>0.30859344420638335</v>
      </c>
      <c r="L161" s="5">
        <f t="shared" si="25"/>
        <v>7.2562431533100519E-2</v>
      </c>
      <c r="M161" s="5">
        <v>25.623100000000001</v>
      </c>
      <c r="N161" s="5">
        <v>12.420400000000001</v>
      </c>
      <c r="O161" s="5">
        <f t="shared" si="26"/>
        <v>0.69603400972482543</v>
      </c>
      <c r="P161" s="5">
        <f t="shared" si="27"/>
        <v>0.23522682938839207</v>
      </c>
      <c r="Q161" s="5">
        <v>29.926500000000001</v>
      </c>
      <c r="R161" s="5">
        <v>8.7099999999999997E-2</v>
      </c>
      <c r="S161" s="5">
        <f t="shared" si="28"/>
        <v>0.4364633148547602</v>
      </c>
      <c r="T161" s="5">
        <f t="shared" si="29"/>
        <v>1.5365644113335298E-3</v>
      </c>
    </row>
    <row r="162" spans="1:20" ht="20" customHeight="1" x14ac:dyDescent="0.15">
      <c r="A162" s="25">
        <v>20.732900000000001</v>
      </c>
      <c r="B162" s="4">
        <v>2.6120000000000001</v>
      </c>
      <c r="C162" s="5">
        <f t="shared" si="20"/>
        <v>0.4922609734149776</v>
      </c>
      <c r="D162" s="5">
        <f t="shared" si="21"/>
        <v>2.1483266575096849E-2</v>
      </c>
      <c r="E162" s="5">
        <v>25.063500000000001</v>
      </c>
      <c r="F162" s="5">
        <v>46.7029</v>
      </c>
      <c r="G162" s="5">
        <f t="shared" si="22"/>
        <v>0.30459749161440863</v>
      </c>
      <c r="H162" s="5">
        <f t="shared" si="23"/>
        <v>0.53516270456957027</v>
      </c>
      <c r="I162" s="5">
        <v>25.785299999999999</v>
      </c>
      <c r="J162" s="5">
        <v>2.0474000000000001</v>
      </c>
      <c r="K162" s="5">
        <f t="shared" si="24"/>
        <v>0.31054691028387887</v>
      </c>
      <c r="L162" s="5">
        <f t="shared" si="25"/>
        <v>6.0130457894875956E-2</v>
      </c>
      <c r="M162" s="5">
        <v>25.785299999999999</v>
      </c>
      <c r="N162" s="5">
        <v>15.449299999999999</v>
      </c>
      <c r="O162" s="5">
        <f t="shared" si="26"/>
        <v>0.70044006193464259</v>
      </c>
      <c r="P162" s="5">
        <f t="shared" si="27"/>
        <v>0.29259040411501119</v>
      </c>
      <c r="Q162" s="5">
        <v>30.116</v>
      </c>
      <c r="R162" s="5">
        <v>0.49669999999999997</v>
      </c>
      <c r="S162" s="5">
        <f t="shared" si="28"/>
        <v>0.43922707934993926</v>
      </c>
      <c r="T162" s="5">
        <f t="shared" si="29"/>
        <v>8.7624746625644574E-3</v>
      </c>
    </row>
    <row r="163" spans="1:20" ht="20" customHeight="1" x14ac:dyDescent="0.15">
      <c r="A163" s="25">
        <v>20.863199999999999</v>
      </c>
      <c r="B163" s="4">
        <v>1.548</v>
      </c>
      <c r="C163" s="5">
        <f t="shared" si="20"/>
        <v>0.49535468461003329</v>
      </c>
      <c r="D163" s="5">
        <f t="shared" si="21"/>
        <v>1.2732043131029831E-2</v>
      </c>
      <c r="E163" s="5">
        <v>25.2211</v>
      </c>
      <c r="F163" s="5">
        <v>45.046199999999999</v>
      </c>
      <c r="G163" s="5">
        <f t="shared" si="22"/>
        <v>0.30651280929463803</v>
      </c>
      <c r="H163" s="5">
        <f t="shared" si="23"/>
        <v>0.51617878595508571</v>
      </c>
      <c r="I163" s="5">
        <v>25.947500000000002</v>
      </c>
      <c r="J163" s="5">
        <v>2</v>
      </c>
      <c r="K163" s="5">
        <f t="shared" si="24"/>
        <v>0.3125003763613744</v>
      </c>
      <c r="L163" s="5">
        <f t="shared" si="25"/>
        <v>5.8738358791517002E-2</v>
      </c>
      <c r="M163" s="5">
        <v>25.947500000000002</v>
      </c>
      <c r="N163" s="5">
        <v>17.025200000000002</v>
      </c>
      <c r="O163" s="5">
        <f t="shared" si="26"/>
        <v>0.70484611414445986</v>
      </c>
      <c r="P163" s="5">
        <f t="shared" si="27"/>
        <v>0.32243597756137105</v>
      </c>
      <c r="Q163" s="5">
        <v>30.305399999999999</v>
      </c>
      <c r="R163" s="5">
        <v>0.21909999999999999</v>
      </c>
      <c r="S163" s="5">
        <f t="shared" si="28"/>
        <v>0.44198938539419741</v>
      </c>
      <c r="T163" s="5">
        <f t="shared" si="29"/>
        <v>3.8652268946403716E-3</v>
      </c>
    </row>
    <row r="164" spans="1:20" ht="20" customHeight="1" x14ac:dyDescent="0.15">
      <c r="A164" s="25">
        <v>20.993600000000001</v>
      </c>
      <c r="B164" s="4">
        <v>1.4419999999999999</v>
      </c>
      <c r="C164" s="5">
        <f t="shared" si="20"/>
        <v>0.49845077010378064</v>
      </c>
      <c r="D164" s="5">
        <f t="shared" si="21"/>
        <v>1.186021072024872E-2</v>
      </c>
      <c r="E164" s="5">
        <v>25.378799999999998</v>
      </c>
      <c r="F164" s="5">
        <v>44.264299999999999</v>
      </c>
      <c r="G164" s="5">
        <f t="shared" si="22"/>
        <v>0.30842934227796409</v>
      </c>
      <c r="H164" s="5">
        <f t="shared" si="23"/>
        <v>0.50721909140286425</v>
      </c>
      <c r="I164" s="5">
        <v>26.1096</v>
      </c>
      <c r="J164" s="5">
        <v>2.2368000000000001</v>
      </c>
      <c r="K164" s="5">
        <f t="shared" si="24"/>
        <v>0.31445263808247192</v>
      </c>
      <c r="L164" s="5">
        <f t="shared" si="25"/>
        <v>6.5692980472432619E-2</v>
      </c>
      <c r="M164" s="5">
        <v>26.1096</v>
      </c>
      <c r="N164" s="5">
        <v>13.3507</v>
      </c>
      <c r="O164" s="5">
        <f t="shared" si="26"/>
        <v>0.70924944992258165</v>
      </c>
      <c r="P164" s="5">
        <f t="shared" si="27"/>
        <v>0.25284554693211214</v>
      </c>
      <c r="Q164" s="5">
        <v>30.494800000000001</v>
      </c>
      <c r="R164" s="5">
        <v>0</v>
      </c>
      <c r="S164" s="5">
        <f t="shared" si="28"/>
        <v>0.44475169143845561</v>
      </c>
      <c r="T164" s="5">
        <f t="shared" si="29"/>
        <v>0</v>
      </c>
    </row>
    <row r="165" spans="1:20" ht="20" customHeight="1" x14ac:dyDescent="0.15">
      <c r="A165" s="25">
        <v>21.123999999999999</v>
      </c>
      <c r="B165" s="4">
        <v>1.286</v>
      </c>
      <c r="C165" s="5">
        <f t="shared" si="20"/>
        <v>0.50154685559752787</v>
      </c>
      <c r="D165" s="5">
        <f t="shared" si="21"/>
        <v>1.0577136606268968E-2</v>
      </c>
      <c r="E165" s="5">
        <v>25.5364</v>
      </c>
      <c r="F165" s="5">
        <v>45.137900000000002</v>
      </c>
      <c r="G165" s="5">
        <f t="shared" si="22"/>
        <v>0.31034465995819355</v>
      </c>
      <c r="H165" s="5">
        <f t="shared" si="23"/>
        <v>0.51722956481483606</v>
      </c>
      <c r="I165" s="5">
        <v>26.271799999999999</v>
      </c>
      <c r="J165" s="5">
        <v>1.9258</v>
      </c>
      <c r="K165" s="5">
        <f t="shared" si="24"/>
        <v>0.31640610415996745</v>
      </c>
      <c r="L165" s="5">
        <f t="shared" si="25"/>
        <v>5.6559165680351721E-2</v>
      </c>
      <c r="M165" s="5">
        <v>26.271799999999999</v>
      </c>
      <c r="N165" s="5">
        <v>15.625</v>
      </c>
      <c r="O165" s="5">
        <f t="shared" si="26"/>
        <v>0.71365550213239881</v>
      </c>
      <c r="P165" s="5">
        <f t="shared" si="27"/>
        <v>0.29591794219136469</v>
      </c>
      <c r="Q165" s="5">
        <v>30.684200000000001</v>
      </c>
      <c r="R165" s="5">
        <v>0</v>
      </c>
      <c r="S165" s="5">
        <f t="shared" si="28"/>
        <v>0.4475139974827137</v>
      </c>
      <c r="T165" s="5">
        <f t="shared" si="29"/>
        <v>0</v>
      </c>
    </row>
    <row r="166" spans="1:20" ht="20" customHeight="1" x14ac:dyDescent="0.15">
      <c r="A166" s="25">
        <v>21.2544</v>
      </c>
      <c r="B166" s="4">
        <v>0.96599999999999997</v>
      </c>
      <c r="C166" s="5">
        <f t="shared" si="20"/>
        <v>0.50464294109127517</v>
      </c>
      <c r="D166" s="5">
        <f t="shared" si="21"/>
        <v>7.945189705797686E-3</v>
      </c>
      <c r="E166" s="5">
        <v>25.693999999999999</v>
      </c>
      <c r="F166" s="5">
        <v>49.189799999999998</v>
      </c>
      <c r="G166" s="5">
        <f t="shared" si="22"/>
        <v>0.312259977638423</v>
      </c>
      <c r="H166" s="5">
        <f t="shared" si="23"/>
        <v>0.56365978141049577</v>
      </c>
      <c r="I166" s="5">
        <v>26.434000000000001</v>
      </c>
      <c r="J166" s="5">
        <v>2.77</v>
      </c>
      <c r="K166" s="5">
        <f t="shared" si="24"/>
        <v>0.31835957023746297</v>
      </c>
      <c r="L166" s="5">
        <f t="shared" si="25"/>
        <v>8.1352626926251045E-2</v>
      </c>
      <c r="M166" s="5">
        <v>26.434000000000001</v>
      </c>
      <c r="N166" s="5">
        <v>19.613199999999999</v>
      </c>
      <c r="O166" s="5">
        <f t="shared" si="26"/>
        <v>0.71806155434221608</v>
      </c>
      <c r="P166" s="5">
        <f t="shared" si="27"/>
        <v>0.37144945816241109</v>
      </c>
      <c r="Q166" s="5">
        <v>30.8736</v>
      </c>
      <c r="R166" s="5">
        <v>0</v>
      </c>
      <c r="S166" s="5">
        <f t="shared" si="28"/>
        <v>0.45027630352697184</v>
      </c>
      <c r="T166" s="5">
        <f t="shared" si="29"/>
        <v>0</v>
      </c>
    </row>
    <row r="167" spans="1:20" ht="20" customHeight="1" x14ac:dyDescent="0.15">
      <c r="A167" s="25">
        <v>21.384799999999998</v>
      </c>
      <c r="B167" s="4">
        <v>0.43</v>
      </c>
      <c r="C167" s="5">
        <f t="shared" si="20"/>
        <v>0.50773902658502246</v>
      </c>
      <c r="D167" s="5">
        <f t="shared" si="21"/>
        <v>3.5366786475082867E-3</v>
      </c>
      <c r="E167" s="5">
        <v>25.851700000000001</v>
      </c>
      <c r="F167" s="5">
        <v>49.652500000000003</v>
      </c>
      <c r="G167" s="5">
        <f t="shared" si="22"/>
        <v>0.31417651062174906</v>
      </c>
      <c r="H167" s="5">
        <f t="shared" si="23"/>
        <v>0.56896180298526622</v>
      </c>
      <c r="I167" s="5">
        <v>26.5961</v>
      </c>
      <c r="J167" s="5">
        <v>2.4609000000000001</v>
      </c>
      <c r="K167" s="5">
        <f t="shared" si="24"/>
        <v>0.32031183195856056</v>
      </c>
      <c r="L167" s="5">
        <f t="shared" si="25"/>
        <v>7.2274613575022101E-2</v>
      </c>
      <c r="M167" s="5">
        <v>26.5961</v>
      </c>
      <c r="N167" s="5">
        <v>16.3567</v>
      </c>
      <c r="O167" s="5">
        <f t="shared" si="26"/>
        <v>0.72246489012033788</v>
      </c>
      <c r="P167" s="5">
        <f t="shared" si="27"/>
        <v>0.30977542432265565</v>
      </c>
      <c r="Q167" s="5">
        <v>31.062999999999999</v>
      </c>
      <c r="R167" s="5">
        <v>0</v>
      </c>
      <c r="S167" s="5">
        <f t="shared" si="28"/>
        <v>0.45303860957122999</v>
      </c>
      <c r="T167" s="5">
        <f t="shared" si="29"/>
        <v>0</v>
      </c>
    </row>
    <row r="168" spans="1:20" ht="20" customHeight="1" x14ac:dyDescent="0.15">
      <c r="A168" s="25">
        <v>21.5152</v>
      </c>
      <c r="B168" s="4">
        <v>1.05</v>
      </c>
      <c r="C168" s="5">
        <f t="shared" si="20"/>
        <v>0.51083511207876975</v>
      </c>
      <c r="D168" s="5">
        <f t="shared" si="21"/>
        <v>8.6360757671713976E-3</v>
      </c>
      <c r="E168" s="5">
        <v>26.0093</v>
      </c>
      <c r="F168" s="5">
        <v>54.487499999999997</v>
      </c>
      <c r="G168" s="5">
        <f t="shared" si="22"/>
        <v>0.31609182830197846</v>
      </c>
      <c r="H168" s="5">
        <f t="shared" si="23"/>
        <v>0.62436546478343868</v>
      </c>
      <c r="I168" s="5">
        <v>26.758299999999998</v>
      </c>
      <c r="J168" s="5">
        <v>2.8237000000000001</v>
      </c>
      <c r="K168" s="5">
        <f t="shared" si="24"/>
        <v>0.32226529803605602</v>
      </c>
      <c r="L168" s="5">
        <f t="shared" si="25"/>
        <v>8.292975185980328E-2</v>
      </c>
      <c r="M168" s="5">
        <v>26.758299999999998</v>
      </c>
      <c r="N168" s="5">
        <v>16.7516</v>
      </c>
      <c r="O168" s="5">
        <f t="shared" si="26"/>
        <v>0.72687094233015503</v>
      </c>
      <c r="P168" s="5">
        <f t="shared" si="27"/>
        <v>0.31725433602642333</v>
      </c>
      <c r="Q168" s="5">
        <v>31.252400000000002</v>
      </c>
      <c r="R168" s="5">
        <v>0</v>
      </c>
      <c r="S168" s="5">
        <f t="shared" si="28"/>
        <v>0.45580091561548819</v>
      </c>
      <c r="T168" s="5">
        <f t="shared" si="29"/>
        <v>0</v>
      </c>
    </row>
    <row r="169" spans="1:20" ht="20" customHeight="1" x14ac:dyDescent="0.15">
      <c r="A169" s="25">
        <v>21.645600000000002</v>
      </c>
      <c r="B169" s="4">
        <v>1.012</v>
      </c>
      <c r="C169" s="5">
        <f t="shared" si="20"/>
        <v>0.51393119757251704</v>
      </c>
      <c r="D169" s="5">
        <f t="shared" si="21"/>
        <v>8.3235320727404333E-3</v>
      </c>
      <c r="E169" s="5">
        <v>26.166899999999998</v>
      </c>
      <c r="F169" s="5">
        <v>51.208799999999997</v>
      </c>
      <c r="G169" s="5">
        <f t="shared" si="22"/>
        <v>0.31800714598220792</v>
      </c>
      <c r="H169" s="5">
        <f t="shared" si="23"/>
        <v>0.58679525052538939</v>
      </c>
      <c r="I169" s="5">
        <v>26.920500000000001</v>
      </c>
      <c r="J169" s="5">
        <v>3.5430000000000001</v>
      </c>
      <c r="K169" s="5">
        <f t="shared" si="24"/>
        <v>0.32421876411355155</v>
      </c>
      <c r="L169" s="5">
        <f t="shared" si="25"/>
        <v>0.10405500259917237</v>
      </c>
      <c r="M169" s="5">
        <v>26.920500000000001</v>
      </c>
      <c r="N169" s="5">
        <v>15.564</v>
      </c>
      <c r="O169" s="5">
        <f t="shared" si="26"/>
        <v>0.7312769945399723</v>
      </c>
      <c r="P169" s="5">
        <f t="shared" si="27"/>
        <v>0.29476267854504962</v>
      </c>
      <c r="Q169" s="5">
        <v>31.441800000000001</v>
      </c>
      <c r="R169" s="5">
        <v>0</v>
      </c>
      <c r="S169" s="5">
        <f t="shared" si="28"/>
        <v>0.45856322165974633</v>
      </c>
      <c r="T169" s="5">
        <f t="shared" si="29"/>
        <v>0</v>
      </c>
    </row>
    <row r="170" spans="1:20" ht="20" customHeight="1" x14ac:dyDescent="0.15">
      <c r="A170" s="25">
        <v>21.776</v>
      </c>
      <c r="B170" s="4">
        <v>1.4650000000000001</v>
      </c>
      <c r="C170" s="5">
        <f t="shared" si="20"/>
        <v>0.51702728306626433</v>
      </c>
      <c r="D170" s="5">
        <f t="shared" si="21"/>
        <v>1.2049381903720093E-2</v>
      </c>
      <c r="E170" s="5">
        <v>26.3246</v>
      </c>
      <c r="F170" s="5">
        <v>47.314300000000003</v>
      </c>
      <c r="G170" s="5">
        <f t="shared" si="22"/>
        <v>0.31992367896553398</v>
      </c>
      <c r="H170" s="5">
        <f t="shared" si="23"/>
        <v>0.54216866089292137</v>
      </c>
      <c r="I170" s="5">
        <v>27.082699999999999</v>
      </c>
      <c r="J170" s="5">
        <v>4.2891000000000004</v>
      </c>
      <c r="K170" s="5">
        <f t="shared" si="24"/>
        <v>0.32617223019104707</v>
      </c>
      <c r="L170" s="5">
        <f t="shared" si="25"/>
        <v>0.12596734734634779</v>
      </c>
      <c r="M170" s="5">
        <v>27.082699999999999</v>
      </c>
      <c r="N170" s="5">
        <v>12.0573</v>
      </c>
      <c r="O170" s="5">
        <f t="shared" si="26"/>
        <v>0.73568304674978946</v>
      </c>
      <c r="P170" s="5">
        <f t="shared" si="27"/>
        <v>0.22835016988057225</v>
      </c>
      <c r="Q170" s="5">
        <v>31.6312</v>
      </c>
      <c r="R170" s="5">
        <v>0</v>
      </c>
      <c r="S170" s="5">
        <f t="shared" si="28"/>
        <v>0.46132552770400448</v>
      </c>
      <c r="T170" s="5">
        <f t="shared" si="29"/>
        <v>0</v>
      </c>
    </row>
    <row r="171" spans="1:20" ht="20" customHeight="1" x14ac:dyDescent="0.15">
      <c r="A171" s="25">
        <v>21.906400000000001</v>
      </c>
      <c r="B171" s="4">
        <v>0.316</v>
      </c>
      <c r="C171" s="5">
        <f t="shared" si="20"/>
        <v>0.52012336856001162</v>
      </c>
      <c r="D171" s="5">
        <f t="shared" si="21"/>
        <v>2.599047564215392E-3</v>
      </c>
      <c r="E171" s="5">
        <v>26.482199999999999</v>
      </c>
      <c r="F171" s="5">
        <v>39.787599999999998</v>
      </c>
      <c r="G171" s="5">
        <f t="shared" si="22"/>
        <v>0.32183899664576343</v>
      </c>
      <c r="H171" s="5">
        <f t="shared" si="23"/>
        <v>0.45592114460413019</v>
      </c>
      <c r="I171" s="5">
        <v>27.244800000000001</v>
      </c>
      <c r="J171" s="5">
        <v>2.4687999999999999</v>
      </c>
      <c r="K171" s="5">
        <f t="shared" si="24"/>
        <v>0.32812449191214466</v>
      </c>
      <c r="L171" s="5">
        <f t="shared" si="25"/>
        <v>7.2506630092248586E-2</v>
      </c>
      <c r="M171" s="5">
        <v>27.244800000000001</v>
      </c>
      <c r="N171" s="5">
        <v>12.4511</v>
      </c>
      <c r="O171" s="5">
        <f t="shared" si="26"/>
        <v>0.74008638252791137</v>
      </c>
      <c r="P171" s="5">
        <f t="shared" si="27"/>
        <v>0.23580824896120967</v>
      </c>
      <c r="Q171" s="5">
        <v>31.820599999999999</v>
      </c>
      <c r="R171" s="5">
        <v>7.7799999999999994E-2</v>
      </c>
      <c r="S171" s="5">
        <f t="shared" si="28"/>
        <v>0.46408783374826262</v>
      </c>
      <c r="T171" s="5">
        <f t="shared" si="29"/>
        <v>1.3724995545550932E-3</v>
      </c>
    </row>
    <row r="172" spans="1:20" ht="20" customHeight="1" x14ac:dyDescent="0.15">
      <c r="A172" s="25">
        <v>22.036799999999999</v>
      </c>
      <c r="B172" s="4">
        <v>2.0329999999999999</v>
      </c>
      <c r="C172" s="5">
        <f t="shared" si="20"/>
        <v>0.52321945405375891</v>
      </c>
      <c r="D172" s="5">
        <f t="shared" si="21"/>
        <v>1.672108765205662E-2</v>
      </c>
      <c r="E172" s="5">
        <v>26.639800000000001</v>
      </c>
      <c r="F172" s="5">
        <v>43.318199999999997</v>
      </c>
      <c r="G172" s="5">
        <f t="shared" si="22"/>
        <v>0.32375431432599289</v>
      </c>
      <c r="H172" s="5">
        <f t="shared" si="23"/>
        <v>0.49637784953580089</v>
      </c>
      <c r="I172" s="5">
        <v>27.407</v>
      </c>
      <c r="J172" s="5">
        <v>1.7603</v>
      </c>
      <c r="K172" s="5">
        <f t="shared" si="24"/>
        <v>0.33007795798964018</v>
      </c>
      <c r="L172" s="5">
        <f t="shared" si="25"/>
        <v>5.169856649035369E-2</v>
      </c>
      <c r="M172" s="5">
        <v>27.407</v>
      </c>
      <c r="N172" s="5">
        <v>12.065799999999999</v>
      </c>
      <c r="O172" s="5">
        <f t="shared" si="26"/>
        <v>0.74449243473772853</v>
      </c>
      <c r="P172" s="5">
        <f t="shared" si="27"/>
        <v>0.22851114924112434</v>
      </c>
      <c r="Q172" s="5">
        <v>32.01</v>
      </c>
      <c r="R172" s="5">
        <v>0.35320000000000001</v>
      </c>
      <c r="S172" s="5">
        <f t="shared" si="28"/>
        <v>0.46685013979252077</v>
      </c>
      <c r="T172" s="5">
        <f t="shared" si="29"/>
        <v>6.2309362810907317E-3</v>
      </c>
    </row>
    <row r="173" spans="1:20" ht="20" customHeight="1" x14ac:dyDescent="0.15">
      <c r="A173" s="25">
        <v>22.167200000000001</v>
      </c>
      <c r="B173" s="4">
        <v>1.5509999999999999</v>
      </c>
      <c r="C173" s="5">
        <f t="shared" si="20"/>
        <v>0.52631553954750621</v>
      </c>
      <c r="D173" s="5">
        <f t="shared" si="21"/>
        <v>1.275671763322175E-2</v>
      </c>
      <c r="E173" s="5">
        <v>26.797499999999999</v>
      </c>
      <c r="F173" s="5">
        <v>60.587000000000003</v>
      </c>
      <c r="G173" s="5">
        <f t="shared" si="22"/>
        <v>0.32567084730931889</v>
      </c>
      <c r="H173" s="5">
        <f t="shared" si="23"/>
        <v>0.6942588743259317</v>
      </c>
      <c r="I173" s="5">
        <v>27.569199999999999</v>
      </c>
      <c r="J173" s="5">
        <v>3.2383000000000002</v>
      </c>
      <c r="K173" s="5">
        <f t="shared" si="24"/>
        <v>0.33203142406713565</v>
      </c>
      <c r="L173" s="5">
        <f t="shared" si="25"/>
        <v>9.5106213637284762E-2</v>
      </c>
      <c r="M173" s="5">
        <v>27.569199999999999</v>
      </c>
      <c r="N173" s="5">
        <v>12.5595</v>
      </c>
      <c r="O173" s="5">
        <f t="shared" si="26"/>
        <v>0.74889848694754557</v>
      </c>
      <c r="P173" s="5">
        <f t="shared" si="27"/>
        <v>0.23786120927695648</v>
      </c>
      <c r="Q173" s="5">
        <v>32.199399999999997</v>
      </c>
      <c r="R173" s="5">
        <v>0.41099999999999998</v>
      </c>
      <c r="S173" s="5">
        <f t="shared" si="28"/>
        <v>0.46961244583677891</v>
      </c>
      <c r="T173" s="5">
        <f t="shared" si="29"/>
        <v>7.2506081866599388E-3</v>
      </c>
    </row>
    <row r="174" spans="1:20" ht="20" customHeight="1" x14ac:dyDescent="0.15">
      <c r="A174" s="25">
        <v>22.297599999999999</v>
      </c>
      <c r="B174" s="4">
        <v>1.63</v>
      </c>
      <c r="C174" s="5">
        <f t="shared" si="20"/>
        <v>0.52941162504125339</v>
      </c>
      <c r="D174" s="5">
        <f t="shared" si="21"/>
        <v>1.3406479524275598E-2</v>
      </c>
      <c r="E174" s="5">
        <v>26.955100000000002</v>
      </c>
      <c r="F174" s="5">
        <v>55.479199999999999</v>
      </c>
      <c r="G174" s="5">
        <f t="shared" si="22"/>
        <v>0.3275861649895484</v>
      </c>
      <c r="H174" s="5">
        <f t="shared" si="23"/>
        <v>0.63572923136156645</v>
      </c>
      <c r="I174" s="5">
        <v>27.731400000000001</v>
      </c>
      <c r="J174" s="5">
        <v>3.3203</v>
      </c>
      <c r="K174" s="5">
        <f t="shared" si="24"/>
        <v>0.33398489014463117</v>
      </c>
      <c r="L174" s="5">
        <f t="shared" si="25"/>
        <v>9.7514486347736948E-2</v>
      </c>
      <c r="M174" s="5">
        <v>27.731400000000001</v>
      </c>
      <c r="N174" s="5">
        <v>16.383299999999998</v>
      </c>
      <c r="O174" s="5">
        <f t="shared" si="26"/>
        <v>0.75330453915736284</v>
      </c>
      <c r="P174" s="5">
        <f t="shared" si="27"/>
        <v>0.31027919502744222</v>
      </c>
      <c r="Q174" s="5">
        <v>32.3889</v>
      </c>
      <c r="R174" s="5">
        <v>1.4804999999999999</v>
      </c>
      <c r="S174" s="5">
        <f t="shared" si="28"/>
        <v>0.47237621033195804</v>
      </c>
      <c r="T174" s="5">
        <f t="shared" si="29"/>
        <v>2.6118066716180145E-2</v>
      </c>
    </row>
    <row r="175" spans="1:20" ht="20" customHeight="1" x14ac:dyDescent="0.15">
      <c r="A175" s="25">
        <v>22.428000000000001</v>
      </c>
      <c r="B175" s="4">
        <v>3.109</v>
      </c>
      <c r="C175" s="5">
        <f t="shared" si="20"/>
        <v>0.53250771053500079</v>
      </c>
      <c r="D175" s="5">
        <f t="shared" si="21"/>
        <v>2.557100910489131E-2</v>
      </c>
      <c r="E175" s="5">
        <v>27.1127</v>
      </c>
      <c r="F175" s="5">
        <v>45.550899999999999</v>
      </c>
      <c r="G175" s="5">
        <f t="shared" si="22"/>
        <v>0.3295014826697778</v>
      </c>
      <c r="H175" s="5">
        <f t="shared" si="23"/>
        <v>0.52196208029004698</v>
      </c>
      <c r="I175" s="5">
        <v>27.8935</v>
      </c>
      <c r="J175" s="5">
        <v>3.0390999999999999</v>
      </c>
      <c r="K175" s="5">
        <f t="shared" si="24"/>
        <v>0.33593715186572876</v>
      </c>
      <c r="L175" s="5">
        <f t="shared" si="25"/>
        <v>8.925587310164966E-2</v>
      </c>
      <c r="M175" s="5">
        <v>27.8935</v>
      </c>
      <c r="N175" s="5">
        <v>13.9947</v>
      </c>
      <c r="O175" s="5">
        <f t="shared" si="26"/>
        <v>0.75770787493548464</v>
      </c>
      <c r="P175" s="5">
        <f t="shared" si="27"/>
        <v>0.26504210083747143</v>
      </c>
      <c r="Q175" s="5">
        <v>32.578299999999999</v>
      </c>
      <c r="R175" s="5">
        <v>0.1769</v>
      </c>
      <c r="S175" s="5">
        <f t="shared" si="28"/>
        <v>0.47513851637621618</v>
      </c>
      <c r="T175" s="5">
        <f t="shared" si="29"/>
        <v>3.1207605552801541E-3</v>
      </c>
    </row>
    <row r="176" spans="1:20" ht="20" customHeight="1" x14ac:dyDescent="0.15">
      <c r="A176" s="25">
        <v>22.558399999999999</v>
      </c>
      <c r="B176" s="4">
        <v>0.80900000000000005</v>
      </c>
      <c r="C176" s="5">
        <f t="shared" si="20"/>
        <v>0.53560379602874797</v>
      </c>
      <c r="D176" s="5">
        <f t="shared" si="21"/>
        <v>6.6538907577539629E-3</v>
      </c>
      <c r="E176" s="5">
        <v>27.270399999999999</v>
      </c>
      <c r="F176" s="5">
        <v>54.243899999999996</v>
      </c>
      <c r="G176" s="5">
        <f t="shared" si="22"/>
        <v>0.33141801565310386</v>
      </c>
      <c r="H176" s="5">
        <f t="shared" si="23"/>
        <v>0.62157408277433113</v>
      </c>
      <c r="I176" s="5">
        <v>28.055700000000002</v>
      </c>
      <c r="J176" s="5">
        <v>1.7397</v>
      </c>
      <c r="K176" s="5">
        <f t="shared" si="24"/>
        <v>0.33789061794322428</v>
      </c>
      <c r="L176" s="5">
        <f t="shared" si="25"/>
        <v>5.1093561394801063E-2</v>
      </c>
      <c r="M176" s="5">
        <v>28.055700000000002</v>
      </c>
      <c r="N176" s="5">
        <v>13.351000000000001</v>
      </c>
      <c r="O176" s="5">
        <f t="shared" si="26"/>
        <v>0.76211392714530191</v>
      </c>
      <c r="P176" s="5">
        <f t="shared" si="27"/>
        <v>0.25285122855660225</v>
      </c>
      <c r="Q176" s="5">
        <v>32.767699999999998</v>
      </c>
      <c r="R176" s="5">
        <v>0.61609999999999998</v>
      </c>
      <c r="S176" s="5">
        <f t="shared" si="28"/>
        <v>0.47790082242047427</v>
      </c>
      <c r="T176" s="5">
        <f t="shared" si="29"/>
        <v>1.0868855727010192E-2</v>
      </c>
    </row>
    <row r="177" spans="1:20" ht="20" customHeight="1" x14ac:dyDescent="0.15">
      <c r="A177" s="25">
        <v>22.688800000000001</v>
      </c>
      <c r="B177" s="4">
        <v>1.7</v>
      </c>
      <c r="C177" s="5">
        <f t="shared" si="20"/>
        <v>0.53869988152249526</v>
      </c>
      <c r="D177" s="5">
        <f t="shared" si="21"/>
        <v>1.398221790875369E-2</v>
      </c>
      <c r="E177" s="5">
        <v>27.428000000000001</v>
      </c>
      <c r="F177" s="5">
        <v>54.444400000000002</v>
      </c>
      <c r="G177" s="5">
        <f t="shared" si="22"/>
        <v>0.33333333333333331</v>
      </c>
      <c r="H177" s="5">
        <f t="shared" si="23"/>
        <v>0.62387158726048086</v>
      </c>
      <c r="I177" s="5">
        <v>28.2179</v>
      </c>
      <c r="J177" s="5">
        <v>2.8828</v>
      </c>
      <c r="K177" s="5">
        <f t="shared" si="24"/>
        <v>0.33984408402071981</v>
      </c>
      <c r="L177" s="5">
        <f t="shared" si="25"/>
        <v>8.4665470362092612E-2</v>
      </c>
      <c r="M177" s="5">
        <v>28.2179</v>
      </c>
      <c r="N177" s="5">
        <v>16.1904</v>
      </c>
      <c r="O177" s="5">
        <f t="shared" si="26"/>
        <v>0.76651997935511906</v>
      </c>
      <c r="P177" s="5">
        <f t="shared" si="27"/>
        <v>0.30662591048032456</v>
      </c>
      <c r="Q177" s="5">
        <v>32.957099999999997</v>
      </c>
      <c r="R177" s="5">
        <v>0.44829999999999998</v>
      </c>
      <c r="S177" s="5">
        <f t="shared" si="28"/>
        <v>0.48066312846473241</v>
      </c>
      <c r="T177" s="5">
        <f t="shared" si="29"/>
        <v>7.9086317520186151E-3</v>
      </c>
    </row>
    <row r="178" spans="1:20" ht="20" customHeight="1" x14ac:dyDescent="0.15">
      <c r="A178" s="25">
        <v>22.819199999999999</v>
      </c>
      <c r="B178" s="4">
        <v>0.96299999999999997</v>
      </c>
      <c r="C178" s="5">
        <f t="shared" si="20"/>
        <v>0.54179596701624255</v>
      </c>
      <c r="D178" s="5">
        <f t="shared" si="21"/>
        <v>7.9205152036057672E-3</v>
      </c>
      <c r="E178" s="5">
        <v>27.585599999999999</v>
      </c>
      <c r="F178" s="5">
        <v>52.201599999999999</v>
      </c>
      <c r="G178" s="5">
        <f t="shared" si="22"/>
        <v>0.33524865101356277</v>
      </c>
      <c r="H178" s="5">
        <f t="shared" si="23"/>
        <v>0.59817162186628403</v>
      </c>
      <c r="I178" s="5">
        <v>28.38</v>
      </c>
      <c r="J178" s="5">
        <v>3.4546000000000001</v>
      </c>
      <c r="K178" s="5">
        <f t="shared" si="24"/>
        <v>0.34179634574181733</v>
      </c>
      <c r="L178" s="5">
        <f t="shared" si="25"/>
        <v>0.10145876714058732</v>
      </c>
      <c r="M178" s="5">
        <v>28.38</v>
      </c>
      <c r="N178" s="5">
        <v>17.043800000000001</v>
      </c>
      <c r="O178" s="5">
        <f t="shared" si="26"/>
        <v>0.77092331513324086</v>
      </c>
      <c r="P178" s="5">
        <f t="shared" si="27"/>
        <v>0.32278823827975561</v>
      </c>
      <c r="Q178" s="5">
        <v>33.146500000000003</v>
      </c>
      <c r="R178" s="5">
        <v>3.44E-2</v>
      </c>
      <c r="S178" s="5">
        <f t="shared" si="28"/>
        <v>0.48342543450899067</v>
      </c>
      <c r="T178" s="5">
        <f t="shared" si="29"/>
        <v>6.0686355625572239E-4</v>
      </c>
    </row>
    <row r="179" spans="1:20" ht="20" customHeight="1" x14ac:dyDescent="0.15">
      <c r="A179" s="25">
        <v>22.9496</v>
      </c>
      <c r="B179" s="4">
        <v>7.0999999999999994E-2</v>
      </c>
      <c r="C179" s="5">
        <f t="shared" si="20"/>
        <v>0.54489205250998984</v>
      </c>
      <c r="D179" s="5">
        <f t="shared" si="21"/>
        <v>5.8396321854206591E-4</v>
      </c>
      <c r="E179" s="5">
        <v>27.743300000000001</v>
      </c>
      <c r="F179" s="5">
        <v>42.977499999999999</v>
      </c>
      <c r="G179" s="5">
        <f t="shared" si="22"/>
        <v>0.33716518399688883</v>
      </c>
      <c r="H179" s="5">
        <f t="shared" si="23"/>
        <v>0.4924738107406329</v>
      </c>
      <c r="I179" s="5">
        <v>28.542200000000001</v>
      </c>
      <c r="J179" s="5">
        <v>3.875</v>
      </c>
      <c r="K179" s="5">
        <f t="shared" si="24"/>
        <v>0.34374981181931286</v>
      </c>
      <c r="L179" s="5">
        <f t="shared" si="25"/>
        <v>0.1138055701585642</v>
      </c>
      <c r="M179" s="5">
        <v>28.542200000000001</v>
      </c>
      <c r="N179" s="5">
        <v>17.7089</v>
      </c>
      <c r="O179" s="5">
        <f t="shared" si="26"/>
        <v>0.77532936734305813</v>
      </c>
      <c r="P179" s="5">
        <f t="shared" si="27"/>
        <v>0.33538439977425011</v>
      </c>
      <c r="Q179" s="5">
        <v>33.335900000000002</v>
      </c>
      <c r="R179" s="5">
        <v>4.4200000000000003E-2</v>
      </c>
      <c r="S179" s="5">
        <f t="shared" si="28"/>
        <v>0.48618774055324882</v>
      </c>
      <c r="T179" s="5">
        <f t="shared" si="29"/>
        <v>7.7974910425880617E-4</v>
      </c>
    </row>
    <row r="180" spans="1:20" ht="20" customHeight="1" x14ac:dyDescent="0.15">
      <c r="A180" s="25">
        <v>23.08</v>
      </c>
      <c r="B180" s="4">
        <v>1.6419999999999999</v>
      </c>
      <c r="C180" s="5">
        <f t="shared" si="20"/>
        <v>0.54798813800373714</v>
      </c>
      <c r="D180" s="5">
        <f t="shared" si="21"/>
        <v>1.3505177533043269E-2</v>
      </c>
      <c r="E180" s="5">
        <v>27.9009</v>
      </c>
      <c r="F180" s="5">
        <v>44.391500000000001</v>
      </c>
      <c r="G180" s="5">
        <f t="shared" si="22"/>
        <v>0.33908050167711823</v>
      </c>
      <c r="H180" s="5">
        <f t="shared" si="23"/>
        <v>0.50867666033372827</v>
      </c>
      <c r="I180" s="5">
        <v>28.7044</v>
      </c>
      <c r="J180" s="5">
        <v>3.6724000000000001</v>
      </c>
      <c r="K180" s="5">
        <f t="shared" si="24"/>
        <v>0.34570327789680838</v>
      </c>
      <c r="L180" s="5">
        <f t="shared" si="25"/>
        <v>0.10785537441298353</v>
      </c>
      <c r="M180" s="5">
        <v>28.7044</v>
      </c>
      <c r="N180" s="5">
        <v>15.235200000000001</v>
      </c>
      <c r="O180" s="5">
        <f t="shared" si="26"/>
        <v>0.77973541955287529</v>
      </c>
      <c r="P180" s="5">
        <f t="shared" si="27"/>
        <v>0.2885356181039283</v>
      </c>
      <c r="Q180" s="5">
        <v>33.525300000000001</v>
      </c>
      <c r="R180" s="5">
        <v>1.4200000000000001E-2</v>
      </c>
      <c r="S180" s="5">
        <f t="shared" si="28"/>
        <v>0.48895004659750696</v>
      </c>
      <c r="T180" s="5">
        <f t="shared" si="29"/>
        <v>2.5050763077997845E-4</v>
      </c>
    </row>
    <row r="181" spans="1:20" ht="20" customHeight="1" x14ac:dyDescent="0.15">
      <c r="A181" s="25">
        <v>23.2104</v>
      </c>
      <c r="B181" s="4">
        <v>1.6140000000000001</v>
      </c>
      <c r="C181" s="5">
        <f t="shared" si="20"/>
        <v>0.55108422349748443</v>
      </c>
      <c r="D181" s="5">
        <f t="shared" si="21"/>
        <v>1.3274882179252035E-2</v>
      </c>
      <c r="E181" s="5">
        <v>28.058499999999999</v>
      </c>
      <c r="F181" s="5">
        <v>45.198300000000003</v>
      </c>
      <c r="G181" s="5">
        <f t="shared" si="22"/>
        <v>0.34099581935734768</v>
      </c>
      <c r="H181" s="5">
        <f t="shared" si="23"/>
        <v>0.51792168087949164</v>
      </c>
      <c r="I181" s="5">
        <v>28.866599999999998</v>
      </c>
      <c r="J181" s="5">
        <v>4.2363</v>
      </c>
      <c r="K181" s="5">
        <f t="shared" si="24"/>
        <v>0.34765674397430385</v>
      </c>
      <c r="L181" s="5">
        <f t="shared" si="25"/>
        <v>0.12441665467425174</v>
      </c>
      <c r="M181" s="5">
        <v>28.866599999999998</v>
      </c>
      <c r="N181" s="5">
        <v>21.3811</v>
      </c>
      <c r="O181" s="5">
        <f t="shared" si="26"/>
        <v>0.78414147176269244</v>
      </c>
      <c r="P181" s="5">
        <f t="shared" si="27"/>
        <v>0.4049312712824184</v>
      </c>
      <c r="Q181" s="5">
        <v>33.714700000000001</v>
      </c>
      <c r="R181" s="5">
        <v>0.42909999999999998</v>
      </c>
      <c r="S181" s="5">
        <f t="shared" si="28"/>
        <v>0.4917123526417651</v>
      </c>
      <c r="T181" s="5">
        <f t="shared" si="29"/>
        <v>7.5699172089921654E-3</v>
      </c>
    </row>
    <row r="182" spans="1:20" ht="20" customHeight="1" x14ac:dyDescent="0.15">
      <c r="A182" s="25">
        <v>23.340800000000002</v>
      </c>
      <c r="B182" s="4">
        <v>0.81100000000000005</v>
      </c>
      <c r="C182" s="5">
        <f t="shared" si="20"/>
        <v>0.55418030899123172</v>
      </c>
      <c r="D182" s="5">
        <f t="shared" si="21"/>
        <v>6.6703404258819082E-3</v>
      </c>
      <c r="E182" s="5">
        <v>28.216200000000001</v>
      </c>
      <c r="F182" s="5">
        <v>44.010100000000001</v>
      </c>
      <c r="G182" s="5">
        <f t="shared" si="22"/>
        <v>0.34291235234067374</v>
      </c>
      <c r="H182" s="5">
        <f t="shared" si="23"/>
        <v>0.50430624531618473</v>
      </c>
      <c r="I182" s="5">
        <v>29.028700000000001</v>
      </c>
      <c r="J182" s="5">
        <v>6.3212999999999999</v>
      </c>
      <c r="K182" s="5">
        <f t="shared" si="24"/>
        <v>0.34960900569540143</v>
      </c>
      <c r="L182" s="5">
        <f t="shared" si="25"/>
        <v>0.1856513937144082</v>
      </c>
      <c r="M182" s="5">
        <v>29.028700000000001</v>
      </c>
      <c r="N182" s="5">
        <v>18.586200000000002</v>
      </c>
      <c r="O182" s="5">
        <f t="shared" si="26"/>
        <v>0.78854480754081435</v>
      </c>
      <c r="P182" s="5">
        <f t="shared" si="27"/>
        <v>0.35199936365805712</v>
      </c>
      <c r="Q182" s="5">
        <v>33.9041</v>
      </c>
      <c r="R182" s="5">
        <v>0.80269999999999997</v>
      </c>
      <c r="S182" s="5">
        <f t="shared" si="28"/>
        <v>0.49447465868602325</v>
      </c>
      <c r="T182" s="5">
        <f t="shared" si="29"/>
        <v>1.41607376920485E-2</v>
      </c>
    </row>
    <row r="183" spans="1:20" ht="20" customHeight="1" x14ac:dyDescent="0.15">
      <c r="A183" s="25">
        <v>23.4712</v>
      </c>
      <c r="B183" s="4">
        <v>1.3069999999999999</v>
      </c>
      <c r="C183" s="5">
        <f t="shared" si="20"/>
        <v>0.55727639448497901</v>
      </c>
      <c r="D183" s="5">
        <f t="shared" si="21"/>
        <v>1.0749858121612397E-2</v>
      </c>
      <c r="E183" s="5">
        <v>28.373799999999999</v>
      </c>
      <c r="F183" s="5">
        <v>42.715800000000002</v>
      </c>
      <c r="G183" s="5">
        <f t="shared" si="22"/>
        <v>0.3448276700209032</v>
      </c>
      <c r="H183" s="5">
        <f t="shared" si="23"/>
        <v>0.48947502308963359</v>
      </c>
      <c r="I183" s="5">
        <v>29.190899999999999</v>
      </c>
      <c r="J183" s="5">
        <v>9.5155999999999992</v>
      </c>
      <c r="K183" s="5">
        <f t="shared" si="24"/>
        <v>0.35156247177289696</v>
      </c>
      <c r="L183" s="5">
        <f t="shared" si="25"/>
        <v>0.27946536345827955</v>
      </c>
      <c r="M183" s="5">
        <v>29.190899999999999</v>
      </c>
      <c r="N183" s="5">
        <v>16.504000000000001</v>
      </c>
      <c r="O183" s="5">
        <f t="shared" si="26"/>
        <v>0.79295085975063151</v>
      </c>
      <c r="P183" s="5">
        <f t="shared" si="27"/>
        <v>0.3125651019472821</v>
      </c>
      <c r="Q183" s="5">
        <v>34.093499999999999</v>
      </c>
      <c r="R183" s="5">
        <v>0</v>
      </c>
      <c r="S183" s="5">
        <f t="shared" si="28"/>
        <v>0.49723696473028139</v>
      </c>
      <c r="T183" s="5">
        <f t="shared" si="29"/>
        <v>0</v>
      </c>
    </row>
    <row r="184" spans="1:20" ht="20" customHeight="1" x14ac:dyDescent="0.15">
      <c r="A184" s="25">
        <v>23.601500000000001</v>
      </c>
      <c r="B184" s="4">
        <v>2.1859999999999999</v>
      </c>
      <c r="C184" s="5">
        <f t="shared" si="20"/>
        <v>0.56037010568003476</v>
      </c>
      <c r="D184" s="5">
        <f t="shared" si="21"/>
        <v>1.7979487263844452E-2</v>
      </c>
      <c r="E184" s="5">
        <v>28.531400000000001</v>
      </c>
      <c r="F184" s="5">
        <v>43.815199999999997</v>
      </c>
      <c r="G184" s="5">
        <f t="shared" si="22"/>
        <v>0.34674298770113265</v>
      </c>
      <c r="H184" s="5">
        <f t="shared" si="23"/>
        <v>0.5020729105313938</v>
      </c>
      <c r="I184" s="5">
        <v>29.353100000000001</v>
      </c>
      <c r="J184" s="5">
        <v>7.4634</v>
      </c>
      <c r="K184" s="5">
        <f t="shared" si="24"/>
        <v>0.35351593785039248</v>
      </c>
      <c r="L184" s="5">
        <f t="shared" si="25"/>
        <v>0.21919393350230401</v>
      </c>
      <c r="M184" s="5">
        <v>29.353100000000001</v>
      </c>
      <c r="N184" s="5">
        <v>14.486499999999999</v>
      </c>
      <c r="O184" s="5">
        <f t="shared" si="26"/>
        <v>0.79735691196044878</v>
      </c>
      <c r="P184" s="5">
        <f t="shared" si="27"/>
        <v>0.27435617725153311</v>
      </c>
      <c r="Q184" s="5">
        <v>34.282899999999998</v>
      </c>
      <c r="R184" s="10">
        <v>2.046E-11</v>
      </c>
      <c r="S184" s="5">
        <f t="shared" si="28"/>
        <v>0.49999927077453948</v>
      </c>
      <c r="T184" s="10">
        <f t="shared" si="29"/>
        <v>3.6094268491256048E-13</v>
      </c>
    </row>
    <row r="185" spans="1:20" ht="20" customHeight="1" x14ac:dyDescent="0.15">
      <c r="A185" s="25">
        <v>23.7319</v>
      </c>
      <c r="B185" s="4">
        <v>1.764</v>
      </c>
      <c r="C185" s="5">
        <f t="shared" si="20"/>
        <v>0.56346619117378205</v>
      </c>
      <c r="D185" s="5">
        <f t="shared" si="21"/>
        <v>1.4508607288847947E-2</v>
      </c>
      <c r="E185" s="5">
        <v>28.6891</v>
      </c>
      <c r="F185" s="5">
        <v>44.914099999999998</v>
      </c>
      <c r="G185" s="5">
        <f t="shared" si="22"/>
        <v>0.34865952068445866</v>
      </c>
      <c r="H185" s="5">
        <f t="shared" si="23"/>
        <v>0.51466506853553273</v>
      </c>
      <c r="I185" s="5">
        <v>29.5152</v>
      </c>
      <c r="J185" s="5">
        <v>6.8827999999999996</v>
      </c>
      <c r="K185" s="5">
        <f t="shared" si="24"/>
        <v>0.35546819957149001</v>
      </c>
      <c r="L185" s="5">
        <f t="shared" si="25"/>
        <v>0.20214218794512659</v>
      </c>
      <c r="M185" s="5">
        <v>29.5152</v>
      </c>
      <c r="N185" s="5">
        <v>13.271000000000001</v>
      </c>
      <c r="O185" s="5">
        <f t="shared" si="26"/>
        <v>0.80176024773857058</v>
      </c>
      <c r="P185" s="5">
        <f t="shared" si="27"/>
        <v>0.25133612869258248</v>
      </c>
      <c r="Q185" s="5">
        <v>34.4724</v>
      </c>
      <c r="R185" s="5">
        <v>9.2999999999999992E-3</v>
      </c>
      <c r="S185" s="5">
        <f t="shared" si="28"/>
        <v>0.50276303526971866</v>
      </c>
      <c r="T185" s="5">
        <f t="shared" si="29"/>
        <v>1.6406485677843656E-4</v>
      </c>
    </row>
    <row r="186" spans="1:20" ht="20" customHeight="1" x14ac:dyDescent="0.15">
      <c r="A186" s="25">
        <v>23.862300000000001</v>
      </c>
      <c r="B186" s="4">
        <v>3.0430000000000001</v>
      </c>
      <c r="C186" s="5">
        <f t="shared" si="20"/>
        <v>0.56656227666752934</v>
      </c>
      <c r="D186" s="5">
        <f t="shared" si="21"/>
        <v>2.5028170056669109E-2</v>
      </c>
      <c r="E186" s="5">
        <v>28.846699999999998</v>
      </c>
      <c r="F186" s="5">
        <v>43.778399999999998</v>
      </c>
      <c r="G186" s="5">
        <f t="shared" si="22"/>
        <v>0.35057483836468811</v>
      </c>
      <c r="H186" s="5">
        <f t="shared" si="23"/>
        <v>0.50165122392246464</v>
      </c>
      <c r="I186" s="5">
        <v>29.677399999999999</v>
      </c>
      <c r="J186" s="5">
        <v>9.3770000000000007</v>
      </c>
      <c r="K186" s="5">
        <f t="shared" si="24"/>
        <v>0.35742166564898553</v>
      </c>
      <c r="L186" s="5">
        <f t="shared" si="25"/>
        <v>0.27539479519402749</v>
      </c>
      <c r="M186" s="5">
        <v>29.677399999999999</v>
      </c>
      <c r="N186" s="5">
        <v>16.386299999999999</v>
      </c>
      <c r="O186" s="5">
        <f t="shared" si="26"/>
        <v>0.80616629994838773</v>
      </c>
      <c r="P186" s="5">
        <f t="shared" si="27"/>
        <v>0.31033601127234295</v>
      </c>
      <c r="Q186" s="5">
        <v>34.661799999999999</v>
      </c>
      <c r="R186" s="5">
        <v>0.40129999999999999</v>
      </c>
      <c r="S186" s="5">
        <f t="shared" si="28"/>
        <v>0.50552534131397675</v>
      </c>
      <c r="T186" s="5">
        <f t="shared" si="29"/>
        <v>7.0794867769017854E-3</v>
      </c>
    </row>
    <row r="187" spans="1:20" ht="20" customHeight="1" x14ac:dyDescent="0.15">
      <c r="A187" s="25">
        <v>23.992699999999999</v>
      </c>
      <c r="B187" s="4">
        <v>0.21099999999999999</v>
      </c>
      <c r="C187" s="5">
        <f t="shared" si="20"/>
        <v>0.56965836216127663</v>
      </c>
      <c r="D187" s="5">
        <f t="shared" si="21"/>
        <v>1.7354399874982521E-3</v>
      </c>
      <c r="E187" s="5">
        <v>29.004300000000001</v>
      </c>
      <c r="F187" s="5">
        <v>43.029499999999999</v>
      </c>
      <c r="G187" s="5">
        <f t="shared" si="22"/>
        <v>0.35249015604491757</v>
      </c>
      <c r="H187" s="5">
        <f t="shared" si="23"/>
        <v>0.49306967225325027</v>
      </c>
      <c r="I187" s="5">
        <v>29.839600000000001</v>
      </c>
      <c r="J187" s="5">
        <v>11.9062</v>
      </c>
      <c r="K187" s="5">
        <f t="shared" si="24"/>
        <v>0.35937513172648106</v>
      </c>
      <c r="L187" s="5">
        <f t="shared" si="25"/>
        <v>0.3496753237217799</v>
      </c>
      <c r="M187" s="5">
        <v>29.839600000000001</v>
      </c>
      <c r="N187" s="5">
        <v>14.4964</v>
      </c>
      <c r="O187" s="5">
        <f t="shared" si="26"/>
        <v>0.810572352158205</v>
      </c>
      <c r="P187" s="5">
        <f t="shared" si="27"/>
        <v>0.27454367085970555</v>
      </c>
      <c r="Q187" s="5">
        <v>34.851199999999999</v>
      </c>
      <c r="R187" s="5">
        <v>4.1799999999999997E-2</v>
      </c>
      <c r="S187" s="5">
        <f t="shared" si="28"/>
        <v>0.50828764735823495</v>
      </c>
      <c r="T187" s="5">
        <f t="shared" si="29"/>
        <v>7.3740978638049985E-4</v>
      </c>
    </row>
    <row r="188" spans="1:20" ht="20" customHeight="1" x14ac:dyDescent="0.15">
      <c r="A188" s="25">
        <v>24.123100000000001</v>
      </c>
      <c r="B188" s="4">
        <v>0.38900000000000001</v>
      </c>
      <c r="C188" s="5">
        <f t="shared" si="20"/>
        <v>0.57275444765502392</v>
      </c>
      <c r="D188" s="5">
        <f t="shared" si="21"/>
        <v>3.1994604508854036E-3</v>
      </c>
      <c r="E188" s="5">
        <v>29.161999999999999</v>
      </c>
      <c r="F188" s="5">
        <v>40.2791</v>
      </c>
      <c r="G188" s="5">
        <f t="shared" si="22"/>
        <v>0.35440668902824363</v>
      </c>
      <c r="H188" s="5">
        <f t="shared" si="23"/>
        <v>0.46155318178588861</v>
      </c>
      <c r="I188" s="5">
        <v>30.001799999999999</v>
      </c>
      <c r="J188" s="5">
        <v>10.5449</v>
      </c>
      <c r="K188" s="5">
        <f t="shared" si="24"/>
        <v>0.36132859780397658</v>
      </c>
      <c r="L188" s="5">
        <f t="shared" si="25"/>
        <v>0.30969505981033385</v>
      </c>
      <c r="M188" s="5">
        <v>30.001799999999999</v>
      </c>
      <c r="N188" s="5">
        <v>13.401300000000001</v>
      </c>
      <c r="O188" s="5">
        <f t="shared" si="26"/>
        <v>0.81497840436802205</v>
      </c>
      <c r="P188" s="5">
        <f t="shared" si="27"/>
        <v>0.25380384759610469</v>
      </c>
      <c r="Q188" s="5">
        <v>35.040599999999998</v>
      </c>
      <c r="R188" s="5">
        <v>0</v>
      </c>
      <c r="S188" s="5">
        <f t="shared" si="28"/>
        <v>0.51104995340249304</v>
      </c>
      <c r="T188" s="5">
        <f t="shared" si="29"/>
        <v>0</v>
      </c>
    </row>
    <row r="189" spans="1:20" ht="20" customHeight="1" x14ac:dyDescent="0.15">
      <c r="A189" s="25">
        <v>24.253499999999999</v>
      </c>
      <c r="B189" s="4">
        <v>0.86799999999999999</v>
      </c>
      <c r="C189" s="5">
        <f t="shared" si="20"/>
        <v>0.57585053314877122</v>
      </c>
      <c r="D189" s="5">
        <f t="shared" si="21"/>
        <v>7.1391559675283555E-3</v>
      </c>
      <c r="E189" s="5">
        <v>29.319600000000001</v>
      </c>
      <c r="F189" s="5">
        <v>44.031599999999997</v>
      </c>
      <c r="G189" s="5">
        <f t="shared" si="22"/>
        <v>0.35632200670847308</v>
      </c>
      <c r="H189" s="5">
        <f t="shared" si="23"/>
        <v>0.50455261113390149</v>
      </c>
      <c r="I189" s="5">
        <v>30.163900000000002</v>
      </c>
      <c r="J189" s="5">
        <v>9.3008000000000006</v>
      </c>
      <c r="K189" s="5">
        <f t="shared" si="24"/>
        <v>0.36328085952507416</v>
      </c>
      <c r="L189" s="5">
        <f t="shared" si="25"/>
        <v>0.27315686372407066</v>
      </c>
      <c r="M189" s="5">
        <v>30.163900000000002</v>
      </c>
      <c r="N189" s="5">
        <v>14.7103</v>
      </c>
      <c r="O189" s="5">
        <f t="shared" si="26"/>
        <v>0.81938174014614407</v>
      </c>
      <c r="P189" s="5">
        <f t="shared" si="27"/>
        <v>0.27859466912112846</v>
      </c>
      <c r="Q189" s="5">
        <v>35.229999999999997</v>
      </c>
      <c r="R189" s="5">
        <v>0.84530000000000005</v>
      </c>
      <c r="S189" s="5">
        <f t="shared" si="28"/>
        <v>0.51381225944675124</v>
      </c>
      <c r="T189" s="5">
        <f t="shared" si="29"/>
        <v>1.4912260584388437E-2</v>
      </c>
    </row>
    <row r="190" spans="1:20" ht="20" customHeight="1" x14ac:dyDescent="0.15">
      <c r="A190" s="25">
        <v>24.383900000000001</v>
      </c>
      <c r="B190" s="4">
        <v>0.61199999999999999</v>
      </c>
      <c r="C190" s="5">
        <f t="shared" si="20"/>
        <v>0.57894661864251851</v>
      </c>
      <c r="D190" s="5">
        <f t="shared" si="21"/>
        <v>5.0335984471513284E-3</v>
      </c>
      <c r="E190" s="5">
        <v>29.4772</v>
      </c>
      <c r="F190" s="5">
        <v>45.980800000000002</v>
      </c>
      <c r="G190" s="5">
        <f t="shared" si="22"/>
        <v>0.35823732438870254</v>
      </c>
      <c r="H190" s="5">
        <f t="shared" si="23"/>
        <v>0.52688825075685874</v>
      </c>
      <c r="I190" s="5">
        <v>30.3261</v>
      </c>
      <c r="J190" s="5">
        <v>10.355</v>
      </c>
      <c r="K190" s="5">
        <f t="shared" si="24"/>
        <v>0.36523432560256963</v>
      </c>
      <c r="L190" s="5">
        <f t="shared" si="25"/>
        <v>0.30411785264307928</v>
      </c>
      <c r="M190" s="5">
        <v>30.3261</v>
      </c>
      <c r="N190" s="5">
        <v>20.139900000000001</v>
      </c>
      <c r="O190" s="5">
        <f t="shared" si="26"/>
        <v>0.82378779235596111</v>
      </c>
      <c r="P190" s="5">
        <f t="shared" si="27"/>
        <v>0.38142449689215141</v>
      </c>
      <c r="Q190" s="5">
        <v>35.419400000000003</v>
      </c>
      <c r="R190" s="5">
        <v>9.8199999999999996E-2</v>
      </c>
      <c r="S190" s="5">
        <f t="shared" si="28"/>
        <v>0.51657456549100944</v>
      </c>
      <c r="T190" s="5">
        <f t="shared" si="29"/>
        <v>1.732383756520696E-3</v>
      </c>
    </row>
    <row r="191" spans="1:20" ht="20" customHeight="1" x14ac:dyDescent="0.15">
      <c r="A191" s="25">
        <v>24.514299999999999</v>
      </c>
      <c r="B191" s="4">
        <v>1.238</v>
      </c>
      <c r="C191" s="5">
        <f t="shared" si="20"/>
        <v>0.58204270413626569</v>
      </c>
      <c r="D191" s="5">
        <f t="shared" si="21"/>
        <v>1.0182344571198276E-2</v>
      </c>
      <c r="E191" s="5">
        <v>29.634899999999998</v>
      </c>
      <c r="F191" s="5">
        <v>41.800800000000002</v>
      </c>
      <c r="G191" s="5">
        <f t="shared" si="22"/>
        <v>0.36015385737202854</v>
      </c>
      <c r="H191" s="5">
        <f t="shared" si="23"/>
        <v>0.47899015224261648</v>
      </c>
      <c r="I191" s="5">
        <v>30.488299999999999</v>
      </c>
      <c r="J191" s="5">
        <v>7.5702999999999996</v>
      </c>
      <c r="K191" s="5">
        <f t="shared" si="24"/>
        <v>0.36718779168006516</v>
      </c>
      <c r="L191" s="5">
        <f t="shared" si="25"/>
        <v>0.22233349877971056</v>
      </c>
      <c r="M191" s="5">
        <v>30.488299999999999</v>
      </c>
      <c r="N191" s="5">
        <v>18.065300000000001</v>
      </c>
      <c r="O191" s="5">
        <f t="shared" si="26"/>
        <v>0.82819384456577827</v>
      </c>
      <c r="P191" s="5">
        <f t="shared" si="27"/>
        <v>0.34213416966845828</v>
      </c>
      <c r="Q191" s="5">
        <v>35.608800000000002</v>
      </c>
      <c r="R191" s="5">
        <v>0.39700000000000002</v>
      </c>
      <c r="S191" s="5">
        <f t="shared" si="28"/>
        <v>0.51933687153526753</v>
      </c>
      <c r="T191" s="5">
        <f t="shared" si="29"/>
        <v>7.0036288323698202E-3</v>
      </c>
    </row>
    <row r="192" spans="1:20" ht="20" customHeight="1" x14ac:dyDescent="0.15">
      <c r="A192" s="25">
        <v>24.6447</v>
      </c>
      <c r="B192" s="4">
        <v>1.82</v>
      </c>
      <c r="C192" s="5">
        <f t="shared" si="20"/>
        <v>0.58513878963001309</v>
      </c>
      <c r="D192" s="5">
        <f t="shared" si="21"/>
        <v>1.4969197996430423E-2</v>
      </c>
      <c r="E192" s="5">
        <v>29.7925</v>
      </c>
      <c r="F192" s="5">
        <v>38.896599999999999</v>
      </c>
      <c r="G192" s="5">
        <f t="shared" si="22"/>
        <v>0.362069175052258</v>
      </c>
      <c r="H192" s="5">
        <f t="shared" si="23"/>
        <v>0.44571128676293648</v>
      </c>
      <c r="I192" s="5">
        <v>30.650400000000001</v>
      </c>
      <c r="J192" s="5">
        <v>6.3369</v>
      </c>
      <c r="K192" s="5">
        <f t="shared" si="24"/>
        <v>0.36914005340116274</v>
      </c>
      <c r="L192" s="5">
        <f t="shared" si="25"/>
        <v>0.18610955291298203</v>
      </c>
      <c r="M192" s="5">
        <v>30.650400000000001</v>
      </c>
      <c r="N192" s="5">
        <v>24.023199999999999</v>
      </c>
      <c r="O192" s="5">
        <f t="shared" si="26"/>
        <v>0.83259718034390018</v>
      </c>
      <c r="P192" s="5">
        <f t="shared" si="27"/>
        <v>0.45496933816650187</v>
      </c>
      <c r="Q192" s="5">
        <v>35.798200000000001</v>
      </c>
      <c r="R192" s="5">
        <v>0.1201</v>
      </c>
      <c r="S192" s="5">
        <f t="shared" si="28"/>
        <v>0.52209917757952573</v>
      </c>
      <c r="T192" s="5">
        <f t="shared" si="29"/>
        <v>2.1187300321602403E-3</v>
      </c>
    </row>
    <row r="193" spans="1:20" ht="20" customHeight="1" x14ac:dyDescent="0.15">
      <c r="A193" s="25">
        <v>24.775099999999998</v>
      </c>
      <c r="B193" s="4">
        <v>2.1280000000000001</v>
      </c>
      <c r="C193" s="5">
        <f t="shared" si="20"/>
        <v>0.58823487512376027</v>
      </c>
      <c r="D193" s="5">
        <f t="shared" si="21"/>
        <v>1.7502446888134033E-2</v>
      </c>
      <c r="E193" s="5">
        <v>29.950099999999999</v>
      </c>
      <c r="F193" s="5">
        <v>55.609299999999998</v>
      </c>
      <c r="G193" s="5">
        <f t="shared" si="22"/>
        <v>0.36398449273248745</v>
      </c>
      <c r="H193" s="5">
        <f t="shared" si="23"/>
        <v>0.63722003103063407</v>
      </c>
      <c r="I193" s="5">
        <v>30.8126</v>
      </c>
      <c r="J193" s="5">
        <v>6.7694999999999999</v>
      </c>
      <c r="K193" s="5">
        <f t="shared" si="24"/>
        <v>0.37109351947865821</v>
      </c>
      <c r="L193" s="5">
        <f t="shared" si="25"/>
        <v>0.19881465991958716</v>
      </c>
      <c r="M193" s="5">
        <v>30.8126</v>
      </c>
      <c r="N193" s="5">
        <v>22.567599999999999</v>
      </c>
      <c r="O193" s="5">
        <f t="shared" si="26"/>
        <v>0.83700323255371734</v>
      </c>
      <c r="P193" s="5">
        <f t="shared" si="27"/>
        <v>0.42740209614066182</v>
      </c>
      <c r="Q193" s="5">
        <v>35.9876</v>
      </c>
      <c r="R193" s="5">
        <v>0</v>
      </c>
      <c r="S193" s="5">
        <f t="shared" si="28"/>
        <v>0.52486148362378382</v>
      </c>
      <c r="T193" s="5">
        <f t="shared" si="29"/>
        <v>0</v>
      </c>
    </row>
    <row r="194" spans="1:20" ht="20" customHeight="1" x14ac:dyDescent="0.15">
      <c r="A194" s="25">
        <v>24.9055</v>
      </c>
      <c r="B194" s="4">
        <v>1.927</v>
      </c>
      <c r="C194" s="5">
        <f t="shared" si="20"/>
        <v>0.59133096061750756</v>
      </c>
      <c r="D194" s="5">
        <f t="shared" si="21"/>
        <v>1.584925524127551E-2</v>
      </c>
      <c r="E194" s="5">
        <v>30.107700000000001</v>
      </c>
      <c r="F194" s="5">
        <v>56.672899999999998</v>
      </c>
      <c r="G194" s="5">
        <f t="shared" si="22"/>
        <v>0.36589981041271691</v>
      </c>
      <c r="H194" s="5">
        <f t="shared" si="23"/>
        <v>0.64940769073870774</v>
      </c>
      <c r="I194" s="5">
        <v>30.974799999999998</v>
      </c>
      <c r="J194" s="5">
        <v>5.7504999999999997</v>
      </c>
      <c r="K194" s="5">
        <f t="shared" si="24"/>
        <v>0.37304698555615373</v>
      </c>
      <c r="L194" s="5">
        <f t="shared" si="25"/>
        <v>0.16888746611530925</v>
      </c>
      <c r="M194" s="5">
        <v>30.974799999999998</v>
      </c>
      <c r="N194" s="5">
        <v>18.258800000000001</v>
      </c>
      <c r="O194" s="5">
        <f t="shared" si="26"/>
        <v>0.84140928476353449</v>
      </c>
      <c r="P194" s="5">
        <f t="shared" si="27"/>
        <v>0.34579881746455615</v>
      </c>
      <c r="Q194" s="5">
        <v>36.177</v>
      </c>
      <c r="R194" s="5">
        <v>0.19889999999999999</v>
      </c>
      <c r="S194" s="5">
        <f t="shared" si="28"/>
        <v>0.52762378966804202</v>
      </c>
      <c r="T194" s="5">
        <f t="shared" si="29"/>
        <v>3.5088709691646278E-3</v>
      </c>
    </row>
    <row r="195" spans="1:20" ht="20" customHeight="1" x14ac:dyDescent="0.15">
      <c r="A195" s="25">
        <v>25.035900000000002</v>
      </c>
      <c r="B195" s="4">
        <v>1.39</v>
      </c>
      <c r="C195" s="5">
        <f t="shared" ref="C195:C258" si="30">$A195/42.1177</f>
        <v>0.59442704611125496</v>
      </c>
      <c r="D195" s="5">
        <f t="shared" ref="D195:D258" si="31">B195/121.583</f>
        <v>1.1432519348922135E-2</v>
      </c>
      <c r="E195" s="5">
        <v>30.2654</v>
      </c>
      <c r="F195" s="5">
        <v>53.216000000000001</v>
      </c>
      <c r="G195" s="5">
        <f t="shared" ref="G195:G258" si="32">E195/82.284</f>
        <v>0.36781634339604297</v>
      </c>
      <c r="H195" s="5">
        <f t="shared" ref="H195:H258" si="33">F195/87.2686</f>
        <v>0.60979550491241974</v>
      </c>
      <c r="I195" s="5">
        <v>31.137</v>
      </c>
      <c r="J195" s="5">
        <v>6</v>
      </c>
      <c r="K195" s="5">
        <f t="shared" ref="K195:K258" si="34">I195/83.0319</f>
        <v>0.37500045163364926</v>
      </c>
      <c r="L195" s="5">
        <f t="shared" ref="L195:L258" si="35">J195/34.0493</f>
        <v>0.176215076374551</v>
      </c>
      <c r="M195" s="5">
        <v>31.137</v>
      </c>
      <c r="N195" s="5">
        <v>18.655100000000001</v>
      </c>
      <c r="O195" s="5">
        <f t="shared" ref="O195:O230" si="36">M195/36.813</f>
        <v>0.84581533697335176</v>
      </c>
      <c r="P195" s="5">
        <f t="shared" ref="P195:P230" si="37">N195/52.8018</f>
        <v>0.35330424341594419</v>
      </c>
      <c r="Q195" s="5">
        <v>36.366399999999999</v>
      </c>
      <c r="R195" s="5">
        <v>0.3846</v>
      </c>
      <c r="S195" s="5">
        <f t="shared" ref="S195:S258" si="38">Q195/68.5659</f>
        <v>0.53038609571230011</v>
      </c>
      <c r="T195" s="5">
        <f t="shared" ref="T195:T258" si="39">R195/56.6849</f>
        <v>6.7848756899985714E-3</v>
      </c>
    </row>
    <row r="196" spans="1:20" ht="20" customHeight="1" x14ac:dyDescent="0.15">
      <c r="A196" s="25">
        <v>25.1663</v>
      </c>
      <c r="B196" s="4">
        <v>2.371</v>
      </c>
      <c r="C196" s="5">
        <f t="shared" si="30"/>
        <v>0.59752313160500214</v>
      </c>
      <c r="D196" s="5">
        <f t="shared" si="31"/>
        <v>1.9501081565679413E-2</v>
      </c>
      <c r="E196" s="5">
        <v>30.422999999999998</v>
      </c>
      <c r="F196" s="5">
        <v>50.647199999999998</v>
      </c>
      <c r="G196" s="5">
        <f t="shared" si="32"/>
        <v>0.36973166107627237</v>
      </c>
      <c r="H196" s="5">
        <f t="shared" si="33"/>
        <v>0.58035994618912179</v>
      </c>
      <c r="I196" s="5">
        <v>31.299099999999999</v>
      </c>
      <c r="J196" s="5">
        <v>7.4325999999999999</v>
      </c>
      <c r="K196" s="5">
        <f t="shared" si="34"/>
        <v>0.37695271335474684</v>
      </c>
      <c r="L196" s="5">
        <f t="shared" si="35"/>
        <v>0.21828936277691463</v>
      </c>
      <c r="M196" s="5">
        <v>31.299099999999999</v>
      </c>
      <c r="N196" s="5">
        <v>21.365600000000001</v>
      </c>
      <c r="O196" s="5">
        <f t="shared" si="36"/>
        <v>0.85021867275147356</v>
      </c>
      <c r="P196" s="5">
        <f t="shared" si="37"/>
        <v>0.40463772068376458</v>
      </c>
      <c r="Q196" s="5">
        <v>36.555799999999998</v>
      </c>
      <c r="R196" s="5">
        <v>0.51929999999999998</v>
      </c>
      <c r="S196" s="5">
        <f t="shared" si="38"/>
        <v>0.53314840175655831</v>
      </c>
      <c r="T196" s="5">
        <f t="shared" si="39"/>
        <v>9.1611699059185071E-3</v>
      </c>
    </row>
    <row r="197" spans="1:20" ht="20" customHeight="1" x14ac:dyDescent="0.15">
      <c r="A197" s="25">
        <v>25.296700000000001</v>
      </c>
      <c r="B197" s="4">
        <v>0.33800000000000002</v>
      </c>
      <c r="C197" s="5">
        <f t="shared" si="30"/>
        <v>0.60061921709874955</v>
      </c>
      <c r="D197" s="5">
        <f t="shared" si="31"/>
        <v>2.779993913622793E-3</v>
      </c>
      <c r="E197" s="5">
        <v>30.5806</v>
      </c>
      <c r="F197" s="5">
        <v>50.265099999999997</v>
      </c>
      <c r="G197" s="5">
        <f t="shared" si="32"/>
        <v>0.37164697875650182</v>
      </c>
      <c r="H197" s="5">
        <f t="shared" si="33"/>
        <v>0.5759815099589084</v>
      </c>
      <c r="I197" s="5">
        <v>31.461300000000001</v>
      </c>
      <c r="J197" s="5">
        <v>4.8183999999999996</v>
      </c>
      <c r="K197" s="5">
        <f t="shared" si="34"/>
        <v>0.37890617943224236</v>
      </c>
      <c r="L197" s="5">
        <f t="shared" si="35"/>
        <v>0.14151245400052276</v>
      </c>
      <c r="M197" s="5">
        <v>31.461300000000001</v>
      </c>
      <c r="N197" s="5">
        <v>27.210699999999999</v>
      </c>
      <c r="O197" s="5">
        <f t="shared" si="36"/>
        <v>0.85462472496129083</v>
      </c>
      <c r="P197" s="5">
        <f t="shared" si="37"/>
        <v>0.51533659837354029</v>
      </c>
      <c r="Q197" s="5">
        <v>36.7453</v>
      </c>
      <c r="R197" s="5">
        <v>0.20949999999999999</v>
      </c>
      <c r="S197" s="5">
        <f t="shared" si="38"/>
        <v>0.53591216625173743</v>
      </c>
      <c r="T197" s="5">
        <f t="shared" si="39"/>
        <v>3.6958696231271467E-3</v>
      </c>
    </row>
    <row r="198" spans="1:20" ht="20" customHeight="1" x14ac:dyDescent="0.15">
      <c r="A198" s="25">
        <v>25.427099999999999</v>
      </c>
      <c r="B198" s="4">
        <v>2.3809999999999998</v>
      </c>
      <c r="C198" s="5">
        <f t="shared" si="30"/>
        <v>0.60371530259249673</v>
      </c>
      <c r="D198" s="5">
        <f t="shared" si="31"/>
        <v>1.9583329906319138E-2</v>
      </c>
      <c r="E198" s="5">
        <v>30.738299999999999</v>
      </c>
      <c r="F198" s="5">
        <v>49.009900000000002</v>
      </c>
      <c r="G198" s="5">
        <f t="shared" si="32"/>
        <v>0.37356351173982788</v>
      </c>
      <c r="H198" s="5">
        <f t="shared" si="33"/>
        <v>0.56159832975434465</v>
      </c>
      <c r="I198" s="5">
        <v>31.6235</v>
      </c>
      <c r="J198" s="5">
        <v>4.7973999999999997</v>
      </c>
      <c r="K198" s="5">
        <f t="shared" si="34"/>
        <v>0.38085964550973783</v>
      </c>
      <c r="L198" s="5">
        <f t="shared" si="35"/>
        <v>0.14089570123321182</v>
      </c>
      <c r="M198" s="5">
        <v>31.6235</v>
      </c>
      <c r="N198" s="5">
        <v>25.838699999999999</v>
      </c>
      <c r="O198" s="5">
        <f t="shared" si="36"/>
        <v>0.85903077717110798</v>
      </c>
      <c r="P198" s="5">
        <f t="shared" si="37"/>
        <v>0.48935263570560095</v>
      </c>
      <c r="Q198" s="5">
        <v>36.934699999999999</v>
      </c>
      <c r="R198" s="5">
        <v>4.2000000000000003E-2</v>
      </c>
      <c r="S198" s="5">
        <f t="shared" si="38"/>
        <v>0.53867447229599552</v>
      </c>
      <c r="T198" s="5">
        <f t="shared" si="39"/>
        <v>7.4093806287035878E-4</v>
      </c>
    </row>
    <row r="199" spans="1:20" ht="20" customHeight="1" x14ac:dyDescent="0.15">
      <c r="A199" s="25">
        <v>25.557500000000001</v>
      </c>
      <c r="B199" s="4">
        <v>0.88400000000000001</v>
      </c>
      <c r="C199" s="5">
        <f t="shared" si="30"/>
        <v>0.60681138808624402</v>
      </c>
      <c r="D199" s="5">
        <f t="shared" si="31"/>
        <v>7.2707533125519197E-3</v>
      </c>
      <c r="E199" s="5">
        <v>30.895900000000001</v>
      </c>
      <c r="F199" s="5">
        <v>50.287399999999998</v>
      </c>
      <c r="G199" s="5">
        <f t="shared" si="32"/>
        <v>0.37547882942005734</v>
      </c>
      <c r="H199" s="5">
        <f t="shared" si="33"/>
        <v>0.57623704287681932</v>
      </c>
      <c r="I199" s="5">
        <v>31.785599999999999</v>
      </c>
      <c r="J199" s="5">
        <v>5.875</v>
      </c>
      <c r="K199" s="5">
        <f t="shared" si="34"/>
        <v>0.38281190723083541</v>
      </c>
      <c r="L199" s="5">
        <f t="shared" si="35"/>
        <v>0.17254392895008119</v>
      </c>
      <c r="M199" s="5">
        <v>31.785599999999999</v>
      </c>
      <c r="N199" s="5">
        <v>27.5503</v>
      </c>
      <c r="O199" s="5">
        <f t="shared" si="36"/>
        <v>0.86343411294922978</v>
      </c>
      <c r="P199" s="5">
        <f t="shared" si="37"/>
        <v>0.5217681972963043</v>
      </c>
      <c r="Q199" s="5">
        <v>37.124099999999999</v>
      </c>
      <c r="R199" s="5">
        <v>0.56879999999999997</v>
      </c>
      <c r="S199" s="5">
        <f t="shared" si="38"/>
        <v>0.54143677834025372</v>
      </c>
      <c r="T199" s="5">
        <f t="shared" si="39"/>
        <v>1.0034418337158573E-2</v>
      </c>
    </row>
    <row r="200" spans="1:20" ht="20" customHeight="1" x14ac:dyDescent="0.15">
      <c r="A200" s="25">
        <v>25.687899999999999</v>
      </c>
      <c r="B200" s="4">
        <v>1.016</v>
      </c>
      <c r="C200" s="5">
        <f t="shared" si="30"/>
        <v>0.60990747357999131</v>
      </c>
      <c r="D200" s="5">
        <f t="shared" si="31"/>
        <v>8.3564314089963239E-3</v>
      </c>
      <c r="E200" s="5">
        <v>31.0535</v>
      </c>
      <c r="F200" s="5">
        <v>51.3964</v>
      </c>
      <c r="G200" s="5">
        <f t="shared" si="32"/>
        <v>0.37739414710028679</v>
      </c>
      <c r="H200" s="5">
        <f t="shared" si="33"/>
        <v>0.58894493552090899</v>
      </c>
      <c r="I200" s="5">
        <v>31.947800000000001</v>
      </c>
      <c r="J200" s="5">
        <v>9.5342000000000002</v>
      </c>
      <c r="K200" s="5">
        <f t="shared" si="34"/>
        <v>0.38476537330833094</v>
      </c>
      <c r="L200" s="5">
        <f t="shared" si="35"/>
        <v>0.28001163019504072</v>
      </c>
      <c r="M200" s="5">
        <v>31.947800000000001</v>
      </c>
      <c r="N200" s="5">
        <v>23.714700000000001</v>
      </c>
      <c r="O200" s="5">
        <f t="shared" si="36"/>
        <v>0.86784016515904705</v>
      </c>
      <c r="P200" s="5">
        <f t="shared" si="37"/>
        <v>0.44912673431587563</v>
      </c>
      <c r="Q200" s="5">
        <v>37.313499999999998</v>
      </c>
      <c r="R200" s="5">
        <v>1.5194000000000001</v>
      </c>
      <c r="S200" s="5">
        <f t="shared" si="38"/>
        <v>0.54419908438451181</v>
      </c>
      <c r="T200" s="5">
        <f t="shared" si="39"/>
        <v>2.6804316493457696E-2</v>
      </c>
    </row>
    <row r="201" spans="1:20" ht="20" customHeight="1" x14ac:dyDescent="0.15">
      <c r="A201" s="25">
        <v>25.818300000000001</v>
      </c>
      <c r="B201" s="4">
        <v>1.5469999999999999</v>
      </c>
      <c r="C201" s="5">
        <f t="shared" si="30"/>
        <v>0.6130035590737386</v>
      </c>
      <c r="D201" s="5">
        <f t="shared" si="31"/>
        <v>1.2723818296965858E-2</v>
      </c>
      <c r="E201" s="5">
        <v>31.211200000000002</v>
      </c>
      <c r="F201" s="5">
        <v>49.858499999999999</v>
      </c>
      <c r="G201" s="5">
        <f t="shared" si="32"/>
        <v>0.37931068008361285</v>
      </c>
      <c r="H201" s="5">
        <f t="shared" si="33"/>
        <v>0.57132233128525034</v>
      </c>
      <c r="I201" s="5">
        <v>32.11</v>
      </c>
      <c r="J201" s="5">
        <v>7.7773000000000003</v>
      </c>
      <c r="K201" s="5">
        <f t="shared" si="34"/>
        <v>0.38671883938582646</v>
      </c>
      <c r="L201" s="5">
        <f t="shared" si="35"/>
        <v>0.22841291891463261</v>
      </c>
      <c r="M201" s="5">
        <v>32.11</v>
      </c>
      <c r="N201" s="5">
        <v>20.584</v>
      </c>
      <c r="O201" s="5">
        <f t="shared" si="36"/>
        <v>0.87224621736886421</v>
      </c>
      <c r="P201" s="5">
        <f t="shared" si="37"/>
        <v>0.38983519501229125</v>
      </c>
      <c r="Q201" s="5">
        <v>37.502899999999997</v>
      </c>
      <c r="R201" s="5">
        <v>0.75139999999999996</v>
      </c>
      <c r="S201" s="5">
        <f t="shared" si="38"/>
        <v>0.5469613904287699</v>
      </c>
      <c r="T201" s="5">
        <f t="shared" si="39"/>
        <v>1.3255734772399703E-2</v>
      </c>
    </row>
    <row r="202" spans="1:20" ht="20" customHeight="1" x14ac:dyDescent="0.15">
      <c r="A202" s="25">
        <v>25.948699999999999</v>
      </c>
      <c r="B202" s="4">
        <v>0.61899999999999999</v>
      </c>
      <c r="C202" s="5">
        <f t="shared" si="30"/>
        <v>0.61609964456748589</v>
      </c>
      <c r="D202" s="5">
        <f t="shared" si="31"/>
        <v>5.0911722855991378E-3</v>
      </c>
      <c r="E202" s="5">
        <v>31.3688</v>
      </c>
      <c r="F202" s="5">
        <v>53.588700000000003</v>
      </c>
      <c r="G202" s="5">
        <f t="shared" si="32"/>
        <v>0.38122599776384225</v>
      </c>
      <c r="H202" s="5">
        <f t="shared" si="33"/>
        <v>0.61406622771535235</v>
      </c>
      <c r="I202" s="5">
        <v>32.272199999999998</v>
      </c>
      <c r="J202" s="5">
        <v>8.0023999999999997</v>
      </c>
      <c r="K202" s="5">
        <f t="shared" si="34"/>
        <v>0.38867230546332193</v>
      </c>
      <c r="L202" s="5">
        <f t="shared" si="35"/>
        <v>0.23502392119661783</v>
      </c>
      <c r="M202" s="5">
        <v>32.272199999999998</v>
      </c>
      <c r="N202" s="5">
        <v>30.353000000000002</v>
      </c>
      <c r="O202" s="5">
        <f t="shared" si="36"/>
        <v>0.87665226957868136</v>
      </c>
      <c r="P202" s="5">
        <f t="shared" si="37"/>
        <v>0.57484782715740756</v>
      </c>
      <c r="Q202" s="5">
        <v>37.692300000000003</v>
      </c>
      <c r="R202" s="5">
        <v>0</v>
      </c>
      <c r="S202" s="5">
        <f t="shared" si="38"/>
        <v>0.54972369647302821</v>
      </c>
      <c r="T202" s="5">
        <f t="shared" si="39"/>
        <v>0</v>
      </c>
    </row>
    <row r="203" spans="1:20" ht="20" customHeight="1" x14ac:dyDescent="0.15">
      <c r="A203" s="25">
        <v>26.0791</v>
      </c>
      <c r="B203" s="4">
        <v>0.85199999999999998</v>
      </c>
      <c r="C203" s="5">
        <f t="shared" si="30"/>
        <v>0.61919573006123318</v>
      </c>
      <c r="D203" s="5">
        <f t="shared" si="31"/>
        <v>7.0075586225047913E-3</v>
      </c>
      <c r="E203" s="5">
        <v>31.526399999999999</v>
      </c>
      <c r="F203" s="5">
        <v>54.517299999999999</v>
      </c>
      <c r="G203" s="5">
        <f t="shared" si="32"/>
        <v>0.38314131544407171</v>
      </c>
      <c r="H203" s="5">
        <f t="shared" si="33"/>
        <v>0.62470693926566934</v>
      </c>
      <c r="I203" s="5">
        <v>32.4343</v>
      </c>
      <c r="J203" s="5">
        <v>8.375</v>
      </c>
      <c r="K203" s="5">
        <f t="shared" si="34"/>
        <v>0.39062456718441951</v>
      </c>
      <c r="L203" s="5">
        <f t="shared" si="35"/>
        <v>0.24596687743947745</v>
      </c>
      <c r="M203" s="5">
        <v>32.4343</v>
      </c>
      <c r="N203" s="5">
        <v>31.176300000000001</v>
      </c>
      <c r="O203" s="5">
        <f t="shared" si="36"/>
        <v>0.88105560535680327</v>
      </c>
      <c r="P203" s="5">
        <f t="shared" si="37"/>
        <v>0.59044009863300118</v>
      </c>
      <c r="Q203" s="5">
        <v>37.881700000000002</v>
      </c>
      <c r="R203" s="5">
        <v>0</v>
      </c>
      <c r="S203" s="5">
        <f t="shared" si="38"/>
        <v>0.5524860025172863</v>
      </c>
      <c r="T203" s="5">
        <f t="shared" si="39"/>
        <v>0</v>
      </c>
    </row>
    <row r="204" spans="1:20" ht="20" customHeight="1" x14ac:dyDescent="0.15">
      <c r="A204" s="25">
        <v>26.209499999999998</v>
      </c>
      <c r="B204" s="4">
        <v>1.802</v>
      </c>
      <c r="C204" s="5">
        <f t="shared" si="30"/>
        <v>0.62229181555498048</v>
      </c>
      <c r="D204" s="5">
        <f t="shared" si="31"/>
        <v>1.4821150983278913E-2</v>
      </c>
      <c r="E204" s="5">
        <v>31.684100000000001</v>
      </c>
      <c r="F204" s="5">
        <v>49.608800000000002</v>
      </c>
      <c r="G204" s="5">
        <f t="shared" si="32"/>
        <v>0.38505784842739776</v>
      </c>
      <c r="H204" s="5">
        <f t="shared" si="33"/>
        <v>0.56846105013716275</v>
      </c>
      <c r="I204" s="5">
        <v>32.596499999999999</v>
      </c>
      <c r="J204" s="5">
        <v>8.4497</v>
      </c>
      <c r="K204" s="5">
        <f t="shared" si="34"/>
        <v>0.39257803326191504</v>
      </c>
      <c r="L204" s="5">
        <f t="shared" si="35"/>
        <v>0.24816075514034061</v>
      </c>
      <c r="M204" s="5">
        <v>32.596499999999999</v>
      </c>
      <c r="N204" s="5">
        <v>31.9755</v>
      </c>
      <c r="O204" s="5">
        <f t="shared" si="36"/>
        <v>0.88546165756662043</v>
      </c>
      <c r="P204" s="5">
        <f t="shared" si="37"/>
        <v>0.6055759462745588</v>
      </c>
      <c r="Q204" s="5">
        <v>38.071100000000001</v>
      </c>
      <c r="R204" s="5">
        <v>8.7900000000000006E-2</v>
      </c>
      <c r="S204" s="5">
        <f t="shared" si="38"/>
        <v>0.5552483085615445</v>
      </c>
      <c r="T204" s="5">
        <f t="shared" si="39"/>
        <v>1.5506775172929653E-3</v>
      </c>
    </row>
    <row r="205" spans="1:20" ht="20" customHeight="1" x14ac:dyDescent="0.15">
      <c r="A205" s="25">
        <v>26.3398</v>
      </c>
      <c r="B205" s="4">
        <v>3.4000000000000002E-2</v>
      </c>
      <c r="C205" s="5">
        <f t="shared" si="30"/>
        <v>0.62538552675003622</v>
      </c>
      <c r="D205" s="5">
        <f t="shared" si="31"/>
        <v>2.7964435817507386E-4</v>
      </c>
      <c r="E205" s="5">
        <v>31.841699999999999</v>
      </c>
      <c r="F205" s="5">
        <v>52.189300000000003</v>
      </c>
      <c r="G205" s="5">
        <f t="shared" si="32"/>
        <v>0.38697316610762722</v>
      </c>
      <c r="H205" s="5">
        <f t="shared" si="33"/>
        <v>0.59803067770079954</v>
      </c>
      <c r="I205" s="5">
        <v>32.758699999999997</v>
      </c>
      <c r="J205" s="5">
        <v>10.2988</v>
      </c>
      <c r="K205" s="5">
        <f t="shared" si="34"/>
        <v>0.39453149933941051</v>
      </c>
      <c r="L205" s="5">
        <f t="shared" si="35"/>
        <v>0.30246730476103767</v>
      </c>
      <c r="M205" s="5">
        <v>32.758699999999997</v>
      </c>
      <c r="N205" s="5">
        <v>32.2774</v>
      </c>
      <c r="O205" s="5">
        <f t="shared" si="36"/>
        <v>0.88986770977643759</v>
      </c>
      <c r="P205" s="5">
        <f t="shared" si="37"/>
        <v>0.61129355438640354</v>
      </c>
      <c r="Q205" s="5">
        <v>38.2605</v>
      </c>
      <c r="R205" s="5">
        <v>0.43819999999999998</v>
      </c>
      <c r="S205" s="5">
        <f t="shared" si="38"/>
        <v>0.55801061460580259</v>
      </c>
      <c r="T205" s="5">
        <f t="shared" si="39"/>
        <v>7.7304537892807432E-3</v>
      </c>
    </row>
    <row r="206" spans="1:20" ht="20" customHeight="1" x14ac:dyDescent="0.15">
      <c r="A206" s="25">
        <v>26.470199999999998</v>
      </c>
      <c r="B206" s="4">
        <v>0.75600000000000001</v>
      </c>
      <c r="C206" s="5">
        <f t="shared" si="30"/>
        <v>0.62848161224378352</v>
      </c>
      <c r="D206" s="5">
        <f t="shared" si="31"/>
        <v>6.2179745523634061E-3</v>
      </c>
      <c r="E206" s="5">
        <v>31.999300000000002</v>
      </c>
      <c r="F206" s="5">
        <v>46.901200000000003</v>
      </c>
      <c r="G206" s="5">
        <f t="shared" si="32"/>
        <v>0.38888848378785668</v>
      </c>
      <c r="H206" s="5">
        <f t="shared" si="33"/>
        <v>0.53743499953018614</v>
      </c>
      <c r="I206" s="5">
        <v>32.9208</v>
      </c>
      <c r="J206" s="5">
        <v>8.8711000000000002</v>
      </c>
      <c r="K206" s="5">
        <f t="shared" si="34"/>
        <v>0.39648376106050809</v>
      </c>
      <c r="L206" s="5">
        <f t="shared" si="35"/>
        <v>0.26053692733771322</v>
      </c>
      <c r="M206" s="5">
        <v>32.9208</v>
      </c>
      <c r="N206" s="5">
        <v>24.0138</v>
      </c>
      <c r="O206" s="5">
        <f t="shared" si="36"/>
        <v>0.8942710455545595</v>
      </c>
      <c r="P206" s="5">
        <f t="shared" si="37"/>
        <v>0.45479131393247957</v>
      </c>
      <c r="Q206" s="5">
        <v>38.4499</v>
      </c>
      <c r="R206" s="5">
        <v>0.60170000000000001</v>
      </c>
      <c r="S206" s="5">
        <f t="shared" si="38"/>
        <v>0.56077292065006079</v>
      </c>
      <c r="T206" s="5">
        <f t="shared" si="39"/>
        <v>1.0614819819740355E-2</v>
      </c>
    </row>
    <row r="207" spans="1:20" ht="20" customHeight="1" x14ac:dyDescent="0.15">
      <c r="A207" s="25">
        <v>26.6006</v>
      </c>
      <c r="B207" s="4">
        <v>0.105</v>
      </c>
      <c r="C207" s="5">
        <f t="shared" si="30"/>
        <v>0.63157769773753081</v>
      </c>
      <c r="D207" s="5">
        <f t="shared" si="31"/>
        <v>8.6360757671713972E-4</v>
      </c>
      <c r="E207" s="5">
        <v>32.156999999999996</v>
      </c>
      <c r="F207" s="5">
        <v>42.720599999999997</v>
      </c>
      <c r="G207" s="5">
        <f t="shared" si="32"/>
        <v>0.39080501677118268</v>
      </c>
      <c r="H207" s="5">
        <f t="shared" si="33"/>
        <v>0.48953002569079823</v>
      </c>
      <c r="I207" s="5">
        <v>33.082999999999998</v>
      </c>
      <c r="J207" s="5">
        <v>10.4375</v>
      </c>
      <c r="K207" s="5">
        <f t="shared" si="34"/>
        <v>0.39843722713800361</v>
      </c>
      <c r="L207" s="5">
        <f t="shared" si="35"/>
        <v>0.30654080994322935</v>
      </c>
      <c r="M207" s="5">
        <v>33.082999999999998</v>
      </c>
      <c r="N207" s="5">
        <v>15.1752</v>
      </c>
      <c r="O207" s="5">
        <f t="shared" si="36"/>
        <v>0.89867709776437665</v>
      </c>
      <c r="P207" s="5">
        <f t="shared" si="37"/>
        <v>0.28739929320591345</v>
      </c>
      <c r="Q207" s="5">
        <v>38.639299999999999</v>
      </c>
      <c r="R207" s="5">
        <v>0.40749999999999997</v>
      </c>
      <c r="S207" s="5">
        <f t="shared" si="38"/>
        <v>0.56353522669431888</v>
      </c>
      <c r="T207" s="5">
        <f t="shared" si="39"/>
        <v>7.1888633480874089E-3</v>
      </c>
    </row>
    <row r="208" spans="1:20" ht="20" customHeight="1" x14ac:dyDescent="0.15">
      <c r="A208" s="25">
        <v>26.731000000000002</v>
      </c>
      <c r="B208" s="4">
        <v>1.3169999999999999</v>
      </c>
      <c r="C208" s="5">
        <f t="shared" si="30"/>
        <v>0.6346737832312781</v>
      </c>
      <c r="D208" s="5">
        <f t="shared" si="31"/>
        <v>1.0832106462252123E-2</v>
      </c>
      <c r="E208" s="5">
        <v>32.314599999999999</v>
      </c>
      <c r="F208" s="5">
        <v>42.7913</v>
      </c>
      <c r="G208" s="5">
        <f t="shared" si="32"/>
        <v>0.39272033445141213</v>
      </c>
      <c r="H208" s="5">
        <f t="shared" si="33"/>
        <v>0.49034016817045301</v>
      </c>
      <c r="I208" s="5">
        <v>33.245199999999997</v>
      </c>
      <c r="J208" s="5">
        <v>9.2910000000000004</v>
      </c>
      <c r="K208" s="5">
        <f t="shared" si="34"/>
        <v>0.40039069321549908</v>
      </c>
      <c r="L208" s="5">
        <f t="shared" si="35"/>
        <v>0.27286904576599225</v>
      </c>
      <c r="M208" s="5">
        <v>33.245199999999997</v>
      </c>
      <c r="N208" s="5">
        <v>15.1092</v>
      </c>
      <c r="O208" s="5">
        <f t="shared" si="36"/>
        <v>0.90308314997419381</v>
      </c>
      <c r="P208" s="5">
        <f t="shared" si="37"/>
        <v>0.28614933581809709</v>
      </c>
      <c r="Q208" s="5">
        <v>38.828699999999998</v>
      </c>
      <c r="R208" s="5">
        <v>0.56669999999999998</v>
      </c>
      <c r="S208" s="5">
        <f t="shared" si="38"/>
        <v>0.56629753273857697</v>
      </c>
      <c r="T208" s="5">
        <f t="shared" si="39"/>
        <v>9.9973714340150545E-3</v>
      </c>
    </row>
    <row r="209" spans="1:20" ht="20" customHeight="1" x14ac:dyDescent="0.15">
      <c r="A209" s="25">
        <v>26.8614</v>
      </c>
      <c r="B209" s="4">
        <v>0.95899999999999996</v>
      </c>
      <c r="C209" s="5">
        <f t="shared" si="30"/>
        <v>0.63776986872502539</v>
      </c>
      <c r="D209" s="5">
        <f t="shared" si="31"/>
        <v>7.8876158673498765E-3</v>
      </c>
      <c r="E209" s="5">
        <v>32.472200000000001</v>
      </c>
      <c r="F209" s="5">
        <v>51.240699999999997</v>
      </c>
      <c r="G209" s="5">
        <f t="shared" si="32"/>
        <v>0.39463565213164159</v>
      </c>
      <c r="H209" s="5">
        <f t="shared" si="33"/>
        <v>0.58716078864562959</v>
      </c>
      <c r="I209" s="5">
        <v>33.407400000000003</v>
      </c>
      <c r="J209" s="5">
        <v>7.4512</v>
      </c>
      <c r="K209" s="5">
        <f t="shared" si="34"/>
        <v>0.40234415929299466</v>
      </c>
      <c r="L209" s="5">
        <f t="shared" si="35"/>
        <v>0.21883562951367574</v>
      </c>
      <c r="M209" s="5">
        <v>33.407400000000003</v>
      </c>
      <c r="N209" s="5">
        <v>12.3184</v>
      </c>
      <c r="O209" s="5">
        <f t="shared" si="36"/>
        <v>0.90748920218401108</v>
      </c>
      <c r="P209" s="5">
        <f t="shared" si="37"/>
        <v>0.23329507706176683</v>
      </c>
      <c r="Q209" s="5">
        <v>39.0182</v>
      </c>
      <c r="R209" s="5">
        <v>1.3947000000000001</v>
      </c>
      <c r="S209" s="5">
        <f t="shared" si="38"/>
        <v>0.5690612972337562</v>
      </c>
      <c r="T209" s="5">
        <f t="shared" si="39"/>
        <v>2.46044361020307E-2</v>
      </c>
    </row>
    <row r="210" spans="1:20" ht="20" customHeight="1" x14ac:dyDescent="0.15">
      <c r="A210" s="25">
        <v>26.991800000000001</v>
      </c>
      <c r="B210" s="4">
        <v>0.187</v>
      </c>
      <c r="C210" s="5">
        <f t="shared" si="30"/>
        <v>0.64086595421877268</v>
      </c>
      <c r="D210" s="5">
        <f t="shared" si="31"/>
        <v>1.538043969962906E-3</v>
      </c>
      <c r="E210" s="5">
        <v>32.629899999999999</v>
      </c>
      <c r="F210" s="5">
        <v>49.347200000000001</v>
      </c>
      <c r="G210" s="5">
        <f t="shared" si="32"/>
        <v>0.39655218511496765</v>
      </c>
      <c r="H210" s="5">
        <f t="shared" si="33"/>
        <v>0.56546340837368769</v>
      </c>
      <c r="I210" s="5">
        <v>33.569499999999998</v>
      </c>
      <c r="J210" s="5">
        <v>5.7885999999999997</v>
      </c>
      <c r="K210" s="5">
        <f t="shared" si="34"/>
        <v>0.40429642101409219</v>
      </c>
      <c r="L210" s="5">
        <f t="shared" si="35"/>
        <v>0.17000643185028766</v>
      </c>
      <c r="M210" s="5">
        <v>33.569499999999998</v>
      </c>
      <c r="N210" s="5">
        <v>16.220800000000001</v>
      </c>
      <c r="O210" s="5">
        <f t="shared" si="36"/>
        <v>0.91189253796213288</v>
      </c>
      <c r="P210" s="5">
        <f t="shared" si="37"/>
        <v>0.30720164842865205</v>
      </c>
      <c r="Q210" s="5">
        <v>39.207599999999999</v>
      </c>
      <c r="R210" s="5">
        <v>1.1968000000000001</v>
      </c>
      <c r="S210" s="5">
        <f t="shared" si="38"/>
        <v>0.57182360327801429</v>
      </c>
      <c r="T210" s="5">
        <f t="shared" si="39"/>
        <v>2.1113206515315369E-2</v>
      </c>
    </row>
    <row r="211" spans="1:20" ht="20" customHeight="1" x14ac:dyDescent="0.15">
      <c r="A211" s="25">
        <v>27.122199999999999</v>
      </c>
      <c r="B211" s="4">
        <v>3.6999999999999998E-2</v>
      </c>
      <c r="C211" s="5">
        <f t="shared" si="30"/>
        <v>0.64396203971251986</v>
      </c>
      <c r="D211" s="5">
        <f t="shared" si="31"/>
        <v>3.043188603669921E-4</v>
      </c>
      <c r="E211" s="5">
        <v>32.787500000000001</v>
      </c>
      <c r="F211" s="5">
        <v>41.528599999999997</v>
      </c>
      <c r="G211" s="5">
        <f t="shared" si="32"/>
        <v>0.3984675027951971</v>
      </c>
      <c r="H211" s="5">
        <f t="shared" si="33"/>
        <v>0.47587104640156935</v>
      </c>
      <c r="I211" s="5">
        <v>33.731699999999996</v>
      </c>
      <c r="J211" s="5">
        <v>4.75</v>
      </c>
      <c r="K211" s="5">
        <f t="shared" si="34"/>
        <v>0.40624988709158766</v>
      </c>
      <c r="L211" s="5">
        <f t="shared" si="35"/>
        <v>0.13950360212985288</v>
      </c>
      <c r="M211" s="5">
        <v>33.731699999999996</v>
      </c>
      <c r="N211" s="5">
        <v>20.599399999999999</v>
      </c>
      <c r="O211" s="5">
        <f t="shared" si="36"/>
        <v>0.91629859017194992</v>
      </c>
      <c r="P211" s="5">
        <f t="shared" si="37"/>
        <v>0.39012685173611505</v>
      </c>
      <c r="Q211" s="5">
        <v>39.396999999999998</v>
      </c>
      <c r="R211" s="5">
        <v>0</v>
      </c>
      <c r="S211" s="5">
        <f t="shared" si="38"/>
        <v>0.57458590932227238</v>
      </c>
      <c r="T211" s="5">
        <f t="shared" si="39"/>
        <v>0</v>
      </c>
    </row>
    <row r="212" spans="1:20" ht="20" customHeight="1" x14ac:dyDescent="0.15">
      <c r="A212" s="25">
        <v>27.252600000000001</v>
      </c>
      <c r="B212" s="4">
        <v>1.149</v>
      </c>
      <c r="C212" s="5">
        <f t="shared" si="30"/>
        <v>0.64705812520626727</v>
      </c>
      <c r="D212" s="5">
        <f t="shared" si="31"/>
        <v>9.4503343395047016E-3</v>
      </c>
      <c r="E212" s="5">
        <v>32.945099999999996</v>
      </c>
      <c r="F212" s="5">
        <v>46.5824</v>
      </c>
      <c r="G212" s="5">
        <f t="shared" si="32"/>
        <v>0.4003828204754265</v>
      </c>
      <c r="H212" s="5">
        <f t="shared" si="33"/>
        <v>0.53378191010283194</v>
      </c>
      <c r="I212" s="5">
        <v>33.893900000000002</v>
      </c>
      <c r="J212" s="5">
        <v>6.6654999999999998</v>
      </c>
      <c r="K212" s="5">
        <f t="shared" si="34"/>
        <v>0.40820335316908329</v>
      </c>
      <c r="L212" s="5">
        <f t="shared" si="35"/>
        <v>0.19576026526242829</v>
      </c>
      <c r="M212" s="5">
        <v>33.893900000000002</v>
      </c>
      <c r="N212" s="5">
        <v>22.089300000000001</v>
      </c>
      <c r="O212" s="5">
        <f t="shared" si="36"/>
        <v>0.9207046423817673</v>
      </c>
      <c r="P212" s="5">
        <f t="shared" si="37"/>
        <v>0.41834369282865358</v>
      </c>
      <c r="Q212" s="5">
        <v>39.586399999999998</v>
      </c>
      <c r="R212" s="5">
        <v>4.6300000000000001E-2</v>
      </c>
      <c r="S212" s="5">
        <f t="shared" si="38"/>
        <v>0.57734821536653058</v>
      </c>
      <c r="T212" s="5">
        <f t="shared" si="39"/>
        <v>8.1679600740232415E-4</v>
      </c>
    </row>
    <row r="213" spans="1:20" ht="20" customHeight="1" x14ac:dyDescent="0.15">
      <c r="A213" s="25">
        <v>27.382999999999999</v>
      </c>
      <c r="B213" s="4">
        <v>0.81399999999999995</v>
      </c>
      <c r="C213" s="5">
        <f t="shared" si="30"/>
        <v>0.65015421070001445</v>
      </c>
      <c r="D213" s="5">
        <f t="shared" si="31"/>
        <v>6.6950149280738261E-3</v>
      </c>
      <c r="E213" s="5">
        <v>33.102800000000002</v>
      </c>
      <c r="F213" s="5">
        <v>54.706600000000002</v>
      </c>
      <c r="G213" s="5">
        <f t="shared" si="32"/>
        <v>0.40229935345875262</v>
      </c>
      <c r="H213" s="5">
        <f t="shared" si="33"/>
        <v>0.62687610434910146</v>
      </c>
      <c r="I213" s="5">
        <v>34.055999999999997</v>
      </c>
      <c r="J213" s="5">
        <v>6.5644999999999998</v>
      </c>
      <c r="K213" s="5">
        <f t="shared" si="34"/>
        <v>0.41015561489018076</v>
      </c>
      <c r="L213" s="5">
        <f t="shared" si="35"/>
        <v>0.19279397814345667</v>
      </c>
      <c r="M213" s="5">
        <v>34.055999999999997</v>
      </c>
      <c r="N213" s="5">
        <v>23.759899999999998</v>
      </c>
      <c r="O213" s="5">
        <f t="shared" si="36"/>
        <v>0.92510797815988899</v>
      </c>
      <c r="P213" s="5">
        <f t="shared" si="37"/>
        <v>0.44998276573904672</v>
      </c>
      <c r="Q213" s="5">
        <v>39.775799999999997</v>
      </c>
      <c r="R213" s="5">
        <v>0</v>
      </c>
      <c r="S213" s="5">
        <f t="shared" si="38"/>
        <v>0.58011052141078867</v>
      </c>
      <c r="T213" s="5">
        <f t="shared" si="39"/>
        <v>0</v>
      </c>
    </row>
    <row r="214" spans="1:20" ht="20" customHeight="1" x14ac:dyDescent="0.15">
      <c r="A214" s="25">
        <v>27.513400000000001</v>
      </c>
      <c r="B214" s="4">
        <v>0.81799999999999995</v>
      </c>
      <c r="C214" s="5">
        <f t="shared" si="30"/>
        <v>0.65325029619376185</v>
      </c>
      <c r="D214" s="5">
        <f t="shared" si="31"/>
        <v>6.7279142643297167E-3</v>
      </c>
      <c r="E214" s="5">
        <v>33.260399999999997</v>
      </c>
      <c r="F214" s="5">
        <v>51.199199999999998</v>
      </c>
      <c r="G214" s="5">
        <f t="shared" si="32"/>
        <v>0.40421467113898202</v>
      </c>
      <c r="H214" s="5">
        <f t="shared" si="33"/>
        <v>0.58668524532305999</v>
      </c>
      <c r="I214" s="5">
        <v>34.218200000000003</v>
      </c>
      <c r="J214" s="5">
        <v>6.6772</v>
      </c>
      <c r="K214" s="5">
        <f t="shared" si="34"/>
        <v>0.41210908096767634</v>
      </c>
      <c r="L214" s="5">
        <f t="shared" si="35"/>
        <v>0.19610388466135867</v>
      </c>
      <c r="M214" s="5">
        <v>34.218200000000003</v>
      </c>
      <c r="N214" s="5">
        <v>27.627600000000001</v>
      </c>
      <c r="O214" s="5">
        <f t="shared" si="36"/>
        <v>0.92951403036970637</v>
      </c>
      <c r="P214" s="5">
        <f t="shared" si="37"/>
        <v>0.52323216253991345</v>
      </c>
      <c r="Q214" s="5">
        <v>39.965200000000003</v>
      </c>
      <c r="R214" s="5">
        <v>0.47289999999999999</v>
      </c>
      <c r="S214" s="5">
        <f t="shared" si="38"/>
        <v>0.58287282745504698</v>
      </c>
      <c r="T214" s="5">
        <f t="shared" si="39"/>
        <v>8.342609760271253E-3</v>
      </c>
    </row>
    <row r="215" spans="1:20" ht="20" customHeight="1" x14ac:dyDescent="0.15">
      <c r="A215" s="25">
        <v>27.643799999999999</v>
      </c>
      <c r="B215" s="4">
        <v>0.33700000000000002</v>
      </c>
      <c r="C215" s="5">
        <f t="shared" si="30"/>
        <v>0.65634638168750903</v>
      </c>
      <c r="D215" s="5">
        <f t="shared" si="31"/>
        <v>2.7717690795588199E-3</v>
      </c>
      <c r="E215" s="5">
        <v>33.417999999999999</v>
      </c>
      <c r="F215" s="5">
        <v>45.910600000000002</v>
      </c>
      <c r="G215" s="5">
        <f t="shared" si="32"/>
        <v>0.40612998881921147</v>
      </c>
      <c r="H215" s="5">
        <f t="shared" si="33"/>
        <v>0.52608383771482525</v>
      </c>
      <c r="I215" s="5">
        <v>34.380400000000002</v>
      </c>
      <c r="J215" s="5">
        <v>7.2187999999999999</v>
      </c>
      <c r="K215" s="5">
        <f t="shared" si="34"/>
        <v>0.41406254704517187</v>
      </c>
      <c r="L215" s="5">
        <f t="shared" si="35"/>
        <v>0.21201023222210147</v>
      </c>
      <c r="M215" s="5">
        <v>34.380400000000002</v>
      </c>
      <c r="N215" s="5">
        <v>34.8551</v>
      </c>
      <c r="O215" s="5">
        <f t="shared" si="36"/>
        <v>0.93392008257952353</v>
      </c>
      <c r="P215" s="5">
        <f t="shared" si="37"/>
        <v>0.66011196587995102</v>
      </c>
      <c r="Q215" s="5">
        <v>40.154600000000002</v>
      </c>
      <c r="R215" s="5">
        <v>0.67369999999999997</v>
      </c>
      <c r="S215" s="5">
        <f t="shared" si="38"/>
        <v>0.58563513349930507</v>
      </c>
      <c r="T215" s="5">
        <f t="shared" si="39"/>
        <v>1.188499935608954E-2</v>
      </c>
    </row>
    <row r="216" spans="1:20" ht="20" customHeight="1" x14ac:dyDescent="0.15">
      <c r="A216" s="25">
        <v>27.7742</v>
      </c>
      <c r="B216" s="4">
        <v>4.4999999999999998E-2</v>
      </c>
      <c r="C216" s="5">
        <f t="shared" si="30"/>
        <v>0.65944246718125632</v>
      </c>
      <c r="D216" s="5">
        <f t="shared" si="31"/>
        <v>3.7011753287877414E-4</v>
      </c>
      <c r="E216" s="5">
        <v>33.575699999999998</v>
      </c>
      <c r="F216" s="5">
        <v>47.348700000000001</v>
      </c>
      <c r="G216" s="5">
        <f t="shared" si="32"/>
        <v>0.40804652180253748</v>
      </c>
      <c r="H216" s="5">
        <f t="shared" si="33"/>
        <v>0.54256284620126827</v>
      </c>
      <c r="I216" s="5">
        <v>34.5426</v>
      </c>
      <c r="J216" s="5">
        <v>6.8803999999999998</v>
      </c>
      <c r="K216" s="5">
        <f t="shared" si="34"/>
        <v>0.41601601312266734</v>
      </c>
      <c r="L216" s="5">
        <f t="shared" si="35"/>
        <v>0.2020717019145768</v>
      </c>
      <c r="M216" s="5">
        <v>34.5426</v>
      </c>
      <c r="N216" s="5">
        <v>33.289900000000003</v>
      </c>
      <c r="O216" s="5">
        <f t="shared" si="36"/>
        <v>0.93832613478934068</v>
      </c>
      <c r="P216" s="5">
        <f t="shared" si="37"/>
        <v>0.63046903704040402</v>
      </c>
      <c r="Q216" s="5">
        <v>40.344000000000001</v>
      </c>
      <c r="R216" s="5">
        <v>0.16500000000000001</v>
      </c>
      <c r="S216" s="5">
        <f t="shared" si="38"/>
        <v>0.58839743954356327</v>
      </c>
      <c r="T216" s="5">
        <f t="shared" si="39"/>
        <v>2.9108281041335523E-3</v>
      </c>
    </row>
    <row r="217" spans="1:20" ht="20" customHeight="1" x14ac:dyDescent="0.15">
      <c r="A217" s="25">
        <v>27.904599999999999</v>
      </c>
      <c r="B217" s="4">
        <v>1.4670000000000001</v>
      </c>
      <c r="C217" s="5">
        <f t="shared" si="30"/>
        <v>0.66253855267500361</v>
      </c>
      <c r="D217" s="5">
        <f t="shared" si="31"/>
        <v>1.2065831571848038E-2</v>
      </c>
      <c r="E217" s="5">
        <v>33.7333</v>
      </c>
      <c r="F217" s="5">
        <v>48.648400000000002</v>
      </c>
      <c r="G217" s="5">
        <f t="shared" si="32"/>
        <v>0.40996183948276699</v>
      </c>
      <c r="H217" s="5">
        <f t="shared" si="33"/>
        <v>0.55745594635412965</v>
      </c>
      <c r="I217" s="5">
        <v>34.704700000000003</v>
      </c>
      <c r="J217" s="5">
        <v>5.7577999999999996</v>
      </c>
      <c r="K217" s="5">
        <f t="shared" si="34"/>
        <v>0.41796827484376492</v>
      </c>
      <c r="L217" s="5">
        <f t="shared" si="35"/>
        <v>0.16910186112489828</v>
      </c>
      <c r="M217" s="5">
        <v>34.704700000000003</v>
      </c>
      <c r="N217" s="5">
        <v>26.825800000000001</v>
      </c>
      <c r="O217" s="5">
        <f t="shared" si="36"/>
        <v>0.94272947056746259</v>
      </c>
      <c r="P217" s="5">
        <f t="shared" si="37"/>
        <v>0.50804707415277506</v>
      </c>
      <c r="Q217" s="5">
        <v>40.5334</v>
      </c>
      <c r="R217" s="5">
        <v>0.1242</v>
      </c>
      <c r="S217" s="5">
        <f t="shared" si="38"/>
        <v>0.59115974558782136</v>
      </c>
      <c r="T217" s="5">
        <f t="shared" si="39"/>
        <v>2.1910597002023466E-3</v>
      </c>
    </row>
    <row r="218" spans="1:20" ht="20" customHeight="1" x14ac:dyDescent="0.15">
      <c r="A218" s="25">
        <v>28.035</v>
      </c>
      <c r="B218" s="4">
        <v>0.40600000000000003</v>
      </c>
      <c r="C218" s="5">
        <f t="shared" si="30"/>
        <v>0.6656346381687509</v>
      </c>
      <c r="D218" s="5">
        <f t="shared" si="31"/>
        <v>3.3392826299729404E-3</v>
      </c>
      <c r="E218" s="5">
        <v>33.890900000000002</v>
      </c>
      <c r="F218" s="5">
        <v>42.883000000000003</v>
      </c>
      <c r="G218" s="5">
        <f t="shared" si="32"/>
        <v>0.41187715716299644</v>
      </c>
      <c r="H218" s="5">
        <f t="shared" si="33"/>
        <v>0.49139094703020331</v>
      </c>
      <c r="I218" s="5">
        <v>34.866900000000001</v>
      </c>
      <c r="J218" s="5">
        <v>8.4082000000000008</v>
      </c>
      <c r="K218" s="5">
        <f t="shared" si="34"/>
        <v>0.41992174092126044</v>
      </c>
      <c r="L218" s="5">
        <f t="shared" si="35"/>
        <v>0.24694193419541666</v>
      </c>
      <c r="M218" s="5">
        <v>34.866900000000001</v>
      </c>
      <c r="N218" s="5">
        <v>29.804099999999998</v>
      </c>
      <c r="O218" s="5">
        <f t="shared" si="36"/>
        <v>0.94713552277727975</v>
      </c>
      <c r="P218" s="5">
        <f t="shared" si="37"/>
        <v>0.56445234821540169</v>
      </c>
      <c r="Q218" s="5">
        <v>40.722799999999999</v>
      </c>
      <c r="R218" s="5">
        <v>0</v>
      </c>
      <c r="S218" s="5">
        <f t="shared" si="38"/>
        <v>0.59392205163207945</v>
      </c>
      <c r="T218" s="5">
        <f t="shared" si="39"/>
        <v>0</v>
      </c>
    </row>
    <row r="219" spans="1:20" ht="20" customHeight="1" x14ac:dyDescent="0.15">
      <c r="A219" s="25">
        <v>28.165400000000002</v>
      </c>
      <c r="B219" s="4">
        <v>0.97199999999999998</v>
      </c>
      <c r="C219" s="5">
        <f t="shared" si="30"/>
        <v>0.66873072366249819</v>
      </c>
      <c r="D219" s="5">
        <f t="shared" si="31"/>
        <v>7.9945387101815219E-3</v>
      </c>
      <c r="E219" s="5">
        <v>34.0486</v>
      </c>
      <c r="F219" s="5">
        <v>44.718200000000003</v>
      </c>
      <c r="G219" s="5">
        <f t="shared" si="32"/>
        <v>0.41379369014632245</v>
      </c>
      <c r="H219" s="5">
        <f t="shared" si="33"/>
        <v>0.51242027487549935</v>
      </c>
      <c r="I219" s="5">
        <v>35.0291</v>
      </c>
      <c r="J219" s="5">
        <v>7.5937999999999999</v>
      </c>
      <c r="K219" s="5">
        <f t="shared" si="34"/>
        <v>0.42187520699875591</v>
      </c>
      <c r="L219" s="5">
        <f t="shared" si="35"/>
        <v>0.22302367449551092</v>
      </c>
      <c r="M219" s="5">
        <v>35.0291</v>
      </c>
      <c r="N219" s="5">
        <v>28.819400000000002</v>
      </c>
      <c r="O219" s="5">
        <f t="shared" si="36"/>
        <v>0.95154157498709691</v>
      </c>
      <c r="P219" s="5">
        <f t="shared" si="37"/>
        <v>0.5458033627641482</v>
      </c>
      <c r="Q219" s="5">
        <v>40.912199999999999</v>
      </c>
      <c r="R219" s="5">
        <v>0</v>
      </c>
      <c r="S219" s="5">
        <f t="shared" si="38"/>
        <v>0.59668435767633765</v>
      </c>
      <c r="T219" s="5">
        <f t="shared" si="39"/>
        <v>0</v>
      </c>
    </row>
    <row r="220" spans="1:20" ht="20" customHeight="1" x14ac:dyDescent="0.15">
      <c r="A220" s="25">
        <v>28.2958</v>
      </c>
      <c r="B220" s="4">
        <v>2.0019999999999998</v>
      </c>
      <c r="C220" s="5">
        <f t="shared" si="30"/>
        <v>0.67182680915624549</v>
      </c>
      <c r="D220" s="5">
        <f t="shared" si="31"/>
        <v>1.6466117796073463E-2</v>
      </c>
      <c r="E220" s="5">
        <v>34.206200000000003</v>
      </c>
      <c r="F220" s="5">
        <v>42.756599999999999</v>
      </c>
      <c r="G220" s="5">
        <f t="shared" si="32"/>
        <v>0.41570900782655196</v>
      </c>
      <c r="H220" s="5">
        <f t="shared" si="33"/>
        <v>0.48994254519953334</v>
      </c>
      <c r="I220" s="5">
        <v>35.191200000000002</v>
      </c>
      <c r="J220" s="5">
        <v>6.6654999999999998</v>
      </c>
      <c r="K220" s="5">
        <f t="shared" si="34"/>
        <v>0.4238274687198535</v>
      </c>
      <c r="L220" s="5">
        <f t="shared" si="35"/>
        <v>0.19576026526242829</v>
      </c>
      <c r="M220" s="5">
        <v>35.191200000000002</v>
      </c>
      <c r="N220" s="5">
        <v>32.017400000000002</v>
      </c>
      <c r="O220" s="5">
        <f t="shared" si="36"/>
        <v>0.95594491076521881</v>
      </c>
      <c r="P220" s="5">
        <f t="shared" si="37"/>
        <v>0.60636947982833922</v>
      </c>
      <c r="Q220" s="5">
        <v>41.101700000000001</v>
      </c>
      <c r="R220" s="5">
        <v>0</v>
      </c>
      <c r="S220" s="5">
        <f t="shared" si="38"/>
        <v>0.59944812217151677</v>
      </c>
      <c r="T220" s="5">
        <f t="shared" si="39"/>
        <v>0</v>
      </c>
    </row>
    <row r="221" spans="1:20" ht="20" customHeight="1" x14ac:dyDescent="0.15">
      <c r="A221" s="25">
        <v>28.426200000000001</v>
      </c>
      <c r="B221" s="4">
        <v>1.665</v>
      </c>
      <c r="C221" s="5">
        <f t="shared" si="30"/>
        <v>0.67492289464999278</v>
      </c>
      <c r="D221" s="5">
        <f t="shared" si="31"/>
        <v>1.3694348716514645E-2</v>
      </c>
      <c r="E221" s="5">
        <v>34.363799999999998</v>
      </c>
      <c r="F221" s="5">
        <v>46.045400000000001</v>
      </c>
      <c r="G221" s="5">
        <f t="shared" si="32"/>
        <v>0.41762432550678136</v>
      </c>
      <c r="H221" s="5">
        <f t="shared" si="33"/>
        <v>0.52762849409753332</v>
      </c>
      <c r="I221" s="5">
        <v>35.353400000000001</v>
      </c>
      <c r="J221" s="5">
        <v>7.5898000000000003</v>
      </c>
      <c r="K221" s="5">
        <f t="shared" si="34"/>
        <v>0.42578093479734902</v>
      </c>
      <c r="L221" s="5">
        <f t="shared" si="35"/>
        <v>0.22290619777792789</v>
      </c>
      <c r="M221" s="5">
        <v>35.353400000000001</v>
      </c>
      <c r="N221" s="5">
        <v>35.019599999999997</v>
      </c>
      <c r="O221" s="5">
        <f t="shared" si="36"/>
        <v>0.96035096297503597</v>
      </c>
      <c r="P221" s="5">
        <f t="shared" si="37"/>
        <v>0.6632273899753417</v>
      </c>
      <c r="Q221" s="5">
        <v>41.2911</v>
      </c>
      <c r="R221" s="5">
        <v>4.2299999999999997E-2</v>
      </c>
      <c r="S221" s="5">
        <f t="shared" si="38"/>
        <v>0.60221042821577486</v>
      </c>
      <c r="T221" s="5">
        <f t="shared" si="39"/>
        <v>7.4623047760514702E-4</v>
      </c>
    </row>
    <row r="222" spans="1:20" ht="20" customHeight="1" x14ac:dyDescent="0.15">
      <c r="A222" s="25">
        <v>28.5566</v>
      </c>
      <c r="B222" s="4">
        <v>2.0030000000000001</v>
      </c>
      <c r="C222" s="5">
        <f t="shared" si="30"/>
        <v>0.67801898014374007</v>
      </c>
      <c r="D222" s="5">
        <f t="shared" si="31"/>
        <v>1.6474342630137438E-2</v>
      </c>
      <c r="E222" s="5">
        <v>34.521500000000003</v>
      </c>
      <c r="F222" s="5">
        <v>47.075299999999999</v>
      </c>
      <c r="G222" s="5">
        <f t="shared" si="32"/>
        <v>0.41954085849010742</v>
      </c>
      <c r="H222" s="5">
        <f t="shared" si="33"/>
        <v>0.53942998970992995</v>
      </c>
      <c r="I222" s="5">
        <v>35.515599999999999</v>
      </c>
      <c r="J222" s="5">
        <v>8.7886000000000006</v>
      </c>
      <c r="K222" s="5">
        <f t="shared" si="34"/>
        <v>0.42773440087484449</v>
      </c>
      <c r="L222" s="5">
        <f t="shared" si="35"/>
        <v>0.2581139700375632</v>
      </c>
      <c r="M222" s="5">
        <v>35.515599999999999</v>
      </c>
      <c r="N222" s="5">
        <v>34.095100000000002</v>
      </c>
      <c r="O222" s="5">
        <f t="shared" si="36"/>
        <v>0.96475701518485313</v>
      </c>
      <c r="P222" s="5">
        <f t="shared" si="37"/>
        <v>0.6457185171717631</v>
      </c>
      <c r="Q222" s="5">
        <v>41.480499999999999</v>
      </c>
      <c r="R222" s="5">
        <v>0.33189999999999997</v>
      </c>
      <c r="S222" s="5">
        <f t="shared" si="38"/>
        <v>0.60497273426003306</v>
      </c>
      <c r="T222" s="5">
        <f t="shared" si="39"/>
        <v>5.8551748349207631E-3</v>
      </c>
    </row>
    <row r="223" spans="1:20" ht="20" customHeight="1" x14ac:dyDescent="0.15">
      <c r="A223" s="25">
        <v>28.687000000000001</v>
      </c>
      <c r="B223" s="4">
        <v>2.2509999999999999</v>
      </c>
      <c r="C223" s="5">
        <f t="shared" si="30"/>
        <v>0.68111506563748736</v>
      </c>
      <c r="D223" s="5">
        <f t="shared" si="31"/>
        <v>1.8514101478002681E-2</v>
      </c>
      <c r="E223" s="5">
        <v>34.679099999999998</v>
      </c>
      <c r="F223" s="5">
        <v>47.181100000000001</v>
      </c>
      <c r="G223" s="5">
        <f t="shared" si="32"/>
        <v>0.42145617617033682</v>
      </c>
      <c r="H223" s="5">
        <f t="shared" si="33"/>
        <v>0.54064233871060152</v>
      </c>
      <c r="I223" s="5">
        <v>35.677799999999998</v>
      </c>
      <c r="J223" s="5">
        <v>12.890599999999999</v>
      </c>
      <c r="K223" s="5">
        <f t="shared" si="34"/>
        <v>0.42968786695234001</v>
      </c>
      <c r="L223" s="5">
        <f t="shared" si="35"/>
        <v>0.37858634391896451</v>
      </c>
      <c r="M223" s="5">
        <v>35.677799999999998</v>
      </c>
      <c r="N223" s="5">
        <v>35.414099999999998</v>
      </c>
      <c r="O223" s="5">
        <f t="shared" si="36"/>
        <v>0.96916306739467029</v>
      </c>
      <c r="P223" s="5">
        <f t="shared" si="37"/>
        <v>0.67069872617978932</v>
      </c>
      <c r="Q223" s="5">
        <v>41.669899999999998</v>
      </c>
      <c r="R223" s="5">
        <v>1.4258999999999999</v>
      </c>
      <c r="S223" s="5">
        <f t="shared" si="38"/>
        <v>0.60773504030429115</v>
      </c>
      <c r="T223" s="5">
        <f t="shared" si="39"/>
        <v>2.515484723444868E-2</v>
      </c>
    </row>
    <row r="224" spans="1:20" ht="20" customHeight="1" x14ac:dyDescent="0.15">
      <c r="A224" s="25">
        <v>28.817399999999999</v>
      </c>
      <c r="B224" s="4">
        <v>2.9940000000000002</v>
      </c>
      <c r="C224" s="5">
        <f t="shared" si="30"/>
        <v>0.68421115113123465</v>
      </c>
      <c r="D224" s="5">
        <f t="shared" si="31"/>
        <v>2.4625153187534443E-2</v>
      </c>
      <c r="E224" s="5">
        <v>34.8367</v>
      </c>
      <c r="F224" s="5">
        <v>40.551299999999998</v>
      </c>
      <c r="G224" s="5">
        <f t="shared" si="32"/>
        <v>0.42337149385056633</v>
      </c>
      <c r="H224" s="5">
        <f t="shared" si="33"/>
        <v>0.46467228762693563</v>
      </c>
      <c r="I224" s="5">
        <v>35.8399</v>
      </c>
      <c r="J224" s="5">
        <v>10.9185</v>
      </c>
      <c r="K224" s="5">
        <f t="shared" si="34"/>
        <v>0.4316401286734376</v>
      </c>
      <c r="L224" s="5">
        <f t="shared" si="35"/>
        <v>0.3206673852325892</v>
      </c>
      <c r="M224" s="5">
        <v>35.8399</v>
      </c>
      <c r="N224" s="5">
        <v>45.230200000000004</v>
      </c>
      <c r="O224" s="5">
        <f t="shared" si="36"/>
        <v>0.97356640317279219</v>
      </c>
      <c r="P224" s="5">
        <f t="shared" si="37"/>
        <v>0.85660337336984727</v>
      </c>
      <c r="Q224" s="5">
        <v>41.859299999999998</v>
      </c>
      <c r="R224" s="5">
        <v>0.67730000000000001</v>
      </c>
      <c r="S224" s="5">
        <f t="shared" si="38"/>
        <v>0.61049734634854935</v>
      </c>
      <c r="T224" s="5">
        <f t="shared" si="39"/>
        <v>1.1948508332907001E-2</v>
      </c>
    </row>
    <row r="225" spans="1:20" ht="20" customHeight="1" x14ac:dyDescent="0.15">
      <c r="A225" s="25">
        <v>28.947800000000001</v>
      </c>
      <c r="B225" s="4">
        <v>1.073</v>
      </c>
      <c r="C225" s="5">
        <f t="shared" si="30"/>
        <v>0.68730723662498194</v>
      </c>
      <c r="D225" s="5">
        <f t="shared" si="31"/>
        <v>8.8252469506427712E-3</v>
      </c>
      <c r="E225" s="5">
        <v>34.994300000000003</v>
      </c>
      <c r="F225" s="5">
        <v>40.818199999999997</v>
      </c>
      <c r="G225" s="5">
        <f t="shared" si="32"/>
        <v>0.42528681153079578</v>
      </c>
      <c r="H225" s="5">
        <f t="shared" si="33"/>
        <v>0.46773066142919667</v>
      </c>
      <c r="I225" s="5">
        <v>36.002099999999999</v>
      </c>
      <c r="J225" s="5">
        <v>10.925800000000001</v>
      </c>
      <c r="K225" s="5">
        <f t="shared" si="34"/>
        <v>0.43359359475093312</v>
      </c>
      <c r="L225" s="5">
        <f t="shared" si="35"/>
        <v>0.32088178024217823</v>
      </c>
      <c r="M225" s="5">
        <v>36.002099999999999</v>
      </c>
      <c r="N225" s="5">
        <v>52.8018</v>
      </c>
      <c r="O225" s="5">
        <f t="shared" si="36"/>
        <v>0.97797245538260935</v>
      </c>
      <c r="P225" s="5">
        <f t="shared" si="37"/>
        <v>1</v>
      </c>
      <c r="Q225" s="5">
        <v>42.048699999999997</v>
      </c>
      <c r="R225" s="5">
        <v>1.9722999999999999</v>
      </c>
      <c r="S225" s="5">
        <f t="shared" si="38"/>
        <v>0.61325965239280744</v>
      </c>
      <c r="T225" s="5">
        <f t="shared" si="39"/>
        <v>3.4794098604743064E-2</v>
      </c>
    </row>
    <row r="226" spans="1:20" ht="20" customHeight="1" x14ac:dyDescent="0.15">
      <c r="A226" s="25">
        <v>29.078199999999999</v>
      </c>
      <c r="B226" s="4">
        <v>2.504</v>
      </c>
      <c r="C226" s="5">
        <f t="shared" si="30"/>
        <v>0.69040332211872912</v>
      </c>
      <c r="D226" s="5">
        <f t="shared" si="31"/>
        <v>2.0594984496187789E-2</v>
      </c>
      <c r="E226" s="5">
        <v>35.152000000000001</v>
      </c>
      <c r="F226" s="5">
        <v>42.331800000000001</v>
      </c>
      <c r="G226" s="5">
        <f t="shared" si="32"/>
        <v>0.42720334451412179</v>
      </c>
      <c r="H226" s="5">
        <f t="shared" si="33"/>
        <v>0.48507481499645916</v>
      </c>
      <c r="I226" s="5">
        <v>36.164299999999997</v>
      </c>
      <c r="J226" s="5">
        <v>10.337400000000001</v>
      </c>
      <c r="K226" s="5">
        <f t="shared" si="34"/>
        <v>0.43554706082842859</v>
      </c>
      <c r="L226" s="5">
        <f t="shared" si="35"/>
        <v>0.30360095508571394</v>
      </c>
      <c r="M226" s="5">
        <v>36.164299999999997</v>
      </c>
      <c r="N226" s="5">
        <v>46.537399999999998</v>
      </c>
      <c r="O226" s="5">
        <f t="shared" si="36"/>
        <v>0.9823785075924264</v>
      </c>
      <c r="P226" s="5">
        <f t="shared" si="37"/>
        <v>0.88136010514793051</v>
      </c>
      <c r="Q226" s="5">
        <v>42.238100000000003</v>
      </c>
      <c r="R226" s="5">
        <v>5.8700000000000002E-2</v>
      </c>
      <c r="S226" s="5">
        <f t="shared" si="38"/>
        <v>0.61602195843706575</v>
      </c>
      <c r="T226" s="5">
        <f t="shared" si="39"/>
        <v>1.0355491497735729E-3</v>
      </c>
    </row>
    <row r="227" spans="1:20" ht="20" customHeight="1" x14ac:dyDescent="0.15">
      <c r="A227" s="25">
        <v>29.208500000000001</v>
      </c>
      <c r="B227" s="4">
        <v>0.93100000000000005</v>
      </c>
      <c r="C227" s="5">
        <f t="shared" si="30"/>
        <v>0.69349703331378498</v>
      </c>
      <c r="D227" s="5">
        <f t="shared" si="31"/>
        <v>7.6573205135586396E-3</v>
      </c>
      <c r="E227" s="5">
        <v>35.309600000000003</v>
      </c>
      <c r="F227" s="5">
        <v>42.534999999999997</v>
      </c>
      <c r="G227" s="5">
        <f t="shared" si="32"/>
        <v>0.4291186621943513</v>
      </c>
      <c r="H227" s="5">
        <f t="shared" si="33"/>
        <v>0.48740325844576393</v>
      </c>
      <c r="I227" s="5">
        <v>36.3264</v>
      </c>
      <c r="J227" s="5">
        <v>10.25</v>
      </c>
      <c r="K227" s="5">
        <f t="shared" si="34"/>
        <v>0.43749932254952617</v>
      </c>
      <c r="L227" s="5">
        <f t="shared" si="35"/>
        <v>0.30103408880652466</v>
      </c>
      <c r="M227" s="5">
        <v>36.3264</v>
      </c>
      <c r="N227" s="5">
        <v>47.107599999999998</v>
      </c>
      <c r="O227" s="5">
        <f t="shared" si="36"/>
        <v>0.98678184337054842</v>
      </c>
      <c r="P227" s="5">
        <f t="shared" si="37"/>
        <v>0.89215897942873157</v>
      </c>
      <c r="Q227" s="5">
        <v>42.427500000000002</v>
      </c>
      <c r="R227" s="5">
        <v>0.92400000000000004</v>
      </c>
      <c r="S227" s="5">
        <f t="shared" si="38"/>
        <v>0.61878426448132384</v>
      </c>
      <c r="T227" s="5">
        <f t="shared" si="39"/>
        <v>1.6300637383147895E-2</v>
      </c>
    </row>
    <row r="228" spans="1:20" ht="20" customHeight="1" x14ac:dyDescent="0.15">
      <c r="A228" s="25">
        <v>29.338899999999999</v>
      </c>
      <c r="B228" s="4">
        <v>0.70299999999999996</v>
      </c>
      <c r="C228" s="5">
        <f t="shared" si="30"/>
        <v>0.69659311880753216</v>
      </c>
      <c r="D228" s="5">
        <f t="shared" si="31"/>
        <v>5.7820583469728494E-3</v>
      </c>
      <c r="E228" s="5">
        <v>35.467199999999998</v>
      </c>
      <c r="F228" s="5">
        <v>47.158099999999997</v>
      </c>
      <c r="G228" s="5">
        <f t="shared" si="32"/>
        <v>0.43103397987458064</v>
      </c>
      <c r="H228" s="5">
        <f t="shared" si="33"/>
        <v>0.54037878458002064</v>
      </c>
      <c r="I228" s="5">
        <v>36.488599999999998</v>
      </c>
      <c r="J228" s="5">
        <v>13.228999999999999</v>
      </c>
      <c r="K228" s="5">
        <f t="shared" si="34"/>
        <v>0.4394527886270217</v>
      </c>
      <c r="L228" s="5">
        <f t="shared" si="35"/>
        <v>0.38852487422648918</v>
      </c>
      <c r="M228" s="5">
        <v>36.488599999999998</v>
      </c>
      <c r="N228" s="5">
        <v>48.260899999999999</v>
      </c>
      <c r="O228" s="5">
        <f t="shared" si="36"/>
        <v>0.99118789558036546</v>
      </c>
      <c r="P228" s="5">
        <f t="shared" si="37"/>
        <v>0.91400103784340681</v>
      </c>
      <c r="Q228" s="5">
        <v>42.616900000000001</v>
      </c>
      <c r="R228" s="5">
        <v>4.2099999999999999E-2</v>
      </c>
      <c r="S228" s="5">
        <f t="shared" si="38"/>
        <v>0.62154657052558193</v>
      </c>
      <c r="T228" s="5">
        <f t="shared" si="39"/>
        <v>7.4270220111528819E-4</v>
      </c>
    </row>
    <row r="229" spans="1:20" ht="20" customHeight="1" x14ac:dyDescent="0.15">
      <c r="A229" s="25">
        <v>29.4693</v>
      </c>
      <c r="B229" s="4">
        <v>2.2949999999999999</v>
      </c>
      <c r="C229" s="5">
        <f t="shared" si="30"/>
        <v>0.69968920430127957</v>
      </c>
      <c r="D229" s="5">
        <f t="shared" si="31"/>
        <v>1.8875994176817481E-2</v>
      </c>
      <c r="E229" s="5">
        <v>35.624899999999997</v>
      </c>
      <c r="F229" s="5">
        <v>49.5563</v>
      </c>
      <c r="G229" s="5">
        <f t="shared" si="32"/>
        <v>0.4329505128579067</v>
      </c>
      <c r="H229" s="5">
        <f t="shared" si="33"/>
        <v>0.56785945918692404</v>
      </c>
      <c r="I229" s="5">
        <v>36.650799999999997</v>
      </c>
      <c r="J229" s="5">
        <v>12.078099999999999</v>
      </c>
      <c r="K229" s="5">
        <f t="shared" si="34"/>
        <v>0.44140625470451716</v>
      </c>
      <c r="L229" s="5">
        <f t="shared" si="35"/>
        <v>0.35472388565991075</v>
      </c>
      <c r="M229" s="5">
        <v>36.650799999999997</v>
      </c>
      <c r="N229" s="5">
        <v>37.105800000000002</v>
      </c>
      <c r="O229" s="5">
        <f t="shared" si="36"/>
        <v>0.99559394779018262</v>
      </c>
      <c r="P229" s="5">
        <f t="shared" si="37"/>
        <v>0.70273740667931783</v>
      </c>
      <c r="Q229" s="5">
        <v>42.8063</v>
      </c>
      <c r="R229" s="5">
        <v>1.0989</v>
      </c>
      <c r="S229" s="5">
        <f t="shared" si="38"/>
        <v>0.62430887656984013</v>
      </c>
      <c r="T229" s="5">
        <f t="shared" si="39"/>
        <v>1.9386115173529457E-2</v>
      </c>
    </row>
    <row r="230" spans="1:20" ht="20" customHeight="1" x14ac:dyDescent="0.15">
      <c r="A230" s="25">
        <v>29.599699999999999</v>
      </c>
      <c r="B230" s="4">
        <v>2.5960000000000001</v>
      </c>
      <c r="C230" s="5">
        <f t="shared" si="30"/>
        <v>0.70278528979502675</v>
      </c>
      <c r="D230" s="5">
        <f t="shared" si="31"/>
        <v>2.1351669230073284E-2</v>
      </c>
      <c r="E230" s="5">
        <v>35.782499999999999</v>
      </c>
      <c r="F230" s="5">
        <v>50.417299999999997</v>
      </c>
      <c r="G230" s="5">
        <f t="shared" si="32"/>
        <v>0.43486583053813616</v>
      </c>
      <c r="H230" s="5">
        <f t="shared" si="33"/>
        <v>0.57772555077083843</v>
      </c>
      <c r="I230" s="5">
        <v>36.813000000000002</v>
      </c>
      <c r="J230" s="5">
        <v>11.121600000000001</v>
      </c>
      <c r="K230" s="5">
        <f t="shared" si="34"/>
        <v>0.44335972078201275</v>
      </c>
      <c r="L230" s="5">
        <f t="shared" si="35"/>
        <v>0.32663226556786779</v>
      </c>
      <c r="M230" s="5">
        <v>36.813000000000002</v>
      </c>
      <c r="N230" s="5">
        <v>20</v>
      </c>
      <c r="O230" s="5">
        <f t="shared" si="36"/>
        <v>1</v>
      </c>
      <c r="P230" s="5">
        <f t="shared" si="37"/>
        <v>0.37877496600494681</v>
      </c>
      <c r="Q230" s="5">
        <v>42.995699999999999</v>
      </c>
      <c r="R230" s="5">
        <v>1.14E-2</v>
      </c>
      <c r="S230" s="5">
        <f t="shared" si="38"/>
        <v>0.62707118261409822</v>
      </c>
      <c r="T230" s="5">
        <f t="shared" si="39"/>
        <v>2.0111175992195454E-4</v>
      </c>
    </row>
    <row r="231" spans="1:20" ht="20" customHeight="1" x14ac:dyDescent="0.15">
      <c r="A231" s="25">
        <v>29.7301</v>
      </c>
      <c r="B231" s="4">
        <v>3.294</v>
      </c>
      <c r="C231" s="5">
        <f t="shared" si="30"/>
        <v>0.70588137528877415</v>
      </c>
      <c r="D231" s="5">
        <f t="shared" si="31"/>
        <v>2.7092603406726271E-2</v>
      </c>
      <c r="E231" s="5">
        <v>35.940100000000001</v>
      </c>
      <c r="F231" s="5">
        <v>52.906500000000001</v>
      </c>
      <c r="G231" s="5">
        <f t="shared" si="32"/>
        <v>0.43678114821836567</v>
      </c>
      <c r="H231" s="5">
        <f t="shared" si="33"/>
        <v>0.60624898302482222</v>
      </c>
      <c r="I231" s="5">
        <v>36.975099999999998</v>
      </c>
      <c r="J231" s="5">
        <v>13.7422</v>
      </c>
      <c r="K231" s="5">
        <f t="shared" si="34"/>
        <v>0.44531198250311027</v>
      </c>
      <c r="L231" s="5">
        <f t="shared" si="35"/>
        <v>0.40359713709239248</v>
      </c>
      <c r="M231" s="7"/>
      <c r="N231" s="7"/>
      <c r="O231" s="7"/>
      <c r="P231" s="7"/>
      <c r="Q231" s="5">
        <v>43.185099999999998</v>
      </c>
      <c r="R231" s="5">
        <v>0.83389999999999997</v>
      </c>
      <c r="S231" s="5">
        <f t="shared" si="38"/>
        <v>0.62983348865835642</v>
      </c>
      <c r="T231" s="5">
        <f t="shared" si="39"/>
        <v>1.471114882446648E-2</v>
      </c>
    </row>
    <row r="232" spans="1:20" ht="20" customHeight="1" x14ac:dyDescent="0.15">
      <c r="A232" s="25">
        <v>29.860499999999998</v>
      </c>
      <c r="B232" s="4">
        <v>0.89100000000000001</v>
      </c>
      <c r="C232" s="5">
        <f t="shared" si="30"/>
        <v>0.70897746078252133</v>
      </c>
      <c r="D232" s="5">
        <f t="shared" si="31"/>
        <v>7.3283271509997291E-3</v>
      </c>
      <c r="E232" s="5">
        <v>36.097799999999999</v>
      </c>
      <c r="F232" s="5">
        <v>58.134500000000003</v>
      </c>
      <c r="G232" s="5">
        <f t="shared" si="32"/>
        <v>0.43869768120169167</v>
      </c>
      <c r="H232" s="5">
        <f t="shared" si="33"/>
        <v>0.66615598279335286</v>
      </c>
      <c r="I232" s="5">
        <v>37.137300000000003</v>
      </c>
      <c r="J232" s="5">
        <v>12.8994</v>
      </c>
      <c r="K232" s="5">
        <f t="shared" si="34"/>
        <v>0.44726544858060585</v>
      </c>
      <c r="L232" s="5">
        <f t="shared" si="35"/>
        <v>0.3788447926976472</v>
      </c>
      <c r="M232" s="7"/>
      <c r="N232" s="7"/>
      <c r="O232" s="7"/>
      <c r="P232" s="7"/>
      <c r="Q232" s="5">
        <v>43.374499999999998</v>
      </c>
      <c r="R232" s="5">
        <v>2.7284999999999999</v>
      </c>
      <c r="S232" s="5">
        <f t="shared" si="38"/>
        <v>0.63259579470261451</v>
      </c>
      <c r="T232" s="5">
        <f t="shared" si="39"/>
        <v>4.813451201289938E-2</v>
      </c>
    </row>
    <row r="233" spans="1:20" ht="20" customHeight="1" x14ac:dyDescent="0.15">
      <c r="A233" s="25">
        <v>29.9909</v>
      </c>
      <c r="B233" s="4">
        <v>1.121</v>
      </c>
      <c r="C233" s="5">
        <f t="shared" si="30"/>
        <v>0.71207354627626862</v>
      </c>
      <c r="D233" s="5">
        <f t="shared" si="31"/>
        <v>9.2200389857134638E-3</v>
      </c>
      <c r="E233" s="5">
        <v>36.255400000000002</v>
      </c>
      <c r="F233" s="5">
        <v>55.027099999999997</v>
      </c>
      <c r="G233" s="5">
        <f t="shared" si="32"/>
        <v>0.44061299888192113</v>
      </c>
      <c r="H233" s="5">
        <f t="shared" si="33"/>
        <v>0.63054867386436808</v>
      </c>
      <c r="I233" s="5">
        <v>37.299500000000002</v>
      </c>
      <c r="J233" s="5">
        <v>10.789099999999999</v>
      </c>
      <c r="K233" s="5">
        <f t="shared" si="34"/>
        <v>0.44921891465810132</v>
      </c>
      <c r="L233" s="5">
        <f t="shared" si="35"/>
        <v>0.31686701341877804</v>
      </c>
      <c r="M233" s="7"/>
      <c r="N233" s="7"/>
      <c r="O233" s="7"/>
      <c r="P233" s="7"/>
      <c r="Q233" s="5">
        <v>43.564</v>
      </c>
      <c r="R233" s="5">
        <v>1.5083</v>
      </c>
      <c r="S233" s="5">
        <f t="shared" si="38"/>
        <v>0.63535955919779363</v>
      </c>
      <c r="T233" s="5">
        <f t="shared" si="39"/>
        <v>2.6608497148270526E-2</v>
      </c>
    </row>
    <row r="234" spans="1:20" ht="20" customHeight="1" x14ac:dyDescent="0.15">
      <c r="A234" s="25">
        <v>30.121300000000002</v>
      </c>
      <c r="B234" s="4">
        <v>3.0019999999999998</v>
      </c>
      <c r="C234" s="5">
        <f t="shared" si="30"/>
        <v>0.71516963177001602</v>
      </c>
      <c r="D234" s="5">
        <f t="shared" si="31"/>
        <v>2.4690951860046221E-2</v>
      </c>
      <c r="E234" s="5">
        <v>36.412999999999997</v>
      </c>
      <c r="F234" s="5">
        <v>48.807200000000002</v>
      </c>
      <c r="G234" s="5">
        <f t="shared" si="32"/>
        <v>0.44252831656215053</v>
      </c>
      <c r="H234" s="5">
        <f t="shared" si="33"/>
        <v>0.55927561574266116</v>
      </c>
      <c r="I234" s="5">
        <v>37.4617</v>
      </c>
      <c r="J234" s="5">
        <v>13.0176</v>
      </c>
      <c r="K234" s="5">
        <f t="shared" si="34"/>
        <v>0.45117238073559685</v>
      </c>
      <c r="L234" s="5">
        <f t="shared" si="35"/>
        <v>0.38231622970222584</v>
      </c>
      <c r="M234" s="7"/>
      <c r="N234" s="7"/>
      <c r="O234" s="7"/>
      <c r="P234" s="7"/>
      <c r="Q234" s="5">
        <v>43.753399999999999</v>
      </c>
      <c r="R234" s="5">
        <v>0.55059999999999998</v>
      </c>
      <c r="S234" s="5">
        <f t="shared" si="38"/>
        <v>0.63812186524205183</v>
      </c>
      <c r="T234" s="5">
        <f t="shared" si="39"/>
        <v>9.7133451765814179E-3</v>
      </c>
    </row>
    <row r="235" spans="1:20" ht="20" customHeight="1" x14ac:dyDescent="0.15">
      <c r="A235" s="25">
        <v>30.2517</v>
      </c>
      <c r="B235" s="4">
        <v>0.99099999999999999</v>
      </c>
      <c r="C235" s="5">
        <f t="shared" si="30"/>
        <v>0.7182657172637632</v>
      </c>
      <c r="D235" s="5">
        <f t="shared" si="31"/>
        <v>8.1508105573970049E-3</v>
      </c>
      <c r="E235" s="5">
        <v>36.570700000000002</v>
      </c>
      <c r="F235" s="5">
        <v>45.456800000000001</v>
      </c>
      <c r="G235" s="5">
        <f t="shared" si="32"/>
        <v>0.44444484954547664</v>
      </c>
      <c r="H235" s="5">
        <f t="shared" si="33"/>
        <v>0.52088380012971447</v>
      </c>
      <c r="I235" s="5">
        <v>37.623800000000003</v>
      </c>
      <c r="J235" s="5">
        <v>13.5</v>
      </c>
      <c r="K235" s="5">
        <f t="shared" si="34"/>
        <v>0.45312464245669443</v>
      </c>
      <c r="L235" s="5">
        <f t="shared" si="35"/>
        <v>0.39648392184273978</v>
      </c>
      <c r="M235" s="7"/>
      <c r="N235" s="7"/>
      <c r="O235" s="7"/>
      <c r="P235" s="7"/>
      <c r="Q235" s="5">
        <v>43.942799999999998</v>
      </c>
      <c r="R235" s="5">
        <v>0.85670000000000002</v>
      </c>
      <c r="S235" s="5">
        <f t="shared" si="38"/>
        <v>0.64088417128630992</v>
      </c>
      <c r="T235" s="5">
        <f t="shared" si="39"/>
        <v>1.5113372344310391E-2</v>
      </c>
    </row>
    <row r="236" spans="1:20" ht="20" customHeight="1" x14ac:dyDescent="0.15">
      <c r="A236" s="25">
        <v>30.382100000000001</v>
      </c>
      <c r="B236" s="4">
        <v>1.5840000000000001</v>
      </c>
      <c r="C236" s="5">
        <f t="shared" si="30"/>
        <v>0.7213618027575105</v>
      </c>
      <c r="D236" s="5">
        <f t="shared" si="31"/>
        <v>1.3028137157332852E-2</v>
      </c>
      <c r="E236" s="5">
        <v>36.728299999999997</v>
      </c>
      <c r="F236" s="5">
        <v>52.698099999999997</v>
      </c>
      <c r="G236" s="5">
        <f t="shared" si="32"/>
        <v>0.44636016722570604</v>
      </c>
      <c r="H236" s="5">
        <f t="shared" si="33"/>
        <v>0.60386095342425561</v>
      </c>
      <c r="I236" s="5">
        <v>37.786000000000001</v>
      </c>
      <c r="J236" s="5">
        <v>12.3682</v>
      </c>
      <c r="K236" s="5">
        <f t="shared" si="34"/>
        <v>0.45507810853418995</v>
      </c>
      <c r="L236" s="5">
        <f t="shared" si="35"/>
        <v>0.3632438846026203</v>
      </c>
      <c r="M236" s="7"/>
      <c r="N236" s="7"/>
      <c r="O236" s="7"/>
      <c r="P236" s="7"/>
      <c r="Q236" s="5">
        <v>44.132199999999997</v>
      </c>
      <c r="R236" s="5">
        <v>0.24859999999999999</v>
      </c>
      <c r="S236" s="5">
        <f t="shared" si="38"/>
        <v>0.64364647733056812</v>
      </c>
      <c r="T236" s="5">
        <f t="shared" si="39"/>
        <v>4.385647676894552E-3</v>
      </c>
    </row>
    <row r="237" spans="1:20" ht="20" customHeight="1" x14ac:dyDescent="0.15">
      <c r="A237" s="25">
        <v>30.512499999999999</v>
      </c>
      <c r="B237" s="4">
        <v>2.3490000000000002</v>
      </c>
      <c r="C237" s="5">
        <f t="shared" si="30"/>
        <v>0.72445788825125779</v>
      </c>
      <c r="D237" s="5">
        <f t="shared" si="31"/>
        <v>1.9320135216272013E-2</v>
      </c>
      <c r="E237" s="5">
        <v>36.885899999999999</v>
      </c>
      <c r="F237" s="5">
        <v>49.129600000000003</v>
      </c>
      <c r="G237" s="5">
        <f t="shared" si="32"/>
        <v>0.4482754849059355</v>
      </c>
      <c r="H237" s="5">
        <f t="shared" si="33"/>
        <v>0.56296995712088882</v>
      </c>
      <c r="I237" s="5">
        <v>37.9482</v>
      </c>
      <c r="J237" s="5">
        <v>12.1211</v>
      </c>
      <c r="K237" s="5">
        <f t="shared" si="34"/>
        <v>0.45703157461168542</v>
      </c>
      <c r="L237" s="5">
        <f t="shared" si="35"/>
        <v>0.3559867603739284</v>
      </c>
      <c r="M237" s="7"/>
      <c r="N237" s="7"/>
      <c r="O237" s="7"/>
      <c r="P237" s="7"/>
      <c r="Q237" s="5">
        <v>44.321599999999997</v>
      </c>
      <c r="R237" s="5">
        <v>0</v>
      </c>
      <c r="S237" s="5">
        <f t="shared" si="38"/>
        <v>0.64640878337482621</v>
      </c>
      <c r="T237" s="5">
        <f t="shared" si="39"/>
        <v>0</v>
      </c>
    </row>
    <row r="238" spans="1:20" ht="20" customHeight="1" x14ac:dyDescent="0.15">
      <c r="A238" s="25">
        <v>30.642900000000001</v>
      </c>
      <c r="B238" s="4">
        <v>4.2359999999999998</v>
      </c>
      <c r="C238" s="5">
        <f t="shared" si="30"/>
        <v>0.72755397374500508</v>
      </c>
      <c r="D238" s="5">
        <f t="shared" si="31"/>
        <v>3.4840397094988609E-2</v>
      </c>
      <c r="E238" s="5">
        <v>37.043599999999998</v>
      </c>
      <c r="F238" s="5">
        <v>42.820900000000002</v>
      </c>
      <c r="G238" s="5">
        <f t="shared" si="32"/>
        <v>0.4501920178892615</v>
      </c>
      <c r="H238" s="5">
        <f t="shared" si="33"/>
        <v>0.49067935087763526</v>
      </c>
      <c r="I238" s="5">
        <v>38.110300000000002</v>
      </c>
      <c r="J238" s="5">
        <v>13.2524</v>
      </c>
      <c r="K238" s="5">
        <f t="shared" si="34"/>
        <v>0.458983836332783</v>
      </c>
      <c r="L238" s="5">
        <f t="shared" si="35"/>
        <v>0.38921211302434994</v>
      </c>
      <c r="M238" s="7"/>
      <c r="N238" s="7"/>
      <c r="O238" s="7"/>
      <c r="P238" s="7"/>
      <c r="Q238" s="5">
        <v>44.511000000000003</v>
      </c>
      <c r="R238" s="5">
        <v>0.27179999999999999</v>
      </c>
      <c r="S238" s="5">
        <f t="shared" si="38"/>
        <v>0.64917108941908441</v>
      </c>
      <c r="T238" s="5">
        <f t="shared" si="39"/>
        <v>4.7949277497181791E-3</v>
      </c>
    </row>
    <row r="239" spans="1:20" ht="20" customHeight="1" x14ac:dyDescent="0.15">
      <c r="A239" s="25">
        <v>30.773299999999999</v>
      </c>
      <c r="B239" s="4">
        <v>5.2169999999999996</v>
      </c>
      <c r="C239" s="5">
        <f t="shared" si="30"/>
        <v>0.73065005923875237</v>
      </c>
      <c r="D239" s="5">
        <f t="shared" si="31"/>
        <v>4.2908959311745883E-2</v>
      </c>
      <c r="E239" s="5">
        <v>37.2012</v>
      </c>
      <c r="F239" s="5">
        <v>43.0077</v>
      </c>
      <c r="G239" s="5">
        <f t="shared" si="32"/>
        <v>0.45210733556949101</v>
      </c>
      <c r="H239" s="5">
        <f t="shared" si="33"/>
        <v>0.49281986877296069</v>
      </c>
      <c r="I239" s="5">
        <v>38.272500000000001</v>
      </c>
      <c r="J239" s="5">
        <v>13.476599999999999</v>
      </c>
      <c r="K239" s="5">
        <f t="shared" si="34"/>
        <v>0.46093730241027853</v>
      </c>
      <c r="L239" s="5">
        <f t="shared" si="35"/>
        <v>0.39579668304487903</v>
      </c>
      <c r="M239" s="7"/>
      <c r="N239" s="7"/>
      <c r="O239" s="7"/>
      <c r="P239" s="7"/>
      <c r="Q239" s="5">
        <v>44.700400000000002</v>
      </c>
      <c r="R239" s="5">
        <v>0.90239999999999998</v>
      </c>
      <c r="S239" s="5">
        <f t="shared" si="38"/>
        <v>0.65193339546334261</v>
      </c>
      <c r="T239" s="5">
        <f t="shared" si="39"/>
        <v>1.5919583522243139E-2</v>
      </c>
    </row>
    <row r="240" spans="1:20" ht="20" customHeight="1" x14ac:dyDescent="0.15">
      <c r="A240" s="25">
        <v>30.903700000000001</v>
      </c>
      <c r="B240" s="4">
        <v>2.319</v>
      </c>
      <c r="C240" s="5">
        <f t="shared" si="30"/>
        <v>0.73374614473249966</v>
      </c>
      <c r="D240" s="5">
        <f t="shared" si="31"/>
        <v>1.9073390194352828E-2</v>
      </c>
      <c r="E240" s="5">
        <v>37.358800000000002</v>
      </c>
      <c r="F240" s="5">
        <v>42.020200000000003</v>
      </c>
      <c r="G240" s="5">
        <f t="shared" si="32"/>
        <v>0.45402265324972046</v>
      </c>
      <c r="H240" s="5">
        <f t="shared" si="33"/>
        <v>0.48150422947085203</v>
      </c>
      <c r="I240" s="5">
        <v>38.434699999999999</v>
      </c>
      <c r="J240" s="5">
        <v>12.136699999999999</v>
      </c>
      <c r="K240" s="5">
        <f t="shared" si="34"/>
        <v>0.462890768487774</v>
      </c>
      <c r="L240" s="5">
        <f t="shared" si="35"/>
        <v>0.35644491957250218</v>
      </c>
      <c r="M240" s="7"/>
      <c r="N240" s="7"/>
      <c r="O240" s="7"/>
      <c r="P240" s="7"/>
      <c r="Q240" s="5">
        <v>44.889800000000001</v>
      </c>
      <c r="R240" s="5">
        <v>0.4229</v>
      </c>
      <c r="S240" s="5">
        <f t="shared" si="38"/>
        <v>0.6546957015076007</v>
      </c>
      <c r="T240" s="5">
        <f t="shared" si="39"/>
        <v>7.460540637806541E-3</v>
      </c>
    </row>
    <row r="241" spans="1:20" ht="20" customHeight="1" x14ac:dyDescent="0.15">
      <c r="A241" s="25">
        <v>31.034099999999999</v>
      </c>
      <c r="B241" s="4">
        <v>2.9780000000000002</v>
      </c>
      <c r="C241" s="5">
        <f t="shared" si="30"/>
        <v>0.73684223022624695</v>
      </c>
      <c r="D241" s="5">
        <f t="shared" si="31"/>
        <v>2.4493555842510881E-2</v>
      </c>
      <c r="E241" s="5">
        <v>37.516500000000001</v>
      </c>
      <c r="F241" s="5">
        <v>43.777500000000003</v>
      </c>
      <c r="G241" s="5">
        <f t="shared" si="32"/>
        <v>0.45593918623304652</v>
      </c>
      <c r="H241" s="5">
        <f t="shared" si="33"/>
        <v>0.50164091093474628</v>
      </c>
      <c r="I241" s="5">
        <v>38.596899999999998</v>
      </c>
      <c r="J241" s="5">
        <v>15.046900000000001</v>
      </c>
      <c r="K241" s="5">
        <f t="shared" si="34"/>
        <v>0.46484423456526952</v>
      </c>
      <c r="L241" s="5">
        <f t="shared" si="35"/>
        <v>0.44191510545003859</v>
      </c>
      <c r="M241" s="7"/>
      <c r="N241" s="7"/>
      <c r="O241" s="7"/>
      <c r="P241" s="7"/>
      <c r="Q241" s="5">
        <v>45.0792</v>
      </c>
      <c r="R241" s="5">
        <v>1.4401999999999999</v>
      </c>
      <c r="S241" s="5">
        <f t="shared" si="38"/>
        <v>0.6574580075518589</v>
      </c>
      <c r="T241" s="5">
        <f t="shared" si="39"/>
        <v>2.5407119003473588E-2</v>
      </c>
    </row>
    <row r="242" spans="1:20" ht="20" customHeight="1" x14ac:dyDescent="0.15">
      <c r="A242" s="25">
        <v>31.1645</v>
      </c>
      <c r="B242" s="4">
        <v>4.827</v>
      </c>
      <c r="C242" s="5">
        <f t="shared" si="30"/>
        <v>0.73993831571999424</v>
      </c>
      <c r="D242" s="5">
        <f t="shared" si="31"/>
        <v>3.9701274026796511E-2</v>
      </c>
      <c r="E242" s="5">
        <v>37.674100000000003</v>
      </c>
      <c r="F242" s="5">
        <v>46.302500000000002</v>
      </c>
      <c r="G242" s="5">
        <f t="shared" si="32"/>
        <v>0.45785450391327598</v>
      </c>
      <c r="H242" s="5">
        <f t="shared" si="33"/>
        <v>0.53057457092241656</v>
      </c>
      <c r="I242" s="5">
        <v>38.759</v>
      </c>
      <c r="J242" s="5">
        <v>12.280799999999999</v>
      </c>
      <c r="K242" s="5">
        <f t="shared" si="34"/>
        <v>0.4667964962863671</v>
      </c>
      <c r="L242" s="5">
        <f t="shared" si="35"/>
        <v>0.36067701832343096</v>
      </c>
      <c r="M242" s="7"/>
      <c r="N242" s="7"/>
      <c r="O242" s="7"/>
      <c r="P242" s="7"/>
      <c r="Q242" s="5">
        <v>45.268599999999999</v>
      </c>
      <c r="R242" s="5">
        <v>1.1548</v>
      </c>
      <c r="S242" s="5">
        <f t="shared" si="38"/>
        <v>0.66022031359611699</v>
      </c>
      <c r="T242" s="5">
        <f t="shared" si="39"/>
        <v>2.0372268452445007E-2</v>
      </c>
    </row>
    <row r="243" spans="1:20" ht="20" customHeight="1" x14ac:dyDescent="0.15">
      <c r="A243" s="25">
        <v>31.294899999999998</v>
      </c>
      <c r="B243" s="4">
        <v>3.4950000000000001</v>
      </c>
      <c r="C243" s="5">
        <f t="shared" si="30"/>
        <v>0.74303440121374142</v>
      </c>
      <c r="D243" s="5">
        <f t="shared" si="31"/>
        <v>2.8745795053584794E-2</v>
      </c>
      <c r="E243" s="5">
        <v>37.831699999999998</v>
      </c>
      <c r="F243" s="5">
        <v>45.927900000000001</v>
      </c>
      <c r="G243" s="5">
        <f t="shared" si="32"/>
        <v>0.45976982159350538</v>
      </c>
      <c r="H243" s="5">
        <f t="shared" si="33"/>
        <v>0.5262820762565229</v>
      </c>
      <c r="I243" s="5">
        <v>38.921199999999999</v>
      </c>
      <c r="J243" s="5">
        <v>12.5</v>
      </c>
      <c r="K243" s="5">
        <f t="shared" si="34"/>
        <v>0.46874996236386257</v>
      </c>
      <c r="L243" s="5">
        <f t="shared" si="35"/>
        <v>0.36711474244698128</v>
      </c>
      <c r="M243" s="7"/>
      <c r="N243" s="7"/>
      <c r="O243" s="7"/>
      <c r="P243" s="7"/>
      <c r="Q243" s="5">
        <v>45.457999999999998</v>
      </c>
      <c r="R243" s="5">
        <v>0.18629999999999999</v>
      </c>
      <c r="S243" s="5">
        <f t="shared" si="38"/>
        <v>0.66298261964037519</v>
      </c>
      <c r="T243" s="5">
        <f t="shared" si="39"/>
        <v>3.2865895503035201E-3</v>
      </c>
    </row>
    <row r="244" spans="1:20" ht="20" customHeight="1" x14ac:dyDescent="0.15">
      <c r="A244" s="25">
        <v>31.4253</v>
      </c>
      <c r="B244" s="4">
        <v>2.3370000000000002</v>
      </c>
      <c r="C244" s="5">
        <f t="shared" si="30"/>
        <v>0.74613048670748883</v>
      </c>
      <c r="D244" s="5">
        <f t="shared" si="31"/>
        <v>1.9221437207504341E-2</v>
      </c>
      <c r="E244" s="5">
        <v>37.989400000000003</v>
      </c>
      <c r="F244" s="5">
        <v>38.5625</v>
      </c>
      <c r="G244" s="5">
        <f t="shared" si="32"/>
        <v>0.46168635457683149</v>
      </c>
      <c r="H244" s="5">
        <f t="shared" si="33"/>
        <v>0.44188287654436986</v>
      </c>
      <c r="I244" s="5">
        <v>39.083399999999997</v>
      </c>
      <c r="J244" s="5">
        <v>12.6709</v>
      </c>
      <c r="K244" s="5">
        <f t="shared" si="34"/>
        <v>0.4707034284413581</v>
      </c>
      <c r="L244" s="5">
        <f t="shared" si="35"/>
        <v>0.37213393520571636</v>
      </c>
      <c r="M244" s="7"/>
      <c r="N244" s="7"/>
      <c r="O244" s="7"/>
      <c r="P244" s="7"/>
      <c r="Q244" s="5">
        <v>45.647500000000001</v>
      </c>
      <c r="R244" s="5">
        <v>0</v>
      </c>
      <c r="S244" s="5">
        <f t="shared" si="38"/>
        <v>0.66574638413555431</v>
      </c>
      <c r="T244" s="5">
        <f t="shared" si="39"/>
        <v>0</v>
      </c>
    </row>
    <row r="245" spans="1:20" ht="20" customHeight="1" x14ac:dyDescent="0.15">
      <c r="A245" s="25">
        <v>31.555700000000002</v>
      </c>
      <c r="B245" s="4">
        <v>3.766</v>
      </c>
      <c r="C245" s="5">
        <f t="shared" si="30"/>
        <v>0.74922657220123612</v>
      </c>
      <c r="D245" s="5">
        <f t="shared" si="31"/>
        <v>3.0974725084921412E-2</v>
      </c>
      <c r="E245" s="5">
        <v>38.146999999999998</v>
      </c>
      <c r="F245" s="5">
        <v>36.813000000000002</v>
      </c>
      <c r="G245" s="5">
        <f t="shared" si="32"/>
        <v>0.46360167225706084</v>
      </c>
      <c r="H245" s="5">
        <f t="shared" si="33"/>
        <v>0.42183557430736829</v>
      </c>
      <c r="I245" s="5">
        <v>39.2455</v>
      </c>
      <c r="J245" s="5">
        <v>11.1699</v>
      </c>
      <c r="K245" s="5">
        <f t="shared" si="34"/>
        <v>0.47265569016245568</v>
      </c>
      <c r="L245" s="5">
        <f t="shared" si="35"/>
        <v>0.32805079693268291</v>
      </c>
      <c r="M245" s="7"/>
      <c r="N245" s="7"/>
      <c r="O245" s="7"/>
      <c r="P245" s="7"/>
      <c r="Q245" s="5">
        <v>45.8369</v>
      </c>
      <c r="R245" s="5">
        <v>0</v>
      </c>
      <c r="S245" s="5">
        <f t="shared" si="38"/>
        <v>0.6685086901798124</v>
      </c>
      <c r="T245" s="5">
        <f t="shared" si="39"/>
        <v>0</v>
      </c>
    </row>
    <row r="246" spans="1:20" ht="20" customHeight="1" x14ac:dyDescent="0.15">
      <c r="A246" s="25">
        <v>31.6861</v>
      </c>
      <c r="B246" s="4">
        <v>4.18</v>
      </c>
      <c r="C246" s="5">
        <f t="shared" si="30"/>
        <v>0.7523226576949833</v>
      </c>
      <c r="D246" s="5">
        <f t="shared" si="31"/>
        <v>3.4379806387406134E-2</v>
      </c>
      <c r="E246" s="5">
        <v>38.304600000000001</v>
      </c>
      <c r="F246" s="5">
        <v>40.6599</v>
      </c>
      <c r="G246" s="5">
        <f t="shared" si="32"/>
        <v>0.46551698993729035</v>
      </c>
      <c r="H246" s="5">
        <f t="shared" si="33"/>
        <v>0.46591672147828656</v>
      </c>
      <c r="I246" s="5">
        <v>39.407699999999998</v>
      </c>
      <c r="J246" s="5">
        <v>10.459</v>
      </c>
      <c r="K246" s="5">
        <f t="shared" si="34"/>
        <v>0.47460915623995115</v>
      </c>
      <c r="L246" s="5">
        <f t="shared" si="35"/>
        <v>0.30717224730023818</v>
      </c>
      <c r="M246" s="7"/>
      <c r="N246" s="7"/>
      <c r="O246" s="7"/>
      <c r="P246" s="7"/>
      <c r="Q246" s="5">
        <v>46.026299999999999</v>
      </c>
      <c r="R246" s="5">
        <v>1.2492000000000001</v>
      </c>
      <c r="S246" s="5">
        <f t="shared" si="38"/>
        <v>0.6712709962240706</v>
      </c>
      <c r="T246" s="5">
        <f t="shared" si="39"/>
        <v>2.2037614955658386E-2</v>
      </c>
    </row>
    <row r="247" spans="1:20" ht="20" customHeight="1" x14ac:dyDescent="0.15">
      <c r="A247" s="25">
        <v>31.816500000000001</v>
      </c>
      <c r="B247" s="4">
        <v>4.141</v>
      </c>
      <c r="C247" s="5">
        <f t="shared" si="30"/>
        <v>0.7554187431887307</v>
      </c>
      <c r="D247" s="5">
        <f t="shared" si="31"/>
        <v>3.4059037858911199E-2</v>
      </c>
      <c r="E247" s="5">
        <v>38.462299999999999</v>
      </c>
      <c r="F247" s="5">
        <v>39.710799999999999</v>
      </c>
      <c r="G247" s="5">
        <f t="shared" si="32"/>
        <v>0.46743352292061635</v>
      </c>
      <c r="H247" s="5">
        <f t="shared" si="33"/>
        <v>0.45504110298549533</v>
      </c>
      <c r="I247" s="5">
        <v>39.569899999999997</v>
      </c>
      <c r="J247" s="5">
        <v>11.359400000000001</v>
      </c>
      <c r="K247" s="5">
        <f t="shared" si="34"/>
        <v>0.47656262231744667</v>
      </c>
      <c r="L247" s="5">
        <f t="shared" si="35"/>
        <v>0.33361625642817916</v>
      </c>
      <c r="M247" s="7"/>
      <c r="N247" s="7"/>
      <c r="O247" s="7"/>
      <c r="P247" s="7"/>
      <c r="Q247" s="5">
        <v>46.215699999999998</v>
      </c>
      <c r="R247" s="5">
        <v>2.2435999999999998</v>
      </c>
      <c r="S247" s="5">
        <f t="shared" si="38"/>
        <v>0.67403330226832869</v>
      </c>
      <c r="T247" s="5">
        <f t="shared" si="39"/>
        <v>3.9580205663236591E-2</v>
      </c>
    </row>
    <row r="248" spans="1:20" ht="20" customHeight="1" x14ac:dyDescent="0.15">
      <c r="A248" s="25">
        <v>31.9468</v>
      </c>
      <c r="B248" s="4">
        <v>4.7089999999999996</v>
      </c>
      <c r="C248" s="5">
        <f t="shared" si="30"/>
        <v>0.75851245438378634</v>
      </c>
      <c r="D248" s="5">
        <f t="shared" si="31"/>
        <v>3.8730743607247722E-2</v>
      </c>
      <c r="E248" s="5">
        <v>38.619900000000001</v>
      </c>
      <c r="F248" s="5">
        <v>38.363900000000001</v>
      </c>
      <c r="G248" s="5">
        <f t="shared" si="32"/>
        <v>0.46934884060084581</v>
      </c>
      <c r="H248" s="5">
        <f t="shared" si="33"/>
        <v>0.43960714392118128</v>
      </c>
      <c r="I248" s="5">
        <v>39.732100000000003</v>
      </c>
      <c r="J248" s="5">
        <v>11.8779</v>
      </c>
      <c r="K248" s="5">
        <f t="shared" si="34"/>
        <v>0.47851608839494225</v>
      </c>
      <c r="L248" s="5">
        <f t="shared" si="35"/>
        <v>0.34884417594487993</v>
      </c>
      <c r="M248" s="7"/>
      <c r="N248" s="7"/>
      <c r="O248" s="7"/>
      <c r="P248" s="7"/>
      <c r="Q248" s="5">
        <v>46.405099999999997</v>
      </c>
      <c r="R248" s="5">
        <v>1.7969999999999999</v>
      </c>
      <c r="S248" s="5">
        <f t="shared" si="38"/>
        <v>0.67679560831258689</v>
      </c>
      <c r="T248" s="5">
        <f t="shared" si="39"/>
        <v>3.1701564261381779E-2</v>
      </c>
    </row>
    <row r="249" spans="1:20" ht="20" customHeight="1" x14ac:dyDescent="0.15">
      <c r="A249" s="25">
        <v>32.077199999999998</v>
      </c>
      <c r="B249" s="4">
        <v>7.7489999999999997</v>
      </c>
      <c r="C249" s="5">
        <f t="shared" si="30"/>
        <v>0.76160853987753363</v>
      </c>
      <c r="D249" s="5">
        <f t="shared" si="31"/>
        <v>6.3734239161724909E-2</v>
      </c>
      <c r="E249" s="5">
        <v>38.777500000000003</v>
      </c>
      <c r="F249" s="5">
        <v>38.029899999999998</v>
      </c>
      <c r="G249" s="5">
        <f t="shared" si="32"/>
        <v>0.47126415828107532</v>
      </c>
      <c r="H249" s="5">
        <f t="shared" si="33"/>
        <v>0.43577987959013892</v>
      </c>
      <c r="I249" s="5">
        <v>39.894199999999998</v>
      </c>
      <c r="J249" s="5">
        <v>10.8809</v>
      </c>
      <c r="K249" s="5">
        <f t="shared" si="34"/>
        <v>0.48046835011603978</v>
      </c>
      <c r="L249" s="5">
        <f t="shared" si="35"/>
        <v>0.3195631040873087</v>
      </c>
      <c r="M249" s="7"/>
      <c r="N249" s="7"/>
      <c r="O249" s="7"/>
      <c r="P249" s="7"/>
      <c r="Q249" s="5">
        <v>46.594499999999996</v>
      </c>
      <c r="R249" s="5">
        <v>1.9171</v>
      </c>
      <c r="S249" s="5">
        <f t="shared" si="38"/>
        <v>0.67955791435684498</v>
      </c>
      <c r="T249" s="5">
        <f t="shared" si="39"/>
        <v>3.3820294293542018E-2</v>
      </c>
    </row>
    <row r="250" spans="1:20" ht="20" customHeight="1" x14ac:dyDescent="0.15">
      <c r="A250" s="25">
        <v>32.207599999999999</v>
      </c>
      <c r="B250" s="4">
        <v>12.141999999999999</v>
      </c>
      <c r="C250" s="5">
        <f t="shared" si="30"/>
        <v>0.76470462537128092</v>
      </c>
      <c r="D250" s="5">
        <f t="shared" si="31"/>
        <v>9.9865935204757242E-2</v>
      </c>
      <c r="E250" s="5">
        <v>38.935200000000002</v>
      </c>
      <c r="F250" s="5">
        <v>37.530799999999999</v>
      </c>
      <c r="G250" s="5">
        <f t="shared" si="32"/>
        <v>0.47318069126440132</v>
      </c>
      <c r="H250" s="5">
        <f t="shared" si="33"/>
        <v>0.43006075495653645</v>
      </c>
      <c r="I250" s="5">
        <v>40.056399999999996</v>
      </c>
      <c r="J250" s="5">
        <v>11.0488</v>
      </c>
      <c r="K250" s="5">
        <f t="shared" si="34"/>
        <v>0.48242181619353525</v>
      </c>
      <c r="L250" s="5">
        <f t="shared" si="35"/>
        <v>0.32449418930785651</v>
      </c>
      <c r="M250" s="7"/>
      <c r="N250" s="7"/>
      <c r="O250" s="7"/>
      <c r="P250" s="7"/>
      <c r="Q250" s="5">
        <v>46.783900000000003</v>
      </c>
      <c r="R250" s="5">
        <v>1.4467000000000001</v>
      </c>
      <c r="S250" s="5">
        <f t="shared" si="38"/>
        <v>0.68232022040110318</v>
      </c>
      <c r="T250" s="5">
        <f t="shared" si="39"/>
        <v>2.5521787989394001E-2</v>
      </c>
    </row>
    <row r="251" spans="1:20" ht="20" customHeight="1" x14ac:dyDescent="0.15">
      <c r="A251" s="25">
        <v>32.338000000000001</v>
      </c>
      <c r="B251" s="4">
        <v>7.9189999999999996</v>
      </c>
      <c r="C251" s="5">
        <f t="shared" si="30"/>
        <v>0.76780071086502832</v>
      </c>
      <c r="D251" s="5">
        <f t="shared" si="31"/>
        <v>6.513246095260028E-2</v>
      </c>
      <c r="E251" s="5">
        <v>39.092799999999997</v>
      </c>
      <c r="F251" s="5">
        <v>37.762500000000003</v>
      </c>
      <c r="G251" s="5">
        <f t="shared" si="32"/>
        <v>0.47509600894463072</v>
      </c>
      <c r="H251" s="5">
        <f t="shared" si="33"/>
        <v>0.43271577635025654</v>
      </c>
      <c r="I251" s="5">
        <v>40.218600000000002</v>
      </c>
      <c r="J251" s="5">
        <v>10.5</v>
      </c>
      <c r="K251" s="5">
        <f t="shared" si="34"/>
        <v>0.48437528227103083</v>
      </c>
      <c r="L251" s="5">
        <f t="shared" si="35"/>
        <v>0.30837638365546427</v>
      </c>
      <c r="M251" s="7"/>
      <c r="N251" s="7"/>
      <c r="O251" s="7"/>
      <c r="P251" s="7"/>
      <c r="Q251" s="5">
        <v>46.973300000000002</v>
      </c>
      <c r="R251" s="5">
        <v>1.1352</v>
      </c>
      <c r="S251" s="5">
        <f t="shared" si="38"/>
        <v>0.68508252644536138</v>
      </c>
      <c r="T251" s="5">
        <f t="shared" si="39"/>
        <v>2.0026497356438841E-2</v>
      </c>
    </row>
    <row r="252" spans="1:20" ht="20" customHeight="1" x14ac:dyDescent="0.15">
      <c r="A252" s="25">
        <v>32.468400000000003</v>
      </c>
      <c r="B252" s="4">
        <v>8.0969999999999995</v>
      </c>
      <c r="C252" s="5">
        <f t="shared" si="30"/>
        <v>0.77089679635877562</v>
      </c>
      <c r="D252" s="5">
        <f t="shared" si="31"/>
        <v>6.6596481415987424E-2</v>
      </c>
      <c r="E252" s="5">
        <v>39.250399999999999</v>
      </c>
      <c r="F252" s="5">
        <v>41.389400000000002</v>
      </c>
      <c r="G252" s="5">
        <f t="shared" si="32"/>
        <v>0.47701132662486018</v>
      </c>
      <c r="H252" s="5">
        <f t="shared" si="33"/>
        <v>0.47427597096779367</v>
      </c>
      <c r="I252" s="5">
        <v>40.380699999999997</v>
      </c>
      <c r="J252" s="5">
        <v>10.8286</v>
      </c>
      <c r="K252" s="5">
        <f t="shared" si="34"/>
        <v>0.48632754399212835</v>
      </c>
      <c r="L252" s="5">
        <f t="shared" si="35"/>
        <v>0.31802709600491053</v>
      </c>
      <c r="M252" s="7"/>
      <c r="N252" s="7"/>
      <c r="O252" s="7"/>
      <c r="P252" s="7"/>
      <c r="Q252" s="5">
        <v>47.162700000000001</v>
      </c>
      <c r="R252" s="5">
        <v>1.4167000000000001</v>
      </c>
      <c r="S252" s="5">
        <f t="shared" si="38"/>
        <v>0.68784483248961947</v>
      </c>
      <c r="T252" s="5">
        <f t="shared" si="39"/>
        <v>2.4992546515915176E-2</v>
      </c>
    </row>
    <row r="253" spans="1:20" ht="20" customHeight="1" x14ac:dyDescent="0.15">
      <c r="A253" s="25">
        <v>32.598799999999997</v>
      </c>
      <c r="B253" s="4">
        <v>13.811999999999999</v>
      </c>
      <c r="C253" s="5">
        <f t="shared" si="30"/>
        <v>0.7739928818525228</v>
      </c>
      <c r="D253" s="5">
        <f t="shared" si="31"/>
        <v>0.11360140809159175</v>
      </c>
      <c r="E253" s="5">
        <v>39.408000000000001</v>
      </c>
      <c r="F253" s="5">
        <v>41.880200000000002</v>
      </c>
      <c r="G253" s="5">
        <f t="shared" si="32"/>
        <v>0.47892664430508969</v>
      </c>
      <c r="H253" s="5">
        <f t="shared" si="33"/>
        <v>0.47989998693688224</v>
      </c>
      <c r="I253" s="5">
        <v>40.542900000000003</v>
      </c>
      <c r="J253" s="5">
        <v>8.6035000000000004</v>
      </c>
      <c r="K253" s="5">
        <f t="shared" si="34"/>
        <v>0.48828101006962393</v>
      </c>
      <c r="L253" s="5">
        <f t="shared" si="35"/>
        <v>0.25267773493140827</v>
      </c>
      <c r="M253" s="7"/>
      <c r="N253" s="7"/>
      <c r="O253" s="7"/>
      <c r="P253" s="7"/>
      <c r="Q253" s="5">
        <v>47.3521</v>
      </c>
      <c r="R253" s="5">
        <v>1.4883</v>
      </c>
      <c r="S253" s="5">
        <f t="shared" si="38"/>
        <v>0.69060713853387767</v>
      </c>
      <c r="T253" s="5">
        <f t="shared" si="39"/>
        <v>2.625566949928464E-2</v>
      </c>
    </row>
    <row r="254" spans="1:20" ht="20" customHeight="1" x14ac:dyDescent="0.15">
      <c r="A254" s="25">
        <v>32.729199999999999</v>
      </c>
      <c r="B254" s="4">
        <v>13.728999999999999</v>
      </c>
      <c r="C254" s="5">
        <f t="shared" si="30"/>
        <v>0.77708896734627009</v>
      </c>
      <c r="D254" s="5">
        <f t="shared" si="31"/>
        <v>0.11291874686428201</v>
      </c>
      <c r="E254" s="5">
        <v>39.5657</v>
      </c>
      <c r="F254" s="5">
        <v>43.6066</v>
      </c>
      <c r="G254" s="5">
        <f t="shared" si="32"/>
        <v>0.48084317728841569</v>
      </c>
      <c r="H254" s="5">
        <f t="shared" si="33"/>
        <v>0.49968258915577879</v>
      </c>
      <c r="I254" s="5">
        <v>40.705100000000002</v>
      </c>
      <c r="J254" s="5">
        <v>10.799799999999999</v>
      </c>
      <c r="K254" s="5">
        <f t="shared" si="34"/>
        <v>0.4902344761471194</v>
      </c>
      <c r="L254" s="5">
        <f t="shared" si="35"/>
        <v>0.31718126363831262</v>
      </c>
      <c r="M254" s="7"/>
      <c r="N254" s="7"/>
      <c r="O254" s="7"/>
      <c r="P254" s="7"/>
      <c r="Q254" s="5">
        <v>47.541499999999999</v>
      </c>
      <c r="R254" s="5">
        <v>1.1547000000000001</v>
      </c>
      <c r="S254" s="5">
        <f t="shared" si="38"/>
        <v>0.69336944457813576</v>
      </c>
      <c r="T254" s="5">
        <f t="shared" si="39"/>
        <v>2.037050431420008E-2</v>
      </c>
    </row>
    <row r="255" spans="1:20" ht="20" customHeight="1" x14ac:dyDescent="0.15">
      <c r="A255" s="25">
        <v>32.8596</v>
      </c>
      <c r="B255" s="4">
        <v>12.113</v>
      </c>
      <c r="C255" s="5">
        <f t="shared" si="30"/>
        <v>0.78018505284001738</v>
      </c>
      <c r="D255" s="5">
        <f t="shared" si="31"/>
        <v>9.9627415016902032E-2</v>
      </c>
      <c r="E255" s="5">
        <v>39.723300000000002</v>
      </c>
      <c r="F255" s="5">
        <v>41.287799999999997</v>
      </c>
      <c r="G255" s="5">
        <f t="shared" si="32"/>
        <v>0.48275849496864515</v>
      </c>
      <c r="H255" s="5">
        <f t="shared" si="33"/>
        <v>0.4731117492431412</v>
      </c>
      <c r="I255" s="5">
        <v>40.8673</v>
      </c>
      <c r="J255" s="5">
        <v>10.75</v>
      </c>
      <c r="K255" s="5">
        <f t="shared" si="34"/>
        <v>0.49218794222461493</v>
      </c>
      <c r="L255" s="5">
        <f t="shared" si="35"/>
        <v>0.31571867850440388</v>
      </c>
      <c r="M255" s="7"/>
      <c r="N255" s="7"/>
      <c r="O255" s="7"/>
      <c r="P255" s="7"/>
      <c r="Q255" s="5">
        <v>47.730899999999998</v>
      </c>
      <c r="R255" s="5">
        <v>0.88780000000000003</v>
      </c>
      <c r="S255" s="5">
        <f t="shared" si="38"/>
        <v>0.69613175062239396</v>
      </c>
      <c r="T255" s="5">
        <f t="shared" si="39"/>
        <v>1.5662019338483442E-2</v>
      </c>
    </row>
    <row r="256" spans="1:20" ht="20" customHeight="1" x14ac:dyDescent="0.15">
      <c r="A256" s="25">
        <v>32.99</v>
      </c>
      <c r="B256" s="4">
        <v>15.679</v>
      </c>
      <c r="C256" s="5">
        <f t="shared" si="30"/>
        <v>0.78328113833376467</v>
      </c>
      <c r="D256" s="5">
        <f t="shared" si="31"/>
        <v>0.12895717328902889</v>
      </c>
      <c r="E256" s="5">
        <v>39.880899999999997</v>
      </c>
      <c r="F256" s="5">
        <v>47.235300000000002</v>
      </c>
      <c r="G256" s="5">
        <f t="shared" si="32"/>
        <v>0.48467381264887455</v>
      </c>
      <c r="H256" s="5">
        <f t="shared" si="33"/>
        <v>0.54126340974875264</v>
      </c>
      <c r="I256" s="5">
        <v>41.029400000000003</v>
      </c>
      <c r="J256" s="5">
        <v>10.0625</v>
      </c>
      <c r="K256" s="5">
        <f t="shared" si="34"/>
        <v>0.49414020394571251</v>
      </c>
      <c r="L256" s="5">
        <f t="shared" si="35"/>
        <v>0.29552736766981991</v>
      </c>
      <c r="M256" s="7"/>
      <c r="N256" s="7"/>
      <c r="O256" s="7"/>
      <c r="P256" s="7"/>
      <c r="Q256" s="5">
        <v>47.920400000000001</v>
      </c>
      <c r="R256" s="5">
        <v>1.2508999999999999</v>
      </c>
      <c r="S256" s="5">
        <f t="shared" si="38"/>
        <v>0.69889551511757309</v>
      </c>
      <c r="T256" s="5">
        <f t="shared" si="39"/>
        <v>2.2067605305822184E-2</v>
      </c>
    </row>
    <row r="257" spans="1:20" ht="20" customHeight="1" x14ac:dyDescent="0.15">
      <c r="A257" s="25">
        <v>33.120399999999997</v>
      </c>
      <c r="B257" s="4">
        <v>20.96</v>
      </c>
      <c r="C257" s="5">
        <f t="shared" si="30"/>
        <v>0.78637722382751185</v>
      </c>
      <c r="D257" s="5">
        <f t="shared" si="31"/>
        <v>0.17239252198086905</v>
      </c>
      <c r="E257" s="5">
        <v>40.038600000000002</v>
      </c>
      <c r="F257" s="5">
        <v>42.8429</v>
      </c>
      <c r="G257" s="5">
        <f t="shared" si="32"/>
        <v>0.48659034563220066</v>
      </c>
      <c r="H257" s="5">
        <f t="shared" si="33"/>
        <v>0.49093144613297335</v>
      </c>
      <c r="I257" s="5">
        <v>41.191600000000001</v>
      </c>
      <c r="J257" s="5">
        <v>11.084</v>
      </c>
      <c r="K257" s="5">
        <f t="shared" si="34"/>
        <v>0.49609367002320798</v>
      </c>
      <c r="L257" s="5">
        <f t="shared" si="35"/>
        <v>0.32552798442258724</v>
      </c>
      <c r="M257" s="7"/>
      <c r="N257" s="7"/>
      <c r="O257" s="7"/>
      <c r="P257" s="7"/>
      <c r="Q257" s="5">
        <v>48.1098</v>
      </c>
      <c r="R257" s="5">
        <v>0.12609999999999999</v>
      </c>
      <c r="S257" s="5">
        <f t="shared" si="38"/>
        <v>0.70165782116183117</v>
      </c>
      <c r="T257" s="5">
        <f t="shared" si="39"/>
        <v>2.2245783268560054E-3</v>
      </c>
    </row>
    <row r="258" spans="1:20" ht="20" customHeight="1" x14ac:dyDescent="0.15">
      <c r="A258" s="25">
        <v>33.250799999999998</v>
      </c>
      <c r="B258" s="4">
        <v>19.675999999999998</v>
      </c>
      <c r="C258" s="5">
        <f t="shared" si="30"/>
        <v>0.78947330932125925</v>
      </c>
      <c r="D258" s="5">
        <f t="shared" si="31"/>
        <v>0.161831835042728</v>
      </c>
      <c r="E258" s="5">
        <v>40.196199999999997</v>
      </c>
      <c r="F258" s="5">
        <v>38.930599999999998</v>
      </c>
      <c r="G258" s="5">
        <f t="shared" si="32"/>
        <v>0.48850566331243006</v>
      </c>
      <c r="H258" s="5">
        <f t="shared" si="33"/>
        <v>0.44610088852118629</v>
      </c>
      <c r="I258" s="5">
        <v>41.3538</v>
      </c>
      <c r="J258" s="5">
        <v>12.6084</v>
      </c>
      <c r="K258" s="5">
        <f t="shared" si="34"/>
        <v>0.4980471361007035</v>
      </c>
      <c r="L258" s="5">
        <f t="shared" si="35"/>
        <v>0.3702983614934815</v>
      </c>
      <c r="M258" s="7"/>
      <c r="N258" s="7"/>
      <c r="O258" s="7"/>
      <c r="P258" s="7"/>
      <c r="Q258" s="5">
        <v>48.299199999999999</v>
      </c>
      <c r="R258" s="5">
        <v>0.53590000000000004</v>
      </c>
      <c r="S258" s="5">
        <f t="shared" si="38"/>
        <v>0.70442012720608926</v>
      </c>
      <c r="T258" s="5">
        <f t="shared" si="39"/>
        <v>9.4540168545767921E-3</v>
      </c>
    </row>
    <row r="259" spans="1:20" ht="20" customHeight="1" x14ac:dyDescent="0.15">
      <c r="A259" s="25">
        <v>33.3812</v>
      </c>
      <c r="B259" s="4">
        <v>19.605</v>
      </c>
      <c r="C259" s="5">
        <f t="shared" ref="C259:C326" si="40">$A259/42.1177</f>
        <v>0.79256939481500654</v>
      </c>
      <c r="D259" s="5">
        <f t="shared" ref="D259:D326" si="41">B259/121.583</f>
        <v>0.16124787182418596</v>
      </c>
      <c r="E259" s="5">
        <v>40.3538</v>
      </c>
      <c r="F259" s="5">
        <v>36.405700000000003</v>
      </c>
      <c r="G259" s="5">
        <f t="shared" ref="G259:G322" si="42">E259/82.284</f>
        <v>0.49042098099265952</v>
      </c>
      <c r="H259" s="5">
        <f t="shared" ref="H259:H322" si="43">F259/87.2686</f>
        <v>0.41716837442104032</v>
      </c>
      <c r="I259" s="5">
        <v>41.515900000000002</v>
      </c>
      <c r="J259" s="5">
        <v>11</v>
      </c>
      <c r="K259" s="5">
        <f t="shared" ref="K259:K322" si="44">I259/83.0319</f>
        <v>0.49999939782180108</v>
      </c>
      <c r="L259" s="5">
        <f t="shared" ref="L259:L322" si="45">J259/34.0493</f>
        <v>0.32306097335334349</v>
      </c>
      <c r="M259" s="7"/>
      <c r="N259" s="7"/>
      <c r="O259" s="7"/>
      <c r="P259" s="7"/>
      <c r="Q259" s="5">
        <v>48.488599999999998</v>
      </c>
      <c r="R259" s="5">
        <v>0.75149999999999995</v>
      </c>
      <c r="S259" s="5">
        <f t="shared" ref="S259:S322" si="46">Q259/68.5659</f>
        <v>0.70718243325034746</v>
      </c>
      <c r="T259" s="5">
        <f t="shared" ref="T259:T322" si="47">R259/56.6849</f>
        <v>1.3257498910644634E-2</v>
      </c>
    </row>
    <row r="260" spans="1:20" ht="20" customHeight="1" x14ac:dyDescent="0.15">
      <c r="A260" s="25">
        <v>33.511600000000001</v>
      </c>
      <c r="B260" s="4">
        <v>24.971</v>
      </c>
      <c r="C260" s="5">
        <f t="shared" si="40"/>
        <v>0.79566548030875384</v>
      </c>
      <c r="D260" s="5">
        <f t="shared" si="41"/>
        <v>0.20538233141146378</v>
      </c>
      <c r="E260" s="5">
        <v>40.511499999999998</v>
      </c>
      <c r="F260" s="5">
        <v>40.581299999999999</v>
      </c>
      <c r="G260" s="5">
        <f t="shared" si="42"/>
        <v>0.49233751397598557</v>
      </c>
      <c r="H260" s="5">
        <f t="shared" si="43"/>
        <v>0.46501605388421491</v>
      </c>
      <c r="I260" s="5">
        <v>41.678100000000001</v>
      </c>
      <c r="J260" s="5">
        <v>11.811</v>
      </c>
      <c r="K260" s="5">
        <f t="shared" si="44"/>
        <v>0.50195286389929661</v>
      </c>
      <c r="L260" s="5">
        <f t="shared" si="45"/>
        <v>0.34687937784330364</v>
      </c>
      <c r="M260" s="7"/>
      <c r="N260" s="7"/>
      <c r="O260" s="7"/>
      <c r="P260" s="7"/>
      <c r="Q260" s="5">
        <v>48.677999999999997</v>
      </c>
      <c r="R260" s="5">
        <v>0.41049999999999998</v>
      </c>
      <c r="S260" s="5">
        <f t="shared" si="46"/>
        <v>0.70994473929460555</v>
      </c>
      <c r="T260" s="5">
        <f t="shared" si="47"/>
        <v>7.2417874954352921E-3</v>
      </c>
    </row>
    <row r="261" spans="1:20" ht="20" customHeight="1" x14ac:dyDescent="0.15">
      <c r="A261" s="25">
        <v>33.642000000000003</v>
      </c>
      <c r="B261" s="4">
        <v>35.203000000000003</v>
      </c>
      <c r="C261" s="5">
        <f t="shared" si="40"/>
        <v>0.79876156580250113</v>
      </c>
      <c r="D261" s="5">
        <f t="shared" si="41"/>
        <v>0.28953883355403309</v>
      </c>
      <c r="E261" s="5">
        <v>40.6691</v>
      </c>
      <c r="F261" s="5">
        <v>41.298699999999997</v>
      </c>
      <c r="G261" s="5">
        <f t="shared" si="42"/>
        <v>0.49425283165621503</v>
      </c>
      <c r="H261" s="5">
        <f t="shared" si="43"/>
        <v>0.47323665098328599</v>
      </c>
      <c r="I261" s="5">
        <v>41.840299999999999</v>
      </c>
      <c r="J261" s="5">
        <v>10.664099999999999</v>
      </c>
      <c r="K261" s="5">
        <f t="shared" si="44"/>
        <v>0.50390632997679208</v>
      </c>
      <c r="L261" s="5">
        <f t="shared" si="45"/>
        <v>0.31319586599430821</v>
      </c>
      <c r="M261" s="7"/>
      <c r="N261" s="7"/>
      <c r="O261" s="7"/>
      <c r="P261" s="7"/>
      <c r="Q261" s="5">
        <v>48.867400000000004</v>
      </c>
      <c r="R261" s="5">
        <v>1.7303999999999999</v>
      </c>
      <c r="S261" s="5">
        <f t="shared" si="46"/>
        <v>0.71270704533886386</v>
      </c>
      <c r="T261" s="5">
        <f t="shared" si="47"/>
        <v>3.0526648190258781E-2</v>
      </c>
    </row>
    <row r="262" spans="1:20" ht="20" customHeight="1" x14ac:dyDescent="0.15">
      <c r="A262" s="25">
        <v>33.772399999999998</v>
      </c>
      <c r="B262" s="4">
        <v>42.460999999999999</v>
      </c>
      <c r="C262" s="5">
        <f t="shared" si="40"/>
        <v>0.80185765129624831</v>
      </c>
      <c r="D262" s="5">
        <f t="shared" si="41"/>
        <v>0.34923467919034734</v>
      </c>
      <c r="E262" s="5">
        <v>40.826700000000002</v>
      </c>
      <c r="F262" s="5">
        <v>37.964100000000002</v>
      </c>
      <c r="G262" s="5">
        <f t="shared" si="42"/>
        <v>0.49616814933644449</v>
      </c>
      <c r="H262" s="5">
        <f t="shared" si="43"/>
        <v>0.4350258855991731</v>
      </c>
      <c r="I262" s="5">
        <v>42.002499999999998</v>
      </c>
      <c r="J262" s="5">
        <v>9.6083999999999996</v>
      </c>
      <c r="K262" s="5">
        <f t="shared" si="44"/>
        <v>0.50585979605428755</v>
      </c>
      <c r="L262" s="5">
        <f t="shared" si="45"/>
        <v>0.28219082330620598</v>
      </c>
      <c r="M262" s="7"/>
      <c r="N262" s="7"/>
      <c r="O262" s="7"/>
      <c r="P262" s="7"/>
      <c r="Q262" s="5">
        <v>49.056800000000003</v>
      </c>
      <c r="R262" s="5">
        <v>2.0074999999999998</v>
      </c>
      <c r="S262" s="5">
        <f t="shared" si="46"/>
        <v>0.71546935138312195</v>
      </c>
      <c r="T262" s="5">
        <f t="shared" si="47"/>
        <v>3.5415075266958217E-2</v>
      </c>
    </row>
    <row r="263" spans="1:20" ht="20" customHeight="1" x14ac:dyDescent="0.15">
      <c r="A263" s="25">
        <v>33.902799999999999</v>
      </c>
      <c r="B263" s="4">
        <v>36.701000000000001</v>
      </c>
      <c r="C263" s="5">
        <f t="shared" si="40"/>
        <v>0.8049537367899956</v>
      </c>
      <c r="D263" s="5">
        <f t="shared" si="41"/>
        <v>0.30185963498186424</v>
      </c>
      <c r="E263" s="5">
        <v>40.984400000000001</v>
      </c>
      <c r="F263" s="5">
        <v>43.892000000000003</v>
      </c>
      <c r="G263" s="5">
        <f t="shared" si="42"/>
        <v>0.49808468231977054</v>
      </c>
      <c r="H263" s="5">
        <f t="shared" si="43"/>
        <v>0.50295295215002878</v>
      </c>
      <c r="I263" s="5">
        <v>42.1646</v>
      </c>
      <c r="J263" s="5">
        <v>10.140599999999999</v>
      </c>
      <c r="K263" s="5">
        <f t="shared" si="44"/>
        <v>0.50781205777538518</v>
      </c>
      <c r="L263" s="5">
        <f t="shared" si="45"/>
        <v>0.29782110058062861</v>
      </c>
      <c r="M263" s="7"/>
      <c r="N263" s="7"/>
      <c r="O263" s="7"/>
      <c r="P263" s="7"/>
      <c r="Q263" s="5">
        <v>49.246200000000002</v>
      </c>
      <c r="R263" s="5">
        <v>1.5855999999999999</v>
      </c>
      <c r="S263" s="5">
        <f t="shared" si="46"/>
        <v>0.71823165742738015</v>
      </c>
      <c r="T263" s="5">
        <f t="shared" si="47"/>
        <v>2.7972176011600972E-2</v>
      </c>
    </row>
    <row r="264" spans="1:20" ht="20" customHeight="1" x14ac:dyDescent="0.15">
      <c r="A264" s="25">
        <v>34.033200000000001</v>
      </c>
      <c r="B264" s="4">
        <v>32.79</v>
      </c>
      <c r="C264" s="5">
        <f t="shared" si="40"/>
        <v>0.808049822283743</v>
      </c>
      <c r="D264" s="5">
        <f t="shared" si="41"/>
        <v>0.26969230895766677</v>
      </c>
      <c r="E264" s="5">
        <v>41.142000000000003</v>
      </c>
      <c r="F264" s="5">
        <v>38</v>
      </c>
      <c r="G264" s="5">
        <f t="shared" si="42"/>
        <v>0.5</v>
      </c>
      <c r="H264" s="5">
        <f t="shared" si="43"/>
        <v>0.43543725922038395</v>
      </c>
      <c r="I264" s="5">
        <v>42.326799999999999</v>
      </c>
      <c r="J264" s="5">
        <v>10.832000000000001</v>
      </c>
      <c r="K264" s="5">
        <f t="shared" si="44"/>
        <v>0.50976552385288065</v>
      </c>
      <c r="L264" s="5">
        <f t="shared" si="45"/>
        <v>0.31812695121485612</v>
      </c>
      <c r="M264" s="7"/>
      <c r="N264" s="7"/>
      <c r="O264" s="7"/>
      <c r="P264" s="7"/>
      <c r="Q264" s="5">
        <v>49.435600000000001</v>
      </c>
      <c r="R264" s="5">
        <v>1.9802</v>
      </c>
      <c r="S264" s="5">
        <f t="shared" si="46"/>
        <v>0.72099396347163824</v>
      </c>
      <c r="T264" s="5">
        <f t="shared" si="47"/>
        <v>3.4933465526092486E-2</v>
      </c>
    </row>
    <row r="265" spans="1:20" ht="20" customHeight="1" x14ac:dyDescent="0.15">
      <c r="A265" s="25">
        <v>34.163600000000002</v>
      </c>
      <c r="B265" s="4">
        <v>37.792000000000002</v>
      </c>
      <c r="C265" s="5">
        <f t="shared" si="40"/>
        <v>0.81114590777749029</v>
      </c>
      <c r="D265" s="5">
        <f t="shared" si="41"/>
        <v>0.31083292894565856</v>
      </c>
      <c r="E265" s="5">
        <v>41.299599999999998</v>
      </c>
      <c r="F265" s="5">
        <v>33.031599999999997</v>
      </c>
      <c r="G265" s="5">
        <f t="shared" si="42"/>
        <v>0.50191531768022934</v>
      </c>
      <c r="H265" s="5">
        <f t="shared" si="43"/>
        <v>0.37850498346484296</v>
      </c>
      <c r="I265" s="5">
        <v>42.488999999999997</v>
      </c>
      <c r="J265" s="5">
        <v>13.3613</v>
      </c>
      <c r="K265" s="5">
        <f t="shared" si="44"/>
        <v>0.51171898993037612</v>
      </c>
      <c r="L265" s="5">
        <f t="shared" si="45"/>
        <v>0.39241041666054804</v>
      </c>
      <c r="M265" s="7"/>
      <c r="N265" s="7"/>
      <c r="O265" s="7"/>
      <c r="P265" s="7"/>
      <c r="Q265" s="5">
        <v>49.625</v>
      </c>
      <c r="R265" s="5">
        <v>2.5920000000000001</v>
      </c>
      <c r="S265" s="5">
        <f t="shared" si="46"/>
        <v>0.72375626951589644</v>
      </c>
      <c r="T265" s="5">
        <f t="shared" si="47"/>
        <v>4.5726463308570713E-2</v>
      </c>
    </row>
    <row r="266" spans="1:20" ht="20" customHeight="1" x14ac:dyDescent="0.15">
      <c r="A266" s="25">
        <v>34.293999999999997</v>
      </c>
      <c r="B266" s="4">
        <v>54.734999999999999</v>
      </c>
      <c r="C266" s="5">
        <f t="shared" si="40"/>
        <v>0.81424199327123747</v>
      </c>
      <c r="D266" s="5">
        <f t="shared" si="41"/>
        <v>0.45018629249154901</v>
      </c>
      <c r="E266" s="5">
        <v>41.457299999999996</v>
      </c>
      <c r="F266" s="5">
        <v>37.105200000000004</v>
      </c>
      <c r="G266" s="5">
        <f t="shared" si="42"/>
        <v>0.5038318506635554</v>
      </c>
      <c r="H266" s="5">
        <f t="shared" si="43"/>
        <v>0.42518385765326822</v>
      </c>
      <c r="I266" s="5">
        <v>42.6511</v>
      </c>
      <c r="J266" s="5">
        <v>11.844200000000001</v>
      </c>
      <c r="K266" s="5">
        <f t="shared" si="44"/>
        <v>0.51367125165147376</v>
      </c>
      <c r="L266" s="5">
        <f t="shared" si="45"/>
        <v>0.34785443459924287</v>
      </c>
      <c r="M266" s="7"/>
      <c r="N266" s="7"/>
      <c r="O266" s="7"/>
      <c r="P266" s="7"/>
      <c r="Q266" s="5">
        <v>49.814399999999999</v>
      </c>
      <c r="R266" s="5">
        <v>0.78449999999999998</v>
      </c>
      <c r="S266" s="5">
        <f t="shared" si="46"/>
        <v>0.72651857556015453</v>
      </c>
      <c r="T266" s="5">
        <f t="shared" si="47"/>
        <v>1.3839664531471344E-2</v>
      </c>
    </row>
    <row r="267" spans="1:20" ht="20" customHeight="1" x14ac:dyDescent="0.15">
      <c r="A267" s="25">
        <v>34.424399999999999</v>
      </c>
      <c r="B267" s="4">
        <v>54.89</v>
      </c>
      <c r="C267" s="5">
        <f t="shared" si="40"/>
        <v>0.81733807876498477</v>
      </c>
      <c r="D267" s="5">
        <f t="shared" si="41"/>
        <v>0.45146114177146479</v>
      </c>
      <c r="E267" s="5">
        <v>41.614899999999999</v>
      </c>
      <c r="F267" s="5">
        <v>33.1282</v>
      </c>
      <c r="G267" s="5">
        <f t="shared" si="42"/>
        <v>0.50574716834378486</v>
      </c>
      <c r="H267" s="5">
        <f t="shared" si="43"/>
        <v>0.37961191081328216</v>
      </c>
      <c r="I267" s="5">
        <v>42.813299999999998</v>
      </c>
      <c r="J267" s="5">
        <v>10.4375</v>
      </c>
      <c r="K267" s="5">
        <f t="shared" si="44"/>
        <v>0.51562471772896923</v>
      </c>
      <c r="L267" s="5">
        <f t="shared" si="45"/>
        <v>0.30654080994322935</v>
      </c>
      <c r="M267" s="7"/>
      <c r="N267" s="7"/>
      <c r="O267" s="7"/>
      <c r="P267" s="7"/>
      <c r="Q267" s="5">
        <v>50.003799999999998</v>
      </c>
      <c r="R267" s="5">
        <v>0.83560000000000001</v>
      </c>
      <c r="S267" s="5">
        <f t="shared" si="46"/>
        <v>0.72928088160441262</v>
      </c>
      <c r="T267" s="5">
        <f t="shared" si="47"/>
        <v>1.4741139174630281E-2</v>
      </c>
    </row>
    <row r="268" spans="1:20" ht="20" customHeight="1" x14ac:dyDescent="0.15">
      <c r="A268" s="25">
        <v>34.5548</v>
      </c>
      <c r="B268" s="4">
        <v>53.991</v>
      </c>
      <c r="C268" s="5">
        <f t="shared" si="40"/>
        <v>0.82043416425873206</v>
      </c>
      <c r="D268" s="5">
        <f t="shared" si="41"/>
        <v>0.44406701594795328</v>
      </c>
      <c r="E268" s="5">
        <v>41.772500000000001</v>
      </c>
      <c r="F268" s="5">
        <v>35.948700000000002</v>
      </c>
      <c r="G268" s="5">
        <f t="shared" si="42"/>
        <v>0.50766248602401431</v>
      </c>
      <c r="H268" s="5">
        <f t="shared" si="43"/>
        <v>0.41193166843515305</v>
      </c>
      <c r="I268" s="5">
        <v>42.975499999999997</v>
      </c>
      <c r="J268" s="5">
        <v>10.587899999999999</v>
      </c>
      <c r="K268" s="5">
        <f t="shared" si="44"/>
        <v>0.5175781838064647</v>
      </c>
      <c r="L268" s="5">
        <f t="shared" si="45"/>
        <v>0.31095793452435144</v>
      </c>
      <c r="M268" s="7"/>
      <c r="N268" s="7"/>
      <c r="O268" s="7"/>
      <c r="P268" s="7"/>
      <c r="Q268" s="5">
        <v>50.193300000000001</v>
      </c>
      <c r="R268" s="5">
        <v>2.4085999999999999</v>
      </c>
      <c r="S268" s="5">
        <f t="shared" si="46"/>
        <v>0.73204464609959174</v>
      </c>
      <c r="T268" s="5">
        <f t="shared" si="47"/>
        <v>4.2491033767370144E-2</v>
      </c>
    </row>
    <row r="269" spans="1:20" ht="20" customHeight="1" x14ac:dyDescent="0.15">
      <c r="A269" s="25">
        <v>34.685200000000002</v>
      </c>
      <c r="B269" s="4">
        <v>46.439</v>
      </c>
      <c r="C269" s="5">
        <f t="shared" si="40"/>
        <v>0.82353024975247946</v>
      </c>
      <c r="D269" s="5">
        <f t="shared" si="41"/>
        <v>0.38195306909683097</v>
      </c>
      <c r="E269" s="5">
        <v>41.930199999999999</v>
      </c>
      <c r="F269" s="5">
        <v>33.6081</v>
      </c>
      <c r="G269" s="5">
        <f t="shared" si="42"/>
        <v>0.50957901900734037</v>
      </c>
      <c r="H269" s="5">
        <f t="shared" si="43"/>
        <v>0.38511102504222594</v>
      </c>
      <c r="I269" s="5">
        <v>43.137700000000002</v>
      </c>
      <c r="J269" s="5">
        <v>10.9473</v>
      </c>
      <c r="K269" s="5">
        <f t="shared" si="44"/>
        <v>0.51953164988396028</v>
      </c>
      <c r="L269" s="5">
        <f t="shared" si="45"/>
        <v>0.32151321759918705</v>
      </c>
      <c r="M269" s="7"/>
      <c r="N269" s="7"/>
      <c r="O269" s="7"/>
      <c r="P269" s="7"/>
      <c r="Q269" s="5">
        <v>50.3827</v>
      </c>
      <c r="R269" s="5">
        <v>5.4408000000000003</v>
      </c>
      <c r="S269" s="5">
        <f t="shared" si="46"/>
        <v>0.73480695214384995</v>
      </c>
      <c r="T269" s="5">
        <f t="shared" si="47"/>
        <v>9.5983233630120193E-2</v>
      </c>
    </row>
    <row r="270" spans="1:20" ht="20" customHeight="1" x14ac:dyDescent="0.15">
      <c r="A270" s="25">
        <v>34.8155</v>
      </c>
      <c r="B270" s="4">
        <v>46.356000000000002</v>
      </c>
      <c r="C270" s="5">
        <f t="shared" si="40"/>
        <v>0.8266239609475351</v>
      </c>
      <c r="D270" s="5">
        <f t="shared" si="41"/>
        <v>0.38127040786952127</v>
      </c>
      <c r="E270" s="5">
        <v>42.087800000000001</v>
      </c>
      <c r="F270" s="5">
        <v>32.2209</v>
      </c>
      <c r="G270" s="5">
        <f t="shared" si="42"/>
        <v>0.51149433668756983</v>
      </c>
      <c r="H270" s="5">
        <f t="shared" si="43"/>
        <v>0.36921527330563336</v>
      </c>
      <c r="I270" s="5">
        <v>43.299799999999998</v>
      </c>
      <c r="J270" s="5">
        <v>11.311</v>
      </c>
      <c r="K270" s="5">
        <f t="shared" si="44"/>
        <v>0.5214839116050578</v>
      </c>
      <c r="L270" s="5">
        <f t="shared" si="45"/>
        <v>0.33219478814542441</v>
      </c>
      <c r="M270" s="7"/>
      <c r="N270" s="7"/>
      <c r="O270" s="7"/>
      <c r="P270" s="7"/>
      <c r="Q270" s="5">
        <v>50.572099999999999</v>
      </c>
      <c r="R270" s="5">
        <v>4.2819000000000003</v>
      </c>
      <c r="S270" s="5">
        <f t="shared" si="46"/>
        <v>0.73756925818810803</v>
      </c>
      <c r="T270" s="5">
        <f t="shared" si="47"/>
        <v>7.5538635509633079E-2</v>
      </c>
    </row>
    <row r="271" spans="1:20" ht="20" customHeight="1" x14ac:dyDescent="0.15">
      <c r="A271" s="25">
        <v>34.945900000000002</v>
      </c>
      <c r="B271" s="4">
        <v>33.167999999999999</v>
      </c>
      <c r="C271" s="5">
        <f t="shared" si="40"/>
        <v>0.8297200464412825</v>
      </c>
      <c r="D271" s="5">
        <f t="shared" si="41"/>
        <v>0.27280129623384847</v>
      </c>
      <c r="E271" s="5">
        <v>42.245399999999997</v>
      </c>
      <c r="F271" s="5">
        <v>34.747100000000003</v>
      </c>
      <c r="G271" s="5">
        <f t="shared" si="42"/>
        <v>0.51340965436779928</v>
      </c>
      <c r="H271" s="5">
        <f t="shared" si="43"/>
        <v>0.39816268394359483</v>
      </c>
      <c r="I271" s="5">
        <v>43.462000000000003</v>
      </c>
      <c r="J271" s="5">
        <v>8.9609000000000005</v>
      </c>
      <c r="K271" s="5">
        <f t="shared" si="44"/>
        <v>0.52343737768255338</v>
      </c>
      <c r="L271" s="5">
        <f t="shared" si="45"/>
        <v>0.26317427964745238</v>
      </c>
      <c r="M271" s="7"/>
      <c r="N271" s="7"/>
      <c r="O271" s="7"/>
      <c r="P271" s="7"/>
      <c r="Q271" s="5">
        <v>50.761499999999998</v>
      </c>
      <c r="R271" s="5">
        <v>5.0180999999999996</v>
      </c>
      <c r="S271" s="5">
        <f t="shared" si="46"/>
        <v>0.74033156423236623</v>
      </c>
      <c r="T271" s="5">
        <f t="shared" si="47"/>
        <v>8.8526221268803496E-2</v>
      </c>
    </row>
    <row r="272" spans="1:20" ht="20" customHeight="1" x14ac:dyDescent="0.15">
      <c r="A272" s="25">
        <v>35.076300000000003</v>
      </c>
      <c r="B272" s="4">
        <v>37.261000000000003</v>
      </c>
      <c r="C272" s="5">
        <f t="shared" si="40"/>
        <v>0.83281613193502979</v>
      </c>
      <c r="D272" s="5">
        <f t="shared" si="41"/>
        <v>0.306465542057689</v>
      </c>
      <c r="E272" s="5">
        <v>42.403100000000002</v>
      </c>
      <c r="F272" s="5">
        <v>32.929099999999998</v>
      </c>
      <c r="G272" s="5">
        <f t="shared" si="42"/>
        <v>0.51532618735112534</v>
      </c>
      <c r="H272" s="5">
        <f t="shared" si="43"/>
        <v>0.37733044875247218</v>
      </c>
      <c r="I272" s="5">
        <v>43.624200000000002</v>
      </c>
      <c r="J272" s="5">
        <v>10.261200000000001</v>
      </c>
      <c r="K272" s="5">
        <f t="shared" si="44"/>
        <v>0.52539084376004896</v>
      </c>
      <c r="L272" s="5">
        <f t="shared" si="45"/>
        <v>0.30136302361575712</v>
      </c>
      <c r="M272" s="7"/>
      <c r="N272" s="7"/>
      <c r="O272" s="7"/>
      <c r="P272" s="7"/>
      <c r="Q272" s="5">
        <v>50.950899999999997</v>
      </c>
      <c r="R272" s="5">
        <v>3.3176999999999999</v>
      </c>
      <c r="S272" s="5">
        <f t="shared" si="46"/>
        <v>0.74309387027662432</v>
      </c>
      <c r="T272" s="5">
        <f t="shared" si="47"/>
        <v>5.852881455202355E-2</v>
      </c>
    </row>
    <row r="273" spans="1:20" ht="20" customHeight="1" x14ac:dyDescent="0.15">
      <c r="A273" s="25">
        <v>35.206699999999998</v>
      </c>
      <c r="B273" s="4">
        <v>37.28</v>
      </c>
      <c r="C273" s="5">
        <f t="shared" si="40"/>
        <v>0.83591221742877697</v>
      </c>
      <c r="D273" s="5">
        <f t="shared" si="41"/>
        <v>0.30662181390490451</v>
      </c>
      <c r="E273" s="5">
        <v>42.560699999999997</v>
      </c>
      <c r="F273" s="5">
        <v>34.3187</v>
      </c>
      <c r="G273" s="5">
        <f t="shared" si="42"/>
        <v>0.5172415050313548</v>
      </c>
      <c r="H273" s="5">
        <f t="shared" si="43"/>
        <v>0.39325370178964708</v>
      </c>
      <c r="I273" s="5">
        <v>43.786299999999997</v>
      </c>
      <c r="J273" s="5">
        <v>9.4219000000000008</v>
      </c>
      <c r="K273" s="5">
        <f t="shared" si="44"/>
        <v>0.52734310548114638</v>
      </c>
      <c r="L273" s="5">
        <f t="shared" si="45"/>
        <v>0.27671347134889707</v>
      </c>
      <c r="M273" s="7"/>
      <c r="N273" s="7"/>
      <c r="O273" s="7"/>
      <c r="P273" s="7"/>
      <c r="Q273" s="5">
        <v>51.140300000000003</v>
      </c>
      <c r="R273" s="5">
        <v>1.7304999999999999</v>
      </c>
      <c r="S273" s="5">
        <f t="shared" si="46"/>
        <v>0.74585617632088264</v>
      </c>
      <c r="T273" s="5">
        <f t="shared" si="47"/>
        <v>3.0528412328503712E-2</v>
      </c>
    </row>
    <row r="274" spans="1:20" ht="20" customHeight="1" x14ac:dyDescent="0.15">
      <c r="A274" s="25">
        <v>35.3371</v>
      </c>
      <c r="B274" s="4">
        <v>32.494</v>
      </c>
      <c r="C274" s="5">
        <f t="shared" si="40"/>
        <v>0.83900830292252426</v>
      </c>
      <c r="D274" s="5">
        <f t="shared" si="41"/>
        <v>0.26725775807473084</v>
      </c>
      <c r="E274" s="5">
        <v>42.718299999999999</v>
      </c>
      <c r="F274" s="5">
        <v>34.578699999999998</v>
      </c>
      <c r="G274" s="5">
        <f t="shared" si="42"/>
        <v>0.51915682271158425</v>
      </c>
      <c r="H274" s="5">
        <f t="shared" si="43"/>
        <v>0.39623300935273392</v>
      </c>
      <c r="I274" s="5">
        <v>43.948500000000003</v>
      </c>
      <c r="J274" s="5">
        <v>8.8041999999999998</v>
      </c>
      <c r="K274" s="5">
        <f t="shared" si="44"/>
        <v>0.52929657155864196</v>
      </c>
      <c r="L274" s="5">
        <f t="shared" si="45"/>
        <v>0.25857212923613698</v>
      </c>
      <c r="M274" s="7"/>
      <c r="N274" s="7"/>
      <c r="O274" s="7"/>
      <c r="P274" s="7"/>
      <c r="Q274" s="5">
        <v>51.329700000000003</v>
      </c>
      <c r="R274" s="5">
        <v>3.7427000000000001</v>
      </c>
      <c r="S274" s="5">
        <f t="shared" si="46"/>
        <v>0.74861848236514072</v>
      </c>
      <c r="T274" s="5">
        <f t="shared" si="47"/>
        <v>6.6026402092973613E-2</v>
      </c>
    </row>
    <row r="275" spans="1:20" ht="20" customHeight="1" x14ac:dyDescent="0.15">
      <c r="A275" s="25">
        <v>35.467500000000001</v>
      </c>
      <c r="B275" s="4">
        <v>33.033000000000001</v>
      </c>
      <c r="C275" s="5">
        <f t="shared" si="40"/>
        <v>0.84210438841627155</v>
      </c>
      <c r="D275" s="5">
        <f t="shared" si="41"/>
        <v>0.27169094363521218</v>
      </c>
      <c r="E275" s="5">
        <v>42.875999999999998</v>
      </c>
      <c r="F275" s="5">
        <v>26.877500000000001</v>
      </c>
      <c r="G275" s="5">
        <f t="shared" si="42"/>
        <v>0.5210733556949102</v>
      </c>
      <c r="H275" s="5">
        <f t="shared" si="43"/>
        <v>0.30798591933410185</v>
      </c>
      <c r="I275" s="5">
        <v>44.110700000000001</v>
      </c>
      <c r="J275" s="5">
        <v>11.625</v>
      </c>
      <c r="K275" s="5">
        <f t="shared" si="44"/>
        <v>0.53125003763613754</v>
      </c>
      <c r="L275" s="5">
        <f t="shared" si="45"/>
        <v>0.34141671047569255</v>
      </c>
      <c r="M275" s="7"/>
      <c r="N275" s="7"/>
      <c r="O275" s="7"/>
      <c r="P275" s="7"/>
      <c r="Q275" s="5">
        <v>51.519100000000002</v>
      </c>
      <c r="R275" s="5">
        <v>8.6297999999999995</v>
      </c>
      <c r="S275" s="5">
        <f t="shared" si="46"/>
        <v>0.75138078840939893</v>
      </c>
      <c r="T275" s="5">
        <f t="shared" si="47"/>
        <v>0.15224160226091957</v>
      </c>
    </row>
    <row r="276" spans="1:20" ht="20" customHeight="1" x14ac:dyDescent="0.15">
      <c r="A276" s="25">
        <v>35.597900000000003</v>
      </c>
      <c r="B276" s="4">
        <v>33.744</v>
      </c>
      <c r="C276" s="5">
        <f t="shared" si="40"/>
        <v>0.84520047391001896</v>
      </c>
      <c r="D276" s="5">
        <f t="shared" si="41"/>
        <v>0.27753880065469677</v>
      </c>
      <c r="E276" s="5">
        <v>43.0336</v>
      </c>
      <c r="F276" s="5">
        <v>25.293800000000001</v>
      </c>
      <c r="G276" s="5">
        <f t="shared" si="42"/>
        <v>0.52298867337513977</v>
      </c>
      <c r="H276" s="5">
        <f t="shared" si="43"/>
        <v>0.28983849861233019</v>
      </c>
      <c r="I276" s="5">
        <v>44.2729</v>
      </c>
      <c r="J276" s="5">
        <v>11.7959</v>
      </c>
      <c r="K276" s="5">
        <f t="shared" si="44"/>
        <v>0.53320350371363301</v>
      </c>
      <c r="L276" s="5">
        <f t="shared" si="45"/>
        <v>0.34643590323442769</v>
      </c>
      <c r="M276" s="7"/>
      <c r="N276" s="7"/>
      <c r="O276" s="7"/>
      <c r="P276" s="7"/>
      <c r="Q276" s="5">
        <v>51.708500000000001</v>
      </c>
      <c r="R276" s="5">
        <v>5.7637</v>
      </c>
      <c r="S276" s="5">
        <f t="shared" si="46"/>
        <v>0.75414309445365701</v>
      </c>
      <c r="T276" s="5">
        <f t="shared" si="47"/>
        <v>0.1016796360229973</v>
      </c>
    </row>
    <row r="277" spans="1:20" ht="20" customHeight="1" x14ac:dyDescent="0.15">
      <c r="A277" s="25">
        <v>35.728299999999997</v>
      </c>
      <c r="B277" s="4">
        <v>35.966000000000001</v>
      </c>
      <c r="C277" s="5">
        <f t="shared" si="40"/>
        <v>0.84829655940376603</v>
      </c>
      <c r="D277" s="5">
        <f t="shared" si="41"/>
        <v>0.29581438194484427</v>
      </c>
      <c r="E277" s="5">
        <v>43.191200000000002</v>
      </c>
      <c r="F277" s="5">
        <v>20.387</v>
      </c>
      <c r="G277" s="5">
        <f t="shared" si="42"/>
        <v>0.52490399105536922</v>
      </c>
      <c r="H277" s="5">
        <f t="shared" si="43"/>
        <v>0.23361208957173599</v>
      </c>
      <c r="I277" s="5">
        <v>44.435000000000002</v>
      </c>
      <c r="J277" s="5">
        <v>12.4102</v>
      </c>
      <c r="K277" s="5">
        <f t="shared" si="44"/>
        <v>0.53515576543473053</v>
      </c>
      <c r="L277" s="5">
        <f t="shared" si="45"/>
        <v>0.36447739013724212</v>
      </c>
      <c r="M277" s="7"/>
      <c r="N277" s="7"/>
      <c r="O277" s="7"/>
      <c r="P277" s="7"/>
      <c r="Q277" s="5">
        <v>51.8979</v>
      </c>
      <c r="R277" s="5">
        <v>0.75139999999999996</v>
      </c>
      <c r="S277" s="5">
        <f t="shared" si="46"/>
        <v>0.7569054004979151</v>
      </c>
      <c r="T277" s="5">
        <f t="shared" si="47"/>
        <v>1.3255734772399703E-2</v>
      </c>
    </row>
    <row r="278" spans="1:20" ht="20" customHeight="1" x14ac:dyDescent="0.15">
      <c r="A278" s="25">
        <v>35.858699999999999</v>
      </c>
      <c r="B278" s="4">
        <v>42.591999999999999</v>
      </c>
      <c r="C278" s="5">
        <f t="shared" si="40"/>
        <v>0.85139264489751343</v>
      </c>
      <c r="D278" s="5">
        <f t="shared" si="41"/>
        <v>0.35031213245272774</v>
      </c>
      <c r="E278" s="5">
        <v>43.3489</v>
      </c>
      <c r="F278" s="5">
        <v>24.415400000000002</v>
      </c>
      <c r="G278" s="5">
        <f t="shared" si="42"/>
        <v>0.52682052403869517</v>
      </c>
      <c r="H278" s="5">
        <f t="shared" si="43"/>
        <v>0.27977302259919373</v>
      </c>
      <c r="I278" s="5">
        <v>44.597200000000001</v>
      </c>
      <c r="J278" s="5">
        <v>8.7065000000000001</v>
      </c>
      <c r="K278" s="5">
        <f t="shared" si="44"/>
        <v>0.53710923151222612</v>
      </c>
      <c r="L278" s="5">
        <f t="shared" si="45"/>
        <v>0.25570276040917139</v>
      </c>
      <c r="M278" s="7"/>
      <c r="N278" s="7"/>
      <c r="O278" s="7"/>
      <c r="P278" s="7"/>
      <c r="Q278" s="5">
        <v>52.087299999999999</v>
      </c>
      <c r="R278" s="5">
        <v>3.6549999999999998</v>
      </c>
      <c r="S278" s="5">
        <f t="shared" si="46"/>
        <v>0.7596677065421733</v>
      </c>
      <c r="T278" s="5">
        <f t="shared" si="47"/>
        <v>6.4479252852170502E-2</v>
      </c>
    </row>
    <row r="279" spans="1:20" ht="20" customHeight="1" x14ac:dyDescent="0.15">
      <c r="A279" s="25">
        <v>35.989100000000001</v>
      </c>
      <c r="B279" s="4">
        <v>46.076000000000001</v>
      </c>
      <c r="C279" s="5">
        <f t="shared" si="40"/>
        <v>0.85448873039126072</v>
      </c>
      <c r="D279" s="5">
        <f t="shared" si="41"/>
        <v>0.37896745433160889</v>
      </c>
      <c r="E279" s="5">
        <v>43.506500000000003</v>
      </c>
      <c r="F279" s="5">
        <v>27.367799999999999</v>
      </c>
      <c r="G279" s="5">
        <f t="shared" si="42"/>
        <v>0.52873584171892474</v>
      </c>
      <c r="H279" s="5">
        <f t="shared" si="43"/>
        <v>0.31360420586556903</v>
      </c>
      <c r="I279" s="5">
        <v>44.759399999999999</v>
      </c>
      <c r="J279" s="5">
        <v>9.2422000000000004</v>
      </c>
      <c r="K279" s="5">
        <f t="shared" si="44"/>
        <v>0.53906269758972158</v>
      </c>
      <c r="L279" s="5">
        <f t="shared" si="45"/>
        <v>0.27143582981147923</v>
      </c>
      <c r="M279" s="7"/>
      <c r="N279" s="7"/>
      <c r="O279" s="7"/>
      <c r="P279" s="7"/>
      <c r="Q279" s="5">
        <v>52.276800000000001</v>
      </c>
      <c r="R279" s="5">
        <v>1.4256</v>
      </c>
      <c r="S279" s="5">
        <f t="shared" si="46"/>
        <v>0.76243147103735243</v>
      </c>
      <c r="T279" s="5">
        <f t="shared" si="47"/>
        <v>2.5149554819713892E-2</v>
      </c>
    </row>
    <row r="280" spans="1:20" ht="20" customHeight="1" x14ac:dyDescent="0.15">
      <c r="A280" s="25">
        <v>36.119500000000002</v>
      </c>
      <c r="B280" s="4">
        <v>51.42</v>
      </c>
      <c r="C280" s="5">
        <f t="shared" si="40"/>
        <v>0.85758481588500801</v>
      </c>
      <c r="D280" s="5">
        <f t="shared" si="41"/>
        <v>0.42292096756947928</v>
      </c>
      <c r="E280" s="5">
        <v>43.664099999999998</v>
      </c>
      <c r="F280" s="5">
        <v>23.651399999999999</v>
      </c>
      <c r="G280" s="5">
        <f t="shared" si="42"/>
        <v>0.53065115939915408</v>
      </c>
      <c r="H280" s="5">
        <f t="shared" si="43"/>
        <v>0.27101844191381547</v>
      </c>
      <c r="I280" s="5">
        <v>44.921500000000002</v>
      </c>
      <c r="J280" s="5">
        <v>10.7559</v>
      </c>
      <c r="K280" s="5">
        <f t="shared" si="44"/>
        <v>0.54101495931081911</v>
      </c>
      <c r="L280" s="5">
        <f t="shared" si="45"/>
        <v>0.31589195666283887</v>
      </c>
      <c r="M280" s="7"/>
      <c r="N280" s="7"/>
      <c r="O280" s="7"/>
      <c r="P280" s="7"/>
      <c r="Q280" s="5">
        <v>52.466200000000001</v>
      </c>
      <c r="R280" s="5">
        <v>7.6345000000000001</v>
      </c>
      <c r="S280" s="5">
        <f t="shared" si="46"/>
        <v>0.76519377708161052</v>
      </c>
      <c r="T280" s="5">
        <f t="shared" si="47"/>
        <v>0.134683134309137</v>
      </c>
    </row>
    <row r="281" spans="1:20" ht="20" customHeight="1" x14ac:dyDescent="0.15">
      <c r="A281" s="25">
        <v>36.249899999999997</v>
      </c>
      <c r="B281" s="4">
        <v>58.329000000000001</v>
      </c>
      <c r="C281" s="5">
        <f t="shared" si="40"/>
        <v>0.86068090137875519</v>
      </c>
      <c r="D281" s="5">
        <f t="shared" si="41"/>
        <v>0.47974634611746708</v>
      </c>
      <c r="E281" s="5">
        <v>43.8217</v>
      </c>
      <c r="F281" s="5">
        <v>23.406099999999999</v>
      </c>
      <c r="G281" s="5">
        <f t="shared" si="42"/>
        <v>0.53256647707938354</v>
      </c>
      <c r="H281" s="5">
        <f t="shared" si="43"/>
        <v>0.26820757981679549</v>
      </c>
      <c r="I281" s="5">
        <v>45.0837</v>
      </c>
      <c r="J281" s="5">
        <v>12.832000000000001</v>
      </c>
      <c r="K281" s="5">
        <f t="shared" si="44"/>
        <v>0.54296842538831469</v>
      </c>
      <c r="L281" s="5">
        <f t="shared" si="45"/>
        <v>0.37686531000637313</v>
      </c>
      <c r="M281" s="7"/>
      <c r="N281" s="7"/>
      <c r="O281" s="7"/>
      <c r="P281" s="7"/>
      <c r="Q281" s="5">
        <v>52.6556</v>
      </c>
      <c r="R281" s="5">
        <v>1.6274</v>
      </c>
      <c r="S281" s="5">
        <f t="shared" si="46"/>
        <v>0.76795608312586872</v>
      </c>
      <c r="T281" s="5">
        <f t="shared" si="47"/>
        <v>2.8709585797981472E-2</v>
      </c>
    </row>
    <row r="282" spans="1:20" ht="20" customHeight="1" x14ac:dyDescent="0.15">
      <c r="A282" s="25">
        <v>36.380299999999998</v>
      </c>
      <c r="B282" s="4">
        <v>44.201999999999998</v>
      </c>
      <c r="C282" s="5">
        <f t="shared" si="40"/>
        <v>0.86377698687250248</v>
      </c>
      <c r="D282" s="5">
        <f t="shared" si="41"/>
        <v>0.3635541152957239</v>
      </c>
      <c r="E282" s="5">
        <v>43.979399999999998</v>
      </c>
      <c r="F282" s="5">
        <v>22.418500000000002</v>
      </c>
      <c r="G282" s="5">
        <f t="shared" si="42"/>
        <v>0.5344830100627096</v>
      </c>
      <c r="H282" s="5">
        <f t="shared" si="43"/>
        <v>0.25689079462716258</v>
      </c>
      <c r="I282" s="5">
        <v>45.245899999999999</v>
      </c>
      <c r="J282" s="5">
        <v>10.454599999999999</v>
      </c>
      <c r="K282" s="5">
        <f t="shared" si="44"/>
        <v>0.54492189146581016</v>
      </c>
      <c r="L282" s="5">
        <f t="shared" si="45"/>
        <v>0.3070430229108968</v>
      </c>
      <c r="M282" s="7"/>
      <c r="N282" s="7"/>
      <c r="O282" s="7"/>
      <c r="P282" s="7"/>
      <c r="Q282" s="5">
        <v>52.844999999999999</v>
      </c>
      <c r="R282" s="5">
        <v>3.3014999999999999</v>
      </c>
      <c r="S282" s="5">
        <f t="shared" si="46"/>
        <v>0.77071838917012681</v>
      </c>
      <c r="T282" s="5">
        <f t="shared" si="47"/>
        <v>5.824302415634499E-2</v>
      </c>
    </row>
    <row r="283" spans="1:20" ht="20" customHeight="1" x14ac:dyDescent="0.15">
      <c r="A283" s="25">
        <v>36.5107</v>
      </c>
      <c r="B283" s="4">
        <v>51.014000000000003</v>
      </c>
      <c r="C283" s="5">
        <f t="shared" si="40"/>
        <v>0.86687307236624989</v>
      </c>
      <c r="D283" s="5">
        <f t="shared" si="41"/>
        <v>0.41958168493950637</v>
      </c>
      <c r="E283" s="5">
        <v>44.137</v>
      </c>
      <c r="F283" s="5">
        <v>27.903400000000001</v>
      </c>
      <c r="G283" s="5">
        <f t="shared" si="42"/>
        <v>0.53639832774293905</v>
      </c>
      <c r="H283" s="5">
        <f t="shared" si="43"/>
        <v>0.31974157944552795</v>
      </c>
      <c r="I283" s="5">
        <v>45.408099999999997</v>
      </c>
      <c r="J283" s="5">
        <v>9.7187999999999999</v>
      </c>
      <c r="K283" s="5">
        <f t="shared" si="44"/>
        <v>0.54687535754330563</v>
      </c>
      <c r="L283" s="5">
        <f t="shared" si="45"/>
        <v>0.2854331807114977</v>
      </c>
      <c r="M283" s="7"/>
      <c r="N283" s="7"/>
      <c r="O283" s="7"/>
      <c r="P283" s="7"/>
      <c r="Q283" s="5">
        <v>53.034399999999998</v>
      </c>
      <c r="R283" s="5">
        <v>4.7477</v>
      </c>
      <c r="S283" s="5">
        <f t="shared" si="46"/>
        <v>0.77348069521438501</v>
      </c>
      <c r="T283" s="5">
        <f t="shared" si="47"/>
        <v>8.3755991454514345E-2</v>
      </c>
    </row>
    <row r="284" spans="1:20" ht="20" customHeight="1" x14ac:dyDescent="0.15">
      <c r="A284" s="25">
        <v>36.641100000000002</v>
      </c>
      <c r="B284" s="4">
        <v>43.134</v>
      </c>
      <c r="C284" s="5">
        <f t="shared" si="40"/>
        <v>0.86996915785999718</v>
      </c>
      <c r="D284" s="5">
        <f t="shared" si="41"/>
        <v>0.35476999251540103</v>
      </c>
      <c r="E284" s="5">
        <v>44.294600000000003</v>
      </c>
      <c r="F284" s="5">
        <v>28.749600000000001</v>
      </c>
      <c r="G284" s="5">
        <f t="shared" si="42"/>
        <v>0.53831364542316851</v>
      </c>
      <c r="H284" s="5">
        <f t="shared" si="43"/>
        <v>0.32943807967585131</v>
      </c>
      <c r="I284" s="5">
        <v>45.5702</v>
      </c>
      <c r="J284" s="5">
        <v>8.3984000000000005</v>
      </c>
      <c r="K284" s="5">
        <f t="shared" si="44"/>
        <v>0.54882761926440327</v>
      </c>
      <c r="L284" s="5">
        <f t="shared" si="45"/>
        <v>0.24665411623733821</v>
      </c>
      <c r="M284" s="7"/>
      <c r="N284" s="7"/>
      <c r="O284" s="7"/>
      <c r="P284" s="7"/>
      <c r="Q284" s="5">
        <v>53.223799999999997</v>
      </c>
      <c r="R284" s="5">
        <v>3.6141000000000001</v>
      </c>
      <c r="S284" s="5">
        <f t="shared" si="46"/>
        <v>0.77624300125864309</v>
      </c>
      <c r="T284" s="5">
        <f t="shared" si="47"/>
        <v>6.3757720309994381E-2</v>
      </c>
    </row>
    <row r="285" spans="1:20" ht="20" customHeight="1" x14ac:dyDescent="0.15">
      <c r="A285" s="25">
        <v>36.771500000000003</v>
      </c>
      <c r="B285" s="4">
        <v>41.567</v>
      </c>
      <c r="C285" s="5">
        <f t="shared" si="40"/>
        <v>0.87306524335374447</v>
      </c>
      <c r="D285" s="5">
        <f t="shared" si="41"/>
        <v>0.3418816775371557</v>
      </c>
      <c r="E285" s="5">
        <v>44.452300000000001</v>
      </c>
      <c r="F285" s="5">
        <v>28.537299999999998</v>
      </c>
      <c r="G285" s="5">
        <f t="shared" si="42"/>
        <v>0.54023017840649457</v>
      </c>
      <c r="H285" s="5">
        <f t="shared" si="43"/>
        <v>0.32700536046183848</v>
      </c>
      <c r="I285" s="5">
        <v>45.732399999999998</v>
      </c>
      <c r="J285" s="5">
        <v>9.7344000000000008</v>
      </c>
      <c r="K285" s="5">
        <f t="shared" si="44"/>
        <v>0.55078108534189874</v>
      </c>
      <c r="L285" s="5">
        <f t="shared" si="45"/>
        <v>0.2858913399100716</v>
      </c>
      <c r="M285" s="7"/>
      <c r="N285" s="7"/>
      <c r="O285" s="7"/>
      <c r="P285" s="7"/>
      <c r="Q285" s="5">
        <v>53.413200000000003</v>
      </c>
      <c r="R285" s="5">
        <v>4.9154</v>
      </c>
      <c r="S285" s="5">
        <f t="shared" si="46"/>
        <v>0.77900530730290141</v>
      </c>
      <c r="T285" s="5">
        <f t="shared" si="47"/>
        <v>8.6714451291260985E-2</v>
      </c>
    </row>
    <row r="286" spans="1:20" ht="20" customHeight="1" x14ac:dyDescent="0.15">
      <c r="A286" s="25">
        <v>36.901899999999998</v>
      </c>
      <c r="B286" s="4">
        <v>39.462000000000003</v>
      </c>
      <c r="C286" s="5">
        <f t="shared" si="40"/>
        <v>0.87616132884749165</v>
      </c>
      <c r="D286" s="5">
        <f t="shared" si="41"/>
        <v>0.32456840183249308</v>
      </c>
      <c r="E286" s="5">
        <v>44.609900000000003</v>
      </c>
      <c r="F286" s="5">
        <v>30.431699999999999</v>
      </c>
      <c r="G286" s="5">
        <f t="shared" si="42"/>
        <v>0.54214549608672402</v>
      </c>
      <c r="H286" s="5">
        <f t="shared" si="43"/>
        <v>0.34871305372149886</v>
      </c>
      <c r="I286" s="5">
        <v>45.894599999999997</v>
      </c>
      <c r="J286" s="5">
        <v>8.4667999999999992</v>
      </c>
      <c r="K286" s="5">
        <f t="shared" si="44"/>
        <v>0.5527345514193942</v>
      </c>
      <c r="L286" s="5">
        <f t="shared" si="45"/>
        <v>0.24866296810800806</v>
      </c>
      <c r="M286" s="7"/>
      <c r="N286" s="7"/>
      <c r="O286" s="7"/>
      <c r="P286" s="7"/>
      <c r="Q286" s="5">
        <v>53.602600000000002</v>
      </c>
      <c r="R286" s="5">
        <v>3.1251000000000002</v>
      </c>
      <c r="S286" s="5">
        <f t="shared" si="46"/>
        <v>0.7817676133471595</v>
      </c>
      <c r="T286" s="5">
        <f t="shared" si="47"/>
        <v>5.5131084292289488E-2</v>
      </c>
    </row>
    <row r="287" spans="1:20" ht="20" customHeight="1" x14ac:dyDescent="0.15">
      <c r="A287" s="25">
        <v>37.032299999999999</v>
      </c>
      <c r="B287" s="4">
        <v>49.219000000000001</v>
      </c>
      <c r="C287" s="5">
        <f t="shared" si="40"/>
        <v>0.87925741434123894</v>
      </c>
      <c r="D287" s="5">
        <f t="shared" si="41"/>
        <v>0.40481810779467525</v>
      </c>
      <c r="E287" s="5">
        <v>44.767499999999998</v>
      </c>
      <c r="F287" s="5">
        <v>29.5091</v>
      </c>
      <c r="G287" s="5">
        <f t="shared" si="42"/>
        <v>0.54406081376695337</v>
      </c>
      <c r="H287" s="5">
        <f t="shared" si="43"/>
        <v>0.33814109542263765</v>
      </c>
      <c r="I287" s="5">
        <v>46.056699999999999</v>
      </c>
      <c r="J287" s="5">
        <v>8.9922000000000004</v>
      </c>
      <c r="K287" s="5">
        <f t="shared" si="44"/>
        <v>0.55468681314049184</v>
      </c>
      <c r="L287" s="5">
        <f t="shared" si="45"/>
        <v>0.26409353496253962</v>
      </c>
      <c r="M287" s="7"/>
      <c r="N287" s="7"/>
      <c r="O287" s="7"/>
      <c r="P287" s="7"/>
      <c r="Q287" s="5">
        <v>53.792000000000002</v>
      </c>
      <c r="R287" s="5">
        <v>3.5659000000000001</v>
      </c>
      <c r="S287" s="5">
        <f t="shared" si="46"/>
        <v>0.78452991939141759</v>
      </c>
      <c r="T287" s="5">
        <f t="shared" si="47"/>
        <v>6.2907405675938388E-2</v>
      </c>
    </row>
    <row r="288" spans="1:20" ht="20" customHeight="1" x14ac:dyDescent="0.15">
      <c r="A288" s="25">
        <v>37.162700000000001</v>
      </c>
      <c r="B288" s="4">
        <v>55.834000000000003</v>
      </c>
      <c r="C288" s="5">
        <f t="shared" si="40"/>
        <v>0.88235349983498623</v>
      </c>
      <c r="D288" s="5">
        <f t="shared" si="41"/>
        <v>0.4592253851278551</v>
      </c>
      <c r="E288" s="5">
        <v>44.925199999999997</v>
      </c>
      <c r="F288" s="5">
        <v>30.229900000000001</v>
      </c>
      <c r="G288" s="5">
        <f t="shared" si="42"/>
        <v>0.54597734675027942</v>
      </c>
      <c r="H288" s="5">
        <f t="shared" si="43"/>
        <v>0.34640065269753378</v>
      </c>
      <c r="I288" s="5">
        <v>46.218899999999998</v>
      </c>
      <c r="J288" s="5">
        <v>9.8134999999999994</v>
      </c>
      <c r="K288" s="5">
        <f t="shared" si="44"/>
        <v>0.55664027921798731</v>
      </c>
      <c r="L288" s="5">
        <f t="shared" si="45"/>
        <v>0.28821444200027602</v>
      </c>
      <c r="M288" s="7"/>
      <c r="N288" s="7"/>
      <c r="O288" s="7"/>
      <c r="P288" s="7"/>
      <c r="Q288" s="5">
        <v>53.981400000000001</v>
      </c>
      <c r="R288" s="5">
        <v>4.3331</v>
      </c>
      <c r="S288" s="5">
        <f t="shared" si="46"/>
        <v>0.78729222543567579</v>
      </c>
      <c r="T288" s="5">
        <f t="shared" si="47"/>
        <v>7.6441874291036938E-2</v>
      </c>
    </row>
    <row r="289" spans="1:20" ht="20" customHeight="1" x14ac:dyDescent="0.15">
      <c r="A289" s="25">
        <v>37.293100000000003</v>
      </c>
      <c r="B289" s="4">
        <v>43.423999999999999</v>
      </c>
      <c r="C289" s="5">
        <f t="shared" si="40"/>
        <v>0.88544958532873363</v>
      </c>
      <c r="D289" s="5">
        <f t="shared" si="41"/>
        <v>0.3571551943939531</v>
      </c>
      <c r="E289" s="5">
        <v>45.082799999999999</v>
      </c>
      <c r="F289" s="5">
        <v>28.343900000000001</v>
      </c>
      <c r="G289" s="5">
        <f t="shared" si="42"/>
        <v>0.54789266443050888</v>
      </c>
      <c r="H289" s="5">
        <f t="shared" si="43"/>
        <v>0.32478921398991162</v>
      </c>
      <c r="I289" s="5">
        <v>46.381100000000004</v>
      </c>
      <c r="J289" s="5">
        <v>11.1953</v>
      </c>
      <c r="K289" s="5">
        <f t="shared" si="44"/>
        <v>0.55859374529548289</v>
      </c>
      <c r="L289" s="5">
        <f t="shared" si="45"/>
        <v>0.32879677408933511</v>
      </c>
      <c r="M289" s="7"/>
      <c r="N289" s="7"/>
      <c r="O289" s="7"/>
      <c r="P289" s="7"/>
      <c r="Q289" s="5">
        <v>54.1708</v>
      </c>
      <c r="R289" s="5">
        <v>4.0407999999999999</v>
      </c>
      <c r="S289" s="5">
        <f t="shared" si="46"/>
        <v>0.79005453147993387</v>
      </c>
      <c r="T289" s="5">
        <f t="shared" si="47"/>
        <v>7.1285298201108238E-2</v>
      </c>
    </row>
    <row r="290" spans="1:20" ht="20" customHeight="1" x14ac:dyDescent="0.15">
      <c r="A290" s="25">
        <v>37.423499999999997</v>
      </c>
      <c r="B290" s="4">
        <v>40.497999999999998</v>
      </c>
      <c r="C290" s="5">
        <f t="shared" si="40"/>
        <v>0.8885456708224807</v>
      </c>
      <c r="D290" s="5">
        <f t="shared" si="41"/>
        <v>0.3330893299227688</v>
      </c>
      <c r="E290" s="5">
        <v>45.240400000000001</v>
      </c>
      <c r="F290" s="5">
        <v>20.821300000000001</v>
      </c>
      <c r="G290" s="5">
        <f t="shared" si="42"/>
        <v>0.54980798211073834</v>
      </c>
      <c r="H290" s="5">
        <f t="shared" si="43"/>
        <v>0.23858867908961529</v>
      </c>
      <c r="I290" s="5">
        <v>46.543300000000002</v>
      </c>
      <c r="J290" s="5">
        <v>9.8345000000000002</v>
      </c>
      <c r="K290" s="5">
        <f t="shared" si="44"/>
        <v>0.56054721137297836</v>
      </c>
      <c r="L290" s="5">
        <f t="shared" si="45"/>
        <v>0.28883119476758701</v>
      </c>
      <c r="M290" s="7"/>
      <c r="N290" s="7"/>
      <c r="O290" s="7"/>
      <c r="P290" s="7"/>
      <c r="Q290" s="5">
        <v>54.360199999999999</v>
      </c>
      <c r="R290" s="5">
        <v>7.8358999999999996</v>
      </c>
      <c r="S290" s="5">
        <f t="shared" si="46"/>
        <v>0.79281683752419208</v>
      </c>
      <c r="T290" s="5">
        <f t="shared" si="47"/>
        <v>0.13823610873442485</v>
      </c>
    </row>
    <row r="291" spans="1:20" ht="20" customHeight="1" x14ac:dyDescent="0.15">
      <c r="A291" s="25">
        <v>37.553800000000003</v>
      </c>
      <c r="B291" s="4">
        <v>48.802999999999997</v>
      </c>
      <c r="C291" s="5">
        <f t="shared" si="40"/>
        <v>0.89163938201753667</v>
      </c>
      <c r="D291" s="5">
        <f t="shared" si="41"/>
        <v>0.40139657682406255</v>
      </c>
      <c r="E291" s="5">
        <v>45.398099999999999</v>
      </c>
      <c r="F291" s="5">
        <v>24.966699999999999</v>
      </c>
      <c r="G291" s="5">
        <f t="shared" si="42"/>
        <v>0.55172451509406439</v>
      </c>
      <c r="H291" s="5">
        <f t="shared" si="43"/>
        <v>0.28609030052046208</v>
      </c>
      <c r="I291" s="5">
        <v>46.705399999999997</v>
      </c>
      <c r="J291" s="5">
        <v>7.75</v>
      </c>
      <c r="K291" s="5">
        <f t="shared" si="44"/>
        <v>0.56249947309407589</v>
      </c>
      <c r="L291" s="5">
        <f t="shared" si="45"/>
        <v>0.2276111403171284</v>
      </c>
      <c r="M291" s="7"/>
      <c r="N291" s="7"/>
      <c r="O291" s="7"/>
      <c r="P291" s="7"/>
      <c r="Q291" s="5">
        <v>54.549700000000001</v>
      </c>
      <c r="R291" s="5">
        <v>6.1986999999999997</v>
      </c>
      <c r="S291" s="5">
        <f t="shared" si="46"/>
        <v>0.7955806020193712</v>
      </c>
      <c r="T291" s="5">
        <f t="shared" si="47"/>
        <v>0.1093536373884403</v>
      </c>
    </row>
    <row r="292" spans="1:20" ht="20" customHeight="1" x14ac:dyDescent="0.15">
      <c r="A292" s="25">
        <v>37.684199999999997</v>
      </c>
      <c r="B292" s="4">
        <v>57.451999999999998</v>
      </c>
      <c r="C292" s="5">
        <f t="shared" si="40"/>
        <v>0.89473546751128386</v>
      </c>
      <c r="D292" s="5">
        <f t="shared" si="41"/>
        <v>0.47253316664336298</v>
      </c>
      <c r="E292" s="5">
        <v>45.555700000000002</v>
      </c>
      <c r="F292" s="5">
        <v>25.099399999999999</v>
      </c>
      <c r="G292" s="5">
        <f t="shared" si="42"/>
        <v>0.55363983277429385</v>
      </c>
      <c r="H292" s="5">
        <f t="shared" si="43"/>
        <v>0.28761089326516065</v>
      </c>
      <c r="I292" s="5">
        <v>46.867600000000003</v>
      </c>
      <c r="J292" s="5">
        <v>10.6333</v>
      </c>
      <c r="K292" s="5">
        <f t="shared" si="44"/>
        <v>0.56445293917157147</v>
      </c>
      <c r="L292" s="5">
        <f t="shared" si="45"/>
        <v>0.31229129526891886</v>
      </c>
      <c r="M292" s="7"/>
      <c r="N292" s="7"/>
      <c r="O292" s="7"/>
      <c r="P292" s="7"/>
      <c r="Q292" s="5">
        <v>54.739100000000001</v>
      </c>
      <c r="R292" s="5">
        <v>3.5871</v>
      </c>
      <c r="S292" s="5">
        <f t="shared" si="46"/>
        <v>0.79834290806362929</v>
      </c>
      <c r="T292" s="5">
        <f t="shared" si="47"/>
        <v>6.3281402983863422E-2</v>
      </c>
    </row>
    <row r="293" spans="1:20" ht="20" customHeight="1" x14ac:dyDescent="0.15">
      <c r="A293" s="25">
        <v>37.814599999999999</v>
      </c>
      <c r="B293" s="4">
        <v>55.996000000000002</v>
      </c>
      <c r="C293" s="5">
        <f t="shared" si="40"/>
        <v>0.89783155300503115</v>
      </c>
      <c r="D293" s="5">
        <f t="shared" si="41"/>
        <v>0.46055780824621867</v>
      </c>
      <c r="E293" s="5">
        <v>45.713299999999997</v>
      </c>
      <c r="F293" s="5">
        <v>25</v>
      </c>
      <c r="G293" s="5">
        <f t="shared" si="42"/>
        <v>0.55555515045452331</v>
      </c>
      <c r="H293" s="5">
        <f t="shared" si="43"/>
        <v>0.28647188106604204</v>
      </c>
      <c r="I293" s="5">
        <v>47.029800000000002</v>
      </c>
      <c r="J293" s="5">
        <v>9.6113</v>
      </c>
      <c r="K293" s="5">
        <f t="shared" si="44"/>
        <v>0.56640640524906694</v>
      </c>
      <c r="L293" s="5">
        <f t="shared" si="45"/>
        <v>0.28227599392645369</v>
      </c>
      <c r="M293" s="7"/>
      <c r="N293" s="7"/>
      <c r="O293" s="7"/>
      <c r="P293" s="7"/>
      <c r="Q293" s="5">
        <v>54.9285</v>
      </c>
      <c r="R293" s="5">
        <v>3.4249000000000001</v>
      </c>
      <c r="S293" s="5">
        <f t="shared" si="46"/>
        <v>0.80110521410788749</v>
      </c>
      <c r="T293" s="5">
        <f t="shared" si="47"/>
        <v>6.0419970750587901E-2</v>
      </c>
    </row>
    <row r="294" spans="1:20" ht="20" customHeight="1" x14ac:dyDescent="0.15">
      <c r="A294" s="25">
        <v>37.945</v>
      </c>
      <c r="B294" s="4">
        <v>54.140999999999998</v>
      </c>
      <c r="C294" s="5">
        <f t="shared" si="40"/>
        <v>0.90092763849877844</v>
      </c>
      <c r="D294" s="5">
        <f t="shared" si="41"/>
        <v>0.44530074105754913</v>
      </c>
      <c r="E294" s="5">
        <v>45.871000000000002</v>
      </c>
      <c r="F294" s="5">
        <v>27.712599999999998</v>
      </c>
      <c r="G294" s="5">
        <f t="shared" si="42"/>
        <v>0.55747168343784936</v>
      </c>
      <c r="H294" s="5">
        <f t="shared" si="43"/>
        <v>0.31755522604923186</v>
      </c>
      <c r="I294" s="5">
        <v>47.191899999999997</v>
      </c>
      <c r="J294" s="5">
        <v>11.534700000000001</v>
      </c>
      <c r="K294" s="5">
        <f t="shared" si="44"/>
        <v>0.56835866697016446</v>
      </c>
      <c r="L294" s="5">
        <f t="shared" si="45"/>
        <v>0.33876467357625561</v>
      </c>
      <c r="M294" s="7"/>
      <c r="N294" s="7"/>
      <c r="O294" s="7"/>
      <c r="P294" s="7"/>
      <c r="Q294" s="5">
        <v>55.117899999999999</v>
      </c>
      <c r="R294" s="5">
        <v>5.3311999999999999</v>
      </c>
      <c r="S294" s="5">
        <f t="shared" si="46"/>
        <v>0.80386752015214558</v>
      </c>
      <c r="T294" s="5">
        <f t="shared" si="47"/>
        <v>9.4049738113677547E-2</v>
      </c>
    </row>
    <row r="295" spans="1:20" ht="20" customHeight="1" x14ac:dyDescent="0.15">
      <c r="A295" s="25">
        <v>38.075400000000002</v>
      </c>
      <c r="B295" s="4">
        <v>50.969000000000001</v>
      </c>
      <c r="C295" s="5">
        <f t="shared" si="40"/>
        <v>0.90402372399252573</v>
      </c>
      <c r="D295" s="5">
        <f t="shared" si="41"/>
        <v>0.41921156740662757</v>
      </c>
      <c r="E295" s="5">
        <v>46.028599999999997</v>
      </c>
      <c r="F295" s="5">
        <v>23.228899999999999</v>
      </c>
      <c r="G295" s="5">
        <f t="shared" si="42"/>
        <v>0.55938700111807882</v>
      </c>
      <c r="H295" s="5">
        <f t="shared" si="43"/>
        <v>0.26617706712379935</v>
      </c>
      <c r="I295" s="5">
        <v>47.354100000000003</v>
      </c>
      <c r="J295" s="5">
        <v>10.765599999999999</v>
      </c>
      <c r="K295" s="5">
        <f t="shared" si="44"/>
        <v>0.57031213304766004</v>
      </c>
      <c r="L295" s="5">
        <f t="shared" si="45"/>
        <v>0.31617683770297772</v>
      </c>
      <c r="M295" s="7"/>
      <c r="N295" s="7"/>
      <c r="O295" s="7"/>
      <c r="P295" s="7"/>
      <c r="Q295" s="5">
        <v>55.307299999999998</v>
      </c>
      <c r="R295" s="5">
        <v>5.2016</v>
      </c>
      <c r="S295" s="5">
        <f t="shared" si="46"/>
        <v>0.80662982619640378</v>
      </c>
      <c r="T295" s="5">
        <f t="shared" si="47"/>
        <v>9.1763414948249009E-2</v>
      </c>
    </row>
    <row r="296" spans="1:20" ht="20" customHeight="1" x14ac:dyDescent="0.15">
      <c r="A296" s="25">
        <v>38.205800000000004</v>
      </c>
      <c r="B296" s="4">
        <v>68.284000000000006</v>
      </c>
      <c r="C296" s="5">
        <f t="shared" si="40"/>
        <v>0.90711980948627313</v>
      </c>
      <c r="D296" s="5">
        <f t="shared" si="41"/>
        <v>0.56162456922431592</v>
      </c>
      <c r="E296" s="5">
        <v>46.186199999999999</v>
      </c>
      <c r="F296" s="5">
        <v>21.7163</v>
      </c>
      <c r="G296" s="5">
        <f t="shared" si="42"/>
        <v>0.56130231879830828</v>
      </c>
      <c r="H296" s="5">
        <f t="shared" si="43"/>
        <v>0.24884437243177956</v>
      </c>
      <c r="I296" s="5">
        <v>47.516300000000001</v>
      </c>
      <c r="J296" s="5">
        <v>10.065899999999999</v>
      </c>
      <c r="K296" s="5">
        <f t="shared" si="44"/>
        <v>0.57226559912515562</v>
      </c>
      <c r="L296" s="5">
        <f t="shared" si="45"/>
        <v>0.29562722287976545</v>
      </c>
      <c r="M296" s="7"/>
      <c r="N296" s="7"/>
      <c r="O296" s="7"/>
      <c r="P296" s="7"/>
      <c r="Q296" s="5">
        <v>55.496699999999997</v>
      </c>
      <c r="R296" s="5">
        <v>6.6007999999999996</v>
      </c>
      <c r="S296" s="5">
        <f t="shared" si="46"/>
        <v>0.80939213224066187</v>
      </c>
      <c r="T296" s="5">
        <f t="shared" si="47"/>
        <v>0.11644723727130152</v>
      </c>
    </row>
    <row r="297" spans="1:20" ht="20" customHeight="1" x14ac:dyDescent="0.15">
      <c r="A297" s="25">
        <v>38.336199999999998</v>
      </c>
      <c r="B297" s="4">
        <v>68.097999999999999</v>
      </c>
      <c r="C297" s="5">
        <f t="shared" si="40"/>
        <v>0.9102158949800202</v>
      </c>
      <c r="D297" s="5">
        <f t="shared" si="41"/>
        <v>0.56009475008841692</v>
      </c>
      <c r="E297" s="5">
        <v>46.343899999999998</v>
      </c>
      <c r="F297" s="5">
        <v>25.460999999999999</v>
      </c>
      <c r="G297" s="5">
        <f t="shared" si="42"/>
        <v>0.56321885178163422</v>
      </c>
      <c r="H297" s="5">
        <f t="shared" si="43"/>
        <v>0.29175442255289985</v>
      </c>
      <c r="I297" s="5">
        <v>47.6785</v>
      </c>
      <c r="J297" s="5">
        <v>10</v>
      </c>
      <c r="K297" s="5">
        <f t="shared" si="44"/>
        <v>0.57421906520265109</v>
      </c>
      <c r="L297" s="5">
        <f t="shared" si="45"/>
        <v>0.29369179395758499</v>
      </c>
      <c r="M297" s="7"/>
      <c r="N297" s="7"/>
      <c r="O297" s="7"/>
      <c r="P297" s="7"/>
      <c r="Q297" s="5">
        <v>55.686100000000003</v>
      </c>
      <c r="R297" s="5">
        <v>7.6028000000000002</v>
      </c>
      <c r="S297" s="5">
        <f t="shared" si="46"/>
        <v>0.81215443828492007</v>
      </c>
      <c r="T297" s="5">
        <f t="shared" si="47"/>
        <v>0.13412390248549438</v>
      </c>
    </row>
    <row r="298" spans="1:20" ht="20" customHeight="1" x14ac:dyDescent="0.15">
      <c r="A298" s="25">
        <v>38.4666</v>
      </c>
      <c r="B298" s="4">
        <v>70.483000000000004</v>
      </c>
      <c r="C298" s="5">
        <f t="shared" si="40"/>
        <v>0.9133119804737676</v>
      </c>
      <c r="D298" s="5">
        <f t="shared" si="41"/>
        <v>0.57971097933099203</v>
      </c>
      <c r="E298" s="5">
        <v>46.5015</v>
      </c>
      <c r="F298" s="5">
        <v>29.810600000000001</v>
      </c>
      <c r="G298" s="5">
        <f t="shared" si="42"/>
        <v>0.56513416946186379</v>
      </c>
      <c r="H298" s="5">
        <f t="shared" si="43"/>
        <v>0.34159594630829415</v>
      </c>
      <c r="I298" s="5">
        <v>47.840600000000002</v>
      </c>
      <c r="J298" s="5">
        <v>9.8529999999999998</v>
      </c>
      <c r="K298" s="5">
        <f t="shared" si="44"/>
        <v>0.57617132692374862</v>
      </c>
      <c r="L298" s="5">
        <f t="shared" si="45"/>
        <v>0.2893745245864085</v>
      </c>
      <c r="M298" s="7"/>
      <c r="N298" s="7"/>
      <c r="O298" s="7"/>
      <c r="P298" s="7"/>
      <c r="Q298" s="5">
        <v>55.875500000000002</v>
      </c>
      <c r="R298" s="5">
        <v>6.2367999999999997</v>
      </c>
      <c r="S298" s="5">
        <f t="shared" si="46"/>
        <v>0.81491674432917827</v>
      </c>
      <c r="T298" s="5">
        <f t="shared" si="47"/>
        <v>0.11002577405975841</v>
      </c>
    </row>
    <row r="299" spans="1:20" ht="20" customHeight="1" x14ac:dyDescent="0.15">
      <c r="A299" s="25">
        <v>38.597000000000001</v>
      </c>
      <c r="B299" s="4">
        <v>90.662999999999997</v>
      </c>
      <c r="C299" s="5">
        <f t="shared" si="40"/>
        <v>0.9164080659675149</v>
      </c>
      <c r="D299" s="5">
        <f t="shared" si="41"/>
        <v>0.74568813074196227</v>
      </c>
      <c r="E299" s="5">
        <v>46.659100000000002</v>
      </c>
      <c r="F299" s="5">
        <v>31.361999999999998</v>
      </c>
      <c r="G299" s="5">
        <f t="shared" si="42"/>
        <v>0.56704948714209324</v>
      </c>
      <c r="H299" s="5">
        <f t="shared" si="43"/>
        <v>0.35937324535972842</v>
      </c>
      <c r="I299" s="5">
        <v>48.002800000000001</v>
      </c>
      <c r="J299" s="5">
        <v>9.2187999999999999</v>
      </c>
      <c r="K299" s="5">
        <f t="shared" si="44"/>
        <v>0.5781247930012442</v>
      </c>
      <c r="L299" s="5">
        <f t="shared" si="45"/>
        <v>0.27074859101361848</v>
      </c>
      <c r="M299" s="7"/>
      <c r="N299" s="7"/>
      <c r="O299" s="7"/>
      <c r="P299" s="7"/>
      <c r="Q299" s="5">
        <v>56.064900000000002</v>
      </c>
      <c r="R299" s="5">
        <v>6.3739999999999997</v>
      </c>
      <c r="S299" s="5">
        <f t="shared" si="46"/>
        <v>0.81767905037343636</v>
      </c>
      <c r="T299" s="5">
        <f t="shared" si="47"/>
        <v>0.11244617173180159</v>
      </c>
    </row>
    <row r="300" spans="1:20" ht="20" customHeight="1" x14ac:dyDescent="0.15">
      <c r="A300" s="25">
        <v>38.727400000000003</v>
      </c>
      <c r="B300" s="4">
        <v>79.709999999999994</v>
      </c>
      <c r="C300" s="5">
        <f t="shared" si="40"/>
        <v>0.91950415146126219</v>
      </c>
      <c r="D300" s="5">
        <f t="shared" si="41"/>
        <v>0.65560152323926857</v>
      </c>
      <c r="E300" s="5">
        <v>46.816800000000001</v>
      </c>
      <c r="F300" s="5">
        <v>34.061799999999998</v>
      </c>
      <c r="G300" s="5">
        <f t="shared" si="42"/>
        <v>0.56896602012541919</v>
      </c>
      <c r="H300" s="5">
        <f t="shared" si="43"/>
        <v>0.39030991673981241</v>
      </c>
      <c r="I300" s="5">
        <v>48.164999999999999</v>
      </c>
      <c r="J300" s="5">
        <v>10.538600000000001</v>
      </c>
      <c r="K300" s="5">
        <f t="shared" si="44"/>
        <v>0.58007825907873967</v>
      </c>
      <c r="L300" s="5">
        <f t="shared" si="45"/>
        <v>0.30951003398014054</v>
      </c>
      <c r="M300" s="7"/>
      <c r="N300" s="7"/>
      <c r="O300" s="7"/>
      <c r="P300" s="7"/>
      <c r="Q300" s="5">
        <v>56.254300000000001</v>
      </c>
      <c r="R300" s="5">
        <v>5.6349999999999998</v>
      </c>
      <c r="S300" s="5">
        <f t="shared" si="46"/>
        <v>0.82044135641769456</v>
      </c>
      <c r="T300" s="5">
        <f t="shared" si="47"/>
        <v>9.940919010177314E-2</v>
      </c>
    </row>
    <row r="301" spans="1:20" ht="20" customHeight="1" x14ac:dyDescent="0.15">
      <c r="A301" s="25">
        <v>38.857799999999997</v>
      </c>
      <c r="B301" s="4">
        <v>67.852000000000004</v>
      </c>
      <c r="C301" s="5">
        <f t="shared" si="40"/>
        <v>0.92260023695500937</v>
      </c>
      <c r="D301" s="5">
        <f t="shared" si="41"/>
        <v>0.55807144090867966</v>
      </c>
      <c r="E301" s="5">
        <v>46.974400000000003</v>
      </c>
      <c r="F301" s="5">
        <v>29.1172</v>
      </c>
      <c r="G301" s="5">
        <f t="shared" si="42"/>
        <v>0.57088133780564876</v>
      </c>
      <c r="H301" s="5">
        <f t="shared" si="43"/>
        <v>0.3336503622150464</v>
      </c>
      <c r="I301" s="5">
        <v>48.327100000000002</v>
      </c>
      <c r="J301" s="5">
        <v>10.4199</v>
      </c>
      <c r="K301" s="5">
        <f t="shared" si="44"/>
        <v>0.58203052079983719</v>
      </c>
      <c r="L301" s="5">
        <f t="shared" si="45"/>
        <v>0.30602391238586402</v>
      </c>
      <c r="M301" s="7"/>
      <c r="N301" s="7"/>
      <c r="O301" s="7"/>
      <c r="P301" s="7"/>
      <c r="Q301" s="5">
        <v>56.4437</v>
      </c>
      <c r="R301" s="5">
        <v>7.2744</v>
      </c>
      <c r="S301" s="5">
        <f t="shared" si="46"/>
        <v>0.82320366246195265</v>
      </c>
      <c r="T301" s="5">
        <f t="shared" si="47"/>
        <v>0.12833047248914614</v>
      </c>
    </row>
    <row r="302" spans="1:20" ht="20" customHeight="1" x14ac:dyDescent="0.15">
      <c r="A302" s="25">
        <v>38.988199999999999</v>
      </c>
      <c r="B302" s="4">
        <v>80.587999999999994</v>
      </c>
      <c r="C302" s="5">
        <f t="shared" si="40"/>
        <v>0.92569632244875666</v>
      </c>
      <c r="D302" s="5">
        <f t="shared" si="41"/>
        <v>0.66282292754743666</v>
      </c>
      <c r="E302" s="5">
        <v>47.131999999999998</v>
      </c>
      <c r="F302" s="5">
        <v>32.380200000000002</v>
      </c>
      <c r="G302" s="5">
        <f t="shared" si="42"/>
        <v>0.5727966554858781</v>
      </c>
      <c r="H302" s="5">
        <f t="shared" si="43"/>
        <v>0.37104067213178621</v>
      </c>
      <c r="I302" s="5">
        <v>48.4893</v>
      </c>
      <c r="J302" s="5">
        <v>9.8158999999999992</v>
      </c>
      <c r="K302" s="5">
        <f t="shared" si="44"/>
        <v>0.58398398687733277</v>
      </c>
      <c r="L302" s="5">
        <f t="shared" si="45"/>
        <v>0.28828492803082584</v>
      </c>
      <c r="M302" s="7"/>
      <c r="N302" s="7"/>
      <c r="O302" s="7"/>
      <c r="P302" s="7"/>
      <c r="Q302" s="5">
        <v>56.633099999999999</v>
      </c>
      <c r="R302" s="5">
        <v>12.0548</v>
      </c>
      <c r="S302" s="5">
        <f t="shared" si="46"/>
        <v>0.82596596850621085</v>
      </c>
      <c r="T302" s="5">
        <f t="shared" si="47"/>
        <v>0.21266333714975241</v>
      </c>
    </row>
    <row r="303" spans="1:20" ht="20" customHeight="1" x14ac:dyDescent="0.15">
      <c r="A303" s="25">
        <v>39.118600000000001</v>
      </c>
      <c r="B303" s="4">
        <v>93.317999999999998</v>
      </c>
      <c r="C303" s="5">
        <f t="shared" si="40"/>
        <v>0.92879240794250406</v>
      </c>
      <c r="D303" s="5">
        <f t="shared" si="41"/>
        <v>0.76752506518180996</v>
      </c>
      <c r="E303" s="5">
        <v>47.289700000000003</v>
      </c>
      <c r="F303" s="5">
        <v>28.494299999999999</v>
      </c>
      <c r="G303" s="5">
        <f t="shared" si="42"/>
        <v>0.57471318846920427</v>
      </c>
      <c r="H303" s="5">
        <f t="shared" si="43"/>
        <v>0.32651262882640486</v>
      </c>
      <c r="I303" s="5">
        <v>48.651499999999999</v>
      </c>
      <c r="J303" s="5">
        <v>11.1875</v>
      </c>
      <c r="K303" s="5">
        <f t="shared" si="44"/>
        <v>0.58593745295482824</v>
      </c>
      <c r="L303" s="5">
        <f t="shared" si="45"/>
        <v>0.32856769449004825</v>
      </c>
      <c r="M303" s="7"/>
      <c r="N303" s="7"/>
      <c r="O303" s="7"/>
      <c r="P303" s="7"/>
      <c r="Q303" s="5">
        <v>56.822600000000001</v>
      </c>
      <c r="R303" s="5">
        <v>16.828099999999999</v>
      </c>
      <c r="S303" s="5">
        <f t="shared" si="46"/>
        <v>0.82872973300138997</v>
      </c>
      <c r="T303" s="5">
        <f t="shared" si="47"/>
        <v>0.29687094799496866</v>
      </c>
    </row>
    <row r="304" spans="1:20" ht="20" customHeight="1" x14ac:dyDescent="0.15">
      <c r="A304" s="25">
        <v>39.249000000000002</v>
      </c>
      <c r="B304" s="4">
        <v>93.421999999999997</v>
      </c>
      <c r="C304" s="5">
        <f t="shared" si="40"/>
        <v>0.93188849343625135</v>
      </c>
      <c r="D304" s="5">
        <f t="shared" si="41"/>
        <v>0.76838044792446314</v>
      </c>
      <c r="E304" s="5">
        <v>47.447299999999998</v>
      </c>
      <c r="F304" s="5">
        <v>23.304400000000001</v>
      </c>
      <c r="G304" s="5">
        <f t="shared" si="42"/>
        <v>0.57662850614943362</v>
      </c>
      <c r="H304" s="5">
        <f t="shared" si="43"/>
        <v>0.26704221220461882</v>
      </c>
      <c r="I304" s="5">
        <v>48.813699999999997</v>
      </c>
      <c r="J304" s="5">
        <v>13.8931</v>
      </c>
      <c r="K304" s="5">
        <f t="shared" si="44"/>
        <v>0.58789091903232371</v>
      </c>
      <c r="L304" s="5">
        <f t="shared" si="45"/>
        <v>0.40802894626321246</v>
      </c>
      <c r="M304" s="7"/>
      <c r="N304" s="7"/>
      <c r="O304" s="7"/>
      <c r="P304" s="7"/>
      <c r="Q304" s="5">
        <v>57.012</v>
      </c>
      <c r="R304" s="5">
        <v>15.383699999999999</v>
      </c>
      <c r="S304" s="5">
        <f t="shared" si="46"/>
        <v>0.83149203904564806</v>
      </c>
      <c r="T304" s="5">
        <f t="shared" si="47"/>
        <v>0.27138973518520804</v>
      </c>
    </row>
    <row r="305" spans="1:20" ht="20" customHeight="1" x14ac:dyDescent="0.15">
      <c r="A305" s="25">
        <v>39.379399999999997</v>
      </c>
      <c r="B305" s="4">
        <v>81.834000000000003</v>
      </c>
      <c r="C305" s="5">
        <f t="shared" si="40"/>
        <v>0.93498457892999853</v>
      </c>
      <c r="D305" s="5">
        <f t="shared" si="41"/>
        <v>0.67307107079114681</v>
      </c>
      <c r="E305" s="5">
        <v>47.604900000000001</v>
      </c>
      <c r="F305" s="5">
        <v>27.212199999999999</v>
      </c>
      <c r="G305" s="5">
        <f t="shared" si="42"/>
        <v>0.57854382382966307</v>
      </c>
      <c r="H305" s="5">
        <f t="shared" si="43"/>
        <v>0.31182120487781401</v>
      </c>
      <c r="I305" s="5">
        <v>48.9758</v>
      </c>
      <c r="J305" s="5">
        <v>10.8125</v>
      </c>
      <c r="K305" s="5">
        <f t="shared" si="44"/>
        <v>0.58984318075342135</v>
      </c>
      <c r="L305" s="5">
        <f t="shared" si="45"/>
        <v>0.3175542522166388</v>
      </c>
      <c r="M305" s="7"/>
      <c r="N305" s="7"/>
      <c r="O305" s="7"/>
      <c r="P305" s="7"/>
      <c r="Q305" s="5">
        <v>57.2014</v>
      </c>
      <c r="R305" s="5">
        <v>17.098600000000001</v>
      </c>
      <c r="S305" s="5">
        <f t="shared" si="46"/>
        <v>0.83425434508990626</v>
      </c>
      <c r="T305" s="5">
        <f t="shared" si="47"/>
        <v>0.3016429419475028</v>
      </c>
    </row>
    <row r="306" spans="1:20" ht="20" customHeight="1" x14ac:dyDescent="0.15">
      <c r="A306" s="25">
        <v>39.509799999999998</v>
      </c>
      <c r="B306" s="4">
        <v>86.093999999999994</v>
      </c>
      <c r="C306" s="5">
        <f t="shared" si="40"/>
        <v>0.93808066442374582</v>
      </c>
      <c r="D306" s="5">
        <f t="shared" si="41"/>
        <v>0.70810886390367067</v>
      </c>
      <c r="E306" s="5">
        <v>47.762599999999999</v>
      </c>
      <c r="F306" s="5">
        <v>27.216100000000001</v>
      </c>
      <c r="G306" s="5">
        <f t="shared" si="42"/>
        <v>0.58046035681298913</v>
      </c>
      <c r="H306" s="5">
        <f t="shared" si="43"/>
        <v>0.31186589449126029</v>
      </c>
      <c r="I306" s="5">
        <v>49.137999999999998</v>
      </c>
      <c r="J306" s="5">
        <v>9.9380000000000006</v>
      </c>
      <c r="K306" s="5">
        <f t="shared" si="44"/>
        <v>0.59179664683091682</v>
      </c>
      <c r="L306" s="5">
        <f t="shared" si="45"/>
        <v>0.29187090483504802</v>
      </c>
      <c r="M306" s="7"/>
      <c r="N306" s="7"/>
      <c r="O306" s="7"/>
      <c r="P306" s="7"/>
      <c r="Q306" s="5">
        <v>57.390799999999999</v>
      </c>
      <c r="R306" s="5">
        <v>16.3156</v>
      </c>
      <c r="S306" s="5">
        <f t="shared" si="46"/>
        <v>0.83701665113416435</v>
      </c>
      <c r="T306" s="5">
        <f t="shared" si="47"/>
        <v>0.28782973948970536</v>
      </c>
    </row>
    <row r="307" spans="1:20" ht="20" customHeight="1" x14ac:dyDescent="0.15">
      <c r="A307" s="25">
        <v>39.6402</v>
      </c>
      <c r="B307" s="4">
        <v>84.843999999999994</v>
      </c>
      <c r="C307" s="5">
        <f t="shared" si="40"/>
        <v>0.94117674991749312</v>
      </c>
      <c r="D307" s="5">
        <f t="shared" si="41"/>
        <v>0.6978278213237048</v>
      </c>
      <c r="E307" s="5">
        <v>47.920200000000001</v>
      </c>
      <c r="F307" s="5">
        <v>20.395600000000002</v>
      </c>
      <c r="G307" s="5">
        <f t="shared" si="42"/>
        <v>0.58237567449321859</v>
      </c>
      <c r="H307" s="5">
        <f t="shared" si="43"/>
        <v>0.23371063589882271</v>
      </c>
      <c r="I307" s="5">
        <v>49.300199999999997</v>
      </c>
      <c r="J307" s="5">
        <v>9.875</v>
      </c>
      <c r="K307" s="5">
        <f t="shared" si="44"/>
        <v>0.59375011290841229</v>
      </c>
      <c r="L307" s="5">
        <f t="shared" si="45"/>
        <v>0.29002064653311521</v>
      </c>
      <c r="M307" s="7"/>
      <c r="N307" s="7"/>
      <c r="O307" s="7"/>
      <c r="P307" s="7"/>
      <c r="Q307" s="5">
        <v>57.580199999999998</v>
      </c>
      <c r="R307" s="5">
        <v>17.901900000000001</v>
      </c>
      <c r="S307" s="5">
        <f t="shared" si="46"/>
        <v>0.83977895717842244</v>
      </c>
      <c r="T307" s="5">
        <f t="shared" si="47"/>
        <v>0.31581426446902089</v>
      </c>
    </row>
    <row r="308" spans="1:20" ht="20" customHeight="1" x14ac:dyDescent="0.15">
      <c r="A308" s="25">
        <v>39.770600000000002</v>
      </c>
      <c r="B308" s="4">
        <v>106.134</v>
      </c>
      <c r="C308" s="5">
        <f t="shared" si="40"/>
        <v>0.94427283541124041</v>
      </c>
      <c r="D308" s="5">
        <f t="shared" si="41"/>
        <v>0.87293453854568481</v>
      </c>
      <c r="E308" s="5">
        <v>48.077800000000003</v>
      </c>
      <c r="F308" s="5">
        <v>23.492100000000001</v>
      </c>
      <c r="G308" s="5">
        <f t="shared" si="42"/>
        <v>0.58429099217344804</v>
      </c>
      <c r="H308" s="5">
        <f t="shared" si="43"/>
        <v>0.26919304308766268</v>
      </c>
      <c r="I308" s="5">
        <v>49.462400000000002</v>
      </c>
      <c r="J308" s="5">
        <v>10.0161</v>
      </c>
      <c r="K308" s="5">
        <f t="shared" si="44"/>
        <v>0.59570357898590787</v>
      </c>
      <c r="L308" s="5">
        <f t="shared" si="45"/>
        <v>0.29416463774585672</v>
      </c>
      <c r="M308" s="7"/>
      <c r="N308" s="7"/>
      <c r="O308" s="7"/>
      <c r="P308" s="7"/>
      <c r="Q308" s="5">
        <v>57.769599999999997</v>
      </c>
      <c r="R308" s="5">
        <v>11.3302</v>
      </c>
      <c r="S308" s="5">
        <f t="shared" si="46"/>
        <v>0.84254126322268064</v>
      </c>
      <c r="T308" s="5">
        <f t="shared" si="47"/>
        <v>0.19988039142699379</v>
      </c>
    </row>
    <row r="309" spans="1:20" ht="20" customHeight="1" x14ac:dyDescent="0.15">
      <c r="A309" s="25">
        <v>39.901000000000003</v>
      </c>
      <c r="B309" s="4">
        <v>105.163</v>
      </c>
      <c r="C309" s="5">
        <f t="shared" si="40"/>
        <v>0.94736892090498781</v>
      </c>
      <c r="D309" s="5">
        <f t="shared" si="41"/>
        <v>0.86494822466956722</v>
      </c>
      <c r="E309" s="5">
        <v>48.235399999999998</v>
      </c>
      <c r="F309" s="5">
        <v>23.0809</v>
      </c>
      <c r="G309" s="5">
        <f t="shared" si="42"/>
        <v>0.5862063098536775</v>
      </c>
      <c r="H309" s="5">
        <f t="shared" si="43"/>
        <v>0.26448115358788843</v>
      </c>
      <c r="I309" s="5">
        <v>49.624499999999998</v>
      </c>
      <c r="J309" s="5">
        <v>9.5723000000000003</v>
      </c>
      <c r="K309" s="5">
        <f t="shared" si="44"/>
        <v>0.59765584070700539</v>
      </c>
      <c r="L309" s="5">
        <f t="shared" si="45"/>
        <v>0.2811305959300191</v>
      </c>
      <c r="M309" s="7"/>
      <c r="N309" s="7"/>
      <c r="O309" s="7"/>
      <c r="P309" s="7"/>
      <c r="Q309" s="5">
        <v>57.959000000000003</v>
      </c>
      <c r="R309" s="5">
        <v>13.1256</v>
      </c>
      <c r="S309" s="5">
        <f t="shared" si="46"/>
        <v>0.84530356926693884</v>
      </c>
      <c r="T309" s="5">
        <f t="shared" si="47"/>
        <v>0.23155372947645669</v>
      </c>
    </row>
    <row r="310" spans="1:20" ht="20" customHeight="1" x14ac:dyDescent="0.15">
      <c r="A310" s="25">
        <v>40.031399999999998</v>
      </c>
      <c r="B310" s="4">
        <v>110.73699999999999</v>
      </c>
      <c r="C310" s="5">
        <f t="shared" si="40"/>
        <v>0.95046500639873499</v>
      </c>
      <c r="D310" s="5">
        <f t="shared" si="41"/>
        <v>0.91079344974215137</v>
      </c>
      <c r="E310" s="5">
        <v>48.393099999999997</v>
      </c>
      <c r="F310" s="5">
        <v>20.310600000000001</v>
      </c>
      <c r="G310" s="5">
        <f t="shared" si="42"/>
        <v>0.58812284283700345</v>
      </c>
      <c r="H310" s="5">
        <f t="shared" si="43"/>
        <v>0.23273663150319818</v>
      </c>
      <c r="I310" s="5">
        <v>49.786700000000003</v>
      </c>
      <c r="J310" s="5">
        <v>11.0869</v>
      </c>
      <c r="K310" s="5">
        <f t="shared" si="44"/>
        <v>0.59960930678450097</v>
      </c>
      <c r="L310" s="5">
        <f t="shared" si="45"/>
        <v>0.32561315504283495</v>
      </c>
      <c r="M310" s="7"/>
      <c r="N310" s="7"/>
      <c r="O310" s="7"/>
      <c r="P310" s="7"/>
      <c r="Q310" s="5">
        <v>58.148400000000002</v>
      </c>
      <c r="R310" s="5">
        <v>13.710900000000001</v>
      </c>
      <c r="S310" s="5">
        <f t="shared" si="46"/>
        <v>0.84806587531119704</v>
      </c>
      <c r="T310" s="5">
        <f t="shared" si="47"/>
        <v>0.24187923062402863</v>
      </c>
    </row>
    <row r="311" spans="1:20" ht="20" customHeight="1" x14ac:dyDescent="0.15">
      <c r="A311" s="25">
        <v>40.161799999999999</v>
      </c>
      <c r="B311" s="4">
        <v>113.437</v>
      </c>
      <c r="C311" s="5">
        <f t="shared" si="40"/>
        <v>0.95356109189248228</v>
      </c>
      <c r="D311" s="5">
        <f t="shared" si="41"/>
        <v>0.93300050171487792</v>
      </c>
      <c r="E311" s="5">
        <v>48.550699999999999</v>
      </c>
      <c r="F311" s="5">
        <v>17.1477</v>
      </c>
      <c r="G311" s="5">
        <f t="shared" si="42"/>
        <v>0.5900381605172329</v>
      </c>
      <c r="H311" s="5">
        <f t="shared" si="43"/>
        <v>0.19649335499824677</v>
      </c>
      <c r="I311" s="5">
        <v>49.948900000000002</v>
      </c>
      <c r="J311" s="5">
        <v>11.453099999999999</v>
      </c>
      <c r="K311" s="5">
        <f t="shared" si="44"/>
        <v>0.60156277286199644</v>
      </c>
      <c r="L311" s="5">
        <f t="shared" si="45"/>
        <v>0.33636814853756164</v>
      </c>
      <c r="M311" s="7"/>
      <c r="N311" s="7"/>
      <c r="O311" s="7"/>
      <c r="P311" s="7"/>
      <c r="Q311" s="5">
        <v>58.337800000000001</v>
      </c>
      <c r="R311" s="5">
        <v>9.3500999999999994</v>
      </c>
      <c r="S311" s="5">
        <f t="shared" si="46"/>
        <v>0.85082818135545513</v>
      </c>
      <c r="T311" s="5">
        <f t="shared" si="47"/>
        <v>0.16494869003914622</v>
      </c>
    </row>
    <row r="312" spans="1:20" ht="20" customHeight="1" x14ac:dyDescent="0.15">
      <c r="A312" s="25">
        <v>40.292099999999998</v>
      </c>
      <c r="B312" s="4">
        <v>113.131</v>
      </c>
      <c r="C312" s="5">
        <f t="shared" si="40"/>
        <v>0.95665480308753803</v>
      </c>
      <c r="D312" s="5">
        <f t="shared" si="41"/>
        <v>0.9304837024913023</v>
      </c>
      <c r="E312" s="5">
        <v>48.708300000000001</v>
      </c>
      <c r="F312" s="5">
        <v>19.9757</v>
      </c>
      <c r="G312" s="5">
        <f t="shared" si="42"/>
        <v>0.59195347819746247</v>
      </c>
      <c r="H312" s="5">
        <f t="shared" si="43"/>
        <v>0.22889905418443746</v>
      </c>
      <c r="I312" s="5">
        <v>50.110999999999997</v>
      </c>
      <c r="J312" s="5">
        <v>10.784700000000001</v>
      </c>
      <c r="K312" s="5">
        <f t="shared" si="44"/>
        <v>0.60351503458309397</v>
      </c>
      <c r="L312" s="5">
        <f t="shared" si="45"/>
        <v>0.31673778902943672</v>
      </c>
      <c r="M312" s="7"/>
      <c r="N312" s="7"/>
      <c r="O312" s="7"/>
      <c r="P312" s="7"/>
      <c r="Q312" s="5">
        <v>58.527200000000001</v>
      </c>
      <c r="R312" s="5">
        <v>6.5134999999999996</v>
      </c>
      <c r="S312" s="5">
        <f t="shared" si="46"/>
        <v>0.85359048739971333</v>
      </c>
      <c r="T312" s="5">
        <f t="shared" si="47"/>
        <v>0.11490714458347813</v>
      </c>
    </row>
    <row r="313" spans="1:20" ht="20" customHeight="1" x14ac:dyDescent="0.15">
      <c r="A313" s="25">
        <v>40.422499999999999</v>
      </c>
      <c r="B313" s="4">
        <v>117.42700000000001</v>
      </c>
      <c r="C313" s="5">
        <f t="shared" si="40"/>
        <v>0.95975088858128532</v>
      </c>
      <c r="D313" s="5">
        <f t="shared" si="41"/>
        <v>0.96581758963012931</v>
      </c>
      <c r="E313" s="5">
        <v>48.866</v>
      </c>
      <c r="F313" s="5">
        <v>20.203499999999998</v>
      </c>
      <c r="G313" s="5">
        <f t="shared" si="42"/>
        <v>0.59387001118078842</v>
      </c>
      <c r="H313" s="5">
        <f t="shared" si="43"/>
        <v>0.23150938596471121</v>
      </c>
      <c r="I313" s="5">
        <v>50.273200000000003</v>
      </c>
      <c r="J313" s="5">
        <v>10.502000000000001</v>
      </c>
      <c r="K313" s="5">
        <f t="shared" si="44"/>
        <v>0.60546850066058955</v>
      </c>
      <c r="L313" s="5">
        <f t="shared" si="45"/>
        <v>0.30843512201425582</v>
      </c>
      <c r="M313" s="7"/>
      <c r="N313" s="7"/>
      <c r="O313" s="7"/>
      <c r="P313" s="7"/>
      <c r="Q313" s="5">
        <v>58.7166</v>
      </c>
      <c r="R313" s="5">
        <v>10.505699999999999</v>
      </c>
      <c r="S313" s="5">
        <f t="shared" si="46"/>
        <v>0.85635279344397142</v>
      </c>
      <c r="T313" s="5">
        <f t="shared" si="47"/>
        <v>0.18533507159755067</v>
      </c>
    </row>
    <row r="314" spans="1:20" ht="20" customHeight="1" x14ac:dyDescent="0.15">
      <c r="A314" s="25">
        <v>40.552900000000001</v>
      </c>
      <c r="B314" s="4">
        <v>121.583</v>
      </c>
      <c r="C314" s="5">
        <f t="shared" si="40"/>
        <v>0.96284697407503261</v>
      </c>
      <c r="D314" s="5">
        <f t="shared" si="41"/>
        <v>1</v>
      </c>
      <c r="E314" s="5">
        <v>49.023600000000002</v>
      </c>
      <c r="F314" s="5">
        <v>16.776800000000001</v>
      </c>
      <c r="G314" s="5">
        <f t="shared" si="42"/>
        <v>0.59578532886101787</v>
      </c>
      <c r="H314" s="5">
        <f t="shared" si="43"/>
        <v>0.192243258170751</v>
      </c>
      <c r="I314" s="5">
        <v>50.435400000000001</v>
      </c>
      <c r="J314" s="5">
        <v>8.2973999999999997</v>
      </c>
      <c r="K314" s="5">
        <f t="shared" si="44"/>
        <v>0.60742196673808502</v>
      </c>
      <c r="L314" s="5">
        <f t="shared" si="45"/>
        <v>0.24368782911836659</v>
      </c>
      <c r="M314" s="7"/>
      <c r="N314" s="7"/>
      <c r="O314" s="7"/>
      <c r="P314" s="7"/>
      <c r="Q314" s="5">
        <v>58.906100000000002</v>
      </c>
      <c r="R314" s="5">
        <v>13.5314</v>
      </c>
      <c r="S314" s="5">
        <f t="shared" si="46"/>
        <v>0.85911655793915054</v>
      </c>
      <c r="T314" s="5">
        <f t="shared" si="47"/>
        <v>0.23871260247438031</v>
      </c>
    </row>
    <row r="315" spans="1:20" ht="20" customHeight="1" x14ac:dyDescent="0.15">
      <c r="A315" s="25">
        <v>40.683300000000003</v>
      </c>
      <c r="B315" s="4">
        <v>119.009</v>
      </c>
      <c r="C315" s="5">
        <f t="shared" si="40"/>
        <v>0.9659430595687799</v>
      </c>
      <c r="D315" s="5">
        <f t="shared" si="41"/>
        <v>0.9788292771193341</v>
      </c>
      <c r="E315" s="5">
        <v>49.181199999999997</v>
      </c>
      <c r="F315" s="5">
        <v>16.636500000000002</v>
      </c>
      <c r="G315" s="5">
        <f t="shared" si="42"/>
        <v>0.59770064654124733</v>
      </c>
      <c r="H315" s="5">
        <f t="shared" si="43"/>
        <v>0.19063557797420838</v>
      </c>
      <c r="I315" s="5">
        <v>50.5976</v>
      </c>
      <c r="J315" s="5">
        <v>9.4687999999999999</v>
      </c>
      <c r="K315" s="5">
        <f t="shared" si="44"/>
        <v>0.6093754328155806</v>
      </c>
      <c r="L315" s="5">
        <f t="shared" si="45"/>
        <v>0.27809088586255809</v>
      </c>
      <c r="M315" s="7"/>
      <c r="N315" s="7"/>
      <c r="O315" s="7"/>
      <c r="P315" s="7"/>
      <c r="Q315" s="5">
        <v>59.095500000000001</v>
      </c>
      <c r="R315" s="5">
        <v>16.307500000000001</v>
      </c>
      <c r="S315" s="5">
        <f t="shared" si="46"/>
        <v>0.86187886398340874</v>
      </c>
      <c r="T315" s="5">
        <f t="shared" si="47"/>
        <v>0.28768684429186608</v>
      </c>
    </row>
    <row r="316" spans="1:20" ht="20" customHeight="1" x14ac:dyDescent="0.15">
      <c r="A316" s="25">
        <v>40.813699999999997</v>
      </c>
      <c r="B316" s="4">
        <v>119.02500000000001</v>
      </c>
      <c r="C316" s="5">
        <f t="shared" si="40"/>
        <v>0.96903914506252709</v>
      </c>
      <c r="D316" s="5">
        <f t="shared" si="41"/>
        <v>0.97896087446435776</v>
      </c>
      <c r="E316" s="5">
        <v>49.338900000000002</v>
      </c>
      <c r="F316" s="5">
        <v>17.663499999999999</v>
      </c>
      <c r="G316" s="5">
        <f t="shared" si="42"/>
        <v>0.59961717952457338</v>
      </c>
      <c r="H316" s="5">
        <f t="shared" si="43"/>
        <v>0.20240384284840135</v>
      </c>
      <c r="I316" s="5">
        <v>50.759700000000002</v>
      </c>
      <c r="J316" s="5">
        <v>11.423299999999999</v>
      </c>
      <c r="K316" s="5">
        <f t="shared" si="44"/>
        <v>0.61132769453667812</v>
      </c>
      <c r="L316" s="5">
        <f t="shared" si="45"/>
        <v>0.33549294699156806</v>
      </c>
      <c r="M316" s="7"/>
      <c r="N316" s="7"/>
      <c r="O316" s="7"/>
      <c r="P316" s="7"/>
      <c r="Q316" s="5">
        <v>59.2849</v>
      </c>
      <c r="R316" s="5">
        <v>13.522600000000001</v>
      </c>
      <c r="S316" s="5">
        <f t="shared" si="46"/>
        <v>0.86464117002766683</v>
      </c>
      <c r="T316" s="5">
        <f t="shared" si="47"/>
        <v>0.23855735830882652</v>
      </c>
    </row>
    <row r="317" spans="1:20" ht="20" customHeight="1" x14ac:dyDescent="0.15">
      <c r="A317" s="25">
        <v>40.944099999999999</v>
      </c>
      <c r="B317" s="4">
        <v>81.150000000000006</v>
      </c>
      <c r="C317" s="5">
        <f t="shared" si="40"/>
        <v>0.97213523055627438</v>
      </c>
      <c r="D317" s="5">
        <f t="shared" si="41"/>
        <v>0.6674452842913895</v>
      </c>
      <c r="E317" s="5">
        <v>49.496499999999997</v>
      </c>
      <c r="F317" s="5">
        <v>18.008400000000002</v>
      </c>
      <c r="G317" s="5">
        <f t="shared" si="42"/>
        <v>0.60153249720480284</v>
      </c>
      <c r="H317" s="5">
        <f t="shared" si="43"/>
        <v>0.2063560089195885</v>
      </c>
      <c r="I317" s="5">
        <v>50.921900000000001</v>
      </c>
      <c r="J317" s="5">
        <v>11.0938</v>
      </c>
      <c r="K317" s="5">
        <f t="shared" si="44"/>
        <v>0.6132811606141737</v>
      </c>
      <c r="L317" s="5">
        <f t="shared" si="45"/>
        <v>0.32581580238066565</v>
      </c>
      <c r="M317" s="7"/>
      <c r="N317" s="7"/>
      <c r="O317" s="7"/>
      <c r="P317" s="7"/>
      <c r="Q317" s="5">
        <v>59.474299999999999</v>
      </c>
      <c r="R317" s="5">
        <v>21.287299999999998</v>
      </c>
      <c r="S317" s="5">
        <f t="shared" si="46"/>
        <v>0.86740347607192492</v>
      </c>
      <c r="T317" s="5">
        <f t="shared" si="47"/>
        <v>0.37553740061286162</v>
      </c>
    </row>
    <row r="318" spans="1:20" ht="20" customHeight="1" x14ac:dyDescent="0.15">
      <c r="A318" s="25">
        <v>41.0745</v>
      </c>
      <c r="B318" s="4">
        <v>64.430000000000007</v>
      </c>
      <c r="C318" s="5">
        <f t="shared" si="40"/>
        <v>0.97523131605002178</v>
      </c>
      <c r="D318" s="5">
        <f t="shared" si="41"/>
        <v>0.5299260587417649</v>
      </c>
      <c r="E318" s="5">
        <v>49.6541</v>
      </c>
      <c r="F318" s="5">
        <v>21.229500000000002</v>
      </c>
      <c r="G318" s="5">
        <f t="shared" si="42"/>
        <v>0.6034478148850323</v>
      </c>
      <c r="H318" s="5">
        <f t="shared" si="43"/>
        <v>0.24326619196366162</v>
      </c>
      <c r="I318" s="5">
        <v>51.084099999999999</v>
      </c>
      <c r="J318" s="5">
        <v>11.704599999999999</v>
      </c>
      <c r="K318" s="5">
        <f t="shared" si="44"/>
        <v>0.61523462669166917</v>
      </c>
      <c r="L318" s="5">
        <f t="shared" si="45"/>
        <v>0.34375449715559492</v>
      </c>
      <c r="M318" s="7"/>
      <c r="N318" s="7"/>
      <c r="O318" s="7"/>
      <c r="P318" s="7"/>
      <c r="Q318" s="5">
        <v>59.663699999999999</v>
      </c>
      <c r="R318" s="5">
        <v>24.7012</v>
      </c>
      <c r="S318" s="5">
        <f t="shared" si="46"/>
        <v>0.87016578211618312</v>
      </c>
      <c r="T318" s="5">
        <f t="shared" si="47"/>
        <v>0.43576331615650732</v>
      </c>
    </row>
    <row r="319" spans="1:20" ht="20" customHeight="1" x14ac:dyDescent="0.15">
      <c r="A319" s="25">
        <v>41.204900000000002</v>
      </c>
      <c r="B319" s="4">
        <v>43.595999999999997</v>
      </c>
      <c r="C319" s="5">
        <f t="shared" si="40"/>
        <v>0.97832740154376907</v>
      </c>
      <c r="D319" s="5">
        <f t="shared" si="41"/>
        <v>0.35856986585295642</v>
      </c>
      <c r="E319" s="5">
        <v>49.811799999999998</v>
      </c>
      <c r="F319" s="5">
        <v>18.659199999999998</v>
      </c>
      <c r="G319" s="5">
        <f t="shared" si="42"/>
        <v>0.60536434786835835</v>
      </c>
      <c r="H319" s="5">
        <f t="shared" si="43"/>
        <v>0.21381344492749965</v>
      </c>
      <c r="I319" s="5">
        <v>51.246200000000002</v>
      </c>
      <c r="J319" s="5">
        <v>12.210900000000001</v>
      </c>
      <c r="K319" s="5">
        <f t="shared" si="44"/>
        <v>0.6171868884127667</v>
      </c>
      <c r="L319" s="5">
        <f t="shared" si="45"/>
        <v>0.35862411268366751</v>
      </c>
      <c r="M319" s="7"/>
      <c r="N319" s="7"/>
      <c r="O319" s="7"/>
      <c r="P319" s="7"/>
      <c r="Q319" s="5">
        <v>59.853099999999998</v>
      </c>
      <c r="R319" s="5">
        <v>16.950299999999999</v>
      </c>
      <c r="S319" s="5">
        <f t="shared" si="46"/>
        <v>0.87292808816044121</v>
      </c>
      <c r="T319" s="5">
        <f t="shared" si="47"/>
        <v>0.29902672493027244</v>
      </c>
    </row>
    <row r="320" spans="1:20" ht="20" customHeight="1" x14ac:dyDescent="0.15">
      <c r="A320" s="25">
        <v>41.335299999999997</v>
      </c>
      <c r="B320" s="4">
        <v>30.46</v>
      </c>
      <c r="C320" s="5">
        <f t="shared" si="40"/>
        <v>0.98142348703751625</v>
      </c>
      <c r="D320" s="5">
        <f t="shared" si="41"/>
        <v>0.25052844558861026</v>
      </c>
      <c r="E320" s="5">
        <v>49.9694</v>
      </c>
      <c r="F320" s="5">
        <v>17.1099</v>
      </c>
      <c r="G320" s="5">
        <f t="shared" si="42"/>
        <v>0.60727966554858781</v>
      </c>
      <c r="H320" s="5">
        <f t="shared" si="43"/>
        <v>0.19606020951407491</v>
      </c>
      <c r="I320" s="5">
        <v>51.4084</v>
      </c>
      <c r="J320" s="5">
        <v>13.482900000000001</v>
      </c>
      <c r="K320" s="5">
        <f t="shared" si="44"/>
        <v>0.61914035449026228</v>
      </c>
      <c r="L320" s="5">
        <f t="shared" si="45"/>
        <v>0.39598170887507234</v>
      </c>
      <c r="M320" s="7"/>
      <c r="N320" s="7"/>
      <c r="O320" s="7"/>
      <c r="P320" s="7"/>
      <c r="Q320" s="5">
        <v>60.042499999999997</v>
      </c>
      <c r="R320" s="5">
        <v>14.0166</v>
      </c>
      <c r="S320" s="5">
        <f t="shared" si="46"/>
        <v>0.87569039420469941</v>
      </c>
      <c r="T320" s="5">
        <f t="shared" si="47"/>
        <v>0.24727220123877788</v>
      </c>
    </row>
    <row r="321" spans="1:20" ht="20" customHeight="1" x14ac:dyDescent="0.15">
      <c r="A321" s="25">
        <v>41.465699999999998</v>
      </c>
      <c r="B321" s="4">
        <v>20.745000000000001</v>
      </c>
      <c r="C321" s="5">
        <f t="shared" si="40"/>
        <v>0.98451957253126354</v>
      </c>
      <c r="D321" s="5">
        <f t="shared" si="41"/>
        <v>0.1706241826571149</v>
      </c>
      <c r="E321" s="5">
        <v>50.127000000000002</v>
      </c>
      <c r="F321" s="5">
        <v>16.195399999999999</v>
      </c>
      <c r="G321" s="5">
        <f t="shared" si="42"/>
        <v>0.60919498322881727</v>
      </c>
      <c r="H321" s="5">
        <f t="shared" si="43"/>
        <v>0.18558106810467909</v>
      </c>
      <c r="I321" s="5">
        <v>51.570599999999999</v>
      </c>
      <c r="J321" s="5">
        <v>9.6542999999999992</v>
      </c>
      <c r="K321" s="5">
        <f t="shared" si="44"/>
        <v>0.62109382056775775</v>
      </c>
      <c r="L321" s="5">
        <f t="shared" si="45"/>
        <v>0.28353886864047129</v>
      </c>
      <c r="M321" s="7"/>
      <c r="N321" s="7"/>
      <c r="O321" s="7"/>
      <c r="P321" s="7"/>
      <c r="Q321" s="5">
        <v>60.231900000000003</v>
      </c>
      <c r="R321" s="5">
        <v>14.741400000000001</v>
      </c>
      <c r="S321" s="5">
        <f t="shared" si="46"/>
        <v>0.87845270024895761</v>
      </c>
      <c r="T321" s="5">
        <f t="shared" si="47"/>
        <v>0.26005867523802639</v>
      </c>
    </row>
    <row r="322" spans="1:20" ht="20" customHeight="1" x14ac:dyDescent="0.15">
      <c r="A322" s="25">
        <v>41.5961</v>
      </c>
      <c r="B322" s="4">
        <v>12.398999999999999</v>
      </c>
      <c r="C322" s="5">
        <f t="shared" si="40"/>
        <v>0.98761565802501083</v>
      </c>
      <c r="D322" s="5">
        <f t="shared" si="41"/>
        <v>0.10197971755919824</v>
      </c>
      <c r="E322" s="5">
        <v>50.284700000000001</v>
      </c>
      <c r="F322" s="5">
        <v>15.790100000000001</v>
      </c>
      <c r="G322" s="5">
        <f t="shared" si="42"/>
        <v>0.61111151621214332</v>
      </c>
      <c r="H322" s="5">
        <f t="shared" si="43"/>
        <v>0.18093678596883644</v>
      </c>
      <c r="I322" s="5">
        <v>51.732799999999997</v>
      </c>
      <c r="J322" s="5">
        <v>11.156700000000001</v>
      </c>
      <c r="K322" s="5">
        <f t="shared" si="44"/>
        <v>0.62304728664525322</v>
      </c>
      <c r="L322" s="5">
        <f t="shared" si="45"/>
        <v>0.32766312376465889</v>
      </c>
      <c r="M322" s="7"/>
      <c r="N322" s="7"/>
      <c r="O322" s="7"/>
      <c r="P322" s="7"/>
      <c r="Q322" s="5">
        <v>60.421300000000002</v>
      </c>
      <c r="R322" s="5">
        <v>26.034400000000002</v>
      </c>
      <c r="S322" s="5">
        <f t="shared" si="46"/>
        <v>0.88121500629321581</v>
      </c>
      <c r="T322" s="5">
        <f t="shared" si="47"/>
        <v>0.45928280723790643</v>
      </c>
    </row>
    <row r="323" spans="1:20" ht="20" customHeight="1" x14ac:dyDescent="0.15">
      <c r="A323" s="25">
        <v>41.726500000000001</v>
      </c>
      <c r="B323" s="4">
        <v>10.659000000000001</v>
      </c>
      <c r="C323" s="5">
        <f t="shared" si="40"/>
        <v>0.99071174351875824</v>
      </c>
      <c r="D323" s="5">
        <f t="shared" si="41"/>
        <v>8.7668506287885653E-2</v>
      </c>
      <c r="E323" s="5">
        <v>50.442300000000003</v>
      </c>
      <c r="F323" s="5">
        <v>18.353999999999999</v>
      </c>
      <c r="G323" s="5">
        <f t="shared" ref="G323:G386" si="48">E323/82.284</f>
        <v>0.61302683389237278</v>
      </c>
      <c r="H323" s="5">
        <f t="shared" ref="H323:H386" si="49">F323/87.2686</f>
        <v>0.21031619620344544</v>
      </c>
      <c r="I323" s="5">
        <v>51.8949</v>
      </c>
      <c r="J323" s="5">
        <v>12</v>
      </c>
      <c r="K323" s="5">
        <f t="shared" ref="K323:K386" si="50">I323/83.0319</f>
        <v>0.62499954836635085</v>
      </c>
      <c r="L323" s="5">
        <f t="shared" ref="L323:L386" si="51">J323/34.0493</f>
        <v>0.352430152749102</v>
      </c>
      <c r="M323" s="7"/>
      <c r="N323" s="7"/>
      <c r="O323" s="7"/>
      <c r="P323" s="7"/>
      <c r="Q323" s="5">
        <v>60.610700000000001</v>
      </c>
      <c r="R323" s="5">
        <v>17.314299999999999</v>
      </c>
      <c r="S323" s="5">
        <f t="shared" ref="S323:S365" si="52">Q323/68.5659</f>
        <v>0.8839773123374739</v>
      </c>
      <c r="T323" s="5">
        <f t="shared" ref="T323:T365" si="53">R323/56.6849</f>
        <v>0.30544818814181551</v>
      </c>
    </row>
    <row r="324" spans="1:20" ht="20" customHeight="1" x14ac:dyDescent="0.15">
      <c r="A324" s="25">
        <v>41.856900000000003</v>
      </c>
      <c r="B324" s="4">
        <v>10.486000000000001</v>
      </c>
      <c r="C324" s="5">
        <f t="shared" si="40"/>
        <v>0.99380782901250553</v>
      </c>
      <c r="D324" s="5">
        <f t="shared" si="41"/>
        <v>8.6245609994818367E-2</v>
      </c>
      <c r="E324" s="5">
        <v>50.599899999999998</v>
      </c>
      <c r="F324" s="5">
        <v>18.978899999999999</v>
      </c>
      <c r="G324" s="5">
        <f t="shared" si="48"/>
        <v>0.61494215157260212</v>
      </c>
      <c r="H324" s="5">
        <f t="shared" si="49"/>
        <v>0.21747684734257222</v>
      </c>
      <c r="I324" s="5">
        <v>52.057099999999998</v>
      </c>
      <c r="J324" s="5">
        <v>10.340299999999999</v>
      </c>
      <c r="K324" s="5">
        <f t="shared" si="50"/>
        <v>0.62695301444384632</v>
      </c>
      <c r="L324" s="5">
        <f t="shared" si="51"/>
        <v>0.3036861257059616</v>
      </c>
      <c r="M324" s="7"/>
      <c r="N324" s="7"/>
      <c r="O324" s="7"/>
      <c r="P324" s="7"/>
      <c r="Q324" s="5">
        <v>60.8001</v>
      </c>
      <c r="R324" s="5">
        <v>20.961099999999998</v>
      </c>
      <c r="S324" s="5">
        <f t="shared" si="52"/>
        <v>0.8867396183817321</v>
      </c>
      <c r="T324" s="5">
        <f t="shared" si="53"/>
        <v>0.36978278165790179</v>
      </c>
    </row>
    <row r="325" spans="1:20" ht="20" customHeight="1" x14ac:dyDescent="0.15">
      <c r="A325" s="25">
        <v>41.987299999999998</v>
      </c>
      <c r="B325" s="4">
        <v>7.44</v>
      </c>
      <c r="C325" s="5">
        <f t="shared" si="40"/>
        <v>0.99690391450625271</v>
      </c>
      <c r="D325" s="5">
        <f t="shared" si="41"/>
        <v>6.1192765435957336E-2</v>
      </c>
      <c r="E325" s="5">
        <v>50.757599999999996</v>
      </c>
      <c r="F325" s="5">
        <v>20.1724</v>
      </c>
      <c r="G325" s="5">
        <f t="shared" si="48"/>
        <v>0.61685868455592818</v>
      </c>
      <c r="H325" s="5">
        <f t="shared" si="49"/>
        <v>0.23115301494466506</v>
      </c>
      <c r="I325" s="5">
        <v>52.219299999999997</v>
      </c>
      <c r="J325" s="5">
        <v>12.849600000000001</v>
      </c>
      <c r="K325" s="5">
        <f t="shared" si="50"/>
        <v>0.62890648052134179</v>
      </c>
      <c r="L325" s="5">
        <f t="shared" si="51"/>
        <v>0.37738220756373847</v>
      </c>
      <c r="M325" s="7"/>
      <c r="N325" s="7"/>
      <c r="O325" s="7"/>
      <c r="P325" s="7"/>
      <c r="Q325" s="5">
        <v>60.9895</v>
      </c>
      <c r="R325" s="5">
        <v>27.542000000000002</v>
      </c>
      <c r="S325" s="5">
        <f t="shared" si="52"/>
        <v>0.88950192442599019</v>
      </c>
      <c r="T325" s="5">
        <f t="shared" si="53"/>
        <v>0.48587895541846243</v>
      </c>
    </row>
    <row r="326" spans="1:20" ht="20" customHeight="1" x14ac:dyDescent="0.15">
      <c r="A326" s="25">
        <v>42.117699999999999</v>
      </c>
      <c r="B326" s="4">
        <v>7</v>
      </c>
      <c r="C326" s="5">
        <f t="shared" si="40"/>
        <v>1</v>
      </c>
      <c r="D326" s="5">
        <f t="shared" si="41"/>
        <v>5.757383844780932E-2</v>
      </c>
      <c r="E326" s="5">
        <v>50.915199999999999</v>
      </c>
      <c r="F326" s="5">
        <v>18.557600000000001</v>
      </c>
      <c r="G326" s="5">
        <f t="shared" si="48"/>
        <v>0.61877400223615764</v>
      </c>
      <c r="H326" s="5">
        <f t="shared" si="49"/>
        <v>0.21264922320284729</v>
      </c>
      <c r="I326" s="5">
        <v>52.381399999999999</v>
      </c>
      <c r="J326" s="5">
        <v>9.875</v>
      </c>
      <c r="K326" s="5">
        <f t="shared" si="50"/>
        <v>0.63085874224243943</v>
      </c>
      <c r="L326" s="5">
        <f t="shared" si="51"/>
        <v>0.29002064653311521</v>
      </c>
      <c r="M326" s="7"/>
      <c r="N326" s="7"/>
      <c r="O326" s="7"/>
      <c r="P326" s="7"/>
      <c r="Q326" s="5">
        <v>61.179000000000002</v>
      </c>
      <c r="R326" s="5">
        <v>18.4023</v>
      </c>
      <c r="S326" s="5">
        <f t="shared" si="52"/>
        <v>0.89226568892116931</v>
      </c>
      <c r="T326" s="5">
        <f t="shared" si="53"/>
        <v>0.32464201224664768</v>
      </c>
    </row>
    <row r="327" spans="1:20" ht="20" customHeight="1" x14ac:dyDescent="0.15">
      <c r="A327" s="26"/>
      <c r="B327" s="6"/>
      <c r="C327" s="7"/>
      <c r="D327" s="7"/>
      <c r="E327" s="5">
        <v>51.072800000000001</v>
      </c>
      <c r="F327" s="5">
        <v>17.689699999999998</v>
      </c>
      <c r="G327" s="5">
        <f t="shared" si="48"/>
        <v>0.62068931991638709</v>
      </c>
      <c r="H327" s="5">
        <f t="shared" si="49"/>
        <v>0.20270406537975855</v>
      </c>
      <c r="I327" s="5">
        <v>52.543599999999998</v>
      </c>
      <c r="J327" s="5">
        <v>9.0077999999999996</v>
      </c>
      <c r="K327" s="5">
        <f t="shared" si="50"/>
        <v>0.6328122083199349</v>
      </c>
      <c r="L327" s="5">
        <f t="shared" si="51"/>
        <v>0.2645516941611134</v>
      </c>
      <c r="M327" s="7"/>
      <c r="N327" s="7"/>
      <c r="O327" s="7"/>
      <c r="P327" s="7"/>
      <c r="Q327" s="5">
        <v>61.368400000000001</v>
      </c>
      <c r="R327" s="5">
        <v>17.274000000000001</v>
      </c>
      <c r="S327" s="5">
        <f t="shared" si="52"/>
        <v>0.8950279949654274</v>
      </c>
      <c r="T327" s="5">
        <f t="shared" si="53"/>
        <v>0.30473724042910899</v>
      </c>
    </row>
    <row r="328" spans="1:20" ht="20" customHeight="1" x14ac:dyDescent="0.15">
      <c r="A328" s="26"/>
      <c r="B328" s="6"/>
      <c r="C328" s="7"/>
      <c r="D328" s="7"/>
      <c r="E328" s="5">
        <v>51.230499999999999</v>
      </c>
      <c r="F328" s="5">
        <v>17.3264</v>
      </c>
      <c r="G328" s="5">
        <f t="shared" si="48"/>
        <v>0.62260585289971315</v>
      </c>
      <c r="H328" s="5">
        <f t="shared" si="49"/>
        <v>0.19854105600410685</v>
      </c>
      <c r="I328" s="5">
        <v>52.705800000000004</v>
      </c>
      <c r="J328" s="5">
        <v>10.2134</v>
      </c>
      <c r="K328" s="5">
        <f t="shared" si="50"/>
        <v>0.63476567439743048</v>
      </c>
      <c r="L328" s="5">
        <f t="shared" si="51"/>
        <v>0.29995917684063989</v>
      </c>
      <c r="M328" s="7"/>
      <c r="N328" s="7"/>
      <c r="O328" s="7"/>
      <c r="P328" s="7"/>
      <c r="Q328" s="5">
        <v>61.5578</v>
      </c>
      <c r="R328" s="5">
        <v>20.804300000000001</v>
      </c>
      <c r="S328" s="5">
        <f t="shared" si="52"/>
        <v>0.8977903010096856</v>
      </c>
      <c r="T328" s="5">
        <f t="shared" si="53"/>
        <v>0.36701661288985254</v>
      </c>
    </row>
    <row r="329" spans="1:20" ht="20" customHeight="1" x14ac:dyDescent="0.15">
      <c r="A329" s="26"/>
      <c r="B329" s="6"/>
      <c r="C329" s="7"/>
      <c r="D329" s="7"/>
      <c r="E329" s="5">
        <v>51.388100000000001</v>
      </c>
      <c r="F329" s="5">
        <v>15.385899999999999</v>
      </c>
      <c r="G329" s="5">
        <f t="shared" si="48"/>
        <v>0.62452117057994261</v>
      </c>
      <c r="H329" s="5">
        <f t="shared" si="49"/>
        <v>0.17630510859576065</v>
      </c>
      <c r="I329" s="5">
        <v>52.868000000000002</v>
      </c>
      <c r="J329" s="5">
        <v>10.7676</v>
      </c>
      <c r="K329" s="5">
        <f t="shared" si="50"/>
        <v>0.63671914047492595</v>
      </c>
      <c r="L329" s="5">
        <f t="shared" si="51"/>
        <v>0.31623557606176922</v>
      </c>
      <c r="M329" s="7"/>
      <c r="N329" s="7"/>
      <c r="O329" s="7"/>
      <c r="P329" s="7"/>
      <c r="Q329" s="5">
        <v>61.747199999999999</v>
      </c>
      <c r="R329" s="5">
        <v>24.581099999999999</v>
      </c>
      <c r="S329" s="5">
        <f t="shared" si="52"/>
        <v>0.90055260705394369</v>
      </c>
      <c r="T329" s="5">
        <f t="shared" si="53"/>
        <v>0.43364458612434703</v>
      </c>
    </row>
    <row r="330" spans="1:20" ht="20" customHeight="1" x14ac:dyDescent="0.15">
      <c r="A330" s="26"/>
      <c r="B330" s="6"/>
      <c r="C330" s="7"/>
      <c r="D330" s="7"/>
      <c r="E330" s="5">
        <v>51.545699999999997</v>
      </c>
      <c r="F330" s="5">
        <v>18.6173</v>
      </c>
      <c r="G330" s="5">
        <f t="shared" si="48"/>
        <v>0.62643648826017195</v>
      </c>
      <c r="H330" s="5">
        <f t="shared" si="49"/>
        <v>0.21333331805483299</v>
      </c>
      <c r="I330" s="5">
        <v>53.030099999999997</v>
      </c>
      <c r="J330" s="5">
        <v>10.3271</v>
      </c>
      <c r="K330" s="5">
        <f t="shared" si="50"/>
        <v>0.63867140219602347</v>
      </c>
      <c r="L330" s="5">
        <f t="shared" si="51"/>
        <v>0.30329845253793764</v>
      </c>
      <c r="M330" s="7"/>
      <c r="N330" s="7"/>
      <c r="O330" s="7"/>
      <c r="P330" s="7"/>
      <c r="Q330" s="5">
        <v>61.936599999999999</v>
      </c>
      <c r="R330" s="5">
        <v>23.417400000000001</v>
      </c>
      <c r="S330" s="5">
        <f t="shared" si="52"/>
        <v>0.90331491309820189</v>
      </c>
      <c r="T330" s="5">
        <f t="shared" si="53"/>
        <v>0.41311530936810337</v>
      </c>
    </row>
    <row r="331" spans="1:20" ht="20" customHeight="1" x14ac:dyDescent="0.15">
      <c r="A331" s="26"/>
      <c r="B331" s="6"/>
      <c r="C331" s="7"/>
      <c r="D331" s="7"/>
      <c r="E331" s="5">
        <v>51.703400000000002</v>
      </c>
      <c r="F331" s="5">
        <v>18.793199999999999</v>
      </c>
      <c r="G331" s="5">
        <f t="shared" si="48"/>
        <v>0.62835302124349812</v>
      </c>
      <c r="H331" s="5">
        <f t="shared" si="49"/>
        <v>0.21534893421001366</v>
      </c>
      <c r="I331" s="5">
        <v>53.192300000000003</v>
      </c>
      <c r="J331" s="5">
        <v>11.2812</v>
      </c>
      <c r="K331" s="5">
        <f t="shared" si="50"/>
        <v>0.64062486827351905</v>
      </c>
      <c r="L331" s="5">
        <f t="shared" si="51"/>
        <v>0.33131958659943078</v>
      </c>
      <c r="M331" s="7"/>
      <c r="N331" s="7"/>
      <c r="O331" s="7"/>
      <c r="P331" s="7"/>
      <c r="Q331" s="5">
        <v>62.125999999999998</v>
      </c>
      <c r="R331" s="5">
        <v>29.292300000000001</v>
      </c>
      <c r="S331" s="5">
        <f t="shared" si="52"/>
        <v>0.90607721914245998</v>
      </c>
      <c r="T331" s="5">
        <f t="shared" si="53"/>
        <v>0.51675666711946222</v>
      </c>
    </row>
    <row r="332" spans="1:20" ht="20" customHeight="1" x14ac:dyDescent="0.15">
      <c r="A332" s="26"/>
      <c r="B332" s="6"/>
      <c r="C332" s="7"/>
      <c r="D332" s="7"/>
      <c r="E332" s="5">
        <v>51.860999999999997</v>
      </c>
      <c r="F332" s="5">
        <v>19.9116</v>
      </c>
      <c r="G332" s="5">
        <f t="shared" si="48"/>
        <v>0.63026833892372747</v>
      </c>
      <c r="H332" s="5">
        <f t="shared" si="49"/>
        <v>0.22816454028138414</v>
      </c>
      <c r="I332" s="5">
        <v>53.354500000000002</v>
      </c>
      <c r="J332" s="5">
        <v>12.925800000000001</v>
      </c>
      <c r="K332" s="5">
        <f t="shared" si="50"/>
        <v>0.64257833435101452</v>
      </c>
      <c r="L332" s="5">
        <f t="shared" si="51"/>
        <v>0.37962013903369524</v>
      </c>
      <c r="M332" s="7"/>
      <c r="N332" s="7"/>
      <c r="O332" s="7"/>
      <c r="P332" s="7"/>
      <c r="Q332" s="5">
        <v>62.315399999999997</v>
      </c>
      <c r="R332" s="5">
        <v>33.143599999999999</v>
      </c>
      <c r="S332" s="5">
        <f t="shared" si="52"/>
        <v>0.90883952518671818</v>
      </c>
      <c r="T332" s="5">
        <f t="shared" si="53"/>
        <v>0.58469892334642914</v>
      </c>
    </row>
    <row r="333" spans="1:20" ht="20" customHeight="1" x14ac:dyDescent="0.15">
      <c r="A333" s="26"/>
      <c r="B333" s="6"/>
      <c r="C333" s="7"/>
      <c r="D333" s="7"/>
      <c r="E333" s="5">
        <v>52.018599999999999</v>
      </c>
      <c r="F333" s="5">
        <v>19.094100000000001</v>
      </c>
      <c r="G333" s="5">
        <f t="shared" si="48"/>
        <v>0.63218365660395692</v>
      </c>
      <c r="H333" s="5">
        <f t="shared" si="49"/>
        <v>0.21879690977052457</v>
      </c>
      <c r="I333" s="5">
        <v>53.516599999999997</v>
      </c>
      <c r="J333" s="5">
        <v>11.1562</v>
      </c>
      <c r="K333" s="5">
        <f t="shared" si="50"/>
        <v>0.64453059607211205</v>
      </c>
      <c r="L333" s="5">
        <f t="shared" si="51"/>
        <v>0.327648439174961</v>
      </c>
      <c r="M333" s="7"/>
      <c r="N333" s="7"/>
      <c r="O333" s="7"/>
      <c r="P333" s="7"/>
      <c r="Q333" s="5">
        <v>62.504800000000003</v>
      </c>
      <c r="R333" s="5">
        <v>29.651900000000001</v>
      </c>
      <c r="S333" s="5">
        <f t="shared" si="52"/>
        <v>0.91160183123097638</v>
      </c>
      <c r="T333" s="5">
        <f t="shared" si="53"/>
        <v>0.5231005082482284</v>
      </c>
    </row>
    <row r="334" spans="1:20" ht="20" customHeight="1" x14ac:dyDescent="0.15">
      <c r="A334" s="26"/>
      <c r="B334" s="6"/>
      <c r="C334" s="7"/>
      <c r="D334" s="7"/>
      <c r="E334" s="5">
        <v>52.176299999999998</v>
      </c>
      <c r="F334" s="5">
        <v>18.7026</v>
      </c>
      <c r="G334" s="5">
        <f t="shared" si="48"/>
        <v>0.63410018958728298</v>
      </c>
      <c r="H334" s="5">
        <f t="shared" si="49"/>
        <v>0.21431076011303032</v>
      </c>
      <c r="I334" s="5">
        <v>53.678800000000003</v>
      </c>
      <c r="J334" s="5">
        <v>12.145</v>
      </c>
      <c r="K334" s="5">
        <f t="shared" si="50"/>
        <v>0.64648406214960763</v>
      </c>
      <c r="L334" s="5">
        <f t="shared" si="51"/>
        <v>0.35668868376148699</v>
      </c>
      <c r="M334" s="7"/>
      <c r="N334" s="7"/>
      <c r="O334" s="7"/>
      <c r="P334" s="7"/>
      <c r="Q334" s="5">
        <v>62.694200000000002</v>
      </c>
      <c r="R334" s="5">
        <v>33.045000000000002</v>
      </c>
      <c r="S334" s="5">
        <f t="shared" si="52"/>
        <v>0.91436413727523458</v>
      </c>
      <c r="T334" s="5">
        <f t="shared" si="53"/>
        <v>0.58295948303692879</v>
      </c>
    </row>
    <row r="335" spans="1:20" ht="20" customHeight="1" x14ac:dyDescent="0.15">
      <c r="A335" s="26"/>
      <c r="B335" s="6"/>
      <c r="C335" s="7"/>
      <c r="D335" s="7"/>
      <c r="E335" s="5">
        <v>52.3339</v>
      </c>
      <c r="F335" s="5">
        <v>27.264500000000002</v>
      </c>
      <c r="G335" s="5">
        <f t="shared" si="48"/>
        <v>0.63601550726751244</v>
      </c>
      <c r="H335" s="5">
        <f t="shared" si="49"/>
        <v>0.31242050405300414</v>
      </c>
      <c r="I335" s="5">
        <v>53.841000000000001</v>
      </c>
      <c r="J335" s="5">
        <v>11.0703</v>
      </c>
      <c r="K335" s="5">
        <f t="shared" si="50"/>
        <v>0.6484375282271031</v>
      </c>
      <c r="L335" s="5">
        <f t="shared" si="51"/>
        <v>0.32512562666486533</v>
      </c>
      <c r="M335" s="7"/>
      <c r="N335" s="7"/>
      <c r="O335" s="7"/>
      <c r="P335" s="7"/>
      <c r="Q335" s="5">
        <v>62.883600000000001</v>
      </c>
      <c r="R335" s="5">
        <v>39.676299999999998</v>
      </c>
      <c r="S335" s="5">
        <f t="shared" si="52"/>
        <v>0.91712644331949267</v>
      </c>
      <c r="T335" s="5">
        <f t="shared" si="53"/>
        <v>0.69994478247293368</v>
      </c>
    </row>
    <row r="336" spans="1:20" ht="20" customHeight="1" x14ac:dyDescent="0.15">
      <c r="A336" s="26"/>
      <c r="B336" s="6"/>
      <c r="C336" s="7"/>
      <c r="D336" s="7"/>
      <c r="E336" s="5">
        <v>52.491500000000002</v>
      </c>
      <c r="F336" s="5">
        <v>24.797899999999998</v>
      </c>
      <c r="G336" s="5">
        <f t="shared" si="48"/>
        <v>0.63793082494774189</v>
      </c>
      <c r="H336" s="5">
        <f t="shared" si="49"/>
        <v>0.28415604237950415</v>
      </c>
      <c r="I336" s="5">
        <v>54.0032</v>
      </c>
      <c r="J336" s="5">
        <v>9.9321000000000002</v>
      </c>
      <c r="K336" s="5">
        <f t="shared" si="50"/>
        <v>0.65039099430459868</v>
      </c>
      <c r="L336" s="5">
        <f t="shared" si="51"/>
        <v>0.29169762667661303</v>
      </c>
      <c r="M336" s="7"/>
      <c r="N336" s="7"/>
      <c r="O336" s="7"/>
      <c r="P336" s="7"/>
      <c r="Q336" s="5">
        <v>63.073</v>
      </c>
      <c r="R336" s="5">
        <v>38.211300000000001</v>
      </c>
      <c r="S336" s="5">
        <f t="shared" si="52"/>
        <v>0.91988874936375076</v>
      </c>
      <c r="T336" s="5">
        <f t="shared" si="53"/>
        <v>0.67410015718471761</v>
      </c>
    </row>
    <row r="337" spans="1:20" ht="20" customHeight="1" x14ac:dyDescent="0.15">
      <c r="A337" s="26"/>
      <c r="B337" s="6"/>
      <c r="C337" s="7"/>
      <c r="D337" s="7"/>
      <c r="E337" s="5">
        <v>52.6492</v>
      </c>
      <c r="F337" s="5">
        <v>19.419699999999999</v>
      </c>
      <c r="G337" s="5">
        <f t="shared" si="48"/>
        <v>0.63984735793106795</v>
      </c>
      <c r="H337" s="5">
        <f t="shared" si="49"/>
        <v>0.22252791954952866</v>
      </c>
      <c r="I337" s="5">
        <v>54.165300000000002</v>
      </c>
      <c r="J337" s="5">
        <v>9.1229999999999993</v>
      </c>
      <c r="K337" s="5">
        <f t="shared" si="50"/>
        <v>0.65234325602569621</v>
      </c>
      <c r="L337" s="5">
        <f t="shared" si="51"/>
        <v>0.26793502362750476</v>
      </c>
      <c r="M337" s="7"/>
      <c r="N337" s="7"/>
      <c r="O337" s="7"/>
      <c r="P337" s="7"/>
      <c r="Q337" s="5">
        <v>63.2624</v>
      </c>
      <c r="R337" s="5">
        <v>22.977</v>
      </c>
      <c r="S337" s="5">
        <f t="shared" si="52"/>
        <v>0.92265105540800896</v>
      </c>
      <c r="T337" s="5">
        <f t="shared" si="53"/>
        <v>0.40534604453743417</v>
      </c>
    </row>
    <row r="338" spans="1:20" ht="20" customHeight="1" x14ac:dyDescent="0.15">
      <c r="A338" s="26"/>
      <c r="B338" s="6"/>
      <c r="C338" s="7"/>
      <c r="D338" s="7"/>
      <c r="E338" s="5">
        <v>52.806800000000003</v>
      </c>
      <c r="F338" s="5">
        <v>21.8109</v>
      </c>
      <c r="G338" s="5">
        <f t="shared" si="48"/>
        <v>0.64176267561129741</v>
      </c>
      <c r="H338" s="5">
        <f t="shared" si="49"/>
        <v>0.24992838202973347</v>
      </c>
      <c r="I338" s="5">
        <v>54.327500000000001</v>
      </c>
      <c r="J338" s="5">
        <v>9.7943999999999996</v>
      </c>
      <c r="K338" s="5">
        <f t="shared" si="50"/>
        <v>0.65429672210319167</v>
      </c>
      <c r="L338" s="5">
        <f t="shared" si="51"/>
        <v>0.28765349067381707</v>
      </c>
      <c r="M338" s="7"/>
      <c r="N338" s="7"/>
      <c r="O338" s="7"/>
      <c r="P338" s="7"/>
      <c r="Q338" s="5">
        <v>63.451900000000002</v>
      </c>
      <c r="R338" s="5">
        <v>23.5547</v>
      </c>
      <c r="S338" s="5">
        <f t="shared" si="52"/>
        <v>0.92541481990318808</v>
      </c>
      <c r="T338" s="5">
        <f t="shared" si="53"/>
        <v>0.41553747117839146</v>
      </c>
    </row>
    <row r="339" spans="1:20" ht="20" customHeight="1" x14ac:dyDescent="0.15">
      <c r="A339" s="26"/>
      <c r="B339" s="6"/>
      <c r="C339" s="7"/>
      <c r="D339" s="7"/>
      <c r="E339" s="5">
        <v>52.964399999999998</v>
      </c>
      <c r="F339" s="5">
        <v>23.469799999999999</v>
      </c>
      <c r="G339" s="5">
        <f t="shared" si="48"/>
        <v>0.64367799329152686</v>
      </c>
      <c r="H339" s="5">
        <f t="shared" si="49"/>
        <v>0.26893751016975176</v>
      </c>
      <c r="I339" s="5">
        <v>54.489699999999999</v>
      </c>
      <c r="J339" s="5">
        <v>14.25</v>
      </c>
      <c r="K339" s="5">
        <f t="shared" si="50"/>
        <v>0.65625018818068726</v>
      </c>
      <c r="L339" s="5">
        <f t="shared" si="51"/>
        <v>0.41851080638955862</v>
      </c>
      <c r="M339" s="7"/>
      <c r="N339" s="7"/>
      <c r="O339" s="7"/>
      <c r="P339" s="7"/>
      <c r="Q339" s="5">
        <v>63.641300000000001</v>
      </c>
      <c r="R339" s="5">
        <v>34.5854</v>
      </c>
      <c r="S339" s="5">
        <f t="shared" si="52"/>
        <v>0.92817712594744617</v>
      </c>
      <c r="T339" s="5">
        <f t="shared" si="53"/>
        <v>0.61013426856182162</v>
      </c>
    </row>
    <row r="340" spans="1:20" ht="20" customHeight="1" x14ac:dyDescent="0.15">
      <c r="A340" s="26"/>
      <c r="B340" s="6"/>
      <c r="C340" s="7"/>
      <c r="D340" s="7"/>
      <c r="E340" s="5">
        <v>53.122</v>
      </c>
      <c r="F340" s="5">
        <v>23.137899999999998</v>
      </c>
      <c r="G340" s="5">
        <f t="shared" si="48"/>
        <v>0.64559331097175632</v>
      </c>
      <c r="H340" s="5">
        <f t="shared" si="49"/>
        <v>0.26513430947671895</v>
      </c>
      <c r="I340" s="5">
        <v>54.651800000000001</v>
      </c>
      <c r="J340" s="5">
        <v>12.6738</v>
      </c>
      <c r="K340" s="5">
        <f t="shared" si="50"/>
        <v>0.65820244990178478</v>
      </c>
      <c r="L340" s="5">
        <f t="shared" si="51"/>
        <v>0.37221910582596407</v>
      </c>
      <c r="M340" s="7"/>
      <c r="N340" s="7"/>
      <c r="O340" s="7"/>
      <c r="P340" s="7"/>
      <c r="Q340" s="5">
        <v>63.8307</v>
      </c>
      <c r="R340" s="5">
        <v>37.133499999999998</v>
      </c>
      <c r="S340" s="5">
        <f t="shared" si="52"/>
        <v>0.93093943199170437</v>
      </c>
      <c r="T340" s="5">
        <f t="shared" si="53"/>
        <v>0.65508627518086826</v>
      </c>
    </row>
    <row r="341" spans="1:20" ht="20" customHeight="1" x14ac:dyDescent="0.15">
      <c r="A341" s="26"/>
      <c r="B341" s="6"/>
      <c r="C341" s="7"/>
      <c r="D341" s="7"/>
      <c r="E341" s="5">
        <v>53.279699999999998</v>
      </c>
      <c r="F341" s="5">
        <v>21.744199999999999</v>
      </c>
      <c r="G341" s="5">
        <f t="shared" si="48"/>
        <v>0.64750984395508238</v>
      </c>
      <c r="H341" s="5">
        <f t="shared" si="49"/>
        <v>0.24916407505104926</v>
      </c>
      <c r="I341" s="5">
        <v>54.814</v>
      </c>
      <c r="J341" s="5">
        <v>12.1289</v>
      </c>
      <c r="K341" s="5">
        <f t="shared" si="50"/>
        <v>0.66015591597928036</v>
      </c>
      <c r="L341" s="5">
        <f t="shared" si="51"/>
        <v>0.35621583997321526</v>
      </c>
      <c r="M341" s="7"/>
      <c r="N341" s="7"/>
      <c r="O341" s="7"/>
      <c r="P341" s="7"/>
      <c r="Q341" s="5">
        <v>64.020099999999999</v>
      </c>
      <c r="R341" s="5">
        <v>24.345800000000001</v>
      </c>
      <c r="S341" s="5">
        <f t="shared" si="52"/>
        <v>0.93370173803596246</v>
      </c>
      <c r="T341" s="5">
        <f t="shared" si="53"/>
        <v>0.42949356883402812</v>
      </c>
    </row>
    <row r="342" spans="1:20" ht="20" customHeight="1" x14ac:dyDescent="0.15">
      <c r="A342" s="26"/>
      <c r="B342" s="6"/>
      <c r="C342" s="7"/>
      <c r="D342" s="7"/>
      <c r="E342" s="5">
        <v>53.4373</v>
      </c>
      <c r="F342" s="5">
        <v>20.025600000000001</v>
      </c>
      <c r="G342" s="5">
        <f t="shared" si="48"/>
        <v>0.64942516163531183</v>
      </c>
      <c r="H342" s="5">
        <f t="shared" si="49"/>
        <v>0.22947085205904527</v>
      </c>
      <c r="I342" s="5">
        <v>54.976199999999999</v>
      </c>
      <c r="J342" s="5">
        <v>10.9565</v>
      </c>
      <c r="K342" s="5">
        <f t="shared" si="50"/>
        <v>0.66210938205677583</v>
      </c>
      <c r="L342" s="5">
        <f t="shared" si="51"/>
        <v>0.32178341404962801</v>
      </c>
      <c r="M342" s="7"/>
      <c r="N342" s="7"/>
      <c r="O342" s="7"/>
      <c r="P342" s="7"/>
      <c r="Q342" s="5">
        <v>64.209500000000006</v>
      </c>
      <c r="R342" s="5">
        <v>28.353999999999999</v>
      </c>
      <c r="S342" s="5">
        <f t="shared" si="52"/>
        <v>0.93646404408022077</v>
      </c>
      <c r="T342" s="5">
        <f t="shared" si="53"/>
        <v>0.50020375796728933</v>
      </c>
    </row>
    <row r="343" spans="1:20" ht="20" customHeight="1" x14ac:dyDescent="0.15">
      <c r="A343" s="26"/>
      <c r="B343" s="6"/>
      <c r="C343" s="7"/>
      <c r="D343" s="7"/>
      <c r="E343" s="5">
        <v>53.594900000000003</v>
      </c>
      <c r="F343" s="5">
        <v>21.431699999999999</v>
      </c>
      <c r="G343" s="5">
        <f t="shared" si="48"/>
        <v>0.65134047931554129</v>
      </c>
      <c r="H343" s="5">
        <f t="shared" si="49"/>
        <v>0.24558317653772374</v>
      </c>
      <c r="I343" s="5">
        <v>55.138399999999997</v>
      </c>
      <c r="J343" s="5">
        <v>10.9688</v>
      </c>
      <c r="K343" s="5">
        <f t="shared" si="50"/>
        <v>0.6640628481342713</v>
      </c>
      <c r="L343" s="5">
        <f t="shared" si="51"/>
        <v>0.32214465495619582</v>
      </c>
      <c r="M343" s="7"/>
      <c r="N343" s="7"/>
      <c r="O343" s="7"/>
      <c r="P343" s="7"/>
      <c r="Q343" s="5">
        <v>64.398899999999998</v>
      </c>
      <c r="R343" s="5">
        <v>27.898299999999999</v>
      </c>
      <c r="S343" s="5">
        <f t="shared" si="52"/>
        <v>0.93922635012447875</v>
      </c>
      <c r="T343" s="5">
        <f t="shared" si="53"/>
        <v>0.49216457998514596</v>
      </c>
    </row>
    <row r="344" spans="1:20" ht="20" customHeight="1" x14ac:dyDescent="0.15">
      <c r="A344" s="26"/>
      <c r="B344" s="6"/>
      <c r="C344" s="7"/>
      <c r="D344" s="7"/>
      <c r="E344" s="5">
        <v>53.752600000000001</v>
      </c>
      <c r="F344" s="5">
        <v>14.596399999999999</v>
      </c>
      <c r="G344" s="5">
        <f t="shared" si="48"/>
        <v>0.65325701229886735</v>
      </c>
      <c r="H344" s="5">
        <f t="shared" si="49"/>
        <v>0.16725832659169504</v>
      </c>
      <c r="I344" s="5">
        <v>55.3005</v>
      </c>
      <c r="J344" s="5">
        <v>9.5791000000000004</v>
      </c>
      <c r="K344" s="5">
        <f t="shared" si="50"/>
        <v>0.66601510985536894</v>
      </c>
      <c r="L344" s="5">
        <f t="shared" si="51"/>
        <v>0.28133030634991024</v>
      </c>
      <c r="M344" s="7"/>
      <c r="N344" s="7"/>
      <c r="O344" s="7"/>
      <c r="P344" s="7"/>
      <c r="Q344" s="5">
        <v>64.588300000000004</v>
      </c>
      <c r="R344" s="5">
        <v>26.4224</v>
      </c>
      <c r="S344" s="5">
        <f t="shared" si="52"/>
        <v>0.94198865616873706</v>
      </c>
      <c r="T344" s="5">
        <f t="shared" si="53"/>
        <v>0.46612766362823255</v>
      </c>
    </row>
    <row r="345" spans="1:20" ht="20" customHeight="1" x14ac:dyDescent="0.15">
      <c r="A345" s="26"/>
      <c r="B345" s="6"/>
      <c r="C345" s="7"/>
      <c r="D345" s="7"/>
      <c r="E345" s="5">
        <v>53.910200000000003</v>
      </c>
      <c r="F345" s="5">
        <v>15.145099999999999</v>
      </c>
      <c r="G345" s="5">
        <f t="shared" si="48"/>
        <v>0.6551723299790968</v>
      </c>
      <c r="H345" s="5">
        <f t="shared" si="49"/>
        <v>0.17354581143733253</v>
      </c>
      <c r="I345" s="5">
        <v>55.462699999999998</v>
      </c>
      <c r="J345" s="5">
        <v>7.7694999999999999</v>
      </c>
      <c r="K345" s="5">
        <f t="shared" si="50"/>
        <v>0.66796857593286441</v>
      </c>
      <c r="L345" s="5">
        <f t="shared" si="51"/>
        <v>0.22818383931534567</v>
      </c>
      <c r="M345" s="7"/>
      <c r="N345" s="7"/>
      <c r="O345" s="7"/>
      <c r="P345" s="7"/>
      <c r="Q345" s="5">
        <v>64.777699999999996</v>
      </c>
      <c r="R345" s="5">
        <v>29.898599999999998</v>
      </c>
      <c r="S345" s="5">
        <f t="shared" si="52"/>
        <v>0.94475096221299504</v>
      </c>
      <c r="T345" s="5">
        <f t="shared" si="53"/>
        <v>0.52745263729846925</v>
      </c>
    </row>
    <row r="346" spans="1:20" ht="20" customHeight="1" x14ac:dyDescent="0.15">
      <c r="A346" s="26"/>
      <c r="B346" s="6"/>
      <c r="C346" s="7"/>
      <c r="D346" s="7"/>
      <c r="E346" s="5">
        <v>54.067799999999998</v>
      </c>
      <c r="F346" s="5">
        <v>13.807</v>
      </c>
      <c r="G346" s="5">
        <f t="shared" si="48"/>
        <v>0.65708764765932615</v>
      </c>
      <c r="H346" s="5">
        <f t="shared" si="49"/>
        <v>0.15821269047515371</v>
      </c>
      <c r="I346" s="5">
        <v>55.624899999999997</v>
      </c>
      <c r="J346" s="5">
        <v>7.6016000000000004</v>
      </c>
      <c r="K346" s="5">
        <f t="shared" si="50"/>
        <v>0.66992204201035987</v>
      </c>
      <c r="L346" s="5">
        <f t="shared" si="51"/>
        <v>0.22325275409479783</v>
      </c>
      <c r="M346" s="7"/>
      <c r="N346" s="7"/>
      <c r="O346" s="7"/>
      <c r="P346" s="7"/>
      <c r="Q346" s="5">
        <v>64.967100000000002</v>
      </c>
      <c r="R346" s="5">
        <v>29.285499999999999</v>
      </c>
      <c r="S346" s="5">
        <f t="shared" si="52"/>
        <v>0.94751326825725324</v>
      </c>
      <c r="T346" s="5">
        <f t="shared" si="53"/>
        <v>0.51663670571880693</v>
      </c>
    </row>
    <row r="347" spans="1:20" ht="20" customHeight="1" x14ac:dyDescent="0.15">
      <c r="A347" s="26"/>
      <c r="B347" s="6"/>
      <c r="C347" s="7"/>
      <c r="D347" s="7"/>
      <c r="E347" s="5">
        <v>54.225499999999997</v>
      </c>
      <c r="F347" s="5">
        <v>15.479900000000001</v>
      </c>
      <c r="G347" s="5">
        <f t="shared" si="48"/>
        <v>0.6590041806426522</v>
      </c>
      <c r="H347" s="5">
        <f t="shared" si="49"/>
        <v>0.17738224286856899</v>
      </c>
      <c r="I347" s="5">
        <v>55.786999999999999</v>
      </c>
      <c r="J347" s="5">
        <v>6.5937999999999999</v>
      </c>
      <c r="K347" s="5">
        <f t="shared" si="50"/>
        <v>0.67187430373145751</v>
      </c>
      <c r="L347" s="5">
        <f t="shared" si="51"/>
        <v>0.19365449509975241</v>
      </c>
      <c r="M347" s="7"/>
      <c r="N347" s="7"/>
      <c r="O347" s="7"/>
      <c r="P347" s="7"/>
      <c r="Q347" s="5">
        <v>65.156499999999994</v>
      </c>
      <c r="R347" s="5">
        <v>31.463100000000001</v>
      </c>
      <c r="S347" s="5">
        <f t="shared" si="52"/>
        <v>0.95027557430151133</v>
      </c>
      <c r="T347" s="5">
        <f t="shared" si="53"/>
        <v>0.55505258014039016</v>
      </c>
    </row>
    <row r="348" spans="1:20" ht="20" customHeight="1" x14ac:dyDescent="0.15">
      <c r="A348" s="26"/>
      <c r="B348" s="6"/>
      <c r="C348" s="7"/>
      <c r="D348" s="7"/>
      <c r="E348" s="5">
        <v>54.383099999999999</v>
      </c>
      <c r="F348" s="5">
        <v>14.9727</v>
      </c>
      <c r="G348" s="5">
        <f t="shared" si="48"/>
        <v>0.66091949832288166</v>
      </c>
      <c r="H348" s="5">
        <f t="shared" si="49"/>
        <v>0.17157030134550111</v>
      </c>
      <c r="I348" s="5">
        <v>55.949199999999998</v>
      </c>
      <c r="J348" s="5">
        <v>8.7821999999999996</v>
      </c>
      <c r="K348" s="5">
        <f t="shared" si="50"/>
        <v>0.67382776980895298</v>
      </c>
      <c r="L348" s="5">
        <f t="shared" si="51"/>
        <v>0.25792600728943027</v>
      </c>
      <c r="M348" s="7"/>
      <c r="N348" s="7"/>
      <c r="O348" s="7"/>
      <c r="P348" s="7"/>
      <c r="Q348" s="5">
        <v>65.3459</v>
      </c>
      <c r="R348" s="5">
        <v>39.262300000000003</v>
      </c>
      <c r="S348" s="5">
        <f t="shared" si="52"/>
        <v>0.95303788034576953</v>
      </c>
      <c r="T348" s="5">
        <f t="shared" si="53"/>
        <v>0.69264125013892597</v>
      </c>
    </row>
    <row r="349" spans="1:20" ht="20" customHeight="1" x14ac:dyDescent="0.15">
      <c r="A349" s="26"/>
      <c r="B349" s="6"/>
      <c r="C349" s="7"/>
      <c r="D349" s="7"/>
      <c r="E349" s="5">
        <v>54.540700000000001</v>
      </c>
      <c r="F349" s="5">
        <v>12.2319</v>
      </c>
      <c r="G349" s="5">
        <f t="shared" si="48"/>
        <v>0.66283481600311112</v>
      </c>
      <c r="H349" s="5">
        <f t="shared" si="49"/>
        <v>0.14016381608046879</v>
      </c>
      <c r="I349" s="5">
        <v>56.111400000000003</v>
      </c>
      <c r="J349" s="5">
        <v>9.3651999999999997</v>
      </c>
      <c r="K349" s="5">
        <f t="shared" si="50"/>
        <v>0.67578123588644856</v>
      </c>
      <c r="L349" s="5">
        <f t="shared" si="51"/>
        <v>0.27504823887715751</v>
      </c>
      <c r="M349" s="7"/>
      <c r="N349" s="7"/>
      <c r="O349" s="7"/>
      <c r="P349" s="7"/>
      <c r="Q349" s="5">
        <v>65.535300000000007</v>
      </c>
      <c r="R349" s="5">
        <v>33.2866</v>
      </c>
      <c r="S349" s="5">
        <f t="shared" si="52"/>
        <v>0.95580018639002784</v>
      </c>
      <c r="T349" s="5">
        <f t="shared" si="53"/>
        <v>0.58722164103667818</v>
      </c>
    </row>
    <row r="350" spans="1:20" ht="20" customHeight="1" x14ac:dyDescent="0.15">
      <c r="A350" s="26"/>
      <c r="B350" s="6"/>
      <c r="C350" s="7"/>
      <c r="D350" s="7"/>
      <c r="E350" s="5">
        <v>54.698399999999999</v>
      </c>
      <c r="F350" s="5">
        <v>12.215299999999999</v>
      </c>
      <c r="G350" s="5">
        <f t="shared" si="48"/>
        <v>0.66475134898643717</v>
      </c>
      <c r="H350" s="5">
        <f t="shared" si="49"/>
        <v>0.13997359875144094</v>
      </c>
      <c r="I350" s="5">
        <v>56.273600000000002</v>
      </c>
      <c r="J350" s="5">
        <v>9.1616</v>
      </c>
      <c r="K350" s="5">
        <f t="shared" si="50"/>
        <v>0.67773470196394403</v>
      </c>
      <c r="L350" s="5">
        <f t="shared" si="51"/>
        <v>0.26906867395218109</v>
      </c>
      <c r="M350" s="7"/>
      <c r="N350" s="7"/>
      <c r="O350" s="7"/>
      <c r="P350" s="7"/>
      <c r="Q350" s="5">
        <v>65.724800000000002</v>
      </c>
      <c r="R350" s="5">
        <v>24.706299999999999</v>
      </c>
      <c r="S350" s="5">
        <f t="shared" si="52"/>
        <v>0.95856395088520685</v>
      </c>
      <c r="T350" s="5">
        <f t="shared" si="53"/>
        <v>0.43585328720699867</v>
      </c>
    </row>
    <row r="351" spans="1:20" ht="20" customHeight="1" x14ac:dyDescent="0.15">
      <c r="A351" s="26"/>
      <c r="B351" s="6"/>
      <c r="C351" s="7"/>
      <c r="D351" s="7"/>
      <c r="E351" s="5">
        <v>54.856000000000002</v>
      </c>
      <c r="F351" s="5">
        <v>14.666700000000001</v>
      </c>
      <c r="G351" s="5">
        <f t="shared" si="48"/>
        <v>0.66666666666666663</v>
      </c>
      <c r="H351" s="5">
        <f t="shared" si="49"/>
        <v>0.16806388552125276</v>
      </c>
      <c r="I351" s="5">
        <v>56.435699999999997</v>
      </c>
      <c r="J351" s="5">
        <v>9.2890999999999995</v>
      </c>
      <c r="K351" s="5">
        <f t="shared" si="50"/>
        <v>0.67968696368504156</v>
      </c>
      <c r="L351" s="5">
        <f t="shared" si="51"/>
        <v>0.27281324432514026</v>
      </c>
      <c r="M351" s="7"/>
      <c r="N351" s="7"/>
      <c r="O351" s="7"/>
      <c r="P351" s="7"/>
      <c r="Q351" s="5">
        <v>65.914199999999994</v>
      </c>
      <c r="R351" s="5">
        <v>29.010999999999999</v>
      </c>
      <c r="S351" s="5">
        <f t="shared" si="52"/>
        <v>0.96132625692946483</v>
      </c>
      <c r="T351" s="5">
        <f t="shared" si="53"/>
        <v>0.51179414623647568</v>
      </c>
    </row>
    <row r="352" spans="1:20" ht="20" customHeight="1" x14ac:dyDescent="0.15">
      <c r="A352" s="26"/>
      <c r="B352" s="6"/>
      <c r="C352" s="7"/>
      <c r="D352" s="7"/>
      <c r="E352" s="5">
        <v>55.013599999999997</v>
      </c>
      <c r="F352" s="5">
        <v>19.147600000000001</v>
      </c>
      <c r="G352" s="5">
        <f t="shared" si="48"/>
        <v>0.66858198434689597</v>
      </c>
      <c r="H352" s="5">
        <f t="shared" si="49"/>
        <v>0.2194099595960059</v>
      </c>
      <c r="I352" s="5">
        <v>56.597900000000003</v>
      </c>
      <c r="J352" s="5">
        <v>15.3911</v>
      </c>
      <c r="K352" s="5">
        <f t="shared" si="50"/>
        <v>0.68164042976253714</v>
      </c>
      <c r="L352" s="5">
        <f t="shared" si="51"/>
        <v>0.45202397699805869</v>
      </c>
      <c r="M352" s="7"/>
      <c r="N352" s="7"/>
      <c r="O352" s="7"/>
      <c r="P352" s="7"/>
      <c r="Q352" s="5">
        <v>66.1036</v>
      </c>
      <c r="R352" s="5">
        <v>24.299199999999999</v>
      </c>
      <c r="S352" s="5">
        <f t="shared" si="52"/>
        <v>0.96408856297372314</v>
      </c>
      <c r="T352" s="5">
        <f t="shared" si="53"/>
        <v>0.42867148041189101</v>
      </c>
    </row>
    <row r="353" spans="1:20" ht="20" customHeight="1" x14ac:dyDescent="0.15">
      <c r="A353" s="26"/>
      <c r="B353" s="6"/>
      <c r="C353" s="7"/>
      <c r="D353" s="7"/>
      <c r="E353" s="5">
        <v>55.171300000000002</v>
      </c>
      <c r="F353" s="5">
        <v>16.8735</v>
      </c>
      <c r="G353" s="5">
        <f t="shared" si="48"/>
        <v>0.67049851733022214</v>
      </c>
      <c r="H353" s="5">
        <f t="shared" si="49"/>
        <v>0.19335133140671443</v>
      </c>
      <c r="I353" s="5">
        <v>56.760100000000001</v>
      </c>
      <c r="J353" s="5">
        <v>13.966799999999999</v>
      </c>
      <c r="K353" s="5">
        <f t="shared" si="50"/>
        <v>0.68359389584003261</v>
      </c>
      <c r="L353" s="5">
        <f t="shared" si="51"/>
        <v>0.41019345478467983</v>
      </c>
      <c r="M353" s="7"/>
      <c r="N353" s="7"/>
      <c r="O353" s="7"/>
      <c r="P353" s="7"/>
      <c r="Q353" s="5">
        <v>66.293000000000006</v>
      </c>
      <c r="R353" s="5">
        <v>21.3978</v>
      </c>
      <c r="S353" s="5">
        <f t="shared" si="52"/>
        <v>0.96685086901798134</v>
      </c>
      <c r="T353" s="5">
        <f t="shared" si="53"/>
        <v>0.37748677337350867</v>
      </c>
    </row>
    <row r="354" spans="1:20" ht="20" customHeight="1" x14ac:dyDescent="0.15">
      <c r="A354" s="26"/>
      <c r="B354" s="6"/>
      <c r="C354" s="7"/>
      <c r="D354" s="7"/>
      <c r="E354" s="5">
        <v>55.328899999999997</v>
      </c>
      <c r="F354" s="5">
        <v>17.3187</v>
      </c>
      <c r="G354" s="5">
        <f t="shared" si="48"/>
        <v>0.67241383501045149</v>
      </c>
      <c r="H354" s="5">
        <f t="shared" si="49"/>
        <v>0.19845282266473852</v>
      </c>
      <c r="I354" s="5">
        <v>56.922199999999997</v>
      </c>
      <c r="J354" s="5">
        <v>14.060499999999999</v>
      </c>
      <c r="K354" s="5">
        <f t="shared" si="50"/>
        <v>0.68554615756113013</v>
      </c>
      <c r="L354" s="5">
        <f t="shared" si="51"/>
        <v>0.41294534689406237</v>
      </c>
      <c r="M354" s="7"/>
      <c r="N354" s="7"/>
      <c r="O354" s="7"/>
      <c r="P354" s="7"/>
      <c r="Q354" s="5">
        <v>66.482399999999998</v>
      </c>
      <c r="R354" s="5">
        <v>28.770600000000002</v>
      </c>
      <c r="S354" s="5">
        <f t="shared" si="52"/>
        <v>0.96961317506223943</v>
      </c>
      <c r="T354" s="5">
        <f t="shared" si="53"/>
        <v>0.50755315789566535</v>
      </c>
    </row>
    <row r="355" spans="1:20" ht="20" customHeight="1" x14ac:dyDescent="0.15">
      <c r="A355" s="26"/>
      <c r="B355" s="6"/>
      <c r="C355" s="7"/>
      <c r="D355" s="7"/>
      <c r="E355" s="5">
        <v>55.486499999999999</v>
      </c>
      <c r="F355" s="5">
        <v>19.8279</v>
      </c>
      <c r="G355" s="5">
        <f t="shared" si="48"/>
        <v>0.67432915269068106</v>
      </c>
      <c r="H355" s="5">
        <f t="shared" si="49"/>
        <v>0.22720543242357502</v>
      </c>
      <c r="I355" s="5">
        <v>57.084400000000002</v>
      </c>
      <c r="J355" s="5">
        <v>10</v>
      </c>
      <c r="K355" s="5">
        <f t="shared" si="50"/>
        <v>0.68749962363862571</v>
      </c>
      <c r="L355" s="5">
        <f t="shared" si="51"/>
        <v>0.29369179395758499</v>
      </c>
      <c r="M355" s="7"/>
      <c r="N355" s="7"/>
      <c r="O355" s="7"/>
      <c r="P355" s="7"/>
      <c r="Q355" s="5">
        <v>66.671800000000005</v>
      </c>
      <c r="R355" s="5">
        <v>29.884599999999999</v>
      </c>
      <c r="S355" s="5">
        <f t="shared" si="52"/>
        <v>0.97237548110649763</v>
      </c>
      <c r="T355" s="5">
        <f t="shared" si="53"/>
        <v>0.52720565794417917</v>
      </c>
    </row>
    <row r="356" spans="1:20" ht="20" customHeight="1" x14ac:dyDescent="0.15">
      <c r="A356" s="26"/>
      <c r="B356" s="6"/>
      <c r="C356" s="7"/>
      <c r="D356" s="7"/>
      <c r="E356" s="5">
        <v>55.644199999999998</v>
      </c>
      <c r="F356" s="5">
        <v>18.3413</v>
      </c>
      <c r="G356" s="5">
        <f t="shared" si="48"/>
        <v>0.676245685674007</v>
      </c>
      <c r="H356" s="5">
        <f t="shared" si="49"/>
        <v>0.21017066848786389</v>
      </c>
      <c r="I356" s="5">
        <v>57.246600000000001</v>
      </c>
      <c r="J356" s="5">
        <v>11.4917</v>
      </c>
      <c r="K356" s="5">
        <f t="shared" si="50"/>
        <v>0.68945308971612118</v>
      </c>
      <c r="L356" s="5">
        <f t="shared" si="51"/>
        <v>0.33750179886223797</v>
      </c>
      <c r="M356" s="7"/>
      <c r="N356" s="7"/>
      <c r="O356" s="7"/>
      <c r="P356" s="7"/>
      <c r="Q356" s="5">
        <v>66.861199999999997</v>
      </c>
      <c r="R356" s="5">
        <v>38.730499999999999</v>
      </c>
      <c r="S356" s="5">
        <f t="shared" si="52"/>
        <v>0.97513778715075561</v>
      </c>
      <c r="T356" s="5">
        <f t="shared" si="53"/>
        <v>0.68325956295239121</v>
      </c>
    </row>
    <row r="357" spans="1:20" ht="20" customHeight="1" x14ac:dyDescent="0.15">
      <c r="A357" s="26"/>
      <c r="B357" s="6"/>
      <c r="C357" s="7"/>
      <c r="D357" s="7"/>
      <c r="E357" s="5">
        <v>55.8018</v>
      </c>
      <c r="F357" s="5">
        <v>16.608699999999999</v>
      </c>
      <c r="G357" s="5">
        <f t="shared" si="48"/>
        <v>0.67816100335423646</v>
      </c>
      <c r="H357" s="5">
        <f t="shared" si="49"/>
        <v>0.19031702124246289</v>
      </c>
      <c r="I357" s="5">
        <v>57.408799999999999</v>
      </c>
      <c r="J357" s="5">
        <v>11.627000000000001</v>
      </c>
      <c r="K357" s="5">
        <f t="shared" si="50"/>
        <v>0.69140655579361676</v>
      </c>
      <c r="L357" s="5">
        <f t="shared" si="51"/>
        <v>0.34147544883448411</v>
      </c>
      <c r="M357" s="7"/>
      <c r="N357" s="7"/>
      <c r="O357" s="7"/>
      <c r="P357" s="7"/>
      <c r="Q357" s="5">
        <v>67.050600000000003</v>
      </c>
      <c r="R357" s="5">
        <v>38.5199</v>
      </c>
      <c r="S357" s="5">
        <f t="shared" si="52"/>
        <v>0.97790009319501392</v>
      </c>
      <c r="T357" s="5">
        <f t="shared" si="53"/>
        <v>0.67954428780856979</v>
      </c>
    </row>
    <row r="358" spans="1:20" ht="20" customHeight="1" x14ac:dyDescent="0.15">
      <c r="A358" s="26"/>
      <c r="B358" s="6"/>
      <c r="C358" s="7"/>
      <c r="D358" s="7"/>
      <c r="E358" s="5">
        <v>55.959400000000002</v>
      </c>
      <c r="F358" s="5">
        <v>19.5169</v>
      </c>
      <c r="G358" s="5">
        <f t="shared" si="48"/>
        <v>0.68007632103446602</v>
      </c>
      <c r="H358" s="5">
        <f t="shared" si="49"/>
        <v>0.22364172222311346</v>
      </c>
      <c r="I358" s="5">
        <v>57.570900000000002</v>
      </c>
      <c r="J358" s="5">
        <v>9.0713000000000008</v>
      </c>
      <c r="K358" s="5">
        <f t="shared" si="50"/>
        <v>0.69335881751471429</v>
      </c>
      <c r="L358" s="5">
        <f t="shared" si="51"/>
        <v>0.2664166370527441</v>
      </c>
      <c r="M358" s="7"/>
      <c r="N358" s="7"/>
      <c r="O358" s="7"/>
      <c r="P358" s="7"/>
      <c r="Q358" s="5">
        <v>67.239999999999995</v>
      </c>
      <c r="R358" s="5">
        <v>44.308100000000003</v>
      </c>
      <c r="S358" s="5">
        <f t="shared" si="52"/>
        <v>0.9806623992392719</v>
      </c>
      <c r="T358" s="5">
        <f t="shared" si="53"/>
        <v>0.78165613770157494</v>
      </c>
    </row>
    <row r="359" spans="1:20" ht="20" customHeight="1" x14ac:dyDescent="0.15">
      <c r="A359" s="26"/>
      <c r="B359" s="6"/>
      <c r="C359" s="7"/>
      <c r="D359" s="7"/>
      <c r="E359" s="5">
        <v>56.117100000000001</v>
      </c>
      <c r="F359" s="5">
        <v>19.6906</v>
      </c>
      <c r="G359" s="5">
        <f t="shared" si="48"/>
        <v>0.68199285401779197</v>
      </c>
      <c r="H359" s="5">
        <f t="shared" si="49"/>
        <v>0.22563212885276032</v>
      </c>
      <c r="I359" s="5">
        <v>57.7331</v>
      </c>
      <c r="J359" s="5">
        <v>9.5859000000000005</v>
      </c>
      <c r="K359" s="5">
        <f t="shared" si="50"/>
        <v>0.69531228359220976</v>
      </c>
      <c r="L359" s="5">
        <f t="shared" si="51"/>
        <v>0.28153001676980144</v>
      </c>
      <c r="M359" s="7"/>
      <c r="N359" s="7"/>
      <c r="O359" s="7"/>
      <c r="P359" s="7"/>
      <c r="Q359" s="5">
        <v>67.429400000000001</v>
      </c>
      <c r="R359" s="5">
        <v>56.684899999999999</v>
      </c>
      <c r="S359" s="5">
        <f t="shared" si="52"/>
        <v>0.98342470528353021</v>
      </c>
      <c r="T359" s="5">
        <f t="shared" si="53"/>
        <v>1</v>
      </c>
    </row>
    <row r="360" spans="1:20" ht="20" customHeight="1" x14ac:dyDescent="0.15">
      <c r="A360" s="26"/>
      <c r="B360" s="6"/>
      <c r="C360" s="7"/>
      <c r="D360" s="7"/>
      <c r="E360" s="5">
        <v>56.274700000000003</v>
      </c>
      <c r="F360" s="5">
        <v>15.9316</v>
      </c>
      <c r="G360" s="5">
        <f t="shared" si="48"/>
        <v>0.68390817169802143</v>
      </c>
      <c r="H360" s="5">
        <f t="shared" si="49"/>
        <v>0.18255821681567022</v>
      </c>
      <c r="I360" s="5">
        <v>57.895299999999999</v>
      </c>
      <c r="J360" s="5">
        <v>9.2152999999999992</v>
      </c>
      <c r="K360" s="5">
        <f t="shared" si="50"/>
        <v>0.69726574966970534</v>
      </c>
      <c r="L360" s="5">
        <f t="shared" si="51"/>
        <v>0.27064579888573331</v>
      </c>
      <c r="M360" s="7"/>
      <c r="N360" s="7"/>
      <c r="O360" s="7"/>
      <c r="P360" s="7"/>
      <c r="Q360" s="5">
        <v>67.618799999999993</v>
      </c>
      <c r="R360" s="5">
        <v>47.370100000000001</v>
      </c>
      <c r="S360" s="5">
        <f t="shared" si="52"/>
        <v>0.98618701132778819</v>
      </c>
      <c r="T360" s="5">
        <f t="shared" si="53"/>
        <v>0.83567405076131385</v>
      </c>
    </row>
    <row r="361" spans="1:20" ht="20" customHeight="1" x14ac:dyDescent="0.15">
      <c r="A361" s="26"/>
      <c r="B361" s="6"/>
      <c r="C361" s="7"/>
      <c r="D361" s="7"/>
      <c r="E361" s="5">
        <v>56.432299999999998</v>
      </c>
      <c r="F361" s="5">
        <v>14.0968</v>
      </c>
      <c r="G361" s="5">
        <f t="shared" si="48"/>
        <v>0.68582348937825088</v>
      </c>
      <c r="H361" s="5">
        <f t="shared" si="49"/>
        <v>0.16153347252047126</v>
      </c>
      <c r="I361" s="5">
        <v>58.057400000000001</v>
      </c>
      <c r="J361" s="5">
        <v>9.3125</v>
      </c>
      <c r="K361" s="5">
        <f t="shared" si="50"/>
        <v>0.69921801139080286</v>
      </c>
      <c r="L361" s="5">
        <f t="shared" si="51"/>
        <v>0.27350048312300101</v>
      </c>
      <c r="M361" s="7"/>
      <c r="N361" s="7"/>
      <c r="O361" s="7"/>
      <c r="P361" s="7"/>
      <c r="Q361" s="5">
        <v>67.808300000000003</v>
      </c>
      <c r="R361" s="5">
        <v>45.606699999999996</v>
      </c>
      <c r="S361" s="5">
        <f t="shared" si="52"/>
        <v>0.98895077582296742</v>
      </c>
      <c r="T361" s="5">
        <f t="shared" si="53"/>
        <v>0.8045652369502283</v>
      </c>
    </row>
    <row r="362" spans="1:20" ht="20" customHeight="1" x14ac:dyDescent="0.15">
      <c r="A362" s="26"/>
      <c r="B362" s="6"/>
      <c r="C362" s="7"/>
      <c r="D362" s="7"/>
      <c r="E362" s="5">
        <v>56.59</v>
      </c>
      <c r="F362" s="5">
        <v>16.9361</v>
      </c>
      <c r="G362" s="5">
        <f t="shared" si="48"/>
        <v>0.68774002236157694</v>
      </c>
      <c r="H362" s="5">
        <f t="shared" si="49"/>
        <v>0.19406865699690379</v>
      </c>
      <c r="I362" s="5">
        <v>58.2196</v>
      </c>
      <c r="J362" s="5">
        <v>11.5312</v>
      </c>
      <c r="K362" s="5">
        <f t="shared" si="50"/>
        <v>0.70117147746829833</v>
      </c>
      <c r="L362" s="5">
        <f t="shared" si="51"/>
        <v>0.33866188144837045</v>
      </c>
      <c r="M362" s="7"/>
      <c r="N362" s="7"/>
      <c r="O362" s="7"/>
      <c r="P362" s="7"/>
      <c r="Q362" s="5">
        <v>67.997699999999995</v>
      </c>
      <c r="R362" s="5">
        <v>43.097200000000001</v>
      </c>
      <c r="S362" s="5">
        <f t="shared" si="52"/>
        <v>0.99171308186722551</v>
      </c>
      <c r="T362" s="5">
        <f t="shared" si="53"/>
        <v>0.76029418769372448</v>
      </c>
    </row>
    <row r="363" spans="1:20" ht="20" customHeight="1" x14ac:dyDescent="0.15">
      <c r="A363" s="26"/>
      <c r="B363" s="6"/>
      <c r="C363" s="7"/>
      <c r="D363" s="7"/>
      <c r="E363" s="5">
        <v>56.747599999999998</v>
      </c>
      <c r="F363" s="5">
        <v>21.273499999999999</v>
      </c>
      <c r="G363" s="5">
        <f t="shared" si="48"/>
        <v>0.6896553400418064</v>
      </c>
      <c r="H363" s="5">
        <f t="shared" si="49"/>
        <v>0.24377038247433783</v>
      </c>
      <c r="I363" s="5">
        <v>58.381799999999998</v>
      </c>
      <c r="J363" s="5">
        <v>9.5312000000000001</v>
      </c>
      <c r="K363" s="5">
        <f t="shared" si="50"/>
        <v>0.70312494354579391</v>
      </c>
      <c r="L363" s="5">
        <f t="shared" si="51"/>
        <v>0.27992352265685344</v>
      </c>
      <c r="M363" s="7"/>
      <c r="N363" s="7"/>
      <c r="O363" s="7"/>
      <c r="P363" s="7"/>
      <c r="Q363" s="5">
        <v>68.187100000000001</v>
      </c>
      <c r="R363" s="5">
        <v>43.434199999999997</v>
      </c>
      <c r="S363" s="5">
        <f t="shared" si="52"/>
        <v>0.99447538791148371</v>
      </c>
      <c r="T363" s="5">
        <f t="shared" si="53"/>
        <v>0.76623933357913654</v>
      </c>
    </row>
    <row r="364" spans="1:20" ht="20" customHeight="1" x14ac:dyDescent="0.15">
      <c r="A364" s="26"/>
      <c r="B364" s="6"/>
      <c r="C364" s="7"/>
      <c r="D364" s="7"/>
      <c r="E364" s="5">
        <v>56.905200000000001</v>
      </c>
      <c r="F364" s="5">
        <v>18.620699999999999</v>
      </c>
      <c r="G364" s="5">
        <f t="shared" si="48"/>
        <v>0.69157065772203585</v>
      </c>
      <c r="H364" s="5">
        <f t="shared" si="49"/>
        <v>0.21337227823065796</v>
      </c>
      <c r="I364" s="5">
        <v>58.543999999999997</v>
      </c>
      <c r="J364" s="5">
        <v>10.311500000000001</v>
      </c>
      <c r="K364" s="5">
        <f t="shared" si="50"/>
        <v>0.70507840962328938</v>
      </c>
      <c r="L364" s="5">
        <f t="shared" si="51"/>
        <v>0.3028402933393638</v>
      </c>
      <c r="M364" s="7"/>
      <c r="N364" s="7"/>
      <c r="O364" s="7"/>
      <c r="P364" s="7"/>
      <c r="Q364" s="5">
        <v>68.376499999999993</v>
      </c>
      <c r="R364" s="5">
        <v>28.9739</v>
      </c>
      <c r="S364" s="5">
        <f t="shared" si="52"/>
        <v>0.9972376939557418</v>
      </c>
      <c r="T364" s="5">
        <f t="shared" si="53"/>
        <v>0.51113965094760683</v>
      </c>
    </row>
    <row r="365" spans="1:20" ht="20" customHeight="1" x14ac:dyDescent="0.15">
      <c r="A365" s="26"/>
      <c r="B365" s="6"/>
      <c r="C365" s="7"/>
      <c r="D365" s="7"/>
      <c r="E365" s="5">
        <v>57.062899999999999</v>
      </c>
      <c r="F365" s="5">
        <v>19.739699999999999</v>
      </c>
      <c r="G365" s="5">
        <f t="shared" si="48"/>
        <v>0.6934871907053618</v>
      </c>
      <c r="H365" s="5">
        <f t="shared" si="49"/>
        <v>0.226194759627174</v>
      </c>
      <c r="I365" s="5">
        <v>58.706099999999999</v>
      </c>
      <c r="J365" s="5">
        <v>11.9297</v>
      </c>
      <c r="K365" s="5">
        <f t="shared" si="50"/>
        <v>0.70703067134438702</v>
      </c>
      <c r="L365" s="5">
        <f t="shared" si="51"/>
        <v>0.35036549943758022</v>
      </c>
      <c r="M365" s="7"/>
      <c r="N365" s="7"/>
      <c r="O365" s="7"/>
      <c r="P365" s="7"/>
      <c r="Q365" s="5">
        <v>68.565899999999999</v>
      </c>
      <c r="R365" s="5">
        <v>23</v>
      </c>
      <c r="S365" s="5">
        <f t="shared" si="52"/>
        <v>1</v>
      </c>
      <c r="T365" s="5">
        <f t="shared" si="53"/>
        <v>0.4057517963337679</v>
      </c>
    </row>
    <row r="366" spans="1:20" ht="20" customHeight="1" x14ac:dyDescent="0.15">
      <c r="A366" s="26"/>
      <c r="B366" s="6"/>
      <c r="C366" s="7"/>
      <c r="D366" s="7"/>
      <c r="E366" s="5">
        <v>57.220500000000001</v>
      </c>
      <c r="F366" s="5">
        <v>19.356999999999999</v>
      </c>
      <c r="G366" s="5">
        <f t="shared" si="48"/>
        <v>0.69540250838559137</v>
      </c>
      <c r="H366" s="5">
        <f t="shared" si="49"/>
        <v>0.22180944807181505</v>
      </c>
      <c r="I366" s="5">
        <v>58.868299999999998</v>
      </c>
      <c r="J366" s="5">
        <v>8.6890000000000001</v>
      </c>
      <c r="K366" s="5">
        <f t="shared" si="50"/>
        <v>0.70898413742188249</v>
      </c>
      <c r="L366" s="5">
        <f t="shared" si="51"/>
        <v>0.25518879976974562</v>
      </c>
      <c r="M366" s="7"/>
      <c r="N366" s="7"/>
      <c r="O366" s="7"/>
      <c r="P366" s="7"/>
      <c r="Q366" s="7"/>
      <c r="R366" s="7"/>
      <c r="S366" s="7"/>
      <c r="T366" s="7"/>
    </row>
    <row r="367" spans="1:20" ht="20" customHeight="1" x14ac:dyDescent="0.15">
      <c r="A367" s="26"/>
      <c r="B367" s="6"/>
      <c r="C367" s="7"/>
      <c r="D367" s="7"/>
      <c r="E367" s="5">
        <v>57.378100000000003</v>
      </c>
      <c r="F367" s="5">
        <v>18.971900000000002</v>
      </c>
      <c r="G367" s="5">
        <f t="shared" si="48"/>
        <v>0.69731782606582082</v>
      </c>
      <c r="H367" s="5">
        <f t="shared" si="49"/>
        <v>0.21739663521587374</v>
      </c>
      <c r="I367" s="5">
        <v>59.030500000000004</v>
      </c>
      <c r="J367" s="5">
        <v>9.1484000000000005</v>
      </c>
      <c r="K367" s="5">
        <f t="shared" si="50"/>
        <v>0.71093760349937807</v>
      </c>
      <c r="L367" s="5">
        <f t="shared" si="51"/>
        <v>0.26868100078415708</v>
      </c>
      <c r="M367" s="7"/>
      <c r="N367" s="7"/>
      <c r="O367" s="7"/>
      <c r="P367" s="7"/>
      <c r="Q367" s="7"/>
      <c r="R367" s="7"/>
      <c r="S367" s="7"/>
      <c r="T367" s="7"/>
    </row>
    <row r="368" spans="1:20" ht="20" customHeight="1" x14ac:dyDescent="0.15">
      <c r="A368" s="26"/>
      <c r="B368" s="6"/>
      <c r="C368" s="7"/>
      <c r="D368" s="7"/>
      <c r="E368" s="5">
        <v>57.535699999999999</v>
      </c>
      <c r="F368" s="5">
        <v>19.1587</v>
      </c>
      <c r="G368" s="5">
        <f t="shared" si="48"/>
        <v>0.69923314374605017</v>
      </c>
      <c r="H368" s="5">
        <f t="shared" si="49"/>
        <v>0.2195371531111992</v>
      </c>
      <c r="I368" s="5">
        <v>59.192599999999999</v>
      </c>
      <c r="J368" s="5">
        <v>8.2455999999999996</v>
      </c>
      <c r="K368" s="5">
        <f t="shared" si="50"/>
        <v>0.71288986522047559</v>
      </c>
      <c r="L368" s="5">
        <f t="shared" si="51"/>
        <v>0.24216650562566627</v>
      </c>
      <c r="M368" s="7"/>
      <c r="N368" s="7"/>
      <c r="O368" s="7"/>
      <c r="P368" s="7"/>
      <c r="Q368" s="7"/>
      <c r="R368" s="7"/>
      <c r="S368" s="7"/>
      <c r="T368" s="7"/>
    </row>
    <row r="369" spans="1:20" ht="20" customHeight="1" x14ac:dyDescent="0.15">
      <c r="A369" s="26"/>
      <c r="B369" s="6"/>
      <c r="C369" s="7"/>
      <c r="D369" s="7"/>
      <c r="E369" s="5">
        <v>57.693399999999997</v>
      </c>
      <c r="F369" s="5">
        <v>19.889299999999999</v>
      </c>
      <c r="G369" s="5">
        <f t="shared" si="48"/>
        <v>0.70114967672937623</v>
      </c>
      <c r="H369" s="5">
        <f t="shared" si="49"/>
        <v>0.22790900736347319</v>
      </c>
      <c r="I369" s="5">
        <v>59.354799999999997</v>
      </c>
      <c r="J369" s="5">
        <v>9.0195000000000007</v>
      </c>
      <c r="K369" s="5">
        <f t="shared" si="50"/>
        <v>0.71484333129797106</v>
      </c>
      <c r="L369" s="5">
        <f t="shared" si="51"/>
        <v>0.26489531356004381</v>
      </c>
      <c r="M369" s="7"/>
      <c r="N369" s="7"/>
      <c r="O369" s="7"/>
      <c r="P369" s="7"/>
      <c r="Q369" s="7"/>
      <c r="R369" s="7"/>
      <c r="S369" s="7"/>
      <c r="T369" s="7"/>
    </row>
    <row r="370" spans="1:20" ht="20" customHeight="1" x14ac:dyDescent="0.15">
      <c r="A370" s="26"/>
      <c r="B370" s="6"/>
      <c r="C370" s="7"/>
      <c r="D370" s="7"/>
      <c r="E370" s="5">
        <v>57.850999999999999</v>
      </c>
      <c r="F370" s="5">
        <v>23.932099999999998</v>
      </c>
      <c r="G370" s="5">
        <f t="shared" si="48"/>
        <v>0.70306499440960568</v>
      </c>
      <c r="H370" s="5">
        <f t="shared" si="49"/>
        <v>0.27423494819442501</v>
      </c>
      <c r="I370" s="5">
        <v>59.517000000000003</v>
      </c>
      <c r="J370" s="5">
        <v>12.0044</v>
      </c>
      <c r="K370" s="5">
        <f t="shared" si="50"/>
        <v>0.71679679737546664</v>
      </c>
      <c r="L370" s="5">
        <f t="shared" si="51"/>
        <v>0.35255937713844337</v>
      </c>
      <c r="M370" s="7"/>
      <c r="N370" s="7"/>
      <c r="O370" s="7"/>
      <c r="P370" s="7"/>
      <c r="Q370" s="7"/>
      <c r="R370" s="7"/>
      <c r="S370" s="7"/>
      <c r="T370" s="7"/>
    </row>
    <row r="371" spans="1:20" ht="20" customHeight="1" x14ac:dyDescent="0.15">
      <c r="A371" s="26"/>
      <c r="B371" s="6"/>
      <c r="C371" s="7"/>
      <c r="D371" s="7"/>
      <c r="E371" s="5">
        <v>58.008600000000001</v>
      </c>
      <c r="F371" s="5">
        <v>23.5733</v>
      </c>
      <c r="G371" s="5">
        <f t="shared" si="48"/>
        <v>0.70498031208983514</v>
      </c>
      <c r="H371" s="5">
        <f t="shared" si="49"/>
        <v>0.27012350375736516</v>
      </c>
      <c r="I371" s="5">
        <v>59.679200000000002</v>
      </c>
      <c r="J371" s="5">
        <v>9.75</v>
      </c>
      <c r="K371" s="5">
        <f t="shared" si="50"/>
        <v>0.71875026345296211</v>
      </c>
      <c r="L371" s="5">
        <f t="shared" si="51"/>
        <v>0.28634949910864538</v>
      </c>
      <c r="M371" s="7"/>
      <c r="N371" s="7"/>
      <c r="O371" s="7"/>
      <c r="P371" s="7"/>
      <c r="Q371" s="7"/>
      <c r="R371" s="7"/>
      <c r="S371" s="7"/>
      <c r="T371" s="7"/>
    </row>
    <row r="372" spans="1:20" ht="20" customHeight="1" x14ac:dyDescent="0.15">
      <c r="A372" s="26"/>
      <c r="B372" s="6"/>
      <c r="C372" s="7"/>
      <c r="D372" s="7"/>
      <c r="E372" s="5">
        <v>58.1663</v>
      </c>
      <c r="F372" s="5">
        <v>18.4756</v>
      </c>
      <c r="G372" s="5">
        <f t="shared" si="48"/>
        <v>0.7068968450731612</v>
      </c>
      <c r="H372" s="5">
        <f t="shared" si="49"/>
        <v>0.21170959543295068</v>
      </c>
      <c r="I372" s="5">
        <v>59.841299999999997</v>
      </c>
      <c r="J372" s="5">
        <v>10.898400000000001</v>
      </c>
      <c r="K372" s="5">
        <f t="shared" si="50"/>
        <v>0.72070252517405964</v>
      </c>
      <c r="L372" s="5">
        <f t="shared" si="51"/>
        <v>0.32007706472673447</v>
      </c>
      <c r="M372" s="7"/>
      <c r="N372" s="7"/>
      <c r="O372" s="7"/>
      <c r="P372" s="7"/>
      <c r="Q372" s="7"/>
      <c r="R372" s="7"/>
      <c r="S372" s="7"/>
      <c r="T372" s="7"/>
    </row>
    <row r="373" spans="1:20" ht="20" customHeight="1" x14ac:dyDescent="0.15">
      <c r="A373" s="26"/>
      <c r="B373" s="6"/>
      <c r="C373" s="7"/>
      <c r="D373" s="7"/>
      <c r="E373" s="5">
        <v>58.323900000000002</v>
      </c>
      <c r="F373" s="5">
        <v>20.918800000000001</v>
      </c>
      <c r="G373" s="5">
        <f t="shared" si="48"/>
        <v>0.70881216275339065</v>
      </c>
      <c r="H373" s="5">
        <f t="shared" si="49"/>
        <v>0.23970591942577285</v>
      </c>
      <c r="I373" s="5">
        <v>60.003500000000003</v>
      </c>
      <c r="J373" s="5">
        <v>10.974600000000001</v>
      </c>
      <c r="K373" s="5">
        <f t="shared" si="50"/>
        <v>0.72265599125155522</v>
      </c>
      <c r="L373" s="5">
        <f t="shared" si="51"/>
        <v>0.32231499619669124</v>
      </c>
      <c r="M373" s="7"/>
      <c r="N373" s="7"/>
      <c r="O373" s="7"/>
      <c r="P373" s="7"/>
      <c r="Q373" s="7"/>
      <c r="R373" s="7"/>
      <c r="S373" s="7"/>
      <c r="T373" s="7"/>
    </row>
    <row r="374" spans="1:20" ht="20" customHeight="1" x14ac:dyDescent="0.15">
      <c r="A374" s="26"/>
      <c r="B374" s="6"/>
      <c r="C374" s="7"/>
      <c r="D374" s="7"/>
      <c r="E374" s="5">
        <v>58.481499999999997</v>
      </c>
      <c r="F374" s="5">
        <v>19.909500000000001</v>
      </c>
      <c r="G374" s="5">
        <f t="shared" si="48"/>
        <v>0.71072748043362011</v>
      </c>
      <c r="H374" s="5">
        <f t="shared" si="49"/>
        <v>0.22814047664337458</v>
      </c>
      <c r="I374" s="5">
        <v>60.165700000000001</v>
      </c>
      <c r="J374" s="5">
        <v>10.6699</v>
      </c>
      <c r="K374" s="5">
        <f t="shared" si="50"/>
        <v>0.72460945732905069</v>
      </c>
      <c r="L374" s="5">
        <f t="shared" si="51"/>
        <v>0.31336620723480363</v>
      </c>
      <c r="M374" s="7"/>
      <c r="N374" s="7"/>
      <c r="O374" s="7"/>
      <c r="P374" s="7"/>
      <c r="Q374" s="7"/>
      <c r="R374" s="7"/>
      <c r="S374" s="7"/>
      <c r="T374" s="7"/>
    </row>
    <row r="375" spans="1:20" ht="20" customHeight="1" x14ac:dyDescent="0.15">
      <c r="A375" s="26"/>
      <c r="B375" s="6"/>
      <c r="C375" s="7"/>
      <c r="D375" s="7"/>
      <c r="E375" s="5">
        <v>58.639200000000002</v>
      </c>
      <c r="F375" s="5">
        <v>16.997</v>
      </c>
      <c r="G375" s="5">
        <f t="shared" si="48"/>
        <v>0.71264401341694616</v>
      </c>
      <c r="H375" s="5">
        <f t="shared" si="49"/>
        <v>0.19476650249918068</v>
      </c>
      <c r="I375" s="5">
        <v>60.3279</v>
      </c>
      <c r="J375" s="5">
        <v>9.5625</v>
      </c>
      <c r="K375" s="5">
        <f t="shared" si="50"/>
        <v>0.72656292340654627</v>
      </c>
      <c r="L375" s="5">
        <f t="shared" si="51"/>
        <v>0.28084277797194068</v>
      </c>
      <c r="M375" s="7"/>
      <c r="N375" s="7"/>
      <c r="O375" s="7"/>
      <c r="P375" s="7"/>
      <c r="Q375" s="7"/>
      <c r="R375" s="7"/>
      <c r="S375" s="7"/>
      <c r="T375" s="7"/>
    </row>
    <row r="376" spans="1:20" ht="20" customHeight="1" x14ac:dyDescent="0.15">
      <c r="A376" s="26"/>
      <c r="B376" s="6"/>
      <c r="C376" s="7"/>
      <c r="D376" s="7"/>
      <c r="E376" s="5">
        <v>58.796799999999998</v>
      </c>
      <c r="F376" s="5">
        <v>16.144500000000001</v>
      </c>
      <c r="G376" s="5">
        <f t="shared" si="48"/>
        <v>0.71455933109717551</v>
      </c>
      <c r="H376" s="5">
        <f t="shared" si="49"/>
        <v>0.18499781135482865</v>
      </c>
      <c r="I376" s="5">
        <v>60.49</v>
      </c>
      <c r="J376" s="5">
        <v>10.686500000000001</v>
      </c>
      <c r="K376" s="5">
        <f t="shared" si="50"/>
        <v>0.72851518512764379</v>
      </c>
      <c r="L376" s="5">
        <f t="shared" si="51"/>
        <v>0.31385373561277324</v>
      </c>
      <c r="M376" s="7"/>
      <c r="N376" s="7"/>
      <c r="O376" s="7"/>
      <c r="P376" s="7"/>
      <c r="Q376" s="7"/>
      <c r="R376" s="7"/>
      <c r="S376" s="7"/>
      <c r="T376" s="7"/>
    </row>
    <row r="377" spans="1:20" ht="20" customHeight="1" x14ac:dyDescent="0.15">
      <c r="A377" s="26"/>
      <c r="B377" s="6"/>
      <c r="C377" s="7"/>
      <c r="D377" s="7"/>
      <c r="E377" s="5">
        <v>58.9544</v>
      </c>
      <c r="F377" s="5">
        <v>13.0855</v>
      </c>
      <c r="G377" s="5">
        <f t="shared" si="48"/>
        <v>0.71647464877740508</v>
      </c>
      <c r="H377" s="5">
        <f t="shared" si="49"/>
        <v>0.14994511198758773</v>
      </c>
      <c r="I377" s="5">
        <v>60.652200000000001</v>
      </c>
      <c r="J377" s="5">
        <v>9.4922000000000004</v>
      </c>
      <c r="K377" s="5">
        <f t="shared" si="50"/>
        <v>0.73046865120513926</v>
      </c>
      <c r="L377" s="5">
        <f t="shared" si="51"/>
        <v>0.27877812466041885</v>
      </c>
      <c r="M377" s="7"/>
      <c r="N377" s="7"/>
      <c r="O377" s="7"/>
      <c r="P377" s="7"/>
      <c r="Q377" s="7"/>
      <c r="R377" s="7"/>
      <c r="S377" s="7"/>
      <c r="T377" s="7"/>
    </row>
    <row r="378" spans="1:20" ht="20" customHeight="1" x14ac:dyDescent="0.15">
      <c r="A378" s="26"/>
      <c r="B378" s="6"/>
      <c r="C378" s="7"/>
      <c r="D378" s="7"/>
      <c r="E378" s="5">
        <v>59.112099999999998</v>
      </c>
      <c r="F378" s="5">
        <v>13.2781</v>
      </c>
      <c r="G378" s="5">
        <f t="shared" si="48"/>
        <v>0.71839118176073102</v>
      </c>
      <c r="H378" s="5">
        <f t="shared" si="49"/>
        <v>0.15215209135932053</v>
      </c>
      <c r="I378" s="5">
        <v>60.814399999999999</v>
      </c>
      <c r="J378" s="5">
        <v>10.184100000000001</v>
      </c>
      <c r="K378" s="5">
        <f t="shared" si="50"/>
        <v>0.73242211728263484</v>
      </c>
      <c r="L378" s="5">
        <f t="shared" si="51"/>
        <v>0.2990986598843442</v>
      </c>
      <c r="M378" s="7"/>
      <c r="N378" s="7"/>
      <c r="O378" s="7"/>
      <c r="P378" s="7"/>
      <c r="Q378" s="7"/>
      <c r="R378" s="7"/>
      <c r="S378" s="7"/>
      <c r="T378" s="7"/>
    </row>
    <row r="379" spans="1:20" ht="20" customHeight="1" x14ac:dyDescent="0.15">
      <c r="A379" s="26"/>
      <c r="B379" s="6"/>
      <c r="C379" s="7"/>
      <c r="D379" s="7"/>
      <c r="E379" s="5">
        <v>59.2697</v>
      </c>
      <c r="F379" s="5">
        <v>12.3809</v>
      </c>
      <c r="G379" s="5">
        <f t="shared" si="48"/>
        <v>0.72030649944096048</v>
      </c>
      <c r="H379" s="5">
        <f t="shared" si="49"/>
        <v>0.14187118849162242</v>
      </c>
      <c r="I379" s="5">
        <v>60.976500000000001</v>
      </c>
      <c r="J379" s="5">
        <v>10.625</v>
      </c>
      <c r="K379" s="5">
        <f t="shared" si="50"/>
        <v>0.73437437900373237</v>
      </c>
      <c r="L379" s="5">
        <f t="shared" si="51"/>
        <v>0.31204753107993405</v>
      </c>
      <c r="M379" s="7"/>
      <c r="N379" s="7"/>
      <c r="O379" s="7"/>
      <c r="P379" s="7"/>
      <c r="Q379" s="7"/>
      <c r="R379" s="7"/>
      <c r="S379" s="7"/>
      <c r="T379" s="7"/>
    </row>
    <row r="380" spans="1:20" ht="20" customHeight="1" x14ac:dyDescent="0.15">
      <c r="A380" s="26"/>
      <c r="B380" s="6"/>
      <c r="C380" s="7"/>
      <c r="D380" s="7"/>
      <c r="E380" s="5">
        <v>59.427300000000002</v>
      </c>
      <c r="F380" s="5">
        <v>12</v>
      </c>
      <c r="G380" s="5">
        <f t="shared" si="48"/>
        <v>0.72222181712119005</v>
      </c>
      <c r="H380" s="5">
        <f t="shared" si="49"/>
        <v>0.13750650291170019</v>
      </c>
      <c r="I380" s="5">
        <v>61.1387</v>
      </c>
      <c r="J380" s="5">
        <v>9.4765999999999995</v>
      </c>
      <c r="K380" s="5">
        <f t="shared" si="50"/>
        <v>0.73632784508122784</v>
      </c>
      <c r="L380" s="5">
        <f t="shared" si="51"/>
        <v>0.27831996546184501</v>
      </c>
      <c r="M380" s="7"/>
      <c r="N380" s="7"/>
      <c r="O380" s="7"/>
      <c r="P380" s="7"/>
      <c r="Q380" s="7"/>
      <c r="R380" s="7"/>
      <c r="S380" s="7"/>
      <c r="T380" s="7"/>
    </row>
    <row r="381" spans="1:20" ht="20" customHeight="1" x14ac:dyDescent="0.15">
      <c r="A381" s="26"/>
      <c r="B381" s="6"/>
      <c r="C381" s="7"/>
      <c r="D381" s="7"/>
      <c r="E381" s="5">
        <v>59.585000000000001</v>
      </c>
      <c r="F381" s="5">
        <v>10.6492</v>
      </c>
      <c r="G381" s="5">
        <f t="shared" si="48"/>
        <v>0.72413835010451599</v>
      </c>
      <c r="H381" s="5">
        <f t="shared" si="49"/>
        <v>0.1220278542339398</v>
      </c>
      <c r="I381" s="5">
        <v>61.300899999999999</v>
      </c>
      <c r="J381" s="5">
        <v>11.144500000000001</v>
      </c>
      <c r="K381" s="5">
        <f t="shared" si="50"/>
        <v>0.73828131115872342</v>
      </c>
      <c r="L381" s="5">
        <f t="shared" si="51"/>
        <v>0.32730481977603065</v>
      </c>
      <c r="M381" s="7"/>
      <c r="N381" s="7"/>
      <c r="O381" s="7"/>
      <c r="P381" s="7"/>
      <c r="Q381" s="7"/>
      <c r="R381" s="7"/>
      <c r="S381" s="7"/>
      <c r="T381" s="7"/>
    </row>
    <row r="382" spans="1:20" ht="20" customHeight="1" x14ac:dyDescent="0.15">
      <c r="A382" s="26"/>
      <c r="B382" s="6"/>
      <c r="C382" s="7"/>
      <c r="D382" s="7"/>
      <c r="E382" s="5">
        <v>59.742600000000003</v>
      </c>
      <c r="F382" s="5">
        <v>10.4482</v>
      </c>
      <c r="G382" s="5">
        <f t="shared" si="48"/>
        <v>0.72605366778474545</v>
      </c>
      <c r="H382" s="5">
        <f t="shared" si="49"/>
        <v>0.11972462031016882</v>
      </c>
      <c r="I382" s="5">
        <v>61.463099999999997</v>
      </c>
      <c r="J382" s="5">
        <v>11.710900000000001</v>
      </c>
      <c r="K382" s="5">
        <f t="shared" si="50"/>
        <v>0.74023477723621889</v>
      </c>
      <c r="L382" s="5">
        <f t="shared" si="51"/>
        <v>0.34393952298578823</v>
      </c>
      <c r="M382" s="7"/>
      <c r="N382" s="7"/>
      <c r="O382" s="7"/>
      <c r="P382" s="7"/>
      <c r="Q382" s="7"/>
      <c r="R382" s="7"/>
      <c r="S382" s="7"/>
      <c r="T382" s="7"/>
    </row>
    <row r="383" spans="1:20" ht="20" customHeight="1" x14ac:dyDescent="0.15">
      <c r="A383" s="26"/>
      <c r="B383" s="6"/>
      <c r="C383" s="7"/>
      <c r="D383" s="7"/>
      <c r="E383" s="5">
        <v>59.900199999999998</v>
      </c>
      <c r="F383" s="5">
        <v>13.9191</v>
      </c>
      <c r="G383" s="5">
        <f t="shared" si="48"/>
        <v>0.7279689854649749</v>
      </c>
      <c r="H383" s="5">
        <f t="shared" si="49"/>
        <v>0.15949723038985383</v>
      </c>
      <c r="I383" s="5">
        <v>61.6252</v>
      </c>
      <c r="J383" s="5">
        <v>12.859400000000001</v>
      </c>
      <c r="K383" s="5">
        <f t="shared" si="50"/>
        <v>0.74218703895731641</v>
      </c>
      <c r="L383" s="5">
        <f t="shared" si="51"/>
        <v>0.37767002552181689</v>
      </c>
      <c r="M383" s="7"/>
      <c r="N383" s="7"/>
      <c r="O383" s="7"/>
      <c r="P383" s="7"/>
      <c r="Q383" s="7"/>
      <c r="R383" s="7"/>
      <c r="S383" s="7"/>
      <c r="T383" s="7"/>
    </row>
    <row r="384" spans="1:20" ht="20" customHeight="1" x14ac:dyDescent="0.15">
      <c r="A384" s="26"/>
      <c r="B384" s="6"/>
      <c r="C384" s="7"/>
      <c r="D384" s="7"/>
      <c r="E384" s="5">
        <v>60.057899999999997</v>
      </c>
      <c r="F384" s="5">
        <v>11.8744</v>
      </c>
      <c r="G384" s="5">
        <f t="shared" si="48"/>
        <v>0.72988551844830096</v>
      </c>
      <c r="H384" s="5">
        <f t="shared" si="49"/>
        <v>0.13606726818122439</v>
      </c>
      <c r="I384" s="5">
        <v>61.787399999999998</v>
      </c>
      <c r="J384" s="5">
        <v>10.147500000000001</v>
      </c>
      <c r="K384" s="5">
        <f t="shared" si="50"/>
        <v>0.74414050503481199</v>
      </c>
      <c r="L384" s="5">
        <f t="shared" si="51"/>
        <v>0.29802374791845943</v>
      </c>
      <c r="M384" s="7"/>
      <c r="N384" s="7"/>
      <c r="O384" s="7"/>
      <c r="P384" s="7"/>
      <c r="Q384" s="7"/>
      <c r="R384" s="7"/>
      <c r="S384" s="7"/>
      <c r="T384" s="7"/>
    </row>
    <row r="385" spans="1:20" ht="20" customHeight="1" x14ac:dyDescent="0.15">
      <c r="A385" s="26"/>
      <c r="B385" s="6"/>
      <c r="C385" s="7"/>
      <c r="D385" s="7"/>
      <c r="E385" s="5">
        <v>60.215499999999999</v>
      </c>
      <c r="F385" s="5">
        <v>9.6423000000000005</v>
      </c>
      <c r="G385" s="5">
        <f t="shared" si="48"/>
        <v>0.73180083612853042</v>
      </c>
      <c r="H385" s="5">
        <f t="shared" si="49"/>
        <v>0.1104899127521239</v>
      </c>
      <c r="I385" s="5">
        <v>61.949599999999997</v>
      </c>
      <c r="J385" s="5">
        <v>8.3300999999999998</v>
      </c>
      <c r="K385" s="5">
        <f t="shared" si="50"/>
        <v>0.74609397111230746</v>
      </c>
      <c r="L385" s="5">
        <f t="shared" si="51"/>
        <v>0.24464820128460787</v>
      </c>
      <c r="M385" s="7"/>
      <c r="N385" s="7"/>
      <c r="O385" s="7"/>
      <c r="P385" s="7"/>
      <c r="Q385" s="7"/>
      <c r="R385" s="7"/>
      <c r="S385" s="7"/>
      <c r="T385" s="7"/>
    </row>
    <row r="386" spans="1:20" ht="20" customHeight="1" x14ac:dyDescent="0.15">
      <c r="A386" s="26"/>
      <c r="B386" s="6"/>
      <c r="C386" s="7"/>
      <c r="D386" s="7"/>
      <c r="E386" s="5">
        <v>60.373100000000001</v>
      </c>
      <c r="F386" s="5">
        <v>7.6212</v>
      </c>
      <c r="G386" s="5">
        <f t="shared" si="48"/>
        <v>0.73371615380875987</v>
      </c>
      <c r="H386" s="5">
        <f t="shared" si="49"/>
        <v>8.7330379999220789E-2</v>
      </c>
      <c r="I386" s="5">
        <v>62.111699999999999</v>
      </c>
      <c r="J386" s="5">
        <v>8.8140000000000001</v>
      </c>
      <c r="K386" s="5">
        <f t="shared" si="50"/>
        <v>0.74804623283340499</v>
      </c>
      <c r="L386" s="5">
        <f t="shared" si="51"/>
        <v>0.25885994719421546</v>
      </c>
      <c r="M386" s="7"/>
      <c r="N386" s="7"/>
      <c r="O386" s="7"/>
      <c r="P386" s="7"/>
      <c r="Q386" s="7"/>
      <c r="R386" s="7"/>
      <c r="S386" s="7"/>
      <c r="T386" s="7"/>
    </row>
    <row r="387" spans="1:20" ht="20" customHeight="1" x14ac:dyDescent="0.15">
      <c r="A387" s="26"/>
      <c r="B387" s="6"/>
      <c r="C387" s="7"/>
      <c r="D387" s="7"/>
      <c r="E387" s="5">
        <v>60.530799999999999</v>
      </c>
      <c r="F387" s="5">
        <v>10.5741</v>
      </c>
      <c r="G387" s="5">
        <f t="shared" ref="G387:G450" si="54">E387/82.284</f>
        <v>0.73563268679208593</v>
      </c>
      <c r="H387" s="5">
        <f t="shared" ref="H387:H450" si="55">F387/87.2686</f>
        <v>0.12116729270321741</v>
      </c>
      <c r="I387" s="5">
        <v>62.273899999999998</v>
      </c>
      <c r="J387" s="5">
        <v>11</v>
      </c>
      <c r="K387" s="5">
        <f t="shared" ref="K387:K450" si="56">I387/83.0319</f>
        <v>0.74999969891090057</v>
      </c>
      <c r="L387" s="5">
        <f t="shared" ref="L387:L450" si="57">J387/34.0493</f>
        <v>0.32306097335334349</v>
      </c>
      <c r="M387" s="7"/>
      <c r="N387" s="7"/>
      <c r="O387" s="7"/>
      <c r="P387" s="7"/>
      <c r="Q387" s="7"/>
      <c r="R387" s="7"/>
      <c r="S387" s="7"/>
      <c r="T387" s="7"/>
    </row>
    <row r="388" spans="1:20" ht="20" customHeight="1" x14ac:dyDescent="0.15">
      <c r="A388" s="26"/>
      <c r="B388" s="6"/>
      <c r="C388" s="7"/>
      <c r="D388" s="7"/>
      <c r="E388" s="5">
        <v>60.688400000000001</v>
      </c>
      <c r="F388" s="5">
        <v>10.112399999999999</v>
      </c>
      <c r="G388" s="5">
        <f t="shared" si="54"/>
        <v>0.73754800447231539</v>
      </c>
      <c r="H388" s="5">
        <f t="shared" si="55"/>
        <v>0.11587673000368974</v>
      </c>
      <c r="I388" s="5">
        <v>62.436100000000003</v>
      </c>
      <c r="J388" s="5">
        <v>12.0381</v>
      </c>
      <c r="K388" s="5">
        <f t="shared" si="56"/>
        <v>0.75195316498839615</v>
      </c>
      <c r="L388" s="5">
        <f t="shared" si="57"/>
        <v>0.35354911848408044</v>
      </c>
      <c r="M388" s="7"/>
      <c r="N388" s="7"/>
      <c r="O388" s="7"/>
      <c r="P388" s="7"/>
      <c r="Q388" s="7"/>
      <c r="R388" s="7"/>
      <c r="S388" s="7"/>
      <c r="T388" s="7"/>
    </row>
    <row r="389" spans="1:20" ht="20" customHeight="1" x14ac:dyDescent="0.15">
      <c r="A389" s="26"/>
      <c r="B389" s="6"/>
      <c r="C389" s="7"/>
      <c r="D389" s="7"/>
      <c r="E389" s="5">
        <v>60.845999999999997</v>
      </c>
      <c r="F389" s="5">
        <v>8.4032</v>
      </c>
      <c r="G389" s="5">
        <f t="shared" si="54"/>
        <v>0.73946332215254473</v>
      </c>
      <c r="H389" s="5">
        <f t="shared" si="55"/>
        <v>9.6291220438966582E-2</v>
      </c>
      <c r="I389" s="5">
        <v>62.598300000000002</v>
      </c>
      <c r="J389" s="5">
        <v>12.328099999999999</v>
      </c>
      <c r="K389" s="5">
        <f t="shared" si="56"/>
        <v>0.75390663106589162</v>
      </c>
      <c r="L389" s="5">
        <f t="shared" si="57"/>
        <v>0.36206618050885037</v>
      </c>
      <c r="M389" s="7"/>
      <c r="N389" s="7"/>
      <c r="O389" s="7"/>
      <c r="P389" s="7"/>
      <c r="Q389" s="7"/>
      <c r="R389" s="7"/>
      <c r="S389" s="7"/>
      <c r="T389" s="7"/>
    </row>
    <row r="390" spans="1:20" ht="20" customHeight="1" x14ac:dyDescent="0.15">
      <c r="A390" s="26"/>
      <c r="B390" s="6"/>
      <c r="C390" s="7"/>
      <c r="D390" s="7"/>
      <c r="E390" s="5">
        <v>61.003700000000002</v>
      </c>
      <c r="F390" s="5">
        <v>10.739599999999999</v>
      </c>
      <c r="G390" s="5">
        <f t="shared" si="54"/>
        <v>0.7413798551358709</v>
      </c>
      <c r="H390" s="5">
        <f t="shared" si="55"/>
        <v>0.1230637365558746</v>
      </c>
      <c r="I390" s="5">
        <v>62.760399999999997</v>
      </c>
      <c r="J390" s="5">
        <v>11.739699999999999</v>
      </c>
      <c r="K390" s="5">
        <f t="shared" si="56"/>
        <v>0.75585889278698914</v>
      </c>
      <c r="L390" s="5">
        <f t="shared" si="57"/>
        <v>0.34478535535238602</v>
      </c>
      <c r="M390" s="7"/>
      <c r="N390" s="7"/>
      <c r="O390" s="7"/>
      <c r="P390" s="7"/>
      <c r="Q390" s="7"/>
      <c r="R390" s="7"/>
      <c r="S390" s="7"/>
      <c r="T390" s="7"/>
    </row>
    <row r="391" spans="1:20" ht="20" customHeight="1" x14ac:dyDescent="0.15">
      <c r="A391" s="26"/>
      <c r="B391" s="6"/>
      <c r="C391" s="7"/>
      <c r="D391" s="7"/>
      <c r="E391" s="5">
        <v>61.161299999999997</v>
      </c>
      <c r="F391" s="5">
        <v>11.1248</v>
      </c>
      <c r="G391" s="5">
        <f t="shared" si="54"/>
        <v>0.74329517281610025</v>
      </c>
      <c r="H391" s="5">
        <f t="shared" si="55"/>
        <v>0.12747769529934019</v>
      </c>
      <c r="I391" s="5">
        <v>62.922600000000003</v>
      </c>
      <c r="J391" s="5">
        <v>11.9922</v>
      </c>
      <c r="K391" s="5">
        <f t="shared" si="56"/>
        <v>0.75781235886448473</v>
      </c>
      <c r="L391" s="5">
        <f t="shared" si="57"/>
        <v>0.35220107314981514</v>
      </c>
      <c r="M391" s="7"/>
      <c r="N391" s="7"/>
      <c r="O391" s="7"/>
      <c r="P391" s="7"/>
      <c r="Q391" s="7"/>
      <c r="R391" s="7"/>
      <c r="S391" s="7"/>
      <c r="T391" s="7"/>
    </row>
    <row r="392" spans="1:20" ht="20" customHeight="1" x14ac:dyDescent="0.15">
      <c r="A392" s="26"/>
      <c r="B392" s="6"/>
      <c r="C392" s="7"/>
      <c r="D392" s="7"/>
      <c r="E392" s="5">
        <v>61.318899999999999</v>
      </c>
      <c r="F392" s="5">
        <v>9.3012999999999995</v>
      </c>
      <c r="G392" s="5">
        <f t="shared" si="54"/>
        <v>0.7452104904963297</v>
      </c>
      <c r="H392" s="5">
        <f t="shared" si="55"/>
        <v>0.10658243629438308</v>
      </c>
      <c r="I392" s="5">
        <v>63.084800000000001</v>
      </c>
      <c r="J392" s="5">
        <v>12.3447</v>
      </c>
      <c r="K392" s="5">
        <f t="shared" si="56"/>
        <v>0.75976582494198019</v>
      </c>
      <c r="L392" s="5">
        <f t="shared" si="57"/>
        <v>0.36255370888681998</v>
      </c>
      <c r="M392" s="7"/>
      <c r="N392" s="7"/>
      <c r="O392" s="7"/>
      <c r="P392" s="7"/>
      <c r="Q392" s="7"/>
      <c r="R392" s="7"/>
      <c r="S392" s="7"/>
      <c r="T392" s="7"/>
    </row>
    <row r="393" spans="1:20" ht="20" customHeight="1" x14ac:dyDescent="0.15">
      <c r="A393" s="26"/>
      <c r="B393" s="6"/>
      <c r="C393" s="7"/>
      <c r="D393" s="7"/>
      <c r="E393" s="5">
        <v>61.476599999999998</v>
      </c>
      <c r="F393" s="5">
        <v>10.732200000000001</v>
      </c>
      <c r="G393" s="5">
        <f t="shared" si="54"/>
        <v>0.74712702347965576</v>
      </c>
      <c r="H393" s="5">
        <f t="shared" si="55"/>
        <v>0.12297894087907907</v>
      </c>
      <c r="I393" s="5">
        <v>63.246899999999997</v>
      </c>
      <c r="J393" s="5">
        <v>11.515599999999999</v>
      </c>
      <c r="K393" s="5">
        <f t="shared" si="56"/>
        <v>0.76171808666307772</v>
      </c>
      <c r="L393" s="5">
        <f t="shared" si="57"/>
        <v>0.33820372224979656</v>
      </c>
      <c r="M393" s="7"/>
      <c r="N393" s="7"/>
      <c r="O393" s="7"/>
      <c r="P393" s="7"/>
      <c r="Q393" s="7"/>
      <c r="R393" s="7"/>
      <c r="S393" s="7"/>
      <c r="T393" s="7"/>
    </row>
    <row r="394" spans="1:20" ht="20" customHeight="1" x14ac:dyDescent="0.15">
      <c r="A394" s="26"/>
      <c r="B394" s="6"/>
      <c r="C394" s="7"/>
      <c r="D394" s="7"/>
      <c r="E394" s="5">
        <v>61.6342</v>
      </c>
      <c r="F394" s="5">
        <v>12.595499999999999</v>
      </c>
      <c r="G394" s="5">
        <f t="shared" si="54"/>
        <v>0.74904234115988522</v>
      </c>
      <c r="H394" s="5">
        <f t="shared" si="55"/>
        <v>0.14433026311869329</v>
      </c>
      <c r="I394" s="5">
        <v>63.409100000000002</v>
      </c>
      <c r="J394" s="5">
        <v>10.5205</v>
      </c>
      <c r="K394" s="5">
        <f t="shared" si="56"/>
        <v>0.7636715527405733</v>
      </c>
      <c r="L394" s="5">
        <f t="shared" si="57"/>
        <v>0.30897845183307732</v>
      </c>
      <c r="M394" s="7"/>
      <c r="N394" s="7"/>
      <c r="O394" s="7"/>
      <c r="P394" s="7"/>
      <c r="Q394" s="7"/>
      <c r="R394" s="7"/>
      <c r="S394" s="7"/>
      <c r="T394" s="7"/>
    </row>
    <row r="395" spans="1:20" ht="20" customHeight="1" x14ac:dyDescent="0.15">
      <c r="A395" s="26"/>
      <c r="B395" s="6"/>
      <c r="C395" s="7"/>
      <c r="D395" s="7"/>
      <c r="E395" s="5">
        <v>61.791800000000002</v>
      </c>
      <c r="F395" s="5">
        <v>16.002199999999998</v>
      </c>
      <c r="G395" s="5">
        <f t="shared" si="54"/>
        <v>0.75095765884011467</v>
      </c>
      <c r="H395" s="5">
        <f t="shared" si="55"/>
        <v>0.18336721340780071</v>
      </c>
      <c r="I395" s="5">
        <v>63.571300000000001</v>
      </c>
      <c r="J395" s="5">
        <v>14.1562</v>
      </c>
      <c r="K395" s="5">
        <f t="shared" si="56"/>
        <v>0.76562501881806877</v>
      </c>
      <c r="L395" s="5">
        <f t="shared" si="57"/>
        <v>0.41575597736223652</v>
      </c>
      <c r="M395" s="7"/>
      <c r="N395" s="7"/>
      <c r="O395" s="7"/>
      <c r="P395" s="7"/>
      <c r="Q395" s="7"/>
      <c r="R395" s="7"/>
      <c r="S395" s="7"/>
      <c r="T395" s="7"/>
    </row>
    <row r="396" spans="1:20" ht="20" customHeight="1" x14ac:dyDescent="0.15">
      <c r="A396" s="26"/>
      <c r="B396" s="6"/>
      <c r="C396" s="7"/>
      <c r="D396" s="7"/>
      <c r="E396" s="5">
        <v>61.949399999999997</v>
      </c>
      <c r="F396" s="5">
        <v>21.081499999999998</v>
      </c>
      <c r="G396" s="5">
        <f t="shared" si="54"/>
        <v>0.75287297652034413</v>
      </c>
      <c r="H396" s="5">
        <f t="shared" si="55"/>
        <v>0.24157027842775061</v>
      </c>
      <c r="I396" s="5">
        <v>63.733499999999999</v>
      </c>
      <c r="J396" s="5">
        <v>13.639200000000001</v>
      </c>
      <c r="K396" s="5">
        <f t="shared" si="56"/>
        <v>0.76757848489556424</v>
      </c>
      <c r="L396" s="5">
        <f t="shared" si="57"/>
        <v>0.40057211161462936</v>
      </c>
      <c r="M396" s="7"/>
      <c r="N396" s="7"/>
      <c r="O396" s="7"/>
      <c r="P396" s="7"/>
      <c r="Q396" s="7"/>
      <c r="R396" s="7"/>
      <c r="S396" s="7"/>
      <c r="T396" s="7"/>
    </row>
    <row r="397" spans="1:20" ht="20" customHeight="1" x14ac:dyDescent="0.15">
      <c r="A397" s="26"/>
      <c r="B397" s="6"/>
      <c r="C397" s="7"/>
      <c r="D397" s="7"/>
      <c r="E397" s="5">
        <v>62.107100000000003</v>
      </c>
      <c r="F397" s="5">
        <v>27.127300000000002</v>
      </c>
      <c r="G397" s="5">
        <f t="shared" si="54"/>
        <v>0.75478950950367019</v>
      </c>
      <c r="H397" s="5">
        <f t="shared" si="55"/>
        <v>0.31084834636971376</v>
      </c>
      <c r="I397" s="5">
        <v>63.895600000000002</v>
      </c>
      <c r="J397" s="5">
        <v>11.6738</v>
      </c>
      <c r="K397" s="5">
        <f t="shared" si="56"/>
        <v>0.76953074661666188</v>
      </c>
      <c r="L397" s="5">
        <f t="shared" si="57"/>
        <v>0.34284992643020556</v>
      </c>
      <c r="M397" s="7"/>
      <c r="N397" s="7"/>
      <c r="O397" s="7"/>
      <c r="P397" s="7"/>
      <c r="Q397" s="7"/>
      <c r="R397" s="7"/>
      <c r="S397" s="7"/>
      <c r="T397" s="7"/>
    </row>
    <row r="398" spans="1:20" ht="20" customHeight="1" x14ac:dyDescent="0.15">
      <c r="A398" s="26"/>
      <c r="B398" s="6"/>
      <c r="C398" s="7"/>
      <c r="D398" s="7"/>
      <c r="E398" s="5">
        <v>62.264699999999998</v>
      </c>
      <c r="F398" s="5">
        <v>26.133299999999998</v>
      </c>
      <c r="G398" s="5">
        <f t="shared" si="54"/>
        <v>0.75670482718389953</v>
      </c>
      <c r="H398" s="5">
        <f t="shared" si="55"/>
        <v>0.29945822437852787</v>
      </c>
      <c r="I398" s="5">
        <v>64.0578</v>
      </c>
      <c r="J398" s="5">
        <v>11.3057</v>
      </c>
      <c r="K398" s="5">
        <f t="shared" si="56"/>
        <v>0.77148421269415735</v>
      </c>
      <c r="L398" s="5">
        <f t="shared" si="57"/>
        <v>0.33203913149462688</v>
      </c>
      <c r="M398" s="7"/>
      <c r="N398" s="7"/>
      <c r="O398" s="7"/>
      <c r="P398" s="7"/>
      <c r="Q398" s="7"/>
      <c r="R398" s="7"/>
      <c r="S398" s="7"/>
      <c r="T398" s="7"/>
    </row>
    <row r="399" spans="1:20" ht="20" customHeight="1" x14ac:dyDescent="0.15">
      <c r="A399" s="26"/>
      <c r="B399" s="6"/>
      <c r="C399" s="7"/>
      <c r="D399" s="7"/>
      <c r="E399" s="5">
        <v>62.4223</v>
      </c>
      <c r="F399" s="5">
        <v>30.202100000000002</v>
      </c>
      <c r="G399" s="5">
        <f t="shared" si="54"/>
        <v>0.7586201448641291</v>
      </c>
      <c r="H399" s="5">
        <f t="shared" si="55"/>
        <v>0.34608209596578837</v>
      </c>
      <c r="I399" s="5">
        <v>64.22</v>
      </c>
      <c r="J399" s="5">
        <v>10.289099999999999</v>
      </c>
      <c r="K399" s="5">
        <f t="shared" si="56"/>
        <v>0.77343767877165293</v>
      </c>
      <c r="L399" s="5">
        <f t="shared" si="57"/>
        <v>0.30218242372089876</v>
      </c>
      <c r="M399" s="7"/>
      <c r="N399" s="7"/>
      <c r="O399" s="7"/>
      <c r="P399" s="7"/>
      <c r="Q399" s="7"/>
      <c r="R399" s="7"/>
      <c r="S399" s="7"/>
      <c r="T399" s="7"/>
    </row>
    <row r="400" spans="1:20" ht="20" customHeight="1" x14ac:dyDescent="0.15">
      <c r="A400" s="26"/>
      <c r="B400" s="6"/>
      <c r="C400" s="7"/>
      <c r="D400" s="7"/>
      <c r="E400" s="5">
        <v>62.58</v>
      </c>
      <c r="F400" s="5">
        <v>20.1677</v>
      </c>
      <c r="G400" s="5">
        <f t="shared" si="54"/>
        <v>0.76053667784745504</v>
      </c>
      <c r="H400" s="5">
        <f t="shared" si="55"/>
        <v>0.23109915823102467</v>
      </c>
      <c r="I400" s="5">
        <v>64.382099999999994</v>
      </c>
      <c r="J400" s="5">
        <v>11.0679</v>
      </c>
      <c r="K400" s="5">
        <f t="shared" si="56"/>
        <v>0.77538994049275034</v>
      </c>
      <c r="L400" s="5">
        <f t="shared" si="57"/>
        <v>0.32505514063431551</v>
      </c>
      <c r="M400" s="7"/>
      <c r="N400" s="7"/>
      <c r="O400" s="7"/>
      <c r="P400" s="7"/>
      <c r="Q400" s="7"/>
      <c r="R400" s="7"/>
      <c r="S400" s="7"/>
      <c r="T400" s="7"/>
    </row>
    <row r="401" spans="1:20" ht="20" customHeight="1" x14ac:dyDescent="0.15">
      <c r="A401" s="26"/>
      <c r="B401" s="6"/>
      <c r="C401" s="7"/>
      <c r="D401" s="7"/>
      <c r="E401" s="5">
        <v>62.7376</v>
      </c>
      <c r="F401" s="5">
        <v>17.323499999999999</v>
      </c>
      <c r="G401" s="5">
        <f t="shared" si="54"/>
        <v>0.7624519955276845</v>
      </c>
      <c r="H401" s="5">
        <f t="shared" si="55"/>
        <v>0.19850782526590319</v>
      </c>
      <c r="I401" s="5">
        <v>64.544300000000007</v>
      </c>
      <c r="J401" s="5">
        <v>11.207000000000001</v>
      </c>
      <c r="K401" s="5">
        <f t="shared" si="56"/>
        <v>0.77734340657024603</v>
      </c>
      <c r="L401" s="5">
        <f t="shared" si="57"/>
        <v>0.32914039348826557</v>
      </c>
      <c r="M401" s="7"/>
      <c r="N401" s="7"/>
      <c r="O401" s="7"/>
      <c r="P401" s="7"/>
      <c r="Q401" s="7"/>
      <c r="R401" s="7"/>
      <c r="S401" s="7"/>
      <c r="T401" s="7"/>
    </row>
    <row r="402" spans="1:20" ht="20" customHeight="1" x14ac:dyDescent="0.15">
      <c r="A402" s="26"/>
      <c r="B402" s="6"/>
      <c r="C402" s="7"/>
      <c r="D402" s="7"/>
      <c r="E402" s="5">
        <v>62.895200000000003</v>
      </c>
      <c r="F402" s="5">
        <v>20.5825</v>
      </c>
      <c r="G402" s="5">
        <f t="shared" si="54"/>
        <v>0.76436731320791407</v>
      </c>
      <c r="H402" s="5">
        <f t="shared" si="55"/>
        <v>0.23585229968167243</v>
      </c>
      <c r="I402" s="5">
        <v>64.706500000000005</v>
      </c>
      <c r="J402" s="5">
        <v>11.0063</v>
      </c>
      <c r="K402" s="5">
        <f t="shared" si="56"/>
        <v>0.7792968726477415</v>
      </c>
      <c r="L402" s="5">
        <f t="shared" si="57"/>
        <v>0.3232459991835368</v>
      </c>
      <c r="M402" s="7"/>
      <c r="N402" s="7"/>
      <c r="O402" s="7"/>
      <c r="P402" s="7"/>
      <c r="Q402" s="7"/>
      <c r="R402" s="7"/>
      <c r="S402" s="7"/>
      <c r="T402" s="7"/>
    </row>
    <row r="403" spans="1:20" ht="20" customHeight="1" x14ac:dyDescent="0.15">
      <c r="A403" s="26"/>
      <c r="B403" s="6"/>
      <c r="C403" s="7"/>
      <c r="D403" s="7"/>
      <c r="E403" s="5">
        <v>63.052900000000001</v>
      </c>
      <c r="F403" s="5">
        <v>22.721800000000002</v>
      </c>
      <c r="G403" s="5">
        <f t="shared" si="54"/>
        <v>0.76628384619124001</v>
      </c>
      <c r="H403" s="5">
        <f t="shared" si="55"/>
        <v>0.26036627148825581</v>
      </c>
      <c r="I403" s="5">
        <v>64.868700000000004</v>
      </c>
      <c r="J403" s="5">
        <v>15.375</v>
      </c>
      <c r="K403" s="5">
        <f t="shared" si="56"/>
        <v>0.78125033872523708</v>
      </c>
      <c r="L403" s="5">
        <f t="shared" si="57"/>
        <v>0.45155113320978696</v>
      </c>
      <c r="M403" s="7"/>
      <c r="N403" s="7"/>
      <c r="O403" s="7"/>
      <c r="P403" s="7"/>
      <c r="Q403" s="7"/>
      <c r="R403" s="7"/>
      <c r="S403" s="7"/>
      <c r="T403" s="7"/>
    </row>
    <row r="404" spans="1:20" ht="20" customHeight="1" x14ac:dyDescent="0.15">
      <c r="A404" s="26"/>
      <c r="B404" s="6"/>
      <c r="C404" s="7"/>
      <c r="D404" s="7"/>
      <c r="E404" s="5">
        <v>63.210500000000003</v>
      </c>
      <c r="F404" s="5">
        <v>24.2651</v>
      </c>
      <c r="G404" s="5">
        <f t="shared" si="54"/>
        <v>0.76819916387146958</v>
      </c>
      <c r="H404" s="5">
        <f t="shared" si="55"/>
        <v>0.27805075365022469</v>
      </c>
      <c r="I404" s="5">
        <v>65.030799999999999</v>
      </c>
      <c r="J404" s="5">
        <v>12.324199999999999</v>
      </c>
      <c r="K404" s="5">
        <f t="shared" si="56"/>
        <v>0.7832026004463345</v>
      </c>
      <c r="L404" s="5">
        <f t="shared" si="57"/>
        <v>0.36195164070920688</v>
      </c>
      <c r="M404" s="7"/>
      <c r="N404" s="7"/>
      <c r="O404" s="7"/>
      <c r="P404" s="7"/>
      <c r="Q404" s="7"/>
      <c r="R404" s="7"/>
      <c r="S404" s="7"/>
      <c r="T404" s="7"/>
    </row>
    <row r="405" spans="1:20" ht="20" customHeight="1" x14ac:dyDescent="0.15">
      <c r="A405" s="26"/>
      <c r="B405" s="6"/>
      <c r="C405" s="7"/>
      <c r="D405" s="7"/>
      <c r="E405" s="5">
        <v>63.368099999999998</v>
      </c>
      <c r="F405" s="5">
        <v>22.1646</v>
      </c>
      <c r="G405" s="5">
        <f t="shared" si="54"/>
        <v>0.77011448155169893</v>
      </c>
      <c r="H405" s="5">
        <f t="shared" si="55"/>
        <v>0.25398138620305583</v>
      </c>
      <c r="I405" s="5">
        <v>65.192999999999998</v>
      </c>
      <c r="J405" s="5">
        <v>11.9023</v>
      </c>
      <c r="K405" s="5">
        <f t="shared" si="56"/>
        <v>0.78515606652383008</v>
      </c>
      <c r="L405" s="5">
        <f t="shared" si="57"/>
        <v>0.34956078392213641</v>
      </c>
      <c r="M405" s="7"/>
      <c r="N405" s="7"/>
      <c r="O405" s="7"/>
      <c r="P405" s="7"/>
      <c r="Q405" s="7"/>
      <c r="R405" s="7"/>
      <c r="S405" s="7"/>
      <c r="T405" s="7"/>
    </row>
    <row r="406" spans="1:20" ht="20" customHeight="1" x14ac:dyDescent="0.15">
      <c r="A406" s="26"/>
      <c r="B406" s="6"/>
      <c r="C406" s="7"/>
      <c r="D406" s="7"/>
      <c r="E406" s="5">
        <v>63.525799999999997</v>
      </c>
      <c r="F406" s="5">
        <v>19.740100000000002</v>
      </c>
      <c r="G406" s="5">
        <f t="shared" si="54"/>
        <v>0.77203101453502498</v>
      </c>
      <c r="H406" s="5">
        <f t="shared" si="55"/>
        <v>0.22619934317727108</v>
      </c>
      <c r="I406" s="5">
        <v>65.355199999999996</v>
      </c>
      <c r="J406" s="5">
        <v>12.0381</v>
      </c>
      <c r="K406" s="5">
        <f t="shared" si="56"/>
        <v>0.78710953260132555</v>
      </c>
      <c r="L406" s="5">
        <f t="shared" si="57"/>
        <v>0.35354911848408044</v>
      </c>
      <c r="M406" s="7"/>
      <c r="N406" s="7"/>
      <c r="O406" s="7"/>
      <c r="P406" s="7"/>
      <c r="Q406" s="7"/>
      <c r="R406" s="7"/>
      <c r="S406" s="7"/>
      <c r="T406" s="7"/>
    </row>
    <row r="407" spans="1:20" ht="20" customHeight="1" x14ac:dyDescent="0.15">
      <c r="A407" s="26"/>
      <c r="B407" s="6"/>
      <c r="C407" s="7"/>
      <c r="D407" s="7"/>
      <c r="E407" s="5">
        <v>63.683399999999999</v>
      </c>
      <c r="F407" s="5">
        <v>21.570900000000002</v>
      </c>
      <c r="G407" s="5">
        <f t="shared" si="54"/>
        <v>0.77394633221525444</v>
      </c>
      <c r="H407" s="5">
        <f t="shared" si="55"/>
        <v>0.24717825197149948</v>
      </c>
      <c r="I407" s="5">
        <v>65.517300000000006</v>
      </c>
      <c r="J407" s="5">
        <v>11.953099999999999</v>
      </c>
      <c r="K407" s="5">
        <f t="shared" si="56"/>
        <v>0.78906179432242318</v>
      </c>
      <c r="L407" s="5">
        <f t="shared" si="57"/>
        <v>0.35105273823544092</v>
      </c>
      <c r="M407" s="7"/>
      <c r="N407" s="7"/>
      <c r="O407" s="7"/>
      <c r="P407" s="7"/>
      <c r="Q407" s="7"/>
      <c r="R407" s="7"/>
      <c r="S407" s="7"/>
      <c r="T407" s="7"/>
    </row>
    <row r="408" spans="1:20" ht="20" customHeight="1" x14ac:dyDescent="0.15">
      <c r="A408" s="26"/>
      <c r="B408" s="6"/>
      <c r="C408" s="7"/>
      <c r="D408" s="7"/>
      <c r="E408" s="5">
        <v>63.841000000000001</v>
      </c>
      <c r="F408" s="5">
        <v>24.542200000000001</v>
      </c>
      <c r="G408" s="5">
        <f t="shared" si="54"/>
        <v>0.7758616498954839</v>
      </c>
      <c r="H408" s="5">
        <f t="shared" si="55"/>
        <v>0.28122600797996072</v>
      </c>
      <c r="I408" s="5">
        <v>65.679500000000004</v>
      </c>
      <c r="J408" s="5">
        <v>11.7041</v>
      </c>
      <c r="K408" s="5">
        <f t="shared" si="56"/>
        <v>0.79101526039991865</v>
      </c>
      <c r="L408" s="5">
        <f t="shared" si="57"/>
        <v>0.34373981256589708</v>
      </c>
      <c r="M408" s="7"/>
      <c r="N408" s="7"/>
      <c r="O408" s="7"/>
      <c r="P408" s="7"/>
      <c r="Q408" s="7"/>
      <c r="R408" s="7"/>
      <c r="S408" s="7"/>
      <c r="T408" s="7"/>
    </row>
    <row r="409" spans="1:20" ht="20" customHeight="1" x14ac:dyDescent="0.15">
      <c r="A409" s="26"/>
      <c r="B409" s="6"/>
      <c r="C409" s="7"/>
      <c r="D409" s="7"/>
      <c r="E409" s="5">
        <v>63.998699999999999</v>
      </c>
      <c r="F409" s="5">
        <v>24.666699999999999</v>
      </c>
      <c r="G409" s="5">
        <f t="shared" si="54"/>
        <v>0.77777818287880995</v>
      </c>
      <c r="H409" s="5">
        <f t="shared" si="55"/>
        <v>0.28265263794766959</v>
      </c>
      <c r="I409" s="5">
        <v>65.841700000000003</v>
      </c>
      <c r="J409" s="5">
        <v>11.796900000000001</v>
      </c>
      <c r="K409" s="5">
        <f t="shared" si="56"/>
        <v>0.79296872647741423</v>
      </c>
      <c r="L409" s="5">
        <f t="shared" si="57"/>
        <v>0.34646527241382347</v>
      </c>
      <c r="M409" s="7"/>
      <c r="N409" s="7"/>
      <c r="O409" s="7"/>
      <c r="P409" s="7"/>
      <c r="Q409" s="7"/>
      <c r="R409" s="7"/>
      <c r="S409" s="7"/>
      <c r="T409" s="7"/>
    </row>
    <row r="410" spans="1:20" ht="20" customHeight="1" x14ac:dyDescent="0.15">
      <c r="A410" s="26"/>
      <c r="B410" s="6"/>
      <c r="C410" s="7"/>
      <c r="D410" s="7"/>
      <c r="E410" s="5">
        <v>64.156300000000002</v>
      </c>
      <c r="F410" s="5">
        <v>23.288900000000002</v>
      </c>
      <c r="G410" s="5">
        <f t="shared" si="54"/>
        <v>0.77969350055903941</v>
      </c>
      <c r="H410" s="5">
        <f t="shared" si="55"/>
        <v>0.2668645996383579</v>
      </c>
      <c r="I410" s="5">
        <v>66.003900000000002</v>
      </c>
      <c r="J410" s="5">
        <v>9.0863999999999994</v>
      </c>
      <c r="K410" s="5">
        <f t="shared" si="56"/>
        <v>0.7949221925549097</v>
      </c>
      <c r="L410" s="5">
        <f t="shared" si="57"/>
        <v>0.26686011166162005</v>
      </c>
      <c r="M410" s="7"/>
      <c r="N410" s="7"/>
      <c r="O410" s="7"/>
      <c r="P410" s="7"/>
      <c r="Q410" s="7"/>
      <c r="R410" s="7"/>
      <c r="S410" s="7"/>
      <c r="T410" s="7"/>
    </row>
    <row r="411" spans="1:20" ht="20" customHeight="1" x14ac:dyDescent="0.15">
      <c r="A411" s="26"/>
      <c r="B411" s="6"/>
      <c r="C411" s="7"/>
      <c r="D411" s="7"/>
      <c r="E411" s="5">
        <v>64.313900000000004</v>
      </c>
      <c r="F411" s="5">
        <v>23.120899999999999</v>
      </c>
      <c r="G411" s="5">
        <f t="shared" si="54"/>
        <v>0.78160881823926887</v>
      </c>
      <c r="H411" s="5">
        <f t="shared" si="55"/>
        <v>0.26493950859759408</v>
      </c>
      <c r="I411" s="5">
        <v>66.165999999999997</v>
      </c>
      <c r="J411" s="5">
        <v>11.1562</v>
      </c>
      <c r="K411" s="5">
        <f t="shared" si="56"/>
        <v>0.79687445427600723</v>
      </c>
      <c r="L411" s="5">
        <f t="shared" si="57"/>
        <v>0.327648439174961</v>
      </c>
      <c r="M411" s="7"/>
      <c r="N411" s="7"/>
      <c r="O411" s="7"/>
      <c r="P411" s="7"/>
      <c r="Q411" s="7"/>
      <c r="R411" s="7"/>
      <c r="S411" s="7"/>
      <c r="T411" s="7"/>
    </row>
    <row r="412" spans="1:20" ht="20" customHeight="1" x14ac:dyDescent="0.15">
      <c r="A412" s="26"/>
      <c r="B412" s="6"/>
      <c r="C412" s="7"/>
      <c r="D412" s="7"/>
      <c r="E412" s="5">
        <v>64.471599999999995</v>
      </c>
      <c r="F412" s="5">
        <v>19.434899999999999</v>
      </c>
      <c r="G412" s="5">
        <f t="shared" si="54"/>
        <v>0.78352535122259481</v>
      </c>
      <c r="H412" s="5">
        <f t="shared" si="55"/>
        <v>0.22270209445321681</v>
      </c>
      <c r="I412" s="5">
        <v>66.328199999999995</v>
      </c>
      <c r="J412" s="5">
        <v>12.0952</v>
      </c>
      <c r="K412" s="5">
        <f t="shared" si="56"/>
        <v>0.7988279203535027</v>
      </c>
      <c r="L412" s="5">
        <f t="shared" si="57"/>
        <v>0.3552260986275782</v>
      </c>
      <c r="M412" s="7"/>
      <c r="N412" s="7"/>
      <c r="O412" s="7"/>
      <c r="P412" s="7"/>
      <c r="Q412" s="7"/>
      <c r="R412" s="7"/>
      <c r="S412" s="7"/>
      <c r="T412" s="7"/>
    </row>
    <row r="413" spans="1:20" ht="20" customHeight="1" x14ac:dyDescent="0.15">
      <c r="A413" s="26"/>
      <c r="B413" s="6"/>
      <c r="C413" s="7"/>
      <c r="D413" s="7"/>
      <c r="E413" s="5">
        <v>64.629199999999997</v>
      </c>
      <c r="F413" s="5">
        <v>20.7317</v>
      </c>
      <c r="G413" s="5">
        <f t="shared" si="54"/>
        <v>0.78544066890282427</v>
      </c>
      <c r="H413" s="5">
        <f t="shared" si="55"/>
        <v>0.23756196386787456</v>
      </c>
      <c r="I413" s="5">
        <v>66.490399999999994</v>
      </c>
      <c r="J413" s="5">
        <v>10.537100000000001</v>
      </c>
      <c r="K413" s="5">
        <f t="shared" si="56"/>
        <v>0.80078138643099817</v>
      </c>
      <c r="L413" s="5">
        <f t="shared" si="57"/>
        <v>0.30946598021104693</v>
      </c>
      <c r="M413" s="7"/>
      <c r="N413" s="7"/>
      <c r="O413" s="7"/>
      <c r="P413" s="7"/>
      <c r="Q413" s="7"/>
      <c r="R413" s="7"/>
      <c r="S413" s="7"/>
      <c r="T413" s="7"/>
    </row>
    <row r="414" spans="1:20" ht="20" customHeight="1" x14ac:dyDescent="0.15">
      <c r="A414" s="26"/>
      <c r="B414" s="6"/>
      <c r="C414" s="7"/>
      <c r="D414" s="7"/>
      <c r="E414" s="5">
        <v>64.786799999999999</v>
      </c>
      <c r="F414" s="5">
        <v>23.5519</v>
      </c>
      <c r="G414" s="5">
        <f t="shared" si="54"/>
        <v>0.78735598658305372</v>
      </c>
      <c r="H414" s="5">
        <f t="shared" si="55"/>
        <v>0.26987828382717266</v>
      </c>
      <c r="I414" s="5">
        <v>66.652500000000003</v>
      </c>
      <c r="J414" s="5">
        <v>13.1309</v>
      </c>
      <c r="K414" s="5">
        <f t="shared" si="56"/>
        <v>0.80273364815209591</v>
      </c>
      <c r="L414" s="5">
        <f t="shared" si="57"/>
        <v>0.38564375772776532</v>
      </c>
      <c r="M414" s="7"/>
      <c r="N414" s="7"/>
      <c r="O414" s="7"/>
      <c r="P414" s="7"/>
      <c r="Q414" s="7"/>
      <c r="R414" s="7"/>
      <c r="S414" s="7"/>
      <c r="T414" s="7"/>
    </row>
    <row r="415" spans="1:20" ht="20" customHeight="1" x14ac:dyDescent="0.15">
      <c r="A415" s="26"/>
      <c r="B415" s="6"/>
      <c r="C415" s="7"/>
      <c r="D415" s="7"/>
      <c r="E415" s="5">
        <v>64.944500000000005</v>
      </c>
      <c r="F415" s="5">
        <v>29.5518</v>
      </c>
      <c r="G415" s="5">
        <f t="shared" si="54"/>
        <v>0.78927251956637989</v>
      </c>
      <c r="H415" s="5">
        <f t="shared" si="55"/>
        <v>0.3386303893954985</v>
      </c>
      <c r="I415" s="5">
        <v>66.814700000000002</v>
      </c>
      <c r="J415" s="5">
        <v>14.1172</v>
      </c>
      <c r="K415" s="5">
        <f t="shared" si="56"/>
        <v>0.80468711422959138</v>
      </c>
      <c r="L415" s="5">
        <f t="shared" si="57"/>
        <v>0.41461057936580192</v>
      </c>
      <c r="M415" s="7"/>
      <c r="N415" s="7"/>
      <c r="O415" s="7"/>
      <c r="P415" s="7"/>
      <c r="Q415" s="7"/>
      <c r="R415" s="7"/>
      <c r="S415" s="7"/>
      <c r="T415" s="7"/>
    </row>
    <row r="416" spans="1:20" ht="20" customHeight="1" x14ac:dyDescent="0.15">
      <c r="A416" s="26"/>
      <c r="B416" s="6"/>
      <c r="C416" s="7"/>
      <c r="D416" s="7"/>
      <c r="E416" s="5">
        <v>65.102099999999993</v>
      </c>
      <c r="F416" s="5">
        <v>27.56</v>
      </c>
      <c r="G416" s="5">
        <f t="shared" si="54"/>
        <v>0.79118783724660913</v>
      </c>
      <c r="H416" s="5">
        <f t="shared" si="55"/>
        <v>0.31580660168720476</v>
      </c>
      <c r="I416" s="5">
        <v>66.976900000000001</v>
      </c>
      <c r="J416" s="5">
        <v>13.6226</v>
      </c>
      <c r="K416" s="5">
        <f t="shared" si="56"/>
        <v>0.80664058030708685</v>
      </c>
      <c r="L416" s="5">
        <f t="shared" si="57"/>
        <v>0.40008458323665974</v>
      </c>
      <c r="M416" s="7"/>
      <c r="N416" s="7"/>
      <c r="O416" s="7"/>
      <c r="P416" s="7"/>
      <c r="Q416" s="7"/>
      <c r="R416" s="7"/>
      <c r="S416" s="7"/>
      <c r="T416" s="7"/>
    </row>
    <row r="417" spans="1:20" ht="20" customHeight="1" x14ac:dyDescent="0.15">
      <c r="A417" s="26"/>
      <c r="B417" s="6"/>
      <c r="C417" s="7"/>
      <c r="D417" s="7"/>
      <c r="E417" s="5">
        <v>65.259699999999995</v>
      </c>
      <c r="F417" s="5">
        <v>33.906100000000002</v>
      </c>
      <c r="G417" s="5">
        <f t="shared" si="54"/>
        <v>0.79310315492683858</v>
      </c>
      <c r="H417" s="5">
        <f t="shared" si="55"/>
        <v>0.38852576986453319</v>
      </c>
      <c r="I417" s="5">
        <v>67.139099999999999</v>
      </c>
      <c r="J417" s="5">
        <v>13.148400000000001</v>
      </c>
      <c r="K417" s="5">
        <f t="shared" si="56"/>
        <v>0.80859404638458232</v>
      </c>
      <c r="L417" s="5">
        <f t="shared" si="57"/>
        <v>0.38615771836719109</v>
      </c>
      <c r="M417" s="7"/>
      <c r="N417" s="7"/>
      <c r="O417" s="7"/>
      <c r="P417" s="7"/>
      <c r="Q417" s="7"/>
      <c r="R417" s="7"/>
      <c r="S417" s="7"/>
      <c r="T417" s="7"/>
    </row>
    <row r="418" spans="1:20" ht="20" customHeight="1" x14ac:dyDescent="0.15">
      <c r="A418" s="26"/>
      <c r="B418" s="6"/>
      <c r="C418" s="7"/>
      <c r="D418" s="7"/>
      <c r="E418" s="5">
        <v>65.417400000000001</v>
      </c>
      <c r="F418" s="5">
        <v>28.9315</v>
      </c>
      <c r="G418" s="5">
        <f t="shared" si="54"/>
        <v>0.79501968791016475</v>
      </c>
      <c r="H418" s="5">
        <f t="shared" si="55"/>
        <v>0.33152244908248785</v>
      </c>
      <c r="I418" s="5">
        <v>67.301199999999994</v>
      </c>
      <c r="J418" s="5">
        <v>11.277799999999999</v>
      </c>
      <c r="K418" s="5">
        <f t="shared" si="56"/>
        <v>0.81054630810567985</v>
      </c>
      <c r="L418" s="5">
        <f t="shared" si="57"/>
        <v>0.33121973138948518</v>
      </c>
      <c r="M418" s="7"/>
      <c r="N418" s="7"/>
      <c r="O418" s="7"/>
      <c r="P418" s="7"/>
      <c r="Q418" s="7"/>
      <c r="R418" s="7"/>
      <c r="S418" s="7"/>
      <c r="T418" s="7"/>
    </row>
    <row r="419" spans="1:20" ht="20" customHeight="1" x14ac:dyDescent="0.15">
      <c r="A419" s="26"/>
      <c r="B419" s="6"/>
      <c r="C419" s="7"/>
      <c r="D419" s="7"/>
      <c r="E419" s="5">
        <v>65.575000000000003</v>
      </c>
      <c r="F419" s="5">
        <v>25.198899999999998</v>
      </c>
      <c r="G419" s="5">
        <f t="shared" si="54"/>
        <v>0.79693500559039421</v>
      </c>
      <c r="H419" s="5">
        <f t="shared" si="55"/>
        <v>0.28875105135180346</v>
      </c>
      <c r="I419" s="5">
        <v>67.463399999999993</v>
      </c>
      <c r="J419" s="5">
        <v>12.5</v>
      </c>
      <c r="K419" s="5">
        <f t="shared" si="56"/>
        <v>0.81249977418317532</v>
      </c>
      <c r="L419" s="5">
        <f t="shared" si="57"/>
        <v>0.36711474244698128</v>
      </c>
      <c r="M419" s="7"/>
      <c r="N419" s="7"/>
      <c r="O419" s="7"/>
      <c r="P419" s="7"/>
      <c r="Q419" s="7"/>
      <c r="R419" s="7"/>
      <c r="S419" s="7"/>
      <c r="T419" s="7"/>
    </row>
    <row r="420" spans="1:20" ht="20" customHeight="1" x14ac:dyDescent="0.15">
      <c r="A420" s="26"/>
      <c r="B420" s="6"/>
      <c r="C420" s="7"/>
      <c r="D420" s="7"/>
      <c r="E420" s="5">
        <v>65.732600000000005</v>
      </c>
      <c r="F420" s="5">
        <v>22.840299999999999</v>
      </c>
      <c r="G420" s="5">
        <f t="shared" si="54"/>
        <v>0.79885032327062366</v>
      </c>
      <c r="H420" s="5">
        <f t="shared" si="55"/>
        <v>0.26172414820450879</v>
      </c>
      <c r="I420" s="5">
        <v>67.625600000000006</v>
      </c>
      <c r="J420" s="5">
        <v>16.719200000000001</v>
      </c>
      <c r="K420" s="5">
        <f t="shared" si="56"/>
        <v>0.81445324026067101</v>
      </c>
      <c r="L420" s="5">
        <f t="shared" si="57"/>
        <v>0.49102918415356556</v>
      </c>
      <c r="M420" s="7"/>
      <c r="N420" s="7"/>
      <c r="O420" s="7"/>
      <c r="P420" s="7"/>
      <c r="Q420" s="7"/>
      <c r="R420" s="7"/>
      <c r="S420" s="7"/>
      <c r="T420" s="7"/>
    </row>
    <row r="421" spans="1:20" ht="20" customHeight="1" x14ac:dyDescent="0.15">
      <c r="A421" s="26"/>
      <c r="B421" s="6"/>
      <c r="C421" s="7"/>
      <c r="D421" s="7"/>
      <c r="E421" s="5">
        <v>65.890299999999996</v>
      </c>
      <c r="F421" s="5">
        <v>25.712199999999999</v>
      </c>
      <c r="G421" s="5">
        <f t="shared" si="54"/>
        <v>0.80076685625394961</v>
      </c>
      <c r="H421" s="5">
        <f t="shared" si="55"/>
        <v>0.29463289201385146</v>
      </c>
      <c r="I421" s="5">
        <v>67.787800000000004</v>
      </c>
      <c r="J421" s="5">
        <v>13.247999999999999</v>
      </c>
      <c r="K421" s="5">
        <f t="shared" si="56"/>
        <v>0.81640670633816659</v>
      </c>
      <c r="L421" s="5">
        <f t="shared" si="57"/>
        <v>0.38908288863500862</v>
      </c>
      <c r="M421" s="7"/>
      <c r="N421" s="7"/>
      <c r="O421" s="7"/>
      <c r="P421" s="7"/>
      <c r="Q421" s="7"/>
      <c r="R421" s="7"/>
      <c r="S421" s="7"/>
      <c r="T421" s="7"/>
    </row>
    <row r="422" spans="1:20" ht="20" customHeight="1" x14ac:dyDescent="0.15">
      <c r="A422" s="26"/>
      <c r="B422" s="6"/>
      <c r="C422" s="7"/>
      <c r="D422" s="7"/>
      <c r="E422" s="5">
        <v>66.047899999999998</v>
      </c>
      <c r="F422" s="5">
        <v>28.207999999999998</v>
      </c>
      <c r="G422" s="5">
        <f t="shared" si="54"/>
        <v>0.80268217393417907</v>
      </c>
      <c r="H422" s="5">
        <f t="shared" si="55"/>
        <v>0.32323195284443657</v>
      </c>
      <c r="I422" s="5">
        <v>67.9499</v>
      </c>
      <c r="J422" s="5">
        <v>12.8428</v>
      </c>
      <c r="K422" s="5">
        <f t="shared" si="56"/>
        <v>0.818358968059264</v>
      </c>
      <c r="L422" s="5">
        <f t="shared" si="57"/>
        <v>0.37718249714384727</v>
      </c>
      <c r="M422" s="7"/>
      <c r="N422" s="7"/>
      <c r="O422" s="7"/>
      <c r="P422" s="7"/>
      <c r="Q422" s="7"/>
      <c r="R422" s="7"/>
      <c r="S422" s="7"/>
      <c r="T422" s="7"/>
    </row>
    <row r="423" spans="1:20" ht="20" customHeight="1" x14ac:dyDescent="0.15">
      <c r="A423" s="26"/>
      <c r="B423" s="6"/>
      <c r="C423" s="7"/>
      <c r="D423" s="7"/>
      <c r="E423" s="5">
        <v>66.205500000000001</v>
      </c>
      <c r="F423" s="5">
        <v>25.2699</v>
      </c>
      <c r="G423" s="5">
        <f t="shared" si="54"/>
        <v>0.80459749161440863</v>
      </c>
      <c r="H423" s="5">
        <f t="shared" si="55"/>
        <v>0.28956463149403106</v>
      </c>
      <c r="I423" s="5">
        <v>68.112099999999998</v>
      </c>
      <c r="J423" s="5">
        <v>10.984400000000001</v>
      </c>
      <c r="K423" s="5">
        <f t="shared" si="56"/>
        <v>0.82031243413675958</v>
      </c>
      <c r="L423" s="5">
        <f t="shared" si="57"/>
        <v>0.32260281415476971</v>
      </c>
      <c r="M423" s="7"/>
      <c r="N423" s="7"/>
      <c r="O423" s="7"/>
      <c r="P423" s="7"/>
      <c r="Q423" s="7"/>
      <c r="R423" s="7"/>
      <c r="S423" s="7"/>
      <c r="T423" s="7"/>
    </row>
    <row r="424" spans="1:20" ht="20" customHeight="1" x14ac:dyDescent="0.15">
      <c r="A424" s="26"/>
      <c r="B424" s="6"/>
      <c r="C424" s="7"/>
      <c r="D424" s="7"/>
      <c r="E424" s="5">
        <v>66.363200000000006</v>
      </c>
      <c r="F424" s="5">
        <v>26.2</v>
      </c>
      <c r="G424" s="5">
        <f t="shared" si="54"/>
        <v>0.80651402459773469</v>
      </c>
      <c r="H424" s="5">
        <f t="shared" si="55"/>
        <v>0.30022253135721205</v>
      </c>
      <c r="I424" s="5">
        <v>68.274299999999997</v>
      </c>
      <c r="J424" s="5">
        <v>12.9194</v>
      </c>
      <c r="K424" s="5">
        <f t="shared" si="56"/>
        <v>0.82226590021425505</v>
      </c>
      <c r="L424" s="5">
        <f t="shared" si="57"/>
        <v>0.37943217628556236</v>
      </c>
      <c r="M424" s="7"/>
      <c r="N424" s="7"/>
      <c r="O424" s="7"/>
      <c r="P424" s="7"/>
      <c r="Q424" s="7"/>
      <c r="R424" s="7"/>
      <c r="S424" s="7"/>
      <c r="T424" s="7"/>
    </row>
    <row r="425" spans="1:20" ht="20" customHeight="1" x14ac:dyDescent="0.15">
      <c r="A425" s="26"/>
      <c r="B425" s="6"/>
      <c r="C425" s="7"/>
      <c r="D425" s="7"/>
      <c r="E425" s="5">
        <v>66.520799999999994</v>
      </c>
      <c r="F425" s="5">
        <v>26.797000000000001</v>
      </c>
      <c r="G425" s="5">
        <f t="shared" si="54"/>
        <v>0.80842934227796404</v>
      </c>
      <c r="H425" s="5">
        <f t="shared" si="55"/>
        <v>0.30706347987706917</v>
      </c>
      <c r="I425" s="5">
        <v>68.436400000000006</v>
      </c>
      <c r="J425" s="5">
        <v>14.4414</v>
      </c>
      <c r="K425" s="5">
        <f t="shared" si="56"/>
        <v>0.82421816193535269</v>
      </c>
      <c r="L425" s="5">
        <f t="shared" si="57"/>
        <v>0.4241320673259068</v>
      </c>
      <c r="M425" s="7"/>
      <c r="N425" s="7"/>
      <c r="O425" s="7"/>
      <c r="P425" s="7"/>
      <c r="Q425" s="7"/>
      <c r="R425" s="7"/>
      <c r="S425" s="7"/>
      <c r="T425" s="7"/>
    </row>
    <row r="426" spans="1:20" ht="20" customHeight="1" x14ac:dyDescent="0.15">
      <c r="A426" s="26"/>
      <c r="B426" s="6"/>
      <c r="C426" s="7"/>
      <c r="D426" s="7"/>
      <c r="E426" s="5">
        <v>66.678399999999996</v>
      </c>
      <c r="F426" s="5">
        <v>28.4269</v>
      </c>
      <c r="G426" s="5">
        <f t="shared" si="54"/>
        <v>0.81034465995819349</v>
      </c>
      <c r="H426" s="5">
        <f t="shared" si="55"/>
        <v>0.32574030063505083</v>
      </c>
      <c r="I426" s="5">
        <v>68.598600000000005</v>
      </c>
      <c r="J426" s="5">
        <v>14.447800000000001</v>
      </c>
      <c r="K426" s="5">
        <f t="shared" si="56"/>
        <v>0.82617162801284816</v>
      </c>
      <c r="L426" s="5">
        <f t="shared" si="57"/>
        <v>0.42432003007403968</v>
      </c>
      <c r="M426" s="7"/>
      <c r="N426" s="7"/>
      <c r="O426" s="7"/>
      <c r="P426" s="7"/>
      <c r="Q426" s="7"/>
      <c r="R426" s="7"/>
      <c r="S426" s="7"/>
      <c r="T426" s="7"/>
    </row>
    <row r="427" spans="1:20" ht="20" customHeight="1" x14ac:dyDescent="0.15">
      <c r="A427" s="26"/>
      <c r="B427" s="6"/>
      <c r="C427" s="7"/>
      <c r="D427" s="7"/>
      <c r="E427" s="5">
        <v>66.835999999999999</v>
      </c>
      <c r="F427" s="5">
        <v>23.4206</v>
      </c>
      <c r="G427" s="5">
        <f t="shared" si="54"/>
        <v>0.81225997763842295</v>
      </c>
      <c r="H427" s="5">
        <f t="shared" si="55"/>
        <v>0.26837373350781379</v>
      </c>
      <c r="I427" s="5">
        <v>68.760800000000003</v>
      </c>
      <c r="J427" s="5">
        <v>13.3125</v>
      </c>
      <c r="K427" s="5">
        <f t="shared" si="56"/>
        <v>0.82812509409034374</v>
      </c>
      <c r="L427" s="5">
        <f t="shared" si="57"/>
        <v>0.39097720070603503</v>
      </c>
      <c r="M427" s="7"/>
      <c r="N427" s="7"/>
      <c r="O427" s="7"/>
      <c r="P427" s="7"/>
      <c r="Q427" s="7"/>
      <c r="R427" s="7"/>
      <c r="S427" s="7"/>
      <c r="T427" s="7"/>
    </row>
    <row r="428" spans="1:20" ht="20" customHeight="1" x14ac:dyDescent="0.15">
      <c r="A428" s="26"/>
      <c r="B428" s="6"/>
      <c r="C428" s="7"/>
      <c r="D428" s="7"/>
      <c r="E428" s="5">
        <v>66.993700000000004</v>
      </c>
      <c r="F428" s="5">
        <v>22.446300000000001</v>
      </c>
      <c r="G428" s="5">
        <f t="shared" si="54"/>
        <v>0.81417651062174901</v>
      </c>
      <c r="H428" s="5">
        <f t="shared" si="55"/>
        <v>0.25720935135890799</v>
      </c>
      <c r="I428" s="5">
        <v>68.923000000000002</v>
      </c>
      <c r="J428" s="5">
        <v>11.886699999999999</v>
      </c>
      <c r="K428" s="5">
        <f t="shared" si="56"/>
        <v>0.83007856016783921</v>
      </c>
      <c r="L428" s="5">
        <f t="shared" si="57"/>
        <v>0.34910262472356257</v>
      </c>
      <c r="M428" s="7"/>
      <c r="N428" s="7"/>
      <c r="O428" s="7"/>
      <c r="P428" s="7"/>
      <c r="Q428" s="7"/>
      <c r="R428" s="7"/>
      <c r="S428" s="7"/>
      <c r="T428" s="7"/>
    </row>
    <row r="429" spans="1:20" ht="20" customHeight="1" x14ac:dyDescent="0.15">
      <c r="A429" s="26"/>
      <c r="B429" s="6"/>
      <c r="C429" s="7"/>
      <c r="D429" s="7"/>
      <c r="E429" s="5">
        <v>67.151300000000006</v>
      </c>
      <c r="F429" s="5">
        <v>20.0794</v>
      </c>
      <c r="G429" s="5">
        <f t="shared" si="54"/>
        <v>0.81609182830197857</v>
      </c>
      <c r="H429" s="5">
        <f t="shared" si="55"/>
        <v>0.2300873395470994</v>
      </c>
      <c r="I429" s="5">
        <v>69.085099999999997</v>
      </c>
      <c r="J429" s="5">
        <v>12.699199999999999</v>
      </c>
      <c r="K429" s="5">
        <f t="shared" si="56"/>
        <v>0.83203082188893673</v>
      </c>
      <c r="L429" s="5">
        <f t="shared" si="57"/>
        <v>0.37296508298261632</v>
      </c>
      <c r="M429" s="7"/>
      <c r="N429" s="7"/>
      <c r="O429" s="7"/>
      <c r="P429" s="7"/>
      <c r="Q429" s="7"/>
      <c r="R429" s="7"/>
      <c r="S429" s="7"/>
      <c r="T429" s="7"/>
    </row>
    <row r="430" spans="1:20" ht="20" customHeight="1" x14ac:dyDescent="0.15">
      <c r="A430" s="26"/>
      <c r="B430" s="6"/>
      <c r="C430" s="7"/>
      <c r="D430" s="7"/>
      <c r="E430" s="5">
        <v>67.308899999999994</v>
      </c>
      <c r="F430" s="5">
        <v>27.221299999999999</v>
      </c>
      <c r="G430" s="5">
        <f t="shared" si="54"/>
        <v>0.81800714598220781</v>
      </c>
      <c r="H430" s="5">
        <f t="shared" si="55"/>
        <v>0.31192548064252201</v>
      </c>
      <c r="I430" s="5">
        <v>69.247299999999996</v>
      </c>
      <c r="J430" s="5">
        <v>11.224600000000001</v>
      </c>
      <c r="K430" s="5">
        <f t="shared" si="56"/>
        <v>0.8339842879664322</v>
      </c>
      <c r="L430" s="5">
        <f t="shared" si="57"/>
        <v>0.32965729104563091</v>
      </c>
      <c r="M430" s="7"/>
      <c r="N430" s="7"/>
      <c r="O430" s="7"/>
      <c r="P430" s="7"/>
      <c r="Q430" s="7"/>
      <c r="R430" s="7"/>
      <c r="S430" s="7"/>
      <c r="T430" s="7"/>
    </row>
    <row r="431" spans="1:20" ht="20" customHeight="1" x14ac:dyDescent="0.15">
      <c r="A431" s="26"/>
      <c r="B431" s="6"/>
      <c r="C431" s="7"/>
      <c r="D431" s="7"/>
      <c r="E431" s="5">
        <v>67.4666</v>
      </c>
      <c r="F431" s="5">
        <v>21.924800000000001</v>
      </c>
      <c r="G431" s="5">
        <f t="shared" si="54"/>
        <v>0.81992367896553398</v>
      </c>
      <c r="H431" s="5">
        <f t="shared" si="55"/>
        <v>0.25123354791987035</v>
      </c>
      <c r="I431" s="5">
        <v>69.409499999999994</v>
      </c>
      <c r="J431" s="5">
        <v>14.125</v>
      </c>
      <c r="K431" s="5">
        <f t="shared" si="56"/>
        <v>0.83593775404392767</v>
      </c>
      <c r="L431" s="5">
        <f t="shared" si="57"/>
        <v>0.41483965896508884</v>
      </c>
      <c r="M431" s="7"/>
      <c r="N431" s="7"/>
      <c r="O431" s="7"/>
      <c r="P431" s="7"/>
      <c r="Q431" s="7"/>
      <c r="R431" s="7"/>
      <c r="S431" s="7"/>
      <c r="T431" s="7"/>
    </row>
    <row r="432" spans="1:20" ht="20" customHeight="1" x14ac:dyDescent="0.15">
      <c r="A432" s="26"/>
      <c r="B432" s="6"/>
      <c r="C432" s="7"/>
      <c r="D432" s="7"/>
      <c r="E432" s="5">
        <v>67.624200000000002</v>
      </c>
      <c r="F432" s="5">
        <v>19.711200000000002</v>
      </c>
      <c r="G432" s="5">
        <f t="shared" si="54"/>
        <v>0.82183899664576343</v>
      </c>
      <c r="H432" s="5">
        <f t="shared" si="55"/>
        <v>0.22586818168275874</v>
      </c>
      <c r="I432" s="5">
        <v>69.571600000000004</v>
      </c>
      <c r="J432" s="5">
        <v>13.360799999999999</v>
      </c>
      <c r="K432" s="5">
        <f t="shared" si="56"/>
        <v>0.83789001576502531</v>
      </c>
      <c r="L432" s="5">
        <f t="shared" si="57"/>
        <v>0.39239573207085016</v>
      </c>
      <c r="M432" s="7"/>
      <c r="N432" s="7"/>
      <c r="O432" s="7"/>
      <c r="P432" s="7"/>
      <c r="Q432" s="7"/>
      <c r="R432" s="7"/>
      <c r="S432" s="7"/>
      <c r="T432" s="7"/>
    </row>
    <row r="433" spans="1:20" ht="20" customHeight="1" x14ac:dyDescent="0.15">
      <c r="A433" s="26"/>
      <c r="B433" s="6"/>
      <c r="C433" s="7"/>
      <c r="D433" s="7"/>
      <c r="E433" s="5">
        <v>67.781800000000004</v>
      </c>
      <c r="F433" s="5">
        <v>24.6629</v>
      </c>
      <c r="G433" s="5">
        <f t="shared" si="54"/>
        <v>0.82375431432599289</v>
      </c>
      <c r="H433" s="5">
        <f t="shared" si="55"/>
        <v>0.28260909422174757</v>
      </c>
      <c r="I433" s="5">
        <v>69.733800000000002</v>
      </c>
      <c r="J433" s="5">
        <v>12.75</v>
      </c>
      <c r="K433" s="5">
        <f t="shared" si="56"/>
        <v>0.83984348184252089</v>
      </c>
      <c r="L433" s="5">
        <f t="shared" si="57"/>
        <v>0.37445703729592089</v>
      </c>
      <c r="M433" s="7"/>
      <c r="N433" s="7"/>
      <c r="O433" s="7"/>
      <c r="P433" s="7"/>
      <c r="Q433" s="7"/>
      <c r="R433" s="7"/>
      <c r="S433" s="7"/>
      <c r="T433" s="7"/>
    </row>
    <row r="434" spans="1:20" ht="20" customHeight="1" x14ac:dyDescent="0.15">
      <c r="A434" s="26"/>
      <c r="B434" s="6"/>
      <c r="C434" s="7"/>
      <c r="D434" s="7"/>
      <c r="E434" s="5">
        <v>67.939499999999995</v>
      </c>
      <c r="F434" s="5">
        <v>26.1221</v>
      </c>
      <c r="G434" s="5">
        <f t="shared" si="54"/>
        <v>0.82567084730931883</v>
      </c>
      <c r="H434" s="5">
        <f t="shared" si="55"/>
        <v>0.29932988497581031</v>
      </c>
      <c r="I434" s="5">
        <v>69.896000000000001</v>
      </c>
      <c r="J434" s="5">
        <v>13.1416</v>
      </c>
      <c r="K434" s="5">
        <f t="shared" si="56"/>
        <v>0.84179694792001636</v>
      </c>
      <c r="L434" s="5">
        <f t="shared" si="57"/>
        <v>0.38595800794729995</v>
      </c>
      <c r="M434" s="7"/>
      <c r="N434" s="7"/>
      <c r="O434" s="7"/>
      <c r="P434" s="7"/>
      <c r="Q434" s="7"/>
      <c r="R434" s="7"/>
      <c r="S434" s="7"/>
      <c r="T434" s="7"/>
    </row>
    <row r="435" spans="1:20" ht="20" customHeight="1" x14ac:dyDescent="0.15">
      <c r="A435" s="26"/>
      <c r="B435" s="6"/>
      <c r="C435" s="7"/>
      <c r="D435" s="7"/>
      <c r="E435" s="5">
        <v>68.097099999999998</v>
      </c>
      <c r="F435" s="5">
        <v>24.036899999999999</v>
      </c>
      <c r="G435" s="5">
        <f t="shared" si="54"/>
        <v>0.82758616498954829</v>
      </c>
      <c r="H435" s="5">
        <f t="shared" si="55"/>
        <v>0.27543583831985385</v>
      </c>
      <c r="I435" s="5">
        <v>70.058199999999999</v>
      </c>
      <c r="J435" s="5">
        <v>15</v>
      </c>
      <c r="K435" s="5">
        <f t="shared" si="56"/>
        <v>0.84375041399751183</v>
      </c>
      <c r="L435" s="5">
        <f t="shared" si="57"/>
        <v>0.44053769093637751</v>
      </c>
      <c r="M435" s="7"/>
      <c r="N435" s="7"/>
      <c r="O435" s="7"/>
      <c r="P435" s="7"/>
      <c r="Q435" s="7"/>
      <c r="R435" s="7"/>
      <c r="S435" s="7"/>
      <c r="T435" s="7"/>
    </row>
    <row r="436" spans="1:20" ht="20" customHeight="1" x14ac:dyDescent="0.15">
      <c r="A436" s="26"/>
      <c r="B436" s="6"/>
      <c r="C436" s="7"/>
      <c r="D436" s="7"/>
      <c r="E436" s="5">
        <v>68.2547</v>
      </c>
      <c r="F436" s="5">
        <v>23.885899999999999</v>
      </c>
      <c r="G436" s="5">
        <f t="shared" si="54"/>
        <v>0.82950148266977775</v>
      </c>
      <c r="H436" s="5">
        <f t="shared" si="55"/>
        <v>0.27370554815821496</v>
      </c>
      <c r="I436" s="5">
        <v>70.220299999999995</v>
      </c>
      <c r="J436" s="5">
        <v>16.890599999999999</v>
      </c>
      <c r="K436" s="5">
        <f t="shared" si="56"/>
        <v>0.84570267571860935</v>
      </c>
      <c r="L436" s="5">
        <f t="shared" si="57"/>
        <v>0.49606306150199853</v>
      </c>
      <c r="M436" s="7"/>
      <c r="N436" s="7"/>
      <c r="O436" s="7"/>
      <c r="P436" s="7"/>
      <c r="Q436" s="7"/>
      <c r="R436" s="7"/>
      <c r="S436" s="7"/>
      <c r="T436" s="7"/>
    </row>
    <row r="437" spans="1:20" ht="20" customHeight="1" x14ac:dyDescent="0.15">
      <c r="A437" s="26"/>
      <c r="B437" s="6"/>
      <c r="C437" s="7"/>
      <c r="D437" s="7"/>
      <c r="E437" s="5">
        <v>68.412400000000005</v>
      </c>
      <c r="F437" s="5">
        <v>25.502700000000001</v>
      </c>
      <c r="G437" s="5">
        <f t="shared" si="54"/>
        <v>0.83141801565310391</v>
      </c>
      <c r="H437" s="5">
        <f t="shared" si="55"/>
        <v>0.29223225765051802</v>
      </c>
      <c r="I437" s="5">
        <v>70.382499999999993</v>
      </c>
      <c r="J437" s="5">
        <v>15.685499999999999</v>
      </c>
      <c r="K437" s="5">
        <f t="shared" si="56"/>
        <v>0.84765614179610482</v>
      </c>
      <c r="L437" s="5">
        <f t="shared" si="57"/>
        <v>0.46067026341216993</v>
      </c>
      <c r="M437" s="7"/>
      <c r="N437" s="7"/>
      <c r="O437" s="7"/>
      <c r="P437" s="7"/>
      <c r="Q437" s="7"/>
      <c r="R437" s="7"/>
      <c r="S437" s="7"/>
      <c r="T437" s="7"/>
    </row>
    <row r="438" spans="1:20" ht="20" customHeight="1" x14ac:dyDescent="0.15">
      <c r="A438" s="26"/>
      <c r="B438" s="6"/>
      <c r="C438" s="7"/>
      <c r="D438" s="7"/>
      <c r="E438" s="5">
        <v>68.569999999999993</v>
      </c>
      <c r="F438" s="5">
        <v>25.666699999999999</v>
      </c>
      <c r="G438" s="5">
        <f t="shared" si="54"/>
        <v>0.83333333333333315</v>
      </c>
      <c r="H438" s="5">
        <f t="shared" si="55"/>
        <v>0.29411151319031126</v>
      </c>
      <c r="I438" s="5">
        <v>70.544700000000006</v>
      </c>
      <c r="J438" s="5">
        <v>12.4961</v>
      </c>
      <c r="K438" s="5">
        <f t="shared" si="56"/>
        <v>0.84960960787360051</v>
      </c>
      <c r="L438" s="5">
        <f t="shared" si="57"/>
        <v>0.36700020264733779</v>
      </c>
      <c r="M438" s="7"/>
      <c r="N438" s="7"/>
      <c r="O438" s="7"/>
      <c r="P438" s="7"/>
      <c r="Q438" s="7"/>
      <c r="R438" s="7"/>
      <c r="S438" s="7"/>
      <c r="T438" s="7"/>
    </row>
    <row r="439" spans="1:20" ht="20" customHeight="1" x14ac:dyDescent="0.15">
      <c r="A439" s="26"/>
      <c r="B439" s="6"/>
      <c r="C439" s="7"/>
      <c r="D439" s="7"/>
      <c r="E439" s="5">
        <v>68.727599999999995</v>
      </c>
      <c r="F439" s="5">
        <v>23.299600000000002</v>
      </c>
      <c r="G439" s="5">
        <f t="shared" si="54"/>
        <v>0.83524865101356272</v>
      </c>
      <c r="H439" s="5">
        <f t="shared" si="55"/>
        <v>0.26698720960345418</v>
      </c>
      <c r="I439" s="5">
        <v>70.706800000000001</v>
      </c>
      <c r="J439" s="5">
        <v>14.2188</v>
      </c>
      <c r="K439" s="5">
        <f t="shared" si="56"/>
        <v>0.85156186959469804</v>
      </c>
      <c r="L439" s="5">
        <f t="shared" si="57"/>
        <v>0.41759448799241095</v>
      </c>
      <c r="M439" s="7"/>
      <c r="N439" s="7"/>
      <c r="O439" s="7"/>
      <c r="P439" s="7"/>
      <c r="Q439" s="7"/>
      <c r="R439" s="7"/>
      <c r="S439" s="7"/>
      <c r="T439" s="7"/>
    </row>
    <row r="440" spans="1:20" ht="20" customHeight="1" x14ac:dyDescent="0.15">
      <c r="A440" s="26"/>
      <c r="B440" s="6"/>
      <c r="C440" s="7"/>
      <c r="D440" s="7"/>
      <c r="E440" s="5">
        <v>68.885300000000001</v>
      </c>
      <c r="F440" s="5">
        <v>28.4876</v>
      </c>
      <c r="G440" s="5">
        <f t="shared" si="54"/>
        <v>0.83716518399688877</v>
      </c>
      <c r="H440" s="5">
        <f t="shared" si="55"/>
        <v>0.32643585436227918</v>
      </c>
      <c r="I440" s="5">
        <v>70.869</v>
      </c>
      <c r="J440" s="5">
        <v>14.9224</v>
      </c>
      <c r="K440" s="5">
        <f t="shared" si="56"/>
        <v>0.85351533567219351</v>
      </c>
      <c r="L440" s="5">
        <f t="shared" si="57"/>
        <v>0.43825864261526665</v>
      </c>
      <c r="M440" s="7"/>
      <c r="N440" s="7"/>
      <c r="O440" s="7"/>
      <c r="P440" s="7"/>
      <c r="Q440" s="7"/>
      <c r="R440" s="7"/>
      <c r="S440" s="7"/>
      <c r="T440" s="7"/>
    </row>
    <row r="441" spans="1:20" ht="20" customHeight="1" x14ac:dyDescent="0.15">
      <c r="A441" s="26"/>
      <c r="B441" s="6"/>
      <c r="C441" s="7"/>
      <c r="D441" s="7"/>
      <c r="E441" s="5">
        <v>69.042900000000003</v>
      </c>
      <c r="F441" s="5">
        <v>26.6737</v>
      </c>
      <c r="G441" s="5">
        <f t="shared" si="54"/>
        <v>0.83908050167711823</v>
      </c>
      <c r="H441" s="5">
        <f t="shared" si="55"/>
        <v>0.30565060055965143</v>
      </c>
      <c r="I441" s="5">
        <v>71.031199999999998</v>
      </c>
      <c r="J441" s="5">
        <v>13.189500000000001</v>
      </c>
      <c r="K441" s="5">
        <f t="shared" si="56"/>
        <v>0.85546880174968898</v>
      </c>
      <c r="L441" s="5">
        <f t="shared" si="57"/>
        <v>0.38736479164035675</v>
      </c>
      <c r="M441" s="7"/>
      <c r="N441" s="7"/>
      <c r="O441" s="7"/>
      <c r="P441" s="7"/>
      <c r="Q441" s="7"/>
      <c r="R441" s="7"/>
      <c r="S441" s="7"/>
      <c r="T441" s="7"/>
    </row>
    <row r="442" spans="1:20" ht="20" customHeight="1" x14ac:dyDescent="0.15">
      <c r="A442" s="26"/>
      <c r="B442" s="6"/>
      <c r="C442" s="7"/>
      <c r="D442" s="7"/>
      <c r="E442" s="5">
        <v>69.200500000000005</v>
      </c>
      <c r="F442" s="5">
        <v>22.785399999999999</v>
      </c>
      <c r="G442" s="5">
        <f t="shared" si="54"/>
        <v>0.84099581935734768</v>
      </c>
      <c r="H442" s="5">
        <f t="shared" si="55"/>
        <v>0.26109505595368776</v>
      </c>
      <c r="I442" s="5">
        <v>71.193399999999997</v>
      </c>
      <c r="J442" s="5">
        <v>12.731</v>
      </c>
      <c r="K442" s="5">
        <f t="shared" si="56"/>
        <v>0.85742226782718456</v>
      </c>
      <c r="L442" s="5">
        <f t="shared" si="57"/>
        <v>0.37389902288740146</v>
      </c>
      <c r="M442" s="7"/>
      <c r="N442" s="7"/>
      <c r="O442" s="7"/>
      <c r="P442" s="7"/>
      <c r="Q442" s="7"/>
      <c r="R442" s="7"/>
      <c r="S442" s="7"/>
      <c r="T442" s="7"/>
    </row>
    <row r="443" spans="1:20" ht="20" customHeight="1" x14ac:dyDescent="0.15">
      <c r="A443" s="26"/>
      <c r="B443" s="6"/>
      <c r="C443" s="7"/>
      <c r="D443" s="7"/>
      <c r="E443" s="5">
        <v>69.358199999999997</v>
      </c>
      <c r="F443" s="5">
        <v>24.908000000000001</v>
      </c>
      <c r="G443" s="5">
        <f t="shared" si="54"/>
        <v>0.84291235234067363</v>
      </c>
      <c r="H443" s="5">
        <f t="shared" si="55"/>
        <v>0.28541766454371903</v>
      </c>
      <c r="I443" s="5">
        <v>71.355500000000006</v>
      </c>
      <c r="J443" s="5">
        <v>12.5</v>
      </c>
      <c r="K443" s="5">
        <f t="shared" si="56"/>
        <v>0.8593745295482822</v>
      </c>
      <c r="L443" s="5">
        <f t="shared" si="57"/>
        <v>0.36711474244698128</v>
      </c>
      <c r="M443" s="7"/>
      <c r="N443" s="7"/>
      <c r="O443" s="7"/>
      <c r="P443" s="7"/>
      <c r="Q443" s="7"/>
      <c r="R443" s="7"/>
      <c r="S443" s="7"/>
      <c r="T443" s="7"/>
    </row>
    <row r="444" spans="1:20" ht="20" customHeight="1" x14ac:dyDescent="0.15">
      <c r="A444" s="26"/>
      <c r="B444" s="6"/>
      <c r="C444" s="7"/>
      <c r="D444" s="7"/>
      <c r="E444" s="5">
        <v>69.515799999999999</v>
      </c>
      <c r="F444" s="5">
        <v>26.113</v>
      </c>
      <c r="G444" s="5">
        <f t="shared" si="54"/>
        <v>0.84482767002090309</v>
      </c>
      <c r="H444" s="5">
        <f t="shared" si="55"/>
        <v>0.29922560921110225</v>
      </c>
      <c r="I444" s="5">
        <v>71.517700000000005</v>
      </c>
      <c r="J444" s="5">
        <v>12.96</v>
      </c>
      <c r="K444" s="5">
        <f t="shared" si="56"/>
        <v>0.86132799562577766</v>
      </c>
      <c r="L444" s="5">
        <f t="shared" si="57"/>
        <v>0.38062456496903019</v>
      </c>
      <c r="M444" s="7"/>
      <c r="N444" s="7"/>
      <c r="O444" s="7"/>
      <c r="P444" s="7"/>
      <c r="Q444" s="7"/>
      <c r="R444" s="7"/>
      <c r="S444" s="7"/>
      <c r="T444" s="7"/>
    </row>
    <row r="445" spans="1:20" ht="20" customHeight="1" x14ac:dyDescent="0.15">
      <c r="A445" s="26"/>
      <c r="B445" s="6"/>
      <c r="C445" s="7"/>
      <c r="D445" s="7"/>
      <c r="E445" s="5">
        <v>69.673400000000001</v>
      </c>
      <c r="F445" s="5">
        <v>27.4284</v>
      </c>
      <c r="G445" s="5">
        <f t="shared" si="54"/>
        <v>0.84674298770113265</v>
      </c>
      <c r="H445" s="5">
        <f t="shared" si="55"/>
        <v>0.31429861370527312</v>
      </c>
      <c r="I445" s="5">
        <v>71.679900000000004</v>
      </c>
      <c r="J445" s="5">
        <v>17.7773</v>
      </c>
      <c r="K445" s="5">
        <f t="shared" si="56"/>
        <v>0.86328146170327325</v>
      </c>
      <c r="L445" s="5">
        <f t="shared" si="57"/>
        <v>0.5221047128722176</v>
      </c>
      <c r="M445" s="7"/>
      <c r="N445" s="7"/>
      <c r="O445" s="7"/>
      <c r="P445" s="7"/>
      <c r="Q445" s="7"/>
      <c r="R445" s="7"/>
      <c r="S445" s="7"/>
      <c r="T445" s="7"/>
    </row>
    <row r="446" spans="1:20" ht="20" customHeight="1" x14ac:dyDescent="0.15">
      <c r="A446" s="26"/>
      <c r="B446" s="6"/>
      <c r="C446" s="7"/>
      <c r="D446" s="7"/>
      <c r="E446" s="5">
        <v>69.831100000000006</v>
      </c>
      <c r="F446" s="5">
        <v>25.749700000000001</v>
      </c>
      <c r="G446" s="5">
        <f t="shared" si="54"/>
        <v>0.84865952068445871</v>
      </c>
      <c r="H446" s="5">
        <f t="shared" si="55"/>
        <v>0.29506259983545052</v>
      </c>
      <c r="I446" s="5">
        <v>71.841999999999999</v>
      </c>
      <c r="J446" s="5">
        <v>13.8027</v>
      </c>
      <c r="K446" s="5">
        <f t="shared" si="56"/>
        <v>0.86523372342437066</v>
      </c>
      <c r="L446" s="5">
        <f t="shared" si="57"/>
        <v>0.40537397244583584</v>
      </c>
      <c r="M446" s="7"/>
      <c r="N446" s="7"/>
      <c r="O446" s="7"/>
      <c r="P446" s="7"/>
      <c r="Q446" s="7"/>
      <c r="R446" s="7"/>
      <c r="S446" s="7"/>
      <c r="T446" s="7"/>
    </row>
    <row r="447" spans="1:20" ht="20" customHeight="1" x14ac:dyDescent="0.15">
      <c r="A447" s="26"/>
      <c r="B447" s="6"/>
      <c r="C447" s="7"/>
      <c r="D447" s="7"/>
      <c r="E447" s="5">
        <v>69.988699999999994</v>
      </c>
      <c r="F447" s="5">
        <v>26.129100000000001</v>
      </c>
      <c r="G447" s="5">
        <f t="shared" si="54"/>
        <v>0.85057483836468806</v>
      </c>
      <c r="H447" s="5">
        <f t="shared" si="55"/>
        <v>0.29941009710250882</v>
      </c>
      <c r="I447" s="5">
        <v>72.004199999999997</v>
      </c>
      <c r="J447" s="5">
        <v>13.046900000000001</v>
      </c>
      <c r="K447" s="5">
        <f t="shared" si="56"/>
        <v>0.86718718950186624</v>
      </c>
      <c r="L447" s="5">
        <f t="shared" si="57"/>
        <v>0.38317674665852164</v>
      </c>
      <c r="M447" s="7"/>
      <c r="N447" s="7"/>
      <c r="O447" s="7"/>
      <c r="P447" s="7"/>
      <c r="Q447" s="7"/>
      <c r="R447" s="7"/>
      <c r="S447" s="7"/>
      <c r="T447" s="7"/>
    </row>
    <row r="448" spans="1:20" ht="20" customHeight="1" x14ac:dyDescent="0.15">
      <c r="A448" s="26"/>
      <c r="B448" s="6"/>
      <c r="C448" s="7"/>
      <c r="D448" s="7"/>
      <c r="E448" s="5">
        <v>70.146299999999997</v>
      </c>
      <c r="F448" s="5">
        <v>25.919499999999999</v>
      </c>
      <c r="G448" s="5">
        <f t="shared" si="54"/>
        <v>0.85249015604491751</v>
      </c>
      <c r="H448" s="5">
        <f t="shared" si="55"/>
        <v>0.29700831685165108</v>
      </c>
      <c r="I448" s="5">
        <v>72.166399999999996</v>
      </c>
      <c r="J448" s="5">
        <v>15.1387</v>
      </c>
      <c r="K448" s="5">
        <f t="shared" si="56"/>
        <v>0.86914065557936171</v>
      </c>
      <c r="L448" s="5">
        <f t="shared" si="57"/>
        <v>0.4446111961185692</v>
      </c>
      <c r="M448" s="7"/>
      <c r="N448" s="7"/>
      <c r="O448" s="7"/>
      <c r="P448" s="7"/>
      <c r="Q448" s="7"/>
      <c r="R448" s="7"/>
      <c r="S448" s="7"/>
      <c r="T448" s="7"/>
    </row>
    <row r="449" spans="1:20" ht="20" customHeight="1" x14ac:dyDescent="0.15">
      <c r="A449" s="26"/>
      <c r="B449" s="6"/>
      <c r="C449" s="7"/>
      <c r="D449" s="7"/>
      <c r="E449" s="5">
        <v>70.304000000000002</v>
      </c>
      <c r="F449" s="5">
        <v>27.831</v>
      </c>
      <c r="G449" s="5">
        <f t="shared" si="54"/>
        <v>0.85440668902824357</v>
      </c>
      <c r="H449" s="5">
        <f t="shared" si="55"/>
        <v>0.31891195687796065</v>
      </c>
      <c r="I449" s="5">
        <v>72.328599999999994</v>
      </c>
      <c r="J449" s="5">
        <v>15.5352</v>
      </c>
      <c r="K449" s="5">
        <f t="shared" si="56"/>
        <v>0.87109412165685718</v>
      </c>
      <c r="L449" s="5">
        <f t="shared" si="57"/>
        <v>0.45625607574898747</v>
      </c>
      <c r="M449" s="7"/>
      <c r="N449" s="7"/>
      <c r="O449" s="7"/>
      <c r="P449" s="7"/>
      <c r="Q449" s="7"/>
      <c r="R449" s="7"/>
      <c r="S449" s="7"/>
      <c r="T449" s="7"/>
    </row>
    <row r="450" spans="1:20" ht="20" customHeight="1" x14ac:dyDescent="0.15">
      <c r="A450" s="26"/>
      <c r="B450" s="6"/>
      <c r="C450" s="7"/>
      <c r="D450" s="7"/>
      <c r="E450" s="5">
        <v>70.461600000000004</v>
      </c>
      <c r="F450" s="5">
        <v>31.5626</v>
      </c>
      <c r="G450" s="5">
        <f t="shared" si="54"/>
        <v>0.85632200670847303</v>
      </c>
      <c r="H450" s="5">
        <f t="shared" si="55"/>
        <v>0.36167189573340236</v>
      </c>
      <c r="I450" s="5">
        <v>72.490700000000004</v>
      </c>
      <c r="J450" s="5">
        <v>15.041</v>
      </c>
      <c r="K450" s="5">
        <f t="shared" si="56"/>
        <v>0.87304638337795482</v>
      </c>
      <c r="L450" s="5">
        <f t="shared" si="57"/>
        <v>0.44174182729160361</v>
      </c>
      <c r="M450" s="7"/>
      <c r="N450" s="7"/>
      <c r="O450" s="7"/>
      <c r="P450" s="7"/>
      <c r="Q450" s="7"/>
      <c r="R450" s="7"/>
      <c r="S450" s="7"/>
      <c r="T450" s="7"/>
    </row>
    <row r="451" spans="1:20" ht="20" customHeight="1" x14ac:dyDescent="0.15">
      <c r="A451" s="26"/>
      <c r="B451" s="6"/>
      <c r="C451" s="7"/>
      <c r="D451" s="7"/>
      <c r="E451" s="5">
        <v>70.619200000000006</v>
      </c>
      <c r="F451" s="5">
        <v>31.564599999999999</v>
      </c>
      <c r="G451" s="5">
        <f t="shared" ref="G451:G514" si="58">E451/82.284</f>
        <v>0.85823732438870259</v>
      </c>
      <c r="H451" s="5">
        <f t="shared" ref="H451:H514" si="59">F451/87.2686</f>
        <v>0.36169481348388766</v>
      </c>
      <c r="I451" s="5">
        <v>72.652900000000002</v>
      </c>
      <c r="J451" s="5">
        <v>13.5</v>
      </c>
      <c r="K451" s="5">
        <f t="shared" ref="K451:K515" si="60">I451/83.0319</f>
        <v>0.8749998494554504</v>
      </c>
      <c r="L451" s="5">
        <f t="shared" ref="L451:L515" si="61">J451/34.0493</f>
        <v>0.39648392184273978</v>
      </c>
      <c r="M451" s="7"/>
      <c r="N451" s="7"/>
      <c r="O451" s="7"/>
      <c r="P451" s="7"/>
      <c r="Q451" s="7"/>
      <c r="R451" s="7"/>
      <c r="S451" s="7"/>
      <c r="T451" s="7"/>
    </row>
    <row r="452" spans="1:20" ht="20" customHeight="1" x14ac:dyDescent="0.15">
      <c r="A452" s="26"/>
      <c r="B452" s="6"/>
      <c r="C452" s="7"/>
      <c r="D452" s="7"/>
      <c r="E452" s="5">
        <v>70.776799999999994</v>
      </c>
      <c r="F452" s="5">
        <v>29.384399999999999</v>
      </c>
      <c r="G452" s="5">
        <f t="shared" si="58"/>
        <v>0.86015264206893183</v>
      </c>
      <c r="H452" s="5">
        <f t="shared" si="59"/>
        <v>0.33671217367988027</v>
      </c>
      <c r="I452" s="5">
        <v>72.815100000000001</v>
      </c>
      <c r="J452" s="5">
        <v>15.6812</v>
      </c>
      <c r="K452" s="5">
        <f t="shared" si="60"/>
        <v>0.87695331553294587</v>
      </c>
      <c r="L452" s="5">
        <f t="shared" si="61"/>
        <v>0.46054397594076824</v>
      </c>
      <c r="M452" s="7"/>
      <c r="N452" s="7"/>
      <c r="O452" s="7"/>
      <c r="P452" s="7"/>
      <c r="Q452" s="7"/>
      <c r="R452" s="7"/>
      <c r="S452" s="7"/>
      <c r="T452" s="7"/>
    </row>
    <row r="453" spans="1:20" ht="20" customHeight="1" x14ac:dyDescent="0.15">
      <c r="A453" s="26"/>
      <c r="B453" s="6"/>
      <c r="C453" s="7"/>
      <c r="D453" s="7"/>
      <c r="E453" s="5">
        <v>70.9345</v>
      </c>
      <c r="F453" s="5">
        <v>26.671800000000001</v>
      </c>
      <c r="G453" s="5">
        <f t="shared" si="58"/>
        <v>0.862069175052258</v>
      </c>
      <c r="H453" s="5">
        <f t="shared" si="59"/>
        <v>0.30562882869669045</v>
      </c>
      <c r="I453" s="5">
        <v>72.977199999999996</v>
      </c>
      <c r="J453" s="5">
        <v>16.046900000000001</v>
      </c>
      <c r="K453" s="5">
        <f t="shared" si="60"/>
        <v>0.87890557725404339</v>
      </c>
      <c r="L453" s="5">
        <f t="shared" si="61"/>
        <v>0.4712842848457971</v>
      </c>
      <c r="M453" s="7"/>
      <c r="N453" s="7"/>
      <c r="O453" s="7"/>
      <c r="P453" s="7"/>
      <c r="Q453" s="7"/>
      <c r="R453" s="7"/>
      <c r="S453" s="7"/>
      <c r="T453" s="7"/>
    </row>
    <row r="454" spans="1:20" ht="20" customHeight="1" x14ac:dyDescent="0.15">
      <c r="A454" s="26"/>
      <c r="B454" s="6"/>
      <c r="C454" s="7"/>
      <c r="D454" s="7"/>
      <c r="E454" s="5">
        <v>71.092100000000002</v>
      </c>
      <c r="F454" s="5">
        <v>27.639900000000001</v>
      </c>
      <c r="G454" s="5">
        <f t="shared" si="58"/>
        <v>0.86398449273248745</v>
      </c>
      <c r="H454" s="5">
        <f t="shared" si="59"/>
        <v>0.31672216581909185</v>
      </c>
      <c r="I454" s="5">
        <v>73.139399999999995</v>
      </c>
      <c r="J454" s="5">
        <v>18.2637</v>
      </c>
      <c r="K454" s="5">
        <f t="shared" si="60"/>
        <v>0.88085904333153886</v>
      </c>
      <c r="L454" s="5">
        <f t="shared" si="61"/>
        <v>0.53638988173031454</v>
      </c>
      <c r="M454" s="7"/>
      <c r="N454" s="7"/>
      <c r="O454" s="7"/>
      <c r="P454" s="7"/>
      <c r="Q454" s="7"/>
      <c r="R454" s="7"/>
      <c r="S454" s="7"/>
      <c r="T454" s="7"/>
    </row>
    <row r="455" spans="1:20" ht="20" customHeight="1" x14ac:dyDescent="0.15">
      <c r="A455" s="26"/>
      <c r="B455" s="6"/>
      <c r="C455" s="7"/>
      <c r="D455" s="7"/>
      <c r="E455" s="5">
        <v>71.249700000000004</v>
      </c>
      <c r="F455" s="5">
        <v>29.676500000000001</v>
      </c>
      <c r="G455" s="5">
        <f t="shared" si="58"/>
        <v>0.86589981041271691</v>
      </c>
      <c r="H455" s="5">
        <f t="shared" si="59"/>
        <v>0.34005931113825588</v>
      </c>
      <c r="I455" s="5">
        <v>73.301599999999993</v>
      </c>
      <c r="J455" s="5">
        <v>17.140599999999999</v>
      </c>
      <c r="K455" s="5">
        <f t="shared" si="60"/>
        <v>0.88281250940903433</v>
      </c>
      <c r="L455" s="5">
        <f t="shared" si="61"/>
        <v>0.50340535635093819</v>
      </c>
      <c r="M455" s="7"/>
      <c r="N455" s="7"/>
      <c r="O455" s="7"/>
      <c r="P455" s="7"/>
      <c r="Q455" s="7"/>
      <c r="R455" s="7"/>
      <c r="S455" s="7"/>
      <c r="T455" s="7"/>
    </row>
    <row r="456" spans="1:20" ht="20" customHeight="1" x14ac:dyDescent="0.15">
      <c r="A456" s="26"/>
      <c r="B456" s="6"/>
      <c r="C456" s="7"/>
      <c r="D456" s="7"/>
      <c r="E456" s="5">
        <v>71.407399999999996</v>
      </c>
      <c r="F456" s="5">
        <v>30.991499999999998</v>
      </c>
      <c r="G456" s="5">
        <f t="shared" si="58"/>
        <v>0.86781634339604286</v>
      </c>
      <c r="H456" s="5">
        <f t="shared" si="59"/>
        <v>0.35512773208232967</v>
      </c>
      <c r="I456" s="5">
        <v>73.463800000000006</v>
      </c>
      <c r="J456" s="5">
        <v>15.892099999999999</v>
      </c>
      <c r="K456" s="5">
        <f t="shared" si="60"/>
        <v>0.88476597548653002</v>
      </c>
      <c r="L456" s="5">
        <f t="shared" si="61"/>
        <v>0.46673793587533363</v>
      </c>
      <c r="M456" s="7"/>
      <c r="N456" s="7"/>
      <c r="O456" s="7"/>
      <c r="P456" s="7"/>
      <c r="Q456" s="7"/>
      <c r="R456" s="7"/>
      <c r="S456" s="7"/>
      <c r="T456" s="7"/>
    </row>
    <row r="457" spans="1:20" ht="20" customHeight="1" x14ac:dyDescent="0.15">
      <c r="A457" s="26"/>
      <c r="B457" s="6"/>
      <c r="C457" s="7"/>
      <c r="D457" s="7"/>
      <c r="E457" s="5">
        <v>71.564999999999998</v>
      </c>
      <c r="F457" s="5">
        <v>35.890099999999997</v>
      </c>
      <c r="G457" s="5">
        <f t="shared" si="58"/>
        <v>0.86973166107627231</v>
      </c>
      <c r="H457" s="5">
        <f t="shared" si="59"/>
        <v>0.4112601783459342</v>
      </c>
      <c r="I457" s="5">
        <v>73.625900000000001</v>
      </c>
      <c r="J457" s="5">
        <v>17.109400000000001</v>
      </c>
      <c r="K457" s="5">
        <f t="shared" si="60"/>
        <v>0.88671823720762755</v>
      </c>
      <c r="L457" s="5">
        <f t="shared" si="61"/>
        <v>0.50248903795379052</v>
      </c>
      <c r="M457" s="7"/>
      <c r="N457" s="7"/>
      <c r="O457" s="7"/>
      <c r="P457" s="7"/>
      <c r="Q457" s="7"/>
      <c r="R457" s="7"/>
      <c r="S457" s="7"/>
      <c r="T457" s="7"/>
    </row>
    <row r="458" spans="1:20" ht="20" customHeight="1" x14ac:dyDescent="0.15">
      <c r="A458" s="26"/>
      <c r="B458" s="6"/>
      <c r="C458" s="7"/>
      <c r="D458" s="7"/>
      <c r="E458" s="5">
        <v>71.7226</v>
      </c>
      <c r="F458" s="5">
        <v>29.004200000000001</v>
      </c>
      <c r="G458" s="5">
        <f t="shared" si="58"/>
        <v>0.87164697875650177</v>
      </c>
      <c r="H458" s="5">
        <f t="shared" si="59"/>
        <v>0.33235550931262792</v>
      </c>
      <c r="I458" s="5">
        <v>73.7881</v>
      </c>
      <c r="J458" s="5">
        <v>14.6997</v>
      </c>
      <c r="K458" s="5">
        <f t="shared" si="60"/>
        <v>0.88867170328512302</v>
      </c>
      <c r="L458" s="5">
        <f t="shared" si="61"/>
        <v>0.43171812636383122</v>
      </c>
      <c r="M458" s="7"/>
      <c r="N458" s="7"/>
      <c r="O458" s="7"/>
      <c r="P458" s="7"/>
      <c r="Q458" s="7"/>
      <c r="R458" s="7"/>
      <c r="S458" s="7"/>
      <c r="T458" s="7"/>
    </row>
    <row r="459" spans="1:20" ht="20" customHeight="1" x14ac:dyDescent="0.15">
      <c r="A459" s="26"/>
      <c r="B459" s="6"/>
      <c r="C459" s="7"/>
      <c r="D459" s="7"/>
      <c r="E459" s="5">
        <v>71.880300000000005</v>
      </c>
      <c r="F459" s="5">
        <v>31.763200000000001</v>
      </c>
      <c r="G459" s="5">
        <f t="shared" si="58"/>
        <v>0.87356351173982794</v>
      </c>
      <c r="H459" s="5">
        <f t="shared" si="59"/>
        <v>0.3639705461070763</v>
      </c>
      <c r="I459" s="5">
        <v>73.950299999999999</v>
      </c>
      <c r="J459" s="5">
        <v>17.3125</v>
      </c>
      <c r="K459" s="5">
        <f t="shared" si="60"/>
        <v>0.89062516936261849</v>
      </c>
      <c r="L459" s="5">
        <f t="shared" si="61"/>
        <v>0.50845391828906905</v>
      </c>
      <c r="M459" s="7"/>
      <c r="N459" s="7"/>
      <c r="O459" s="7"/>
      <c r="P459" s="7"/>
      <c r="Q459" s="7"/>
      <c r="R459" s="7"/>
      <c r="S459" s="7"/>
      <c r="T459" s="7"/>
    </row>
    <row r="460" spans="1:20" ht="20" customHeight="1" x14ac:dyDescent="0.15">
      <c r="A460" s="26"/>
      <c r="B460" s="6"/>
      <c r="C460" s="7"/>
      <c r="D460" s="7"/>
      <c r="E460" s="5">
        <v>72.037899999999993</v>
      </c>
      <c r="F460" s="5">
        <v>27.168600000000001</v>
      </c>
      <c r="G460" s="5">
        <f t="shared" si="58"/>
        <v>0.87547882942005717</v>
      </c>
      <c r="H460" s="5">
        <f t="shared" si="59"/>
        <v>0.31132159791723485</v>
      </c>
      <c r="I460" s="5">
        <v>74.112399999999994</v>
      </c>
      <c r="J460" s="5">
        <v>16.349599999999999</v>
      </c>
      <c r="K460" s="5">
        <f t="shared" si="60"/>
        <v>0.89257743108371601</v>
      </c>
      <c r="L460" s="5">
        <f t="shared" si="61"/>
        <v>0.48017433544889315</v>
      </c>
      <c r="M460" s="7"/>
      <c r="N460" s="7"/>
      <c r="O460" s="7"/>
      <c r="P460" s="7"/>
      <c r="Q460" s="7"/>
      <c r="R460" s="7"/>
      <c r="S460" s="7"/>
      <c r="T460" s="7"/>
    </row>
    <row r="461" spans="1:20" ht="20" customHeight="1" x14ac:dyDescent="0.15">
      <c r="A461" s="26"/>
      <c r="B461" s="6"/>
      <c r="C461" s="7"/>
      <c r="D461" s="7"/>
      <c r="E461" s="5">
        <v>72.195499999999996</v>
      </c>
      <c r="F461" s="5">
        <v>29.467099999999999</v>
      </c>
      <c r="G461" s="5">
        <f t="shared" si="58"/>
        <v>0.87739414710028674</v>
      </c>
      <c r="H461" s="5">
        <f t="shared" si="59"/>
        <v>0.33765982266244671</v>
      </c>
      <c r="I461" s="5">
        <v>74.274600000000007</v>
      </c>
      <c r="J461" s="5">
        <v>14.7578</v>
      </c>
      <c r="K461" s="5">
        <f t="shared" si="60"/>
        <v>0.8945308971612117</v>
      </c>
      <c r="L461" s="5">
        <f t="shared" si="61"/>
        <v>0.43342447568672482</v>
      </c>
      <c r="M461" s="7"/>
      <c r="N461" s="7"/>
      <c r="O461" s="7"/>
      <c r="P461" s="7"/>
      <c r="Q461" s="7"/>
      <c r="R461" s="7"/>
      <c r="S461" s="7"/>
      <c r="T461" s="7"/>
    </row>
    <row r="462" spans="1:20" ht="20" customHeight="1" x14ac:dyDescent="0.15">
      <c r="A462" s="26"/>
      <c r="B462" s="6"/>
      <c r="C462" s="7"/>
      <c r="D462" s="7"/>
      <c r="E462" s="5">
        <v>72.353200000000001</v>
      </c>
      <c r="F462" s="5">
        <v>31.260400000000001</v>
      </c>
      <c r="G462" s="5">
        <f t="shared" si="58"/>
        <v>0.87931068008361279</v>
      </c>
      <c r="H462" s="5">
        <f t="shared" si="59"/>
        <v>0.35820902363507606</v>
      </c>
      <c r="I462" s="5">
        <v>74.436800000000005</v>
      </c>
      <c r="J462" s="5">
        <v>17.105</v>
      </c>
      <c r="K462" s="5">
        <f t="shared" si="60"/>
        <v>0.89648436323870717</v>
      </c>
      <c r="L462" s="5">
        <f t="shared" si="61"/>
        <v>0.50235981356444914</v>
      </c>
      <c r="M462" s="7"/>
      <c r="N462" s="7"/>
      <c r="O462" s="7"/>
      <c r="P462" s="7"/>
      <c r="Q462" s="7"/>
      <c r="R462" s="7"/>
      <c r="S462" s="7"/>
      <c r="T462" s="7"/>
    </row>
    <row r="463" spans="1:20" ht="20" customHeight="1" x14ac:dyDescent="0.15">
      <c r="A463" s="26"/>
      <c r="B463" s="6"/>
      <c r="C463" s="7"/>
      <c r="D463" s="7"/>
      <c r="E463" s="5">
        <v>72.510800000000003</v>
      </c>
      <c r="F463" s="5">
        <v>32.780299999999997</v>
      </c>
      <c r="G463" s="5">
        <f t="shared" si="58"/>
        <v>0.88122599776384225</v>
      </c>
      <c r="H463" s="5">
        <f t="shared" si="59"/>
        <v>0.3756253681163671</v>
      </c>
      <c r="I463" s="5">
        <v>74.599000000000004</v>
      </c>
      <c r="J463" s="5">
        <v>17.335899999999999</v>
      </c>
      <c r="K463" s="5">
        <f t="shared" si="60"/>
        <v>0.89843782931620264</v>
      </c>
      <c r="L463" s="5">
        <f t="shared" si="61"/>
        <v>0.50914115708692975</v>
      </c>
      <c r="M463" s="7"/>
      <c r="N463" s="7"/>
      <c r="O463" s="7"/>
      <c r="P463" s="7"/>
      <c r="Q463" s="7"/>
      <c r="R463" s="7"/>
      <c r="S463" s="7"/>
      <c r="T463" s="7"/>
    </row>
    <row r="464" spans="1:20" ht="20" customHeight="1" x14ac:dyDescent="0.15">
      <c r="A464" s="26"/>
      <c r="B464" s="6"/>
      <c r="C464" s="7"/>
      <c r="D464" s="7"/>
      <c r="E464" s="5">
        <v>72.668400000000005</v>
      </c>
      <c r="F464" s="5">
        <v>33.432699999999997</v>
      </c>
      <c r="G464" s="5">
        <f t="shared" si="58"/>
        <v>0.88314131544407171</v>
      </c>
      <c r="H464" s="5">
        <f t="shared" si="59"/>
        <v>0.38310113832466652</v>
      </c>
      <c r="I464" s="5">
        <v>74.761099999999999</v>
      </c>
      <c r="J464" s="5">
        <v>15.9155</v>
      </c>
      <c r="K464" s="5">
        <f t="shared" si="60"/>
        <v>0.90039009103730017</v>
      </c>
      <c r="L464" s="5">
        <f t="shared" si="61"/>
        <v>0.46742517467319444</v>
      </c>
      <c r="M464" s="7"/>
      <c r="N464" s="7"/>
      <c r="O464" s="7"/>
      <c r="P464" s="7"/>
      <c r="Q464" s="7"/>
      <c r="R464" s="7"/>
      <c r="S464" s="7"/>
      <c r="T464" s="7"/>
    </row>
    <row r="465" spans="1:20" ht="20" customHeight="1" x14ac:dyDescent="0.15">
      <c r="A465" s="26"/>
      <c r="B465" s="6"/>
      <c r="C465" s="7"/>
      <c r="D465" s="7"/>
      <c r="E465" s="5">
        <v>72.826099999999997</v>
      </c>
      <c r="F465" s="5">
        <v>31.1967</v>
      </c>
      <c r="G465" s="5">
        <f t="shared" si="58"/>
        <v>0.88505784842739765</v>
      </c>
      <c r="H465" s="5">
        <f t="shared" si="59"/>
        <v>0.3574790932821198</v>
      </c>
      <c r="I465" s="5">
        <v>74.923299999999998</v>
      </c>
      <c r="J465" s="5">
        <v>18.416</v>
      </c>
      <c r="K465" s="5">
        <f t="shared" si="60"/>
        <v>0.90234355711479564</v>
      </c>
      <c r="L465" s="5">
        <f t="shared" si="61"/>
        <v>0.54086280775228857</v>
      </c>
      <c r="M465" s="7"/>
      <c r="N465" s="7"/>
      <c r="O465" s="7"/>
      <c r="P465" s="7"/>
      <c r="Q465" s="7"/>
      <c r="R465" s="7"/>
      <c r="S465" s="7"/>
      <c r="T465" s="7"/>
    </row>
    <row r="466" spans="1:20" ht="20" customHeight="1" x14ac:dyDescent="0.15">
      <c r="A466" s="26"/>
      <c r="B466" s="6"/>
      <c r="C466" s="7"/>
      <c r="D466" s="7"/>
      <c r="E466" s="5">
        <v>72.983699999999999</v>
      </c>
      <c r="F466" s="5">
        <v>29.859000000000002</v>
      </c>
      <c r="G466" s="5">
        <f t="shared" si="58"/>
        <v>0.88697316610762711</v>
      </c>
      <c r="H466" s="5">
        <f t="shared" si="59"/>
        <v>0.34215055587003801</v>
      </c>
      <c r="I466" s="5">
        <v>75.085499999999996</v>
      </c>
      <c r="J466" s="5">
        <v>17.3276</v>
      </c>
      <c r="K466" s="5">
        <f t="shared" si="60"/>
        <v>0.90429702319229122</v>
      </c>
      <c r="L466" s="5">
        <f t="shared" si="61"/>
        <v>0.508897392897945</v>
      </c>
      <c r="M466" s="7"/>
      <c r="N466" s="7"/>
      <c r="O466" s="7"/>
      <c r="P466" s="7"/>
      <c r="Q466" s="7"/>
      <c r="R466" s="7"/>
      <c r="S466" s="7"/>
      <c r="T466" s="7"/>
    </row>
    <row r="467" spans="1:20" ht="20" customHeight="1" x14ac:dyDescent="0.15">
      <c r="A467" s="26"/>
      <c r="B467" s="6"/>
      <c r="C467" s="7"/>
      <c r="D467" s="7"/>
      <c r="E467" s="5">
        <v>73.141300000000001</v>
      </c>
      <c r="F467" s="5">
        <v>27.7531</v>
      </c>
      <c r="G467" s="5">
        <f t="shared" si="58"/>
        <v>0.88888848378785668</v>
      </c>
      <c r="H467" s="5">
        <f t="shared" si="59"/>
        <v>0.31801931049655885</v>
      </c>
      <c r="I467" s="5">
        <v>75.247600000000006</v>
      </c>
      <c r="J467" s="5">
        <v>16.75</v>
      </c>
      <c r="K467" s="5">
        <f t="shared" si="60"/>
        <v>0.90624928491338885</v>
      </c>
      <c r="L467" s="5">
        <f t="shared" si="61"/>
        <v>0.49193375487895491</v>
      </c>
      <c r="M467" s="7"/>
      <c r="N467" s="7"/>
      <c r="O467" s="7"/>
      <c r="P467" s="7"/>
      <c r="Q467" s="7"/>
      <c r="R467" s="7"/>
      <c r="S467" s="7"/>
      <c r="T467" s="7"/>
    </row>
    <row r="468" spans="1:20" ht="20" customHeight="1" x14ac:dyDescent="0.15">
      <c r="A468" s="26"/>
      <c r="B468" s="6"/>
      <c r="C468" s="7"/>
      <c r="D468" s="7"/>
      <c r="E468" s="5">
        <v>73.299000000000007</v>
      </c>
      <c r="F468" s="5">
        <v>27.147400000000001</v>
      </c>
      <c r="G468" s="5">
        <f t="shared" si="58"/>
        <v>0.89080501677118273</v>
      </c>
      <c r="H468" s="5">
        <f t="shared" si="59"/>
        <v>0.31107866976209081</v>
      </c>
      <c r="I468" s="5">
        <v>75.409800000000004</v>
      </c>
      <c r="J468" s="5">
        <v>17.815899999999999</v>
      </c>
      <c r="K468" s="5">
        <f t="shared" si="60"/>
        <v>0.90820275099088432</v>
      </c>
      <c r="L468" s="5">
        <f t="shared" si="61"/>
        <v>0.52323836319689387</v>
      </c>
      <c r="M468" s="7"/>
      <c r="N468" s="7"/>
      <c r="O468" s="7"/>
      <c r="P468" s="7"/>
      <c r="Q468" s="7"/>
      <c r="R468" s="7"/>
      <c r="S468" s="7"/>
      <c r="T468" s="7"/>
    </row>
    <row r="469" spans="1:20" ht="20" customHeight="1" x14ac:dyDescent="0.15">
      <c r="A469" s="26"/>
      <c r="B469" s="6"/>
      <c r="C469" s="7"/>
      <c r="D469" s="7"/>
      <c r="E469" s="5">
        <v>73.456599999999995</v>
      </c>
      <c r="F469" s="5">
        <v>24.174900000000001</v>
      </c>
      <c r="G469" s="5">
        <f t="shared" si="58"/>
        <v>0.89272033445141208</v>
      </c>
      <c r="H469" s="5">
        <f t="shared" si="59"/>
        <v>0.2770171631033384</v>
      </c>
      <c r="I469" s="5">
        <v>75.572000000000003</v>
      </c>
      <c r="J469" s="5">
        <v>17.4023</v>
      </c>
      <c r="K469" s="5">
        <f t="shared" si="60"/>
        <v>0.9101562170683799</v>
      </c>
      <c r="L469" s="5">
        <f t="shared" si="61"/>
        <v>0.51109127059880821</v>
      </c>
      <c r="M469" s="7"/>
      <c r="N469" s="7"/>
      <c r="O469" s="7"/>
      <c r="P469" s="7"/>
      <c r="Q469" s="7"/>
      <c r="R469" s="7"/>
      <c r="S469" s="7"/>
      <c r="T469" s="7"/>
    </row>
    <row r="470" spans="1:20" ht="20" customHeight="1" x14ac:dyDescent="0.15">
      <c r="A470" s="26"/>
      <c r="B470" s="6"/>
      <c r="C470" s="7"/>
      <c r="D470" s="7"/>
      <c r="E470" s="5">
        <v>73.614199999999997</v>
      </c>
      <c r="F470" s="5">
        <v>22.374500000000001</v>
      </c>
      <c r="G470" s="5">
        <f t="shared" si="58"/>
        <v>0.89463565213164153</v>
      </c>
      <c r="H470" s="5">
        <f t="shared" si="59"/>
        <v>0.25638660411648634</v>
      </c>
      <c r="I470" s="5">
        <v>75.734200000000001</v>
      </c>
      <c r="J470" s="5">
        <v>15.671900000000001</v>
      </c>
      <c r="K470" s="5">
        <f t="shared" si="60"/>
        <v>0.91210968314587537</v>
      </c>
      <c r="L470" s="5">
        <f t="shared" si="61"/>
        <v>0.46027084257238765</v>
      </c>
      <c r="M470" s="7"/>
      <c r="N470" s="7"/>
      <c r="O470" s="7"/>
      <c r="P470" s="7"/>
      <c r="Q470" s="7"/>
      <c r="R470" s="7"/>
      <c r="S470" s="7"/>
      <c r="T470" s="7"/>
    </row>
    <row r="471" spans="1:20" ht="20" customHeight="1" x14ac:dyDescent="0.15">
      <c r="A471" s="26"/>
      <c r="B471" s="6"/>
      <c r="C471" s="7"/>
      <c r="D471" s="7"/>
      <c r="E471" s="5">
        <v>73.771900000000002</v>
      </c>
      <c r="F471" s="5">
        <v>30.750299999999999</v>
      </c>
      <c r="G471" s="5">
        <f t="shared" si="58"/>
        <v>0.89655218511496759</v>
      </c>
      <c r="H471" s="5">
        <f t="shared" si="59"/>
        <v>0.35236385137380449</v>
      </c>
      <c r="I471" s="5">
        <v>75.896299999999997</v>
      </c>
      <c r="J471" s="5">
        <v>17.703099999999999</v>
      </c>
      <c r="K471" s="5">
        <f t="shared" si="60"/>
        <v>0.9140619448669729</v>
      </c>
      <c r="L471" s="5">
        <f t="shared" si="61"/>
        <v>0.51992551976105228</v>
      </c>
      <c r="M471" s="7"/>
      <c r="N471" s="7"/>
      <c r="O471" s="7"/>
      <c r="P471" s="7"/>
      <c r="Q471" s="7"/>
      <c r="R471" s="7"/>
      <c r="S471" s="7"/>
      <c r="T471" s="7"/>
    </row>
    <row r="472" spans="1:20" ht="20" customHeight="1" x14ac:dyDescent="0.15">
      <c r="A472" s="26"/>
      <c r="B472" s="6"/>
      <c r="C472" s="7"/>
      <c r="D472" s="7"/>
      <c r="E472" s="5">
        <v>73.929500000000004</v>
      </c>
      <c r="F472" s="5">
        <v>27.448799999999999</v>
      </c>
      <c r="G472" s="5">
        <f t="shared" si="58"/>
        <v>0.89846750279519716</v>
      </c>
      <c r="H472" s="5">
        <f t="shared" si="59"/>
        <v>0.314532374760223</v>
      </c>
      <c r="I472" s="5">
        <v>76.058499999999995</v>
      </c>
      <c r="J472" s="5">
        <v>16.459499999999998</v>
      </c>
      <c r="K472" s="5">
        <f t="shared" si="60"/>
        <v>0.91601541094446837</v>
      </c>
      <c r="L472" s="5">
        <f t="shared" si="61"/>
        <v>0.48340200826448698</v>
      </c>
      <c r="M472" s="7"/>
      <c r="N472" s="7"/>
      <c r="O472" s="7"/>
      <c r="P472" s="7"/>
      <c r="Q472" s="7"/>
      <c r="R472" s="7"/>
      <c r="S472" s="7"/>
      <c r="T472" s="7"/>
    </row>
    <row r="473" spans="1:20" ht="20" customHeight="1" x14ac:dyDescent="0.15">
      <c r="A473" s="26"/>
      <c r="B473" s="6"/>
      <c r="C473" s="7"/>
      <c r="D473" s="7"/>
      <c r="E473" s="5">
        <v>74.087100000000007</v>
      </c>
      <c r="F473" s="5">
        <v>26.316700000000001</v>
      </c>
      <c r="G473" s="5">
        <f t="shared" si="58"/>
        <v>0.90038282047542662</v>
      </c>
      <c r="H473" s="5">
        <f t="shared" si="59"/>
        <v>0.30155978209802836</v>
      </c>
      <c r="I473" s="5">
        <v>76.220699999999994</v>
      </c>
      <c r="J473" s="5">
        <v>16.033200000000001</v>
      </c>
      <c r="K473" s="5">
        <f t="shared" si="60"/>
        <v>0.91796887702196384</v>
      </c>
      <c r="L473" s="5">
        <f t="shared" si="61"/>
        <v>0.47088192708807525</v>
      </c>
      <c r="M473" s="7"/>
      <c r="N473" s="7"/>
      <c r="O473" s="7"/>
      <c r="P473" s="7"/>
      <c r="Q473" s="7"/>
      <c r="R473" s="7"/>
      <c r="S473" s="7"/>
      <c r="T473" s="7"/>
    </row>
    <row r="474" spans="1:20" ht="20" customHeight="1" x14ac:dyDescent="0.15">
      <c r="A474" s="26"/>
      <c r="B474" s="6"/>
      <c r="C474" s="7"/>
      <c r="D474" s="7"/>
      <c r="E474" s="5">
        <v>74.244799999999998</v>
      </c>
      <c r="F474" s="5">
        <v>24.9267</v>
      </c>
      <c r="G474" s="5">
        <f t="shared" si="58"/>
        <v>0.90229935345875256</v>
      </c>
      <c r="H474" s="5">
        <f t="shared" si="59"/>
        <v>0.28563194551075644</v>
      </c>
      <c r="I474" s="5">
        <v>76.382800000000003</v>
      </c>
      <c r="J474" s="5">
        <v>17.29</v>
      </c>
      <c r="K474" s="5">
        <f t="shared" si="60"/>
        <v>0.91992113874306147</v>
      </c>
      <c r="L474" s="5">
        <f t="shared" si="61"/>
        <v>0.50779311175266451</v>
      </c>
      <c r="M474" s="7"/>
      <c r="N474" s="7"/>
      <c r="O474" s="7"/>
      <c r="P474" s="7"/>
      <c r="Q474" s="7"/>
      <c r="R474" s="7"/>
      <c r="S474" s="7"/>
      <c r="T474" s="7"/>
    </row>
    <row r="475" spans="1:20" ht="20" customHeight="1" x14ac:dyDescent="0.15">
      <c r="A475" s="26"/>
      <c r="B475" s="6"/>
      <c r="C475" s="7"/>
      <c r="D475" s="7"/>
      <c r="E475" s="5">
        <v>74.4024</v>
      </c>
      <c r="F475" s="5">
        <v>27.363</v>
      </c>
      <c r="G475" s="5">
        <f t="shared" si="58"/>
        <v>0.90421467113898202</v>
      </c>
      <c r="H475" s="5">
        <f t="shared" si="59"/>
        <v>0.31354920326440433</v>
      </c>
      <c r="I475" s="5">
        <v>76.545000000000002</v>
      </c>
      <c r="J475" s="5">
        <v>17.875</v>
      </c>
      <c r="K475" s="5">
        <f t="shared" si="60"/>
        <v>0.92187460482055705</v>
      </c>
      <c r="L475" s="5">
        <f t="shared" si="61"/>
        <v>0.52497408169918325</v>
      </c>
      <c r="M475" s="7"/>
      <c r="N475" s="7"/>
      <c r="O475" s="7"/>
      <c r="P475" s="7"/>
      <c r="Q475" s="7"/>
      <c r="R475" s="7"/>
      <c r="S475" s="7"/>
      <c r="T475" s="7"/>
    </row>
    <row r="476" spans="1:20" ht="20" customHeight="1" x14ac:dyDescent="0.15">
      <c r="A476" s="26"/>
      <c r="B476" s="6"/>
      <c r="C476" s="7"/>
      <c r="D476" s="7"/>
      <c r="E476" s="5">
        <v>74.56</v>
      </c>
      <c r="F476" s="5">
        <v>37.366300000000003</v>
      </c>
      <c r="G476" s="5">
        <f t="shared" si="58"/>
        <v>0.90612998881921147</v>
      </c>
      <c r="H476" s="5">
        <f t="shared" si="59"/>
        <v>0.42817576997912193</v>
      </c>
      <c r="I476" s="5">
        <v>76.7072</v>
      </c>
      <c r="J476" s="5">
        <v>18.951699999999999</v>
      </c>
      <c r="K476" s="5">
        <f t="shared" si="60"/>
        <v>0.92382807089805252</v>
      </c>
      <c r="L476" s="5">
        <f t="shared" si="61"/>
        <v>0.55659587715459635</v>
      </c>
      <c r="M476" s="7"/>
      <c r="N476" s="7"/>
      <c r="O476" s="7"/>
      <c r="P476" s="7"/>
      <c r="Q476" s="7"/>
      <c r="R476" s="7"/>
      <c r="S476" s="7"/>
      <c r="T476" s="7"/>
    </row>
    <row r="477" spans="1:20" ht="20" customHeight="1" x14ac:dyDescent="0.15">
      <c r="A477" s="26"/>
      <c r="B477" s="6"/>
      <c r="C477" s="7"/>
      <c r="D477" s="7"/>
      <c r="E477" s="5">
        <v>74.717699999999994</v>
      </c>
      <c r="F477" s="5">
        <v>41.655700000000003</v>
      </c>
      <c r="G477" s="5">
        <f t="shared" si="58"/>
        <v>0.90804652180253742</v>
      </c>
      <c r="H477" s="5">
        <f t="shared" si="59"/>
        <v>0.47732746944490917</v>
      </c>
      <c r="I477" s="5">
        <v>76.869399999999999</v>
      </c>
      <c r="J477" s="5">
        <v>19.662099999999999</v>
      </c>
      <c r="K477" s="5">
        <f t="shared" si="60"/>
        <v>0.92578153697554799</v>
      </c>
      <c r="L477" s="5">
        <f t="shared" si="61"/>
        <v>0.5774597421973432</v>
      </c>
      <c r="M477" s="7"/>
      <c r="N477" s="7"/>
      <c r="O477" s="7"/>
      <c r="P477" s="7"/>
      <c r="Q477" s="7"/>
      <c r="R477" s="7"/>
      <c r="S477" s="7"/>
      <c r="T477" s="7"/>
    </row>
    <row r="478" spans="1:20" ht="20" customHeight="1" x14ac:dyDescent="0.15">
      <c r="A478" s="26"/>
      <c r="B478" s="6"/>
      <c r="C478" s="7"/>
      <c r="D478" s="7"/>
      <c r="E478" s="5">
        <v>74.875299999999996</v>
      </c>
      <c r="F478" s="5">
        <v>37.069299999999998</v>
      </c>
      <c r="G478" s="5">
        <f t="shared" si="58"/>
        <v>0.90996183948276688</v>
      </c>
      <c r="H478" s="5">
        <f t="shared" si="59"/>
        <v>0.42477248403205731</v>
      </c>
      <c r="I478" s="5">
        <v>77.031499999999994</v>
      </c>
      <c r="J478" s="5">
        <v>19.473600000000001</v>
      </c>
      <c r="K478" s="5">
        <f t="shared" si="60"/>
        <v>0.92773379869664552</v>
      </c>
      <c r="L478" s="5">
        <f t="shared" si="61"/>
        <v>0.57192365188124283</v>
      </c>
      <c r="M478" s="7"/>
      <c r="N478" s="7"/>
      <c r="O478" s="7"/>
      <c r="P478" s="7"/>
      <c r="Q478" s="7"/>
      <c r="R478" s="7"/>
      <c r="S478" s="7"/>
      <c r="T478" s="7"/>
    </row>
    <row r="479" spans="1:20" ht="20" customHeight="1" x14ac:dyDescent="0.15">
      <c r="A479" s="26"/>
      <c r="B479" s="6"/>
      <c r="C479" s="7"/>
      <c r="D479" s="7"/>
      <c r="E479" s="5">
        <v>75.032899999999998</v>
      </c>
      <c r="F479" s="5">
        <v>29.1829</v>
      </c>
      <c r="G479" s="5">
        <f t="shared" si="58"/>
        <v>0.91187715716299633</v>
      </c>
      <c r="H479" s="5">
        <f t="shared" si="59"/>
        <v>0.33440321031848796</v>
      </c>
      <c r="I479" s="5">
        <v>77.193700000000007</v>
      </c>
      <c r="J479" s="5">
        <v>21.031199999999998</v>
      </c>
      <c r="K479" s="5">
        <f t="shared" si="60"/>
        <v>0.92968726477414121</v>
      </c>
      <c r="L479" s="5">
        <f t="shared" si="61"/>
        <v>0.6176690857080761</v>
      </c>
      <c r="M479" s="7"/>
      <c r="N479" s="7"/>
      <c r="O479" s="7"/>
      <c r="P479" s="7"/>
      <c r="Q479" s="7"/>
      <c r="R479" s="7"/>
      <c r="S479" s="7"/>
      <c r="T479" s="7"/>
    </row>
    <row r="480" spans="1:20" ht="20" customHeight="1" x14ac:dyDescent="0.15">
      <c r="A480" s="26"/>
      <c r="B480" s="6"/>
      <c r="C480" s="7"/>
      <c r="D480" s="7"/>
      <c r="E480" s="5">
        <v>75.190600000000003</v>
      </c>
      <c r="F480" s="5">
        <v>27.397099999999998</v>
      </c>
      <c r="G480" s="5">
        <f t="shared" si="58"/>
        <v>0.9137936901463225</v>
      </c>
      <c r="H480" s="5">
        <f t="shared" si="59"/>
        <v>0.3139399509101784</v>
      </c>
      <c r="I480" s="5">
        <v>77.355900000000005</v>
      </c>
      <c r="J480" s="5">
        <v>18.3428</v>
      </c>
      <c r="K480" s="5">
        <f t="shared" si="60"/>
        <v>0.93164073085163668</v>
      </c>
      <c r="L480" s="5">
        <f t="shared" si="61"/>
        <v>0.53871298382051902</v>
      </c>
      <c r="M480" s="7"/>
      <c r="N480" s="7"/>
      <c r="O480" s="7"/>
      <c r="P480" s="7"/>
      <c r="Q480" s="7"/>
      <c r="R480" s="7"/>
      <c r="S480" s="7"/>
      <c r="T480" s="7"/>
    </row>
    <row r="481" spans="1:20" ht="20" customHeight="1" x14ac:dyDescent="0.15">
      <c r="A481" s="26"/>
      <c r="B481" s="6"/>
      <c r="C481" s="7"/>
      <c r="D481" s="7"/>
      <c r="E481" s="5">
        <v>75.348200000000006</v>
      </c>
      <c r="F481" s="5">
        <v>26.307099999999998</v>
      </c>
      <c r="G481" s="5">
        <f t="shared" si="58"/>
        <v>0.91570900782655196</v>
      </c>
      <c r="H481" s="5">
        <f t="shared" si="59"/>
        <v>0.30144977689569896</v>
      </c>
      <c r="I481" s="5">
        <v>77.518000000000001</v>
      </c>
      <c r="J481" s="5">
        <v>20.675799999999999</v>
      </c>
      <c r="K481" s="5">
        <f t="shared" si="60"/>
        <v>0.9335929925727342</v>
      </c>
      <c r="L481" s="5">
        <f t="shared" si="61"/>
        <v>0.60723127935082355</v>
      </c>
      <c r="M481" s="7"/>
      <c r="N481" s="7"/>
      <c r="O481" s="7"/>
      <c r="P481" s="7"/>
      <c r="Q481" s="7"/>
      <c r="R481" s="7"/>
      <c r="S481" s="7"/>
      <c r="T481" s="7"/>
    </row>
    <row r="482" spans="1:20" ht="20" customHeight="1" x14ac:dyDescent="0.15">
      <c r="A482" s="26"/>
      <c r="B482" s="6"/>
      <c r="C482" s="7"/>
      <c r="D482" s="7"/>
      <c r="E482" s="5">
        <v>75.505799999999994</v>
      </c>
      <c r="F482" s="5">
        <v>32.527799999999999</v>
      </c>
      <c r="G482" s="5">
        <f t="shared" si="58"/>
        <v>0.91762432550678119</v>
      </c>
      <c r="H482" s="5">
        <f t="shared" si="59"/>
        <v>0.3727320021176001</v>
      </c>
      <c r="I482" s="5">
        <v>77.680199999999999</v>
      </c>
      <c r="J482" s="5">
        <v>21.009799999999998</v>
      </c>
      <c r="K482" s="5">
        <f t="shared" si="60"/>
        <v>0.93554645865022967</v>
      </c>
      <c r="L482" s="5">
        <f t="shared" si="61"/>
        <v>0.61704058526900696</v>
      </c>
      <c r="M482" s="7"/>
      <c r="N482" s="7"/>
      <c r="O482" s="7"/>
      <c r="P482" s="7"/>
      <c r="Q482" s="7"/>
      <c r="R482" s="7"/>
      <c r="S482" s="7"/>
      <c r="T482" s="7"/>
    </row>
    <row r="483" spans="1:20" ht="20" customHeight="1" x14ac:dyDescent="0.15">
      <c r="A483" s="26"/>
      <c r="B483" s="6"/>
      <c r="C483" s="7"/>
      <c r="D483" s="7"/>
      <c r="E483" s="5">
        <v>75.663499999999999</v>
      </c>
      <c r="F483" s="5">
        <v>32.733899999999998</v>
      </c>
      <c r="G483" s="5">
        <f t="shared" si="58"/>
        <v>0.91954085849010736</v>
      </c>
      <c r="H483" s="5">
        <f t="shared" si="59"/>
        <v>0.37509367630510854</v>
      </c>
      <c r="I483" s="5">
        <v>77.842399999999998</v>
      </c>
      <c r="J483" s="5">
        <v>27.25</v>
      </c>
      <c r="K483" s="5">
        <f t="shared" si="60"/>
        <v>0.93749992472772514</v>
      </c>
      <c r="L483" s="5">
        <f t="shared" si="61"/>
        <v>0.80031013853441912</v>
      </c>
      <c r="M483" s="7"/>
      <c r="N483" s="7"/>
      <c r="O483" s="7"/>
      <c r="P483" s="7"/>
      <c r="Q483" s="7"/>
      <c r="R483" s="7"/>
      <c r="S483" s="7"/>
      <c r="T483" s="7"/>
    </row>
    <row r="484" spans="1:20" ht="20" customHeight="1" x14ac:dyDescent="0.15">
      <c r="A484" s="26"/>
      <c r="B484" s="6"/>
      <c r="C484" s="7"/>
      <c r="D484" s="7"/>
      <c r="E484" s="5">
        <v>75.821100000000001</v>
      </c>
      <c r="F484" s="5">
        <v>30.871300000000002</v>
      </c>
      <c r="G484" s="5">
        <f t="shared" si="58"/>
        <v>0.92145617617033682</v>
      </c>
      <c r="H484" s="5">
        <f t="shared" si="59"/>
        <v>0.35375037527816416</v>
      </c>
      <c r="I484" s="5">
        <v>78.004599999999996</v>
      </c>
      <c r="J484" s="5">
        <v>25.552700000000002</v>
      </c>
      <c r="K484" s="5">
        <f t="shared" si="60"/>
        <v>0.93945339080522072</v>
      </c>
      <c r="L484" s="5">
        <f t="shared" si="61"/>
        <v>0.75046183034599834</v>
      </c>
      <c r="M484" s="7"/>
      <c r="N484" s="7"/>
      <c r="O484" s="7"/>
      <c r="P484" s="7"/>
      <c r="Q484" s="7"/>
      <c r="R484" s="7"/>
      <c r="S484" s="7"/>
      <c r="T484" s="7"/>
    </row>
    <row r="485" spans="1:20" ht="20" customHeight="1" x14ac:dyDescent="0.15">
      <c r="A485" s="26"/>
      <c r="B485" s="6"/>
      <c r="C485" s="7"/>
      <c r="D485" s="7"/>
      <c r="E485" s="5">
        <v>75.978700000000003</v>
      </c>
      <c r="F485" s="5">
        <v>29.399100000000001</v>
      </c>
      <c r="G485" s="5">
        <f t="shared" si="58"/>
        <v>0.92337149385056627</v>
      </c>
      <c r="H485" s="5">
        <f t="shared" si="59"/>
        <v>0.33688061914594708</v>
      </c>
      <c r="I485" s="5">
        <v>78.166700000000006</v>
      </c>
      <c r="J485" s="5">
        <v>23.8887</v>
      </c>
      <c r="K485" s="5">
        <f t="shared" si="60"/>
        <v>0.94140565252631836</v>
      </c>
      <c r="L485" s="5">
        <f t="shared" si="61"/>
        <v>0.70159151583145607</v>
      </c>
      <c r="M485" s="7"/>
      <c r="N485" s="7"/>
      <c r="O485" s="7"/>
      <c r="P485" s="7"/>
      <c r="Q485" s="7"/>
      <c r="R485" s="7"/>
      <c r="S485" s="7"/>
      <c r="T485" s="7"/>
    </row>
    <row r="486" spans="1:20" ht="20" customHeight="1" x14ac:dyDescent="0.15">
      <c r="A486" s="26"/>
      <c r="B486" s="6"/>
      <c r="C486" s="7"/>
      <c r="D486" s="7"/>
      <c r="E486" s="5">
        <v>76.136300000000006</v>
      </c>
      <c r="F486" s="5">
        <v>28.529499999999999</v>
      </c>
      <c r="G486" s="5">
        <f t="shared" si="58"/>
        <v>0.92528681153079573</v>
      </c>
      <c r="H486" s="5">
        <f t="shared" si="59"/>
        <v>0.32691598123494586</v>
      </c>
      <c r="I486" s="5">
        <v>78.328900000000004</v>
      </c>
      <c r="J486" s="5">
        <v>21.210899999999999</v>
      </c>
      <c r="K486" s="5">
        <f t="shared" si="60"/>
        <v>0.94335911860381383</v>
      </c>
      <c r="L486" s="5">
        <f t="shared" si="61"/>
        <v>0.62294672724549394</v>
      </c>
      <c r="M486" s="7"/>
      <c r="N486" s="7"/>
      <c r="O486" s="7"/>
      <c r="P486" s="7"/>
      <c r="Q486" s="7"/>
      <c r="R486" s="7"/>
      <c r="S486" s="7"/>
      <c r="T486" s="7"/>
    </row>
    <row r="487" spans="1:20" ht="20" customHeight="1" x14ac:dyDescent="0.15">
      <c r="A487" s="26"/>
      <c r="B487" s="6"/>
      <c r="C487" s="7"/>
      <c r="D487" s="7"/>
      <c r="E487" s="5">
        <v>76.293999999999997</v>
      </c>
      <c r="F487" s="5">
        <v>33.650300000000001</v>
      </c>
      <c r="G487" s="5">
        <f t="shared" si="58"/>
        <v>0.92720334451412167</v>
      </c>
      <c r="H487" s="5">
        <f t="shared" si="59"/>
        <v>0.3855945895774654</v>
      </c>
      <c r="I487" s="5">
        <v>78.491100000000003</v>
      </c>
      <c r="J487" s="5">
        <v>22.640599999999999</v>
      </c>
      <c r="K487" s="5">
        <f t="shared" si="60"/>
        <v>0.9453125846813093</v>
      </c>
      <c r="L487" s="5">
        <f t="shared" si="61"/>
        <v>0.66493584302760989</v>
      </c>
      <c r="M487" s="7"/>
      <c r="N487" s="7"/>
      <c r="O487" s="7"/>
      <c r="P487" s="7"/>
      <c r="Q487" s="7"/>
      <c r="R487" s="7"/>
      <c r="S487" s="7"/>
      <c r="T487" s="7"/>
    </row>
    <row r="488" spans="1:20" ht="20" customHeight="1" x14ac:dyDescent="0.15">
      <c r="A488" s="26"/>
      <c r="B488" s="6"/>
      <c r="C488" s="7"/>
      <c r="D488" s="7"/>
      <c r="E488" s="5">
        <v>76.451599999999999</v>
      </c>
      <c r="F488" s="5">
        <v>36.719000000000001</v>
      </c>
      <c r="G488" s="5">
        <f t="shared" si="58"/>
        <v>0.92911866219435124</v>
      </c>
      <c r="H488" s="5">
        <f t="shared" si="59"/>
        <v>0.42075844003455998</v>
      </c>
      <c r="I488" s="5">
        <v>78.653199999999998</v>
      </c>
      <c r="J488" s="5">
        <v>21.2212</v>
      </c>
      <c r="K488" s="5">
        <f t="shared" si="60"/>
        <v>0.94726484640240682</v>
      </c>
      <c r="L488" s="5">
        <f t="shared" si="61"/>
        <v>0.62324922979327024</v>
      </c>
      <c r="M488" s="7"/>
      <c r="N488" s="7"/>
      <c r="O488" s="7"/>
      <c r="P488" s="7"/>
      <c r="Q488" s="7"/>
      <c r="R488" s="7"/>
      <c r="S488" s="7"/>
      <c r="T488" s="7"/>
    </row>
    <row r="489" spans="1:20" ht="20" customHeight="1" x14ac:dyDescent="0.15">
      <c r="A489" s="26"/>
      <c r="B489" s="6"/>
      <c r="C489" s="7"/>
      <c r="D489" s="7"/>
      <c r="E489" s="5">
        <v>76.609200000000001</v>
      </c>
      <c r="F489" s="5">
        <v>32.225900000000003</v>
      </c>
      <c r="G489" s="5">
        <f t="shared" si="58"/>
        <v>0.9310339798745807</v>
      </c>
      <c r="H489" s="5">
        <f t="shared" si="59"/>
        <v>0.36927256768184663</v>
      </c>
      <c r="I489" s="5">
        <v>78.815399999999997</v>
      </c>
      <c r="J489" s="5">
        <v>20.1387</v>
      </c>
      <c r="K489" s="5">
        <f t="shared" si="60"/>
        <v>0.94921831247990229</v>
      </c>
      <c r="L489" s="5">
        <f t="shared" si="61"/>
        <v>0.59145709309736172</v>
      </c>
      <c r="M489" s="7"/>
      <c r="N489" s="7"/>
      <c r="O489" s="7"/>
      <c r="P489" s="7"/>
      <c r="Q489" s="7"/>
      <c r="R489" s="7"/>
      <c r="S489" s="7"/>
      <c r="T489" s="7"/>
    </row>
    <row r="490" spans="1:20" ht="20" customHeight="1" x14ac:dyDescent="0.15">
      <c r="A490" s="26"/>
      <c r="B490" s="6"/>
      <c r="C490" s="7"/>
      <c r="D490" s="7"/>
      <c r="E490" s="5">
        <v>76.766900000000007</v>
      </c>
      <c r="F490" s="5">
        <v>26.9697</v>
      </c>
      <c r="G490" s="5">
        <f t="shared" si="58"/>
        <v>0.93295051285790676</v>
      </c>
      <c r="H490" s="5">
        <f t="shared" si="59"/>
        <v>0.30904242763147338</v>
      </c>
      <c r="I490" s="5">
        <v>78.977599999999995</v>
      </c>
      <c r="J490" s="5">
        <v>22.393999999999998</v>
      </c>
      <c r="K490" s="5">
        <f t="shared" si="60"/>
        <v>0.95117177855739787</v>
      </c>
      <c r="L490" s="5">
        <f t="shared" si="61"/>
        <v>0.65769340338861582</v>
      </c>
      <c r="M490" s="7"/>
      <c r="N490" s="7"/>
      <c r="O490" s="7"/>
      <c r="P490" s="7"/>
      <c r="Q490" s="7"/>
      <c r="R490" s="7"/>
      <c r="S490" s="7"/>
      <c r="T490" s="7"/>
    </row>
    <row r="491" spans="1:20" ht="20" customHeight="1" x14ac:dyDescent="0.15">
      <c r="A491" s="26"/>
      <c r="B491" s="6"/>
      <c r="C491" s="7"/>
      <c r="D491" s="7"/>
      <c r="E491" s="5">
        <v>76.924499999999995</v>
      </c>
      <c r="F491" s="5">
        <v>27.9618</v>
      </c>
      <c r="G491" s="5">
        <f t="shared" si="58"/>
        <v>0.9348658305381361</v>
      </c>
      <c r="H491" s="5">
        <f t="shared" si="59"/>
        <v>0.32041077775969817</v>
      </c>
      <c r="I491" s="5">
        <v>79.139799999999994</v>
      </c>
      <c r="J491" s="5">
        <v>21.718800000000002</v>
      </c>
      <c r="K491" s="5">
        <f t="shared" si="60"/>
        <v>0.95312524463489334</v>
      </c>
      <c r="L491" s="5">
        <f t="shared" si="61"/>
        <v>0.63786333346059976</v>
      </c>
      <c r="M491" s="7"/>
      <c r="N491" s="7"/>
      <c r="O491" s="7"/>
      <c r="P491" s="7"/>
      <c r="Q491" s="7"/>
      <c r="R491" s="7"/>
      <c r="S491" s="7"/>
      <c r="T491" s="7"/>
    </row>
    <row r="492" spans="1:20" ht="20" customHeight="1" x14ac:dyDescent="0.15">
      <c r="A492" s="26"/>
      <c r="B492" s="6"/>
      <c r="C492" s="7"/>
      <c r="D492" s="7"/>
      <c r="E492" s="5">
        <v>77.082099999999997</v>
      </c>
      <c r="F492" s="5">
        <v>27.271799999999999</v>
      </c>
      <c r="G492" s="5">
        <f t="shared" si="58"/>
        <v>0.93678114821836556</v>
      </c>
      <c r="H492" s="5">
        <f t="shared" si="59"/>
        <v>0.31250415384227542</v>
      </c>
      <c r="I492" s="5">
        <v>79.301900000000003</v>
      </c>
      <c r="J492" s="5">
        <v>23.434100000000001</v>
      </c>
      <c r="K492" s="5">
        <f t="shared" si="60"/>
        <v>0.95507750635599098</v>
      </c>
      <c r="L492" s="5">
        <f t="shared" si="61"/>
        <v>0.68824028687814431</v>
      </c>
      <c r="M492" s="7"/>
      <c r="N492" s="7"/>
      <c r="O492" s="7"/>
      <c r="P492" s="7"/>
      <c r="Q492" s="7"/>
      <c r="R492" s="7"/>
      <c r="S492" s="7"/>
      <c r="T492" s="7"/>
    </row>
    <row r="493" spans="1:20" ht="20" customHeight="1" x14ac:dyDescent="0.15">
      <c r="A493" s="26"/>
      <c r="B493" s="6"/>
      <c r="C493" s="7"/>
      <c r="D493" s="7"/>
      <c r="E493" s="5">
        <v>77.239800000000002</v>
      </c>
      <c r="F493" s="5">
        <v>26.02</v>
      </c>
      <c r="G493" s="5">
        <f t="shared" si="58"/>
        <v>0.93869768120169161</v>
      </c>
      <c r="H493" s="5">
        <f t="shared" si="59"/>
        <v>0.29815993381353656</v>
      </c>
      <c r="I493" s="5">
        <v>79.464100000000002</v>
      </c>
      <c r="J493" s="5">
        <v>20.988299999999999</v>
      </c>
      <c r="K493" s="5">
        <f t="shared" si="60"/>
        <v>0.95703097243348656</v>
      </c>
      <c r="L493" s="5">
        <f t="shared" si="61"/>
        <v>0.61640914791199808</v>
      </c>
      <c r="M493" s="7"/>
      <c r="N493" s="7"/>
      <c r="O493" s="7"/>
      <c r="P493" s="7"/>
      <c r="Q493" s="7"/>
      <c r="R493" s="7"/>
      <c r="S493" s="7"/>
      <c r="T493" s="7"/>
    </row>
    <row r="494" spans="1:20" ht="20" customHeight="1" x14ac:dyDescent="0.15">
      <c r="A494" s="26"/>
      <c r="B494" s="6"/>
      <c r="C494" s="7"/>
      <c r="D494" s="7"/>
      <c r="E494" s="5">
        <v>77.397400000000005</v>
      </c>
      <c r="F494" s="5">
        <v>28.9602</v>
      </c>
      <c r="G494" s="5">
        <f t="shared" si="58"/>
        <v>0.94061299888192118</v>
      </c>
      <c r="H494" s="5">
        <f t="shared" si="59"/>
        <v>0.33185131880195168</v>
      </c>
      <c r="I494" s="5">
        <v>79.626300000000001</v>
      </c>
      <c r="J494" s="5">
        <v>21.977499999999999</v>
      </c>
      <c r="K494" s="5">
        <f t="shared" si="60"/>
        <v>0.95898443851098203</v>
      </c>
      <c r="L494" s="5">
        <f t="shared" si="61"/>
        <v>0.64546114017028244</v>
      </c>
      <c r="M494" s="7"/>
      <c r="N494" s="7"/>
      <c r="O494" s="7"/>
      <c r="P494" s="7"/>
      <c r="Q494" s="7"/>
      <c r="R494" s="7"/>
      <c r="S494" s="7"/>
      <c r="T494" s="7"/>
    </row>
    <row r="495" spans="1:20" ht="20" customHeight="1" x14ac:dyDescent="0.15">
      <c r="A495" s="26"/>
      <c r="B495" s="6"/>
      <c r="C495" s="7"/>
      <c r="D495" s="7"/>
      <c r="E495" s="5">
        <v>77.555000000000007</v>
      </c>
      <c r="F495" s="5">
        <v>34.492400000000004</v>
      </c>
      <c r="G495" s="5">
        <f t="shared" si="58"/>
        <v>0.94252831656215064</v>
      </c>
      <c r="H495" s="5">
        <f t="shared" si="59"/>
        <v>0.39524410841929403</v>
      </c>
      <c r="I495" s="5">
        <v>79.788499999999999</v>
      </c>
      <c r="J495" s="5">
        <v>24.921900000000001</v>
      </c>
      <c r="K495" s="5">
        <f t="shared" si="60"/>
        <v>0.9609379045884775</v>
      </c>
      <c r="L495" s="5">
        <f t="shared" si="61"/>
        <v>0.73193575198315386</v>
      </c>
      <c r="M495" s="7"/>
      <c r="N495" s="7"/>
      <c r="O495" s="7"/>
      <c r="P495" s="7"/>
      <c r="Q495" s="7"/>
      <c r="R495" s="7"/>
      <c r="S495" s="7"/>
      <c r="T495" s="7"/>
    </row>
    <row r="496" spans="1:20" ht="20" customHeight="1" x14ac:dyDescent="0.15">
      <c r="A496" s="26"/>
      <c r="B496" s="6"/>
      <c r="C496" s="7"/>
      <c r="D496" s="7"/>
      <c r="E496" s="5">
        <v>77.712699999999998</v>
      </c>
      <c r="F496" s="5">
        <v>36.086399999999998</v>
      </c>
      <c r="G496" s="5">
        <f t="shared" si="58"/>
        <v>0.94444484954547658</v>
      </c>
      <c r="H496" s="5">
        <f t="shared" si="59"/>
        <v>0.41350955555606478</v>
      </c>
      <c r="I496" s="5">
        <v>79.950599999999994</v>
      </c>
      <c r="J496" s="5">
        <v>26.7056</v>
      </c>
      <c r="K496" s="5">
        <f t="shared" si="60"/>
        <v>0.96289016630957502</v>
      </c>
      <c r="L496" s="5">
        <f t="shared" si="61"/>
        <v>0.78432155727136821</v>
      </c>
      <c r="M496" s="7"/>
      <c r="N496" s="7"/>
      <c r="O496" s="7"/>
      <c r="P496" s="7"/>
      <c r="Q496" s="7"/>
      <c r="R496" s="7"/>
      <c r="S496" s="7"/>
      <c r="T496" s="7"/>
    </row>
    <row r="497" spans="1:20" ht="20" customHeight="1" x14ac:dyDescent="0.15">
      <c r="A497" s="26"/>
      <c r="B497" s="6"/>
      <c r="C497" s="7"/>
      <c r="D497" s="7"/>
      <c r="E497" s="5">
        <v>77.8703</v>
      </c>
      <c r="F497" s="5">
        <v>38.381399999999999</v>
      </c>
      <c r="G497" s="5">
        <f t="shared" si="58"/>
        <v>0.94636016722570604</v>
      </c>
      <c r="H497" s="5">
        <f t="shared" si="59"/>
        <v>0.43980767423792744</v>
      </c>
      <c r="I497" s="5">
        <v>80.112799999999993</v>
      </c>
      <c r="J497" s="5">
        <v>24.974599999999999</v>
      </c>
      <c r="K497" s="5">
        <f t="shared" si="60"/>
        <v>0.96484363238707049</v>
      </c>
      <c r="L497" s="5">
        <f t="shared" si="61"/>
        <v>0.73348350773731019</v>
      </c>
      <c r="M497" s="7"/>
      <c r="N497" s="7"/>
      <c r="O497" s="7"/>
      <c r="P497" s="7"/>
      <c r="Q497" s="7"/>
      <c r="R497" s="7"/>
      <c r="S497" s="7"/>
      <c r="T497" s="7"/>
    </row>
    <row r="498" spans="1:20" ht="20" customHeight="1" x14ac:dyDescent="0.15">
      <c r="A498" s="26"/>
      <c r="B498" s="6"/>
      <c r="C498" s="7"/>
      <c r="D498" s="7"/>
      <c r="E498" s="5">
        <v>78.027900000000002</v>
      </c>
      <c r="F498" s="5">
        <v>40.360300000000002</v>
      </c>
      <c r="G498" s="5">
        <f t="shared" si="58"/>
        <v>0.9482754849059355</v>
      </c>
      <c r="H498" s="5">
        <f t="shared" si="59"/>
        <v>0.46248364245559115</v>
      </c>
      <c r="I498" s="5">
        <v>80.275000000000006</v>
      </c>
      <c r="J498" s="5">
        <v>24.017099999999999</v>
      </c>
      <c r="K498" s="5">
        <f t="shared" si="60"/>
        <v>0.96679709846456618</v>
      </c>
      <c r="L498" s="5">
        <f t="shared" si="61"/>
        <v>0.7053625184658715</v>
      </c>
      <c r="M498" s="7"/>
      <c r="N498" s="7"/>
      <c r="O498" s="7"/>
      <c r="P498" s="7"/>
      <c r="Q498" s="7"/>
      <c r="R498" s="7"/>
      <c r="S498" s="7"/>
      <c r="T498" s="7"/>
    </row>
    <row r="499" spans="1:20" ht="20" customHeight="1" x14ac:dyDescent="0.15">
      <c r="A499" s="26"/>
      <c r="B499" s="6"/>
      <c r="C499" s="7"/>
      <c r="D499" s="7"/>
      <c r="E499" s="5">
        <v>78.185599999999994</v>
      </c>
      <c r="F499" s="5">
        <v>36.142600000000002</v>
      </c>
      <c r="G499" s="5">
        <f t="shared" si="58"/>
        <v>0.95019201788926144</v>
      </c>
      <c r="H499" s="5">
        <f t="shared" si="59"/>
        <v>0.41415354434470131</v>
      </c>
      <c r="I499" s="5">
        <v>80.437100000000001</v>
      </c>
      <c r="J499" s="5">
        <v>23.375</v>
      </c>
      <c r="K499" s="5">
        <f t="shared" si="60"/>
        <v>0.96874936018566371</v>
      </c>
      <c r="L499" s="5">
        <f t="shared" si="61"/>
        <v>0.68650456837585494</v>
      </c>
      <c r="M499" s="7"/>
      <c r="N499" s="7"/>
      <c r="O499" s="7"/>
      <c r="P499" s="7"/>
      <c r="Q499" s="7"/>
      <c r="R499" s="7"/>
      <c r="S499" s="7"/>
      <c r="T499" s="7"/>
    </row>
    <row r="500" spans="1:20" ht="20" customHeight="1" x14ac:dyDescent="0.15">
      <c r="A500" s="26"/>
      <c r="B500" s="6"/>
      <c r="C500" s="7"/>
      <c r="D500" s="7"/>
      <c r="E500" s="5">
        <v>78.343199999999996</v>
      </c>
      <c r="F500" s="5">
        <v>35.186500000000002</v>
      </c>
      <c r="G500" s="5">
        <f t="shared" si="58"/>
        <v>0.9521073355694909</v>
      </c>
      <c r="H500" s="5">
        <f t="shared" si="59"/>
        <v>0.40319771372521157</v>
      </c>
      <c r="I500" s="5">
        <v>80.599299999999999</v>
      </c>
      <c r="J500" s="5">
        <v>27.424800000000001</v>
      </c>
      <c r="K500" s="5">
        <f t="shared" si="60"/>
        <v>0.97070282626315918</v>
      </c>
      <c r="L500" s="5">
        <f t="shared" si="61"/>
        <v>0.8054438710927978</v>
      </c>
      <c r="M500" s="7"/>
      <c r="N500" s="7"/>
      <c r="O500" s="7"/>
      <c r="P500" s="7"/>
      <c r="Q500" s="7"/>
      <c r="R500" s="7"/>
      <c r="S500" s="7"/>
      <c r="T500" s="7"/>
    </row>
    <row r="501" spans="1:20" ht="20" customHeight="1" x14ac:dyDescent="0.15">
      <c r="A501" s="26"/>
      <c r="B501" s="6"/>
      <c r="C501" s="7"/>
      <c r="D501" s="7"/>
      <c r="E501" s="5">
        <v>78.500799999999998</v>
      </c>
      <c r="F501" s="5">
        <v>31.0517</v>
      </c>
      <c r="G501" s="5">
        <f t="shared" si="58"/>
        <v>0.95402265324972035</v>
      </c>
      <c r="H501" s="5">
        <f t="shared" si="59"/>
        <v>0.35581755637193674</v>
      </c>
      <c r="I501" s="5">
        <v>80.761499999999998</v>
      </c>
      <c r="J501" s="5">
        <v>26.400400000000001</v>
      </c>
      <c r="K501" s="5">
        <f t="shared" si="60"/>
        <v>0.97265629234065465</v>
      </c>
      <c r="L501" s="5">
        <f t="shared" si="61"/>
        <v>0.77535808371978276</v>
      </c>
      <c r="M501" s="7"/>
      <c r="N501" s="7"/>
      <c r="O501" s="7"/>
      <c r="P501" s="7"/>
      <c r="Q501" s="7"/>
      <c r="R501" s="7"/>
      <c r="S501" s="7"/>
      <c r="T501" s="7"/>
    </row>
    <row r="502" spans="1:20" ht="20" customHeight="1" x14ac:dyDescent="0.15">
      <c r="A502" s="26"/>
      <c r="B502" s="6"/>
      <c r="C502" s="7"/>
      <c r="D502" s="7"/>
      <c r="E502" s="5">
        <v>78.658500000000004</v>
      </c>
      <c r="F502" s="5">
        <v>33.829099999999997</v>
      </c>
      <c r="G502" s="5">
        <f t="shared" si="58"/>
        <v>0.95593918623304652</v>
      </c>
      <c r="H502" s="5">
        <f t="shared" si="59"/>
        <v>0.3876434364708497</v>
      </c>
      <c r="I502" s="5">
        <v>80.923699999999997</v>
      </c>
      <c r="J502" s="5">
        <v>27.7529</v>
      </c>
      <c r="K502" s="5">
        <f t="shared" si="60"/>
        <v>0.97460975841815012</v>
      </c>
      <c r="L502" s="5">
        <f t="shared" si="61"/>
        <v>0.81507989885254617</v>
      </c>
      <c r="M502" s="7"/>
      <c r="N502" s="7"/>
      <c r="O502" s="7"/>
      <c r="P502" s="7"/>
      <c r="Q502" s="7"/>
      <c r="R502" s="7"/>
      <c r="S502" s="7"/>
      <c r="T502" s="7"/>
    </row>
    <row r="503" spans="1:20" ht="20" customHeight="1" x14ac:dyDescent="0.15">
      <c r="A503" s="26"/>
      <c r="B503" s="6"/>
      <c r="C503" s="7"/>
      <c r="D503" s="7"/>
      <c r="E503" s="5">
        <v>78.816100000000006</v>
      </c>
      <c r="F503" s="5">
        <v>39.5364</v>
      </c>
      <c r="G503" s="5">
        <f t="shared" si="58"/>
        <v>0.95785450391327598</v>
      </c>
      <c r="H503" s="5">
        <f t="shared" si="59"/>
        <v>0.45304267514317864</v>
      </c>
      <c r="I503" s="5">
        <v>81.085800000000006</v>
      </c>
      <c r="J503" s="5">
        <v>28.171900000000001</v>
      </c>
      <c r="K503" s="5">
        <f t="shared" si="60"/>
        <v>0.97656202013924787</v>
      </c>
      <c r="L503" s="5">
        <f t="shared" si="61"/>
        <v>0.82738558501936899</v>
      </c>
      <c r="M503" s="7"/>
      <c r="N503" s="7"/>
      <c r="O503" s="7"/>
      <c r="P503" s="7"/>
      <c r="Q503" s="7"/>
      <c r="R503" s="7"/>
      <c r="S503" s="7"/>
      <c r="T503" s="7"/>
    </row>
    <row r="504" spans="1:20" ht="20" customHeight="1" x14ac:dyDescent="0.15">
      <c r="A504" s="26"/>
      <c r="B504" s="6"/>
      <c r="C504" s="7"/>
      <c r="D504" s="7"/>
      <c r="E504" s="5">
        <v>78.973699999999994</v>
      </c>
      <c r="F504" s="5">
        <v>39.862200000000001</v>
      </c>
      <c r="G504" s="5">
        <f t="shared" si="58"/>
        <v>0.95976982159350532</v>
      </c>
      <c r="H504" s="5">
        <f t="shared" si="59"/>
        <v>0.4567759766972313</v>
      </c>
      <c r="I504" s="5">
        <v>81.248000000000005</v>
      </c>
      <c r="J504" s="5">
        <v>27.617699999999999</v>
      </c>
      <c r="K504" s="5">
        <f t="shared" si="60"/>
        <v>0.97851548621674334</v>
      </c>
      <c r="L504" s="5">
        <f t="shared" si="61"/>
        <v>0.81110918579823954</v>
      </c>
      <c r="M504" s="7"/>
      <c r="N504" s="7"/>
      <c r="O504" s="7"/>
      <c r="P504" s="7"/>
      <c r="Q504" s="7"/>
      <c r="R504" s="7"/>
      <c r="S504" s="7"/>
      <c r="T504" s="7"/>
    </row>
    <row r="505" spans="1:20" ht="20" customHeight="1" x14ac:dyDescent="0.15">
      <c r="A505" s="26"/>
      <c r="B505" s="6"/>
      <c r="C505" s="7"/>
      <c r="D505" s="7"/>
      <c r="E505" s="5">
        <v>79.131399999999999</v>
      </c>
      <c r="F505" s="5">
        <v>39.977899999999998</v>
      </c>
      <c r="G505" s="5">
        <f t="shared" si="58"/>
        <v>0.96168635457683138</v>
      </c>
      <c r="H505" s="5">
        <f t="shared" si="59"/>
        <v>0.45810176856280488</v>
      </c>
      <c r="I505" s="5">
        <v>81.410200000000003</v>
      </c>
      <c r="J505" s="5">
        <v>28.810500000000001</v>
      </c>
      <c r="K505" s="5">
        <f t="shared" si="60"/>
        <v>0.9804689522942388</v>
      </c>
      <c r="L505" s="5">
        <f t="shared" si="61"/>
        <v>0.84614074298150033</v>
      </c>
      <c r="M505" s="7"/>
      <c r="N505" s="7"/>
      <c r="O505" s="7"/>
      <c r="P505" s="7"/>
      <c r="Q505" s="7"/>
      <c r="R505" s="7"/>
      <c r="S505" s="7"/>
      <c r="T505" s="7"/>
    </row>
    <row r="506" spans="1:20" ht="20" customHeight="1" x14ac:dyDescent="0.15">
      <c r="A506" s="26"/>
      <c r="B506" s="6"/>
      <c r="C506" s="7"/>
      <c r="D506" s="7"/>
      <c r="E506" s="5">
        <v>79.289000000000001</v>
      </c>
      <c r="F506" s="5">
        <v>48.048400000000001</v>
      </c>
      <c r="G506" s="5">
        <f t="shared" si="58"/>
        <v>0.96360167225706084</v>
      </c>
      <c r="H506" s="5">
        <f t="shared" si="59"/>
        <v>0.55058062120854467</v>
      </c>
      <c r="I506" s="5">
        <v>81.572299999999998</v>
      </c>
      <c r="J506" s="5">
        <v>31.840800000000002</v>
      </c>
      <c r="K506" s="5">
        <f t="shared" si="60"/>
        <v>0.98242121401533633</v>
      </c>
      <c r="L506" s="5">
        <f t="shared" si="61"/>
        <v>0.9351381673044673</v>
      </c>
      <c r="M506" s="7"/>
      <c r="N506" s="7"/>
      <c r="O506" s="7"/>
      <c r="P506" s="7"/>
      <c r="Q506" s="7"/>
      <c r="R506" s="7"/>
      <c r="S506" s="7"/>
      <c r="T506" s="7"/>
    </row>
    <row r="507" spans="1:20" ht="20" customHeight="1" x14ac:dyDescent="0.15">
      <c r="A507" s="26"/>
      <c r="B507" s="6"/>
      <c r="C507" s="7"/>
      <c r="D507" s="7"/>
      <c r="E507" s="5">
        <v>79.446600000000004</v>
      </c>
      <c r="F507" s="5">
        <v>49.759799999999998</v>
      </c>
      <c r="G507" s="5">
        <f t="shared" si="58"/>
        <v>0.96551698993729029</v>
      </c>
      <c r="H507" s="5">
        <f t="shared" si="59"/>
        <v>0.57019134029880159</v>
      </c>
      <c r="I507" s="5">
        <v>81.734499999999997</v>
      </c>
      <c r="J507" s="5">
        <v>31.593800000000002</v>
      </c>
      <c r="K507" s="5">
        <f t="shared" si="60"/>
        <v>0.9843746800928318</v>
      </c>
      <c r="L507" s="5">
        <f t="shared" si="61"/>
        <v>0.92788397999371497</v>
      </c>
      <c r="M507" s="7"/>
      <c r="N507" s="7"/>
      <c r="O507" s="7"/>
      <c r="P507" s="7"/>
      <c r="Q507" s="7"/>
      <c r="R507" s="7"/>
      <c r="S507" s="7"/>
      <c r="T507" s="7"/>
    </row>
    <row r="508" spans="1:20" ht="20" customHeight="1" x14ac:dyDescent="0.15">
      <c r="A508" s="26"/>
      <c r="B508" s="6"/>
      <c r="C508" s="7"/>
      <c r="D508" s="7"/>
      <c r="E508" s="5">
        <v>79.604299999999995</v>
      </c>
      <c r="F508" s="5">
        <v>48.384099999999997</v>
      </c>
      <c r="G508" s="5">
        <f t="shared" si="58"/>
        <v>0.96743352292061624</v>
      </c>
      <c r="H508" s="5">
        <f t="shared" si="59"/>
        <v>0.55442736562749939</v>
      </c>
      <c r="I508" s="5">
        <v>81.896699999999996</v>
      </c>
      <c r="J508" s="5">
        <v>34.049300000000002</v>
      </c>
      <c r="K508" s="5">
        <f t="shared" si="60"/>
        <v>0.98632814617032738</v>
      </c>
      <c r="L508" s="5">
        <f t="shared" si="61"/>
        <v>1</v>
      </c>
      <c r="M508" s="7"/>
      <c r="N508" s="7"/>
      <c r="O508" s="7"/>
      <c r="P508" s="7"/>
      <c r="Q508" s="7"/>
      <c r="R508" s="7"/>
      <c r="S508" s="7"/>
      <c r="T508" s="7"/>
    </row>
    <row r="509" spans="1:20" ht="20" customHeight="1" x14ac:dyDescent="0.15">
      <c r="A509" s="26"/>
      <c r="B509" s="6"/>
      <c r="C509" s="7"/>
      <c r="D509" s="7"/>
      <c r="E509" s="5">
        <v>79.761899999999997</v>
      </c>
      <c r="F509" s="5">
        <v>52.444699999999997</v>
      </c>
      <c r="G509" s="5">
        <f t="shared" si="58"/>
        <v>0.9693488406008457</v>
      </c>
      <c r="H509" s="5">
        <f t="shared" si="59"/>
        <v>0.60095727443777025</v>
      </c>
      <c r="I509" s="5">
        <v>82.058899999999994</v>
      </c>
      <c r="J509" s="5">
        <v>28.525400000000001</v>
      </c>
      <c r="K509" s="5">
        <f t="shared" si="60"/>
        <v>0.98828161224782285</v>
      </c>
      <c r="L509" s="5">
        <f t="shared" si="61"/>
        <v>0.83776758993576961</v>
      </c>
      <c r="M509" s="7"/>
      <c r="N509" s="7"/>
      <c r="O509" s="7"/>
      <c r="P509" s="7"/>
      <c r="Q509" s="7"/>
      <c r="R509" s="7"/>
      <c r="S509" s="7"/>
      <c r="T509" s="7"/>
    </row>
    <row r="510" spans="1:20" ht="20" customHeight="1" x14ac:dyDescent="0.15">
      <c r="A510" s="26"/>
      <c r="B510" s="6"/>
      <c r="C510" s="7"/>
      <c r="D510" s="7"/>
      <c r="E510" s="5">
        <v>79.919499999999999</v>
      </c>
      <c r="F510" s="5">
        <v>61.417999999999999</v>
      </c>
      <c r="G510" s="5">
        <f t="shared" si="58"/>
        <v>0.97126415828107526</v>
      </c>
      <c r="H510" s="5">
        <f t="shared" si="59"/>
        <v>0.7037811996525668</v>
      </c>
      <c r="I510" s="5">
        <v>82.221000000000004</v>
      </c>
      <c r="J510" s="5">
        <v>28.746099999999998</v>
      </c>
      <c r="K510" s="5">
        <f t="shared" si="60"/>
        <v>0.99023387396892049</v>
      </c>
      <c r="L510" s="5">
        <f t="shared" si="61"/>
        <v>0.84424936782841342</v>
      </c>
      <c r="M510" s="7"/>
      <c r="N510" s="7"/>
      <c r="O510" s="7"/>
      <c r="P510" s="7"/>
      <c r="Q510" s="7"/>
      <c r="R510" s="7"/>
      <c r="S510" s="7"/>
      <c r="T510" s="7"/>
    </row>
    <row r="511" spans="1:20" ht="20" customHeight="1" x14ac:dyDescent="0.15">
      <c r="A511" s="26"/>
      <c r="B511" s="6"/>
      <c r="C511" s="7"/>
      <c r="D511" s="7"/>
      <c r="E511" s="5">
        <v>80.077100000000002</v>
      </c>
      <c r="F511" s="5">
        <v>66.382099999999994</v>
      </c>
      <c r="G511" s="5">
        <f t="shared" si="58"/>
        <v>0.97317947596130472</v>
      </c>
      <c r="H511" s="5">
        <f t="shared" si="59"/>
        <v>0.76066420224456432</v>
      </c>
      <c r="I511" s="5">
        <v>82.383200000000002</v>
      </c>
      <c r="J511" s="5">
        <v>26.9297</v>
      </c>
      <c r="K511" s="5">
        <f t="shared" si="60"/>
        <v>0.99218734004641596</v>
      </c>
      <c r="L511" s="5">
        <f t="shared" si="61"/>
        <v>0.79090319037395773</v>
      </c>
      <c r="M511" s="7"/>
      <c r="N511" s="7"/>
      <c r="O511" s="7"/>
      <c r="P511" s="7"/>
      <c r="Q511" s="7"/>
      <c r="R511" s="7"/>
      <c r="S511" s="7"/>
      <c r="T511" s="7"/>
    </row>
    <row r="512" spans="1:20" ht="20" customHeight="1" x14ac:dyDescent="0.15">
      <c r="A512" s="26"/>
      <c r="B512" s="6"/>
      <c r="C512" s="7"/>
      <c r="D512" s="7"/>
      <c r="E512" s="5">
        <v>80.234800000000007</v>
      </c>
      <c r="F512" s="5">
        <v>84.864500000000007</v>
      </c>
      <c r="G512" s="5">
        <f t="shared" si="58"/>
        <v>0.97509600894463078</v>
      </c>
      <c r="H512" s="5">
        <f t="shared" si="59"/>
        <v>0.97245171802916508</v>
      </c>
      <c r="I512" s="5">
        <v>82.545400000000001</v>
      </c>
      <c r="J512" s="5">
        <v>29.698699999999999</v>
      </c>
      <c r="K512" s="5">
        <f t="shared" si="60"/>
        <v>0.99414080612391154</v>
      </c>
      <c r="L512" s="5">
        <f t="shared" si="61"/>
        <v>0.87222644812081296</v>
      </c>
      <c r="M512" s="7"/>
      <c r="N512" s="7"/>
      <c r="O512" s="7"/>
      <c r="P512" s="7"/>
      <c r="Q512" s="7"/>
      <c r="R512" s="7"/>
      <c r="S512" s="7"/>
      <c r="T512" s="7"/>
    </row>
    <row r="513" spans="1:20" ht="20" customHeight="1" x14ac:dyDescent="0.15">
      <c r="A513" s="26"/>
      <c r="B513" s="6"/>
      <c r="C513" s="7"/>
      <c r="D513" s="7"/>
      <c r="E513" s="5">
        <v>80.392399999999995</v>
      </c>
      <c r="F513" s="5">
        <v>67.277500000000003</v>
      </c>
      <c r="G513" s="5">
        <f t="shared" si="58"/>
        <v>0.97701132662486012</v>
      </c>
      <c r="H513" s="5">
        <f t="shared" si="59"/>
        <v>0.77092447913682582</v>
      </c>
      <c r="I513" s="5">
        <v>82.707499999999996</v>
      </c>
      <c r="J513" s="5">
        <v>25.908200000000001</v>
      </c>
      <c r="K513" s="5">
        <f t="shared" si="60"/>
        <v>0.99609306784500895</v>
      </c>
      <c r="L513" s="5">
        <f t="shared" si="61"/>
        <v>0.7609025736211904</v>
      </c>
      <c r="M513" s="7"/>
      <c r="N513" s="7"/>
      <c r="O513" s="7"/>
      <c r="P513" s="7"/>
      <c r="Q513" s="7"/>
      <c r="R513" s="7"/>
      <c r="S513" s="7"/>
      <c r="T513" s="7"/>
    </row>
    <row r="514" spans="1:20" ht="20" customHeight="1" x14ac:dyDescent="0.15">
      <c r="A514" s="26"/>
      <c r="B514" s="6"/>
      <c r="C514" s="7"/>
      <c r="D514" s="7"/>
      <c r="E514" s="5">
        <v>80.55</v>
      </c>
      <c r="F514" s="5">
        <v>65.694900000000004</v>
      </c>
      <c r="G514" s="5">
        <f t="shared" si="58"/>
        <v>0.97892664430508958</v>
      </c>
      <c r="H514" s="5">
        <f t="shared" si="59"/>
        <v>0.75278966317782114</v>
      </c>
      <c r="I514" s="5">
        <v>82.869699999999995</v>
      </c>
      <c r="J514" s="5">
        <v>18.078600000000002</v>
      </c>
      <c r="K514" s="5">
        <f t="shared" si="60"/>
        <v>0.99804653392250453</v>
      </c>
      <c r="L514" s="5">
        <f t="shared" si="61"/>
        <v>0.53095364662415967</v>
      </c>
      <c r="M514" s="7"/>
      <c r="N514" s="7"/>
      <c r="O514" s="7"/>
      <c r="P514" s="7"/>
      <c r="Q514" s="7"/>
      <c r="R514" s="7"/>
      <c r="S514" s="7"/>
      <c r="T514" s="7"/>
    </row>
    <row r="515" spans="1:20" ht="20" customHeight="1" x14ac:dyDescent="0.15">
      <c r="A515" s="26"/>
      <c r="B515" s="6"/>
      <c r="C515" s="7"/>
      <c r="D515" s="7"/>
      <c r="E515" s="5">
        <v>80.707700000000003</v>
      </c>
      <c r="F515" s="5">
        <v>78.124600000000001</v>
      </c>
      <c r="G515" s="5">
        <f t="shared" ref="G515:G525" si="62">E515/82.284</f>
        <v>0.98084317728841575</v>
      </c>
      <c r="H515" s="5">
        <f t="shared" ref="H515:H525" si="63">F515/87.2686</f>
        <v>0.89522004478128436</v>
      </c>
      <c r="I515" s="5">
        <v>83.031899999999993</v>
      </c>
      <c r="J515" s="5">
        <v>13</v>
      </c>
      <c r="K515" s="5">
        <f t="shared" si="60"/>
        <v>1</v>
      </c>
      <c r="L515" s="5">
        <f t="shared" si="61"/>
        <v>0.3817993321448605</v>
      </c>
      <c r="M515" s="7"/>
      <c r="N515" s="7"/>
      <c r="O515" s="7"/>
      <c r="P515" s="7"/>
      <c r="Q515" s="7"/>
      <c r="R515" s="7"/>
      <c r="S515" s="7"/>
      <c r="T515" s="7"/>
    </row>
    <row r="516" spans="1:20" ht="20" customHeight="1" x14ac:dyDescent="0.15">
      <c r="A516" s="26"/>
      <c r="B516" s="6"/>
      <c r="C516" s="7"/>
      <c r="D516" s="7"/>
      <c r="E516" s="5">
        <v>80.865300000000005</v>
      </c>
      <c r="F516" s="5">
        <v>82.752700000000004</v>
      </c>
      <c r="G516" s="5">
        <f t="shared" si="62"/>
        <v>0.9827584949686452</v>
      </c>
      <c r="H516" s="5">
        <f t="shared" si="63"/>
        <v>0.94825286529175445</v>
      </c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</row>
    <row r="517" spans="1:20" ht="20" customHeight="1" x14ac:dyDescent="0.15">
      <c r="A517" s="26"/>
      <c r="B517" s="6"/>
      <c r="C517" s="7"/>
      <c r="D517" s="7"/>
      <c r="E517" s="5">
        <v>81.022900000000007</v>
      </c>
      <c r="F517" s="5">
        <v>83.014600000000002</v>
      </c>
      <c r="G517" s="5">
        <f t="shared" si="62"/>
        <v>0.98467381264887466</v>
      </c>
      <c r="H517" s="5">
        <f t="shared" si="63"/>
        <v>0.95125394471780222</v>
      </c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</row>
    <row r="518" spans="1:20" ht="20" customHeight="1" x14ac:dyDescent="0.15">
      <c r="A518" s="26"/>
      <c r="B518" s="6"/>
      <c r="C518" s="7"/>
      <c r="D518" s="7"/>
      <c r="E518" s="5">
        <v>81.180599999999998</v>
      </c>
      <c r="F518" s="5">
        <v>86.997299999999996</v>
      </c>
      <c r="G518" s="5">
        <f t="shared" si="62"/>
        <v>0.9865903456322006</v>
      </c>
      <c r="H518" s="5">
        <f t="shared" si="63"/>
        <v>0.99689120714667123</v>
      </c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</row>
    <row r="519" spans="1:20" ht="20" customHeight="1" x14ac:dyDescent="0.15">
      <c r="A519" s="26"/>
      <c r="B519" s="6"/>
      <c r="C519" s="7"/>
      <c r="D519" s="7"/>
      <c r="E519" s="5">
        <v>81.338200000000001</v>
      </c>
      <c r="F519" s="5">
        <v>86.727000000000004</v>
      </c>
      <c r="G519" s="5">
        <f t="shared" si="62"/>
        <v>0.98850566331243006</v>
      </c>
      <c r="H519" s="5">
        <f t="shared" si="63"/>
        <v>0.99379387316858525</v>
      </c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</row>
    <row r="520" spans="1:20" ht="20" customHeight="1" x14ac:dyDescent="0.15">
      <c r="A520" s="26"/>
      <c r="B520" s="6"/>
      <c r="C520" s="7"/>
      <c r="D520" s="7"/>
      <c r="E520" s="5">
        <v>81.495800000000003</v>
      </c>
      <c r="F520" s="5">
        <v>87.268600000000006</v>
      </c>
      <c r="G520" s="5">
        <f t="shared" si="62"/>
        <v>0.99042098099265952</v>
      </c>
      <c r="H520" s="5">
        <f t="shared" si="63"/>
        <v>1</v>
      </c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</row>
    <row r="521" spans="1:20" ht="20" customHeight="1" x14ac:dyDescent="0.15">
      <c r="A521" s="26"/>
      <c r="B521" s="6"/>
      <c r="C521" s="7"/>
      <c r="D521" s="7"/>
      <c r="E521" s="5">
        <v>81.653499999999994</v>
      </c>
      <c r="F521" s="5">
        <v>86.650700000000001</v>
      </c>
      <c r="G521" s="5">
        <f t="shared" si="62"/>
        <v>0.99233751397598546</v>
      </c>
      <c r="H521" s="5">
        <f t="shared" si="63"/>
        <v>0.99291956098757161</v>
      </c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</row>
    <row r="522" spans="1:20" ht="20" customHeight="1" x14ac:dyDescent="0.15">
      <c r="A522" s="26"/>
      <c r="B522" s="6"/>
      <c r="C522" s="7"/>
      <c r="D522" s="7"/>
      <c r="E522" s="5">
        <v>81.811099999999996</v>
      </c>
      <c r="F522" s="5">
        <v>83.923400000000001</v>
      </c>
      <c r="G522" s="5">
        <f t="shared" si="62"/>
        <v>0.99425283165621492</v>
      </c>
      <c r="H522" s="5">
        <f t="shared" si="63"/>
        <v>0.96166777053831498</v>
      </c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</row>
    <row r="523" spans="1:20" ht="20" customHeight="1" x14ac:dyDescent="0.15">
      <c r="A523" s="26"/>
      <c r="B523" s="6"/>
      <c r="C523" s="7"/>
      <c r="D523" s="7"/>
      <c r="E523" s="5">
        <v>81.968699999999998</v>
      </c>
      <c r="F523" s="5">
        <v>84.136099999999999</v>
      </c>
      <c r="G523" s="5">
        <f t="shared" si="62"/>
        <v>0.99616814933644438</v>
      </c>
      <c r="H523" s="5">
        <f t="shared" si="63"/>
        <v>0.9641050733024249</v>
      </c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</row>
    <row r="524" spans="1:20" ht="20" customHeight="1" x14ac:dyDescent="0.15">
      <c r="A524" s="26"/>
      <c r="B524" s="6"/>
      <c r="C524" s="7"/>
      <c r="D524" s="7"/>
      <c r="E524" s="5">
        <v>82.126400000000004</v>
      </c>
      <c r="F524" s="5">
        <v>64.397800000000004</v>
      </c>
      <c r="G524" s="5">
        <f t="shared" si="62"/>
        <v>0.99808468231977054</v>
      </c>
      <c r="H524" s="5">
        <f t="shared" si="63"/>
        <v>0.73792635610059054</v>
      </c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</row>
    <row r="525" spans="1:20" ht="20" customHeight="1" x14ac:dyDescent="0.15">
      <c r="A525" s="26"/>
      <c r="B525" s="6"/>
      <c r="C525" s="7"/>
      <c r="D525" s="7"/>
      <c r="E525" s="5">
        <v>82.284000000000006</v>
      </c>
      <c r="F525" s="5">
        <v>54</v>
      </c>
      <c r="G525" s="5">
        <f t="shared" si="62"/>
        <v>1</v>
      </c>
      <c r="H525" s="5">
        <f t="shared" si="63"/>
        <v>0.61877926310265086</v>
      </c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</row>
  </sheetData>
  <mergeCells count="5">
    <mergeCell ref="A1:D1"/>
    <mergeCell ref="E1:H1"/>
    <mergeCell ref="I1:L1"/>
    <mergeCell ref="M1:P1"/>
    <mergeCell ref="Q1:T1"/>
  </mergeCells>
  <pageMargins left="1" right="1" top="1" bottom="1" header="0.25" footer="0.25"/>
  <pageSetup orientation="portrait"/>
  <headerFooter>
    <oddFooter>&amp;C&amp;"Helvetica Neue,Regular"&amp;12&amp;K000000&amp;P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V388"/>
  <sheetViews>
    <sheetView showGridLines="0" workbookViewId="0">
      <pane xSplit="1" ySplit="2" topLeftCell="AV3" activePane="bottomRight" state="frozen"/>
      <selection pane="topRight"/>
      <selection pane="bottomLeft"/>
      <selection pane="bottomRight" activeCell="BC14" sqref="BC14"/>
    </sheetView>
  </sheetViews>
  <sheetFormatPr baseColWidth="10" defaultColWidth="16.33203125" defaultRowHeight="20" customHeight="1" x14ac:dyDescent="0.15"/>
  <cols>
    <col min="1" max="49" width="16.33203125" style="11" customWidth="1"/>
    <col min="50" max="16384" width="16.33203125" style="11"/>
  </cols>
  <sheetData>
    <row r="1" spans="1:48" ht="27.75" customHeight="1" thickBot="1" x14ac:dyDescent="0.2">
      <c r="A1" s="35">
        <v>1</v>
      </c>
      <c r="B1" s="36"/>
      <c r="C1" s="36"/>
      <c r="D1" s="36"/>
      <c r="E1" s="36"/>
      <c r="F1" s="36"/>
      <c r="G1" s="36"/>
      <c r="H1" s="37"/>
      <c r="I1" s="35">
        <v>2</v>
      </c>
      <c r="J1" s="36"/>
      <c r="K1" s="36"/>
      <c r="L1" s="36"/>
      <c r="M1" s="36"/>
      <c r="N1" s="36"/>
      <c r="O1" s="36"/>
      <c r="P1" s="37"/>
      <c r="Q1" s="35">
        <v>3</v>
      </c>
      <c r="R1" s="36"/>
      <c r="S1" s="36"/>
      <c r="T1" s="36"/>
      <c r="U1" s="36"/>
      <c r="V1" s="36"/>
      <c r="W1" s="36"/>
      <c r="X1" s="37"/>
      <c r="Y1" s="35">
        <v>4</v>
      </c>
      <c r="Z1" s="36"/>
      <c r="AA1" s="36"/>
      <c r="AB1" s="36"/>
      <c r="AC1" s="36"/>
      <c r="AD1" s="36"/>
      <c r="AE1" s="36"/>
      <c r="AF1" s="37"/>
      <c r="AG1" s="35">
        <v>5</v>
      </c>
      <c r="AH1" s="36"/>
      <c r="AI1" s="36"/>
      <c r="AJ1" s="36"/>
      <c r="AK1" s="36"/>
      <c r="AL1" s="36"/>
      <c r="AM1" s="36"/>
      <c r="AN1" s="37"/>
      <c r="AO1" s="35">
        <v>6</v>
      </c>
      <c r="AP1" s="36"/>
      <c r="AQ1" s="36"/>
      <c r="AR1" s="36"/>
      <c r="AS1" s="36"/>
      <c r="AT1" s="36"/>
      <c r="AU1" s="36"/>
      <c r="AV1" s="37"/>
    </row>
    <row r="2" spans="1:48" ht="20.25" customHeight="1" x14ac:dyDescent="0.15">
      <c r="A2" s="30" t="s">
        <v>1</v>
      </c>
      <c r="B2" s="30" t="s">
        <v>0</v>
      </c>
      <c r="C2" s="31"/>
      <c r="D2" s="31"/>
      <c r="E2" s="30" t="s">
        <v>1</v>
      </c>
      <c r="F2" s="30" t="s">
        <v>0</v>
      </c>
      <c r="G2" s="31"/>
      <c r="H2" s="31"/>
      <c r="I2" s="30" t="s">
        <v>4</v>
      </c>
      <c r="J2" s="30" t="s">
        <v>0</v>
      </c>
      <c r="K2" s="31"/>
      <c r="L2" s="31"/>
      <c r="M2" s="30" t="s">
        <v>1</v>
      </c>
      <c r="N2" s="30" t="s">
        <v>0</v>
      </c>
      <c r="O2" s="31"/>
      <c r="P2" s="31"/>
      <c r="Q2" s="30" t="s">
        <v>1</v>
      </c>
      <c r="R2" s="30" t="s">
        <v>0</v>
      </c>
      <c r="S2" s="31"/>
      <c r="T2" s="31"/>
      <c r="U2" s="30" t="s">
        <v>1</v>
      </c>
      <c r="V2" s="30" t="s">
        <v>0</v>
      </c>
      <c r="W2" s="31"/>
      <c r="X2" s="31"/>
      <c r="Y2" s="30" t="s">
        <v>1</v>
      </c>
      <c r="Z2" s="30" t="s">
        <v>0</v>
      </c>
      <c r="AA2" s="31"/>
      <c r="AB2" s="31"/>
      <c r="AC2" s="30" t="s">
        <v>1</v>
      </c>
      <c r="AD2" s="30" t="s">
        <v>0</v>
      </c>
      <c r="AE2" s="31"/>
      <c r="AF2" s="31"/>
      <c r="AG2" s="30" t="s">
        <v>1</v>
      </c>
      <c r="AH2" s="30" t="s">
        <v>0</v>
      </c>
      <c r="AI2" s="31"/>
      <c r="AJ2" s="31"/>
      <c r="AK2" s="30" t="s">
        <v>1</v>
      </c>
      <c r="AL2" s="30" t="s">
        <v>0</v>
      </c>
      <c r="AM2" s="31"/>
      <c r="AN2" s="31"/>
      <c r="AO2" s="30" t="s">
        <v>1</v>
      </c>
      <c r="AP2" s="30" t="s">
        <v>0</v>
      </c>
      <c r="AQ2" s="31"/>
      <c r="AR2" s="31"/>
      <c r="AS2" s="30" t="s">
        <v>1</v>
      </c>
      <c r="AT2" s="30" t="s">
        <v>0</v>
      </c>
      <c r="AU2" s="31"/>
      <c r="AV2" s="31"/>
    </row>
    <row r="3" spans="1:48" ht="20.25" customHeight="1" x14ac:dyDescent="0.15">
      <c r="A3" s="24">
        <v>0</v>
      </c>
      <c r="B3" s="2">
        <v>22</v>
      </c>
      <c r="C3" s="3">
        <f t="shared" ref="C3:C66" si="0">$A3/44.55</f>
        <v>0</v>
      </c>
      <c r="D3" s="3">
        <f t="shared" ref="D3:D66" si="1">B3/77.3679</f>
        <v>0.28435565654489781</v>
      </c>
      <c r="E3" s="3">
        <v>0</v>
      </c>
      <c r="F3" s="3">
        <v>21</v>
      </c>
      <c r="G3" s="3">
        <f t="shared" ref="G3:G66" si="2">E3/41.0288</f>
        <v>0</v>
      </c>
      <c r="H3" s="3">
        <f t="shared" ref="H3:H66" si="3">F3/93.1636</f>
        <v>0.22540992404758939</v>
      </c>
      <c r="I3" s="3">
        <v>0</v>
      </c>
      <c r="J3" s="3">
        <v>20</v>
      </c>
      <c r="K3" s="3">
        <f t="shared" ref="K3:K34" si="4">I3/31.3688</f>
        <v>0</v>
      </c>
      <c r="L3" s="3">
        <f t="shared" ref="L3:L34" si="5">J3/61.117</f>
        <v>0.32724119312139016</v>
      </c>
      <c r="M3" s="3">
        <v>0</v>
      </c>
      <c r="N3" s="3">
        <v>33</v>
      </c>
      <c r="O3" s="3">
        <f t="shared" ref="O3:O66" si="6">M3/60.6884</f>
        <v>0</v>
      </c>
      <c r="P3" s="3">
        <f t="shared" ref="P3:P66" si="7">N3/79.6708</f>
        <v>0.41420445131717015</v>
      </c>
      <c r="Q3" s="3">
        <v>0</v>
      </c>
      <c r="R3" s="3">
        <v>32</v>
      </c>
      <c r="S3" s="3">
        <f t="shared" ref="S3:S66" si="8">Q3/48.5507</f>
        <v>0</v>
      </c>
      <c r="T3" s="3">
        <f t="shared" ref="T3:T66" si="9">R3/109.212</f>
        <v>0.29300809434860636</v>
      </c>
      <c r="U3" s="3">
        <v>0</v>
      </c>
      <c r="V3" s="3">
        <v>13</v>
      </c>
      <c r="W3" s="3">
        <f t="shared" ref="W3:W66" si="10">U3/59.7426</f>
        <v>0</v>
      </c>
      <c r="X3" s="3">
        <f t="shared" ref="X3:X66" si="11">V3/72.8212</f>
        <v>0.17851944214047558</v>
      </c>
      <c r="Y3" s="3">
        <v>0</v>
      </c>
      <c r="Z3" s="3">
        <v>12</v>
      </c>
      <c r="AA3" s="3">
        <f t="shared" ref="AA3:AA66" si="12">Y3/61.7439</f>
        <v>0</v>
      </c>
      <c r="AB3" s="3">
        <f t="shared" ref="AB3:AB66" si="13">Z3/51.8</f>
        <v>0.23166023166023167</v>
      </c>
      <c r="AC3" s="3">
        <v>0</v>
      </c>
      <c r="AD3" s="3">
        <v>28</v>
      </c>
      <c r="AE3" s="3">
        <f t="shared" ref="AE3:AE66" si="14">AC3/59.3608</f>
        <v>0</v>
      </c>
      <c r="AF3" s="3">
        <f t="shared" ref="AF3:AF66" si="15">AD3/48.8825</f>
        <v>0.57280212755075943</v>
      </c>
      <c r="AG3" s="3">
        <v>0</v>
      </c>
      <c r="AH3" s="3">
        <v>45</v>
      </c>
      <c r="AI3" s="3">
        <f t="shared" ref="AI3:AI34" si="16">AG3/41.908</f>
        <v>0</v>
      </c>
      <c r="AJ3" s="3">
        <f t="shared" ref="AJ3:AJ34" si="17">AH3/85.1858</f>
        <v>0.52825705692732827</v>
      </c>
      <c r="AK3" s="3">
        <v>0</v>
      </c>
      <c r="AL3" s="3">
        <v>52</v>
      </c>
      <c r="AM3" s="3">
        <f t="shared" ref="AM3:AM66" si="18">AK3/64.4739</f>
        <v>0</v>
      </c>
      <c r="AN3" s="3">
        <f t="shared" ref="AN3:AN66" si="19">AL3/81</f>
        <v>0.64197530864197527</v>
      </c>
      <c r="AO3" s="3">
        <v>0</v>
      </c>
      <c r="AP3" s="3">
        <v>19</v>
      </c>
      <c r="AQ3" s="3">
        <f t="shared" ref="AQ3:AQ66" si="20">AO3/49.8144</f>
        <v>0</v>
      </c>
      <c r="AR3" s="3">
        <f t="shared" ref="AR3:AR66" si="21">AP3/50.2404</f>
        <v>0.37818170237498111</v>
      </c>
      <c r="AS3" s="3">
        <v>0</v>
      </c>
      <c r="AT3" s="3">
        <v>16</v>
      </c>
      <c r="AU3" s="3">
        <f t="shared" ref="AU3:AU66" si="22">AS3/68.1871</f>
        <v>0</v>
      </c>
      <c r="AV3" s="3">
        <f t="shared" ref="AV3:AV66" si="23">AT3/59.4444</f>
        <v>0.26915907974510633</v>
      </c>
    </row>
    <row r="4" spans="1:48" ht="20" customHeight="1" x14ac:dyDescent="0.15">
      <c r="A4" s="25">
        <v>0.15310000000000001</v>
      </c>
      <c r="B4" s="4">
        <v>42.2577</v>
      </c>
      <c r="C4" s="5">
        <f t="shared" si="0"/>
        <v>3.4365881032547706E-3</v>
      </c>
      <c r="D4" s="5">
        <f t="shared" si="1"/>
        <v>0.54619163761715128</v>
      </c>
      <c r="E4" s="5">
        <v>0.15310000000000001</v>
      </c>
      <c r="F4" s="5">
        <v>39.623100000000001</v>
      </c>
      <c r="G4" s="5">
        <f t="shared" si="2"/>
        <v>3.7315251725617135E-3</v>
      </c>
      <c r="H4" s="5">
        <f t="shared" si="3"/>
        <v>0.42530666483476381</v>
      </c>
      <c r="I4" s="5">
        <v>0.15759999999999999</v>
      </c>
      <c r="J4" s="5">
        <v>18.623100000000001</v>
      </c>
      <c r="K4" s="5">
        <f t="shared" si="4"/>
        <v>5.0241003799954094E-3</v>
      </c>
      <c r="L4" s="5">
        <f t="shared" si="5"/>
        <v>0.30471227318094807</v>
      </c>
      <c r="M4" s="5">
        <v>0.15759999999999999</v>
      </c>
      <c r="N4" s="5">
        <v>32.012</v>
      </c>
      <c r="O4" s="5">
        <f t="shared" si="6"/>
        <v>2.5968718898504491E-3</v>
      </c>
      <c r="P4" s="5">
        <f t="shared" si="7"/>
        <v>0.40180342107773487</v>
      </c>
      <c r="Q4" s="5">
        <v>0.15759999999999999</v>
      </c>
      <c r="R4" s="5">
        <v>43.406999999999996</v>
      </c>
      <c r="S4" s="5">
        <f t="shared" si="8"/>
        <v>3.2460911995089666E-3</v>
      </c>
      <c r="T4" s="5">
        <f t="shared" si="9"/>
        <v>0.39745632348093612</v>
      </c>
      <c r="U4" s="5">
        <v>0.15759999999999999</v>
      </c>
      <c r="V4" s="5">
        <v>22.229800000000001</v>
      </c>
      <c r="W4" s="5">
        <f t="shared" si="10"/>
        <v>2.6379836163809406E-3</v>
      </c>
      <c r="X4" s="5">
        <f t="shared" si="11"/>
        <v>0.30526549960725724</v>
      </c>
      <c r="Y4" s="5">
        <v>0.21659999999999999</v>
      </c>
      <c r="Z4" s="5">
        <v>9.5526</v>
      </c>
      <c r="AA4" s="5">
        <f t="shared" si="12"/>
        <v>3.5080388508014555E-3</v>
      </c>
      <c r="AB4" s="5">
        <f t="shared" si="13"/>
        <v>0.18441312741312743</v>
      </c>
      <c r="AC4" s="5">
        <v>0.21659999999999999</v>
      </c>
      <c r="AD4" s="5">
        <v>29.829599999999999</v>
      </c>
      <c r="AE4" s="5">
        <f t="shared" si="14"/>
        <v>3.64887265670274E-3</v>
      </c>
      <c r="AF4" s="5">
        <f t="shared" si="15"/>
        <v>0.61023065514243335</v>
      </c>
      <c r="AG4" s="5">
        <v>0.2303</v>
      </c>
      <c r="AH4" s="5">
        <v>53.703699999999998</v>
      </c>
      <c r="AI4" s="5">
        <f t="shared" si="16"/>
        <v>5.4953708122554169E-3</v>
      </c>
      <c r="AJ4" s="5">
        <f t="shared" si="17"/>
        <v>0.63043018906907011</v>
      </c>
      <c r="AK4" s="5">
        <v>0.2303</v>
      </c>
      <c r="AL4" s="5">
        <v>48.888300000000001</v>
      </c>
      <c r="AM4" s="5">
        <f t="shared" si="18"/>
        <v>3.5719880447747073E-3</v>
      </c>
      <c r="AN4" s="5">
        <f t="shared" si="19"/>
        <v>0.60355925925925924</v>
      </c>
      <c r="AO4" s="5">
        <v>0.18940000000000001</v>
      </c>
      <c r="AP4" s="5">
        <v>18.918099999999999</v>
      </c>
      <c r="AQ4" s="5">
        <f t="shared" si="20"/>
        <v>3.8021134451082421E-3</v>
      </c>
      <c r="AR4" s="5">
        <f t="shared" si="21"/>
        <v>0.37655154019474363</v>
      </c>
      <c r="AS4" s="5">
        <v>0.18940000000000001</v>
      </c>
      <c r="AT4" s="5">
        <v>12.8369</v>
      </c>
      <c r="AU4" s="5">
        <f t="shared" si="22"/>
        <v>2.7776514912644769E-3</v>
      </c>
      <c r="AV4" s="5">
        <f t="shared" si="23"/>
        <v>0.21594801192374721</v>
      </c>
    </row>
    <row r="5" spans="1:48" ht="20" customHeight="1" x14ac:dyDescent="0.15">
      <c r="A5" s="25">
        <v>0.30620000000000003</v>
      </c>
      <c r="B5" s="4">
        <v>47.421599999999998</v>
      </c>
      <c r="C5" s="5">
        <f t="shared" si="0"/>
        <v>6.8731762065095412E-3</v>
      </c>
      <c r="D5" s="5">
        <f t="shared" si="1"/>
        <v>0.61293637283679658</v>
      </c>
      <c r="E5" s="5">
        <v>0.30620000000000003</v>
      </c>
      <c r="F5" s="5">
        <v>46.482700000000001</v>
      </c>
      <c r="G5" s="5">
        <f t="shared" si="2"/>
        <v>7.463050345123427E-3</v>
      </c>
      <c r="H5" s="5">
        <f t="shared" si="3"/>
        <v>0.49893627983461353</v>
      </c>
      <c r="I5" s="5">
        <v>0.31530000000000002</v>
      </c>
      <c r="J5" s="5">
        <v>24.9819</v>
      </c>
      <c r="K5" s="5">
        <f t="shared" si="4"/>
        <v>1.0051388640942594E-2</v>
      </c>
      <c r="L5" s="5">
        <f t="shared" si="5"/>
        <v>0.4087553381219628</v>
      </c>
      <c r="M5" s="5">
        <v>0.31530000000000002</v>
      </c>
      <c r="N5" s="5">
        <v>29.697399999999998</v>
      </c>
      <c r="O5" s="5">
        <f t="shared" si="6"/>
        <v>5.1953915410523268E-3</v>
      </c>
      <c r="P5" s="5">
        <f t="shared" si="7"/>
        <v>0.37275137189534935</v>
      </c>
      <c r="Q5" s="5">
        <v>0.31530000000000002</v>
      </c>
      <c r="R5" s="5">
        <v>55.832000000000001</v>
      </c>
      <c r="S5" s="5">
        <f t="shared" si="8"/>
        <v>6.4942421015556943E-3</v>
      </c>
      <c r="T5" s="5">
        <f t="shared" si="9"/>
        <v>0.51122587261473096</v>
      </c>
      <c r="U5" s="5">
        <v>0.31530000000000002</v>
      </c>
      <c r="V5" s="5">
        <v>35.928800000000003</v>
      </c>
      <c r="W5" s="5">
        <f t="shared" si="10"/>
        <v>5.2776410802342051E-3</v>
      </c>
      <c r="X5" s="5">
        <f t="shared" si="11"/>
        <v>0.49338379482897837</v>
      </c>
      <c r="Y5" s="5">
        <v>0.43330000000000002</v>
      </c>
      <c r="Z5" s="5">
        <v>7.0057</v>
      </c>
      <c r="AA5" s="5">
        <f t="shared" si="12"/>
        <v>7.0176972947934941E-3</v>
      </c>
      <c r="AB5" s="5">
        <f t="shared" si="13"/>
        <v>0.13524517374517375</v>
      </c>
      <c r="AC5" s="5">
        <v>0.43330000000000002</v>
      </c>
      <c r="AD5" s="5">
        <v>25.9709</v>
      </c>
      <c r="AE5" s="5">
        <f t="shared" si="14"/>
        <v>7.2994299268203935E-3</v>
      </c>
      <c r="AF5" s="5">
        <f t="shared" si="15"/>
        <v>0.5312923848002864</v>
      </c>
      <c r="AG5" s="5">
        <v>0.46050000000000002</v>
      </c>
      <c r="AH5" s="5">
        <v>51.5246</v>
      </c>
      <c r="AI5" s="5">
        <f t="shared" si="16"/>
        <v>1.0988355445261049E-2</v>
      </c>
      <c r="AJ5" s="5">
        <f t="shared" si="17"/>
        <v>0.60484963456350704</v>
      </c>
      <c r="AK5" s="5">
        <v>0.46050000000000002</v>
      </c>
      <c r="AL5" s="5">
        <v>51.451000000000001</v>
      </c>
      <c r="AM5" s="5">
        <f t="shared" si="18"/>
        <v>7.1424250743324048E-3</v>
      </c>
      <c r="AN5" s="5">
        <f t="shared" si="19"/>
        <v>0.6351975308641975</v>
      </c>
      <c r="AO5" s="5">
        <v>0.37880000000000003</v>
      </c>
      <c r="AP5" s="5">
        <v>19.678000000000001</v>
      </c>
      <c r="AQ5" s="5">
        <f t="shared" si="20"/>
        <v>7.6042268902164842E-3</v>
      </c>
      <c r="AR5" s="5">
        <f t="shared" si="21"/>
        <v>0.39167681785973041</v>
      </c>
      <c r="AS5" s="5">
        <v>0.37880000000000003</v>
      </c>
      <c r="AT5" s="5">
        <v>15.6904</v>
      </c>
      <c r="AU5" s="5">
        <f t="shared" si="22"/>
        <v>5.5553029825289538E-3</v>
      </c>
      <c r="AV5" s="5">
        <f t="shared" si="23"/>
        <v>0.26395085155203857</v>
      </c>
    </row>
    <row r="6" spans="1:48" ht="20" customHeight="1" x14ac:dyDescent="0.15">
      <c r="A6" s="25">
        <v>0.45929999999999999</v>
      </c>
      <c r="B6" s="4">
        <v>53.186100000000003</v>
      </c>
      <c r="C6" s="5">
        <f t="shared" si="0"/>
        <v>1.030976430976431E-2</v>
      </c>
      <c r="D6" s="5">
        <f t="shared" si="1"/>
        <v>0.68744401748011774</v>
      </c>
      <c r="E6" s="5">
        <v>0.45929999999999999</v>
      </c>
      <c r="F6" s="5">
        <v>49.370899999999999</v>
      </c>
      <c r="G6" s="5">
        <f t="shared" si="2"/>
        <v>1.119457551768514E-2</v>
      </c>
      <c r="H6" s="5">
        <f t="shared" si="3"/>
        <v>0.52993765805529192</v>
      </c>
      <c r="I6" s="5">
        <v>0.47289999999999999</v>
      </c>
      <c r="J6" s="5">
        <v>27.704499999999999</v>
      </c>
      <c r="K6" s="5">
        <f t="shared" si="4"/>
        <v>1.5075489020938002E-2</v>
      </c>
      <c r="L6" s="5">
        <f t="shared" si="5"/>
        <v>0.45330268174157762</v>
      </c>
      <c r="M6" s="5">
        <v>0.47289999999999999</v>
      </c>
      <c r="N6" s="5">
        <v>31.964500000000001</v>
      </c>
      <c r="O6" s="5">
        <f t="shared" si="6"/>
        <v>7.7922634309027751E-3</v>
      </c>
      <c r="P6" s="5">
        <f t="shared" si="7"/>
        <v>0.40120721770083895</v>
      </c>
      <c r="Q6" s="5">
        <v>0.47289999999999999</v>
      </c>
      <c r="R6" s="5">
        <v>59.709000000000003</v>
      </c>
      <c r="S6" s="5">
        <f t="shared" si="8"/>
        <v>9.7403333010646596E-3</v>
      </c>
      <c r="T6" s="5">
        <f t="shared" si="9"/>
        <v>0.54672563454565437</v>
      </c>
      <c r="U6" s="5">
        <v>0.47289999999999999</v>
      </c>
      <c r="V6" s="5">
        <v>34.267099999999999</v>
      </c>
      <c r="W6" s="5">
        <f t="shared" si="10"/>
        <v>7.9156246966151454E-3</v>
      </c>
      <c r="X6" s="5">
        <f t="shared" si="11"/>
        <v>0.47056489044399152</v>
      </c>
      <c r="Y6" s="5">
        <v>0.64990000000000003</v>
      </c>
      <c r="Z6" s="5">
        <v>6.2864000000000004</v>
      </c>
      <c r="AA6" s="5">
        <f t="shared" si="12"/>
        <v>1.052573614559495E-2</v>
      </c>
      <c r="AB6" s="5">
        <f t="shared" si="13"/>
        <v>0.12135907335907338</v>
      </c>
      <c r="AC6" s="5">
        <v>0.64990000000000003</v>
      </c>
      <c r="AD6" s="5">
        <v>15.393000000000001</v>
      </c>
      <c r="AE6" s="5">
        <f t="shared" si="14"/>
        <v>1.0948302583523134E-2</v>
      </c>
      <c r="AF6" s="5">
        <f t="shared" si="15"/>
        <v>0.31489796962103006</v>
      </c>
      <c r="AG6" s="5">
        <v>0.69079999999999997</v>
      </c>
      <c r="AH6" s="5">
        <v>52.548999999999999</v>
      </c>
      <c r="AI6" s="5">
        <f t="shared" si="16"/>
        <v>1.6483726257516464E-2</v>
      </c>
      <c r="AJ6" s="5">
        <f t="shared" si="17"/>
        <v>0.61687511298831499</v>
      </c>
      <c r="AK6" s="5">
        <v>0.69079999999999997</v>
      </c>
      <c r="AL6" s="5">
        <v>45.306899999999999</v>
      </c>
      <c r="AM6" s="5">
        <f t="shared" si="18"/>
        <v>1.071441311910711E-2</v>
      </c>
      <c r="AN6" s="5">
        <f t="shared" si="19"/>
        <v>0.55934444444444442</v>
      </c>
      <c r="AO6" s="5">
        <v>0.56820000000000004</v>
      </c>
      <c r="AP6" s="5">
        <v>15.8811</v>
      </c>
      <c r="AQ6" s="5">
        <f t="shared" si="20"/>
        <v>1.1406340335324726E-2</v>
      </c>
      <c r="AR6" s="5">
        <f t="shared" si="21"/>
        <v>0.31610218071512169</v>
      </c>
      <c r="AS6" s="5">
        <v>0.56820000000000004</v>
      </c>
      <c r="AT6" s="5">
        <v>14.826700000000001</v>
      </c>
      <c r="AU6" s="5">
        <f t="shared" si="22"/>
        <v>8.3329544737934299E-3</v>
      </c>
      <c r="AV6" s="5">
        <f t="shared" si="23"/>
        <v>0.24942130797854803</v>
      </c>
    </row>
    <row r="7" spans="1:48" ht="20" customHeight="1" x14ac:dyDescent="0.15">
      <c r="A7" s="25">
        <v>0.61240000000000006</v>
      </c>
      <c r="B7" s="4">
        <v>47.525799999999997</v>
      </c>
      <c r="C7" s="5">
        <f t="shared" si="0"/>
        <v>1.3746352413019082E-2</v>
      </c>
      <c r="D7" s="5">
        <f t="shared" si="1"/>
        <v>0.61428318462825016</v>
      </c>
      <c r="E7" s="5">
        <v>0.61240000000000006</v>
      </c>
      <c r="F7" s="5">
        <v>54.884799999999998</v>
      </c>
      <c r="G7" s="5">
        <f t="shared" si="2"/>
        <v>1.4926100690246854E-2</v>
      </c>
      <c r="H7" s="5">
        <f t="shared" si="3"/>
        <v>0.58912279044605398</v>
      </c>
      <c r="I7" s="5">
        <v>0.63049999999999995</v>
      </c>
      <c r="J7" s="5">
        <v>28.839200000000002</v>
      </c>
      <c r="K7" s="5">
        <f t="shared" si="4"/>
        <v>2.0099589400933409E-2</v>
      </c>
      <c r="L7" s="5">
        <f t="shared" si="5"/>
        <v>0.47186871083331977</v>
      </c>
      <c r="M7" s="5">
        <v>0.63049999999999995</v>
      </c>
      <c r="N7" s="5">
        <v>39.940300000000001</v>
      </c>
      <c r="O7" s="5">
        <f t="shared" si="6"/>
        <v>1.0389135320753223E-2</v>
      </c>
      <c r="P7" s="5">
        <f t="shared" si="7"/>
        <v>0.50131666808918707</v>
      </c>
      <c r="Q7" s="5">
        <v>0.63049999999999995</v>
      </c>
      <c r="R7" s="5">
        <v>63.877000000000002</v>
      </c>
      <c r="S7" s="5">
        <f t="shared" si="8"/>
        <v>1.2986424500573626E-2</v>
      </c>
      <c r="T7" s="5">
        <f t="shared" si="9"/>
        <v>0.58488993883456031</v>
      </c>
      <c r="U7" s="5">
        <v>0.63049999999999995</v>
      </c>
      <c r="V7" s="5">
        <v>33.348300000000002</v>
      </c>
      <c r="W7" s="5">
        <f t="shared" si="10"/>
        <v>1.0553608312996085E-2</v>
      </c>
      <c r="X7" s="5">
        <f t="shared" si="11"/>
        <v>0.45794768556409399</v>
      </c>
      <c r="Y7" s="5">
        <v>0.86660000000000004</v>
      </c>
      <c r="Z7" s="5">
        <v>6.0609000000000002</v>
      </c>
      <c r="AA7" s="5">
        <f t="shared" si="12"/>
        <v>1.4035394589586988E-2</v>
      </c>
      <c r="AB7" s="5">
        <f t="shared" si="13"/>
        <v>0.11700579150579152</v>
      </c>
      <c r="AC7" s="5">
        <v>0.86660000000000004</v>
      </c>
      <c r="AD7" s="5">
        <v>27.8049</v>
      </c>
      <c r="AE7" s="5">
        <f t="shared" si="14"/>
        <v>1.4598859853640787E-2</v>
      </c>
      <c r="AF7" s="5">
        <f t="shared" si="15"/>
        <v>0.56881092415486112</v>
      </c>
      <c r="AG7" s="5">
        <v>0.92110000000000003</v>
      </c>
      <c r="AH7" s="5">
        <v>52.379100000000001</v>
      </c>
      <c r="AI7" s="5">
        <f t="shared" si="16"/>
        <v>2.1979097069771882E-2</v>
      </c>
      <c r="AJ7" s="5">
        <f t="shared" si="17"/>
        <v>0.61488064912227158</v>
      </c>
      <c r="AK7" s="5">
        <v>0.92110000000000003</v>
      </c>
      <c r="AL7" s="5">
        <v>44.412199999999999</v>
      </c>
      <c r="AM7" s="5">
        <f t="shared" si="18"/>
        <v>1.4286401163881818E-2</v>
      </c>
      <c r="AN7" s="5">
        <f t="shared" si="19"/>
        <v>0.54829876543209877</v>
      </c>
      <c r="AO7" s="5">
        <v>0.75760000000000005</v>
      </c>
      <c r="AP7" s="5">
        <v>19.122199999999999</v>
      </c>
      <c r="AQ7" s="5">
        <f t="shared" si="20"/>
        <v>1.5208453780432968E-2</v>
      </c>
      <c r="AR7" s="5">
        <f t="shared" si="21"/>
        <v>0.38061400785025595</v>
      </c>
      <c r="AS7" s="5">
        <v>0.75760000000000005</v>
      </c>
      <c r="AT7" s="5">
        <v>17.8504</v>
      </c>
      <c r="AU7" s="5">
        <f t="shared" si="22"/>
        <v>1.1110605965057908E-2</v>
      </c>
      <c r="AV7" s="5">
        <f t="shared" si="23"/>
        <v>0.30028732731762792</v>
      </c>
    </row>
    <row r="8" spans="1:48" ht="20" customHeight="1" x14ac:dyDescent="0.15">
      <c r="A8" s="25">
        <v>0.76549999999999996</v>
      </c>
      <c r="B8" s="4">
        <v>45.198799999999999</v>
      </c>
      <c r="C8" s="5">
        <f t="shared" si="0"/>
        <v>1.7182940516273851E-2</v>
      </c>
      <c r="D8" s="5">
        <f t="shared" si="1"/>
        <v>0.58420611132006939</v>
      </c>
      <c r="E8" s="5">
        <v>0.76549999999999996</v>
      </c>
      <c r="F8" s="5">
        <v>47.232500000000002</v>
      </c>
      <c r="G8" s="5">
        <f t="shared" si="2"/>
        <v>1.8657625862808565E-2</v>
      </c>
      <c r="H8" s="5">
        <f t="shared" si="3"/>
        <v>0.50698448750370317</v>
      </c>
      <c r="I8" s="5">
        <v>0.78820000000000001</v>
      </c>
      <c r="J8" s="5">
        <v>21.365500000000001</v>
      </c>
      <c r="K8" s="5">
        <f t="shared" si="4"/>
        <v>2.5126877661880594E-2</v>
      </c>
      <c r="L8" s="5">
        <f t="shared" si="5"/>
        <v>0.34958358558175306</v>
      </c>
      <c r="M8" s="5">
        <v>0.78820000000000001</v>
      </c>
      <c r="N8" s="5">
        <v>42.549799999999998</v>
      </c>
      <c r="O8" s="5">
        <f t="shared" si="6"/>
        <v>1.2987654971955101E-2</v>
      </c>
      <c r="P8" s="5">
        <f t="shared" si="7"/>
        <v>0.53407019886834317</v>
      </c>
      <c r="Q8" s="5">
        <v>0.78820000000000001</v>
      </c>
      <c r="R8" s="5">
        <v>61.279000000000003</v>
      </c>
      <c r="S8" s="5">
        <f t="shared" si="8"/>
        <v>1.6234575402620355E-2</v>
      </c>
      <c r="T8" s="5">
        <f t="shared" si="9"/>
        <v>0.56110134417463287</v>
      </c>
      <c r="U8" s="5">
        <v>0.78820000000000001</v>
      </c>
      <c r="V8" s="5">
        <v>36.075299999999999</v>
      </c>
      <c r="W8" s="5">
        <f t="shared" si="10"/>
        <v>1.319326577684935E-2</v>
      </c>
      <c r="X8" s="5">
        <f t="shared" si="11"/>
        <v>0.49539557161925368</v>
      </c>
      <c r="Y8" s="5">
        <v>1.0831999999999999</v>
      </c>
      <c r="Z8" s="5">
        <v>14.2475</v>
      </c>
      <c r="AA8" s="5">
        <f t="shared" si="12"/>
        <v>1.7543433440388442E-2</v>
      </c>
      <c r="AB8" s="5">
        <f t="shared" si="13"/>
        <v>0.27504826254826259</v>
      </c>
      <c r="AC8" s="5">
        <v>1.0831999999999999</v>
      </c>
      <c r="AD8" s="5">
        <v>24.7483</v>
      </c>
      <c r="AE8" s="5">
        <f t="shared" si="14"/>
        <v>1.8247732510343527E-2</v>
      </c>
      <c r="AF8" s="5">
        <f t="shared" si="15"/>
        <v>0.50628138904515929</v>
      </c>
      <c r="AG8" s="5">
        <v>1.1513</v>
      </c>
      <c r="AH8" s="5">
        <v>47.072000000000003</v>
      </c>
      <c r="AI8" s="5">
        <f t="shared" si="16"/>
        <v>2.7472081702777512E-2</v>
      </c>
      <c r="AJ8" s="5">
        <f t="shared" si="17"/>
        <v>0.55258035963740437</v>
      </c>
      <c r="AK8" s="5">
        <v>1.1513</v>
      </c>
      <c r="AL8" s="5">
        <v>48.265300000000003</v>
      </c>
      <c r="AM8" s="5">
        <f t="shared" si="18"/>
        <v>1.7856838193439514E-2</v>
      </c>
      <c r="AN8" s="5">
        <f t="shared" si="19"/>
        <v>0.5958679012345679</v>
      </c>
      <c r="AO8" s="5">
        <v>0.94699999999999995</v>
      </c>
      <c r="AP8" s="5">
        <v>15.2384</v>
      </c>
      <c r="AQ8" s="5">
        <f t="shared" si="20"/>
        <v>1.901056722554121E-2</v>
      </c>
      <c r="AR8" s="5">
        <f t="shared" si="21"/>
        <v>0.30330968702478484</v>
      </c>
      <c r="AS8" s="5">
        <v>0.94699999999999995</v>
      </c>
      <c r="AT8" s="5">
        <v>21.9954</v>
      </c>
      <c r="AU8" s="5">
        <f t="shared" si="22"/>
        <v>1.3888257456322382E-2</v>
      </c>
      <c r="AV8" s="5">
        <f t="shared" si="23"/>
        <v>0.3700163514140945</v>
      </c>
    </row>
    <row r="9" spans="1:48" ht="20" customHeight="1" x14ac:dyDescent="0.15">
      <c r="A9" s="25">
        <v>0.91859999999999997</v>
      </c>
      <c r="B9" s="4">
        <v>49.9968</v>
      </c>
      <c r="C9" s="5">
        <f t="shared" si="0"/>
        <v>2.0619528619528621E-2</v>
      </c>
      <c r="D9" s="5">
        <f t="shared" si="1"/>
        <v>0.64622149496108849</v>
      </c>
      <c r="E9" s="5">
        <v>0.91859999999999997</v>
      </c>
      <c r="F9" s="5">
        <v>45.776800000000001</v>
      </c>
      <c r="G9" s="5">
        <f t="shared" si="2"/>
        <v>2.2389151035370279E-2</v>
      </c>
      <c r="H9" s="5">
        <f t="shared" si="3"/>
        <v>0.49135928624484243</v>
      </c>
      <c r="I9" s="5">
        <v>0.94579999999999997</v>
      </c>
      <c r="J9" s="5">
        <v>28.707100000000001</v>
      </c>
      <c r="K9" s="5">
        <f t="shared" si="4"/>
        <v>3.0150978041876005E-2</v>
      </c>
      <c r="L9" s="5">
        <f t="shared" si="5"/>
        <v>0.46970728275275292</v>
      </c>
      <c r="M9" s="5">
        <v>0.94579999999999997</v>
      </c>
      <c r="N9" s="5">
        <v>40.745800000000003</v>
      </c>
      <c r="O9" s="5">
        <f t="shared" si="6"/>
        <v>1.558452686180555E-2</v>
      </c>
      <c r="P9" s="5">
        <f t="shared" si="7"/>
        <v>0.51142702219633795</v>
      </c>
      <c r="Q9" s="5">
        <v>0.94579999999999997</v>
      </c>
      <c r="R9" s="5">
        <v>59.435000000000002</v>
      </c>
      <c r="S9" s="5">
        <f t="shared" si="8"/>
        <v>1.9480666602129319E-2</v>
      </c>
      <c r="T9" s="5">
        <f t="shared" si="9"/>
        <v>0.54421675273779435</v>
      </c>
      <c r="U9" s="5">
        <v>0.94579999999999997</v>
      </c>
      <c r="V9" s="5">
        <v>23.266200000000001</v>
      </c>
      <c r="W9" s="5">
        <f t="shared" si="10"/>
        <v>1.5831249393230291E-2</v>
      </c>
      <c r="X9" s="5">
        <f t="shared" si="11"/>
        <v>0.31949761882528716</v>
      </c>
      <c r="Y9" s="5">
        <v>1.2999000000000001</v>
      </c>
      <c r="Z9" s="5">
        <v>22.8111</v>
      </c>
      <c r="AA9" s="5">
        <f t="shared" si="12"/>
        <v>2.1053091884380485E-2</v>
      </c>
      <c r="AB9" s="5">
        <f t="shared" si="13"/>
        <v>0.44036872586872589</v>
      </c>
      <c r="AC9" s="5">
        <v>1.2999000000000001</v>
      </c>
      <c r="AD9" s="5">
        <v>29.0669</v>
      </c>
      <c r="AE9" s="5">
        <f t="shared" si="14"/>
        <v>2.1898289780461183E-2</v>
      </c>
      <c r="AF9" s="5">
        <f t="shared" si="15"/>
        <v>0.59462793433232752</v>
      </c>
      <c r="AG9" s="5">
        <v>1.3815999999999999</v>
      </c>
      <c r="AH9" s="5">
        <v>48.514099999999999</v>
      </c>
      <c r="AI9" s="5">
        <f t="shared" si="16"/>
        <v>3.2967452515032927E-2</v>
      </c>
      <c r="AJ9" s="5">
        <f t="shared" si="17"/>
        <v>0.56950923745506876</v>
      </c>
      <c r="AK9" s="5">
        <v>1.3815999999999999</v>
      </c>
      <c r="AL9" s="5">
        <v>51.466299999999997</v>
      </c>
      <c r="AM9" s="5">
        <f t="shared" si="18"/>
        <v>2.1428826238214221E-2</v>
      </c>
      <c r="AN9" s="5">
        <f t="shared" si="19"/>
        <v>0.63538641975308641</v>
      </c>
      <c r="AO9" s="5">
        <v>1.1365000000000001</v>
      </c>
      <c r="AP9" s="5">
        <v>14.6798</v>
      </c>
      <c r="AQ9" s="5">
        <f t="shared" si="20"/>
        <v>2.2814688122310016E-2</v>
      </c>
      <c r="AR9" s="5">
        <f t="shared" si="21"/>
        <v>0.2921911449749604</v>
      </c>
      <c r="AS9" s="5">
        <v>1.1365000000000001</v>
      </c>
      <c r="AT9" s="5">
        <v>24.7333</v>
      </c>
      <c r="AU9" s="5">
        <f t="shared" si="22"/>
        <v>1.6667375500644552E-2</v>
      </c>
      <c r="AV9" s="5">
        <f t="shared" si="23"/>
        <v>0.41607451669122741</v>
      </c>
    </row>
    <row r="10" spans="1:48" ht="20" customHeight="1" x14ac:dyDescent="0.15">
      <c r="A10" s="25">
        <v>1.0716000000000001</v>
      </c>
      <c r="B10" s="4">
        <v>46.607900000000001</v>
      </c>
      <c r="C10" s="5">
        <f t="shared" si="0"/>
        <v>2.4053872053872057E-2</v>
      </c>
      <c r="D10" s="5">
        <f t="shared" si="1"/>
        <v>0.60241909112177006</v>
      </c>
      <c r="E10" s="5">
        <v>1.0716000000000001</v>
      </c>
      <c r="F10" s="5">
        <v>42.886899999999997</v>
      </c>
      <c r="G10" s="5">
        <f t="shared" si="2"/>
        <v>2.6118238895605043E-2</v>
      </c>
      <c r="H10" s="5">
        <f t="shared" si="3"/>
        <v>0.46033966055412195</v>
      </c>
      <c r="I10" s="5">
        <v>1.1033999999999999</v>
      </c>
      <c r="J10" s="5">
        <v>24.938199999999998</v>
      </c>
      <c r="K10" s="5">
        <f t="shared" si="4"/>
        <v>3.5175078421871411E-2</v>
      </c>
      <c r="L10" s="5">
        <f t="shared" si="5"/>
        <v>0.40804031611499253</v>
      </c>
      <c r="M10" s="5">
        <v>1.1033999999999999</v>
      </c>
      <c r="N10" s="5">
        <v>35.770600000000002</v>
      </c>
      <c r="O10" s="5">
        <f t="shared" si="6"/>
        <v>1.8181398751655999E-2</v>
      </c>
      <c r="P10" s="5">
        <f t="shared" si="7"/>
        <v>0.44898005291775661</v>
      </c>
      <c r="Q10" s="5">
        <v>1.1033999999999999</v>
      </c>
      <c r="R10" s="5">
        <v>51.289000000000001</v>
      </c>
      <c r="S10" s="5">
        <f t="shared" si="8"/>
        <v>2.2726757801638287E-2</v>
      </c>
      <c r="T10" s="5">
        <f t="shared" si="9"/>
        <v>0.46962787972017728</v>
      </c>
      <c r="U10" s="5">
        <v>1.1033999999999999</v>
      </c>
      <c r="V10" s="5">
        <v>29.8401</v>
      </c>
      <c r="W10" s="5">
        <f t="shared" si="10"/>
        <v>1.846923300961123E-2</v>
      </c>
      <c r="X10" s="5">
        <f t="shared" si="11"/>
        <v>0.40977215426276958</v>
      </c>
      <c r="Y10" s="5">
        <v>1.5165</v>
      </c>
      <c r="Z10" s="5">
        <v>21.879300000000001</v>
      </c>
      <c r="AA10" s="5">
        <f t="shared" si="12"/>
        <v>2.4561130735181937E-2</v>
      </c>
      <c r="AB10" s="5">
        <f t="shared" si="13"/>
        <v>0.42238030888030892</v>
      </c>
      <c r="AC10" s="5">
        <v>1.5165</v>
      </c>
      <c r="AD10" s="5">
        <v>25.2468</v>
      </c>
      <c r="AE10" s="5">
        <f t="shared" si="14"/>
        <v>2.5547162437163921E-2</v>
      </c>
      <c r="AF10" s="5">
        <f t="shared" si="15"/>
        <v>0.51647931263744695</v>
      </c>
      <c r="AG10" s="5">
        <v>1.6117999999999999</v>
      </c>
      <c r="AH10" s="5">
        <v>50.1479</v>
      </c>
      <c r="AI10" s="5">
        <f t="shared" si="16"/>
        <v>3.8460437148038554E-2</v>
      </c>
      <c r="AJ10" s="5">
        <f t="shared" si="17"/>
        <v>0.58868849033524362</v>
      </c>
      <c r="AK10" s="5">
        <v>1.6117999999999999</v>
      </c>
      <c r="AL10" s="5">
        <v>48.05</v>
      </c>
      <c r="AM10" s="5">
        <f t="shared" si="18"/>
        <v>2.499926326777192E-2</v>
      </c>
      <c r="AN10" s="5">
        <f t="shared" si="19"/>
        <v>0.59320987654320989</v>
      </c>
      <c r="AO10" s="5">
        <v>1.3259000000000001</v>
      </c>
      <c r="AP10" s="5">
        <v>15.498799999999999</v>
      </c>
      <c r="AQ10" s="5">
        <f t="shared" si="20"/>
        <v>2.6616801567418257E-2</v>
      </c>
      <c r="AR10" s="5">
        <f t="shared" si="21"/>
        <v>0.30849276677733456</v>
      </c>
      <c r="AS10" s="5">
        <v>1.3259000000000001</v>
      </c>
      <c r="AT10" s="5">
        <v>19.6602</v>
      </c>
      <c r="AU10" s="5">
        <f t="shared" si="22"/>
        <v>1.9445026991909028E-2</v>
      </c>
      <c r="AV10" s="5">
        <f t="shared" si="23"/>
        <v>0.33073258372529624</v>
      </c>
    </row>
    <row r="11" spans="1:48" ht="20" customHeight="1" x14ac:dyDescent="0.15">
      <c r="A11" s="25">
        <v>1.2246999999999999</v>
      </c>
      <c r="B11" s="4">
        <v>41.6036</v>
      </c>
      <c r="C11" s="5">
        <f t="shared" si="0"/>
        <v>2.7490460157126823E-2</v>
      </c>
      <c r="D11" s="5">
        <f t="shared" si="1"/>
        <v>0.53773722693778681</v>
      </c>
      <c r="E11" s="5">
        <v>1.2246999999999999</v>
      </c>
      <c r="F11" s="5">
        <v>45.731299999999997</v>
      </c>
      <c r="G11" s="5">
        <f t="shared" si="2"/>
        <v>2.9849764068166751E-2</v>
      </c>
      <c r="H11" s="5">
        <f t="shared" si="3"/>
        <v>0.49087089807607259</v>
      </c>
      <c r="I11" s="5">
        <v>1.2611000000000001</v>
      </c>
      <c r="J11" s="5">
        <v>25.067599999999999</v>
      </c>
      <c r="K11" s="5">
        <f t="shared" si="4"/>
        <v>4.0202366682818597E-2</v>
      </c>
      <c r="L11" s="5">
        <f t="shared" si="5"/>
        <v>0.41015756663448794</v>
      </c>
      <c r="M11" s="5">
        <v>1.2611000000000001</v>
      </c>
      <c r="N11" s="5">
        <v>38.719099999999997</v>
      </c>
      <c r="O11" s="5">
        <f t="shared" si="6"/>
        <v>2.0779918402857877E-2</v>
      </c>
      <c r="P11" s="5">
        <f t="shared" si="7"/>
        <v>0.48598859306044367</v>
      </c>
      <c r="Q11" s="5">
        <v>1.2611000000000001</v>
      </c>
      <c r="R11" s="5">
        <v>47.731999999999999</v>
      </c>
      <c r="S11" s="5">
        <f t="shared" si="8"/>
        <v>2.5974908703685018E-2</v>
      </c>
      <c r="T11" s="5">
        <f t="shared" si="9"/>
        <v>0.43705819873273999</v>
      </c>
      <c r="U11" s="5">
        <v>1.2611000000000001</v>
      </c>
      <c r="V11" s="5">
        <v>33.949399999999997</v>
      </c>
      <c r="W11" s="5">
        <f t="shared" si="10"/>
        <v>2.1108890473464498E-2</v>
      </c>
      <c r="X11" s="5">
        <f t="shared" si="11"/>
        <v>0.46620214992337389</v>
      </c>
      <c r="Y11" s="5">
        <v>1.7332000000000001</v>
      </c>
      <c r="Z11" s="5">
        <v>15.164899999999999</v>
      </c>
      <c r="AA11" s="5">
        <f t="shared" si="12"/>
        <v>2.8070789179173977E-2</v>
      </c>
      <c r="AB11" s="5">
        <f t="shared" si="13"/>
        <v>0.29275868725868726</v>
      </c>
      <c r="AC11" s="5">
        <v>1.7332000000000001</v>
      </c>
      <c r="AD11" s="5">
        <v>22.060400000000001</v>
      </c>
      <c r="AE11" s="5">
        <f t="shared" si="14"/>
        <v>2.9197719707281574E-2</v>
      </c>
      <c r="AF11" s="5">
        <f t="shared" si="15"/>
        <v>0.45129443052217055</v>
      </c>
      <c r="AG11" s="5">
        <v>1.8421000000000001</v>
      </c>
      <c r="AH11" s="5">
        <v>48.523600000000002</v>
      </c>
      <c r="AI11" s="5">
        <f t="shared" si="16"/>
        <v>4.3955807960293976E-2</v>
      </c>
      <c r="AJ11" s="5">
        <f t="shared" si="17"/>
        <v>0.56962075838930903</v>
      </c>
      <c r="AK11" s="5">
        <v>1.8421000000000001</v>
      </c>
      <c r="AL11" s="5">
        <v>41.053100000000001</v>
      </c>
      <c r="AM11" s="5">
        <f t="shared" si="18"/>
        <v>2.857125131254663E-2</v>
      </c>
      <c r="AN11" s="5">
        <f t="shared" si="19"/>
        <v>0.50682839506172839</v>
      </c>
      <c r="AO11" s="5">
        <v>1.5153000000000001</v>
      </c>
      <c r="AP11" s="5">
        <v>15.8033</v>
      </c>
      <c r="AQ11" s="5">
        <f t="shared" si="20"/>
        <v>3.0418915012526502E-2</v>
      </c>
      <c r="AR11" s="5">
        <f t="shared" si="21"/>
        <v>0.31455362616539678</v>
      </c>
      <c r="AS11" s="5">
        <v>1.5153000000000001</v>
      </c>
      <c r="AT11" s="5">
        <v>15.454800000000001</v>
      </c>
      <c r="AU11" s="5">
        <f t="shared" si="22"/>
        <v>2.2222678483173504E-2</v>
      </c>
      <c r="AV11" s="5">
        <f t="shared" si="23"/>
        <v>0.25998748410279188</v>
      </c>
    </row>
    <row r="12" spans="1:48" ht="20" customHeight="1" x14ac:dyDescent="0.15">
      <c r="A12" s="25">
        <v>1.3777999999999999</v>
      </c>
      <c r="B12" s="4">
        <v>39.950499999999998</v>
      </c>
      <c r="C12" s="5">
        <f t="shared" si="0"/>
        <v>3.0927048260381593E-2</v>
      </c>
      <c r="D12" s="5">
        <f t="shared" si="1"/>
        <v>0.51637048439986089</v>
      </c>
      <c r="E12" s="5">
        <v>1.3777999999999999</v>
      </c>
      <c r="F12" s="5">
        <v>43.108899999999998</v>
      </c>
      <c r="G12" s="5">
        <f t="shared" si="2"/>
        <v>3.3581289240728465E-2</v>
      </c>
      <c r="H12" s="5">
        <f t="shared" si="3"/>
        <v>0.46272256546548218</v>
      </c>
      <c r="I12" s="5">
        <v>1.4187000000000001</v>
      </c>
      <c r="J12" s="5">
        <v>23.165700000000001</v>
      </c>
      <c r="K12" s="5">
        <f t="shared" si="4"/>
        <v>4.522646706281401E-2</v>
      </c>
      <c r="L12" s="5">
        <f t="shared" si="5"/>
        <v>0.37903856537460939</v>
      </c>
      <c r="M12" s="5">
        <v>1.4187000000000001</v>
      </c>
      <c r="N12" s="5">
        <v>52.845399999999998</v>
      </c>
      <c r="O12" s="5">
        <f t="shared" si="6"/>
        <v>2.3376790292708328E-2</v>
      </c>
      <c r="P12" s="5">
        <f t="shared" si="7"/>
        <v>0.66329696701928431</v>
      </c>
      <c r="Q12" s="5">
        <v>1.4187000000000001</v>
      </c>
      <c r="R12" s="5">
        <v>37.418999999999997</v>
      </c>
      <c r="S12" s="5">
        <f t="shared" si="8"/>
        <v>2.9220999903193982E-2</v>
      </c>
      <c r="T12" s="5">
        <f t="shared" si="9"/>
        <v>0.34262718382595314</v>
      </c>
      <c r="U12" s="5">
        <v>1.4187000000000001</v>
      </c>
      <c r="V12" s="5">
        <v>45.057099999999998</v>
      </c>
      <c r="W12" s="5">
        <f t="shared" si="10"/>
        <v>2.3746874089845438E-2</v>
      </c>
      <c r="X12" s="5">
        <f t="shared" si="11"/>
        <v>0.6187360274205862</v>
      </c>
      <c r="Y12" s="5">
        <v>1.9498</v>
      </c>
      <c r="Z12" s="5">
        <v>15.2377</v>
      </c>
      <c r="AA12" s="5">
        <f t="shared" si="12"/>
        <v>3.1578828029975435E-2</v>
      </c>
      <c r="AB12" s="5">
        <f t="shared" si="13"/>
        <v>0.29416409266409266</v>
      </c>
      <c r="AC12" s="5">
        <v>1.9498</v>
      </c>
      <c r="AD12" s="5">
        <v>25.055399999999999</v>
      </c>
      <c r="AE12" s="5">
        <f t="shared" si="14"/>
        <v>3.2846592363984316E-2</v>
      </c>
      <c r="AF12" s="5">
        <f t="shared" si="15"/>
        <v>0.51256380095126064</v>
      </c>
      <c r="AG12" s="5">
        <v>2.0724</v>
      </c>
      <c r="AH12" s="5">
        <v>51.4163</v>
      </c>
      <c r="AI12" s="5">
        <f t="shared" si="16"/>
        <v>4.9451178772549391E-2</v>
      </c>
      <c r="AJ12" s="5">
        <f t="shared" si="17"/>
        <v>0.60357829591316858</v>
      </c>
      <c r="AK12" s="5">
        <v>2.0724</v>
      </c>
      <c r="AL12" s="5">
        <v>44.901499999999999</v>
      </c>
      <c r="AM12" s="5">
        <f t="shared" si="18"/>
        <v>3.2143239357321336E-2</v>
      </c>
      <c r="AN12" s="5">
        <f t="shared" si="19"/>
        <v>0.55433950617283945</v>
      </c>
      <c r="AO12" s="5">
        <v>1.7047000000000001</v>
      </c>
      <c r="AP12" s="5">
        <v>18.2882</v>
      </c>
      <c r="AQ12" s="5">
        <f t="shared" si="20"/>
        <v>3.4221028457634743E-2</v>
      </c>
      <c r="AR12" s="5">
        <f t="shared" si="21"/>
        <v>0.36401382154600681</v>
      </c>
      <c r="AS12" s="5">
        <v>1.7047000000000001</v>
      </c>
      <c r="AT12" s="5">
        <v>22.605</v>
      </c>
      <c r="AU12" s="5">
        <f t="shared" si="22"/>
        <v>2.500032997443798E-2</v>
      </c>
      <c r="AV12" s="5">
        <f t="shared" si="23"/>
        <v>0.38027131235238304</v>
      </c>
    </row>
    <row r="13" spans="1:48" ht="20" customHeight="1" x14ac:dyDescent="0.15">
      <c r="A13" s="25">
        <v>1.5308999999999999</v>
      </c>
      <c r="B13" s="4">
        <v>41.746099999999998</v>
      </c>
      <c r="C13" s="5">
        <f t="shared" si="0"/>
        <v>3.4363636363636367E-2</v>
      </c>
      <c r="D13" s="5">
        <f t="shared" si="1"/>
        <v>0.5395790760767708</v>
      </c>
      <c r="E13" s="5">
        <v>1.5308999999999999</v>
      </c>
      <c r="F13" s="5">
        <v>40.247900000000001</v>
      </c>
      <c r="G13" s="5">
        <f t="shared" si="2"/>
        <v>3.731281441329018E-2</v>
      </c>
      <c r="H13" s="5">
        <f t="shared" si="3"/>
        <v>0.43201314676547492</v>
      </c>
      <c r="I13" s="5">
        <v>1.5763</v>
      </c>
      <c r="J13" s="5">
        <v>24.8443</v>
      </c>
      <c r="K13" s="5">
        <f t="shared" si="4"/>
        <v>5.0250567442809417E-2</v>
      </c>
      <c r="L13" s="5">
        <f t="shared" si="5"/>
        <v>0.40650391871328767</v>
      </c>
      <c r="M13" s="5">
        <v>1.5763</v>
      </c>
      <c r="N13" s="5">
        <v>50.8887</v>
      </c>
      <c r="O13" s="5">
        <f t="shared" si="6"/>
        <v>2.5973662182558775E-2</v>
      </c>
      <c r="P13" s="5">
        <f t="shared" si="7"/>
        <v>0.6387371533861842</v>
      </c>
      <c r="Q13" s="5">
        <v>1.5763</v>
      </c>
      <c r="R13" s="5">
        <v>40.180999999999997</v>
      </c>
      <c r="S13" s="5">
        <f t="shared" si="8"/>
        <v>3.2467091102702947E-2</v>
      </c>
      <c r="T13" s="5">
        <f t="shared" si="9"/>
        <v>0.36791744496941725</v>
      </c>
      <c r="U13" s="5">
        <v>1.5763</v>
      </c>
      <c r="V13" s="5">
        <v>40.610599999999998</v>
      </c>
      <c r="W13" s="5">
        <f t="shared" si="10"/>
        <v>2.6384857706226377E-2</v>
      </c>
      <c r="X13" s="5">
        <f t="shared" si="11"/>
        <v>0.55767551207615362</v>
      </c>
      <c r="Y13" s="5">
        <v>2.1665000000000001</v>
      </c>
      <c r="Z13" s="5">
        <v>16.708500000000001</v>
      </c>
      <c r="AA13" s="5">
        <f t="shared" si="12"/>
        <v>3.5088486473967472E-2</v>
      </c>
      <c r="AB13" s="5">
        <f t="shared" si="13"/>
        <v>0.32255791505791509</v>
      </c>
      <c r="AC13" s="5">
        <v>2.1665000000000001</v>
      </c>
      <c r="AD13" s="5">
        <v>16.339099999999998</v>
      </c>
      <c r="AE13" s="5">
        <f t="shared" si="14"/>
        <v>3.6497149634101972E-2</v>
      </c>
      <c r="AF13" s="5">
        <f t="shared" si="15"/>
        <v>0.33425254436659335</v>
      </c>
      <c r="AG13" s="5">
        <v>2.3026</v>
      </c>
      <c r="AH13" s="5">
        <v>46.628700000000002</v>
      </c>
      <c r="AI13" s="5">
        <f t="shared" si="16"/>
        <v>5.4944163405555024E-2</v>
      </c>
      <c r="AJ13" s="5">
        <f t="shared" si="17"/>
        <v>0.54737644067438473</v>
      </c>
      <c r="AK13" s="5">
        <v>2.3026</v>
      </c>
      <c r="AL13" s="5">
        <v>46.209200000000003</v>
      </c>
      <c r="AM13" s="5">
        <f t="shared" si="18"/>
        <v>3.5713676386879029E-2</v>
      </c>
      <c r="AN13" s="5">
        <f t="shared" si="19"/>
        <v>0.57048395061728396</v>
      </c>
      <c r="AO13" s="5">
        <v>1.8940999999999999</v>
      </c>
      <c r="AP13" s="5">
        <v>19.603000000000002</v>
      </c>
      <c r="AQ13" s="5">
        <f t="shared" si="20"/>
        <v>3.8023141902742981E-2</v>
      </c>
      <c r="AR13" s="5">
        <f t="shared" si="21"/>
        <v>0.39018399535035553</v>
      </c>
      <c r="AS13" s="5">
        <v>1.8940999999999999</v>
      </c>
      <c r="AT13" s="5">
        <v>24.444400000000002</v>
      </c>
      <c r="AU13" s="5">
        <f t="shared" si="22"/>
        <v>2.7777981465702456E-2</v>
      </c>
      <c r="AV13" s="5">
        <f t="shared" si="23"/>
        <v>0.41121451305757989</v>
      </c>
    </row>
    <row r="14" spans="1:48" ht="20" customHeight="1" x14ac:dyDescent="0.15">
      <c r="A14" s="25">
        <v>1.6839999999999999</v>
      </c>
      <c r="B14" s="4">
        <v>35.651400000000002</v>
      </c>
      <c r="C14" s="5">
        <f t="shared" si="0"/>
        <v>3.7800224466891137E-2</v>
      </c>
      <c r="D14" s="5">
        <f t="shared" si="1"/>
        <v>0.46080351153385318</v>
      </c>
      <c r="E14" s="5">
        <v>1.6839999999999999</v>
      </c>
      <c r="F14" s="5">
        <v>41.928400000000003</v>
      </c>
      <c r="G14" s="5">
        <f t="shared" si="2"/>
        <v>4.1044339585851894E-2</v>
      </c>
      <c r="H14" s="5">
        <f t="shared" si="3"/>
        <v>0.45005130759223561</v>
      </c>
      <c r="I14" s="5">
        <v>1.734</v>
      </c>
      <c r="J14" s="5">
        <v>25.814</v>
      </c>
      <c r="K14" s="5">
        <f t="shared" si="4"/>
        <v>5.5277855703756595E-2</v>
      </c>
      <c r="L14" s="5">
        <f t="shared" si="5"/>
        <v>0.42237020796177827</v>
      </c>
      <c r="M14" s="5">
        <v>1.734</v>
      </c>
      <c r="N14" s="5">
        <v>42.654699999999998</v>
      </c>
      <c r="O14" s="5">
        <f t="shared" si="6"/>
        <v>2.8572181833760653E-2</v>
      </c>
      <c r="P14" s="5">
        <f t="shared" si="7"/>
        <v>0.53538686695753024</v>
      </c>
      <c r="Q14" s="5">
        <v>1.734</v>
      </c>
      <c r="R14" s="5">
        <v>46.305999999999997</v>
      </c>
      <c r="S14" s="5">
        <f t="shared" si="8"/>
        <v>3.5715242004749674E-2</v>
      </c>
      <c r="T14" s="5">
        <f t="shared" si="9"/>
        <v>0.42400102552833019</v>
      </c>
      <c r="U14" s="5">
        <v>1.734</v>
      </c>
      <c r="V14" s="5">
        <v>38.825099999999999</v>
      </c>
      <c r="W14" s="5">
        <f t="shared" si="10"/>
        <v>2.9024515170079639E-2</v>
      </c>
      <c r="X14" s="5">
        <f t="shared" si="11"/>
        <v>0.53315655331139833</v>
      </c>
      <c r="Y14" s="5">
        <v>2.3831000000000002</v>
      </c>
      <c r="Z14" s="5">
        <v>17.2621</v>
      </c>
      <c r="AA14" s="5">
        <f t="shared" si="12"/>
        <v>3.8596525324768934E-2</v>
      </c>
      <c r="AB14" s="5">
        <f t="shared" si="13"/>
        <v>0.33324517374517376</v>
      </c>
      <c r="AC14" s="5">
        <v>2.3831000000000002</v>
      </c>
      <c r="AD14" s="5">
        <v>9.9869000000000003</v>
      </c>
      <c r="AE14" s="5">
        <f t="shared" si="14"/>
        <v>4.014602229080471E-2</v>
      </c>
      <c r="AF14" s="5">
        <f t="shared" si="15"/>
        <v>0.20430419884416715</v>
      </c>
      <c r="AG14" s="5">
        <v>2.5329000000000002</v>
      </c>
      <c r="AH14" s="5">
        <v>42.823599999999999</v>
      </c>
      <c r="AI14" s="5">
        <f t="shared" si="16"/>
        <v>6.0439534217810446E-2</v>
      </c>
      <c r="AJ14" s="5">
        <f t="shared" si="17"/>
        <v>0.50270819784518073</v>
      </c>
      <c r="AK14" s="5">
        <v>2.5329000000000002</v>
      </c>
      <c r="AL14" s="5">
        <v>55.095199999999998</v>
      </c>
      <c r="AM14" s="5">
        <f t="shared" si="18"/>
        <v>3.9285664431653738E-2</v>
      </c>
      <c r="AN14" s="5">
        <f t="shared" si="19"/>
        <v>0.6801876543209876</v>
      </c>
      <c r="AO14" s="5">
        <v>2.0834999999999999</v>
      </c>
      <c r="AP14" s="5">
        <v>19.035799999999998</v>
      </c>
      <c r="AQ14" s="5">
        <f t="shared" si="20"/>
        <v>4.1825255347851226E-2</v>
      </c>
      <c r="AR14" s="5">
        <f t="shared" si="21"/>
        <v>0.37889427631945599</v>
      </c>
      <c r="AS14" s="5">
        <v>2.0834999999999999</v>
      </c>
      <c r="AT14" s="5">
        <v>22.581299999999999</v>
      </c>
      <c r="AU14" s="5">
        <f t="shared" si="22"/>
        <v>3.0555632956966932E-2</v>
      </c>
      <c r="AV14" s="5">
        <f t="shared" si="23"/>
        <v>0.37987262046551062</v>
      </c>
    </row>
    <row r="15" spans="1:48" ht="20" customHeight="1" x14ac:dyDescent="0.15">
      <c r="A15" s="25">
        <v>1.8371</v>
      </c>
      <c r="B15" s="4">
        <v>34.104300000000002</v>
      </c>
      <c r="C15" s="5">
        <f t="shared" si="0"/>
        <v>4.1236812570145907E-2</v>
      </c>
      <c r="D15" s="5">
        <f t="shared" si="1"/>
        <v>0.44080684625018901</v>
      </c>
      <c r="E15" s="5">
        <v>1.8371</v>
      </c>
      <c r="F15" s="5">
        <v>43.172400000000003</v>
      </c>
      <c r="G15" s="5">
        <f t="shared" si="2"/>
        <v>4.4775864758413601E-2</v>
      </c>
      <c r="H15" s="5">
        <f t="shared" si="3"/>
        <v>0.46340416214057856</v>
      </c>
      <c r="I15" s="5">
        <v>1.8915999999999999</v>
      </c>
      <c r="J15" s="5">
        <v>23.592500000000001</v>
      </c>
      <c r="K15" s="5">
        <f t="shared" si="4"/>
        <v>6.0301956083752009E-2</v>
      </c>
      <c r="L15" s="5">
        <f t="shared" si="5"/>
        <v>0.38602189243581986</v>
      </c>
      <c r="M15" s="5">
        <v>1.8915999999999999</v>
      </c>
      <c r="N15" s="5">
        <v>42.561</v>
      </c>
      <c r="O15" s="5">
        <f t="shared" si="6"/>
        <v>3.11690537236111E-2</v>
      </c>
      <c r="P15" s="5">
        <f t="shared" si="7"/>
        <v>0.5342107773487903</v>
      </c>
      <c r="Q15" s="5">
        <v>1.8915999999999999</v>
      </c>
      <c r="R15" s="5">
        <v>44.005000000000003</v>
      </c>
      <c r="S15" s="5">
        <f t="shared" si="8"/>
        <v>3.8961333204258639E-2</v>
      </c>
      <c r="T15" s="5">
        <f t="shared" si="9"/>
        <v>0.40293191224407576</v>
      </c>
      <c r="U15" s="5">
        <v>1.8915999999999999</v>
      </c>
      <c r="V15" s="5">
        <v>37.166800000000002</v>
      </c>
      <c r="W15" s="5">
        <f t="shared" si="10"/>
        <v>3.1662498786460581E-2</v>
      </c>
      <c r="X15" s="5">
        <f t="shared" si="11"/>
        <v>0.51038433862666366</v>
      </c>
      <c r="Y15" s="5">
        <v>2.5996999999999999</v>
      </c>
      <c r="Z15" s="5">
        <v>12.4687</v>
      </c>
      <c r="AA15" s="5">
        <f t="shared" si="12"/>
        <v>4.2104564175570382E-2</v>
      </c>
      <c r="AB15" s="5">
        <f t="shared" si="13"/>
        <v>0.24070849420849422</v>
      </c>
      <c r="AC15" s="5">
        <v>2.5996999999999999</v>
      </c>
      <c r="AD15" s="5">
        <v>9.8467000000000002</v>
      </c>
      <c r="AE15" s="5">
        <f t="shared" si="14"/>
        <v>4.3794894947507448E-2</v>
      </c>
      <c r="AF15" s="5">
        <f t="shared" si="15"/>
        <v>0.20143609676264512</v>
      </c>
      <c r="AG15" s="5">
        <v>2.7631999999999999</v>
      </c>
      <c r="AH15" s="5">
        <v>50.280200000000001</v>
      </c>
      <c r="AI15" s="5">
        <f t="shared" si="16"/>
        <v>6.5934905030065855E-2</v>
      </c>
      <c r="AJ15" s="5">
        <f t="shared" si="17"/>
        <v>0.59024156608261003</v>
      </c>
      <c r="AK15" s="5">
        <v>2.7631999999999999</v>
      </c>
      <c r="AL15" s="5">
        <v>57.244900000000001</v>
      </c>
      <c r="AM15" s="5">
        <f t="shared" si="18"/>
        <v>4.2857652476428441E-2</v>
      </c>
      <c r="AN15" s="5">
        <f t="shared" si="19"/>
        <v>0.70672716049382722</v>
      </c>
      <c r="AO15" s="5">
        <v>2.2728999999999999</v>
      </c>
      <c r="AP15" s="5">
        <v>17.866700000000002</v>
      </c>
      <c r="AQ15" s="5">
        <f t="shared" si="20"/>
        <v>4.5627368792959463E-2</v>
      </c>
      <c r="AR15" s="5">
        <f t="shared" si="21"/>
        <v>0.35562415904331973</v>
      </c>
      <c r="AS15" s="5">
        <v>2.2728999999999999</v>
      </c>
      <c r="AT15" s="5">
        <v>16.96</v>
      </c>
      <c r="AU15" s="5">
        <f t="shared" si="22"/>
        <v>3.3333284448231408E-2</v>
      </c>
      <c r="AV15" s="5">
        <f t="shared" si="23"/>
        <v>0.28530862452981276</v>
      </c>
    </row>
    <row r="16" spans="1:48" ht="20" customHeight="1" x14ac:dyDescent="0.15">
      <c r="A16" s="25">
        <v>1.9902</v>
      </c>
      <c r="B16" s="4">
        <v>41.700699999999998</v>
      </c>
      <c r="C16" s="5">
        <f t="shared" si="0"/>
        <v>4.4673400673400677E-2</v>
      </c>
      <c r="D16" s="5">
        <f t="shared" si="1"/>
        <v>0.53899226940371903</v>
      </c>
      <c r="E16" s="5">
        <v>1.9902</v>
      </c>
      <c r="F16" s="5">
        <v>40.807200000000002</v>
      </c>
      <c r="G16" s="5">
        <f t="shared" si="2"/>
        <v>4.8507389930975316E-2</v>
      </c>
      <c r="H16" s="5">
        <f t="shared" si="3"/>
        <v>0.43801656440927572</v>
      </c>
      <c r="I16" s="5">
        <v>2.0491999999999999</v>
      </c>
      <c r="J16" s="5">
        <v>22.767700000000001</v>
      </c>
      <c r="K16" s="5">
        <f t="shared" si="4"/>
        <v>6.5326056463747409E-2</v>
      </c>
      <c r="L16" s="5">
        <f t="shared" si="5"/>
        <v>0.37252646563149372</v>
      </c>
      <c r="M16" s="5">
        <v>2.0491999999999999</v>
      </c>
      <c r="N16" s="5">
        <v>41.0244</v>
      </c>
      <c r="O16" s="5">
        <f t="shared" si="6"/>
        <v>3.3765925613461548E-2</v>
      </c>
      <c r="P16" s="5">
        <f t="shared" si="7"/>
        <v>0.51492391189745801</v>
      </c>
      <c r="Q16" s="5">
        <v>2.0491999999999999</v>
      </c>
      <c r="R16" s="5">
        <v>40.564999999999998</v>
      </c>
      <c r="S16" s="5">
        <f t="shared" si="8"/>
        <v>4.220742440376761E-2</v>
      </c>
      <c r="T16" s="5">
        <f t="shared" si="9"/>
        <v>0.37143354210160051</v>
      </c>
      <c r="U16" s="5">
        <v>2.0491999999999999</v>
      </c>
      <c r="V16" s="5">
        <v>26.296900000000001</v>
      </c>
      <c r="W16" s="5">
        <f t="shared" si="10"/>
        <v>3.4300482402841517E-2</v>
      </c>
      <c r="X16" s="5">
        <f t="shared" si="11"/>
        <v>0.36111599369414399</v>
      </c>
      <c r="Y16" s="5">
        <v>2.8163999999999998</v>
      </c>
      <c r="Z16" s="5">
        <v>9.7317</v>
      </c>
      <c r="AA16" s="5">
        <f t="shared" si="12"/>
        <v>4.5614222619562418E-2</v>
      </c>
      <c r="AB16" s="5">
        <f t="shared" si="13"/>
        <v>0.18787065637065639</v>
      </c>
      <c r="AC16" s="5">
        <v>2.8163999999999998</v>
      </c>
      <c r="AD16" s="5">
        <v>12.1067</v>
      </c>
      <c r="AE16" s="5">
        <f t="shared" si="14"/>
        <v>4.7445452217625098E-2</v>
      </c>
      <c r="AF16" s="5">
        <f t="shared" si="15"/>
        <v>0.24766941134352785</v>
      </c>
      <c r="AG16" s="5">
        <v>2.9933999999999998</v>
      </c>
      <c r="AH16" s="5">
        <v>51.306100000000001</v>
      </c>
      <c r="AI16" s="5">
        <f t="shared" si="16"/>
        <v>7.1427889663071481E-2</v>
      </c>
      <c r="AJ16" s="5">
        <f t="shared" si="17"/>
        <v>0.60228465307598211</v>
      </c>
      <c r="AK16" s="5">
        <v>2.9933999999999998</v>
      </c>
      <c r="AL16" s="5">
        <v>45.472999999999999</v>
      </c>
      <c r="AM16" s="5">
        <f t="shared" si="18"/>
        <v>4.6428089505986141E-2</v>
      </c>
      <c r="AN16" s="5">
        <f t="shared" si="19"/>
        <v>0.56139506172839504</v>
      </c>
      <c r="AO16" s="5">
        <v>2.4622999999999999</v>
      </c>
      <c r="AP16" s="5">
        <v>18.089099999999998</v>
      </c>
      <c r="AQ16" s="5">
        <f t="shared" si="20"/>
        <v>4.9429482238067708E-2</v>
      </c>
      <c r="AR16" s="5">
        <f t="shared" si="21"/>
        <v>0.36005087539111946</v>
      </c>
      <c r="AS16" s="5">
        <v>2.4622999999999999</v>
      </c>
      <c r="AT16" s="5">
        <v>21.131699999999999</v>
      </c>
      <c r="AU16" s="5">
        <f t="shared" si="22"/>
        <v>3.6110935939495888E-2</v>
      </c>
      <c r="AV16" s="5">
        <f t="shared" si="23"/>
        <v>0.35548680784060394</v>
      </c>
    </row>
    <row r="17" spans="1:48" ht="20" customHeight="1" x14ac:dyDescent="0.15">
      <c r="A17" s="25">
        <v>2.1433</v>
      </c>
      <c r="B17" s="4">
        <v>36.811399999999999</v>
      </c>
      <c r="C17" s="5">
        <f t="shared" si="0"/>
        <v>4.8109988776655448E-2</v>
      </c>
      <c r="D17" s="5">
        <f t="shared" si="1"/>
        <v>0.47579680978803868</v>
      </c>
      <c r="E17" s="5">
        <v>2.1433</v>
      </c>
      <c r="F17" s="5">
        <v>47.072800000000001</v>
      </c>
      <c r="G17" s="5">
        <f t="shared" si="2"/>
        <v>5.223891510353703E-2</v>
      </c>
      <c r="H17" s="5">
        <f t="shared" si="3"/>
        <v>0.50527029870035078</v>
      </c>
      <c r="I17" s="5">
        <v>2.2069000000000001</v>
      </c>
      <c r="J17" s="5">
        <v>21.54</v>
      </c>
      <c r="K17" s="5">
        <f t="shared" si="4"/>
        <v>7.0353344724694608E-2</v>
      </c>
      <c r="L17" s="5">
        <f t="shared" si="5"/>
        <v>0.35243876499173715</v>
      </c>
      <c r="M17" s="5">
        <v>2.2069000000000001</v>
      </c>
      <c r="N17" s="5">
        <v>44.792099999999998</v>
      </c>
      <c r="O17" s="5">
        <f t="shared" si="6"/>
        <v>3.6364445264663425E-2</v>
      </c>
      <c r="P17" s="5">
        <f t="shared" si="7"/>
        <v>0.56221476375284296</v>
      </c>
      <c r="Q17" s="5">
        <v>2.2069000000000001</v>
      </c>
      <c r="R17" s="5">
        <v>43.661000000000001</v>
      </c>
      <c r="S17" s="5">
        <f t="shared" si="8"/>
        <v>4.5455575305814337E-2</v>
      </c>
      <c r="T17" s="5">
        <f t="shared" si="9"/>
        <v>0.39978207522982823</v>
      </c>
      <c r="U17" s="5">
        <v>2.2069000000000001</v>
      </c>
      <c r="V17" s="5">
        <v>30.401800000000001</v>
      </c>
      <c r="W17" s="5">
        <f t="shared" si="10"/>
        <v>3.6940139866694789E-2</v>
      </c>
      <c r="X17" s="5">
        <f t="shared" si="11"/>
        <v>0.41748556738971615</v>
      </c>
      <c r="Y17" s="5">
        <v>3.0329999999999999</v>
      </c>
      <c r="Z17" s="5">
        <v>7.8604000000000003</v>
      </c>
      <c r="AA17" s="5">
        <f t="shared" si="12"/>
        <v>4.9122261470363873E-2</v>
      </c>
      <c r="AB17" s="5">
        <f t="shared" si="13"/>
        <v>0.15174517374517377</v>
      </c>
      <c r="AC17" s="5">
        <v>3.0329999999999999</v>
      </c>
      <c r="AD17" s="5">
        <v>15.019399999999999</v>
      </c>
      <c r="AE17" s="5">
        <f t="shared" si="14"/>
        <v>5.1094324874327843E-2</v>
      </c>
      <c r="AF17" s="5">
        <f t="shared" si="15"/>
        <v>0.3072551526619956</v>
      </c>
      <c r="AG17" s="5">
        <v>3.2237</v>
      </c>
      <c r="AH17" s="5">
        <v>53.307699999999997</v>
      </c>
      <c r="AI17" s="5">
        <f t="shared" si="16"/>
        <v>7.692326047532691E-2</v>
      </c>
      <c r="AJ17" s="5">
        <f t="shared" si="17"/>
        <v>0.62578152696810962</v>
      </c>
      <c r="AK17" s="5">
        <v>3.2237</v>
      </c>
      <c r="AL17" s="5">
        <v>47.95</v>
      </c>
      <c r="AM17" s="5">
        <f t="shared" si="18"/>
        <v>5.0000077550760851E-2</v>
      </c>
      <c r="AN17" s="5">
        <f t="shared" si="19"/>
        <v>0.59197530864197534</v>
      </c>
      <c r="AO17" s="5">
        <v>2.6516999999999999</v>
      </c>
      <c r="AP17" s="5">
        <v>20.8964</v>
      </c>
      <c r="AQ17" s="5">
        <f t="shared" si="20"/>
        <v>5.3231595683175946E-2</v>
      </c>
      <c r="AR17" s="5">
        <f t="shared" si="21"/>
        <v>0.41592821713202921</v>
      </c>
      <c r="AS17" s="5">
        <v>2.6516999999999999</v>
      </c>
      <c r="AT17" s="5">
        <v>20.104399999999998</v>
      </c>
      <c r="AU17" s="5">
        <f t="shared" si="22"/>
        <v>3.888858743076036E-2</v>
      </c>
      <c r="AV17" s="5">
        <f t="shared" si="23"/>
        <v>0.33820511267671971</v>
      </c>
    </row>
    <row r="18" spans="1:48" ht="20" customHeight="1" x14ac:dyDescent="0.15">
      <c r="A18" s="25">
        <v>2.2964000000000002</v>
      </c>
      <c r="B18" s="4">
        <v>37.736400000000003</v>
      </c>
      <c r="C18" s="5">
        <f t="shared" si="0"/>
        <v>5.1546576879910225E-2</v>
      </c>
      <c r="D18" s="5">
        <f t="shared" si="1"/>
        <v>0.48775267262004007</v>
      </c>
      <c r="E18" s="5">
        <v>2.2964000000000002</v>
      </c>
      <c r="F18" s="5">
        <v>45.7029</v>
      </c>
      <c r="G18" s="5">
        <f t="shared" si="2"/>
        <v>5.5970440276098751E-2</v>
      </c>
      <c r="H18" s="5">
        <f t="shared" si="3"/>
        <v>0.49056605798831304</v>
      </c>
      <c r="I18" s="5">
        <v>2.3645</v>
      </c>
      <c r="J18" s="5">
        <v>24.619800000000001</v>
      </c>
      <c r="K18" s="5">
        <f t="shared" si="4"/>
        <v>7.5377445104690008E-2</v>
      </c>
      <c r="L18" s="5">
        <f t="shared" si="5"/>
        <v>0.40283063632050009</v>
      </c>
      <c r="M18" s="5">
        <v>2.3645</v>
      </c>
      <c r="N18" s="5">
        <v>47.469700000000003</v>
      </c>
      <c r="O18" s="5">
        <f t="shared" si="6"/>
        <v>3.8961317154513876E-2</v>
      </c>
      <c r="P18" s="5">
        <f t="shared" si="7"/>
        <v>0.59582306189971734</v>
      </c>
      <c r="Q18" s="5">
        <v>2.3645</v>
      </c>
      <c r="R18" s="5">
        <v>46.68</v>
      </c>
      <c r="S18" s="5">
        <f t="shared" si="8"/>
        <v>4.8701666505323302E-2</v>
      </c>
      <c r="T18" s="5">
        <f t="shared" si="9"/>
        <v>0.42742555763102952</v>
      </c>
      <c r="U18" s="5">
        <v>2.3645</v>
      </c>
      <c r="V18" s="5">
        <v>30.9895</v>
      </c>
      <c r="W18" s="5">
        <f t="shared" si="10"/>
        <v>3.9578123483075725E-2</v>
      </c>
      <c r="X18" s="5">
        <f t="shared" si="11"/>
        <v>0.42555601940094367</v>
      </c>
      <c r="Y18" s="5">
        <v>3.2496999999999998</v>
      </c>
      <c r="Z18" s="5">
        <v>7.9196999999999997</v>
      </c>
      <c r="AA18" s="5">
        <f t="shared" si="12"/>
        <v>5.263191991435591E-2</v>
      </c>
      <c r="AB18" s="5">
        <f t="shared" si="13"/>
        <v>0.15288996138996139</v>
      </c>
      <c r="AC18" s="5">
        <v>3.2496999999999998</v>
      </c>
      <c r="AD18" s="5">
        <v>17.436800000000002</v>
      </c>
      <c r="AE18" s="5">
        <f t="shared" si="14"/>
        <v>5.4744882144445492E-2</v>
      </c>
      <c r="AF18" s="5">
        <f t="shared" si="15"/>
        <v>0.35670843348846726</v>
      </c>
      <c r="AG18" s="5">
        <v>3.4540000000000002</v>
      </c>
      <c r="AH18" s="5">
        <v>52.848599999999998</v>
      </c>
      <c r="AI18" s="5">
        <f t="shared" si="16"/>
        <v>8.2418631287582325E-2</v>
      </c>
      <c r="AJ18" s="5">
        <f t="shared" si="17"/>
        <v>0.62039213108287994</v>
      </c>
      <c r="AK18" s="5">
        <v>3.4540000000000002</v>
      </c>
      <c r="AL18" s="5">
        <v>52.3444</v>
      </c>
      <c r="AM18" s="5">
        <f t="shared" si="18"/>
        <v>5.357206559553556E-2</v>
      </c>
      <c r="AN18" s="5">
        <f t="shared" si="19"/>
        <v>0.64622716049382711</v>
      </c>
      <c r="AO18" s="5">
        <v>2.8411</v>
      </c>
      <c r="AP18" s="5">
        <v>21.936199999999999</v>
      </c>
      <c r="AQ18" s="5">
        <f t="shared" si="20"/>
        <v>5.7033709128284191E-2</v>
      </c>
      <c r="AR18" s="5">
        <f t="shared" si="21"/>
        <v>0.43662470840200313</v>
      </c>
      <c r="AS18" s="5">
        <v>2.8411</v>
      </c>
      <c r="AT18" s="5">
        <v>16.541699999999999</v>
      </c>
      <c r="AU18" s="5">
        <f t="shared" si="22"/>
        <v>4.166623892202484E-2</v>
      </c>
      <c r="AV18" s="5">
        <f t="shared" si="23"/>
        <v>0.2782717968387266</v>
      </c>
    </row>
    <row r="19" spans="1:48" ht="20" customHeight="1" x14ac:dyDescent="0.15">
      <c r="A19" s="25">
        <v>2.4495</v>
      </c>
      <c r="B19" s="4">
        <v>37.4392</v>
      </c>
      <c r="C19" s="5">
        <f t="shared" si="0"/>
        <v>5.4983164983164988E-2</v>
      </c>
      <c r="D19" s="5">
        <f t="shared" si="1"/>
        <v>0.4839112862052608</v>
      </c>
      <c r="E19" s="5">
        <v>2.4495</v>
      </c>
      <c r="F19" s="5">
        <v>41.818399999999997</v>
      </c>
      <c r="G19" s="5">
        <f t="shared" si="2"/>
        <v>5.9701965448660459E-2</v>
      </c>
      <c r="H19" s="5">
        <f t="shared" si="3"/>
        <v>0.44887058894246246</v>
      </c>
      <c r="I19" s="5">
        <v>2.5221</v>
      </c>
      <c r="J19" s="5">
        <v>24.2056</v>
      </c>
      <c r="K19" s="5">
        <f t="shared" si="4"/>
        <v>8.0401545484685422E-2</v>
      </c>
      <c r="L19" s="5">
        <f t="shared" si="5"/>
        <v>0.39605347121095608</v>
      </c>
      <c r="M19" s="5">
        <v>2.5221</v>
      </c>
      <c r="N19" s="5">
        <v>46.626800000000003</v>
      </c>
      <c r="O19" s="5">
        <f t="shared" si="6"/>
        <v>4.1558189044364327E-2</v>
      </c>
      <c r="P19" s="5">
        <f t="shared" si="7"/>
        <v>0.58524327608107363</v>
      </c>
      <c r="Q19" s="5">
        <v>2.5221</v>
      </c>
      <c r="R19" s="5">
        <v>39.723999999999997</v>
      </c>
      <c r="S19" s="5">
        <f t="shared" si="8"/>
        <v>5.1947757704832266E-2</v>
      </c>
      <c r="T19" s="5">
        <f t="shared" si="9"/>
        <v>0.36373292312200123</v>
      </c>
      <c r="U19" s="5">
        <v>2.5221</v>
      </c>
      <c r="V19" s="5">
        <v>25.877800000000001</v>
      </c>
      <c r="W19" s="5">
        <f t="shared" si="10"/>
        <v>4.2216107099456668E-2</v>
      </c>
      <c r="X19" s="5">
        <f t="shared" si="11"/>
        <v>0.35536080152483068</v>
      </c>
      <c r="Y19" s="5">
        <v>3.4662999999999999</v>
      </c>
      <c r="Z19" s="5">
        <v>2.9426000000000001</v>
      </c>
      <c r="AA19" s="5">
        <f t="shared" si="12"/>
        <v>5.6139958765157372E-2</v>
      </c>
      <c r="AB19" s="5">
        <f t="shared" si="13"/>
        <v>5.6806949806949815E-2</v>
      </c>
      <c r="AC19" s="5">
        <v>3.4662999999999999</v>
      </c>
      <c r="AD19" s="5">
        <v>15.7692</v>
      </c>
      <c r="AE19" s="5">
        <f t="shared" si="14"/>
        <v>5.8393754801148237E-2</v>
      </c>
      <c r="AF19" s="5">
        <f t="shared" si="15"/>
        <v>0.32259397534905127</v>
      </c>
      <c r="AG19" s="5">
        <v>3.6842000000000001</v>
      </c>
      <c r="AH19" s="5">
        <v>55.016800000000003</v>
      </c>
      <c r="AI19" s="5">
        <f t="shared" si="16"/>
        <v>8.7911615920587952E-2</v>
      </c>
      <c r="AJ19" s="5">
        <f t="shared" si="17"/>
        <v>0.6458447299902097</v>
      </c>
      <c r="AK19" s="5">
        <v>3.6842000000000001</v>
      </c>
      <c r="AL19" s="5">
        <v>44.191800000000001</v>
      </c>
      <c r="AM19" s="5">
        <f t="shared" si="18"/>
        <v>5.714250262509326E-2</v>
      </c>
      <c r="AN19" s="5">
        <f t="shared" si="19"/>
        <v>0.54557777777777783</v>
      </c>
      <c r="AO19" s="5">
        <v>3.0305</v>
      </c>
      <c r="AP19" s="5">
        <v>27.033999999999999</v>
      </c>
      <c r="AQ19" s="5">
        <f t="shared" si="20"/>
        <v>6.0835822573392435E-2</v>
      </c>
      <c r="AR19" s="5">
        <f t="shared" si="21"/>
        <v>0.5380928495792231</v>
      </c>
      <c r="AS19" s="5">
        <v>3.0305</v>
      </c>
      <c r="AT19" s="5">
        <v>16.2193</v>
      </c>
      <c r="AU19" s="5">
        <f t="shared" si="22"/>
        <v>4.4443890413289319E-2</v>
      </c>
      <c r="AV19" s="5">
        <f t="shared" si="23"/>
        <v>0.2728482413818627</v>
      </c>
    </row>
    <row r="20" spans="1:48" ht="20" customHeight="1" x14ac:dyDescent="0.15">
      <c r="A20" s="25">
        <v>2.6025999999999998</v>
      </c>
      <c r="B20" s="4">
        <v>35.886699999999998</v>
      </c>
      <c r="C20" s="5">
        <f t="shared" si="0"/>
        <v>5.8419753086419751E-2</v>
      </c>
      <c r="D20" s="5">
        <f t="shared" si="1"/>
        <v>0.46384482453317194</v>
      </c>
      <c r="E20" s="5">
        <v>2.6025999999999998</v>
      </c>
      <c r="F20" s="5">
        <v>41.275599999999997</v>
      </c>
      <c r="G20" s="5">
        <f t="shared" si="2"/>
        <v>6.3433490621222166E-2</v>
      </c>
      <c r="H20" s="5">
        <f t="shared" si="3"/>
        <v>0.44304427909612765</v>
      </c>
      <c r="I20" s="5">
        <v>2.6797</v>
      </c>
      <c r="J20" s="5">
        <v>25.005500000000001</v>
      </c>
      <c r="K20" s="5">
        <f t="shared" si="4"/>
        <v>8.5425645864680821E-2</v>
      </c>
      <c r="L20" s="5">
        <f t="shared" si="5"/>
        <v>0.40914148272984607</v>
      </c>
      <c r="M20" s="5">
        <v>2.6797</v>
      </c>
      <c r="N20" s="5">
        <v>47.616300000000003</v>
      </c>
      <c r="O20" s="5">
        <f t="shared" si="6"/>
        <v>4.4155060934214771E-2</v>
      </c>
      <c r="P20" s="5">
        <f t="shared" si="7"/>
        <v>0.59766313379556879</v>
      </c>
      <c r="Q20" s="5">
        <v>2.6797</v>
      </c>
      <c r="R20" s="5">
        <v>42.56</v>
      </c>
      <c r="S20" s="5">
        <f t="shared" si="8"/>
        <v>5.5193848904341238E-2</v>
      </c>
      <c r="T20" s="5">
        <f t="shared" si="9"/>
        <v>0.38970076548364652</v>
      </c>
      <c r="U20" s="5">
        <v>2.6797</v>
      </c>
      <c r="V20" s="5">
        <v>28.877500000000001</v>
      </c>
      <c r="W20" s="5">
        <f t="shared" si="10"/>
        <v>4.4854090715837611E-2</v>
      </c>
      <c r="X20" s="5">
        <f t="shared" si="11"/>
        <v>0.3965534761855064</v>
      </c>
      <c r="Y20" s="5">
        <v>3.6829999999999998</v>
      </c>
      <c r="Z20" s="5">
        <v>1.073</v>
      </c>
      <c r="AA20" s="5">
        <f t="shared" si="12"/>
        <v>5.9649617209149408E-2</v>
      </c>
      <c r="AB20" s="5">
        <f t="shared" si="13"/>
        <v>2.0714285714285713E-2</v>
      </c>
      <c r="AC20" s="5">
        <v>3.6829999999999998</v>
      </c>
      <c r="AD20" s="5">
        <v>13.7849</v>
      </c>
      <c r="AE20" s="5">
        <f t="shared" si="14"/>
        <v>6.2044312071265886E-2</v>
      </c>
      <c r="AF20" s="5">
        <f t="shared" si="15"/>
        <v>0.28200071600265947</v>
      </c>
      <c r="AG20" s="5">
        <v>3.9144999999999999</v>
      </c>
      <c r="AH20" s="5">
        <v>49.453400000000002</v>
      </c>
      <c r="AI20" s="5">
        <f t="shared" si="16"/>
        <v>9.3406986732843367E-2</v>
      </c>
      <c r="AJ20" s="5">
        <f t="shared" si="17"/>
        <v>0.58053572308999857</v>
      </c>
      <c r="AK20" s="5">
        <v>3.9144999999999999</v>
      </c>
      <c r="AL20" s="5">
        <v>61.636000000000003</v>
      </c>
      <c r="AM20" s="5">
        <f t="shared" si="18"/>
        <v>6.0714490669867963E-2</v>
      </c>
      <c r="AN20" s="5">
        <f t="shared" si="19"/>
        <v>0.76093827160493832</v>
      </c>
      <c r="AO20" s="5">
        <v>3.2199</v>
      </c>
      <c r="AP20" s="5">
        <v>15.3323</v>
      </c>
      <c r="AQ20" s="5">
        <f t="shared" si="20"/>
        <v>6.463793601850068E-2</v>
      </c>
      <c r="AR20" s="5">
        <f t="shared" si="21"/>
        <v>0.30517870080652226</v>
      </c>
      <c r="AS20" s="5">
        <v>3.2199</v>
      </c>
      <c r="AT20" s="5">
        <v>15.0998</v>
      </c>
      <c r="AU20" s="5">
        <f t="shared" si="22"/>
        <v>4.7221541904553792E-2</v>
      </c>
      <c r="AV20" s="5">
        <f t="shared" si="23"/>
        <v>0.25401551702094732</v>
      </c>
    </row>
    <row r="21" spans="1:48" ht="20" customHeight="1" x14ac:dyDescent="0.15">
      <c r="A21" s="25">
        <v>2.7557</v>
      </c>
      <c r="B21" s="4">
        <v>33.248199999999997</v>
      </c>
      <c r="C21" s="5">
        <f t="shared" si="0"/>
        <v>6.1856341189674528E-2</v>
      </c>
      <c r="D21" s="5">
        <f t="shared" si="1"/>
        <v>0.42974153363345774</v>
      </c>
      <c r="E21" s="5">
        <v>2.7557</v>
      </c>
      <c r="F21" s="5">
        <v>47.6462</v>
      </c>
      <c r="G21" s="5">
        <f t="shared" si="2"/>
        <v>6.716501579378388E-2</v>
      </c>
      <c r="H21" s="5">
        <f t="shared" si="3"/>
        <v>0.51142506300744062</v>
      </c>
      <c r="I21" s="5">
        <v>2.8374000000000001</v>
      </c>
      <c r="J21" s="5">
        <v>29.072800000000001</v>
      </c>
      <c r="K21" s="5">
        <f t="shared" si="4"/>
        <v>9.0452934125628021E-2</v>
      </c>
      <c r="L21" s="5">
        <f t="shared" si="5"/>
        <v>0.47569088796897757</v>
      </c>
      <c r="M21" s="5">
        <v>2.8374000000000001</v>
      </c>
      <c r="N21" s="5">
        <v>46.114400000000003</v>
      </c>
      <c r="O21" s="5">
        <f t="shared" si="6"/>
        <v>4.6753580585416656E-2</v>
      </c>
      <c r="P21" s="5">
        <f t="shared" si="7"/>
        <v>0.57881181060062159</v>
      </c>
      <c r="Q21" s="5">
        <v>2.8374000000000001</v>
      </c>
      <c r="R21" s="5">
        <v>37.039000000000001</v>
      </c>
      <c r="S21" s="5">
        <f t="shared" si="8"/>
        <v>5.8441999806387965E-2</v>
      </c>
      <c r="T21" s="5">
        <f t="shared" si="9"/>
        <v>0.33914771270556349</v>
      </c>
      <c r="U21" s="5">
        <v>2.8374000000000001</v>
      </c>
      <c r="V21" s="5">
        <v>24.494</v>
      </c>
      <c r="W21" s="5">
        <f t="shared" si="10"/>
        <v>4.7493748179690876E-2</v>
      </c>
      <c r="X21" s="5">
        <f t="shared" si="11"/>
        <v>0.33635809352221602</v>
      </c>
      <c r="Y21" s="5">
        <v>3.8996</v>
      </c>
      <c r="Z21" s="5">
        <v>1.4824999999999999</v>
      </c>
      <c r="AA21" s="5">
        <f t="shared" si="12"/>
        <v>6.315765605995087E-2</v>
      </c>
      <c r="AB21" s="5">
        <f t="shared" si="13"/>
        <v>2.8619691119691121E-2</v>
      </c>
      <c r="AC21" s="5">
        <v>3.8996</v>
      </c>
      <c r="AD21" s="5">
        <v>12.4918</v>
      </c>
      <c r="AE21" s="5">
        <f t="shared" si="14"/>
        <v>6.5693184727968632E-2</v>
      </c>
      <c r="AF21" s="5">
        <f t="shared" si="15"/>
        <v>0.25554748631923491</v>
      </c>
      <c r="AG21" s="5">
        <v>4.1447000000000003</v>
      </c>
      <c r="AH21" s="5">
        <v>49.482199999999999</v>
      </c>
      <c r="AI21" s="5">
        <f t="shared" si="16"/>
        <v>9.8899971365849007E-2</v>
      </c>
      <c r="AJ21" s="5">
        <f t="shared" si="17"/>
        <v>0.58087380760643204</v>
      </c>
      <c r="AK21" s="5">
        <v>4.1447000000000003</v>
      </c>
      <c r="AL21" s="5">
        <v>66.849999999999994</v>
      </c>
      <c r="AM21" s="5">
        <f t="shared" si="18"/>
        <v>6.4284927699425662E-2</v>
      </c>
      <c r="AN21" s="5">
        <f t="shared" si="19"/>
        <v>0.82530864197530862</v>
      </c>
      <c r="AO21" s="5">
        <v>3.4094000000000002</v>
      </c>
      <c r="AP21" s="5">
        <v>22.044699999999999</v>
      </c>
      <c r="AQ21" s="5">
        <f t="shared" si="20"/>
        <v>6.8442056915269486E-2</v>
      </c>
      <c r="AR21" s="5">
        <f t="shared" si="21"/>
        <v>0.43878432496556552</v>
      </c>
      <c r="AS21" s="5">
        <v>3.4094000000000002</v>
      </c>
      <c r="AT21" s="5">
        <v>20.92</v>
      </c>
      <c r="AU21" s="5">
        <f t="shared" si="22"/>
        <v>5.000065994887596E-2</v>
      </c>
      <c r="AV21" s="5">
        <f t="shared" si="23"/>
        <v>0.35192549676672658</v>
      </c>
    </row>
    <row r="22" spans="1:48" ht="20" customHeight="1" x14ac:dyDescent="0.15">
      <c r="A22" s="25">
        <v>2.9087999999999998</v>
      </c>
      <c r="B22" s="4">
        <v>34.006799999999998</v>
      </c>
      <c r="C22" s="5">
        <f t="shared" si="0"/>
        <v>6.5292929292929291E-2</v>
      </c>
      <c r="D22" s="5">
        <f t="shared" si="1"/>
        <v>0.43954663368141045</v>
      </c>
      <c r="E22" s="5">
        <v>2.9087999999999998</v>
      </c>
      <c r="F22" s="5">
        <v>35.156399999999998</v>
      </c>
      <c r="G22" s="5">
        <f t="shared" si="2"/>
        <v>7.0896540966345595E-2</v>
      </c>
      <c r="H22" s="5">
        <f t="shared" si="3"/>
        <v>0.3773619739898415</v>
      </c>
      <c r="I22" s="5">
        <v>2.9950000000000001</v>
      </c>
      <c r="J22" s="5">
        <v>24.4968</v>
      </c>
      <c r="K22" s="5">
        <f t="shared" si="4"/>
        <v>9.547703450562342E-2</v>
      </c>
      <c r="L22" s="5">
        <f t="shared" si="5"/>
        <v>0.40081810298280351</v>
      </c>
      <c r="M22" s="5">
        <v>2.9950000000000001</v>
      </c>
      <c r="N22" s="5">
        <v>48.216700000000003</v>
      </c>
      <c r="O22" s="5">
        <f t="shared" si="6"/>
        <v>4.9350452475267099E-2</v>
      </c>
      <c r="P22" s="5">
        <f t="shared" si="7"/>
        <v>0.60519914447953327</v>
      </c>
      <c r="Q22" s="5">
        <v>2.9950000000000001</v>
      </c>
      <c r="R22" s="5">
        <v>38.048999999999999</v>
      </c>
      <c r="S22" s="5">
        <f t="shared" si="8"/>
        <v>6.1688091005896929E-2</v>
      </c>
      <c r="T22" s="5">
        <f t="shared" si="9"/>
        <v>0.34839578068344135</v>
      </c>
      <c r="U22" s="5">
        <v>2.9950000000000001</v>
      </c>
      <c r="V22" s="5">
        <v>20.897300000000001</v>
      </c>
      <c r="W22" s="5">
        <f t="shared" si="10"/>
        <v>5.0131731796071811E-2</v>
      </c>
      <c r="X22" s="5">
        <f t="shared" si="11"/>
        <v>0.2869672567878585</v>
      </c>
      <c r="Y22" s="5">
        <v>4.1162999999999998</v>
      </c>
      <c r="Z22" s="5">
        <v>1.6444000000000001</v>
      </c>
      <c r="AA22" s="5">
        <f t="shared" si="12"/>
        <v>6.6667314503942907E-2</v>
      </c>
      <c r="AB22" s="5">
        <f t="shared" si="13"/>
        <v>3.1745173745173751E-2</v>
      </c>
      <c r="AC22" s="5">
        <v>4.1162999999999998</v>
      </c>
      <c r="AD22" s="5">
        <v>13.2455</v>
      </c>
      <c r="AE22" s="5">
        <f t="shared" si="14"/>
        <v>6.9343741998086281E-2</v>
      </c>
      <c r="AF22" s="5">
        <f t="shared" si="15"/>
        <v>0.27096609215977085</v>
      </c>
      <c r="AG22" s="5">
        <v>4.375</v>
      </c>
      <c r="AH22" s="5">
        <v>50.154600000000002</v>
      </c>
      <c r="AI22" s="5">
        <f t="shared" si="16"/>
        <v>0.10439534217810442</v>
      </c>
      <c r="AJ22" s="5">
        <f t="shared" si="17"/>
        <v>0.58876714194149726</v>
      </c>
      <c r="AK22" s="5">
        <v>4.375</v>
      </c>
      <c r="AL22" s="5">
        <v>49.1661</v>
      </c>
      <c r="AM22" s="5">
        <f t="shared" si="18"/>
        <v>6.7856915744200372E-2</v>
      </c>
      <c r="AN22" s="5">
        <f t="shared" si="19"/>
        <v>0.60698888888888891</v>
      </c>
      <c r="AO22" s="5">
        <v>3.5988000000000002</v>
      </c>
      <c r="AP22" s="5">
        <v>23.079599999999999</v>
      </c>
      <c r="AQ22" s="5">
        <f t="shared" si="20"/>
        <v>7.2244170360377724E-2</v>
      </c>
      <c r="AR22" s="5">
        <f t="shared" si="21"/>
        <v>0.45938328516492699</v>
      </c>
      <c r="AS22" s="5">
        <v>3.5988000000000002</v>
      </c>
      <c r="AT22" s="5">
        <v>20.6617</v>
      </c>
      <c r="AU22" s="5">
        <f t="shared" si="22"/>
        <v>5.2778311440140439E-2</v>
      </c>
      <c r="AV22" s="5">
        <f t="shared" si="23"/>
        <v>0.34758025987309149</v>
      </c>
    </row>
    <row r="23" spans="1:48" ht="20" customHeight="1" x14ac:dyDescent="0.15">
      <c r="A23" s="25">
        <v>3.0619000000000001</v>
      </c>
      <c r="B23" s="4">
        <v>35.040199999999999</v>
      </c>
      <c r="C23" s="5">
        <f t="shared" si="0"/>
        <v>6.8729517396184076E-2</v>
      </c>
      <c r="D23" s="5">
        <f t="shared" si="1"/>
        <v>0.45290359438475125</v>
      </c>
      <c r="E23" s="5">
        <v>3.0619000000000001</v>
      </c>
      <c r="F23" s="5">
        <v>33.465600000000002</v>
      </c>
      <c r="G23" s="5">
        <f t="shared" si="2"/>
        <v>7.4628066138907309E-2</v>
      </c>
      <c r="H23" s="5">
        <f t="shared" si="3"/>
        <v>0.35921325496223849</v>
      </c>
      <c r="I23" s="5">
        <v>3.1526000000000001</v>
      </c>
      <c r="J23" s="5">
        <v>21.813600000000001</v>
      </c>
      <c r="K23" s="5">
        <f t="shared" si="4"/>
        <v>0.10050113488561883</v>
      </c>
      <c r="L23" s="5">
        <f t="shared" si="5"/>
        <v>0.35691542451363784</v>
      </c>
      <c r="M23" s="5">
        <v>3.1526000000000001</v>
      </c>
      <c r="N23" s="5">
        <v>50.820399999999999</v>
      </c>
      <c r="O23" s="5">
        <f t="shared" si="6"/>
        <v>5.194732436511755E-2</v>
      </c>
      <c r="P23" s="5">
        <f t="shared" si="7"/>
        <v>0.63787987568845794</v>
      </c>
      <c r="Q23" s="5">
        <v>3.1526000000000001</v>
      </c>
      <c r="R23" s="5">
        <v>36.555</v>
      </c>
      <c r="S23" s="5">
        <f t="shared" si="8"/>
        <v>6.4934182205405894E-2</v>
      </c>
      <c r="T23" s="5">
        <f t="shared" si="9"/>
        <v>0.33471596527854081</v>
      </c>
      <c r="U23" s="5">
        <v>3.1526000000000001</v>
      </c>
      <c r="V23" s="5">
        <v>30.293600000000001</v>
      </c>
      <c r="W23" s="5">
        <f t="shared" si="10"/>
        <v>5.2769715412452754E-2</v>
      </c>
      <c r="X23" s="5">
        <f t="shared" si="11"/>
        <v>0.41599973634051624</v>
      </c>
      <c r="Y23" s="5">
        <v>4.3329000000000004</v>
      </c>
      <c r="Z23" s="5">
        <v>0.70420000000000005</v>
      </c>
      <c r="AA23" s="5">
        <f t="shared" si="12"/>
        <v>7.0175353354744369E-2</v>
      </c>
      <c r="AB23" s="5">
        <f t="shared" si="13"/>
        <v>1.3594594594594596E-2</v>
      </c>
      <c r="AC23" s="5">
        <v>4.3329000000000004</v>
      </c>
      <c r="AD23" s="5">
        <v>15.315099999999999</v>
      </c>
      <c r="AE23" s="5">
        <f t="shared" si="14"/>
        <v>7.2992614654789026E-2</v>
      </c>
      <c r="AF23" s="5">
        <f t="shared" si="15"/>
        <v>0.31330435227330844</v>
      </c>
      <c r="AG23" s="5">
        <v>4.6052999999999997</v>
      </c>
      <c r="AH23" s="5">
        <v>53.1053</v>
      </c>
      <c r="AI23" s="5">
        <f t="shared" si="16"/>
        <v>0.10989071299035982</v>
      </c>
      <c r="AJ23" s="5">
        <f t="shared" si="17"/>
        <v>0.62340554411650773</v>
      </c>
      <c r="AK23" s="5">
        <v>4.6052999999999997</v>
      </c>
      <c r="AL23" s="5">
        <v>50.1633</v>
      </c>
      <c r="AM23" s="5">
        <f t="shared" si="18"/>
        <v>7.1428903788975068E-2</v>
      </c>
      <c r="AN23" s="5">
        <f t="shared" si="19"/>
        <v>0.61929999999999996</v>
      </c>
      <c r="AO23" s="5">
        <v>3.7881999999999998</v>
      </c>
      <c r="AP23" s="5">
        <v>23.416</v>
      </c>
      <c r="AQ23" s="5">
        <f t="shared" si="20"/>
        <v>7.6046283805485962E-2</v>
      </c>
      <c r="AR23" s="5">
        <f t="shared" si="21"/>
        <v>0.4660790917269767</v>
      </c>
      <c r="AS23" s="5">
        <v>3.7881999999999998</v>
      </c>
      <c r="AT23" s="5">
        <v>21.3704</v>
      </c>
      <c r="AU23" s="5">
        <f t="shared" si="22"/>
        <v>5.5555962931404912E-2</v>
      </c>
      <c r="AV23" s="5">
        <f t="shared" si="23"/>
        <v>0.35950232486155131</v>
      </c>
    </row>
    <row r="24" spans="1:48" ht="20" customHeight="1" x14ac:dyDescent="0.15">
      <c r="A24" s="25">
        <v>3.2149000000000001</v>
      </c>
      <c r="B24" s="4">
        <v>33.597099999999998</v>
      </c>
      <c r="C24" s="5">
        <f t="shared" si="0"/>
        <v>7.2163860830527504E-2</v>
      </c>
      <c r="D24" s="5">
        <f t="shared" si="1"/>
        <v>0.43425115584111751</v>
      </c>
      <c r="E24" s="5">
        <v>3.2149000000000001</v>
      </c>
      <c r="F24" s="5">
        <v>45.301499999999997</v>
      </c>
      <c r="G24" s="5">
        <f t="shared" si="2"/>
        <v>7.8357153999142073E-2</v>
      </c>
      <c r="H24" s="5">
        <f t="shared" si="3"/>
        <v>0.48625750829723191</v>
      </c>
      <c r="I24" s="5">
        <v>3.3102999999999998</v>
      </c>
      <c r="J24" s="5">
        <v>24.540299999999998</v>
      </c>
      <c r="K24" s="5">
        <f t="shared" si="4"/>
        <v>0.10552842314656601</v>
      </c>
      <c r="L24" s="5">
        <f t="shared" si="5"/>
        <v>0.40152985257784252</v>
      </c>
      <c r="M24" s="5">
        <v>3.3102999999999998</v>
      </c>
      <c r="N24" s="5">
        <v>51.344099999999997</v>
      </c>
      <c r="O24" s="5">
        <f t="shared" si="6"/>
        <v>5.4545844016319421E-2</v>
      </c>
      <c r="P24" s="5">
        <f t="shared" si="7"/>
        <v>0.64445317481436104</v>
      </c>
      <c r="Q24" s="5">
        <v>3.3102999999999998</v>
      </c>
      <c r="R24" s="5">
        <v>31.628</v>
      </c>
      <c r="S24" s="5">
        <f t="shared" si="8"/>
        <v>6.8182333107452614E-2</v>
      </c>
      <c r="T24" s="5">
        <f t="shared" si="9"/>
        <v>0.28960187525180381</v>
      </c>
      <c r="U24" s="5">
        <v>3.3102999999999998</v>
      </c>
      <c r="V24" s="5">
        <v>30.750900000000001</v>
      </c>
      <c r="W24" s="5">
        <f t="shared" si="10"/>
        <v>5.5409372876306012E-2</v>
      </c>
      <c r="X24" s="5">
        <f t="shared" si="11"/>
        <v>0.42227950102442696</v>
      </c>
      <c r="Y24" s="5">
        <v>4.5495999999999999</v>
      </c>
      <c r="Z24" s="5">
        <v>2.1100000000000001E-2</v>
      </c>
      <c r="AA24" s="5">
        <f t="shared" si="12"/>
        <v>7.3685011798736391E-2</v>
      </c>
      <c r="AB24" s="5">
        <f t="shared" si="13"/>
        <v>4.0733590733590735E-4</v>
      </c>
      <c r="AC24" s="5">
        <v>4.5495999999999999</v>
      </c>
      <c r="AD24" s="5">
        <v>11.799300000000001</v>
      </c>
      <c r="AE24" s="5">
        <f t="shared" si="14"/>
        <v>7.6643171924906675E-2</v>
      </c>
      <c r="AF24" s="5">
        <f t="shared" si="15"/>
        <v>0.24138086227177416</v>
      </c>
      <c r="AG24" s="5">
        <v>4.8354999999999997</v>
      </c>
      <c r="AH24" s="5">
        <v>46.0473</v>
      </c>
      <c r="AI24" s="5">
        <f t="shared" si="16"/>
        <v>0.11538369762336545</v>
      </c>
      <c r="AJ24" s="5">
        <f t="shared" si="17"/>
        <v>0.54055135949888367</v>
      </c>
      <c r="AK24" s="5">
        <v>4.8354999999999997</v>
      </c>
      <c r="AL24" s="5">
        <v>56.424999999999997</v>
      </c>
      <c r="AM24" s="5">
        <f t="shared" si="18"/>
        <v>7.4999340818532767E-2</v>
      </c>
      <c r="AN24" s="5">
        <f t="shared" si="19"/>
        <v>0.69660493827160486</v>
      </c>
      <c r="AO24" s="5">
        <v>3.9775999999999998</v>
      </c>
      <c r="AP24" s="5">
        <v>17.272400000000001</v>
      </c>
      <c r="AQ24" s="5">
        <f t="shared" si="20"/>
        <v>7.98483972505942E-2</v>
      </c>
      <c r="AR24" s="5">
        <f t="shared" si="21"/>
        <v>0.34379503347903284</v>
      </c>
      <c r="AS24" s="5">
        <v>3.9775999999999998</v>
      </c>
      <c r="AT24" s="5">
        <v>20.966699999999999</v>
      </c>
      <c r="AU24" s="5">
        <f t="shared" si="22"/>
        <v>5.8333614422669385E-2</v>
      </c>
      <c r="AV24" s="5">
        <f t="shared" si="23"/>
        <v>0.35271110483073259</v>
      </c>
    </row>
    <row r="25" spans="1:48" ht="20" customHeight="1" x14ac:dyDescent="0.15">
      <c r="A25" s="25">
        <v>3.3679999999999999</v>
      </c>
      <c r="B25" s="4">
        <v>37.012799999999999</v>
      </c>
      <c r="C25" s="5">
        <f t="shared" si="0"/>
        <v>7.5600448933782274E-2</v>
      </c>
      <c r="D25" s="5">
        <f t="shared" si="1"/>
        <v>0.47839995657113604</v>
      </c>
      <c r="E25" s="5">
        <v>3.3679999999999999</v>
      </c>
      <c r="F25" s="5">
        <v>39.0319</v>
      </c>
      <c r="G25" s="5">
        <f t="shared" si="2"/>
        <v>8.2088679171703788E-2</v>
      </c>
      <c r="H25" s="5">
        <f t="shared" si="3"/>
        <v>0.41896083878252877</v>
      </c>
      <c r="I25" s="5">
        <v>3.4679000000000002</v>
      </c>
      <c r="J25" s="5">
        <v>29.192399999999999</v>
      </c>
      <c r="K25" s="5">
        <f t="shared" si="4"/>
        <v>0.11055252352656143</v>
      </c>
      <c r="L25" s="5">
        <f t="shared" si="5"/>
        <v>0.47764779030384347</v>
      </c>
      <c r="M25" s="5">
        <v>3.4679000000000002</v>
      </c>
      <c r="N25" s="5">
        <v>50.475099999999998</v>
      </c>
      <c r="O25" s="5">
        <f t="shared" si="6"/>
        <v>5.7142715906169879E-2</v>
      </c>
      <c r="P25" s="5">
        <f t="shared" si="7"/>
        <v>0.63354579092967556</v>
      </c>
      <c r="Q25" s="5">
        <v>3.4679000000000002</v>
      </c>
      <c r="R25" s="5">
        <v>34.49</v>
      </c>
      <c r="S25" s="5">
        <f t="shared" si="8"/>
        <v>7.1428424306961599E-2</v>
      </c>
      <c r="T25" s="5">
        <f t="shared" si="9"/>
        <v>0.31580778669010734</v>
      </c>
      <c r="U25" s="5">
        <v>3.4679000000000002</v>
      </c>
      <c r="V25" s="5">
        <v>26.726299999999998</v>
      </c>
      <c r="W25" s="5">
        <f t="shared" si="10"/>
        <v>5.8047356492686962E-2</v>
      </c>
      <c r="X25" s="5">
        <f t="shared" si="11"/>
        <v>0.36701262819069169</v>
      </c>
      <c r="Y25" s="5">
        <v>4.7662000000000004</v>
      </c>
      <c r="Z25" s="5">
        <v>0.34960000000000002</v>
      </c>
      <c r="AA25" s="5">
        <f t="shared" si="12"/>
        <v>7.7193050649537867E-2</v>
      </c>
      <c r="AB25" s="5">
        <f t="shared" si="13"/>
        <v>6.7490347490347501E-3</v>
      </c>
      <c r="AC25" s="5">
        <v>4.7662000000000004</v>
      </c>
      <c r="AD25" s="5">
        <v>9.2628000000000004</v>
      </c>
      <c r="AE25" s="5">
        <f t="shared" si="14"/>
        <v>8.029204458160942E-2</v>
      </c>
      <c r="AF25" s="5">
        <f t="shared" si="15"/>
        <v>0.18949112668132767</v>
      </c>
      <c r="AG25" s="5">
        <v>5.0658000000000003</v>
      </c>
      <c r="AH25" s="5">
        <v>47.094900000000003</v>
      </c>
      <c r="AI25" s="5">
        <f t="shared" si="16"/>
        <v>0.12087906843562089</v>
      </c>
      <c r="AJ25" s="5">
        <f t="shared" si="17"/>
        <v>0.55284918378415182</v>
      </c>
      <c r="AK25" s="5">
        <v>5.0658000000000003</v>
      </c>
      <c r="AL25" s="5">
        <v>61.024500000000003</v>
      </c>
      <c r="AM25" s="5">
        <f t="shared" si="18"/>
        <v>7.8571328863307477E-2</v>
      </c>
      <c r="AN25" s="5">
        <f t="shared" si="19"/>
        <v>0.75338888888888889</v>
      </c>
      <c r="AO25" s="5">
        <v>4.1669999999999998</v>
      </c>
      <c r="AP25" s="5">
        <v>15.7598</v>
      </c>
      <c r="AQ25" s="5">
        <f t="shared" si="20"/>
        <v>8.3650510695702451E-2</v>
      </c>
      <c r="AR25" s="5">
        <f t="shared" si="21"/>
        <v>0.31368778910995931</v>
      </c>
      <c r="AS25" s="5">
        <v>4.1669999999999998</v>
      </c>
      <c r="AT25" s="5">
        <v>22.805199999999999</v>
      </c>
      <c r="AU25" s="5">
        <f t="shared" si="22"/>
        <v>6.1111265913933864E-2</v>
      </c>
      <c r="AV25" s="5">
        <f t="shared" si="23"/>
        <v>0.38363916533769371</v>
      </c>
    </row>
    <row r="26" spans="1:48" ht="20" customHeight="1" x14ac:dyDescent="0.15">
      <c r="A26" s="25">
        <v>3.5211000000000001</v>
      </c>
      <c r="B26" s="4">
        <v>34.205599999999997</v>
      </c>
      <c r="C26" s="5">
        <f t="shared" si="0"/>
        <v>7.9037037037037045E-2</v>
      </c>
      <c r="D26" s="5">
        <f t="shared" si="1"/>
        <v>0.44211617479600707</v>
      </c>
      <c r="E26" s="5">
        <v>3.5211000000000001</v>
      </c>
      <c r="F26" s="5">
        <v>34.924399999999999</v>
      </c>
      <c r="G26" s="5">
        <f t="shared" si="2"/>
        <v>8.5820204344265502E-2</v>
      </c>
      <c r="H26" s="5">
        <f t="shared" si="3"/>
        <v>0.37487173101941101</v>
      </c>
      <c r="I26" s="5">
        <v>3.6255000000000002</v>
      </c>
      <c r="J26" s="5">
        <v>27.436499999999999</v>
      </c>
      <c r="K26" s="5">
        <f t="shared" si="4"/>
        <v>0.11557662390655683</v>
      </c>
      <c r="L26" s="5">
        <f t="shared" si="5"/>
        <v>0.44891764975375098</v>
      </c>
      <c r="M26" s="5">
        <v>3.6255000000000002</v>
      </c>
      <c r="N26" s="5">
        <v>53.653100000000002</v>
      </c>
      <c r="O26" s="5">
        <f t="shared" si="6"/>
        <v>5.973958779602033E-2</v>
      </c>
      <c r="P26" s="5">
        <f t="shared" si="7"/>
        <v>0.67343493475652316</v>
      </c>
      <c r="Q26" s="5">
        <v>3.6255000000000002</v>
      </c>
      <c r="R26" s="5">
        <v>36.402000000000001</v>
      </c>
      <c r="S26" s="5">
        <f t="shared" si="8"/>
        <v>7.4674515506470557E-2</v>
      </c>
      <c r="T26" s="5">
        <f t="shared" si="9"/>
        <v>0.33331502032743654</v>
      </c>
      <c r="U26" s="5">
        <v>3.6255000000000002</v>
      </c>
      <c r="V26" s="5">
        <v>29.9438</v>
      </c>
      <c r="W26" s="5">
        <f t="shared" si="10"/>
        <v>6.0685340109067898E-2</v>
      </c>
      <c r="X26" s="5">
        <f t="shared" si="11"/>
        <v>0.41119619012045938</v>
      </c>
      <c r="Y26" s="5">
        <v>4.9828000000000001</v>
      </c>
      <c r="Z26" s="5">
        <v>0.18840000000000001</v>
      </c>
      <c r="AA26" s="5">
        <f t="shared" si="12"/>
        <v>8.0701089500339315E-2</v>
      </c>
      <c r="AB26" s="5">
        <f t="shared" si="13"/>
        <v>3.6370656370656373E-3</v>
      </c>
      <c r="AC26" s="5">
        <v>4.9828000000000001</v>
      </c>
      <c r="AD26" s="5">
        <v>6.8144</v>
      </c>
      <c r="AE26" s="5">
        <f t="shared" si="14"/>
        <v>8.3940917238312152E-2</v>
      </c>
      <c r="AF26" s="5">
        <f t="shared" si="15"/>
        <v>0.13940367207078197</v>
      </c>
      <c r="AG26" s="5">
        <v>5.2961</v>
      </c>
      <c r="AH26" s="5">
        <v>54.1721</v>
      </c>
      <c r="AI26" s="5">
        <f t="shared" si="16"/>
        <v>0.12637443924787631</v>
      </c>
      <c r="AJ26" s="5">
        <f t="shared" si="17"/>
        <v>0.63592875807939819</v>
      </c>
      <c r="AK26" s="5">
        <v>5.2961</v>
      </c>
      <c r="AL26" s="5">
        <v>50.354100000000003</v>
      </c>
      <c r="AM26" s="5">
        <f t="shared" si="18"/>
        <v>8.2143316908082187E-2</v>
      </c>
      <c r="AN26" s="5">
        <f t="shared" si="19"/>
        <v>0.62165555555555563</v>
      </c>
      <c r="AO26" s="5">
        <v>4.3563999999999998</v>
      </c>
      <c r="AP26" s="5">
        <v>13.4483</v>
      </c>
      <c r="AQ26" s="5">
        <f t="shared" si="20"/>
        <v>8.7452624140810689E-2</v>
      </c>
      <c r="AR26" s="5">
        <f t="shared" si="21"/>
        <v>0.26767899937102413</v>
      </c>
      <c r="AS26" s="5">
        <v>4.3563999999999998</v>
      </c>
      <c r="AT26" s="5">
        <v>20.415400000000002</v>
      </c>
      <c r="AU26" s="5">
        <f t="shared" si="22"/>
        <v>6.3888917405198337E-2</v>
      </c>
      <c r="AV26" s="5">
        <f t="shared" si="23"/>
        <v>0.34343689228926527</v>
      </c>
    </row>
    <row r="27" spans="1:48" ht="20" customHeight="1" x14ac:dyDescent="0.15">
      <c r="A27" s="25">
        <v>3.6741999999999999</v>
      </c>
      <c r="B27" s="4">
        <v>32.819600000000001</v>
      </c>
      <c r="C27" s="5">
        <f t="shared" si="0"/>
        <v>8.2473625140291815E-2</v>
      </c>
      <c r="D27" s="5">
        <f t="shared" si="1"/>
        <v>0.42420176843367857</v>
      </c>
      <c r="E27" s="5">
        <v>3.6741999999999999</v>
      </c>
      <c r="F27" s="5">
        <v>33.761899999999997</v>
      </c>
      <c r="G27" s="5">
        <f t="shared" si="2"/>
        <v>8.9551729516827203E-2</v>
      </c>
      <c r="H27" s="5">
        <f t="shared" si="3"/>
        <v>0.36239368165249086</v>
      </c>
      <c r="I27" s="5">
        <v>3.7831999999999999</v>
      </c>
      <c r="J27" s="5">
        <v>29.206299999999999</v>
      </c>
      <c r="K27" s="5">
        <f t="shared" si="4"/>
        <v>0.12060391216750402</v>
      </c>
      <c r="L27" s="5">
        <f t="shared" si="5"/>
        <v>0.47787522293306284</v>
      </c>
      <c r="M27" s="5">
        <v>3.7831999999999999</v>
      </c>
      <c r="N27" s="5">
        <v>53.670400000000001</v>
      </c>
      <c r="O27" s="5">
        <f t="shared" si="6"/>
        <v>6.23381074472222E-2</v>
      </c>
      <c r="P27" s="5">
        <f t="shared" si="7"/>
        <v>0.67365207830221363</v>
      </c>
      <c r="Q27" s="5">
        <v>3.7831999999999999</v>
      </c>
      <c r="R27" s="5">
        <v>34.04</v>
      </c>
      <c r="S27" s="5">
        <f t="shared" si="8"/>
        <v>7.7922666408517277E-2</v>
      </c>
      <c r="T27" s="5">
        <f t="shared" si="9"/>
        <v>0.31168736036333</v>
      </c>
      <c r="U27" s="5">
        <v>3.7831999999999999</v>
      </c>
      <c r="V27" s="5">
        <v>29.733699999999999</v>
      </c>
      <c r="W27" s="5">
        <f t="shared" si="10"/>
        <v>6.3324997572921163E-2</v>
      </c>
      <c r="X27" s="5">
        <f t="shared" si="11"/>
        <v>0.4083110412901737</v>
      </c>
      <c r="Y27" s="5">
        <v>5.1994999999999996</v>
      </c>
      <c r="Z27" s="5">
        <v>1.8049999999999999</v>
      </c>
      <c r="AA27" s="5">
        <f t="shared" si="12"/>
        <v>8.4210747944331338E-2</v>
      </c>
      <c r="AB27" s="5">
        <f t="shared" si="13"/>
        <v>3.4845559845559849E-2</v>
      </c>
      <c r="AC27" s="5">
        <v>5.1994999999999996</v>
      </c>
      <c r="AD27" s="5">
        <v>9.8627000000000002</v>
      </c>
      <c r="AE27" s="5">
        <f t="shared" si="14"/>
        <v>8.7591474508429801E-2</v>
      </c>
      <c r="AF27" s="5">
        <f t="shared" si="15"/>
        <v>0.20176341226410269</v>
      </c>
      <c r="AG27" s="5">
        <v>5.5263</v>
      </c>
      <c r="AH27" s="5">
        <v>54.6374</v>
      </c>
      <c r="AI27" s="5">
        <f t="shared" si="16"/>
        <v>0.13186742388088193</v>
      </c>
      <c r="AJ27" s="5">
        <f t="shared" si="17"/>
        <v>0.64139093604802677</v>
      </c>
      <c r="AK27" s="5">
        <v>5.5263</v>
      </c>
      <c r="AL27" s="5">
        <v>51.171399999999998</v>
      </c>
      <c r="AM27" s="5">
        <f t="shared" si="18"/>
        <v>8.5713753937639886E-2</v>
      </c>
      <c r="AN27" s="5">
        <f t="shared" si="19"/>
        <v>0.63174567901234568</v>
      </c>
      <c r="AO27" s="5">
        <v>4.5457999999999998</v>
      </c>
      <c r="AP27" s="5">
        <v>12.2805</v>
      </c>
      <c r="AQ27" s="5">
        <f t="shared" si="20"/>
        <v>9.1254737585918927E-2</v>
      </c>
      <c r="AR27" s="5">
        <f t="shared" si="21"/>
        <v>0.24443475768505027</v>
      </c>
      <c r="AS27" s="5">
        <v>4.5457999999999998</v>
      </c>
      <c r="AT27" s="5">
        <v>17.84</v>
      </c>
      <c r="AU27" s="5">
        <f t="shared" si="22"/>
        <v>6.6666568896462816E-2</v>
      </c>
      <c r="AV27" s="5">
        <f t="shared" si="23"/>
        <v>0.3001123739157936</v>
      </c>
    </row>
    <row r="28" spans="1:48" ht="20" customHeight="1" x14ac:dyDescent="0.15">
      <c r="A28" s="25">
        <v>3.8273000000000001</v>
      </c>
      <c r="B28" s="4">
        <v>33.502499999999998</v>
      </c>
      <c r="C28" s="5">
        <f t="shared" si="0"/>
        <v>8.5910213243546585E-2</v>
      </c>
      <c r="D28" s="5">
        <f t="shared" si="1"/>
        <v>0.43302842651797446</v>
      </c>
      <c r="E28" s="5">
        <v>3.8273000000000001</v>
      </c>
      <c r="F28" s="5">
        <v>36.741100000000003</v>
      </c>
      <c r="G28" s="5">
        <f t="shared" si="2"/>
        <v>9.3283254689388931E-2</v>
      </c>
      <c r="H28" s="5">
        <f t="shared" si="3"/>
        <v>0.39437183621070893</v>
      </c>
      <c r="I28" s="5">
        <v>3.9407999999999999</v>
      </c>
      <c r="J28" s="5">
        <v>30.171399999999998</v>
      </c>
      <c r="K28" s="5">
        <f t="shared" si="4"/>
        <v>0.12562801254749942</v>
      </c>
      <c r="L28" s="5">
        <f t="shared" si="5"/>
        <v>0.49366624670713549</v>
      </c>
      <c r="M28" s="5">
        <v>3.9407999999999999</v>
      </c>
      <c r="N28" s="5">
        <v>46.405000000000001</v>
      </c>
      <c r="O28" s="5">
        <f t="shared" si="6"/>
        <v>6.4934979337072651E-2</v>
      </c>
      <c r="P28" s="5">
        <f t="shared" si="7"/>
        <v>0.58245932010222068</v>
      </c>
      <c r="Q28" s="5">
        <v>3.9407999999999999</v>
      </c>
      <c r="R28" s="5">
        <v>30.324999999999999</v>
      </c>
      <c r="S28" s="5">
        <f t="shared" si="8"/>
        <v>8.1168757608026249E-2</v>
      </c>
      <c r="T28" s="5">
        <f t="shared" si="9"/>
        <v>0.27767095191004648</v>
      </c>
      <c r="U28" s="5">
        <v>3.9407999999999999</v>
      </c>
      <c r="V28" s="5">
        <v>29.180399999999999</v>
      </c>
      <c r="W28" s="5">
        <f t="shared" si="10"/>
        <v>6.5962981189302106E-2</v>
      </c>
      <c r="X28" s="5">
        <f t="shared" si="11"/>
        <v>0.40071297918737947</v>
      </c>
      <c r="Y28" s="5">
        <v>5.4161000000000001</v>
      </c>
      <c r="Z28" s="5">
        <v>0.20069999999999999</v>
      </c>
      <c r="AA28" s="5">
        <f t="shared" si="12"/>
        <v>8.77187867951328E-2</v>
      </c>
      <c r="AB28" s="5">
        <f t="shared" si="13"/>
        <v>3.8745173745173746E-3</v>
      </c>
      <c r="AC28" s="5">
        <v>5.4161000000000001</v>
      </c>
      <c r="AD28" s="5">
        <v>8.8539999999999992</v>
      </c>
      <c r="AE28" s="5">
        <f t="shared" si="14"/>
        <v>9.1240347165132546E-2</v>
      </c>
      <c r="AF28" s="5">
        <f t="shared" si="15"/>
        <v>0.18112821561908657</v>
      </c>
      <c r="AG28" s="5">
        <v>5.7565999999999997</v>
      </c>
      <c r="AH28" s="5">
        <v>51.952500000000001</v>
      </c>
      <c r="AI28" s="5">
        <f t="shared" si="16"/>
        <v>0.13736279469313734</v>
      </c>
      <c r="AJ28" s="5">
        <f t="shared" si="17"/>
        <v>0.6098727722226005</v>
      </c>
      <c r="AK28" s="5">
        <v>5.7565999999999997</v>
      </c>
      <c r="AL28" s="5">
        <v>52.744900000000001</v>
      </c>
      <c r="AM28" s="5">
        <f t="shared" si="18"/>
        <v>8.9285741982414582E-2</v>
      </c>
      <c r="AN28" s="5">
        <f t="shared" si="19"/>
        <v>0.65117160493827164</v>
      </c>
      <c r="AO28" s="5">
        <v>4.7351999999999999</v>
      </c>
      <c r="AP28" s="5">
        <v>14.516400000000001</v>
      </c>
      <c r="AQ28" s="5">
        <f t="shared" si="20"/>
        <v>9.5056851031027165E-2</v>
      </c>
      <c r="AR28" s="5">
        <f t="shared" si="21"/>
        <v>0.28893878233453557</v>
      </c>
      <c r="AS28" s="5">
        <v>4.7351999999999999</v>
      </c>
      <c r="AT28" s="5">
        <v>15.1296</v>
      </c>
      <c r="AU28" s="5">
        <f t="shared" si="22"/>
        <v>6.9444220387727296E-2</v>
      </c>
      <c r="AV28" s="5">
        <f t="shared" si="23"/>
        <v>0.25451682580697255</v>
      </c>
    </row>
    <row r="29" spans="1:48" ht="20" customHeight="1" x14ac:dyDescent="0.15">
      <c r="A29" s="25">
        <v>3.9803999999999999</v>
      </c>
      <c r="B29" s="4">
        <v>32.120800000000003</v>
      </c>
      <c r="C29" s="5">
        <f t="shared" si="0"/>
        <v>8.9346801346801355E-2</v>
      </c>
      <c r="D29" s="5">
        <f t="shared" si="1"/>
        <v>0.41516959876124337</v>
      </c>
      <c r="E29" s="5">
        <v>3.9803999999999999</v>
      </c>
      <c r="F29" s="5">
        <v>35.521299999999997</v>
      </c>
      <c r="G29" s="5">
        <f t="shared" si="2"/>
        <v>9.7014779861950631E-2</v>
      </c>
      <c r="H29" s="5">
        <f t="shared" si="3"/>
        <v>0.38127873976531601</v>
      </c>
      <c r="I29" s="5">
        <v>4.0983999999999998</v>
      </c>
      <c r="J29" s="5">
        <v>26.507300000000001</v>
      </c>
      <c r="K29" s="5">
        <f t="shared" si="4"/>
        <v>0.13065211292749482</v>
      </c>
      <c r="L29" s="5">
        <f t="shared" si="5"/>
        <v>0.43371402392133124</v>
      </c>
      <c r="M29" s="5">
        <v>4.0983999999999998</v>
      </c>
      <c r="N29" s="5">
        <v>38.979999999999997</v>
      </c>
      <c r="O29" s="5">
        <f t="shared" si="6"/>
        <v>6.7531851226923095E-2</v>
      </c>
      <c r="P29" s="5">
        <f t="shared" si="7"/>
        <v>0.48926331855585731</v>
      </c>
      <c r="Q29" s="5">
        <v>4.0983999999999998</v>
      </c>
      <c r="R29" s="5">
        <v>30.835999999999999</v>
      </c>
      <c r="S29" s="5">
        <f t="shared" si="8"/>
        <v>8.441484880753522E-2</v>
      </c>
      <c r="T29" s="5">
        <f t="shared" si="9"/>
        <v>0.28234992491667582</v>
      </c>
      <c r="U29" s="5">
        <v>4.0983999999999998</v>
      </c>
      <c r="V29" s="5">
        <v>29.316400000000002</v>
      </c>
      <c r="W29" s="5">
        <f t="shared" si="10"/>
        <v>6.8600964805683035E-2</v>
      </c>
      <c r="X29" s="5">
        <f t="shared" si="11"/>
        <v>0.40258056719746449</v>
      </c>
      <c r="Y29" s="5">
        <v>5.6327999999999996</v>
      </c>
      <c r="Z29" s="5">
        <v>0</v>
      </c>
      <c r="AA29" s="5">
        <f t="shared" si="12"/>
        <v>9.1228445239124836E-2</v>
      </c>
      <c r="AB29" s="5">
        <f t="shared" si="13"/>
        <v>0</v>
      </c>
      <c r="AC29" s="5">
        <v>5.6327999999999996</v>
      </c>
      <c r="AD29" s="5">
        <v>3.3711000000000002</v>
      </c>
      <c r="AE29" s="5">
        <f t="shared" si="14"/>
        <v>9.4890904435250195E-2</v>
      </c>
      <c r="AF29" s="5">
        <f t="shared" si="15"/>
        <v>6.896333043522733E-2</v>
      </c>
      <c r="AG29" s="5">
        <v>5.9869000000000003</v>
      </c>
      <c r="AH29" s="5">
        <v>46.938800000000001</v>
      </c>
      <c r="AI29" s="5">
        <f t="shared" si="16"/>
        <v>0.14285816550539276</v>
      </c>
      <c r="AJ29" s="5">
        <f t="shared" si="17"/>
        <v>0.55101671874889946</v>
      </c>
      <c r="AK29" s="5">
        <v>5.9869000000000003</v>
      </c>
      <c r="AL29" s="5">
        <v>48.1235</v>
      </c>
      <c r="AM29" s="5">
        <f t="shared" si="18"/>
        <v>9.2857730027189306E-2</v>
      </c>
      <c r="AN29" s="5">
        <f t="shared" si="19"/>
        <v>0.59411728395061725</v>
      </c>
      <c r="AO29" s="5">
        <v>4.9245999999999999</v>
      </c>
      <c r="AP29" s="5">
        <v>13.859400000000001</v>
      </c>
      <c r="AQ29" s="5">
        <f t="shared" si="20"/>
        <v>9.8858964476135416E-2</v>
      </c>
      <c r="AR29" s="5">
        <f t="shared" si="21"/>
        <v>0.27586165715241123</v>
      </c>
      <c r="AS29" s="5">
        <v>4.9245999999999999</v>
      </c>
      <c r="AT29" s="5">
        <v>15.834099999999999</v>
      </c>
      <c r="AU29" s="5">
        <f t="shared" si="22"/>
        <v>7.2221871878991775E-2</v>
      </c>
      <c r="AV29" s="5">
        <f t="shared" si="23"/>
        <v>0.26636823653699926</v>
      </c>
    </row>
    <row r="30" spans="1:48" ht="20" customHeight="1" x14ac:dyDescent="0.15">
      <c r="A30" s="25">
        <v>4.1334999999999997</v>
      </c>
      <c r="B30" s="4">
        <v>31.2044</v>
      </c>
      <c r="C30" s="5">
        <f t="shared" si="0"/>
        <v>9.2783389450056111E-2</v>
      </c>
      <c r="D30" s="5">
        <f t="shared" si="1"/>
        <v>0.40332489314043674</v>
      </c>
      <c r="E30" s="5">
        <v>4.1334999999999997</v>
      </c>
      <c r="F30" s="5">
        <v>34.494100000000003</v>
      </c>
      <c r="G30" s="5">
        <f t="shared" si="2"/>
        <v>0.10074630503451235</v>
      </c>
      <c r="H30" s="5">
        <f t="shared" si="3"/>
        <v>0.37025297433761684</v>
      </c>
      <c r="I30" s="5">
        <v>4.2561</v>
      </c>
      <c r="J30" s="5">
        <v>28.5763</v>
      </c>
      <c r="K30" s="5">
        <f t="shared" si="4"/>
        <v>0.13567940118844202</v>
      </c>
      <c r="L30" s="5">
        <f t="shared" si="5"/>
        <v>0.46756712534973904</v>
      </c>
      <c r="M30" s="5">
        <v>4.2561</v>
      </c>
      <c r="N30" s="5">
        <v>37.771900000000002</v>
      </c>
      <c r="O30" s="5">
        <f t="shared" si="6"/>
        <v>7.0130370878124973E-2</v>
      </c>
      <c r="P30" s="5">
        <f t="shared" si="7"/>
        <v>0.47409967014263699</v>
      </c>
      <c r="Q30" s="5">
        <v>4.2561</v>
      </c>
      <c r="R30" s="5">
        <v>30.326000000000001</v>
      </c>
      <c r="S30" s="5">
        <f t="shared" si="8"/>
        <v>8.766299970958194E-2</v>
      </c>
      <c r="T30" s="5">
        <f t="shared" si="9"/>
        <v>0.2776801084129949</v>
      </c>
      <c r="U30" s="5">
        <v>4.2561</v>
      </c>
      <c r="V30" s="5">
        <v>34.751100000000001</v>
      </c>
      <c r="W30" s="5">
        <f t="shared" si="10"/>
        <v>7.1240622269536313E-2</v>
      </c>
      <c r="X30" s="5">
        <f t="shared" si="11"/>
        <v>0.47721130659752925</v>
      </c>
      <c r="Y30" s="5">
        <v>5.8494000000000002</v>
      </c>
      <c r="Z30" s="5">
        <v>0</v>
      </c>
      <c r="AA30" s="5">
        <f t="shared" si="12"/>
        <v>9.4736484089926298E-2</v>
      </c>
      <c r="AB30" s="5">
        <f t="shared" si="13"/>
        <v>0</v>
      </c>
      <c r="AC30" s="5">
        <v>5.8494000000000002</v>
      </c>
      <c r="AD30" s="5">
        <v>3.8260000000000001</v>
      </c>
      <c r="AE30" s="5">
        <f t="shared" si="14"/>
        <v>9.853977709195294E-2</v>
      </c>
      <c r="AF30" s="5">
        <f t="shared" si="15"/>
        <v>7.8269319286043068E-2</v>
      </c>
      <c r="AG30" s="5">
        <v>6.2171000000000003</v>
      </c>
      <c r="AH30" s="5">
        <v>42.819499999999998</v>
      </c>
      <c r="AI30" s="5">
        <f t="shared" si="16"/>
        <v>0.14835115013839839</v>
      </c>
      <c r="AJ30" s="5">
        <f t="shared" si="17"/>
        <v>0.50266006775777183</v>
      </c>
      <c r="AK30" s="5">
        <v>6.2171000000000003</v>
      </c>
      <c r="AL30" s="5">
        <v>40.2179</v>
      </c>
      <c r="AM30" s="5">
        <f t="shared" si="18"/>
        <v>9.6428167056746991E-2</v>
      </c>
      <c r="AN30" s="5">
        <f t="shared" si="19"/>
        <v>0.49651728395061728</v>
      </c>
      <c r="AO30" s="5">
        <v>5.1139999999999999</v>
      </c>
      <c r="AP30" s="5">
        <v>16.7973</v>
      </c>
      <c r="AQ30" s="5">
        <f t="shared" si="20"/>
        <v>0.10266107792124365</v>
      </c>
      <c r="AR30" s="5">
        <f t="shared" si="21"/>
        <v>0.33433850048964575</v>
      </c>
      <c r="AS30" s="5">
        <v>5.1139999999999999</v>
      </c>
      <c r="AT30" s="5">
        <v>18.059999999999999</v>
      </c>
      <c r="AU30" s="5">
        <f t="shared" si="22"/>
        <v>7.4999523370256255E-2</v>
      </c>
      <c r="AV30" s="5">
        <f t="shared" si="23"/>
        <v>0.30381331126228878</v>
      </c>
    </row>
    <row r="31" spans="1:48" ht="20" customHeight="1" x14ac:dyDescent="0.15">
      <c r="A31" s="25">
        <v>4.2866</v>
      </c>
      <c r="B31" s="4">
        <v>28.230699999999999</v>
      </c>
      <c r="C31" s="5">
        <f t="shared" si="0"/>
        <v>9.6219977553310895E-2</v>
      </c>
      <c r="D31" s="5">
        <f t="shared" si="1"/>
        <v>0.36488905605554756</v>
      </c>
      <c r="E31" s="5">
        <v>4.2866</v>
      </c>
      <c r="F31" s="5">
        <v>36.217599999999997</v>
      </c>
      <c r="G31" s="5">
        <f t="shared" si="2"/>
        <v>0.10447783020707406</v>
      </c>
      <c r="H31" s="5">
        <f t="shared" si="3"/>
        <v>0.38875268881837965</v>
      </c>
      <c r="I31" s="5">
        <v>4.4137000000000004</v>
      </c>
      <c r="J31" s="5">
        <v>29.996500000000001</v>
      </c>
      <c r="K31" s="5">
        <f t="shared" si="4"/>
        <v>0.14070350156843744</v>
      </c>
      <c r="L31" s="5">
        <f t="shared" si="5"/>
        <v>0.49080452247328898</v>
      </c>
      <c r="M31" s="5">
        <v>4.4137000000000004</v>
      </c>
      <c r="N31" s="5">
        <v>39.379199999999997</v>
      </c>
      <c r="O31" s="5">
        <f t="shared" si="6"/>
        <v>7.2727242767975431E-2</v>
      </c>
      <c r="P31" s="5">
        <f t="shared" si="7"/>
        <v>0.49427393725179108</v>
      </c>
      <c r="Q31" s="5">
        <v>4.4137000000000004</v>
      </c>
      <c r="R31" s="5">
        <v>25.364000000000001</v>
      </c>
      <c r="S31" s="5">
        <f t="shared" si="8"/>
        <v>9.0909090909090925E-2</v>
      </c>
      <c r="T31" s="5">
        <f t="shared" si="9"/>
        <v>0.23224554078306414</v>
      </c>
      <c r="U31" s="5">
        <v>4.4137000000000004</v>
      </c>
      <c r="V31" s="5">
        <v>28.968699999999998</v>
      </c>
      <c r="W31" s="5">
        <f t="shared" si="10"/>
        <v>7.3878605885917256E-2</v>
      </c>
      <c r="X31" s="5">
        <f t="shared" si="11"/>
        <v>0.39780585873344571</v>
      </c>
      <c r="Y31" s="5">
        <v>6.0660999999999996</v>
      </c>
      <c r="Z31" s="5">
        <v>0</v>
      </c>
      <c r="AA31" s="5">
        <f t="shared" si="12"/>
        <v>9.8246142533918335E-2</v>
      </c>
      <c r="AB31" s="5">
        <f t="shared" si="13"/>
        <v>0</v>
      </c>
      <c r="AC31" s="5">
        <v>6.0660999999999996</v>
      </c>
      <c r="AD31" s="5">
        <v>6.0784000000000002</v>
      </c>
      <c r="AE31" s="5">
        <f t="shared" si="14"/>
        <v>0.10219033436207059</v>
      </c>
      <c r="AF31" s="5">
        <f t="shared" si="15"/>
        <v>0.12434715900373344</v>
      </c>
      <c r="AG31" s="5">
        <v>6.4474</v>
      </c>
      <c r="AH31" s="5">
        <v>43.538499999999999</v>
      </c>
      <c r="AI31" s="5">
        <f t="shared" si="16"/>
        <v>0.15384652095065382</v>
      </c>
      <c r="AJ31" s="5">
        <f t="shared" si="17"/>
        <v>0.51110044162289958</v>
      </c>
      <c r="AK31" s="5">
        <v>6.4474</v>
      </c>
      <c r="AL31" s="5">
        <v>44.8</v>
      </c>
      <c r="AM31" s="5">
        <f t="shared" si="18"/>
        <v>0.1000001551015217</v>
      </c>
      <c r="AN31" s="5">
        <f t="shared" si="19"/>
        <v>0.55308641975308637</v>
      </c>
      <c r="AO31" s="5">
        <v>5.3033999999999999</v>
      </c>
      <c r="AP31" s="5">
        <v>19.9757</v>
      </c>
      <c r="AQ31" s="5">
        <f t="shared" si="20"/>
        <v>0.10646319136635189</v>
      </c>
      <c r="AR31" s="5">
        <f t="shared" si="21"/>
        <v>0.39760232800694262</v>
      </c>
      <c r="AS31" s="5">
        <v>5.3033999999999999</v>
      </c>
      <c r="AT31" s="5">
        <v>17.192599999999999</v>
      </c>
      <c r="AU31" s="5">
        <f t="shared" si="22"/>
        <v>7.777717486152072E-2</v>
      </c>
      <c r="AV31" s="5">
        <f t="shared" si="23"/>
        <v>0.28922152465160716</v>
      </c>
    </row>
    <row r="32" spans="1:48" ht="20" customHeight="1" x14ac:dyDescent="0.15">
      <c r="A32" s="25">
        <v>4.4397000000000002</v>
      </c>
      <c r="B32" s="4">
        <v>31.771000000000001</v>
      </c>
      <c r="C32" s="5">
        <f t="shared" si="0"/>
        <v>9.9656565656565665E-2</v>
      </c>
      <c r="D32" s="5">
        <f t="shared" si="1"/>
        <v>0.41064834382217946</v>
      </c>
      <c r="E32" s="5">
        <v>4.4397000000000002</v>
      </c>
      <c r="F32" s="5">
        <v>34.857100000000003</v>
      </c>
      <c r="G32" s="5">
        <f t="shared" si="2"/>
        <v>0.10820935537963579</v>
      </c>
      <c r="H32" s="5">
        <f t="shared" si="3"/>
        <v>0.37414934588186805</v>
      </c>
      <c r="I32" s="5">
        <v>4.5712999999999999</v>
      </c>
      <c r="J32" s="5">
        <v>30.3065</v>
      </c>
      <c r="K32" s="5">
        <f t="shared" si="4"/>
        <v>0.14572760194843284</v>
      </c>
      <c r="L32" s="5">
        <f t="shared" si="5"/>
        <v>0.49587676096667049</v>
      </c>
      <c r="M32" s="5">
        <v>4.5712999999999999</v>
      </c>
      <c r="N32" s="5">
        <v>39.979500000000002</v>
      </c>
      <c r="O32" s="5">
        <f t="shared" si="6"/>
        <v>7.5324114657825875E-2</v>
      </c>
      <c r="P32" s="5">
        <f t="shared" si="7"/>
        <v>0.50180869277075169</v>
      </c>
      <c r="Q32" s="5">
        <v>4.5712999999999999</v>
      </c>
      <c r="R32" s="5">
        <v>22.332000000000001</v>
      </c>
      <c r="S32" s="5">
        <f t="shared" si="8"/>
        <v>9.4155182108599883E-2</v>
      </c>
      <c r="T32" s="5">
        <f t="shared" si="9"/>
        <v>0.20448302384353367</v>
      </c>
      <c r="U32" s="5">
        <v>4.5712999999999999</v>
      </c>
      <c r="V32" s="5">
        <v>17.416799999999999</v>
      </c>
      <c r="W32" s="5">
        <f t="shared" si="10"/>
        <v>7.6516589502298185E-2</v>
      </c>
      <c r="X32" s="5">
        <f t="shared" si="11"/>
        <v>0.23917210922094112</v>
      </c>
      <c r="Y32" s="5">
        <v>6.2827000000000002</v>
      </c>
      <c r="Z32" s="5">
        <v>7.0800000000000002E-2</v>
      </c>
      <c r="AA32" s="5">
        <f t="shared" si="12"/>
        <v>0.1017541813847198</v>
      </c>
      <c r="AB32" s="5">
        <f t="shared" si="13"/>
        <v>1.3667953667953669E-3</v>
      </c>
      <c r="AC32" s="5">
        <v>6.2827000000000002</v>
      </c>
      <c r="AD32" s="5">
        <v>4.4303999999999997</v>
      </c>
      <c r="AE32" s="5">
        <f t="shared" si="14"/>
        <v>0.10583920701877333</v>
      </c>
      <c r="AF32" s="5">
        <f t="shared" si="15"/>
        <v>9.0633662353603026E-2</v>
      </c>
      <c r="AG32" s="5">
        <v>6.6776999999999997</v>
      </c>
      <c r="AH32" s="5">
        <v>38.146099999999997</v>
      </c>
      <c r="AI32" s="5">
        <f t="shared" si="16"/>
        <v>0.15934189176290922</v>
      </c>
      <c r="AJ32" s="5">
        <f t="shared" si="17"/>
        <v>0.44779881153901235</v>
      </c>
      <c r="AK32" s="5">
        <v>6.6776999999999997</v>
      </c>
      <c r="AL32" s="5">
        <v>44.606900000000003</v>
      </c>
      <c r="AM32" s="5">
        <f t="shared" si="18"/>
        <v>0.1035721431462964</v>
      </c>
      <c r="AN32" s="5">
        <f t="shared" si="19"/>
        <v>0.55070246913580245</v>
      </c>
      <c r="AO32" s="5">
        <v>5.4927999999999999</v>
      </c>
      <c r="AP32" s="5">
        <v>18.814699999999998</v>
      </c>
      <c r="AQ32" s="5">
        <f t="shared" si="20"/>
        <v>0.11026530481146014</v>
      </c>
      <c r="AR32" s="5">
        <f t="shared" si="21"/>
        <v>0.37449343556181874</v>
      </c>
      <c r="AS32" s="5">
        <v>5.4927999999999999</v>
      </c>
      <c r="AT32" s="5">
        <v>19.811699999999998</v>
      </c>
      <c r="AU32" s="5">
        <f t="shared" si="22"/>
        <v>8.05548263527852E-2</v>
      </c>
      <c r="AV32" s="5">
        <f t="shared" si="23"/>
        <v>0.33328118376163268</v>
      </c>
    </row>
    <row r="33" spans="1:48" ht="20" customHeight="1" x14ac:dyDescent="0.15">
      <c r="A33" s="25">
        <v>4.5928000000000004</v>
      </c>
      <c r="B33" s="4">
        <v>36.599499999999999</v>
      </c>
      <c r="C33" s="5">
        <f t="shared" si="0"/>
        <v>0.10309315375982045</v>
      </c>
      <c r="D33" s="5">
        <f t="shared" si="1"/>
        <v>0.47305794780522664</v>
      </c>
      <c r="E33" s="5">
        <v>4.5928000000000004</v>
      </c>
      <c r="F33" s="5">
        <v>32.540199999999999</v>
      </c>
      <c r="G33" s="5">
        <f t="shared" si="2"/>
        <v>0.1119408805521975</v>
      </c>
      <c r="H33" s="5">
        <f t="shared" si="3"/>
        <v>0.34928019097587465</v>
      </c>
      <c r="I33" s="5">
        <v>4.7290000000000001</v>
      </c>
      <c r="J33" s="5">
        <v>29.619199999999999</v>
      </c>
      <c r="K33" s="5">
        <f t="shared" si="4"/>
        <v>0.15075489020938002</v>
      </c>
      <c r="L33" s="5">
        <f t="shared" si="5"/>
        <v>0.48463111736505393</v>
      </c>
      <c r="M33" s="5">
        <v>4.7290000000000001</v>
      </c>
      <c r="N33" s="5">
        <v>35.0627</v>
      </c>
      <c r="O33" s="5">
        <f t="shared" si="6"/>
        <v>7.7922634309027752E-2</v>
      </c>
      <c r="P33" s="5">
        <f t="shared" si="7"/>
        <v>0.44009473985450126</v>
      </c>
      <c r="Q33" s="5">
        <v>4.7290000000000001</v>
      </c>
      <c r="R33" s="5">
        <v>23.806999999999999</v>
      </c>
      <c r="S33" s="5">
        <f t="shared" si="8"/>
        <v>9.7403333010646603E-2</v>
      </c>
      <c r="T33" s="5">
        <f t="shared" si="9"/>
        <v>0.21798886569241474</v>
      </c>
      <c r="U33" s="5">
        <v>4.7290000000000001</v>
      </c>
      <c r="V33" s="5">
        <v>18.187200000000001</v>
      </c>
      <c r="W33" s="5">
        <f t="shared" si="10"/>
        <v>7.915624696615145E-2</v>
      </c>
      <c r="X33" s="5">
        <f t="shared" si="11"/>
        <v>0.24975144600748134</v>
      </c>
      <c r="Y33" s="5">
        <v>6.4993999999999996</v>
      </c>
      <c r="Z33" s="5">
        <v>0.43209999999999998</v>
      </c>
      <c r="AA33" s="5">
        <f t="shared" si="12"/>
        <v>0.10526383982871182</v>
      </c>
      <c r="AB33" s="5">
        <f t="shared" si="13"/>
        <v>8.3416988416988424E-3</v>
      </c>
      <c r="AC33" s="5">
        <v>6.4993999999999996</v>
      </c>
      <c r="AD33" s="5">
        <v>6.82</v>
      </c>
      <c r="AE33" s="5">
        <f t="shared" si="14"/>
        <v>0.10948976428889098</v>
      </c>
      <c r="AF33" s="5">
        <f t="shared" si="15"/>
        <v>0.13951823249629214</v>
      </c>
      <c r="AG33" s="5">
        <v>6.9078999999999997</v>
      </c>
      <c r="AH33" s="5">
        <v>35.497500000000002</v>
      </c>
      <c r="AI33" s="5">
        <f t="shared" si="16"/>
        <v>0.16483487639591485</v>
      </c>
      <c r="AJ33" s="5">
        <f t="shared" si="17"/>
        <v>0.41670677507284082</v>
      </c>
      <c r="AK33" s="5">
        <v>6.9078999999999997</v>
      </c>
      <c r="AL33" s="5">
        <v>53.724499999999999</v>
      </c>
      <c r="AM33" s="5">
        <f t="shared" si="18"/>
        <v>0.1071425801758541</v>
      </c>
      <c r="AN33" s="5">
        <f t="shared" si="19"/>
        <v>0.66326543209876543</v>
      </c>
      <c r="AO33" s="5">
        <v>5.6822999999999997</v>
      </c>
      <c r="AP33" s="5">
        <v>21.4178</v>
      </c>
      <c r="AQ33" s="5">
        <f t="shared" si="20"/>
        <v>0.11406942570822894</v>
      </c>
      <c r="AR33" s="5">
        <f t="shared" si="21"/>
        <v>0.42630631921720369</v>
      </c>
      <c r="AS33" s="5">
        <v>5.6822999999999997</v>
      </c>
      <c r="AT33" s="5">
        <v>18.5</v>
      </c>
      <c r="AU33" s="5">
        <f t="shared" si="22"/>
        <v>8.3333944397107368E-2</v>
      </c>
      <c r="AV33" s="5">
        <f t="shared" si="23"/>
        <v>0.31121518595527919</v>
      </c>
    </row>
    <row r="34" spans="1:48" ht="20" customHeight="1" x14ac:dyDescent="0.15">
      <c r="A34" s="25">
        <v>4.7458999999999998</v>
      </c>
      <c r="B34" s="4">
        <v>32.628100000000003</v>
      </c>
      <c r="C34" s="5">
        <f t="shared" si="0"/>
        <v>0.10652974186307519</v>
      </c>
      <c r="D34" s="5">
        <f t="shared" si="1"/>
        <v>0.42172658169602639</v>
      </c>
      <c r="E34" s="5">
        <v>4.7458999999999998</v>
      </c>
      <c r="F34" s="5">
        <v>32.119999999999997</v>
      </c>
      <c r="G34" s="5">
        <f t="shared" si="2"/>
        <v>0.1156724057247592</v>
      </c>
      <c r="H34" s="5">
        <f t="shared" si="3"/>
        <v>0.34476984573374148</v>
      </c>
      <c r="I34" s="5">
        <v>4.8865999999999996</v>
      </c>
      <c r="J34" s="5">
        <v>29.112100000000002</v>
      </c>
      <c r="K34" s="5">
        <f t="shared" si="4"/>
        <v>0.15577899058937542</v>
      </c>
      <c r="L34" s="5">
        <f t="shared" si="5"/>
        <v>0.47633391691346111</v>
      </c>
      <c r="M34" s="5">
        <v>4.8865999999999996</v>
      </c>
      <c r="N34" s="5">
        <v>30.422999999999998</v>
      </c>
      <c r="O34" s="5">
        <f t="shared" si="6"/>
        <v>8.0519506198878196E-2</v>
      </c>
      <c r="P34" s="5">
        <f t="shared" si="7"/>
        <v>0.38185884916431112</v>
      </c>
      <c r="Q34" s="5">
        <v>4.8865999999999996</v>
      </c>
      <c r="R34" s="5">
        <v>22.379000000000001</v>
      </c>
      <c r="S34" s="5">
        <f t="shared" si="8"/>
        <v>0.10064942421015556</v>
      </c>
      <c r="T34" s="5">
        <f t="shared" si="9"/>
        <v>0.20491337948210819</v>
      </c>
      <c r="U34" s="5">
        <v>4.8865999999999996</v>
      </c>
      <c r="V34" s="5">
        <v>12.427899999999999</v>
      </c>
      <c r="W34" s="5">
        <f t="shared" si="10"/>
        <v>8.1794230582532393E-2</v>
      </c>
      <c r="X34" s="5">
        <f t="shared" si="11"/>
        <v>0.17066321345981664</v>
      </c>
      <c r="Y34" s="5">
        <v>6.7160000000000002</v>
      </c>
      <c r="Z34" s="5">
        <v>0.33410000000000001</v>
      </c>
      <c r="AA34" s="5">
        <f t="shared" si="12"/>
        <v>0.1087718786795133</v>
      </c>
      <c r="AB34" s="5">
        <f t="shared" si="13"/>
        <v>6.4498069498069507E-3</v>
      </c>
      <c r="AC34" s="5">
        <v>6.7160000000000002</v>
      </c>
      <c r="AD34" s="5">
        <v>5.8064999999999998</v>
      </c>
      <c r="AE34" s="5">
        <f t="shared" si="14"/>
        <v>0.11313863694559373</v>
      </c>
      <c r="AF34" s="5">
        <f t="shared" si="15"/>
        <v>0.11878484120083874</v>
      </c>
      <c r="AG34" s="5">
        <v>7.1382000000000003</v>
      </c>
      <c r="AH34" s="5">
        <v>40.706600000000002</v>
      </c>
      <c r="AI34" s="5">
        <f t="shared" si="16"/>
        <v>0.17033024720817028</v>
      </c>
      <c r="AJ34" s="5">
        <f t="shared" si="17"/>
        <v>0.47785663807817735</v>
      </c>
      <c r="AK34" s="5">
        <v>7.1382000000000003</v>
      </c>
      <c r="AL34" s="5">
        <v>43.018099999999997</v>
      </c>
      <c r="AM34" s="5">
        <f t="shared" si="18"/>
        <v>0.11071456822062882</v>
      </c>
      <c r="AN34" s="5">
        <f t="shared" si="19"/>
        <v>0.53108765432098759</v>
      </c>
      <c r="AO34" s="5">
        <v>5.8716999999999997</v>
      </c>
      <c r="AP34" s="5">
        <v>20.607900000000001</v>
      </c>
      <c r="AQ34" s="5">
        <f t="shared" si="20"/>
        <v>0.11787153915333719</v>
      </c>
      <c r="AR34" s="5">
        <f t="shared" si="21"/>
        <v>0.41018582654596702</v>
      </c>
      <c r="AS34" s="5">
        <v>5.8716999999999997</v>
      </c>
      <c r="AT34" s="5">
        <v>20.012799999999999</v>
      </c>
      <c r="AU34" s="5">
        <f t="shared" si="22"/>
        <v>8.6111595888371847E-2</v>
      </c>
      <c r="AV34" s="5">
        <f t="shared" si="23"/>
        <v>0.33666417694517897</v>
      </c>
    </row>
    <row r="35" spans="1:48" ht="20" customHeight="1" x14ac:dyDescent="0.15">
      <c r="A35" s="25">
        <v>4.899</v>
      </c>
      <c r="B35" s="4">
        <v>35.023400000000002</v>
      </c>
      <c r="C35" s="5">
        <f t="shared" si="0"/>
        <v>0.10996632996632998</v>
      </c>
      <c r="D35" s="5">
        <f t="shared" si="1"/>
        <v>0.45268645006520791</v>
      </c>
      <c r="E35" s="5">
        <v>4.899</v>
      </c>
      <c r="F35" s="5">
        <v>32.713700000000003</v>
      </c>
      <c r="G35" s="5">
        <f t="shared" si="2"/>
        <v>0.11940393089732092</v>
      </c>
      <c r="H35" s="5">
        <f t="shared" si="3"/>
        <v>0.35114250630074406</v>
      </c>
      <c r="I35" s="5">
        <v>5.0442</v>
      </c>
      <c r="J35" s="5">
        <v>20.0761</v>
      </c>
      <c r="K35" s="5">
        <f t="shared" ref="K35:K66" si="24">I35/31.3688</f>
        <v>0.16080309096937084</v>
      </c>
      <c r="L35" s="5">
        <f t="shared" ref="L35:L66" si="25">J35/61.117</f>
        <v>0.32848634586121706</v>
      </c>
      <c r="M35" s="5">
        <v>5.0442</v>
      </c>
      <c r="N35" s="5">
        <v>31.967600000000001</v>
      </c>
      <c r="O35" s="5">
        <f t="shared" si="6"/>
        <v>8.3116378088728654E-2</v>
      </c>
      <c r="P35" s="5">
        <f t="shared" si="7"/>
        <v>0.40124612781596269</v>
      </c>
      <c r="Q35" s="5">
        <v>5.0442</v>
      </c>
      <c r="R35" s="5">
        <v>22.132000000000001</v>
      </c>
      <c r="S35" s="5">
        <f t="shared" si="8"/>
        <v>0.10389551540966453</v>
      </c>
      <c r="T35" s="5">
        <f t="shared" si="9"/>
        <v>0.20265172325385489</v>
      </c>
      <c r="U35" s="5">
        <v>5.0442</v>
      </c>
      <c r="V35" s="5">
        <v>14.1729</v>
      </c>
      <c r="W35" s="5">
        <f t="shared" si="10"/>
        <v>8.4432214198913336E-2</v>
      </c>
      <c r="X35" s="5">
        <f t="shared" si="11"/>
        <v>0.19462601550098046</v>
      </c>
      <c r="Y35" s="5">
        <v>6.9326999999999996</v>
      </c>
      <c r="Z35" s="5">
        <v>0</v>
      </c>
      <c r="AA35" s="5">
        <f t="shared" si="12"/>
        <v>0.11228153712350532</v>
      </c>
      <c r="AB35" s="5">
        <f t="shared" si="13"/>
        <v>0</v>
      </c>
      <c r="AC35" s="5">
        <v>6.9326999999999996</v>
      </c>
      <c r="AD35" s="5">
        <v>5.8524000000000003</v>
      </c>
      <c r="AE35" s="5">
        <f t="shared" si="14"/>
        <v>0.11678919421571138</v>
      </c>
      <c r="AF35" s="5">
        <f t="shared" si="15"/>
        <v>0.11972382754564517</v>
      </c>
      <c r="AG35" s="5">
        <v>7.3684000000000003</v>
      </c>
      <c r="AH35" s="5">
        <v>39.392699999999998</v>
      </c>
      <c r="AI35" s="5">
        <f t="shared" ref="AI35:AI66" si="26">AG35/41.908</f>
        <v>0.1758232318411759</v>
      </c>
      <c r="AJ35" s="5">
        <f t="shared" ref="AJ35:AJ66" si="27">AH35/85.1858</f>
        <v>0.46243270592047031</v>
      </c>
      <c r="AK35" s="5">
        <v>7.3684000000000003</v>
      </c>
      <c r="AL35" s="5">
        <v>38.955100000000002</v>
      </c>
      <c r="AM35" s="5">
        <f t="shared" si="18"/>
        <v>0.11428500525018652</v>
      </c>
      <c r="AN35" s="5">
        <f t="shared" si="19"/>
        <v>0.48092716049382717</v>
      </c>
      <c r="AO35" s="5">
        <v>6.0610999999999997</v>
      </c>
      <c r="AP35" s="5">
        <v>21.6084</v>
      </c>
      <c r="AQ35" s="5">
        <f t="shared" si="20"/>
        <v>0.12167365259844543</v>
      </c>
      <c r="AR35" s="5">
        <f t="shared" si="21"/>
        <v>0.43010007882102846</v>
      </c>
      <c r="AS35" s="5">
        <v>6.0610999999999997</v>
      </c>
      <c r="AT35" s="5">
        <v>18.12</v>
      </c>
      <c r="AU35" s="5">
        <f t="shared" si="22"/>
        <v>8.8889247379636313E-2</v>
      </c>
      <c r="AV35" s="5">
        <f t="shared" si="23"/>
        <v>0.30482265781133294</v>
      </c>
    </row>
    <row r="36" spans="1:48" ht="20" customHeight="1" x14ac:dyDescent="0.15">
      <c r="A36" s="25">
        <v>5.0521000000000003</v>
      </c>
      <c r="B36" s="4">
        <v>28.563099999999999</v>
      </c>
      <c r="C36" s="5">
        <f t="shared" si="0"/>
        <v>0.11340291806958475</v>
      </c>
      <c r="D36" s="5">
        <f t="shared" si="1"/>
        <v>0.36918541152079865</v>
      </c>
      <c r="E36" s="5">
        <v>5.0521000000000003</v>
      </c>
      <c r="F36" s="5">
        <v>30.0947</v>
      </c>
      <c r="G36" s="5">
        <f t="shared" si="2"/>
        <v>0.12313545606988263</v>
      </c>
      <c r="H36" s="5">
        <f t="shared" si="3"/>
        <v>0.32303066863023755</v>
      </c>
      <c r="I36" s="5">
        <v>5.2019000000000002</v>
      </c>
      <c r="J36" s="5">
        <v>22.793099999999999</v>
      </c>
      <c r="K36" s="5">
        <f t="shared" si="24"/>
        <v>0.16583037923031801</v>
      </c>
      <c r="L36" s="5">
        <f t="shared" si="25"/>
        <v>0.37294206194675789</v>
      </c>
      <c r="M36" s="5">
        <v>5.2019000000000002</v>
      </c>
      <c r="N36" s="5">
        <v>33.265300000000003</v>
      </c>
      <c r="O36" s="5">
        <f t="shared" si="6"/>
        <v>8.5714897739930532E-2</v>
      </c>
      <c r="P36" s="5">
        <f t="shared" si="7"/>
        <v>0.41753440407275944</v>
      </c>
      <c r="Q36" s="5">
        <v>5.2019000000000002</v>
      </c>
      <c r="R36" s="5">
        <v>21.652999999999999</v>
      </c>
      <c r="S36" s="5">
        <f t="shared" si="8"/>
        <v>0.10714366631171127</v>
      </c>
      <c r="T36" s="5">
        <f t="shared" si="9"/>
        <v>0.19826575834157417</v>
      </c>
      <c r="U36" s="5">
        <v>5.2019000000000002</v>
      </c>
      <c r="V36" s="5">
        <v>15.7943</v>
      </c>
      <c r="W36" s="5">
        <f t="shared" si="10"/>
        <v>8.7071871662766601E-2</v>
      </c>
      <c r="X36" s="5">
        <f t="shared" si="11"/>
        <v>0.2168915096153318</v>
      </c>
      <c r="Y36" s="5">
        <v>7.1493000000000002</v>
      </c>
      <c r="Z36" s="5">
        <v>0</v>
      </c>
      <c r="AA36" s="5">
        <f t="shared" si="12"/>
        <v>0.11578957597430678</v>
      </c>
      <c r="AB36" s="5">
        <f t="shared" si="13"/>
        <v>0</v>
      </c>
      <c r="AC36" s="5">
        <v>7.1493000000000002</v>
      </c>
      <c r="AD36" s="5">
        <v>4.4055</v>
      </c>
      <c r="AE36" s="5">
        <f t="shared" si="14"/>
        <v>0.12043806687241412</v>
      </c>
      <c r="AF36" s="5">
        <f t="shared" si="15"/>
        <v>9.0124277604459679E-2</v>
      </c>
      <c r="AG36" s="5">
        <v>7.5987</v>
      </c>
      <c r="AH36" s="5">
        <v>40.109900000000003</v>
      </c>
      <c r="AI36" s="5">
        <f t="shared" si="26"/>
        <v>0.18131860265343133</v>
      </c>
      <c r="AJ36" s="5">
        <f t="shared" si="27"/>
        <v>0.47085194950332099</v>
      </c>
      <c r="AK36" s="5">
        <v>7.5987</v>
      </c>
      <c r="AL36" s="5">
        <v>45.007100000000001</v>
      </c>
      <c r="AM36" s="5">
        <f t="shared" si="18"/>
        <v>0.11785699329496122</v>
      </c>
      <c r="AN36" s="5">
        <f t="shared" si="19"/>
        <v>0.55564320987654325</v>
      </c>
      <c r="AO36" s="5">
        <v>6.2504999999999997</v>
      </c>
      <c r="AP36" s="5">
        <v>17.890599999999999</v>
      </c>
      <c r="AQ36" s="5">
        <f t="shared" si="20"/>
        <v>0.12547576604355368</v>
      </c>
      <c r="AR36" s="5">
        <f t="shared" si="21"/>
        <v>0.35609987181630715</v>
      </c>
      <c r="AS36" s="5">
        <v>6.2504999999999997</v>
      </c>
      <c r="AT36" s="5">
        <v>16.383299999999998</v>
      </c>
      <c r="AU36" s="5">
        <f t="shared" si="22"/>
        <v>9.1666898870900793E-2</v>
      </c>
      <c r="AV36" s="5">
        <f t="shared" si="23"/>
        <v>0.27560712194925002</v>
      </c>
    </row>
    <row r="37" spans="1:48" ht="20" customHeight="1" x14ac:dyDescent="0.15">
      <c r="A37" s="25">
        <v>5.2051999999999996</v>
      </c>
      <c r="B37" s="4">
        <v>23.106300000000001</v>
      </c>
      <c r="C37" s="5">
        <f t="shared" si="0"/>
        <v>0.1168395061728395</v>
      </c>
      <c r="D37" s="5">
        <f t="shared" si="1"/>
        <v>0.29865486849197148</v>
      </c>
      <c r="E37" s="5">
        <v>5.2051999999999996</v>
      </c>
      <c r="F37" s="5">
        <v>31.2776</v>
      </c>
      <c r="G37" s="5">
        <f t="shared" si="2"/>
        <v>0.12686698124244433</v>
      </c>
      <c r="H37" s="5">
        <f t="shared" si="3"/>
        <v>0.33572768763766103</v>
      </c>
      <c r="I37" s="5">
        <v>5.3594999999999997</v>
      </c>
      <c r="J37" s="5">
        <v>26.1067</v>
      </c>
      <c r="K37" s="5">
        <f t="shared" si="24"/>
        <v>0.17085447961031341</v>
      </c>
      <c r="L37" s="5">
        <f t="shared" si="25"/>
        <v>0.42715938282310978</v>
      </c>
      <c r="M37" s="5">
        <v>5.3594999999999997</v>
      </c>
      <c r="N37" s="5">
        <v>34.722999999999999</v>
      </c>
      <c r="O37" s="5">
        <f t="shared" si="6"/>
        <v>8.8311769629780976E-2</v>
      </c>
      <c r="P37" s="5">
        <f t="shared" si="7"/>
        <v>0.43583094433594238</v>
      </c>
      <c r="Q37" s="5">
        <v>5.3594999999999997</v>
      </c>
      <c r="R37" s="5">
        <v>18.606000000000002</v>
      </c>
      <c r="S37" s="5">
        <f t="shared" si="8"/>
        <v>0.11038975751122022</v>
      </c>
      <c r="T37" s="5">
        <f t="shared" si="9"/>
        <v>0.17036589385781784</v>
      </c>
      <c r="U37" s="5">
        <v>5.3594999999999997</v>
      </c>
      <c r="V37" s="5">
        <v>10.601699999999999</v>
      </c>
      <c r="W37" s="5">
        <f t="shared" si="10"/>
        <v>8.970985527914753E-2</v>
      </c>
      <c r="X37" s="5">
        <f t="shared" si="11"/>
        <v>0.14558535151851382</v>
      </c>
      <c r="Y37" s="5">
        <v>7.3658999999999999</v>
      </c>
      <c r="Z37" s="5">
        <v>0.63939999999999997</v>
      </c>
      <c r="AA37" s="5">
        <f t="shared" si="12"/>
        <v>0.11929761482510823</v>
      </c>
      <c r="AB37" s="5">
        <f t="shared" si="13"/>
        <v>1.2343629343629344E-2</v>
      </c>
      <c r="AC37" s="5">
        <v>7.3658999999999999</v>
      </c>
      <c r="AD37" s="5">
        <v>8.4301999999999992</v>
      </c>
      <c r="AE37" s="5">
        <f t="shared" si="14"/>
        <v>0.12408693952911685</v>
      </c>
      <c r="AF37" s="5">
        <f t="shared" si="15"/>
        <v>0.17245844627422902</v>
      </c>
      <c r="AG37" s="5">
        <v>7.8289999999999997</v>
      </c>
      <c r="AH37" s="5">
        <v>42.0383</v>
      </c>
      <c r="AI37" s="5">
        <f t="shared" si="26"/>
        <v>0.18681397346568673</v>
      </c>
      <c r="AJ37" s="5">
        <f t="shared" si="27"/>
        <v>0.49348952524951339</v>
      </c>
      <c r="AK37" s="5">
        <v>7.8289999999999997</v>
      </c>
      <c r="AL37" s="5">
        <v>56.146900000000002</v>
      </c>
      <c r="AM37" s="5">
        <f t="shared" si="18"/>
        <v>0.12142898133973593</v>
      </c>
      <c r="AN37" s="5">
        <f t="shared" si="19"/>
        <v>0.69317160493827168</v>
      </c>
      <c r="AO37" s="5">
        <v>6.4398999999999997</v>
      </c>
      <c r="AP37" s="5">
        <v>16.8489</v>
      </c>
      <c r="AQ37" s="5">
        <f t="shared" si="20"/>
        <v>0.1292778794886619</v>
      </c>
      <c r="AR37" s="5">
        <f t="shared" si="21"/>
        <v>0.33536556237609572</v>
      </c>
      <c r="AS37" s="5">
        <v>6.4398999999999997</v>
      </c>
      <c r="AT37" s="5">
        <v>13.400700000000001</v>
      </c>
      <c r="AU37" s="5">
        <f t="shared" si="22"/>
        <v>9.4444550362165272E-2</v>
      </c>
      <c r="AV37" s="5">
        <f t="shared" si="23"/>
        <v>0.22543250499626541</v>
      </c>
    </row>
    <row r="38" spans="1:48" ht="20" customHeight="1" x14ac:dyDescent="0.15">
      <c r="A38" s="25">
        <v>5.3582000000000001</v>
      </c>
      <c r="B38" s="4">
        <v>23.632200000000001</v>
      </c>
      <c r="C38" s="5">
        <f t="shared" si="0"/>
        <v>0.12027384960718294</v>
      </c>
      <c r="D38" s="5">
        <f t="shared" si="1"/>
        <v>0.30545226120910607</v>
      </c>
      <c r="E38" s="5">
        <v>5.3582000000000001</v>
      </c>
      <c r="F38" s="5">
        <v>31.4099</v>
      </c>
      <c r="G38" s="5">
        <f t="shared" si="2"/>
        <v>0.1305960691026791</v>
      </c>
      <c r="H38" s="5">
        <f t="shared" si="3"/>
        <v>0.33714777015916086</v>
      </c>
      <c r="I38" s="5">
        <v>5.5171000000000001</v>
      </c>
      <c r="J38" s="5">
        <v>25.774999999999999</v>
      </c>
      <c r="K38" s="5">
        <f t="shared" si="24"/>
        <v>0.17587857999030884</v>
      </c>
      <c r="L38" s="5">
        <f t="shared" si="25"/>
        <v>0.42173208763519149</v>
      </c>
      <c r="M38" s="5">
        <v>5.5171000000000001</v>
      </c>
      <c r="N38" s="5">
        <v>36.264499999999998</v>
      </c>
      <c r="O38" s="5">
        <f t="shared" si="6"/>
        <v>9.0908641519631433E-2</v>
      </c>
      <c r="P38" s="5">
        <f t="shared" si="7"/>
        <v>0.45517931287247021</v>
      </c>
      <c r="Q38" s="5">
        <v>5.5171000000000001</v>
      </c>
      <c r="R38" s="5">
        <v>21.338999999999999</v>
      </c>
      <c r="S38" s="5">
        <f t="shared" si="8"/>
        <v>0.1136358487107292</v>
      </c>
      <c r="T38" s="5">
        <f t="shared" si="9"/>
        <v>0.19539061641577846</v>
      </c>
      <c r="U38" s="5">
        <v>5.5171000000000001</v>
      </c>
      <c r="V38" s="5">
        <v>8.0625999999999998</v>
      </c>
      <c r="W38" s="5">
        <f t="shared" si="10"/>
        <v>9.2347838895528486E-2</v>
      </c>
      <c r="X38" s="5">
        <f t="shared" si="11"/>
        <v>0.11071775801552294</v>
      </c>
      <c r="Y38" s="5">
        <v>7.5826000000000002</v>
      </c>
      <c r="Z38" s="5">
        <v>0.29820000000000002</v>
      </c>
      <c r="AA38" s="5">
        <f t="shared" si="12"/>
        <v>0.12280727326910028</v>
      </c>
      <c r="AB38" s="5">
        <f t="shared" si="13"/>
        <v>5.7567567567567571E-3</v>
      </c>
      <c r="AC38" s="5">
        <v>7.5826000000000002</v>
      </c>
      <c r="AD38" s="5">
        <v>9.6950000000000003</v>
      </c>
      <c r="AE38" s="5">
        <f t="shared" si="14"/>
        <v>0.12773749679923452</v>
      </c>
      <c r="AF38" s="5">
        <f t="shared" si="15"/>
        <v>0.19833273666445048</v>
      </c>
      <c r="AG38" s="5">
        <v>8.0592000000000006</v>
      </c>
      <c r="AH38" s="5">
        <v>42.183399999999999</v>
      </c>
      <c r="AI38" s="5">
        <f t="shared" si="26"/>
        <v>0.19230695809869239</v>
      </c>
      <c r="AJ38" s="5">
        <f t="shared" si="27"/>
        <v>0.49519286078196129</v>
      </c>
      <c r="AK38" s="5">
        <v>8.0592000000000006</v>
      </c>
      <c r="AL38" s="5">
        <v>57.375</v>
      </c>
      <c r="AM38" s="5">
        <f t="shared" si="18"/>
        <v>0.12499941836929362</v>
      </c>
      <c r="AN38" s="5">
        <f t="shared" si="19"/>
        <v>0.70833333333333337</v>
      </c>
      <c r="AO38" s="5">
        <v>6.6292999999999997</v>
      </c>
      <c r="AP38" s="5">
        <v>14.358000000000001</v>
      </c>
      <c r="AQ38" s="5">
        <f t="shared" si="20"/>
        <v>0.13307999293377015</v>
      </c>
      <c r="AR38" s="5">
        <f t="shared" si="21"/>
        <v>0.28578594119473572</v>
      </c>
      <c r="AS38" s="5">
        <v>6.6292999999999997</v>
      </c>
      <c r="AT38" s="5">
        <v>14.3796</v>
      </c>
      <c r="AU38" s="5">
        <f t="shared" si="22"/>
        <v>9.7222201853429752E-2</v>
      </c>
      <c r="AV38" s="5">
        <f t="shared" si="23"/>
        <v>0.2418999939439207</v>
      </c>
    </row>
    <row r="39" spans="1:48" ht="20" customHeight="1" x14ac:dyDescent="0.15">
      <c r="A39" s="25">
        <v>5.5113000000000003</v>
      </c>
      <c r="B39" s="4">
        <v>27.1313</v>
      </c>
      <c r="C39" s="5">
        <f t="shared" si="0"/>
        <v>0.12371043771043773</v>
      </c>
      <c r="D39" s="5">
        <f t="shared" si="1"/>
        <v>0.35067902838257209</v>
      </c>
      <c r="E39" s="5">
        <v>5.5113000000000003</v>
      </c>
      <c r="F39" s="5">
        <v>31.1114</v>
      </c>
      <c r="G39" s="5">
        <f t="shared" si="2"/>
        <v>0.13432759427524082</v>
      </c>
      <c r="H39" s="5">
        <f t="shared" si="3"/>
        <v>0.33394372909591297</v>
      </c>
      <c r="I39" s="5">
        <v>5.6748000000000003</v>
      </c>
      <c r="J39" s="5">
        <v>25.292100000000001</v>
      </c>
      <c r="K39" s="5">
        <f t="shared" si="24"/>
        <v>0.18090586825125604</v>
      </c>
      <c r="L39" s="5">
        <f t="shared" si="25"/>
        <v>0.41383084902727557</v>
      </c>
      <c r="M39" s="5">
        <v>5.6748000000000003</v>
      </c>
      <c r="N39" s="5">
        <v>38.421900000000001</v>
      </c>
      <c r="O39" s="5">
        <f t="shared" si="6"/>
        <v>9.3507161170833311E-2</v>
      </c>
      <c r="P39" s="5">
        <f t="shared" si="7"/>
        <v>0.48225824266858125</v>
      </c>
      <c r="Q39" s="5">
        <v>5.6748000000000003</v>
      </c>
      <c r="R39" s="5">
        <v>21.876999999999999</v>
      </c>
      <c r="S39" s="5">
        <f t="shared" si="8"/>
        <v>0.11688399961277593</v>
      </c>
      <c r="T39" s="5">
        <f t="shared" si="9"/>
        <v>0.20031681500201443</v>
      </c>
      <c r="U39" s="5">
        <v>5.6748000000000003</v>
      </c>
      <c r="V39" s="5">
        <v>15.9848</v>
      </c>
      <c r="W39" s="5">
        <f t="shared" si="10"/>
        <v>9.4987496359381751E-2</v>
      </c>
      <c r="X39" s="5">
        <f t="shared" si="11"/>
        <v>0.21950750605592875</v>
      </c>
      <c r="Y39" s="5">
        <v>7.7991999999999999</v>
      </c>
      <c r="Z39" s="5">
        <v>0</v>
      </c>
      <c r="AA39" s="5">
        <f t="shared" si="12"/>
        <v>0.12631531211990174</v>
      </c>
      <c r="AB39" s="5">
        <f t="shared" si="13"/>
        <v>0</v>
      </c>
      <c r="AC39" s="5">
        <v>7.7991999999999999</v>
      </c>
      <c r="AD39" s="5">
        <v>4.1037999999999997</v>
      </c>
      <c r="AE39" s="5">
        <f t="shared" si="14"/>
        <v>0.13138636945593726</v>
      </c>
      <c r="AF39" s="5">
        <f t="shared" si="15"/>
        <v>8.395233468010023E-2</v>
      </c>
      <c r="AG39" s="5">
        <v>8.2895000000000003</v>
      </c>
      <c r="AH39" s="5">
        <v>41.7363</v>
      </c>
      <c r="AI39" s="5">
        <f t="shared" si="26"/>
        <v>0.19780232891094779</v>
      </c>
      <c r="AJ39" s="5">
        <f t="shared" si="27"/>
        <v>0.48994433344524557</v>
      </c>
      <c r="AK39" s="5">
        <v>8.2895000000000003</v>
      </c>
      <c r="AL39" s="5">
        <v>56.6327</v>
      </c>
      <c r="AM39" s="5">
        <f t="shared" si="18"/>
        <v>0.12857140641406833</v>
      </c>
      <c r="AN39" s="5">
        <f t="shared" si="19"/>
        <v>0.69916913580246909</v>
      </c>
      <c r="AO39" s="5">
        <v>6.8186999999999998</v>
      </c>
      <c r="AP39" s="5">
        <v>16.3477</v>
      </c>
      <c r="AQ39" s="5">
        <f t="shared" si="20"/>
        <v>0.1368821063788784</v>
      </c>
      <c r="AR39" s="5">
        <f t="shared" si="21"/>
        <v>0.32538952715344621</v>
      </c>
      <c r="AS39" s="5">
        <v>6.8186999999999998</v>
      </c>
      <c r="AT39" s="5">
        <v>14.56</v>
      </c>
      <c r="AU39" s="5">
        <f t="shared" si="22"/>
        <v>9.9999853344694231E-2</v>
      </c>
      <c r="AV39" s="5">
        <f t="shared" si="23"/>
        <v>0.24493476256804678</v>
      </c>
    </row>
    <row r="40" spans="1:48" ht="20" customHeight="1" x14ac:dyDescent="0.15">
      <c r="A40" s="25">
        <v>5.6643999999999997</v>
      </c>
      <c r="B40" s="4">
        <v>23.077000000000002</v>
      </c>
      <c r="C40" s="5">
        <f t="shared" si="0"/>
        <v>0.12714702581369247</v>
      </c>
      <c r="D40" s="5">
        <f t="shared" si="1"/>
        <v>0.29827615845848215</v>
      </c>
      <c r="E40" s="5">
        <v>5.6643999999999997</v>
      </c>
      <c r="F40" s="5">
        <v>40.247300000000003</v>
      </c>
      <c r="G40" s="5">
        <f t="shared" si="2"/>
        <v>0.13805911944780253</v>
      </c>
      <c r="H40" s="5">
        <f t="shared" si="3"/>
        <v>0.43200670648193074</v>
      </c>
      <c r="I40" s="5">
        <v>5.8323999999999998</v>
      </c>
      <c r="J40" s="5">
        <v>23.1538</v>
      </c>
      <c r="K40" s="5">
        <f t="shared" si="24"/>
        <v>0.18592996863125141</v>
      </c>
      <c r="L40" s="5">
        <f t="shared" si="25"/>
        <v>0.37884385686470218</v>
      </c>
      <c r="M40" s="5">
        <v>5.8323999999999998</v>
      </c>
      <c r="N40" s="5">
        <v>40.295999999999999</v>
      </c>
      <c r="O40" s="5">
        <f t="shared" si="6"/>
        <v>9.6104033060683755E-2</v>
      </c>
      <c r="P40" s="5">
        <f t="shared" si="7"/>
        <v>0.50578129000838445</v>
      </c>
      <c r="Q40" s="5">
        <v>5.8323999999999998</v>
      </c>
      <c r="R40" s="5">
        <v>17.96</v>
      </c>
      <c r="S40" s="5">
        <f t="shared" si="8"/>
        <v>0.12013009081228489</v>
      </c>
      <c r="T40" s="5">
        <f t="shared" si="9"/>
        <v>0.16445079295315534</v>
      </c>
      <c r="U40" s="5">
        <v>5.8323999999999998</v>
      </c>
      <c r="V40" s="5">
        <v>13.665699999999999</v>
      </c>
      <c r="W40" s="5">
        <f t="shared" si="10"/>
        <v>9.762547997576268E-2</v>
      </c>
      <c r="X40" s="5">
        <f t="shared" si="11"/>
        <v>0.18766101080454592</v>
      </c>
      <c r="Y40" s="5">
        <v>8.0159000000000002</v>
      </c>
      <c r="Z40" s="5">
        <v>0</v>
      </c>
      <c r="AA40" s="5">
        <f t="shared" si="12"/>
        <v>0.12982497056389378</v>
      </c>
      <c r="AB40" s="5">
        <f t="shared" si="13"/>
        <v>0</v>
      </c>
      <c r="AC40" s="5">
        <v>8.0159000000000002</v>
      </c>
      <c r="AD40" s="5">
        <v>2.2726000000000002</v>
      </c>
      <c r="AE40" s="5">
        <f t="shared" si="14"/>
        <v>0.13503692672605491</v>
      </c>
      <c r="AF40" s="5">
        <f t="shared" si="15"/>
        <v>4.6491075538280573E-2</v>
      </c>
      <c r="AG40" s="5">
        <v>8.5198</v>
      </c>
      <c r="AH40" s="5">
        <v>44.395600000000002</v>
      </c>
      <c r="AI40" s="5">
        <f t="shared" si="26"/>
        <v>0.20329769972320319</v>
      </c>
      <c r="AJ40" s="5">
        <f t="shared" si="27"/>
        <v>0.52116197770050876</v>
      </c>
      <c r="AK40" s="5">
        <v>8.5198</v>
      </c>
      <c r="AL40" s="5">
        <v>55.054600000000001</v>
      </c>
      <c r="AM40" s="5">
        <f t="shared" si="18"/>
        <v>0.13214339445884304</v>
      </c>
      <c r="AN40" s="5">
        <f t="shared" si="19"/>
        <v>0.67968641975308641</v>
      </c>
      <c r="AO40" s="5">
        <v>7.0080999999999998</v>
      </c>
      <c r="AP40" s="5">
        <v>18.301600000000001</v>
      </c>
      <c r="AQ40" s="5">
        <f t="shared" si="20"/>
        <v>0.14068421982398663</v>
      </c>
      <c r="AR40" s="5">
        <f t="shared" si="21"/>
        <v>0.36428053916768177</v>
      </c>
      <c r="AS40" s="5">
        <v>7.0080999999999998</v>
      </c>
      <c r="AT40" s="5">
        <v>13.6859</v>
      </c>
      <c r="AU40" s="5">
        <f t="shared" si="22"/>
        <v>0.1027775048359587</v>
      </c>
      <c r="AV40" s="5">
        <f t="shared" si="23"/>
        <v>0.23023026559272194</v>
      </c>
    </row>
    <row r="41" spans="1:48" ht="20" customHeight="1" x14ac:dyDescent="0.15">
      <c r="A41" s="25">
        <v>5.8174999999999999</v>
      </c>
      <c r="B41" s="4">
        <v>27.640799999999999</v>
      </c>
      <c r="C41" s="5">
        <f t="shared" si="0"/>
        <v>0.13058361391694726</v>
      </c>
      <c r="D41" s="5">
        <f t="shared" si="1"/>
        <v>0.35726444688300957</v>
      </c>
      <c r="E41" s="5">
        <v>5.8174999999999999</v>
      </c>
      <c r="F41" s="5">
        <v>29.989100000000001</v>
      </c>
      <c r="G41" s="5">
        <f t="shared" si="2"/>
        <v>0.14179064462036425</v>
      </c>
      <c r="H41" s="5">
        <f t="shared" si="3"/>
        <v>0.3218971787264554</v>
      </c>
      <c r="I41" s="5">
        <v>5.99</v>
      </c>
      <c r="J41" s="5">
        <v>25.729299999999999</v>
      </c>
      <c r="K41" s="5">
        <f t="shared" si="24"/>
        <v>0.19095406901124684</v>
      </c>
      <c r="L41" s="5">
        <f t="shared" si="25"/>
        <v>0.42098434150890912</v>
      </c>
      <c r="M41" s="5">
        <v>5.99</v>
      </c>
      <c r="N41" s="5">
        <v>41.119199999999999</v>
      </c>
      <c r="O41" s="5">
        <f t="shared" si="6"/>
        <v>9.8700904950534199E-2</v>
      </c>
      <c r="P41" s="5">
        <f t="shared" si="7"/>
        <v>0.51611380832124187</v>
      </c>
      <c r="Q41" s="5">
        <v>5.99</v>
      </c>
      <c r="R41" s="5">
        <v>22.741</v>
      </c>
      <c r="S41" s="5">
        <f t="shared" si="8"/>
        <v>0.12337618201179386</v>
      </c>
      <c r="T41" s="5">
        <f t="shared" si="9"/>
        <v>0.20822803354942679</v>
      </c>
      <c r="U41" s="5">
        <v>5.99</v>
      </c>
      <c r="V41" s="5">
        <v>22.959800000000001</v>
      </c>
      <c r="W41" s="5">
        <f t="shared" si="10"/>
        <v>0.10026346359214362</v>
      </c>
      <c r="X41" s="5">
        <f t="shared" si="11"/>
        <v>0.31529005289668394</v>
      </c>
      <c r="Y41" s="5">
        <v>8.2324999999999999</v>
      </c>
      <c r="Z41" s="5">
        <v>4.4400000000000002E-2</v>
      </c>
      <c r="AA41" s="5">
        <f t="shared" si="12"/>
        <v>0.13333300941469522</v>
      </c>
      <c r="AB41" s="5">
        <f t="shared" si="13"/>
        <v>8.5714285714285721E-4</v>
      </c>
      <c r="AC41" s="5">
        <v>8.2324999999999999</v>
      </c>
      <c r="AD41" s="5">
        <v>4.0849000000000002</v>
      </c>
      <c r="AE41" s="5">
        <f t="shared" si="14"/>
        <v>0.13868579938275766</v>
      </c>
      <c r="AF41" s="5">
        <f t="shared" si="15"/>
        <v>8.3565693244003481E-2</v>
      </c>
      <c r="AG41" s="5">
        <v>8.75</v>
      </c>
      <c r="AH41" s="5">
        <v>42.081299999999999</v>
      </c>
      <c r="AI41" s="5">
        <f t="shared" si="26"/>
        <v>0.20879068435620884</v>
      </c>
      <c r="AJ41" s="5">
        <f t="shared" si="27"/>
        <v>0.49399430421502172</v>
      </c>
      <c r="AK41" s="5">
        <v>8.75</v>
      </c>
      <c r="AL41" s="5">
        <v>49.889800000000001</v>
      </c>
      <c r="AM41" s="5">
        <f t="shared" si="18"/>
        <v>0.13571383148840074</v>
      </c>
      <c r="AN41" s="5">
        <f t="shared" si="19"/>
        <v>0.6159234567901235</v>
      </c>
      <c r="AO41" s="5">
        <v>7.1974999999999998</v>
      </c>
      <c r="AP41" s="5">
        <v>15.7003</v>
      </c>
      <c r="AQ41" s="5">
        <f t="shared" si="20"/>
        <v>0.14448633326909488</v>
      </c>
      <c r="AR41" s="5">
        <f t="shared" si="21"/>
        <v>0.31250348325252186</v>
      </c>
      <c r="AS41" s="5">
        <v>7.1974999999999998</v>
      </c>
      <c r="AT41" s="5">
        <v>12.5252</v>
      </c>
      <c r="AU41" s="5">
        <f t="shared" si="22"/>
        <v>0.10555515632722318</v>
      </c>
      <c r="AV41" s="5">
        <f t="shared" si="23"/>
        <v>0.21070445660146286</v>
      </c>
    </row>
    <row r="42" spans="1:48" ht="20" customHeight="1" x14ac:dyDescent="0.15">
      <c r="A42" s="25">
        <v>5.9706000000000001</v>
      </c>
      <c r="B42" s="4">
        <v>27.459599999999998</v>
      </c>
      <c r="C42" s="5">
        <f t="shared" si="0"/>
        <v>0.13402020202020204</v>
      </c>
      <c r="D42" s="5">
        <f t="shared" si="1"/>
        <v>0.35492239029364886</v>
      </c>
      <c r="E42" s="5">
        <v>5.9706000000000001</v>
      </c>
      <c r="F42" s="5">
        <v>30.654599999999999</v>
      </c>
      <c r="G42" s="5">
        <f t="shared" si="2"/>
        <v>0.14552216979292595</v>
      </c>
      <c r="H42" s="5">
        <f t="shared" si="3"/>
        <v>0.32904052655758254</v>
      </c>
      <c r="I42" s="5">
        <v>6.1477000000000004</v>
      </c>
      <c r="J42" s="5">
        <v>21.4466</v>
      </c>
      <c r="K42" s="5">
        <f t="shared" si="24"/>
        <v>0.19598135727219404</v>
      </c>
      <c r="L42" s="5">
        <f t="shared" si="25"/>
        <v>0.35091054861986026</v>
      </c>
      <c r="M42" s="5">
        <v>6.1477000000000004</v>
      </c>
      <c r="N42" s="5">
        <v>34.735999999999997</v>
      </c>
      <c r="O42" s="5">
        <f t="shared" si="6"/>
        <v>0.10129942460173609</v>
      </c>
      <c r="P42" s="5">
        <f t="shared" si="7"/>
        <v>0.43599411578646124</v>
      </c>
      <c r="Q42" s="5">
        <v>6.1477000000000004</v>
      </c>
      <c r="R42" s="5">
        <v>24.587</v>
      </c>
      <c r="S42" s="5">
        <f t="shared" si="8"/>
        <v>0.12662433291384059</v>
      </c>
      <c r="T42" s="5">
        <f t="shared" si="9"/>
        <v>0.22513093799216202</v>
      </c>
      <c r="U42" s="5">
        <v>6.1477000000000004</v>
      </c>
      <c r="V42" s="5">
        <v>22.994</v>
      </c>
      <c r="W42" s="5">
        <f t="shared" si="10"/>
        <v>0.10290312105599689</v>
      </c>
      <c r="X42" s="5">
        <f t="shared" si="11"/>
        <v>0.31575969635216117</v>
      </c>
      <c r="Y42" s="5">
        <v>8.4491999999999994</v>
      </c>
      <c r="Z42" s="5">
        <v>0.48199999999999998</v>
      </c>
      <c r="AA42" s="5">
        <f t="shared" si="12"/>
        <v>0.13684266785868726</v>
      </c>
      <c r="AB42" s="5">
        <f t="shared" si="13"/>
        <v>9.3050193050193044E-3</v>
      </c>
      <c r="AC42" s="5">
        <v>8.4491999999999994</v>
      </c>
      <c r="AD42" s="5">
        <v>3.6120999999999999</v>
      </c>
      <c r="AE42" s="5">
        <f t="shared" si="14"/>
        <v>0.14233635665287531</v>
      </c>
      <c r="AF42" s="5">
        <f t="shared" si="15"/>
        <v>7.3893520175932079E-2</v>
      </c>
      <c r="AG42" s="5">
        <v>8.9802999999999997</v>
      </c>
      <c r="AH42" s="5">
        <v>45.775500000000001</v>
      </c>
      <c r="AI42" s="5">
        <f t="shared" si="26"/>
        <v>0.21428605516846425</v>
      </c>
      <c r="AJ42" s="5">
        <f t="shared" si="27"/>
        <v>0.53736068687504257</v>
      </c>
      <c r="AK42" s="5">
        <v>8.9802999999999997</v>
      </c>
      <c r="AL42" s="5">
        <v>53.308700000000002</v>
      </c>
      <c r="AM42" s="5">
        <f t="shared" si="18"/>
        <v>0.13928581953317543</v>
      </c>
      <c r="AN42" s="5">
        <f t="shared" si="19"/>
        <v>0.65813209876543211</v>
      </c>
      <c r="AO42" s="5">
        <v>7.3868999999999998</v>
      </c>
      <c r="AP42" s="5">
        <v>18.168600000000001</v>
      </c>
      <c r="AQ42" s="5">
        <f t="shared" si="20"/>
        <v>0.14828844671420313</v>
      </c>
      <c r="AR42" s="5">
        <f t="shared" si="21"/>
        <v>0.36163326725105693</v>
      </c>
      <c r="AS42" s="5">
        <v>7.3868999999999998</v>
      </c>
      <c r="AT42" s="5">
        <v>15.0883</v>
      </c>
      <c r="AU42" s="5">
        <f t="shared" si="22"/>
        <v>0.10833280781848766</v>
      </c>
      <c r="AV42" s="5">
        <f t="shared" si="23"/>
        <v>0.25382205893238052</v>
      </c>
    </row>
    <row r="43" spans="1:48" ht="20" customHeight="1" x14ac:dyDescent="0.15">
      <c r="A43" s="25">
        <v>6.1237000000000004</v>
      </c>
      <c r="B43" s="4">
        <v>23.822099999999999</v>
      </c>
      <c r="C43" s="5">
        <f t="shared" si="0"/>
        <v>0.1374567901234568</v>
      </c>
      <c r="D43" s="5">
        <f t="shared" si="1"/>
        <v>0.30790676753537316</v>
      </c>
      <c r="E43" s="5">
        <v>6.1237000000000004</v>
      </c>
      <c r="F43" s="5">
        <v>30.736499999999999</v>
      </c>
      <c r="G43" s="5">
        <f t="shared" si="2"/>
        <v>0.14925369496548768</v>
      </c>
      <c r="H43" s="5">
        <f t="shared" si="3"/>
        <v>0.32991962526136814</v>
      </c>
      <c r="I43" s="5">
        <v>6.3052999999999999</v>
      </c>
      <c r="J43" s="5">
        <v>24.3171</v>
      </c>
      <c r="K43" s="5">
        <f t="shared" si="24"/>
        <v>0.20100545765218944</v>
      </c>
      <c r="L43" s="5">
        <f t="shared" si="25"/>
        <v>0.3978778408626078</v>
      </c>
      <c r="M43" s="5">
        <v>6.3052999999999999</v>
      </c>
      <c r="N43" s="5">
        <v>31.7441</v>
      </c>
      <c r="O43" s="5">
        <f t="shared" si="6"/>
        <v>0.10389629649158652</v>
      </c>
      <c r="P43" s="5">
        <f t="shared" si="7"/>
        <v>0.39844083403204184</v>
      </c>
      <c r="Q43" s="5">
        <v>6.3052999999999999</v>
      </c>
      <c r="R43" s="5">
        <v>23.625</v>
      </c>
      <c r="S43" s="5">
        <f t="shared" si="8"/>
        <v>0.12987042411334956</v>
      </c>
      <c r="T43" s="5">
        <f t="shared" si="9"/>
        <v>0.21632238215580704</v>
      </c>
      <c r="U43" s="5">
        <v>6.3052999999999999</v>
      </c>
      <c r="V43" s="5">
        <v>24.9208</v>
      </c>
      <c r="W43" s="5">
        <f t="shared" si="10"/>
        <v>0.10554110467237783</v>
      </c>
      <c r="X43" s="5">
        <f t="shared" si="11"/>
        <v>0.34221902413033567</v>
      </c>
      <c r="Y43" s="5">
        <v>8.6658000000000008</v>
      </c>
      <c r="Z43" s="5">
        <v>0.24010000000000001</v>
      </c>
      <c r="AA43" s="5">
        <f t="shared" si="12"/>
        <v>0.14035070670948874</v>
      </c>
      <c r="AB43" s="5">
        <f t="shared" si="13"/>
        <v>4.6351351351351351E-3</v>
      </c>
      <c r="AC43" s="5">
        <v>8.6658000000000008</v>
      </c>
      <c r="AD43" s="5">
        <v>8.7645999999999997</v>
      </c>
      <c r="AE43" s="5">
        <f t="shared" si="14"/>
        <v>0.14598522930957805</v>
      </c>
      <c r="AF43" s="5">
        <f t="shared" si="15"/>
        <v>0.17929934025469238</v>
      </c>
      <c r="AG43" s="5">
        <v>9.2105999999999995</v>
      </c>
      <c r="AH43" s="5">
        <v>48.103000000000002</v>
      </c>
      <c r="AI43" s="5">
        <f t="shared" si="26"/>
        <v>0.21978142598071965</v>
      </c>
      <c r="AJ43" s="5">
        <f t="shared" si="27"/>
        <v>0.56468331576389497</v>
      </c>
      <c r="AK43" s="5">
        <v>9.2105999999999995</v>
      </c>
      <c r="AL43" s="5">
        <v>54.306100000000001</v>
      </c>
      <c r="AM43" s="5">
        <f t="shared" si="18"/>
        <v>0.14285780757795014</v>
      </c>
      <c r="AN43" s="5">
        <f t="shared" si="19"/>
        <v>0.67044567901234564</v>
      </c>
      <c r="AO43" s="5">
        <v>7.5762999999999998</v>
      </c>
      <c r="AP43" s="5">
        <v>20.020299999999999</v>
      </c>
      <c r="AQ43" s="5">
        <f t="shared" si="20"/>
        <v>0.15209056015931136</v>
      </c>
      <c r="AR43" s="5">
        <f t="shared" si="21"/>
        <v>0.39849005979251756</v>
      </c>
      <c r="AS43" s="5">
        <v>7.5762999999999998</v>
      </c>
      <c r="AT43" s="5">
        <v>19.407399999999999</v>
      </c>
      <c r="AU43" s="5">
        <f t="shared" si="22"/>
        <v>0.11111045930975214</v>
      </c>
      <c r="AV43" s="5">
        <f t="shared" si="23"/>
        <v>0.32647987026532355</v>
      </c>
    </row>
    <row r="44" spans="1:48" ht="20" customHeight="1" x14ac:dyDescent="0.15">
      <c r="A44" s="25">
        <v>6.2767999999999997</v>
      </c>
      <c r="B44" s="4">
        <v>30.842700000000001</v>
      </c>
      <c r="C44" s="5">
        <f t="shared" si="0"/>
        <v>0.14089337822671155</v>
      </c>
      <c r="D44" s="5">
        <f t="shared" si="1"/>
        <v>0.39864982764169632</v>
      </c>
      <c r="E44" s="5">
        <v>6.2767999999999997</v>
      </c>
      <c r="F44" s="5">
        <v>34.885599999999997</v>
      </c>
      <c r="G44" s="5">
        <f t="shared" si="2"/>
        <v>0.15298522013804938</v>
      </c>
      <c r="H44" s="5">
        <f t="shared" si="3"/>
        <v>0.37445525935021828</v>
      </c>
      <c r="I44" s="5">
        <v>6.4629000000000003</v>
      </c>
      <c r="J44" s="5">
        <v>25.944500000000001</v>
      </c>
      <c r="K44" s="5">
        <f t="shared" si="24"/>
        <v>0.20602955803218487</v>
      </c>
      <c r="L44" s="5">
        <f t="shared" si="25"/>
        <v>0.42450545674689533</v>
      </c>
      <c r="M44" s="5">
        <v>6.4629000000000003</v>
      </c>
      <c r="N44" s="5">
        <v>39.314799999999998</v>
      </c>
      <c r="O44" s="5">
        <f t="shared" si="6"/>
        <v>0.10649316838143698</v>
      </c>
      <c r="P44" s="5">
        <f t="shared" si="7"/>
        <v>0.49346561098922065</v>
      </c>
      <c r="Q44" s="5">
        <v>6.4629000000000003</v>
      </c>
      <c r="R44" s="5">
        <v>24.289000000000001</v>
      </c>
      <c r="S44" s="5">
        <f t="shared" si="8"/>
        <v>0.13311651531285854</v>
      </c>
      <c r="T44" s="5">
        <f t="shared" si="9"/>
        <v>0.22240230011354065</v>
      </c>
      <c r="U44" s="5">
        <v>6.4629000000000003</v>
      </c>
      <c r="V44" s="5">
        <v>20.719000000000001</v>
      </c>
      <c r="W44" s="5">
        <f t="shared" si="10"/>
        <v>0.10817908828875877</v>
      </c>
      <c r="X44" s="5">
        <f t="shared" si="11"/>
        <v>0.28451879397757796</v>
      </c>
      <c r="Y44" s="5">
        <v>8.8825000000000003</v>
      </c>
      <c r="Z44" s="5">
        <v>0.85950000000000004</v>
      </c>
      <c r="AA44" s="5">
        <f t="shared" si="12"/>
        <v>0.14386036515348077</v>
      </c>
      <c r="AB44" s="5">
        <f t="shared" si="13"/>
        <v>1.6592664092664095E-2</v>
      </c>
      <c r="AC44" s="5">
        <v>8.8825000000000003</v>
      </c>
      <c r="AD44" s="5">
        <v>7.9039999999999999</v>
      </c>
      <c r="AE44" s="5">
        <f t="shared" si="14"/>
        <v>0.1496357865796957</v>
      </c>
      <c r="AF44" s="5">
        <f t="shared" si="15"/>
        <v>0.16169385772004297</v>
      </c>
      <c r="AG44" s="5">
        <v>9.4407999999999994</v>
      </c>
      <c r="AH44" s="5">
        <v>48.078099999999999</v>
      </c>
      <c r="AI44" s="5">
        <f t="shared" si="26"/>
        <v>0.22527441061372527</v>
      </c>
      <c r="AJ44" s="5">
        <f t="shared" si="27"/>
        <v>0.5643910135257284</v>
      </c>
      <c r="AK44" s="5">
        <v>9.4407999999999994</v>
      </c>
      <c r="AL44" s="5">
        <v>45.258400000000002</v>
      </c>
      <c r="AM44" s="5">
        <f t="shared" si="18"/>
        <v>0.14642824460750783</v>
      </c>
      <c r="AN44" s="5">
        <f t="shared" si="19"/>
        <v>0.55874567901234573</v>
      </c>
      <c r="AO44" s="5">
        <v>7.7656999999999998</v>
      </c>
      <c r="AP44" s="5">
        <v>14.9214</v>
      </c>
      <c r="AQ44" s="5">
        <f t="shared" si="20"/>
        <v>0.15589267360441961</v>
      </c>
      <c r="AR44" s="5">
        <f t="shared" si="21"/>
        <v>0.29700002388516017</v>
      </c>
      <c r="AS44" s="5">
        <v>7.7656999999999998</v>
      </c>
      <c r="AT44" s="5">
        <v>23.3428</v>
      </c>
      <c r="AU44" s="5">
        <f t="shared" si="22"/>
        <v>0.11388811080101661</v>
      </c>
      <c r="AV44" s="5">
        <f t="shared" si="23"/>
        <v>0.39268291041712927</v>
      </c>
    </row>
    <row r="45" spans="1:48" ht="20" customHeight="1" x14ac:dyDescent="0.15">
      <c r="A45" s="25">
        <v>6.4298999999999999</v>
      </c>
      <c r="B45" s="4">
        <v>28.832899999999999</v>
      </c>
      <c r="C45" s="5">
        <f t="shared" si="0"/>
        <v>0.14432996632996634</v>
      </c>
      <c r="D45" s="5">
        <f t="shared" si="1"/>
        <v>0.37267264589060833</v>
      </c>
      <c r="E45" s="5">
        <v>6.4298999999999999</v>
      </c>
      <c r="F45" s="5">
        <v>32.8249</v>
      </c>
      <c r="G45" s="5">
        <f t="shared" si="2"/>
        <v>0.15671674531061108</v>
      </c>
      <c r="H45" s="5">
        <f t="shared" si="3"/>
        <v>0.35233610551760558</v>
      </c>
      <c r="I45" s="5">
        <v>6.6205999999999996</v>
      </c>
      <c r="J45" s="5">
        <v>28.1172</v>
      </c>
      <c r="K45" s="5">
        <f t="shared" si="24"/>
        <v>0.21105684629313201</v>
      </c>
      <c r="L45" s="5">
        <f t="shared" si="25"/>
        <v>0.46005530376163756</v>
      </c>
      <c r="M45" s="5">
        <v>6.6205999999999996</v>
      </c>
      <c r="N45" s="5">
        <v>33.523600000000002</v>
      </c>
      <c r="O45" s="5">
        <f t="shared" si="6"/>
        <v>0.10909168803263884</v>
      </c>
      <c r="P45" s="5">
        <f t="shared" si="7"/>
        <v>0.42077649527806926</v>
      </c>
      <c r="Q45" s="5">
        <v>6.6205999999999996</v>
      </c>
      <c r="R45" s="5">
        <v>25.611999999999998</v>
      </c>
      <c r="S45" s="5">
        <f t="shared" si="8"/>
        <v>0.13636466621490523</v>
      </c>
      <c r="T45" s="5">
        <f t="shared" si="9"/>
        <v>0.23451635351426581</v>
      </c>
      <c r="U45" s="5">
        <v>6.6205999999999996</v>
      </c>
      <c r="V45" s="5">
        <v>18.283300000000001</v>
      </c>
      <c r="W45" s="5">
        <f t="shared" si="10"/>
        <v>0.11081874575261202</v>
      </c>
      <c r="X45" s="5">
        <f t="shared" si="11"/>
        <v>0.25107111665284282</v>
      </c>
      <c r="Y45" s="5">
        <v>9.0991</v>
      </c>
      <c r="Z45" s="5">
        <v>0</v>
      </c>
      <c r="AA45" s="5">
        <f t="shared" si="12"/>
        <v>0.14736840400428222</v>
      </c>
      <c r="AB45" s="5">
        <f t="shared" si="13"/>
        <v>0</v>
      </c>
      <c r="AC45" s="5">
        <v>9.0991</v>
      </c>
      <c r="AD45" s="5">
        <v>1.4871000000000001</v>
      </c>
      <c r="AE45" s="5">
        <f t="shared" si="14"/>
        <v>0.15328465923639845</v>
      </c>
      <c r="AF45" s="5">
        <f t="shared" si="15"/>
        <v>3.0421930138597661E-2</v>
      </c>
      <c r="AG45" s="5">
        <v>9.6710999999999991</v>
      </c>
      <c r="AH45" s="5">
        <v>49.929000000000002</v>
      </c>
      <c r="AI45" s="5">
        <f t="shared" si="26"/>
        <v>0.2307697814259807</v>
      </c>
      <c r="AJ45" s="5">
        <f t="shared" si="27"/>
        <v>0.58611881322943493</v>
      </c>
      <c r="AK45" s="5">
        <v>9.6710999999999991</v>
      </c>
      <c r="AL45" s="5">
        <v>44.9</v>
      </c>
      <c r="AM45" s="5">
        <f t="shared" si="18"/>
        <v>0.15000023265228254</v>
      </c>
      <c r="AN45" s="5">
        <f t="shared" si="19"/>
        <v>0.55432098765432092</v>
      </c>
      <c r="AO45" s="5">
        <v>7.9551999999999996</v>
      </c>
      <c r="AP45" s="5">
        <v>14.2933</v>
      </c>
      <c r="AQ45" s="5">
        <f t="shared" si="20"/>
        <v>0.1596967945011884</v>
      </c>
      <c r="AR45" s="5">
        <f t="shared" si="21"/>
        <v>0.28449813297664828</v>
      </c>
      <c r="AS45" s="5">
        <v>7.9551999999999996</v>
      </c>
      <c r="AT45" s="5">
        <v>18.559999999999999</v>
      </c>
      <c r="AU45" s="5">
        <f t="shared" si="22"/>
        <v>0.11666722884533877</v>
      </c>
      <c r="AV45" s="5">
        <f t="shared" si="23"/>
        <v>0.31222453250432336</v>
      </c>
    </row>
    <row r="46" spans="1:48" ht="20" customHeight="1" x14ac:dyDescent="0.15">
      <c r="A46" s="25">
        <v>6.5830000000000002</v>
      </c>
      <c r="B46" s="4">
        <v>33.991799999999998</v>
      </c>
      <c r="C46" s="5">
        <f t="shared" si="0"/>
        <v>0.14776655443322112</v>
      </c>
      <c r="D46" s="5">
        <f t="shared" si="1"/>
        <v>0.43935275482467528</v>
      </c>
      <c r="E46" s="5">
        <v>6.5830000000000002</v>
      </c>
      <c r="F46" s="5">
        <v>27.889500000000002</v>
      </c>
      <c r="G46" s="5">
        <f t="shared" si="2"/>
        <v>0.16044827048317281</v>
      </c>
      <c r="H46" s="5">
        <f t="shared" si="3"/>
        <v>0.29936047984405928</v>
      </c>
      <c r="I46" s="5">
        <v>6.7782</v>
      </c>
      <c r="J46" s="5">
        <v>28.665099999999999</v>
      </c>
      <c r="K46" s="5">
        <f t="shared" si="24"/>
        <v>0.21608094667312744</v>
      </c>
      <c r="L46" s="5">
        <f t="shared" si="25"/>
        <v>0.46902007624719799</v>
      </c>
      <c r="M46" s="5">
        <v>6.7782</v>
      </c>
      <c r="N46" s="5">
        <v>37.451900000000002</v>
      </c>
      <c r="O46" s="5">
        <f t="shared" si="6"/>
        <v>0.1116885599224893</v>
      </c>
      <c r="P46" s="5">
        <f t="shared" si="7"/>
        <v>0.47008314212986441</v>
      </c>
      <c r="Q46" s="5">
        <v>6.7782</v>
      </c>
      <c r="R46" s="5">
        <v>20.895</v>
      </c>
      <c r="S46" s="5">
        <f t="shared" si="8"/>
        <v>0.1396107574144142</v>
      </c>
      <c r="T46" s="5">
        <f t="shared" si="9"/>
        <v>0.19132512910669155</v>
      </c>
      <c r="U46" s="5">
        <v>6.7782</v>
      </c>
      <c r="V46" s="5">
        <v>12.846</v>
      </c>
      <c r="W46" s="5">
        <f t="shared" si="10"/>
        <v>0.11345672936899297</v>
      </c>
      <c r="X46" s="5">
        <f t="shared" si="11"/>
        <v>0.17640467336434992</v>
      </c>
      <c r="Y46" s="5">
        <v>9.3157999999999994</v>
      </c>
      <c r="Z46" s="5">
        <v>0.3458</v>
      </c>
      <c r="AA46" s="5">
        <f t="shared" si="12"/>
        <v>0.15087806244827423</v>
      </c>
      <c r="AB46" s="5">
        <f t="shared" si="13"/>
        <v>6.6756756756756758E-3</v>
      </c>
      <c r="AC46" s="5">
        <v>9.3157999999999994</v>
      </c>
      <c r="AD46" s="5">
        <v>5.7625999999999999</v>
      </c>
      <c r="AE46" s="5">
        <f t="shared" si="14"/>
        <v>0.15693521650651607</v>
      </c>
      <c r="AF46" s="5">
        <f t="shared" si="15"/>
        <v>0.11788676929371451</v>
      </c>
      <c r="AG46" s="5">
        <v>9.9013000000000009</v>
      </c>
      <c r="AH46" s="5">
        <v>45.597900000000003</v>
      </c>
      <c r="AI46" s="5">
        <f t="shared" si="26"/>
        <v>0.23626276605898636</v>
      </c>
      <c r="AJ46" s="5">
        <f t="shared" si="27"/>
        <v>0.53527583235703602</v>
      </c>
      <c r="AK46" s="5">
        <v>9.9013000000000009</v>
      </c>
      <c r="AL46" s="5">
        <v>42.448700000000002</v>
      </c>
      <c r="AM46" s="5">
        <f t="shared" si="18"/>
        <v>0.15357066968184027</v>
      </c>
      <c r="AN46" s="5">
        <f t="shared" si="19"/>
        <v>0.52405802469135809</v>
      </c>
      <c r="AO46" s="5">
        <v>8.1446000000000005</v>
      </c>
      <c r="AP46" s="5">
        <v>18.096900000000002</v>
      </c>
      <c r="AQ46" s="5">
        <f t="shared" si="20"/>
        <v>0.16349890794629668</v>
      </c>
      <c r="AR46" s="5">
        <f t="shared" si="21"/>
        <v>0.36020612893209453</v>
      </c>
      <c r="AS46" s="5">
        <v>8.1446000000000005</v>
      </c>
      <c r="AT46" s="5">
        <v>18.215900000000001</v>
      </c>
      <c r="AU46" s="5">
        <f t="shared" si="22"/>
        <v>0.11944488033660326</v>
      </c>
      <c r="AV46" s="5">
        <f t="shared" si="23"/>
        <v>0.30643593004555519</v>
      </c>
    </row>
    <row r="47" spans="1:48" ht="20" customHeight="1" x14ac:dyDescent="0.15">
      <c r="A47" s="25">
        <v>6.7361000000000004</v>
      </c>
      <c r="B47" s="4">
        <v>30.182700000000001</v>
      </c>
      <c r="C47" s="5">
        <f t="shared" si="0"/>
        <v>0.15120314253647588</v>
      </c>
      <c r="D47" s="5">
        <f t="shared" si="1"/>
        <v>0.3901191579453494</v>
      </c>
      <c r="E47" s="5">
        <v>6.7361000000000004</v>
      </c>
      <c r="F47" s="5">
        <v>26.884799999999998</v>
      </c>
      <c r="G47" s="5">
        <f t="shared" si="2"/>
        <v>0.16417979565573454</v>
      </c>
      <c r="H47" s="5">
        <f t="shared" si="3"/>
        <v>0.28857622504926816</v>
      </c>
      <c r="I47" s="5">
        <v>6.9358000000000004</v>
      </c>
      <c r="J47" s="5">
        <v>32.658799999999999</v>
      </c>
      <c r="K47" s="5">
        <f t="shared" si="24"/>
        <v>0.22110504705312287</v>
      </c>
      <c r="L47" s="5">
        <f t="shared" si="25"/>
        <v>0.53436523389564283</v>
      </c>
      <c r="M47" s="5">
        <v>6.9358000000000004</v>
      </c>
      <c r="N47" s="5">
        <v>37.311799999999998</v>
      </c>
      <c r="O47" s="5">
        <f t="shared" si="6"/>
        <v>0.11428543181233976</v>
      </c>
      <c r="P47" s="5">
        <f t="shared" si="7"/>
        <v>0.46832465595927236</v>
      </c>
      <c r="Q47" s="5">
        <v>6.9358000000000004</v>
      </c>
      <c r="R47" s="5">
        <v>29.878</v>
      </c>
      <c r="S47" s="5">
        <f t="shared" si="8"/>
        <v>0.1428568486139232</v>
      </c>
      <c r="T47" s="5">
        <f t="shared" si="9"/>
        <v>0.27357799509211439</v>
      </c>
      <c r="U47" s="5">
        <v>6.9358000000000004</v>
      </c>
      <c r="V47" s="5">
        <v>15.8636</v>
      </c>
      <c r="W47" s="5">
        <f t="shared" si="10"/>
        <v>0.11609471298537392</v>
      </c>
      <c r="X47" s="5">
        <f t="shared" si="11"/>
        <v>0.21784315556458833</v>
      </c>
      <c r="Y47" s="5">
        <v>9.5324000000000009</v>
      </c>
      <c r="Z47" s="5">
        <v>1.4E-3</v>
      </c>
      <c r="AA47" s="5">
        <f t="shared" si="12"/>
        <v>0.15438610129907573</v>
      </c>
      <c r="AB47" s="5">
        <f t="shared" si="13"/>
        <v>2.7027027027027027E-5</v>
      </c>
      <c r="AC47" s="5">
        <v>9.5324000000000009</v>
      </c>
      <c r="AD47" s="5">
        <v>3.3128000000000002</v>
      </c>
      <c r="AE47" s="5">
        <f t="shared" si="14"/>
        <v>0.16058408916321884</v>
      </c>
      <c r="AF47" s="5">
        <f t="shared" si="15"/>
        <v>6.7770674576791284E-2</v>
      </c>
      <c r="AG47" s="5">
        <v>10.131600000000001</v>
      </c>
      <c r="AH47" s="5">
        <v>43.442599999999999</v>
      </c>
      <c r="AI47" s="5">
        <f t="shared" si="26"/>
        <v>0.24175813687124179</v>
      </c>
      <c r="AJ47" s="5">
        <f t="shared" si="27"/>
        <v>0.50997466713935891</v>
      </c>
      <c r="AK47" s="5">
        <v>10.131600000000001</v>
      </c>
      <c r="AL47" s="5">
        <v>49.6449</v>
      </c>
      <c r="AM47" s="5">
        <f t="shared" si="18"/>
        <v>0.15714265772661495</v>
      </c>
      <c r="AN47" s="5">
        <f t="shared" si="19"/>
        <v>0.6129</v>
      </c>
      <c r="AO47" s="5">
        <v>8.3339999999999996</v>
      </c>
      <c r="AP47" s="5">
        <v>20.373100000000001</v>
      </c>
      <c r="AQ47" s="5">
        <f t="shared" si="20"/>
        <v>0.1673010213914049</v>
      </c>
      <c r="AR47" s="5">
        <f t="shared" si="21"/>
        <v>0.40551229687661722</v>
      </c>
      <c r="AS47" s="5">
        <v>8.3339999999999996</v>
      </c>
      <c r="AT47" s="5">
        <v>16.885899999999999</v>
      </c>
      <c r="AU47" s="5">
        <f t="shared" si="22"/>
        <v>0.12222253182786773</v>
      </c>
      <c r="AV47" s="5">
        <f t="shared" si="23"/>
        <v>0.28406208154174317</v>
      </c>
    </row>
    <row r="48" spans="1:48" ht="20" customHeight="1" x14ac:dyDescent="0.15">
      <c r="A48" s="25">
        <v>6.8891999999999998</v>
      </c>
      <c r="B48" s="4">
        <v>30.539200000000001</v>
      </c>
      <c r="C48" s="5">
        <f t="shared" si="0"/>
        <v>0.15463973063973063</v>
      </c>
      <c r="D48" s="5">
        <f t="shared" si="1"/>
        <v>0.39472701210708833</v>
      </c>
      <c r="E48" s="5">
        <v>6.8891999999999998</v>
      </c>
      <c r="F48" s="5">
        <v>25.6221</v>
      </c>
      <c r="G48" s="5">
        <f t="shared" si="2"/>
        <v>0.16791132082829624</v>
      </c>
      <c r="H48" s="5">
        <f t="shared" si="3"/>
        <v>0.2750226483304638</v>
      </c>
      <c r="I48" s="5">
        <v>7.0933999999999999</v>
      </c>
      <c r="J48" s="5">
        <v>33.841900000000003</v>
      </c>
      <c r="K48" s="5">
        <f t="shared" si="24"/>
        <v>0.22612914743311827</v>
      </c>
      <c r="L48" s="5">
        <f t="shared" si="25"/>
        <v>0.55372318667473863</v>
      </c>
      <c r="M48" s="5">
        <v>7.0933999999999999</v>
      </c>
      <c r="N48" s="5">
        <v>34.1128</v>
      </c>
      <c r="O48" s="5">
        <f t="shared" si="6"/>
        <v>0.1168823037021902</v>
      </c>
      <c r="P48" s="5">
        <f t="shared" si="7"/>
        <v>0.42817192748158672</v>
      </c>
      <c r="Q48" s="5">
        <v>7.0933999999999999</v>
      </c>
      <c r="R48" s="5">
        <v>26.21</v>
      </c>
      <c r="S48" s="5">
        <f t="shared" si="8"/>
        <v>0.14610293981343214</v>
      </c>
      <c r="T48" s="5">
        <f t="shared" si="9"/>
        <v>0.23999194227740542</v>
      </c>
      <c r="U48" s="5">
        <v>7.0933999999999999</v>
      </c>
      <c r="V48" s="5">
        <v>11.056900000000001</v>
      </c>
      <c r="W48" s="5">
        <f t="shared" si="10"/>
        <v>0.11873269660175485</v>
      </c>
      <c r="X48" s="5">
        <f t="shared" si="11"/>
        <v>0.1518362784463865</v>
      </c>
      <c r="Y48" s="5">
        <v>9.7490000000000006</v>
      </c>
      <c r="Z48" s="5">
        <v>0</v>
      </c>
      <c r="AA48" s="5">
        <f t="shared" si="12"/>
        <v>0.15789414014987718</v>
      </c>
      <c r="AB48" s="5">
        <f t="shared" si="13"/>
        <v>0</v>
      </c>
      <c r="AC48" s="5">
        <v>9.7490000000000006</v>
      </c>
      <c r="AD48" s="5">
        <v>2.8685999999999998</v>
      </c>
      <c r="AE48" s="5">
        <f t="shared" si="14"/>
        <v>0.16423296181992159</v>
      </c>
      <c r="AF48" s="5">
        <f t="shared" si="15"/>
        <v>5.8683577967575305E-2</v>
      </c>
      <c r="AG48" s="5">
        <v>10.3619</v>
      </c>
      <c r="AH48" s="5">
        <v>40.935299999999998</v>
      </c>
      <c r="AI48" s="5">
        <f t="shared" si="26"/>
        <v>0.24725350768349719</v>
      </c>
      <c r="AJ48" s="5">
        <f t="shared" si="27"/>
        <v>0.48054135783193908</v>
      </c>
      <c r="AK48" s="5">
        <v>10.3619</v>
      </c>
      <c r="AL48" s="5">
        <v>57.683700000000002</v>
      </c>
      <c r="AM48" s="5">
        <f t="shared" si="18"/>
        <v>0.16071464577138966</v>
      </c>
      <c r="AN48" s="5">
        <f t="shared" si="19"/>
        <v>0.71214444444444447</v>
      </c>
      <c r="AO48" s="5">
        <v>8.5234000000000005</v>
      </c>
      <c r="AP48" s="5">
        <v>14.555199999999999</v>
      </c>
      <c r="AQ48" s="5">
        <f t="shared" si="20"/>
        <v>0.17110313483651315</v>
      </c>
      <c r="AR48" s="5">
        <f t="shared" si="21"/>
        <v>0.28971106917938549</v>
      </c>
      <c r="AS48" s="5">
        <v>8.5234000000000005</v>
      </c>
      <c r="AT48" s="5">
        <v>17.5</v>
      </c>
      <c r="AU48" s="5">
        <f t="shared" si="22"/>
        <v>0.12500018331913221</v>
      </c>
      <c r="AV48" s="5">
        <f t="shared" si="23"/>
        <v>0.29439274347121008</v>
      </c>
    </row>
    <row r="49" spans="1:48" ht="20" customHeight="1" x14ac:dyDescent="0.15">
      <c r="A49" s="25">
        <v>7.0423</v>
      </c>
      <c r="B49" s="4">
        <v>29.0137</v>
      </c>
      <c r="C49" s="5">
        <f t="shared" si="0"/>
        <v>0.15807631874298542</v>
      </c>
      <c r="D49" s="5">
        <f t="shared" si="1"/>
        <v>0.37500953237712276</v>
      </c>
      <c r="E49" s="5">
        <v>7.0423</v>
      </c>
      <c r="F49" s="5">
        <v>29.9419</v>
      </c>
      <c r="G49" s="5">
        <f t="shared" si="2"/>
        <v>0.17164284600085794</v>
      </c>
      <c r="H49" s="5">
        <f t="shared" si="3"/>
        <v>0.32139054308764364</v>
      </c>
      <c r="I49" s="5">
        <v>7.2511000000000001</v>
      </c>
      <c r="J49" s="5">
        <v>25.569099999999999</v>
      </c>
      <c r="K49" s="5">
        <f t="shared" si="24"/>
        <v>0.23115643569406544</v>
      </c>
      <c r="L49" s="5">
        <f t="shared" si="25"/>
        <v>0.41836313955200682</v>
      </c>
      <c r="M49" s="5">
        <v>7.2511000000000001</v>
      </c>
      <c r="N49" s="5">
        <v>29.3614</v>
      </c>
      <c r="O49" s="5">
        <f t="shared" si="6"/>
        <v>0.11948082335339208</v>
      </c>
      <c r="P49" s="5">
        <f t="shared" si="7"/>
        <v>0.36853401748193815</v>
      </c>
      <c r="Q49" s="5">
        <v>7.2511000000000001</v>
      </c>
      <c r="R49" s="5">
        <v>24.946999999999999</v>
      </c>
      <c r="S49" s="5">
        <f t="shared" si="8"/>
        <v>0.14935109071547886</v>
      </c>
      <c r="T49" s="5">
        <f t="shared" si="9"/>
        <v>0.22842727905358384</v>
      </c>
      <c r="U49" s="5">
        <v>7.2511000000000001</v>
      </c>
      <c r="V49" s="5">
        <v>9.3511000000000006</v>
      </c>
      <c r="W49" s="5">
        <f t="shared" si="10"/>
        <v>0.12137235406560812</v>
      </c>
      <c r="X49" s="5">
        <f t="shared" si="11"/>
        <v>0.12841178118460009</v>
      </c>
      <c r="Y49" s="5">
        <v>9.9657</v>
      </c>
      <c r="Z49" s="5">
        <v>0</v>
      </c>
      <c r="AA49" s="5">
        <f t="shared" si="12"/>
        <v>0.16140379859386919</v>
      </c>
      <c r="AB49" s="5">
        <f t="shared" si="13"/>
        <v>0</v>
      </c>
      <c r="AC49" s="5">
        <v>9.9657</v>
      </c>
      <c r="AD49" s="5">
        <v>0.47360000000000002</v>
      </c>
      <c r="AE49" s="5">
        <f t="shared" si="14"/>
        <v>0.16788351909003923</v>
      </c>
      <c r="AF49" s="5">
        <f t="shared" si="15"/>
        <v>9.6885388431442749E-3</v>
      </c>
      <c r="AG49" s="5">
        <v>10.5921</v>
      </c>
      <c r="AH49" s="5">
        <v>52.770400000000002</v>
      </c>
      <c r="AI49" s="5">
        <f t="shared" si="26"/>
        <v>0.25274649231650281</v>
      </c>
      <c r="AJ49" s="5">
        <f t="shared" si="27"/>
        <v>0.61947413770839743</v>
      </c>
      <c r="AK49" s="5">
        <v>10.5921</v>
      </c>
      <c r="AL49" s="5">
        <v>59.502000000000002</v>
      </c>
      <c r="AM49" s="5">
        <f t="shared" si="18"/>
        <v>0.16428508280094736</v>
      </c>
      <c r="AN49" s="5">
        <f t="shared" si="19"/>
        <v>0.73459259259259257</v>
      </c>
      <c r="AO49" s="5">
        <v>8.7127999999999997</v>
      </c>
      <c r="AP49" s="5">
        <v>20.2759</v>
      </c>
      <c r="AQ49" s="5">
        <f t="shared" si="20"/>
        <v>0.17490524828162138</v>
      </c>
      <c r="AR49" s="5">
        <f t="shared" si="21"/>
        <v>0.40357759890446732</v>
      </c>
      <c r="AS49" s="5">
        <v>8.7127999999999997</v>
      </c>
      <c r="AT49" s="5">
        <v>19.790400000000002</v>
      </c>
      <c r="AU49" s="5">
        <f t="shared" si="22"/>
        <v>0.12777783481039667</v>
      </c>
      <c r="AV49" s="5">
        <f t="shared" si="23"/>
        <v>0.33292286573672208</v>
      </c>
    </row>
    <row r="50" spans="1:48" ht="20" customHeight="1" x14ac:dyDescent="0.15">
      <c r="A50" s="25">
        <v>7.1954000000000002</v>
      </c>
      <c r="B50" s="4">
        <v>32.4328</v>
      </c>
      <c r="C50" s="5">
        <f t="shared" si="0"/>
        <v>0.1615129068462402</v>
      </c>
      <c r="D50" s="5">
        <f t="shared" si="1"/>
        <v>0.41920227898133461</v>
      </c>
      <c r="E50" s="5">
        <v>7.1954000000000002</v>
      </c>
      <c r="F50" s="5">
        <v>25.143000000000001</v>
      </c>
      <c r="G50" s="5">
        <f t="shared" si="2"/>
        <v>0.17537437117341967</v>
      </c>
      <c r="H50" s="5">
        <f t="shared" si="3"/>
        <v>0.26988008192040669</v>
      </c>
      <c r="I50" s="5">
        <v>7.4086999999999996</v>
      </c>
      <c r="J50" s="5">
        <v>23.657</v>
      </c>
      <c r="K50" s="5">
        <f t="shared" si="24"/>
        <v>0.23618053607406084</v>
      </c>
      <c r="L50" s="5">
        <f t="shared" si="25"/>
        <v>0.3870772452836363</v>
      </c>
      <c r="M50" s="5">
        <v>7.4086999999999996</v>
      </c>
      <c r="N50" s="5">
        <v>27.765999999999998</v>
      </c>
      <c r="O50" s="5">
        <f t="shared" si="6"/>
        <v>0.12207769524324252</v>
      </c>
      <c r="P50" s="5">
        <f t="shared" si="7"/>
        <v>0.34850911500825899</v>
      </c>
      <c r="Q50" s="5">
        <v>7.4086999999999996</v>
      </c>
      <c r="R50" s="5">
        <v>26.506</v>
      </c>
      <c r="S50" s="5">
        <f t="shared" si="8"/>
        <v>0.15259718191498783</v>
      </c>
      <c r="T50" s="5">
        <f t="shared" si="9"/>
        <v>0.24270226715013002</v>
      </c>
      <c r="U50" s="5">
        <v>7.4086999999999996</v>
      </c>
      <c r="V50" s="5">
        <v>6.4169999999999998</v>
      </c>
      <c r="W50" s="5">
        <f t="shared" si="10"/>
        <v>0.12401033768198905</v>
      </c>
      <c r="X50" s="5">
        <f t="shared" si="11"/>
        <v>8.8119943093494746E-2</v>
      </c>
      <c r="Y50" s="5">
        <v>10.1823</v>
      </c>
      <c r="Z50" s="5">
        <v>0</v>
      </c>
      <c r="AA50" s="5">
        <f t="shared" si="12"/>
        <v>0.16491183744467064</v>
      </c>
      <c r="AB50" s="5">
        <f t="shared" si="13"/>
        <v>0</v>
      </c>
      <c r="AC50" s="5">
        <v>10.1823</v>
      </c>
      <c r="AD50" s="5">
        <v>2.2538999999999998</v>
      </c>
      <c r="AE50" s="5">
        <f t="shared" si="14"/>
        <v>0.17153239174674195</v>
      </c>
      <c r="AF50" s="5">
        <f t="shared" si="15"/>
        <v>4.6108525545952024E-2</v>
      </c>
      <c r="AG50" s="5">
        <v>10.8224</v>
      </c>
      <c r="AH50" s="5">
        <v>51.603499999999997</v>
      </c>
      <c r="AI50" s="5">
        <f t="shared" si="26"/>
        <v>0.25824186312875824</v>
      </c>
      <c r="AJ50" s="5">
        <f t="shared" si="27"/>
        <v>0.60577584526998629</v>
      </c>
      <c r="AK50" s="5">
        <v>10.8224</v>
      </c>
      <c r="AL50" s="5">
        <v>51.242100000000001</v>
      </c>
      <c r="AM50" s="5">
        <f t="shared" si="18"/>
        <v>0.16785707084572207</v>
      </c>
      <c r="AN50" s="5">
        <f t="shared" si="19"/>
        <v>0.63261851851851858</v>
      </c>
      <c r="AO50" s="5">
        <v>8.9022000000000006</v>
      </c>
      <c r="AP50" s="5">
        <v>13.11</v>
      </c>
      <c r="AQ50" s="5">
        <f t="shared" si="20"/>
        <v>0.17870736172672963</v>
      </c>
      <c r="AR50" s="5">
        <f t="shared" si="21"/>
        <v>0.26094537463873696</v>
      </c>
      <c r="AS50" s="5">
        <v>8.9022000000000006</v>
      </c>
      <c r="AT50" s="5">
        <v>16.740600000000001</v>
      </c>
      <c r="AU50" s="5">
        <f t="shared" si="22"/>
        <v>0.13055548630166117</v>
      </c>
      <c r="AV50" s="5">
        <f t="shared" si="23"/>
        <v>0.28161778064880794</v>
      </c>
    </row>
    <row r="51" spans="1:48" ht="20" customHeight="1" x14ac:dyDescent="0.15">
      <c r="A51" s="25">
        <v>7.3483999999999998</v>
      </c>
      <c r="B51" s="4">
        <v>23.709099999999999</v>
      </c>
      <c r="C51" s="5">
        <f t="shared" si="0"/>
        <v>0.16494725028058363</v>
      </c>
      <c r="D51" s="5">
        <f t="shared" si="1"/>
        <v>0.30644621348130163</v>
      </c>
      <c r="E51" s="5">
        <v>7.3483999999999998</v>
      </c>
      <c r="F51" s="5">
        <v>22.039000000000001</v>
      </c>
      <c r="G51" s="5">
        <f t="shared" si="2"/>
        <v>0.17910345903365441</v>
      </c>
      <c r="H51" s="5">
        <f t="shared" si="3"/>
        <v>0.23656234838499157</v>
      </c>
      <c r="I51" s="5">
        <v>7.5663</v>
      </c>
      <c r="J51" s="5">
        <v>24.341999999999999</v>
      </c>
      <c r="K51" s="5">
        <f t="shared" si="24"/>
        <v>0.24120463645405626</v>
      </c>
      <c r="L51" s="5">
        <f t="shared" si="25"/>
        <v>0.39828525614804389</v>
      </c>
      <c r="M51" s="5">
        <v>7.5663</v>
      </c>
      <c r="N51" s="5">
        <v>28.880800000000001</v>
      </c>
      <c r="O51" s="5">
        <f t="shared" si="6"/>
        <v>0.12467456713309298</v>
      </c>
      <c r="P51" s="5">
        <f t="shared" si="7"/>
        <v>0.36250169447275538</v>
      </c>
      <c r="Q51" s="5">
        <v>7.5663</v>
      </c>
      <c r="R51" s="5">
        <v>31.292000000000002</v>
      </c>
      <c r="S51" s="5">
        <f t="shared" si="8"/>
        <v>0.15584327311449681</v>
      </c>
      <c r="T51" s="5">
        <f t="shared" si="9"/>
        <v>0.28652529026114348</v>
      </c>
      <c r="U51" s="5">
        <v>7.5663</v>
      </c>
      <c r="V51" s="5">
        <v>4.2667000000000002</v>
      </c>
      <c r="W51" s="5">
        <f t="shared" si="10"/>
        <v>0.12664832129837</v>
      </c>
      <c r="X51" s="5">
        <f t="shared" si="11"/>
        <v>5.8591454136982087E-2</v>
      </c>
      <c r="Y51" s="5">
        <v>10.398999999999999</v>
      </c>
      <c r="Z51" s="5">
        <v>9.5299999999999996E-2</v>
      </c>
      <c r="AA51" s="5">
        <f t="shared" si="12"/>
        <v>0.16842149588866268</v>
      </c>
      <c r="AB51" s="5">
        <f t="shared" si="13"/>
        <v>1.8397683397683399E-3</v>
      </c>
      <c r="AC51" s="5">
        <v>10.398999999999999</v>
      </c>
      <c r="AD51" s="5">
        <v>1.5384</v>
      </c>
      <c r="AE51" s="5">
        <f t="shared" si="14"/>
        <v>0.1751829490168596</v>
      </c>
      <c r="AF51" s="5">
        <f t="shared" si="15"/>
        <v>3.147138546514601E-2</v>
      </c>
      <c r="AG51" s="5">
        <v>11.0527</v>
      </c>
      <c r="AH51" s="5">
        <v>44.414099999999998</v>
      </c>
      <c r="AI51" s="5">
        <f t="shared" si="26"/>
        <v>0.26373723394101362</v>
      </c>
      <c r="AJ51" s="5">
        <f t="shared" si="27"/>
        <v>0.52137915004613444</v>
      </c>
      <c r="AK51" s="5">
        <v>11.0527</v>
      </c>
      <c r="AL51" s="5">
        <v>60.1755</v>
      </c>
      <c r="AM51" s="5">
        <f t="shared" si="18"/>
        <v>0.17142905889049678</v>
      </c>
      <c r="AN51" s="5">
        <f t="shared" si="19"/>
        <v>0.74290740740740735</v>
      </c>
      <c r="AO51" s="5">
        <v>9.0915999999999997</v>
      </c>
      <c r="AP51" s="5">
        <v>13.1012</v>
      </c>
      <c r="AQ51" s="5">
        <f t="shared" si="20"/>
        <v>0.18250947517183785</v>
      </c>
      <c r="AR51" s="5">
        <f t="shared" si="21"/>
        <v>0.26077021679763696</v>
      </c>
      <c r="AS51" s="5">
        <v>9.0915999999999997</v>
      </c>
      <c r="AT51" s="5">
        <v>21.3733</v>
      </c>
      <c r="AU51" s="5">
        <f t="shared" si="22"/>
        <v>0.13333313779292563</v>
      </c>
      <c r="AV51" s="5">
        <f t="shared" si="23"/>
        <v>0.35955110994475509</v>
      </c>
    </row>
    <row r="52" spans="1:48" ht="20" customHeight="1" x14ac:dyDescent="0.15">
      <c r="A52" s="25">
        <v>7.5015000000000001</v>
      </c>
      <c r="B52" s="4">
        <v>25.302</v>
      </c>
      <c r="C52" s="5">
        <f t="shared" si="0"/>
        <v>0.16838383838383839</v>
      </c>
      <c r="D52" s="5">
        <f t="shared" si="1"/>
        <v>0.32703485554086381</v>
      </c>
      <c r="E52" s="5">
        <v>7.5015000000000001</v>
      </c>
      <c r="F52" s="5">
        <v>25.370100000000001</v>
      </c>
      <c r="G52" s="5">
        <f t="shared" si="2"/>
        <v>0.18283498420621613</v>
      </c>
      <c r="H52" s="5">
        <f t="shared" si="3"/>
        <v>0.27231772924189274</v>
      </c>
      <c r="I52" s="5">
        <v>7.7240000000000002</v>
      </c>
      <c r="J52" s="5">
        <v>26.2562</v>
      </c>
      <c r="K52" s="5">
        <f t="shared" si="24"/>
        <v>0.24623192471500344</v>
      </c>
      <c r="L52" s="5">
        <f t="shared" si="25"/>
        <v>0.42960551074169218</v>
      </c>
      <c r="M52" s="5">
        <v>7.7240000000000002</v>
      </c>
      <c r="N52" s="5">
        <v>30.127300000000002</v>
      </c>
      <c r="O52" s="5">
        <f t="shared" si="6"/>
        <v>0.12727308678429486</v>
      </c>
      <c r="P52" s="5">
        <f t="shared" si="7"/>
        <v>0.37814732624750852</v>
      </c>
      <c r="Q52" s="5">
        <v>7.7240000000000002</v>
      </c>
      <c r="R52" s="5">
        <v>29.413</v>
      </c>
      <c r="S52" s="5">
        <f t="shared" si="8"/>
        <v>0.15909142401654353</v>
      </c>
      <c r="T52" s="5">
        <f t="shared" si="9"/>
        <v>0.26932022122111121</v>
      </c>
      <c r="U52" s="5">
        <v>7.7240000000000002</v>
      </c>
      <c r="V52" s="5">
        <v>8.2685999999999993</v>
      </c>
      <c r="W52" s="5">
        <f t="shared" si="10"/>
        <v>0.12928797876222325</v>
      </c>
      <c r="X52" s="5">
        <f t="shared" si="11"/>
        <v>0.11354660456021047</v>
      </c>
      <c r="Y52" s="5">
        <v>10.615600000000001</v>
      </c>
      <c r="Z52" s="5">
        <v>0.60670000000000002</v>
      </c>
      <c r="AA52" s="5">
        <f t="shared" si="12"/>
        <v>0.17192953473946415</v>
      </c>
      <c r="AB52" s="5">
        <f t="shared" si="13"/>
        <v>1.1712355212355214E-2</v>
      </c>
      <c r="AC52" s="5">
        <v>10.615600000000001</v>
      </c>
      <c r="AD52" s="5">
        <v>1.7907</v>
      </c>
      <c r="AE52" s="5">
        <f t="shared" si="14"/>
        <v>0.17883182167356237</v>
      </c>
      <c r="AF52" s="5">
        <f t="shared" si="15"/>
        <v>3.6632741778755175E-2</v>
      </c>
      <c r="AG52" s="5">
        <v>11.2829</v>
      </c>
      <c r="AH52" s="5">
        <v>47.934899999999999</v>
      </c>
      <c r="AI52" s="5">
        <f t="shared" si="26"/>
        <v>0.26923021857401924</v>
      </c>
      <c r="AJ52" s="5">
        <f t="shared" si="27"/>
        <v>0.56270998218012858</v>
      </c>
      <c r="AK52" s="5">
        <v>11.2829</v>
      </c>
      <c r="AL52" s="5">
        <v>67.112499999999997</v>
      </c>
      <c r="AM52" s="5">
        <f t="shared" si="18"/>
        <v>0.17499949592005445</v>
      </c>
      <c r="AN52" s="5">
        <f t="shared" si="19"/>
        <v>0.82854938271604939</v>
      </c>
      <c r="AO52" s="5">
        <v>9.2810000000000006</v>
      </c>
      <c r="AP52" s="5">
        <v>13.041600000000001</v>
      </c>
      <c r="AQ52" s="5">
        <f t="shared" si="20"/>
        <v>0.18631158861694611</v>
      </c>
      <c r="AR52" s="5">
        <f t="shared" si="21"/>
        <v>0.25958392051018703</v>
      </c>
      <c r="AS52" s="5">
        <v>9.2810000000000006</v>
      </c>
      <c r="AT52" s="5">
        <v>20.468699999999998</v>
      </c>
      <c r="AU52" s="5">
        <f t="shared" si="22"/>
        <v>0.13611078928419013</v>
      </c>
      <c r="AV52" s="5">
        <f t="shared" si="23"/>
        <v>0.34433352847366611</v>
      </c>
    </row>
    <row r="53" spans="1:48" ht="20" customHeight="1" x14ac:dyDescent="0.15">
      <c r="A53" s="25">
        <v>7.6546000000000003</v>
      </c>
      <c r="B53" s="4">
        <v>27.474699999999999</v>
      </c>
      <c r="C53" s="5">
        <f t="shared" si="0"/>
        <v>0.17182042648709317</v>
      </c>
      <c r="D53" s="5">
        <f t="shared" si="1"/>
        <v>0.35511756167609559</v>
      </c>
      <c r="E53" s="5">
        <v>7.6546000000000003</v>
      </c>
      <c r="F53" s="5">
        <v>25.803699999999999</v>
      </c>
      <c r="G53" s="5">
        <f t="shared" si="2"/>
        <v>0.18656650937877786</v>
      </c>
      <c r="H53" s="5">
        <f t="shared" si="3"/>
        <v>0.27697190748318012</v>
      </c>
      <c r="I53" s="5">
        <v>7.8815999999999997</v>
      </c>
      <c r="J53" s="5">
        <v>26.6784</v>
      </c>
      <c r="K53" s="5">
        <f t="shared" si="24"/>
        <v>0.25125602509499884</v>
      </c>
      <c r="L53" s="5">
        <f t="shared" si="25"/>
        <v>0.4365135723284847</v>
      </c>
      <c r="M53" s="5">
        <v>7.8815999999999997</v>
      </c>
      <c r="N53" s="5">
        <v>30.227499999999999</v>
      </c>
      <c r="O53" s="5">
        <f t="shared" si="6"/>
        <v>0.1298699586741453</v>
      </c>
      <c r="P53" s="5">
        <f t="shared" si="7"/>
        <v>0.37940500158150792</v>
      </c>
      <c r="Q53" s="5">
        <v>7.8815999999999997</v>
      </c>
      <c r="R53" s="5">
        <v>28.600999999999999</v>
      </c>
      <c r="S53" s="5">
        <f t="shared" si="8"/>
        <v>0.1623375152160525</v>
      </c>
      <c r="T53" s="5">
        <f t="shared" si="9"/>
        <v>0.26188514082701531</v>
      </c>
      <c r="U53" s="5">
        <v>7.8815999999999997</v>
      </c>
      <c r="V53" s="5">
        <v>4.4592000000000001</v>
      </c>
      <c r="W53" s="5">
        <f t="shared" si="10"/>
        <v>0.13192596237860421</v>
      </c>
      <c r="X53" s="5">
        <f t="shared" si="11"/>
        <v>6.1234915107139125E-2</v>
      </c>
      <c r="Y53" s="5">
        <v>10.8323</v>
      </c>
      <c r="Z53" s="5">
        <v>1.9699999999999999E-2</v>
      </c>
      <c r="AA53" s="5">
        <f t="shared" si="12"/>
        <v>0.17543919318345619</v>
      </c>
      <c r="AB53" s="5">
        <f t="shared" si="13"/>
        <v>3.8030888030888031E-4</v>
      </c>
      <c r="AC53" s="5">
        <v>10.8323</v>
      </c>
      <c r="AD53" s="5">
        <v>2.9981</v>
      </c>
      <c r="AE53" s="5">
        <f t="shared" si="14"/>
        <v>0.18248237894368002</v>
      </c>
      <c r="AF53" s="5">
        <f t="shared" si="15"/>
        <v>6.1332787807497569E-2</v>
      </c>
      <c r="AG53" s="5">
        <v>11.513199999999999</v>
      </c>
      <c r="AH53" s="5">
        <v>43.802799999999998</v>
      </c>
      <c r="AI53" s="5">
        <f t="shared" si="26"/>
        <v>0.27472558938627467</v>
      </c>
      <c r="AJ53" s="5">
        <f t="shared" si="27"/>
        <v>0.51420307140391941</v>
      </c>
      <c r="AK53" s="5">
        <v>11.513199999999999</v>
      </c>
      <c r="AL53" s="5">
        <v>51.096899999999998</v>
      </c>
      <c r="AM53" s="5">
        <f t="shared" si="18"/>
        <v>0.17857148396482916</v>
      </c>
      <c r="AN53" s="5">
        <f t="shared" si="19"/>
        <v>0.6308259259259259</v>
      </c>
      <c r="AO53" s="5">
        <v>9.4703999999999997</v>
      </c>
      <c r="AP53" s="5">
        <v>14.6624</v>
      </c>
      <c r="AQ53" s="5">
        <f t="shared" si="20"/>
        <v>0.19011370206205433</v>
      </c>
      <c r="AR53" s="5">
        <f t="shared" si="21"/>
        <v>0.29184481015278541</v>
      </c>
      <c r="AS53" s="5">
        <v>9.4703999999999997</v>
      </c>
      <c r="AT53" s="5">
        <v>17.648099999999999</v>
      </c>
      <c r="AU53" s="5">
        <f t="shared" si="22"/>
        <v>0.13888844077545459</v>
      </c>
      <c r="AV53" s="5">
        <f t="shared" si="23"/>
        <v>0.29688414720310069</v>
      </c>
    </row>
    <row r="54" spans="1:48" ht="20" customHeight="1" x14ac:dyDescent="0.15">
      <c r="A54" s="25">
        <v>7.8076999999999996</v>
      </c>
      <c r="B54" s="4">
        <v>24.0716</v>
      </c>
      <c r="C54" s="5">
        <f t="shared" si="0"/>
        <v>0.17525701459034793</v>
      </c>
      <c r="D54" s="5">
        <f t="shared" si="1"/>
        <v>0.31113161918573462</v>
      </c>
      <c r="E54" s="5">
        <v>7.8076999999999996</v>
      </c>
      <c r="F54" s="5">
        <v>24.694299999999998</v>
      </c>
      <c r="G54" s="5">
        <f t="shared" si="2"/>
        <v>0.19029803455133956</v>
      </c>
      <c r="H54" s="5">
        <f t="shared" si="3"/>
        <v>0.26506382320992317</v>
      </c>
      <c r="I54" s="5">
        <v>8.0391999999999992</v>
      </c>
      <c r="J54" s="5">
        <v>25.520800000000001</v>
      </c>
      <c r="K54" s="5">
        <f t="shared" si="24"/>
        <v>0.25628012547499424</v>
      </c>
      <c r="L54" s="5">
        <f t="shared" si="25"/>
        <v>0.41757285207061867</v>
      </c>
      <c r="M54" s="5">
        <v>8.0391999999999992</v>
      </c>
      <c r="N54" s="5">
        <v>26.421199999999999</v>
      </c>
      <c r="O54" s="5">
        <f t="shared" si="6"/>
        <v>0.13246683056399575</v>
      </c>
      <c r="P54" s="5">
        <f t="shared" si="7"/>
        <v>0.33162965603458228</v>
      </c>
      <c r="Q54" s="5">
        <v>8.0391999999999992</v>
      </c>
      <c r="R54" s="5">
        <v>24.526</v>
      </c>
      <c r="S54" s="5">
        <f t="shared" si="8"/>
        <v>0.16558360641556144</v>
      </c>
      <c r="T54" s="5">
        <f t="shared" si="9"/>
        <v>0.22457239131230999</v>
      </c>
      <c r="U54" s="5">
        <v>8.0391999999999992</v>
      </c>
      <c r="V54" s="5">
        <v>4.3658000000000001</v>
      </c>
      <c r="W54" s="5">
        <f t="shared" si="10"/>
        <v>0.13456394599498514</v>
      </c>
      <c r="X54" s="5">
        <f t="shared" si="11"/>
        <v>5.9952321576683711E-2</v>
      </c>
      <c r="Y54" s="5">
        <v>11.0489</v>
      </c>
      <c r="Z54" s="5">
        <v>0.67369999999999997</v>
      </c>
      <c r="AA54" s="5">
        <f t="shared" si="12"/>
        <v>0.17894723203425764</v>
      </c>
      <c r="AB54" s="5">
        <f t="shared" si="13"/>
        <v>1.3005791505791505E-2</v>
      </c>
      <c r="AC54" s="5">
        <v>11.0489</v>
      </c>
      <c r="AD54" s="5">
        <v>1.3628</v>
      </c>
      <c r="AE54" s="5">
        <f t="shared" si="14"/>
        <v>0.18613125160038274</v>
      </c>
      <c r="AF54" s="5">
        <f t="shared" si="15"/>
        <v>2.7879097836649106E-2</v>
      </c>
      <c r="AG54" s="5">
        <v>11.743499999999999</v>
      </c>
      <c r="AH54" s="5">
        <v>33.205500000000001</v>
      </c>
      <c r="AI54" s="5">
        <f t="shared" si="26"/>
        <v>0.2802209601985301</v>
      </c>
      <c r="AJ54" s="5">
        <f t="shared" si="27"/>
        <v>0.38980088230667553</v>
      </c>
      <c r="AK54" s="5">
        <v>11.743499999999999</v>
      </c>
      <c r="AL54" s="5">
        <v>48.564300000000003</v>
      </c>
      <c r="AM54" s="5">
        <f t="shared" si="18"/>
        <v>0.18214347200960387</v>
      </c>
      <c r="AN54" s="5">
        <f t="shared" si="19"/>
        <v>0.59955925925925935</v>
      </c>
      <c r="AO54" s="5">
        <v>9.6598000000000006</v>
      </c>
      <c r="AP54" s="5">
        <v>13.093500000000001</v>
      </c>
      <c r="AQ54" s="5">
        <f t="shared" si="20"/>
        <v>0.19391581550716261</v>
      </c>
      <c r="AR54" s="5">
        <f t="shared" si="21"/>
        <v>0.26061695368667448</v>
      </c>
      <c r="AS54" s="5">
        <v>9.6598000000000006</v>
      </c>
      <c r="AT54" s="5">
        <v>18.260000000000002</v>
      </c>
      <c r="AU54" s="5">
        <f t="shared" si="22"/>
        <v>0.14166609226671908</v>
      </c>
      <c r="AV54" s="5">
        <f t="shared" si="23"/>
        <v>0.30717779975910264</v>
      </c>
    </row>
    <row r="55" spans="1:48" ht="20" customHeight="1" x14ac:dyDescent="0.15">
      <c r="A55" s="25">
        <v>7.9607999999999999</v>
      </c>
      <c r="B55" s="4">
        <v>27.277799999999999</v>
      </c>
      <c r="C55" s="5">
        <f t="shared" si="0"/>
        <v>0.17869360269360271</v>
      </c>
      <c r="D55" s="5">
        <f t="shared" si="1"/>
        <v>0.35257257855001878</v>
      </c>
      <c r="E55" s="5">
        <v>7.9607999999999999</v>
      </c>
      <c r="F55" s="5">
        <v>25.109200000000001</v>
      </c>
      <c r="G55" s="5">
        <f t="shared" si="2"/>
        <v>0.19402955972390126</v>
      </c>
      <c r="H55" s="5">
        <f t="shared" si="3"/>
        <v>0.26951727928074914</v>
      </c>
      <c r="I55" s="5">
        <v>8.1968999999999994</v>
      </c>
      <c r="J55" s="5">
        <v>23.161100000000001</v>
      </c>
      <c r="K55" s="5">
        <f t="shared" si="24"/>
        <v>0.26130741373594141</v>
      </c>
      <c r="L55" s="5">
        <f t="shared" si="25"/>
        <v>0.37896329990019145</v>
      </c>
      <c r="M55" s="5">
        <v>8.1968999999999994</v>
      </c>
      <c r="N55" s="5">
        <v>31.564699999999998</v>
      </c>
      <c r="O55" s="5">
        <f t="shared" si="6"/>
        <v>0.13506535021519761</v>
      </c>
      <c r="P55" s="5">
        <f t="shared" si="7"/>
        <v>0.39618906801488124</v>
      </c>
      <c r="Q55" s="5">
        <v>8.1968999999999994</v>
      </c>
      <c r="R55" s="5">
        <v>23.809000000000001</v>
      </c>
      <c r="S55" s="5">
        <f t="shared" si="8"/>
        <v>0.16883175731760819</v>
      </c>
      <c r="T55" s="5">
        <f t="shared" si="9"/>
        <v>0.21800717869831154</v>
      </c>
      <c r="U55" s="5">
        <v>8.1968999999999994</v>
      </c>
      <c r="V55" s="5">
        <v>2.3045</v>
      </c>
      <c r="W55" s="5">
        <f t="shared" si="10"/>
        <v>0.13720360345883839</v>
      </c>
      <c r="X55" s="5">
        <f t="shared" si="11"/>
        <v>3.1646004185594302E-2</v>
      </c>
      <c r="Y55" s="5">
        <v>11.265599999999999</v>
      </c>
      <c r="Z55" s="5">
        <v>2.2421000000000002</v>
      </c>
      <c r="AA55" s="5">
        <f t="shared" si="12"/>
        <v>0.18245689047824967</v>
      </c>
      <c r="AB55" s="5">
        <f t="shared" si="13"/>
        <v>4.3283783783783787E-2</v>
      </c>
      <c r="AC55" s="5">
        <v>11.265599999999999</v>
      </c>
      <c r="AD55" s="5">
        <v>2.3471000000000002</v>
      </c>
      <c r="AE55" s="5">
        <f t="shared" si="14"/>
        <v>0.18978180887050039</v>
      </c>
      <c r="AF55" s="5">
        <f t="shared" si="15"/>
        <v>4.8015138341942418E-2</v>
      </c>
      <c r="AG55" s="5">
        <v>11.973699999999999</v>
      </c>
      <c r="AH55" s="5">
        <v>30.142900000000001</v>
      </c>
      <c r="AI55" s="5">
        <f t="shared" si="26"/>
        <v>0.28571394483153573</v>
      </c>
      <c r="AJ55" s="5">
        <f t="shared" si="27"/>
        <v>0.35384888091677252</v>
      </c>
      <c r="AK55" s="5">
        <v>11.973699999999999</v>
      </c>
      <c r="AL55" s="5">
        <v>45.338799999999999</v>
      </c>
      <c r="AM55" s="5">
        <f t="shared" si="18"/>
        <v>0.18571390903916157</v>
      </c>
      <c r="AN55" s="5">
        <f t="shared" si="19"/>
        <v>0.55973827160493828</v>
      </c>
      <c r="AO55" s="5">
        <v>9.8491999999999997</v>
      </c>
      <c r="AP55" s="5">
        <v>13.9064</v>
      </c>
      <c r="AQ55" s="5">
        <f t="shared" si="20"/>
        <v>0.19771792895227083</v>
      </c>
      <c r="AR55" s="5">
        <f t="shared" si="21"/>
        <v>0.27679715925828613</v>
      </c>
      <c r="AS55" s="5">
        <v>9.8491999999999997</v>
      </c>
      <c r="AT55" s="5">
        <v>19.0519</v>
      </c>
      <c r="AU55" s="5">
        <f t="shared" si="22"/>
        <v>0.14444374375798355</v>
      </c>
      <c r="AV55" s="5">
        <f t="shared" si="23"/>
        <v>0.32049949196223698</v>
      </c>
    </row>
    <row r="56" spans="1:48" ht="20" customHeight="1" x14ac:dyDescent="0.15">
      <c r="A56" s="25">
        <v>8.1138999999999992</v>
      </c>
      <c r="B56" s="4">
        <v>27.318300000000001</v>
      </c>
      <c r="C56" s="5">
        <f t="shared" si="0"/>
        <v>0.18213019079685747</v>
      </c>
      <c r="D56" s="5">
        <f t="shared" si="1"/>
        <v>0.35309605146320372</v>
      </c>
      <c r="E56" s="5">
        <v>8.1138999999999992</v>
      </c>
      <c r="F56" s="5">
        <v>26.653199999999998</v>
      </c>
      <c r="G56" s="5">
        <f t="shared" si="2"/>
        <v>0.19776108489646296</v>
      </c>
      <c r="H56" s="5">
        <f t="shared" si="3"/>
        <v>0.28609027560120043</v>
      </c>
      <c r="I56" s="5">
        <v>8.3544999999999998</v>
      </c>
      <c r="J56" s="5">
        <v>26.553000000000001</v>
      </c>
      <c r="K56" s="5">
        <f t="shared" si="24"/>
        <v>0.26633151411593686</v>
      </c>
      <c r="L56" s="5">
        <f t="shared" si="25"/>
        <v>0.4344617700476136</v>
      </c>
      <c r="M56" s="5">
        <v>8.3544999999999998</v>
      </c>
      <c r="N56" s="5">
        <v>34.225099999999998</v>
      </c>
      <c r="O56" s="5">
        <f t="shared" si="6"/>
        <v>0.13766222210504808</v>
      </c>
      <c r="P56" s="5">
        <f t="shared" si="7"/>
        <v>0.42958147778106909</v>
      </c>
      <c r="Q56" s="5">
        <v>8.3544999999999998</v>
      </c>
      <c r="R56" s="5">
        <v>22.975999999999999</v>
      </c>
      <c r="S56" s="5">
        <f t="shared" si="8"/>
        <v>0.17207784851711716</v>
      </c>
      <c r="T56" s="5">
        <f t="shared" si="9"/>
        <v>0.21037981174229936</v>
      </c>
      <c r="U56" s="5">
        <v>8.3544999999999998</v>
      </c>
      <c r="V56" s="5">
        <v>3.2686999999999999</v>
      </c>
      <c r="W56" s="5">
        <f t="shared" si="10"/>
        <v>0.13984158707521935</v>
      </c>
      <c r="X56" s="5">
        <f t="shared" si="11"/>
        <v>4.4886653886505576E-2</v>
      </c>
      <c r="Y56" s="5">
        <v>11.482200000000001</v>
      </c>
      <c r="Z56" s="5">
        <v>1.23</v>
      </c>
      <c r="AA56" s="5">
        <f t="shared" si="12"/>
        <v>0.18596492932905115</v>
      </c>
      <c r="AB56" s="5">
        <f t="shared" si="13"/>
        <v>2.3745173745173747E-2</v>
      </c>
      <c r="AC56" s="5">
        <v>11.482200000000001</v>
      </c>
      <c r="AD56" s="5">
        <v>3.1739000000000002</v>
      </c>
      <c r="AE56" s="5">
        <f t="shared" si="14"/>
        <v>0.19343068152720316</v>
      </c>
      <c r="AF56" s="5">
        <f t="shared" si="15"/>
        <v>6.4929166879762704E-2</v>
      </c>
      <c r="AG56" s="5">
        <v>12.204000000000001</v>
      </c>
      <c r="AH56" s="5">
        <v>29.955200000000001</v>
      </c>
      <c r="AI56" s="5">
        <f t="shared" si="26"/>
        <v>0.29120931564379116</v>
      </c>
      <c r="AJ56" s="5">
        <f t="shared" si="27"/>
        <v>0.35164546203710012</v>
      </c>
      <c r="AK56" s="5">
        <v>12.204000000000001</v>
      </c>
      <c r="AL56" s="5">
        <v>48.065600000000003</v>
      </c>
      <c r="AM56" s="5">
        <f t="shared" si="18"/>
        <v>0.18928589708393631</v>
      </c>
      <c r="AN56" s="5">
        <f t="shared" si="19"/>
        <v>0.59340246913580252</v>
      </c>
      <c r="AO56" s="5">
        <v>10.0387</v>
      </c>
      <c r="AP56" s="5">
        <v>15.9514</v>
      </c>
      <c r="AQ56" s="5">
        <f t="shared" si="20"/>
        <v>0.20152204984903965</v>
      </c>
      <c r="AR56" s="5">
        <f t="shared" si="21"/>
        <v>0.31750145301390909</v>
      </c>
      <c r="AS56" s="5">
        <v>10.0387</v>
      </c>
      <c r="AT56" s="5">
        <v>17.279599999999999</v>
      </c>
      <c r="AU56" s="5">
        <f t="shared" si="22"/>
        <v>0.14722286180230573</v>
      </c>
      <c r="AV56" s="5">
        <f t="shared" si="23"/>
        <v>0.29068507714772118</v>
      </c>
    </row>
    <row r="57" spans="1:48" ht="20" customHeight="1" x14ac:dyDescent="0.15">
      <c r="A57" s="25">
        <v>8.2669999999999995</v>
      </c>
      <c r="B57" s="4">
        <v>29.975200000000001</v>
      </c>
      <c r="C57" s="5">
        <f t="shared" si="0"/>
        <v>0.18556677890011222</v>
      </c>
      <c r="D57" s="5">
        <f t="shared" si="1"/>
        <v>0.3874371670938464</v>
      </c>
      <c r="E57" s="5">
        <v>8.2669999999999995</v>
      </c>
      <c r="F57" s="5">
        <v>32.476900000000001</v>
      </c>
      <c r="G57" s="5">
        <f t="shared" si="2"/>
        <v>0.20149261006902469</v>
      </c>
      <c r="H57" s="5">
        <f t="shared" si="3"/>
        <v>0.34860074106195982</v>
      </c>
      <c r="I57" s="5">
        <v>8.5121000000000002</v>
      </c>
      <c r="J57" s="5">
        <v>28.407</v>
      </c>
      <c r="K57" s="5">
        <f t="shared" si="24"/>
        <v>0.27135561449593226</v>
      </c>
      <c r="L57" s="5">
        <f t="shared" si="25"/>
        <v>0.46479702864996647</v>
      </c>
      <c r="M57" s="5">
        <v>8.5121000000000002</v>
      </c>
      <c r="N57" s="5">
        <v>26.742899999999999</v>
      </c>
      <c r="O57" s="5">
        <f t="shared" si="6"/>
        <v>0.14025909399489853</v>
      </c>
      <c r="P57" s="5">
        <f t="shared" si="7"/>
        <v>0.33566752185242271</v>
      </c>
      <c r="Q57" s="5">
        <v>8.5121000000000002</v>
      </c>
      <c r="R57" s="5">
        <v>18.727</v>
      </c>
      <c r="S57" s="5">
        <f t="shared" si="8"/>
        <v>0.17532393971662613</v>
      </c>
      <c r="T57" s="5">
        <f t="shared" si="9"/>
        <v>0.17147383071457348</v>
      </c>
      <c r="U57" s="5">
        <v>8.5121000000000002</v>
      </c>
      <c r="V57" s="5">
        <v>2.6</v>
      </c>
      <c r="W57" s="5">
        <f t="shared" si="10"/>
        <v>0.1424795706916003</v>
      </c>
      <c r="X57" s="5">
        <f t="shared" si="11"/>
        <v>3.5703888428095111E-2</v>
      </c>
      <c r="Y57" s="5">
        <v>11.6989</v>
      </c>
      <c r="Z57" s="5">
        <v>0</v>
      </c>
      <c r="AA57" s="5">
        <f t="shared" si="12"/>
        <v>0.18947458777304318</v>
      </c>
      <c r="AB57" s="5">
        <f t="shared" si="13"/>
        <v>0</v>
      </c>
      <c r="AC57" s="5">
        <v>11.6989</v>
      </c>
      <c r="AD57" s="5">
        <v>2.9683999999999999</v>
      </c>
      <c r="AE57" s="5">
        <f t="shared" si="14"/>
        <v>0.19708123879732081</v>
      </c>
      <c r="AF57" s="5">
        <f t="shared" si="15"/>
        <v>6.0725208407916939E-2</v>
      </c>
      <c r="AG57" s="5">
        <v>12.434200000000001</v>
      </c>
      <c r="AH57" s="5">
        <v>38.197299999999998</v>
      </c>
      <c r="AI57" s="5">
        <f t="shared" si="26"/>
        <v>0.29670230027679678</v>
      </c>
      <c r="AJ57" s="5">
        <f t="shared" si="27"/>
        <v>0.44839985067933857</v>
      </c>
      <c r="AK57" s="5">
        <v>12.434200000000001</v>
      </c>
      <c r="AL57" s="5">
        <v>60.7286</v>
      </c>
      <c r="AM57" s="5">
        <f t="shared" si="18"/>
        <v>0.19285633411349398</v>
      </c>
      <c r="AN57" s="5">
        <f t="shared" si="19"/>
        <v>0.74973580246913585</v>
      </c>
      <c r="AO57" s="5">
        <v>10.2281</v>
      </c>
      <c r="AP57" s="5">
        <v>17.503799999999998</v>
      </c>
      <c r="AQ57" s="5">
        <f t="shared" si="20"/>
        <v>0.20532416329414788</v>
      </c>
      <c r="AR57" s="5">
        <f t="shared" si="21"/>
        <v>0.34840088852795753</v>
      </c>
      <c r="AS57" s="5">
        <v>10.2281</v>
      </c>
      <c r="AT57" s="5">
        <v>16.62</v>
      </c>
      <c r="AU57" s="5">
        <f t="shared" si="22"/>
        <v>0.15000051329357017</v>
      </c>
      <c r="AV57" s="5">
        <f t="shared" si="23"/>
        <v>0.27958899408522925</v>
      </c>
    </row>
    <row r="58" spans="1:48" ht="20" customHeight="1" x14ac:dyDescent="0.15">
      <c r="A58" s="25">
        <v>8.4200999999999997</v>
      </c>
      <c r="B58" s="4">
        <v>27.6647</v>
      </c>
      <c r="C58" s="5">
        <f t="shared" si="0"/>
        <v>0.18900336700336701</v>
      </c>
      <c r="D58" s="5">
        <f t="shared" si="1"/>
        <v>0.35757336052807426</v>
      </c>
      <c r="E58" s="5">
        <v>8.4200999999999997</v>
      </c>
      <c r="F58" s="5">
        <v>26.468800000000002</v>
      </c>
      <c r="G58" s="5">
        <f t="shared" si="2"/>
        <v>0.20522413524158642</v>
      </c>
      <c r="H58" s="5">
        <f t="shared" si="3"/>
        <v>0.28411096179194451</v>
      </c>
      <c r="I58" s="5">
        <v>8.6698000000000004</v>
      </c>
      <c r="J58" s="5">
        <v>31.9147</v>
      </c>
      <c r="K58" s="5">
        <f t="shared" si="24"/>
        <v>0.27638290275687943</v>
      </c>
      <c r="L58" s="5">
        <f t="shared" si="25"/>
        <v>0.52219022530556147</v>
      </c>
      <c r="M58" s="5">
        <v>8.6698000000000004</v>
      </c>
      <c r="N58" s="5">
        <v>27.1633</v>
      </c>
      <c r="O58" s="5">
        <f t="shared" si="6"/>
        <v>0.14285761364610042</v>
      </c>
      <c r="P58" s="5">
        <f t="shared" si="7"/>
        <v>0.34094423552920267</v>
      </c>
      <c r="Q58" s="5">
        <v>8.6698000000000004</v>
      </c>
      <c r="R58" s="5">
        <v>22.939</v>
      </c>
      <c r="S58" s="5">
        <f t="shared" si="8"/>
        <v>0.17857209061867285</v>
      </c>
      <c r="T58" s="5">
        <f t="shared" si="9"/>
        <v>0.2100410211332088</v>
      </c>
      <c r="U58" s="5">
        <v>8.6698000000000004</v>
      </c>
      <c r="V58" s="5">
        <v>4.8036000000000003</v>
      </c>
      <c r="W58" s="5">
        <f t="shared" si="10"/>
        <v>0.14511922815545356</v>
      </c>
      <c r="X58" s="5">
        <f t="shared" si="11"/>
        <v>6.5964307097383726E-2</v>
      </c>
      <c r="Y58" s="5">
        <v>11.9155</v>
      </c>
      <c r="Z58" s="5">
        <v>0.18529999999999999</v>
      </c>
      <c r="AA58" s="5">
        <f t="shared" si="12"/>
        <v>0.19298262662384463</v>
      </c>
      <c r="AB58" s="5">
        <f t="shared" si="13"/>
        <v>3.5772200772200774E-3</v>
      </c>
      <c r="AC58" s="5">
        <v>11.9155</v>
      </c>
      <c r="AD58" s="5">
        <v>1.5432999999999999</v>
      </c>
      <c r="AE58" s="5">
        <f t="shared" si="14"/>
        <v>0.20073011145402353</v>
      </c>
      <c r="AF58" s="5">
        <f t="shared" si="15"/>
        <v>3.1571625837467393E-2</v>
      </c>
      <c r="AG58" s="5">
        <v>12.6645</v>
      </c>
      <c r="AH58" s="5">
        <v>38.7226</v>
      </c>
      <c r="AI58" s="5">
        <f t="shared" si="26"/>
        <v>0.30219767108905221</v>
      </c>
      <c r="AJ58" s="5">
        <f t="shared" si="27"/>
        <v>0.45456637139053691</v>
      </c>
      <c r="AK58" s="5">
        <v>12.6645</v>
      </c>
      <c r="AL58" s="5">
        <v>55.2181</v>
      </c>
      <c r="AM58" s="5">
        <f t="shared" si="18"/>
        <v>0.19642832215826869</v>
      </c>
      <c r="AN58" s="5">
        <f t="shared" si="19"/>
        <v>0.68170493827160494</v>
      </c>
      <c r="AO58" s="5">
        <v>10.4175</v>
      </c>
      <c r="AP58" s="5">
        <v>16.930399999999999</v>
      </c>
      <c r="AQ58" s="5">
        <f t="shared" si="20"/>
        <v>0.20912627673925613</v>
      </c>
      <c r="AR58" s="5">
        <f t="shared" si="21"/>
        <v>0.33698776283628312</v>
      </c>
      <c r="AS58" s="5">
        <v>10.4175</v>
      </c>
      <c r="AT58" s="5">
        <v>20.217600000000001</v>
      </c>
      <c r="AU58" s="5">
        <f t="shared" si="22"/>
        <v>0.15277816478483466</v>
      </c>
      <c r="AV58" s="5">
        <f t="shared" si="23"/>
        <v>0.34010941316591642</v>
      </c>
    </row>
    <row r="59" spans="1:48" ht="20" customHeight="1" x14ac:dyDescent="0.15">
      <c r="A59" s="25">
        <v>8.5731999999999999</v>
      </c>
      <c r="B59" s="4">
        <v>29.6511</v>
      </c>
      <c r="C59" s="5">
        <f t="shared" si="0"/>
        <v>0.19243995510662179</v>
      </c>
      <c r="D59" s="5">
        <f t="shared" si="1"/>
        <v>0.38324809126265541</v>
      </c>
      <c r="E59" s="5">
        <v>8.5731999999999999</v>
      </c>
      <c r="F59" s="5">
        <v>22.886399999999998</v>
      </c>
      <c r="G59" s="5">
        <f t="shared" si="2"/>
        <v>0.20895566041414812</v>
      </c>
      <c r="H59" s="5">
        <f t="shared" si="3"/>
        <v>0.24565817551060712</v>
      </c>
      <c r="I59" s="5">
        <v>8.8274000000000008</v>
      </c>
      <c r="J59" s="5">
        <v>31.948699999999999</v>
      </c>
      <c r="K59" s="5">
        <f t="shared" si="24"/>
        <v>0.28140700313687489</v>
      </c>
      <c r="L59" s="5">
        <f t="shared" si="25"/>
        <v>0.52274653533386783</v>
      </c>
      <c r="M59" s="5">
        <v>8.8274000000000008</v>
      </c>
      <c r="N59" s="5">
        <v>30.405999999999999</v>
      </c>
      <c r="O59" s="5">
        <f t="shared" si="6"/>
        <v>0.14545448553595086</v>
      </c>
      <c r="P59" s="5">
        <f t="shared" si="7"/>
        <v>0.38164547111363256</v>
      </c>
      <c r="Q59" s="5">
        <v>8.8274000000000008</v>
      </c>
      <c r="R59" s="5">
        <v>19.744</v>
      </c>
      <c r="S59" s="5">
        <f t="shared" si="8"/>
        <v>0.18181818181818185</v>
      </c>
      <c r="T59" s="5">
        <f t="shared" si="9"/>
        <v>0.18078599421309013</v>
      </c>
      <c r="U59" s="5">
        <v>8.8274000000000008</v>
      </c>
      <c r="V59" s="5">
        <v>6.1786000000000003</v>
      </c>
      <c r="W59" s="5">
        <f t="shared" si="10"/>
        <v>0.14775721177183451</v>
      </c>
      <c r="X59" s="5">
        <f t="shared" si="11"/>
        <v>8.4846171169934023E-2</v>
      </c>
      <c r="Y59" s="5">
        <v>12.132099999999999</v>
      </c>
      <c r="Z59" s="5">
        <v>0.26629999999999998</v>
      </c>
      <c r="AA59" s="5">
        <f t="shared" si="12"/>
        <v>0.19649066547464608</v>
      </c>
      <c r="AB59" s="5">
        <f t="shared" si="13"/>
        <v>5.1409266409266413E-3</v>
      </c>
      <c r="AC59" s="5">
        <v>12.132099999999999</v>
      </c>
      <c r="AD59" s="5">
        <v>3.2336</v>
      </c>
      <c r="AE59" s="5">
        <f t="shared" si="14"/>
        <v>0.20437898411072628</v>
      </c>
      <c r="AF59" s="5">
        <f t="shared" si="15"/>
        <v>6.6150462844576277E-2</v>
      </c>
      <c r="AG59" s="5">
        <v>12.8948</v>
      </c>
      <c r="AH59" s="5">
        <v>41.4024</v>
      </c>
      <c r="AI59" s="5">
        <f t="shared" si="26"/>
        <v>0.30769304190130764</v>
      </c>
      <c r="AJ59" s="5">
        <f t="shared" si="27"/>
        <v>0.48602466608284478</v>
      </c>
      <c r="AK59" s="5">
        <v>12.8948</v>
      </c>
      <c r="AL59" s="5">
        <v>48.8</v>
      </c>
      <c r="AM59" s="5">
        <f t="shared" si="18"/>
        <v>0.2000003102030434</v>
      </c>
      <c r="AN59" s="5">
        <f t="shared" si="19"/>
        <v>0.60246913580246908</v>
      </c>
      <c r="AO59" s="5">
        <v>10.6069</v>
      </c>
      <c r="AP59" s="5">
        <v>17.536300000000001</v>
      </c>
      <c r="AQ59" s="5">
        <f t="shared" si="20"/>
        <v>0.21292839018436435</v>
      </c>
      <c r="AR59" s="5">
        <f t="shared" si="21"/>
        <v>0.34904777828202005</v>
      </c>
      <c r="AS59" s="5">
        <v>10.6069</v>
      </c>
      <c r="AT59" s="5">
        <v>17.614799999999999</v>
      </c>
      <c r="AU59" s="5">
        <f t="shared" si="22"/>
        <v>0.15555581627609913</v>
      </c>
      <c r="AV59" s="5">
        <f t="shared" si="23"/>
        <v>0.29632395986838117</v>
      </c>
    </row>
    <row r="60" spans="1:48" ht="20" customHeight="1" x14ac:dyDescent="0.15">
      <c r="A60" s="25">
        <v>8.7263000000000002</v>
      </c>
      <c r="B60" s="4">
        <v>29.633299999999998</v>
      </c>
      <c r="C60" s="5">
        <f t="shared" si="0"/>
        <v>0.19587654320987655</v>
      </c>
      <c r="D60" s="5">
        <f t="shared" si="1"/>
        <v>0.38301802168599636</v>
      </c>
      <c r="E60" s="5">
        <v>8.7263000000000002</v>
      </c>
      <c r="F60" s="5">
        <v>30.099699999999999</v>
      </c>
      <c r="G60" s="5">
        <f t="shared" si="2"/>
        <v>0.21268718558670985</v>
      </c>
      <c r="H60" s="5">
        <f t="shared" si="3"/>
        <v>0.32308433765977268</v>
      </c>
      <c r="I60" s="5">
        <v>8.9849999999999994</v>
      </c>
      <c r="J60" s="5">
        <v>27.066700000000001</v>
      </c>
      <c r="K60" s="5">
        <f t="shared" si="24"/>
        <v>0.28643110351687023</v>
      </c>
      <c r="L60" s="5">
        <f t="shared" si="25"/>
        <v>0.44286696009293652</v>
      </c>
      <c r="M60" s="5">
        <v>8.9849999999999994</v>
      </c>
      <c r="N60" s="5">
        <v>33.435299999999998</v>
      </c>
      <c r="O60" s="5">
        <f t="shared" si="6"/>
        <v>0.14805135742580131</v>
      </c>
      <c r="P60" s="5">
        <f t="shared" si="7"/>
        <v>0.4196681845795448</v>
      </c>
      <c r="Q60" s="5">
        <v>8.9849999999999994</v>
      </c>
      <c r="R60" s="5">
        <v>16.545000000000002</v>
      </c>
      <c r="S60" s="5">
        <f t="shared" si="8"/>
        <v>0.18506427301769077</v>
      </c>
      <c r="T60" s="5">
        <f t="shared" si="9"/>
        <v>0.15149434128117789</v>
      </c>
      <c r="U60" s="5">
        <v>8.9849999999999994</v>
      </c>
      <c r="V60" s="5">
        <v>3.5847000000000002</v>
      </c>
      <c r="W60" s="5">
        <f t="shared" si="10"/>
        <v>0.15039519538821541</v>
      </c>
      <c r="X60" s="5">
        <f t="shared" si="11"/>
        <v>4.9226049556997137E-2</v>
      </c>
      <c r="Y60" s="5">
        <v>12.348800000000001</v>
      </c>
      <c r="Z60" s="5">
        <v>2.8</v>
      </c>
      <c r="AA60" s="5">
        <f t="shared" si="12"/>
        <v>0.20000032391863815</v>
      </c>
      <c r="AB60" s="5">
        <f t="shared" si="13"/>
        <v>5.4054054054054057E-2</v>
      </c>
      <c r="AC60" s="5">
        <v>12.348800000000001</v>
      </c>
      <c r="AD60" s="5">
        <v>3.6421999999999999</v>
      </c>
      <c r="AE60" s="5">
        <f t="shared" si="14"/>
        <v>0.20802954138084395</v>
      </c>
      <c r="AF60" s="5">
        <f t="shared" si="15"/>
        <v>7.4509282463049151E-2</v>
      </c>
      <c r="AG60" s="5">
        <v>13.125</v>
      </c>
      <c r="AH60" s="5">
        <v>46.564900000000002</v>
      </c>
      <c r="AI60" s="5">
        <f t="shared" si="26"/>
        <v>0.31318602653431327</v>
      </c>
      <c r="AJ60" s="5">
        <f t="shared" si="27"/>
        <v>0.54662748955811891</v>
      </c>
      <c r="AK60" s="5">
        <v>13.125</v>
      </c>
      <c r="AL60" s="5">
        <v>56.056399999999996</v>
      </c>
      <c r="AM60" s="5">
        <f t="shared" si="18"/>
        <v>0.2035707472326011</v>
      </c>
      <c r="AN60" s="5">
        <f t="shared" si="19"/>
        <v>0.69205432098765429</v>
      </c>
      <c r="AO60" s="5">
        <v>10.7963</v>
      </c>
      <c r="AP60" s="5">
        <v>17.2591</v>
      </c>
      <c r="AQ60" s="5">
        <f t="shared" si="20"/>
        <v>0.2167305036294726</v>
      </c>
      <c r="AR60" s="5">
        <f t="shared" si="21"/>
        <v>0.3435303062873703</v>
      </c>
      <c r="AS60" s="5">
        <v>10.7963</v>
      </c>
      <c r="AT60" s="5">
        <v>17.583300000000001</v>
      </c>
      <c r="AU60" s="5">
        <f t="shared" si="22"/>
        <v>0.15833346776736362</v>
      </c>
      <c r="AV60" s="5">
        <f t="shared" si="23"/>
        <v>0.29579405293013306</v>
      </c>
    </row>
    <row r="61" spans="1:48" ht="20" customHeight="1" x14ac:dyDescent="0.15">
      <c r="A61" s="25">
        <v>8.8794000000000004</v>
      </c>
      <c r="B61" s="4">
        <v>30.1632</v>
      </c>
      <c r="C61" s="5">
        <f t="shared" si="0"/>
        <v>0.19931313131313133</v>
      </c>
      <c r="D61" s="5">
        <f t="shared" si="1"/>
        <v>0.38986711543159369</v>
      </c>
      <c r="E61" s="5">
        <v>8.8794000000000004</v>
      </c>
      <c r="F61" s="5">
        <v>31.009599999999999</v>
      </c>
      <c r="G61" s="5">
        <f t="shared" si="2"/>
        <v>0.21641871075927158</v>
      </c>
      <c r="H61" s="5">
        <f t="shared" si="3"/>
        <v>0.33285102765457752</v>
      </c>
      <c r="I61" s="5">
        <v>9.1426999999999996</v>
      </c>
      <c r="J61" s="5">
        <v>21.477599999999999</v>
      </c>
      <c r="K61" s="5">
        <f t="shared" si="24"/>
        <v>0.29145839177781746</v>
      </c>
      <c r="L61" s="5">
        <f t="shared" si="25"/>
        <v>0.35141777246919842</v>
      </c>
      <c r="M61" s="5">
        <v>9.1426999999999996</v>
      </c>
      <c r="N61" s="5">
        <v>33.106499999999997</v>
      </c>
      <c r="O61" s="5">
        <f t="shared" si="6"/>
        <v>0.15064987707700317</v>
      </c>
      <c r="P61" s="5">
        <f t="shared" si="7"/>
        <v>0.41554120204642098</v>
      </c>
      <c r="Q61" s="5">
        <v>9.1426999999999996</v>
      </c>
      <c r="R61" s="5">
        <v>19.466000000000001</v>
      </c>
      <c r="S61" s="5">
        <f t="shared" si="8"/>
        <v>0.18831242391973751</v>
      </c>
      <c r="T61" s="5">
        <f t="shared" si="9"/>
        <v>0.17824048639343662</v>
      </c>
      <c r="U61" s="5">
        <v>9.1426999999999996</v>
      </c>
      <c r="V61" s="5">
        <v>1.3347</v>
      </c>
      <c r="W61" s="5">
        <f t="shared" si="10"/>
        <v>0.15303485285206869</v>
      </c>
      <c r="X61" s="5">
        <f t="shared" si="11"/>
        <v>1.8328453801914824E-2</v>
      </c>
      <c r="Y61" s="5">
        <v>12.5654</v>
      </c>
      <c r="Z61" s="5">
        <v>2.3504999999999998</v>
      </c>
      <c r="AA61" s="5">
        <f t="shared" si="12"/>
        <v>0.20350836276943959</v>
      </c>
      <c r="AB61" s="5">
        <f t="shared" si="13"/>
        <v>4.5376447876447873E-2</v>
      </c>
      <c r="AC61" s="5">
        <v>12.5654</v>
      </c>
      <c r="AD61" s="5">
        <v>5.7454999999999998</v>
      </c>
      <c r="AE61" s="5">
        <f t="shared" si="14"/>
        <v>0.21167841403754667</v>
      </c>
      <c r="AF61" s="5">
        <f t="shared" si="15"/>
        <v>0.11753695085153174</v>
      </c>
      <c r="AG61" s="5">
        <v>13.3553</v>
      </c>
      <c r="AH61" s="5">
        <v>43.801099999999998</v>
      </c>
      <c r="AI61" s="5">
        <f t="shared" si="26"/>
        <v>0.31868139734656864</v>
      </c>
      <c r="AJ61" s="5">
        <f t="shared" si="27"/>
        <v>0.51418311502621328</v>
      </c>
      <c r="AK61" s="5">
        <v>13.3553</v>
      </c>
      <c r="AL61" s="5">
        <v>54.068399999999997</v>
      </c>
      <c r="AM61" s="5">
        <f t="shared" si="18"/>
        <v>0.20714273527737581</v>
      </c>
      <c r="AN61" s="5">
        <f t="shared" si="19"/>
        <v>0.66751111111111106</v>
      </c>
      <c r="AO61" s="5">
        <v>10.9857</v>
      </c>
      <c r="AP61" s="5">
        <v>18.4773</v>
      </c>
      <c r="AQ61" s="5">
        <f t="shared" si="20"/>
        <v>0.22053261707458083</v>
      </c>
      <c r="AR61" s="5">
        <f t="shared" si="21"/>
        <v>0.36777772469964409</v>
      </c>
      <c r="AS61" s="5">
        <v>10.9857</v>
      </c>
      <c r="AT61" s="5">
        <v>14.067399999999999</v>
      </c>
      <c r="AU61" s="5">
        <f t="shared" si="22"/>
        <v>0.16111111925862809</v>
      </c>
      <c r="AV61" s="5">
        <f t="shared" si="23"/>
        <v>0.23664802740039431</v>
      </c>
    </row>
    <row r="62" spans="1:48" ht="20" customHeight="1" x14ac:dyDescent="0.15">
      <c r="A62" s="25">
        <v>9.0325000000000006</v>
      </c>
      <c r="B62" s="4">
        <v>31.672899999999998</v>
      </c>
      <c r="C62" s="5">
        <f t="shared" si="0"/>
        <v>0.20274971941638611</v>
      </c>
      <c r="D62" s="5">
        <f t="shared" si="1"/>
        <v>0.40938037609913153</v>
      </c>
      <c r="E62" s="5">
        <v>9.0325000000000006</v>
      </c>
      <c r="F62" s="5">
        <v>22.6187</v>
      </c>
      <c r="G62" s="5">
        <f t="shared" si="2"/>
        <v>0.22015023593183328</v>
      </c>
      <c r="H62" s="5">
        <f t="shared" si="3"/>
        <v>0.24278473566929573</v>
      </c>
      <c r="I62" s="5">
        <v>9.3003</v>
      </c>
      <c r="J62" s="5">
        <v>21.272099999999998</v>
      </c>
      <c r="K62" s="5">
        <f t="shared" si="24"/>
        <v>0.29648249215781286</v>
      </c>
      <c r="L62" s="5">
        <f t="shared" si="25"/>
        <v>0.34805536920987612</v>
      </c>
      <c r="M62" s="5">
        <v>9.3003</v>
      </c>
      <c r="N62" s="5">
        <v>30.3</v>
      </c>
      <c r="O62" s="5">
        <f t="shared" si="6"/>
        <v>0.15324674896685364</v>
      </c>
      <c r="P62" s="5">
        <f t="shared" si="7"/>
        <v>0.38031499620940168</v>
      </c>
      <c r="Q62" s="5">
        <v>9.3003</v>
      </c>
      <c r="R62" s="5">
        <v>18.975999999999999</v>
      </c>
      <c r="S62" s="5">
        <f t="shared" si="8"/>
        <v>0.19155851511924649</v>
      </c>
      <c r="T62" s="5">
        <f t="shared" si="9"/>
        <v>0.17375379994872356</v>
      </c>
      <c r="U62" s="5">
        <v>9.3003</v>
      </c>
      <c r="V62" s="5">
        <v>1.0497000000000001</v>
      </c>
      <c r="W62" s="5">
        <f t="shared" si="10"/>
        <v>0.15567283646844965</v>
      </c>
      <c r="X62" s="5">
        <f t="shared" si="11"/>
        <v>1.4414758339604402E-2</v>
      </c>
      <c r="Y62" s="5">
        <v>12.7821</v>
      </c>
      <c r="Z62" s="5">
        <v>0.62309999999999999</v>
      </c>
      <c r="AA62" s="5">
        <f t="shared" si="12"/>
        <v>0.20701802121343163</v>
      </c>
      <c r="AB62" s="5">
        <f t="shared" si="13"/>
        <v>1.2028957528957529E-2</v>
      </c>
      <c r="AC62" s="5">
        <v>12.7821</v>
      </c>
      <c r="AD62" s="5">
        <v>4.0392999999999999</v>
      </c>
      <c r="AE62" s="5">
        <f t="shared" si="14"/>
        <v>0.21532897130766432</v>
      </c>
      <c r="AF62" s="5">
        <f t="shared" si="15"/>
        <v>8.2632844064849387E-2</v>
      </c>
      <c r="AG62" s="5">
        <v>13.585599999999999</v>
      </c>
      <c r="AH62" s="5">
        <v>48.022100000000002</v>
      </c>
      <c r="AI62" s="5">
        <f t="shared" si="26"/>
        <v>0.32417676815882407</v>
      </c>
      <c r="AJ62" s="5">
        <f t="shared" si="27"/>
        <v>0.56373362696599671</v>
      </c>
      <c r="AK62" s="5">
        <v>13.585599999999999</v>
      </c>
      <c r="AL62" s="5">
        <v>59.943600000000004</v>
      </c>
      <c r="AM62" s="5">
        <f t="shared" si="18"/>
        <v>0.21071472332215049</v>
      </c>
      <c r="AN62" s="5">
        <f t="shared" si="19"/>
        <v>0.7400444444444445</v>
      </c>
      <c r="AO62" s="5">
        <v>11.1751</v>
      </c>
      <c r="AP62" s="5">
        <v>16.933700000000002</v>
      </c>
      <c r="AQ62" s="5">
        <f t="shared" si="20"/>
        <v>0.22433473051968911</v>
      </c>
      <c r="AR62" s="5">
        <f t="shared" si="21"/>
        <v>0.33705344702669565</v>
      </c>
      <c r="AS62" s="5">
        <v>11.1751</v>
      </c>
      <c r="AT62" s="5">
        <v>10.2531</v>
      </c>
      <c r="AU62" s="5">
        <f t="shared" si="22"/>
        <v>0.16388877074989258</v>
      </c>
      <c r="AV62" s="5">
        <f t="shared" si="23"/>
        <v>0.17248218503340937</v>
      </c>
    </row>
    <row r="63" spans="1:48" ht="20" customHeight="1" x14ac:dyDescent="0.15">
      <c r="A63" s="25">
        <v>9.1856000000000009</v>
      </c>
      <c r="B63" s="4">
        <v>29.248200000000001</v>
      </c>
      <c r="C63" s="5">
        <f t="shared" si="0"/>
        <v>0.2061863075196409</v>
      </c>
      <c r="D63" s="5">
        <f t="shared" si="1"/>
        <v>0.37804050517074911</v>
      </c>
      <c r="E63" s="5">
        <v>9.1856000000000009</v>
      </c>
      <c r="F63" s="5">
        <v>26.522200000000002</v>
      </c>
      <c r="G63" s="5">
        <f t="shared" si="2"/>
        <v>0.22388176110439501</v>
      </c>
      <c r="H63" s="5">
        <f t="shared" si="3"/>
        <v>0.28468414702737982</v>
      </c>
      <c r="I63" s="5">
        <v>9.4579000000000004</v>
      </c>
      <c r="J63" s="5">
        <v>20.6967</v>
      </c>
      <c r="K63" s="5">
        <f t="shared" si="24"/>
        <v>0.30150659253780826</v>
      </c>
      <c r="L63" s="5">
        <f t="shared" si="25"/>
        <v>0.33864064008377376</v>
      </c>
      <c r="M63" s="5">
        <v>9.4579000000000004</v>
      </c>
      <c r="N63" s="5">
        <v>29.688600000000001</v>
      </c>
      <c r="O63" s="5">
        <f t="shared" si="6"/>
        <v>0.15584362085670408</v>
      </c>
      <c r="P63" s="5">
        <f t="shared" si="7"/>
        <v>0.3726409173749981</v>
      </c>
      <c r="Q63" s="5">
        <v>9.4579000000000004</v>
      </c>
      <c r="R63" s="5">
        <v>15.917</v>
      </c>
      <c r="S63" s="5">
        <f t="shared" si="8"/>
        <v>0.19480460631875546</v>
      </c>
      <c r="T63" s="5">
        <f t="shared" si="9"/>
        <v>0.14574405742958649</v>
      </c>
      <c r="U63" s="5">
        <v>9.4579000000000004</v>
      </c>
      <c r="V63" s="5">
        <v>1.8174999999999999</v>
      </c>
      <c r="W63" s="5">
        <f t="shared" si="10"/>
        <v>0.15831082008483058</v>
      </c>
      <c r="X63" s="5">
        <f t="shared" si="11"/>
        <v>2.4958391237716485E-2</v>
      </c>
      <c r="Y63" s="5">
        <v>12.998699999999999</v>
      </c>
      <c r="Z63" s="5">
        <v>0.23269999999999999</v>
      </c>
      <c r="AA63" s="5">
        <f t="shared" si="12"/>
        <v>0.21052606006423308</v>
      </c>
      <c r="AB63" s="5">
        <f t="shared" si="13"/>
        <v>4.4922779922779927E-3</v>
      </c>
      <c r="AC63" s="5">
        <v>12.998699999999999</v>
      </c>
      <c r="AD63" s="5">
        <v>3.5931000000000002</v>
      </c>
      <c r="AE63" s="5">
        <f t="shared" si="14"/>
        <v>0.21897784396436706</v>
      </c>
      <c r="AF63" s="5">
        <f t="shared" si="15"/>
        <v>7.3504833017951215E-2</v>
      </c>
      <c r="AG63" s="5">
        <v>13.815799999999999</v>
      </c>
      <c r="AH63" s="5">
        <v>53.152999999999999</v>
      </c>
      <c r="AI63" s="5">
        <f t="shared" si="26"/>
        <v>0.3296697527918297</v>
      </c>
      <c r="AJ63" s="5">
        <f t="shared" si="27"/>
        <v>0.62396549659685063</v>
      </c>
      <c r="AK63" s="5">
        <v>13.815799999999999</v>
      </c>
      <c r="AL63" s="5">
        <v>57.061199999999999</v>
      </c>
      <c r="AM63" s="5">
        <f t="shared" si="18"/>
        <v>0.21428516035170819</v>
      </c>
      <c r="AN63" s="5">
        <f t="shared" si="19"/>
        <v>0.70445925925925923</v>
      </c>
      <c r="AO63" s="5">
        <v>11.3645</v>
      </c>
      <c r="AP63" s="5">
        <v>23.729399999999998</v>
      </c>
      <c r="AQ63" s="5">
        <f t="shared" si="20"/>
        <v>0.22813684396479733</v>
      </c>
      <c r="AR63" s="5">
        <f t="shared" si="21"/>
        <v>0.47231709938615135</v>
      </c>
      <c r="AS63" s="5">
        <v>11.3645</v>
      </c>
      <c r="AT63" s="5">
        <v>13.333299999999999</v>
      </c>
      <c r="AU63" s="5">
        <f t="shared" si="22"/>
        <v>0.16666642224115705</v>
      </c>
      <c r="AV63" s="5">
        <f t="shared" si="23"/>
        <v>0.22429867237283915</v>
      </c>
    </row>
    <row r="64" spans="1:48" ht="20" customHeight="1" x14ac:dyDescent="0.15">
      <c r="A64" s="25">
        <v>9.3386999999999993</v>
      </c>
      <c r="B64" s="4">
        <v>28.133800000000001</v>
      </c>
      <c r="C64" s="5">
        <f t="shared" si="0"/>
        <v>0.20962289562289563</v>
      </c>
      <c r="D64" s="5">
        <f t="shared" si="1"/>
        <v>0.36363659864103842</v>
      </c>
      <c r="E64" s="5">
        <v>9.3386999999999993</v>
      </c>
      <c r="F64" s="5">
        <v>21.239599999999999</v>
      </c>
      <c r="G64" s="5">
        <f t="shared" si="2"/>
        <v>0.22761328627695668</v>
      </c>
      <c r="H64" s="5">
        <f t="shared" si="3"/>
        <v>0.22798174394291332</v>
      </c>
      <c r="I64" s="5">
        <v>9.6156000000000006</v>
      </c>
      <c r="J64" s="5">
        <v>22.01</v>
      </c>
      <c r="K64" s="5">
        <f t="shared" si="24"/>
        <v>0.30653388079875549</v>
      </c>
      <c r="L64" s="5">
        <f t="shared" si="25"/>
        <v>0.36012893303008986</v>
      </c>
      <c r="M64" s="5">
        <v>9.6156000000000006</v>
      </c>
      <c r="N64" s="5">
        <v>31.3081</v>
      </c>
      <c r="O64" s="5">
        <f t="shared" si="6"/>
        <v>0.15844214050790598</v>
      </c>
      <c r="P64" s="5">
        <f t="shared" si="7"/>
        <v>0.39296831461463921</v>
      </c>
      <c r="Q64" s="5">
        <v>9.6156000000000006</v>
      </c>
      <c r="R64" s="5">
        <v>15.169</v>
      </c>
      <c r="S64" s="5">
        <f t="shared" si="8"/>
        <v>0.19805275722080218</v>
      </c>
      <c r="T64" s="5">
        <f t="shared" si="9"/>
        <v>0.13889499322418783</v>
      </c>
      <c r="U64" s="5">
        <v>9.6156000000000006</v>
      </c>
      <c r="V64" s="5">
        <v>3.7801</v>
      </c>
      <c r="W64" s="5">
        <f t="shared" si="10"/>
        <v>0.16095047754868386</v>
      </c>
      <c r="X64" s="5">
        <f t="shared" si="11"/>
        <v>5.1909334095016281E-2</v>
      </c>
      <c r="Y64" s="5">
        <v>13.215400000000001</v>
      </c>
      <c r="Z64" s="5">
        <v>0</v>
      </c>
      <c r="AA64" s="5">
        <f t="shared" si="12"/>
        <v>0.21403571850822511</v>
      </c>
      <c r="AB64" s="5">
        <f t="shared" si="13"/>
        <v>0</v>
      </c>
      <c r="AC64" s="5">
        <v>13.215400000000001</v>
      </c>
      <c r="AD64" s="5">
        <v>0.91969999999999996</v>
      </c>
      <c r="AE64" s="5">
        <f t="shared" si="14"/>
        <v>0.22262840123448474</v>
      </c>
      <c r="AF64" s="5">
        <f t="shared" si="15"/>
        <v>1.8814504168158337E-2</v>
      </c>
      <c r="AG64" s="5">
        <v>14.046099999999999</v>
      </c>
      <c r="AH64" s="5">
        <v>51.470100000000002</v>
      </c>
      <c r="AI64" s="5">
        <f t="shared" si="26"/>
        <v>0.33516512360408512</v>
      </c>
      <c r="AJ64" s="5">
        <f t="shared" si="27"/>
        <v>0.6042098565723395</v>
      </c>
      <c r="AK64" s="5">
        <v>14.046099999999999</v>
      </c>
      <c r="AL64" s="5">
        <v>58.808900000000001</v>
      </c>
      <c r="AM64" s="5">
        <f t="shared" si="18"/>
        <v>0.2178571483964829</v>
      </c>
      <c r="AN64" s="5">
        <f t="shared" si="19"/>
        <v>0.72603580246913579</v>
      </c>
      <c r="AO64" s="5">
        <v>11.553900000000001</v>
      </c>
      <c r="AP64" s="5">
        <v>30.040400000000002</v>
      </c>
      <c r="AQ64" s="5">
        <f t="shared" si="20"/>
        <v>0.23193895740990558</v>
      </c>
      <c r="AR64" s="5">
        <f t="shared" si="21"/>
        <v>0.59793313747502008</v>
      </c>
      <c r="AS64" s="5">
        <v>11.553900000000001</v>
      </c>
      <c r="AT64" s="5">
        <v>14.540900000000001</v>
      </c>
      <c r="AU64" s="5">
        <f t="shared" si="22"/>
        <v>0.16944407373242154</v>
      </c>
      <c r="AV64" s="5">
        <f t="shared" si="23"/>
        <v>0.24461345391660105</v>
      </c>
    </row>
    <row r="65" spans="1:48" ht="20" customHeight="1" x14ac:dyDescent="0.15">
      <c r="A65" s="25">
        <v>9.4916999999999998</v>
      </c>
      <c r="B65" s="4">
        <v>28.680199999999999</v>
      </c>
      <c r="C65" s="5">
        <f t="shared" si="0"/>
        <v>0.21305723905723906</v>
      </c>
      <c r="D65" s="5">
        <f t="shared" si="1"/>
        <v>0.37069895912904444</v>
      </c>
      <c r="E65" s="5">
        <v>9.4916999999999998</v>
      </c>
      <c r="F65" s="5">
        <v>21.676500000000001</v>
      </c>
      <c r="G65" s="5">
        <f t="shared" si="2"/>
        <v>0.23134237413719144</v>
      </c>
      <c r="H65" s="5">
        <f t="shared" si="3"/>
        <v>0.23267134374369389</v>
      </c>
      <c r="I65" s="5">
        <v>9.7731999999999992</v>
      </c>
      <c r="J65" s="5">
        <v>25.782</v>
      </c>
      <c r="K65" s="5">
        <f t="shared" si="24"/>
        <v>0.31155798117875083</v>
      </c>
      <c r="L65" s="5">
        <f t="shared" si="25"/>
        <v>0.421846622052784</v>
      </c>
      <c r="M65" s="5">
        <v>9.7731999999999992</v>
      </c>
      <c r="N65" s="5">
        <v>27.236000000000001</v>
      </c>
      <c r="O65" s="5">
        <f t="shared" si="6"/>
        <v>0.16103901239775639</v>
      </c>
      <c r="P65" s="5">
        <f t="shared" si="7"/>
        <v>0.34185674048710446</v>
      </c>
      <c r="Q65" s="5">
        <v>9.7731999999999992</v>
      </c>
      <c r="R65" s="5">
        <v>13.778</v>
      </c>
      <c r="S65" s="5">
        <f t="shared" si="8"/>
        <v>0.20129884842031112</v>
      </c>
      <c r="T65" s="5">
        <f t="shared" si="9"/>
        <v>0.12615829762297184</v>
      </c>
      <c r="U65" s="5">
        <v>9.7731999999999992</v>
      </c>
      <c r="V65" s="5">
        <v>1.5291999999999999</v>
      </c>
      <c r="W65" s="5">
        <f t="shared" si="10"/>
        <v>0.16358846116506479</v>
      </c>
      <c r="X65" s="5">
        <f t="shared" si="11"/>
        <v>2.099937930163194E-2</v>
      </c>
      <c r="Y65" s="5">
        <v>13.432</v>
      </c>
      <c r="Z65" s="5">
        <v>0</v>
      </c>
      <c r="AA65" s="5">
        <f t="shared" si="12"/>
        <v>0.21754375735902659</v>
      </c>
      <c r="AB65" s="5">
        <f t="shared" si="13"/>
        <v>0</v>
      </c>
      <c r="AC65" s="5">
        <v>13.432</v>
      </c>
      <c r="AD65" s="5">
        <v>0.1971</v>
      </c>
      <c r="AE65" s="5">
        <f t="shared" si="14"/>
        <v>0.22627727389118746</v>
      </c>
      <c r="AF65" s="5">
        <f t="shared" si="15"/>
        <v>4.0321178335805249E-3</v>
      </c>
      <c r="AG65" s="5">
        <v>14.276400000000001</v>
      </c>
      <c r="AH65" s="5">
        <v>48.212200000000003</v>
      </c>
      <c r="AI65" s="5">
        <f t="shared" si="26"/>
        <v>0.34066049441634055</v>
      </c>
      <c r="AJ65" s="5">
        <f t="shared" si="27"/>
        <v>0.56596521955537193</v>
      </c>
      <c r="AK65" s="5">
        <v>14.276400000000001</v>
      </c>
      <c r="AL65" s="5">
        <v>56.7102</v>
      </c>
      <c r="AM65" s="5">
        <f t="shared" si="18"/>
        <v>0.22142913644125764</v>
      </c>
      <c r="AN65" s="5">
        <f t="shared" si="19"/>
        <v>0.70012592592592593</v>
      </c>
      <c r="AO65" s="5">
        <v>11.7433</v>
      </c>
      <c r="AP65" s="5">
        <v>24.0563</v>
      </c>
      <c r="AQ65" s="5">
        <f t="shared" si="20"/>
        <v>0.23574107085501381</v>
      </c>
      <c r="AR65" s="5">
        <f t="shared" si="21"/>
        <v>0.47882381509701355</v>
      </c>
      <c r="AS65" s="5">
        <v>11.7433</v>
      </c>
      <c r="AT65" s="5">
        <v>12.856299999999999</v>
      </c>
      <c r="AU65" s="5">
        <f t="shared" si="22"/>
        <v>0.17222172522368601</v>
      </c>
      <c r="AV65" s="5">
        <f t="shared" si="23"/>
        <v>0.21627436730793814</v>
      </c>
    </row>
    <row r="66" spans="1:48" ht="20" customHeight="1" x14ac:dyDescent="0.15">
      <c r="A66" s="25">
        <v>9.6448</v>
      </c>
      <c r="B66" s="4">
        <v>25.471499999999999</v>
      </c>
      <c r="C66" s="5">
        <f t="shared" si="0"/>
        <v>0.21649382716049384</v>
      </c>
      <c r="D66" s="5">
        <f t="shared" si="1"/>
        <v>0.3292256866219711</v>
      </c>
      <c r="E66" s="5">
        <v>9.6448</v>
      </c>
      <c r="F66" s="5">
        <v>21.290299999999998</v>
      </c>
      <c r="G66" s="5">
        <f t="shared" si="2"/>
        <v>0.23507389930975317</v>
      </c>
      <c r="H66" s="5">
        <f t="shared" si="3"/>
        <v>0.22852594790239963</v>
      </c>
      <c r="I66" s="5">
        <v>9.9307999999999996</v>
      </c>
      <c r="J66" s="5">
        <v>30.500699999999998</v>
      </c>
      <c r="K66" s="5">
        <f t="shared" si="24"/>
        <v>0.31658208155874623</v>
      </c>
      <c r="L66" s="5">
        <f t="shared" si="25"/>
        <v>0.49905427295187915</v>
      </c>
      <c r="M66" s="5">
        <v>9.9307999999999996</v>
      </c>
      <c r="N66" s="5">
        <v>25.288900000000002</v>
      </c>
      <c r="O66" s="5">
        <f t="shared" si="6"/>
        <v>0.16363588428760684</v>
      </c>
      <c r="P66" s="5">
        <f t="shared" si="7"/>
        <v>0.31741742269438744</v>
      </c>
      <c r="Q66" s="5">
        <v>9.9307999999999996</v>
      </c>
      <c r="R66" s="5">
        <v>13.314</v>
      </c>
      <c r="S66" s="5">
        <f t="shared" si="8"/>
        <v>0.20454493961982009</v>
      </c>
      <c r="T66" s="5">
        <f t="shared" si="9"/>
        <v>0.12190968025491704</v>
      </c>
      <c r="U66" s="5">
        <v>9.9307999999999996</v>
      </c>
      <c r="V66" s="5">
        <v>1.2310000000000001</v>
      </c>
      <c r="W66" s="5">
        <f t="shared" si="10"/>
        <v>0.16622644478144571</v>
      </c>
      <c r="X66" s="5">
        <f t="shared" si="11"/>
        <v>1.6904417944225033E-2</v>
      </c>
      <c r="Y66" s="5">
        <v>13.6487</v>
      </c>
      <c r="Z66" s="5">
        <v>0.52629999999999999</v>
      </c>
      <c r="AA66" s="5">
        <f t="shared" si="12"/>
        <v>0.2210534158030186</v>
      </c>
      <c r="AB66" s="5">
        <f t="shared" si="13"/>
        <v>1.016023166023166E-2</v>
      </c>
      <c r="AC66" s="5">
        <v>13.6487</v>
      </c>
      <c r="AD66" s="5">
        <v>3.6903999999999999</v>
      </c>
      <c r="AE66" s="5">
        <f t="shared" si="14"/>
        <v>0.22992783116130511</v>
      </c>
      <c r="AF66" s="5">
        <f t="shared" si="15"/>
        <v>7.5495320411190101E-2</v>
      </c>
      <c r="AG66" s="5">
        <v>14.506600000000001</v>
      </c>
      <c r="AH66" s="5">
        <v>46.704099999999997</v>
      </c>
      <c r="AI66" s="5">
        <f t="shared" si="26"/>
        <v>0.34615347904934618</v>
      </c>
      <c r="AJ66" s="5">
        <f t="shared" si="27"/>
        <v>0.54826156472088072</v>
      </c>
      <c r="AK66" s="5">
        <v>14.506600000000001</v>
      </c>
      <c r="AL66" s="5">
        <v>56.012500000000003</v>
      </c>
      <c r="AM66" s="5">
        <f t="shared" si="18"/>
        <v>0.22499957347081534</v>
      </c>
      <c r="AN66" s="5">
        <f t="shared" si="19"/>
        <v>0.69151234567901243</v>
      </c>
      <c r="AO66" s="5">
        <v>11.932700000000001</v>
      </c>
      <c r="AP66" s="5">
        <v>26.5928</v>
      </c>
      <c r="AQ66" s="5">
        <f t="shared" si="20"/>
        <v>0.23954318430012206</v>
      </c>
      <c r="AR66" s="5">
        <f t="shared" si="21"/>
        <v>0.52931107236407349</v>
      </c>
      <c r="AS66" s="5">
        <v>11.932700000000001</v>
      </c>
      <c r="AT66" s="5">
        <v>14.06</v>
      </c>
      <c r="AU66" s="5">
        <f t="shared" si="22"/>
        <v>0.1749993767149505</v>
      </c>
      <c r="AV66" s="5">
        <f t="shared" si="23"/>
        <v>0.23652354132601222</v>
      </c>
    </row>
    <row r="67" spans="1:48" ht="20" customHeight="1" x14ac:dyDescent="0.15">
      <c r="A67" s="25">
        <v>9.7979000000000003</v>
      </c>
      <c r="B67" s="4">
        <v>28.123100000000001</v>
      </c>
      <c r="C67" s="5">
        <f t="shared" ref="C67:C130" si="28">$A67/44.55</f>
        <v>0.21993041526374862</v>
      </c>
      <c r="D67" s="5">
        <f t="shared" ref="D67:D130" si="29">B67/77.3679</f>
        <v>0.36349829838990072</v>
      </c>
      <c r="E67" s="5">
        <v>9.7979000000000003</v>
      </c>
      <c r="F67" s="5">
        <v>22.037199999999999</v>
      </c>
      <c r="G67" s="5">
        <f t="shared" ref="G67:G130" si="30">E67/41.0288</f>
        <v>0.2388054244823149</v>
      </c>
      <c r="H67" s="5">
        <f t="shared" ref="H67:H130" si="31">F67/93.1636</f>
        <v>0.23654302753435888</v>
      </c>
      <c r="I67" s="5">
        <v>10.0885</v>
      </c>
      <c r="J67" s="5">
        <v>30.021999999999998</v>
      </c>
      <c r="K67" s="5">
        <f t="shared" ref="K67:K98" si="32">I67/31.3688</f>
        <v>0.32160936981969346</v>
      </c>
      <c r="L67" s="5">
        <f t="shared" ref="L67:L98" si="33">J67/61.117</f>
        <v>0.4912217549945187</v>
      </c>
      <c r="M67" s="5">
        <v>10.0885</v>
      </c>
      <c r="N67" s="5">
        <v>27.581800000000001</v>
      </c>
      <c r="O67" s="5">
        <f t="shared" ref="O67:O130" si="34">M67/60.6884</f>
        <v>0.16623440393880873</v>
      </c>
      <c r="P67" s="5">
        <f t="shared" ref="P67:P130" si="35">N67/79.6708</f>
        <v>0.34619710107090679</v>
      </c>
      <c r="Q67" s="5">
        <v>10.0885</v>
      </c>
      <c r="R67" s="5">
        <v>14.553000000000001</v>
      </c>
      <c r="S67" s="5">
        <f t="shared" ref="S67:S130" si="36">Q67/48.5507</f>
        <v>0.20779309052186684</v>
      </c>
      <c r="T67" s="5">
        <f t="shared" ref="T67:T130" si="37">R67/109.212</f>
        <v>0.13325458740797716</v>
      </c>
      <c r="U67" s="5">
        <v>10.0885</v>
      </c>
      <c r="V67" s="5">
        <v>3.2616999999999998</v>
      </c>
      <c r="W67" s="5">
        <f t="shared" ref="W67:W130" si="38">U67/59.7426</f>
        <v>0.16886610224529899</v>
      </c>
      <c r="X67" s="5">
        <f t="shared" ref="X67:X130" si="39">V67/72.8212</f>
        <v>4.479052803304532E-2</v>
      </c>
      <c r="Y67" s="5">
        <v>13.8653</v>
      </c>
      <c r="Z67" s="5">
        <v>1.9468000000000001</v>
      </c>
      <c r="AA67" s="5">
        <f t="shared" ref="AA67:AA130" si="40">Y67/61.7439</f>
        <v>0.22456145465382005</v>
      </c>
      <c r="AB67" s="5">
        <f t="shared" ref="AB67:AB130" si="41">Z67/51.8</f>
        <v>3.758301158301159E-2</v>
      </c>
      <c r="AC67" s="5">
        <v>13.8653</v>
      </c>
      <c r="AD67" s="5">
        <v>3.9131</v>
      </c>
      <c r="AE67" s="5">
        <f t="shared" ref="AE67:AE130" si="42">AC67/59.3608</f>
        <v>0.23357670381800785</v>
      </c>
      <c r="AF67" s="5">
        <f t="shared" ref="AF67:AF130" si="43">AD67/48.8825</f>
        <v>8.0051143047102744E-2</v>
      </c>
      <c r="AG67" s="5">
        <v>14.7369</v>
      </c>
      <c r="AH67" s="5">
        <v>52.587699999999998</v>
      </c>
      <c r="AI67" s="5">
        <f t="shared" ref="AI67:AI98" si="44">AG67/41.908</f>
        <v>0.35164884986160161</v>
      </c>
      <c r="AJ67" s="5">
        <f t="shared" ref="AJ67:AJ98" si="45">AH67/85.1858</f>
        <v>0.61732941405727249</v>
      </c>
      <c r="AK67" s="5">
        <v>14.7369</v>
      </c>
      <c r="AL67" s="5">
        <v>52.044899999999998</v>
      </c>
      <c r="AM67" s="5">
        <f t="shared" ref="AM67:AM130" si="46">AK67/64.4739</f>
        <v>0.22857156151559002</v>
      </c>
      <c r="AN67" s="5">
        <f t="shared" ref="AN67:AN130" si="47">AL67/81</f>
        <v>0.64252962962962956</v>
      </c>
      <c r="AO67" s="5">
        <v>12.1221</v>
      </c>
      <c r="AP67" s="5">
        <v>25.308399999999999</v>
      </c>
      <c r="AQ67" s="5">
        <f t="shared" ref="AQ67:AQ130" si="48">AO67/49.8144</f>
        <v>0.24334529774523028</v>
      </c>
      <c r="AR67" s="5">
        <f t="shared" ref="AR67:AR130" si="49">AP67/50.2404</f>
        <v>0.50374598928352476</v>
      </c>
      <c r="AS67" s="5">
        <v>12.1221</v>
      </c>
      <c r="AT67" s="5">
        <v>13.763</v>
      </c>
      <c r="AU67" s="5">
        <f t="shared" ref="AU67:AU130" si="50">AS67/68.1871</f>
        <v>0.17777702820621494</v>
      </c>
      <c r="AV67" s="5">
        <f t="shared" ref="AV67:AV130" si="51">AT67/59.4444</f>
        <v>0.23152727590824365</v>
      </c>
    </row>
    <row r="68" spans="1:48" ht="20" customHeight="1" x14ac:dyDescent="0.15">
      <c r="A68" s="25">
        <v>9.9510000000000005</v>
      </c>
      <c r="B68" s="4">
        <v>31.143599999999999</v>
      </c>
      <c r="C68" s="5">
        <f t="shared" si="28"/>
        <v>0.22336700336700338</v>
      </c>
      <c r="D68" s="5">
        <f t="shared" si="29"/>
        <v>0.40253903750780357</v>
      </c>
      <c r="E68" s="5">
        <v>9.9510000000000005</v>
      </c>
      <c r="F68" s="5">
        <v>24.713699999999999</v>
      </c>
      <c r="G68" s="5">
        <f t="shared" si="30"/>
        <v>0.2425369496548766</v>
      </c>
      <c r="H68" s="5">
        <f t="shared" si="31"/>
        <v>0.2652720590445195</v>
      </c>
      <c r="I68" s="5">
        <v>10.2461</v>
      </c>
      <c r="J68" s="5">
        <v>27.239899999999999</v>
      </c>
      <c r="K68" s="5">
        <f t="shared" si="32"/>
        <v>0.32663347019968886</v>
      </c>
      <c r="L68" s="5">
        <f t="shared" si="33"/>
        <v>0.44570086882536775</v>
      </c>
      <c r="M68" s="5">
        <v>10.2461</v>
      </c>
      <c r="N68" s="5">
        <v>26.610600000000002</v>
      </c>
      <c r="O68" s="5">
        <f t="shared" si="34"/>
        <v>0.16883127582865917</v>
      </c>
      <c r="P68" s="5">
        <f t="shared" si="35"/>
        <v>0.33400693855214209</v>
      </c>
      <c r="Q68" s="5">
        <v>10.2461</v>
      </c>
      <c r="R68" s="5">
        <v>14.551</v>
      </c>
      <c r="S68" s="5">
        <f t="shared" si="36"/>
        <v>0.21103918172137581</v>
      </c>
      <c r="T68" s="5">
        <f t="shared" si="37"/>
        <v>0.13323627440208036</v>
      </c>
      <c r="U68" s="5">
        <v>10.2461</v>
      </c>
      <c r="V68" s="5">
        <v>2.7031000000000001</v>
      </c>
      <c r="W68" s="5">
        <f t="shared" si="38"/>
        <v>0.17150408586167992</v>
      </c>
      <c r="X68" s="5">
        <f t="shared" si="39"/>
        <v>3.7119684926916884E-2</v>
      </c>
      <c r="Y68" s="5">
        <v>14.082000000000001</v>
      </c>
      <c r="Z68" s="5">
        <v>2.9129</v>
      </c>
      <c r="AA68" s="5">
        <f t="shared" si="40"/>
        <v>0.22807111309781211</v>
      </c>
      <c r="AB68" s="5">
        <f t="shared" si="41"/>
        <v>5.6233590733590737E-2</v>
      </c>
      <c r="AC68" s="5">
        <v>14.082000000000001</v>
      </c>
      <c r="AD68" s="5">
        <v>4.8540000000000001</v>
      </c>
      <c r="AE68" s="5">
        <f t="shared" si="42"/>
        <v>0.23722726108812553</v>
      </c>
      <c r="AF68" s="5">
        <f t="shared" si="43"/>
        <v>9.9299340254692378E-2</v>
      </c>
      <c r="AG68" s="5">
        <v>14.9672</v>
      </c>
      <c r="AH68" s="5">
        <v>50.918399999999998</v>
      </c>
      <c r="AI68" s="5">
        <f t="shared" si="44"/>
        <v>0.35714422067385704</v>
      </c>
      <c r="AJ68" s="5">
        <f t="shared" si="45"/>
        <v>0.59773342505441041</v>
      </c>
      <c r="AK68" s="5">
        <v>14.9672</v>
      </c>
      <c r="AL68" s="5">
        <v>40.932400000000001</v>
      </c>
      <c r="AM68" s="5">
        <f t="shared" si="46"/>
        <v>0.23214354956036473</v>
      </c>
      <c r="AN68" s="5">
        <f t="shared" si="47"/>
        <v>0.50533827160493827</v>
      </c>
      <c r="AO68" s="5">
        <v>12.3116</v>
      </c>
      <c r="AP68" s="5">
        <v>17.623200000000001</v>
      </c>
      <c r="AQ68" s="5">
        <f t="shared" si="48"/>
        <v>0.2471494186419991</v>
      </c>
      <c r="AR68" s="5">
        <f t="shared" si="49"/>
        <v>0.35077746196288245</v>
      </c>
      <c r="AS68" s="5">
        <v>12.3116</v>
      </c>
      <c r="AT68" s="5">
        <v>12.1898</v>
      </c>
      <c r="AU68" s="5">
        <f t="shared" si="50"/>
        <v>0.18055614625053712</v>
      </c>
      <c r="AV68" s="5">
        <f t="shared" si="51"/>
        <v>0.20506220939230607</v>
      </c>
    </row>
    <row r="69" spans="1:48" ht="20" customHeight="1" x14ac:dyDescent="0.15">
      <c r="A69" s="25">
        <v>10.104100000000001</v>
      </c>
      <c r="B69" s="4">
        <v>30.175799999999999</v>
      </c>
      <c r="C69" s="5">
        <f t="shared" si="28"/>
        <v>0.22680359147025816</v>
      </c>
      <c r="D69" s="5">
        <f t="shared" si="29"/>
        <v>0.3900299736712512</v>
      </c>
      <c r="E69" s="5">
        <v>10.104100000000001</v>
      </c>
      <c r="F69" s="5">
        <v>21.854099999999999</v>
      </c>
      <c r="G69" s="5">
        <f t="shared" si="30"/>
        <v>0.24626847482743833</v>
      </c>
      <c r="H69" s="5">
        <f t="shared" si="31"/>
        <v>0.23457766767278207</v>
      </c>
      <c r="I69" s="5">
        <v>10.403700000000001</v>
      </c>
      <c r="J69" s="5">
        <v>25.3933</v>
      </c>
      <c r="K69" s="5">
        <f t="shared" si="32"/>
        <v>0.33165757057968431</v>
      </c>
      <c r="L69" s="5">
        <f t="shared" si="33"/>
        <v>0.41548668946446982</v>
      </c>
      <c r="M69" s="5">
        <v>10.403700000000001</v>
      </c>
      <c r="N69" s="5">
        <v>26.1388</v>
      </c>
      <c r="O69" s="5">
        <f t="shared" si="34"/>
        <v>0.17142814771850964</v>
      </c>
      <c r="P69" s="5">
        <f t="shared" si="35"/>
        <v>0.3280850700633105</v>
      </c>
      <c r="Q69" s="5">
        <v>10.403700000000001</v>
      </c>
      <c r="R69" s="5">
        <v>16.306000000000001</v>
      </c>
      <c r="S69" s="5">
        <f t="shared" si="36"/>
        <v>0.21428527292088478</v>
      </c>
      <c r="T69" s="5">
        <f t="shared" si="37"/>
        <v>0.14930593707651174</v>
      </c>
      <c r="U69" s="5">
        <v>10.403700000000001</v>
      </c>
      <c r="V69" s="5">
        <v>2.5219999999999998</v>
      </c>
      <c r="W69" s="5">
        <f t="shared" si="38"/>
        <v>0.17414206947806088</v>
      </c>
      <c r="X69" s="5">
        <f t="shared" si="39"/>
        <v>3.4632771775252258E-2</v>
      </c>
      <c r="Y69" s="5">
        <v>14.2986</v>
      </c>
      <c r="Z69" s="5">
        <v>0.21160000000000001</v>
      </c>
      <c r="AA69" s="5">
        <f t="shared" si="40"/>
        <v>0.23157915194861356</v>
      </c>
      <c r="AB69" s="5">
        <f t="shared" si="41"/>
        <v>4.0849420849420857E-3</v>
      </c>
      <c r="AC69" s="5">
        <v>14.2986</v>
      </c>
      <c r="AD69" s="5">
        <v>3.3506999999999998</v>
      </c>
      <c r="AE69" s="5">
        <f t="shared" si="42"/>
        <v>0.24087613374482825</v>
      </c>
      <c r="AF69" s="5">
        <f t="shared" si="43"/>
        <v>6.854600317086891E-2</v>
      </c>
      <c r="AG69" s="5">
        <v>15.1974</v>
      </c>
      <c r="AH69" s="5">
        <v>45.202300000000001</v>
      </c>
      <c r="AI69" s="5">
        <f t="shared" si="44"/>
        <v>0.36263720530686266</v>
      </c>
      <c r="AJ69" s="5">
        <f t="shared" si="45"/>
        <v>0.5306318658743594</v>
      </c>
      <c r="AK69" s="5">
        <v>15.1974</v>
      </c>
      <c r="AL69" s="5">
        <v>46.470399999999998</v>
      </c>
      <c r="AM69" s="5">
        <f t="shared" si="46"/>
        <v>0.23571398658992243</v>
      </c>
      <c r="AN69" s="5">
        <f t="shared" si="47"/>
        <v>0.57370864197530858</v>
      </c>
      <c r="AO69" s="5">
        <v>12.500999999999999</v>
      </c>
      <c r="AP69" s="5">
        <v>13.077</v>
      </c>
      <c r="AQ69" s="5">
        <f t="shared" si="48"/>
        <v>0.25095153208710735</v>
      </c>
      <c r="AR69" s="5">
        <f t="shared" si="49"/>
        <v>0.260288532734612</v>
      </c>
      <c r="AS69" s="5">
        <v>12.500999999999999</v>
      </c>
      <c r="AT69" s="5">
        <v>15.5467</v>
      </c>
      <c r="AU69" s="5">
        <f t="shared" si="50"/>
        <v>0.18333379774180159</v>
      </c>
      <c r="AV69" s="5">
        <f t="shared" si="51"/>
        <v>0.26153346656707777</v>
      </c>
    </row>
    <row r="70" spans="1:48" ht="20" customHeight="1" x14ac:dyDescent="0.15">
      <c r="A70" s="25">
        <v>10.257199999999999</v>
      </c>
      <c r="B70" s="4">
        <v>26.839200000000002</v>
      </c>
      <c r="C70" s="5">
        <f t="shared" si="28"/>
        <v>0.23024017957351289</v>
      </c>
      <c r="D70" s="5">
        <f t="shared" si="29"/>
        <v>0.3469035607790828</v>
      </c>
      <c r="E70" s="5">
        <v>10.257199999999999</v>
      </c>
      <c r="F70" s="5">
        <v>22.5</v>
      </c>
      <c r="G70" s="5">
        <f t="shared" si="30"/>
        <v>0.25</v>
      </c>
      <c r="H70" s="5">
        <f t="shared" si="31"/>
        <v>0.24151063290813149</v>
      </c>
      <c r="I70" s="5">
        <v>10.561400000000001</v>
      </c>
      <c r="J70" s="5">
        <v>29.065300000000001</v>
      </c>
      <c r="K70" s="5">
        <f t="shared" si="32"/>
        <v>0.33668485884063148</v>
      </c>
      <c r="L70" s="5">
        <f t="shared" si="33"/>
        <v>0.47556817252155703</v>
      </c>
      <c r="M70" s="5">
        <v>10.561400000000001</v>
      </c>
      <c r="N70" s="5">
        <v>26.572099999999999</v>
      </c>
      <c r="O70" s="5">
        <f t="shared" si="34"/>
        <v>0.17402666736971151</v>
      </c>
      <c r="P70" s="5">
        <f t="shared" si="35"/>
        <v>0.33352370002560533</v>
      </c>
      <c r="Q70" s="5">
        <v>10.561400000000001</v>
      </c>
      <c r="R70" s="5">
        <v>12.08</v>
      </c>
      <c r="S70" s="5">
        <f t="shared" si="36"/>
        <v>0.2175334238229315</v>
      </c>
      <c r="T70" s="5">
        <f t="shared" si="37"/>
        <v>0.11061055561659891</v>
      </c>
      <c r="U70" s="5">
        <v>10.561400000000001</v>
      </c>
      <c r="V70" s="5">
        <v>1.8576999999999999</v>
      </c>
      <c r="W70" s="5">
        <f t="shared" si="38"/>
        <v>0.17678172694191416</v>
      </c>
      <c r="X70" s="5">
        <f t="shared" si="39"/>
        <v>2.5510428281873956E-2</v>
      </c>
      <c r="Y70" s="5">
        <v>14.5152</v>
      </c>
      <c r="Z70" s="5">
        <v>0</v>
      </c>
      <c r="AA70" s="5">
        <f t="shared" si="40"/>
        <v>0.23508719079941501</v>
      </c>
      <c r="AB70" s="5">
        <f t="shared" si="41"/>
        <v>0</v>
      </c>
      <c r="AC70" s="5">
        <v>14.5152</v>
      </c>
      <c r="AD70" s="5">
        <v>6.1310000000000002</v>
      </c>
      <c r="AE70" s="5">
        <f t="shared" si="42"/>
        <v>0.24452500640153099</v>
      </c>
      <c r="AF70" s="5">
        <f t="shared" si="43"/>
        <v>0.12542320871477522</v>
      </c>
      <c r="AG70" s="5">
        <v>15.4277</v>
      </c>
      <c r="AH70" s="5">
        <v>37.650399999999998</v>
      </c>
      <c r="AI70" s="5">
        <f t="shared" si="44"/>
        <v>0.36813257611911804</v>
      </c>
      <c r="AJ70" s="5">
        <f t="shared" si="45"/>
        <v>0.44197976658081506</v>
      </c>
      <c r="AK70" s="5">
        <v>15.4277</v>
      </c>
      <c r="AL70" s="5">
        <v>50.846699999999998</v>
      </c>
      <c r="AM70" s="5">
        <f t="shared" si="46"/>
        <v>0.23928597463469714</v>
      </c>
      <c r="AN70" s="5">
        <f t="shared" si="47"/>
        <v>0.62773703703703698</v>
      </c>
      <c r="AO70" s="5">
        <v>12.6904</v>
      </c>
      <c r="AP70" s="5">
        <v>16.6312</v>
      </c>
      <c r="AQ70" s="5">
        <f t="shared" si="48"/>
        <v>0.25475364553221558</v>
      </c>
      <c r="AR70" s="5">
        <f t="shared" si="49"/>
        <v>0.33103239623888342</v>
      </c>
      <c r="AS70" s="5">
        <v>12.6904</v>
      </c>
      <c r="AT70" s="5">
        <v>13.7315</v>
      </c>
      <c r="AU70" s="5">
        <f t="shared" si="50"/>
        <v>0.18611144923306608</v>
      </c>
      <c r="AV70" s="5">
        <f t="shared" si="51"/>
        <v>0.23099736896999548</v>
      </c>
    </row>
    <row r="71" spans="1:48" ht="20" customHeight="1" x14ac:dyDescent="0.15">
      <c r="A71" s="25">
        <v>10.410299999999999</v>
      </c>
      <c r="B71" s="4">
        <v>23.889199999999999</v>
      </c>
      <c r="C71" s="5">
        <f t="shared" si="28"/>
        <v>0.23367676767676768</v>
      </c>
      <c r="D71" s="5">
        <f t="shared" si="29"/>
        <v>0.30877405228783511</v>
      </c>
      <c r="E71" s="5">
        <v>10.410299999999999</v>
      </c>
      <c r="F71" s="5">
        <v>25.641300000000001</v>
      </c>
      <c r="G71" s="5">
        <f t="shared" si="30"/>
        <v>0.2537315251725617</v>
      </c>
      <c r="H71" s="5">
        <f t="shared" si="31"/>
        <v>0.27522873740387876</v>
      </c>
      <c r="I71" s="5">
        <v>10.718999999999999</v>
      </c>
      <c r="J71" s="5">
        <v>30.107800000000001</v>
      </c>
      <c r="K71" s="5">
        <f t="shared" si="32"/>
        <v>0.34170895922062683</v>
      </c>
      <c r="L71" s="5">
        <f t="shared" si="33"/>
        <v>0.4926256197130095</v>
      </c>
      <c r="M71" s="5">
        <v>10.718999999999999</v>
      </c>
      <c r="N71" s="5">
        <v>22.212399999999999</v>
      </c>
      <c r="O71" s="5">
        <f t="shared" si="34"/>
        <v>0.17662353925956195</v>
      </c>
      <c r="P71" s="5">
        <f t="shared" si="35"/>
        <v>0.27880227134659119</v>
      </c>
      <c r="Q71" s="5">
        <v>10.718999999999999</v>
      </c>
      <c r="R71" s="5">
        <v>9.2769999999999992</v>
      </c>
      <c r="S71" s="5">
        <f t="shared" si="36"/>
        <v>0.22077951502244045</v>
      </c>
      <c r="T71" s="5">
        <f t="shared" si="37"/>
        <v>8.4944877852250661E-2</v>
      </c>
      <c r="U71" s="5">
        <v>10.718999999999999</v>
      </c>
      <c r="V71" s="5">
        <v>0.88060000000000005</v>
      </c>
      <c r="W71" s="5">
        <f t="shared" si="38"/>
        <v>0.17941971055829506</v>
      </c>
      <c r="X71" s="5">
        <f t="shared" si="39"/>
        <v>1.2092632365300214E-2</v>
      </c>
      <c r="Y71" s="5">
        <v>14.7319</v>
      </c>
      <c r="Z71" s="5">
        <v>0.87280000000000002</v>
      </c>
      <c r="AA71" s="5">
        <f t="shared" si="40"/>
        <v>0.23859684924340704</v>
      </c>
      <c r="AB71" s="5">
        <f t="shared" si="41"/>
        <v>1.684942084942085E-2</v>
      </c>
      <c r="AC71" s="5">
        <v>14.7319</v>
      </c>
      <c r="AD71" s="5">
        <v>4.7996999999999996</v>
      </c>
      <c r="AE71" s="5">
        <f t="shared" si="42"/>
        <v>0.24817556367164864</v>
      </c>
      <c r="AF71" s="5">
        <f t="shared" si="43"/>
        <v>9.8188513271620717E-2</v>
      </c>
      <c r="AG71" s="5">
        <v>15.6579</v>
      </c>
      <c r="AH71" s="5">
        <v>41.689900000000002</v>
      </c>
      <c r="AI71" s="5">
        <f t="shared" si="44"/>
        <v>0.37362556075212366</v>
      </c>
      <c r="AJ71" s="5">
        <f t="shared" si="45"/>
        <v>0.48939964172432499</v>
      </c>
      <c r="AK71" s="5">
        <v>15.6579</v>
      </c>
      <c r="AL71" s="5">
        <v>61.224499999999999</v>
      </c>
      <c r="AM71" s="5">
        <f t="shared" si="46"/>
        <v>0.24285641166425484</v>
      </c>
      <c r="AN71" s="5">
        <f t="shared" si="47"/>
        <v>0.75585802469135799</v>
      </c>
      <c r="AO71" s="5">
        <v>12.879799999999999</v>
      </c>
      <c r="AP71" s="5">
        <v>21.903199999999998</v>
      </c>
      <c r="AQ71" s="5">
        <f t="shared" si="48"/>
        <v>0.2585557589773238</v>
      </c>
      <c r="AR71" s="5">
        <f t="shared" si="49"/>
        <v>0.43596786649787816</v>
      </c>
      <c r="AS71" s="5">
        <v>12.879799999999999</v>
      </c>
      <c r="AT71" s="5">
        <v>15.6904</v>
      </c>
      <c r="AU71" s="5">
        <f t="shared" si="50"/>
        <v>0.18888910072433054</v>
      </c>
      <c r="AV71" s="5">
        <f t="shared" si="51"/>
        <v>0.26395085155203857</v>
      </c>
    </row>
    <row r="72" spans="1:48" ht="20" customHeight="1" x14ac:dyDescent="0.15">
      <c r="A72" s="25">
        <v>10.5634</v>
      </c>
      <c r="B72" s="4">
        <v>24.352599999999999</v>
      </c>
      <c r="C72" s="5">
        <f t="shared" si="28"/>
        <v>0.23711335578002246</v>
      </c>
      <c r="D72" s="5">
        <f t="shared" si="29"/>
        <v>0.31476361643523992</v>
      </c>
      <c r="E72" s="5">
        <v>10.5634</v>
      </c>
      <c r="F72" s="5">
        <v>23.353300000000001</v>
      </c>
      <c r="G72" s="5">
        <f t="shared" si="30"/>
        <v>0.25746305034512346</v>
      </c>
      <c r="H72" s="5">
        <f t="shared" si="31"/>
        <v>0.25066978948859853</v>
      </c>
      <c r="I72" s="5">
        <v>10.8766</v>
      </c>
      <c r="J72" s="5">
        <v>24.856200000000001</v>
      </c>
      <c r="K72" s="5">
        <f t="shared" si="32"/>
        <v>0.34673305960062228</v>
      </c>
      <c r="L72" s="5">
        <f t="shared" si="33"/>
        <v>0.40669862722319489</v>
      </c>
      <c r="M72" s="5">
        <v>10.8766</v>
      </c>
      <c r="N72" s="5">
        <v>26.447700000000001</v>
      </c>
      <c r="O72" s="5">
        <f t="shared" si="34"/>
        <v>0.1792204111494124</v>
      </c>
      <c r="P72" s="5">
        <f t="shared" si="35"/>
        <v>0.33196227476064005</v>
      </c>
      <c r="Q72" s="5">
        <v>10.8766</v>
      </c>
      <c r="R72" s="5">
        <v>8.6460000000000008</v>
      </c>
      <c r="S72" s="5">
        <f t="shared" si="36"/>
        <v>0.22402560622194942</v>
      </c>
      <c r="T72" s="5">
        <f t="shared" si="37"/>
        <v>7.9167124491814095E-2</v>
      </c>
      <c r="U72" s="5">
        <v>10.8766</v>
      </c>
      <c r="V72" s="5">
        <v>2.6042000000000001</v>
      </c>
      <c r="W72" s="5">
        <f t="shared" si="38"/>
        <v>0.18205769417467602</v>
      </c>
      <c r="X72" s="5">
        <f t="shared" si="39"/>
        <v>3.576156394017127E-2</v>
      </c>
      <c r="Y72" s="5">
        <v>14.948499999999999</v>
      </c>
      <c r="Z72" s="5">
        <v>6.9800000000000001E-2</v>
      </c>
      <c r="AA72" s="5">
        <f t="shared" si="40"/>
        <v>0.24210488809420849</v>
      </c>
      <c r="AB72" s="5">
        <f t="shared" si="41"/>
        <v>1.3474903474903475E-3</v>
      </c>
      <c r="AC72" s="5">
        <v>14.948499999999999</v>
      </c>
      <c r="AD72" s="5">
        <v>1.9530000000000001</v>
      </c>
      <c r="AE72" s="5">
        <f t="shared" si="42"/>
        <v>0.25182443632835139</v>
      </c>
      <c r="AF72" s="5">
        <f t="shared" si="43"/>
        <v>3.9952948396665473E-2</v>
      </c>
      <c r="AG72" s="5">
        <v>15.888199999999999</v>
      </c>
      <c r="AH72" s="5">
        <v>50.695300000000003</v>
      </c>
      <c r="AI72" s="5">
        <f t="shared" si="44"/>
        <v>0.37912093156437909</v>
      </c>
      <c r="AJ72" s="5">
        <f t="shared" si="45"/>
        <v>0.59511444395662194</v>
      </c>
      <c r="AK72" s="5">
        <v>15.888199999999999</v>
      </c>
      <c r="AL72" s="5">
        <v>46.866799999999998</v>
      </c>
      <c r="AM72" s="5">
        <f t="shared" si="46"/>
        <v>0.24642839970902952</v>
      </c>
      <c r="AN72" s="5">
        <f t="shared" si="47"/>
        <v>0.57860246913580249</v>
      </c>
      <c r="AO72" s="5">
        <v>13.0692</v>
      </c>
      <c r="AP72" s="5">
        <v>22.052399999999999</v>
      </c>
      <c r="AQ72" s="5">
        <f t="shared" si="48"/>
        <v>0.26235787242243208</v>
      </c>
      <c r="AR72" s="5">
        <f t="shared" si="49"/>
        <v>0.438937588076528</v>
      </c>
      <c r="AS72" s="5">
        <v>13.0692</v>
      </c>
      <c r="AT72" s="5">
        <v>9.8183000000000007</v>
      </c>
      <c r="AU72" s="5">
        <f t="shared" si="50"/>
        <v>0.19166675221559504</v>
      </c>
      <c r="AV72" s="5">
        <f t="shared" si="51"/>
        <v>0.16516778704133611</v>
      </c>
    </row>
    <row r="73" spans="1:48" ht="20" customHeight="1" x14ac:dyDescent="0.15">
      <c r="A73" s="25">
        <v>10.7165</v>
      </c>
      <c r="B73" s="4">
        <v>21.785599999999999</v>
      </c>
      <c r="C73" s="5">
        <f t="shared" si="28"/>
        <v>0.24054994388327722</v>
      </c>
      <c r="D73" s="5">
        <f t="shared" si="29"/>
        <v>0.2815844814192966</v>
      </c>
      <c r="E73" s="5">
        <v>10.7165</v>
      </c>
      <c r="F73" s="5">
        <v>22.604600000000001</v>
      </c>
      <c r="G73" s="5">
        <f t="shared" si="30"/>
        <v>0.26119457551768516</v>
      </c>
      <c r="H73" s="5">
        <f t="shared" si="31"/>
        <v>0.24263338900600664</v>
      </c>
      <c r="I73" s="5">
        <v>11.0343</v>
      </c>
      <c r="J73" s="5">
        <v>26.4178</v>
      </c>
      <c r="K73" s="5">
        <f t="shared" si="32"/>
        <v>0.35176034786156946</v>
      </c>
      <c r="L73" s="5">
        <f t="shared" si="33"/>
        <v>0.432249619582113</v>
      </c>
      <c r="M73" s="5">
        <v>11.0343</v>
      </c>
      <c r="N73" s="5">
        <v>22.297499999999999</v>
      </c>
      <c r="O73" s="5">
        <f t="shared" si="34"/>
        <v>0.18181893080061429</v>
      </c>
      <c r="P73" s="5">
        <f t="shared" si="35"/>
        <v>0.27987041676498792</v>
      </c>
      <c r="Q73" s="5">
        <v>11.0343</v>
      </c>
      <c r="R73" s="5">
        <v>9.0990000000000002</v>
      </c>
      <c r="S73" s="5">
        <f t="shared" si="36"/>
        <v>0.22727375712399617</v>
      </c>
      <c r="T73" s="5">
        <f t="shared" si="37"/>
        <v>8.331502032743654E-2</v>
      </c>
      <c r="U73" s="5">
        <v>11.0343</v>
      </c>
      <c r="V73" s="5">
        <v>3.8153000000000001</v>
      </c>
      <c r="W73" s="5">
        <f t="shared" si="38"/>
        <v>0.18469735163852929</v>
      </c>
      <c r="X73" s="5">
        <f t="shared" si="39"/>
        <v>5.2392709815273573E-2</v>
      </c>
      <c r="Y73" s="5">
        <v>15.1652</v>
      </c>
      <c r="Z73" s="5">
        <v>0.2407</v>
      </c>
      <c r="AA73" s="5">
        <f t="shared" si="40"/>
        <v>0.24561454653820056</v>
      </c>
      <c r="AB73" s="5">
        <f t="shared" si="41"/>
        <v>4.6467181467181465E-3</v>
      </c>
      <c r="AC73" s="5">
        <v>15.1652</v>
      </c>
      <c r="AD73" s="5">
        <v>2.5371000000000001</v>
      </c>
      <c r="AE73" s="5">
        <f t="shared" si="42"/>
        <v>0.25547499359846904</v>
      </c>
      <c r="AF73" s="5">
        <f t="shared" si="43"/>
        <v>5.190200992175114E-2</v>
      </c>
      <c r="AG73" s="5">
        <v>16.118500000000001</v>
      </c>
      <c r="AH73" s="5">
        <v>47.5976</v>
      </c>
      <c r="AI73" s="5">
        <f t="shared" si="44"/>
        <v>0.38461630237663452</v>
      </c>
      <c r="AJ73" s="5">
        <f t="shared" si="45"/>
        <v>0.55875040206231552</v>
      </c>
      <c r="AK73" s="5">
        <v>16.118500000000001</v>
      </c>
      <c r="AL73" s="5">
        <v>50</v>
      </c>
      <c r="AM73" s="5">
        <f t="shared" si="46"/>
        <v>0.25000038775380429</v>
      </c>
      <c r="AN73" s="5">
        <f t="shared" si="47"/>
        <v>0.61728395061728392</v>
      </c>
      <c r="AO73" s="5">
        <v>13.258599999999999</v>
      </c>
      <c r="AP73" s="5">
        <v>21.572299999999998</v>
      </c>
      <c r="AQ73" s="5">
        <f t="shared" si="48"/>
        <v>0.26615998586754031</v>
      </c>
      <c r="AR73" s="5">
        <f t="shared" si="49"/>
        <v>0.42938153358651598</v>
      </c>
      <c r="AS73" s="5">
        <v>13.258599999999999</v>
      </c>
      <c r="AT73" s="5">
        <v>7.3704000000000001</v>
      </c>
      <c r="AU73" s="5">
        <f t="shared" si="50"/>
        <v>0.1944444037068595</v>
      </c>
      <c r="AV73" s="5">
        <f t="shared" si="51"/>
        <v>0.12398813008458325</v>
      </c>
    </row>
    <row r="74" spans="1:48" ht="20" customHeight="1" x14ac:dyDescent="0.15">
      <c r="A74" s="25">
        <v>10.8696</v>
      </c>
      <c r="B74" s="4">
        <v>17.6008</v>
      </c>
      <c r="C74" s="5">
        <f t="shared" si="28"/>
        <v>0.243986531986532</v>
      </c>
      <c r="D74" s="5">
        <f t="shared" si="29"/>
        <v>0.22749486544161077</v>
      </c>
      <c r="E74" s="5">
        <v>10.8696</v>
      </c>
      <c r="F74" s="5">
        <v>23.2746</v>
      </c>
      <c r="G74" s="5">
        <f t="shared" si="30"/>
        <v>0.26492610069024686</v>
      </c>
      <c r="H74" s="5">
        <f t="shared" si="31"/>
        <v>0.24982503896371544</v>
      </c>
      <c r="I74" s="5">
        <v>11.1919</v>
      </c>
      <c r="J74" s="5">
        <v>25.447800000000001</v>
      </c>
      <c r="K74" s="5">
        <f t="shared" si="32"/>
        <v>0.35678444824156486</v>
      </c>
      <c r="L74" s="5">
        <f t="shared" si="33"/>
        <v>0.41637842171572559</v>
      </c>
      <c r="M74" s="5">
        <v>11.1919</v>
      </c>
      <c r="N74" s="5">
        <v>22.276700000000002</v>
      </c>
      <c r="O74" s="5">
        <f t="shared" si="34"/>
        <v>0.18441580269046473</v>
      </c>
      <c r="P74" s="5">
        <f t="shared" si="35"/>
        <v>0.27960934244415775</v>
      </c>
      <c r="Q74" s="5">
        <v>11.1919</v>
      </c>
      <c r="R74" s="5">
        <v>8.2650000000000006</v>
      </c>
      <c r="S74" s="5">
        <f t="shared" si="36"/>
        <v>0.23051984832350514</v>
      </c>
      <c r="T74" s="5">
        <f t="shared" si="37"/>
        <v>7.5678496868475997E-2</v>
      </c>
      <c r="U74" s="5">
        <v>11.1919</v>
      </c>
      <c r="V74" s="5">
        <v>8.0419</v>
      </c>
      <c r="W74" s="5">
        <f t="shared" si="38"/>
        <v>0.18733533525491022</v>
      </c>
      <c r="X74" s="5">
        <f t="shared" si="39"/>
        <v>0.11043350013457619</v>
      </c>
      <c r="Y74" s="5">
        <v>15.3818</v>
      </c>
      <c r="Z74" s="5">
        <v>0.33300000000000002</v>
      </c>
      <c r="AA74" s="5">
        <f t="shared" si="40"/>
        <v>0.249122585389002</v>
      </c>
      <c r="AB74" s="5">
        <f t="shared" si="41"/>
        <v>6.4285714285714293E-3</v>
      </c>
      <c r="AC74" s="5">
        <v>15.3818</v>
      </c>
      <c r="AD74" s="5">
        <v>2.5729000000000002</v>
      </c>
      <c r="AE74" s="5">
        <f t="shared" si="42"/>
        <v>0.25912386625517175</v>
      </c>
      <c r="AF74" s="5">
        <f t="shared" si="43"/>
        <v>5.2634378356262466E-2</v>
      </c>
      <c r="AG74" s="5">
        <v>16.348700000000001</v>
      </c>
      <c r="AH74" s="5">
        <v>42.444000000000003</v>
      </c>
      <c r="AI74" s="5">
        <f t="shared" si="44"/>
        <v>0.39010928700964015</v>
      </c>
      <c r="AJ74" s="5">
        <f t="shared" si="45"/>
        <v>0.49825205609385603</v>
      </c>
      <c r="AK74" s="5">
        <v>16.348700000000001</v>
      </c>
      <c r="AL74" s="5">
        <v>53.426000000000002</v>
      </c>
      <c r="AM74" s="5">
        <f t="shared" si="46"/>
        <v>0.25357082478336196</v>
      </c>
      <c r="AN74" s="5">
        <f t="shared" si="47"/>
        <v>0.6595802469135803</v>
      </c>
      <c r="AO74" s="5">
        <v>13.448</v>
      </c>
      <c r="AP74" s="5">
        <v>18.134399999999999</v>
      </c>
      <c r="AQ74" s="5">
        <f t="shared" si="48"/>
        <v>0.26996209931264858</v>
      </c>
      <c r="AR74" s="5">
        <f t="shared" si="49"/>
        <v>0.36095254018678191</v>
      </c>
      <c r="AS74" s="5">
        <v>13.448</v>
      </c>
      <c r="AT74" s="5">
        <v>11.5756</v>
      </c>
      <c r="AU74" s="5">
        <f t="shared" si="50"/>
        <v>0.197222055198124</v>
      </c>
      <c r="AV74" s="5">
        <f t="shared" si="51"/>
        <v>0.19472986521859081</v>
      </c>
    </row>
    <row r="75" spans="1:48" ht="20" customHeight="1" x14ac:dyDescent="0.15">
      <c r="A75" s="25">
        <v>11.0227</v>
      </c>
      <c r="B75" s="4">
        <v>19.222100000000001</v>
      </c>
      <c r="C75" s="5">
        <f t="shared" si="28"/>
        <v>0.24742312008978679</v>
      </c>
      <c r="D75" s="5">
        <f t="shared" si="29"/>
        <v>0.24845058480325818</v>
      </c>
      <c r="E75" s="5">
        <v>11.0227</v>
      </c>
      <c r="F75" s="5">
        <v>23.488800000000001</v>
      </c>
      <c r="G75" s="5">
        <f t="shared" si="30"/>
        <v>0.26865762586280861</v>
      </c>
      <c r="H75" s="5">
        <f t="shared" si="31"/>
        <v>0.25212422018900088</v>
      </c>
      <c r="I75" s="5">
        <v>11.349500000000001</v>
      </c>
      <c r="J75" s="5">
        <v>22.013200000000001</v>
      </c>
      <c r="K75" s="5">
        <f t="shared" si="32"/>
        <v>0.36180854862156031</v>
      </c>
      <c r="L75" s="5">
        <f t="shared" si="33"/>
        <v>0.36018129162098927</v>
      </c>
      <c r="M75" s="5">
        <v>11.349500000000001</v>
      </c>
      <c r="N75" s="5">
        <v>19.301400000000001</v>
      </c>
      <c r="O75" s="5">
        <f t="shared" si="34"/>
        <v>0.1870126745803152</v>
      </c>
      <c r="P75" s="5">
        <f t="shared" si="35"/>
        <v>0.24226441808040086</v>
      </c>
      <c r="Q75" s="5">
        <v>11.349500000000001</v>
      </c>
      <c r="R75" s="5">
        <v>10.254</v>
      </c>
      <c r="S75" s="5">
        <f t="shared" si="36"/>
        <v>0.23376593952301411</v>
      </c>
      <c r="T75" s="5">
        <f t="shared" si="37"/>
        <v>9.3890781232831552E-2</v>
      </c>
      <c r="U75" s="5">
        <v>11.349500000000001</v>
      </c>
      <c r="V75" s="5">
        <v>7.7</v>
      </c>
      <c r="W75" s="5">
        <f t="shared" si="38"/>
        <v>0.18997331887129118</v>
      </c>
      <c r="X75" s="5">
        <f t="shared" si="39"/>
        <v>0.10573843880628168</v>
      </c>
      <c r="Y75" s="5">
        <v>15.5985</v>
      </c>
      <c r="Z75" s="5">
        <v>1.1463000000000001</v>
      </c>
      <c r="AA75" s="5">
        <f t="shared" si="40"/>
        <v>0.25263224383299404</v>
      </c>
      <c r="AB75" s="5">
        <f t="shared" si="41"/>
        <v>2.2129343629343632E-2</v>
      </c>
      <c r="AC75" s="5">
        <v>15.5985</v>
      </c>
      <c r="AD75" s="5">
        <v>9.2786000000000008</v>
      </c>
      <c r="AE75" s="5">
        <f t="shared" si="42"/>
        <v>0.2627744235252894</v>
      </c>
      <c r="AF75" s="5">
        <f t="shared" si="43"/>
        <v>0.18981435073901703</v>
      </c>
      <c r="AG75" s="5">
        <v>16.579000000000001</v>
      </c>
      <c r="AH75" s="5">
        <v>53.906100000000002</v>
      </c>
      <c r="AI75" s="5">
        <f t="shared" si="44"/>
        <v>0.39560465782189558</v>
      </c>
      <c r="AJ75" s="5">
        <f t="shared" si="45"/>
        <v>0.63280617192067223</v>
      </c>
      <c r="AK75" s="5">
        <v>16.579000000000001</v>
      </c>
      <c r="AL75" s="5">
        <v>61.318399999999997</v>
      </c>
      <c r="AM75" s="5">
        <f t="shared" si="46"/>
        <v>0.25714281282813667</v>
      </c>
      <c r="AN75" s="5">
        <f t="shared" si="47"/>
        <v>0.75701728395061729</v>
      </c>
      <c r="AO75" s="5">
        <v>13.6374</v>
      </c>
      <c r="AP75" s="5">
        <v>15.3561</v>
      </c>
      <c r="AQ75" s="5">
        <f t="shared" si="48"/>
        <v>0.27376421275775681</v>
      </c>
      <c r="AR75" s="5">
        <f t="shared" si="49"/>
        <v>0.3056524231494972</v>
      </c>
      <c r="AS75" s="5">
        <v>13.6374</v>
      </c>
      <c r="AT75" s="5">
        <v>10.88</v>
      </c>
      <c r="AU75" s="5">
        <f t="shared" si="50"/>
        <v>0.19999970668938846</v>
      </c>
      <c r="AV75" s="5">
        <f t="shared" si="51"/>
        <v>0.18302817422667234</v>
      </c>
    </row>
    <row r="76" spans="1:48" ht="20" customHeight="1" x14ac:dyDescent="0.15">
      <c r="A76" s="25">
        <v>11.175800000000001</v>
      </c>
      <c r="B76" s="4">
        <v>23.6204</v>
      </c>
      <c r="C76" s="5">
        <f t="shared" si="28"/>
        <v>0.25085970819304154</v>
      </c>
      <c r="D76" s="5">
        <f t="shared" si="29"/>
        <v>0.30529974317514108</v>
      </c>
      <c r="E76" s="5">
        <v>11.175800000000001</v>
      </c>
      <c r="F76" s="5">
        <v>30.692799999999998</v>
      </c>
      <c r="G76" s="5">
        <f t="shared" si="30"/>
        <v>0.27238915103537031</v>
      </c>
      <c r="H76" s="5">
        <f t="shared" si="31"/>
        <v>0.32945055794323103</v>
      </c>
      <c r="I76" s="5">
        <v>11.507099999999999</v>
      </c>
      <c r="J76" s="5">
        <v>24.042999999999999</v>
      </c>
      <c r="K76" s="5">
        <f t="shared" si="32"/>
        <v>0.36683264900155566</v>
      </c>
      <c r="L76" s="5">
        <f t="shared" si="33"/>
        <v>0.39339300031087915</v>
      </c>
      <c r="M76" s="5">
        <v>11.507099999999999</v>
      </c>
      <c r="N76" s="5">
        <v>15.4961</v>
      </c>
      <c r="O76" s="5">
        <f t="shared" si="34"/>
        <v>0.18960954647016562</v>
      </c>
      <c r="P76" s="5">
        <f t="shared" si="35"/>
        <v>0.19450162418351516</v>
      </c>
      <c r="Q76" s="5">
        <v>11.507099999999999</v>
      </c>
      <c r="R76" s="5">
        <v>9.3049999999999997</v>
      </c>
      <c r="S76" s="5">
        <f t="shared" si="36"/>
        <v>0.23701203072252305</v>
      </c>
      <c r="T76" s="5">
        <f t="shared" si="37"/>
        <v>8.5201259934805693E-2</v>
      </c>
      <c r="U76" s="5">
        <v>11.507099999999999</v>
      </c>
      <c r="V76" s="5">
        <v>4.5814000000000004</v>
      </c>
      <c r="W76" s="5">
        <f t="shared" si="38"/>
        <v>0.19261130248767208</v>
      </c>
      <c r="X76" s="5">
        <f t="shared" si="39"/>
        <v>6.2912997863259601E-2</v>
      </c>
      <c r="Y76" s="5">
        <v>15.815099999999999</v>
      </c>
      <c r="Z76" s="5">
        <v>0.47739999999999999</v>
      </c>
      <c r="AA76" s="5">
        <f t="shared" si="40"/>
        <v>0.25614028268379546</v>
      </c>
      <c r="AB76" s="5">
        <f t="shared" si="41"/>
        <v>9.2162162162162161E-3</v>
      </c>
      <c r="AC76" s="5">
        <v>15.815099999999999</v>
      </c>
      <c r="AD76" s="5">
        <v>5</v>
      </c>
      <c r="AE76" s="5">
        <f t="shared" si="42"/>
        <v>0.26642329618199218</v>
      </c>
      <c r="AF76" s="5">
        <f t="shared" si="43"/>
        <v>0.10228609420549276</v>
      </c>
      <c r="AG76" s="5">
        <v>16.8093</v>
      </c>
      <c r="AH76" s="5">
        <v>47.882899999999999</v>
      </c>
      <c r="AI76" s="5">
        <f t="shared" si="44"/>
        <v>0.40110002863415101</v>
      </c>
      <c r="AJ76" s="5">
        <f t="shared" si="45"/>
        <v>0.56209955180323479</v>
      </c>
      <c r="AK76" s="5">
        <v>16.8093</v>
      </c>
      <c r="AL76" s="5">
        <v>56.733699999999999</v>
      </c>
      <c r="AM76" s="5">
        <f t="shared" si="46"/>
        <v>0.26071480087291138</v>
      </c>
      <c r="AN76" s="5">
        <f t="shared" si="47"/>
        <v>0.70041604938271607</v>
      </c>
      <c r="AO76" s="5">
        <v>13.8268</v>
      </c>
      <c r="AP76" s="5">
        <v>16.903099999999998</v>
      </c>
      <c r="AQ76" s="5">
        <f t="shared" si="48"/>
        <v>0.27756632620286503</v>
      </c>
      <c r="AR76" s="5">
        <f t="shared" si="49"/>
        <v>0.33644437544287065</v>
      </c>
      <c r="AS76" s="5">
        <v>13.8268</v>
      </c>
      <c r="AT76" s="5">
        <v>7.9581</v>
      </c>
      <c r="AU76" s="5">
        <f t="shared" si="50"/>
        <v>0.20277735818065296</v>
      </c>
      <c r="AV76" s="5">
        <f t="shared" si="51"/>
        <v>0.13387467953247068</v>
      </c>
    </row>
    <row r="77" spans="1:48" ht="20" customHeight="1" x14ac:dyDescent="0.15">
      <c r="A77" s="25">
        <v>11.328900000000001</v>
      </c>
      <c r="B77" s="4">
        <v>27.232800000000001</v>
      </c>
      <c r="C77" s="5">
        <f t="shared" si="28"/>
        <v>0.25429629629629635</v>
      </c>
      <c r="D77" s="5">
        <f t="shared" si="29"/>
        <v>0.35199094197981334</v>
      </c>
      <c r="E77" s="5">
        <v>11.328900000000001</v>
      </c>
      <c r="F77" s="5">
        <v>25.813300000000002</v>
      </c>
      <c r="G77" s="5">
        <f t="shared" si="30"/>
        <v>0.27612067620793201</v>
      </c>
      <c r="H77" s="5">
        <f t="shared" si="31"/>
        <v>0.27707495201988763</v>
      </c>
      <c r="I77" s="5">
        <v>11.6648</v>
      </c>
      <c r="J77" s="5">
        <v>26.953900000000001</v>
      </c>
      <c r="K77" s="5">
        <f t="shared" si="32"/>
        <v>0.37185993726250283</v>
      </c>
      <c r="L77" s="5">
        <f t="shared" si="33"/>
        <v>0.44102131976373188</v>
      </c>
      <c r="M77" s="5">
        <v>11.6648</v>
      </c>
      <c r="N77" s="5">
        <v>14.5037</v>
      </c>
      <c r="O77" s="5">
        <f t="shared" si="34"/>
        <v>0.19220806612136751</v>
      </c>
      <c r="P77" s="5">
        <f t="shared" si="35"/>
        <v>0.18204536668390428</v>
      </c>
      <c r="Q77" s="5">
        <v>11.6648</v>
      </c>
      <c r="R77" s="5">
        <v>8.1479999999999997</v>
      </c>
      <c r="S77" s="5">
        <f t="shared" si="36"/>
        <v>0.24026018162456977</v>
      </c>
      <c r="T77" s="5">
        <f t="shared" si="37"/>
        <v>7.4607186023513891E-2</v>
      </c>
      <c r="U77" s="5">
        <v>11.6648</v>
      </c>
      <c r="V77" s="5">
        <v>0.98060000000000003</v>
      </c>
      <c r="W77" s="5">
        <f t="shared" si="38"/>
        <v>0.19525095995152536</v>
      </c>
      <c r="X77" s="5">
        <f t="shared" si="39"/>
        <v>1.3465858843303872E-2</v>
      </c>
      <c r="Y77" s="5">
        <v>16.0318</v>
      </c>
      <c r="Z77" s="5">
        <v>0</v>
      </c>
      <c r="AA77" s="5">
        <f t="shared" si="40"/>
        <v>0.25964994112778755</v>
      </c>
      <c r="AB77" s="5">
        <f t="shared" si="41"/>
        <v>0</v>
      </c>
      <c r="AC77" s="5">
        <v>16.0318</v>
      </c>
      <c r="AD77" s="5">
        <v>1.8701000000000001</v>
      </c>
      <c r="AE77" s="5">
        <f t="shared" si="42"/>
        <v>0.27007385345210982</v>
      </c>
      <c r="AF77" s="5">
        <f t="shared" si="43"/>
        <v>3.8257044954738403E-2</v>
      </c>
      <c r="AG77" s="5">
        <v>17.0395</v>
      </c>
      <c r="AH77" s="5">
        <v>60.546599999999998</v>
      </c>
      <c r="AI77" s="5">
        <f t="shared" si="44"/>
        <v>0.40659301326715663</v>
      </c>
      <c r="AJ77" s="5">
        <f t="shared" si="45"/>
        <v>0.71075930495458162</v>
      </c>
      <c r="AK77" s="5">
        <v>17.0395</v>
      </c>
      <c r="AL77" s="5">
        <v>52.473500000000001</v>
      </c>
      <c r="AM77" s="5">
        <f t="shared" si="46"/>
        <v>0.26428523790246905</v>
      </c>
      <c r="AN77" s="5">
        <f t="shared" si="47"/>
        <v>0.64782098765432106</v>
      </c>
      <c r="AO77" s="5">
        <v>14.0162</v>
      </c>
      <c r="AP77" s="5">
        <v>19.1401</v>
      </c>
      <c r="AQ77" s="5">
        <f t="shared" si="48"/>
        <v>0.28136843964797326</v>
      </c>
      <c r="AR77" s="5">
        <f t="shared" si="49"/>
        <v>0.38097029482249345</v>
      </c>
      <c r="AS77" s="5">
        <v>14.0162</v>
      </c>
      <c r="AT77" s="5">
        <v>11.091900000000001</v>
      </c>
      <c r="AU77" s="5">
        <f t="shared" si="50"/>
        <v>0.20555500967191739</v>
      </c>
      <c r="AV77" s="5">
        <f t="shared" si="51"/>
        <v>0.18659284978904658</v>
      </c>
    </row>
    <row r="78" spans="1:48" ht="20" customHeight="1" x14ac:dyDescent="0.15">
      <c r="A78" s="25">
        <v>11.481999999999999</v>
      </c>
      <c r="B78" s="4">
        <v>26.563400000000001</v>
      </c>
      <c r="C78" s="5">
        <f t="shared" si="28"/>
        <v>0.25773288439955105</v>
      </c>
      <c r="D78" s="5">
        <f t="shared" si="29"/>
        <v>0.34333877486657904</v>
      </c>
      <c r="E78" s="5">
        <v>11.481999999999999</v>
      </c>
      <c r="F78" s="5">
        <v>23.553599999999999</v>
      </c>
      <c r="G78" s="5">
        <f t="shared" si="30"/>
        <v>0.27985220138049371</v>
      </c>
      <c r="H78" s="5">
        <f t="shared" si="31"/>
        <v>0.25281977081177626</v>
      </c>
      <c r="I78" s="5">
        <v>11.8224</v>
      </c>
      <c r="J78" s="5">
        <v>28.6784</v>
      </c>
      <c r="K78" s="5">
        <f t="shared" si="32"/>
        <v>0.37688403764249828</v>
      </c>
      <c r="L78" s="5">
        <f t="shared" si="33"/>
        <v>0.46923769164062373</v>
      </c>
      <c r="M78" s="5">
        <v>11.8224</v>
      </c>
      <c r="N78" s="5">
        <v>16.981999999999999</v>
      </c>
      <c r="O78" s="5">
        <f t="shared" si="34"/>
        <v>0.19480493801121795</v>
      </c>
      <c r="P78" s="5">
        <f t="shared" si="35"/>
        <v>0.21315212097782374</v>
      </c>
      <c r="Q78" s="5">
        <v>11.8224</v>
      </c>
      <c r="R78" s="5">
        <v>5.9870000000000001</v>
      </c>
      <c r="S78" s="5">
        <f t="shared" si="36"/>
        <v>0.24350627282407875</v>
      </c>
      <c r="T78" s="5">
        <f t="shared" si="37"/>
        <v>5.4819983152034575E-2</v>
      </c>
      <c r="U78" s="5">
        <v>11.8224</v>
      </c>
      <c r="V78" s="5">
        <v>1.4033</v>
      </c>
      <c r="W78" s="5">
        <f t="shared" si="38"/>
        <v>0.19788894356790632</v>
      </c>
      <c r="X78" s="5">
        <f t="shared" si="39"/>
        <v>1.9270487165825335E-2</v>
      </c>
      <c r="Y78" s="5">
        <v>16.2484</v>
      </c>
      <c r="Z78" s="5">
        <v>0.62329999999999997</v>
      </c>
      <c r="AA78" s="5">
        <f t="shared" si="40"/>
        <v>0.26315797997858897</v>
      </c>
      <c r="AB78" s="5">
        <f t="shared" si="41"/>
        <v>1.2032818532818533E-2</v>
      </c>
      <c r="AC78" s="5">
        <v>16.2484</v>
      </c>
      <c r="AD78" s="5">
        <v>1.9955000000000001</v>
      </c>
      <c r="AE78" s="5">
        <f t="shared" si="42"/>
        <v>0.27372272610881254</v>
      </c>
      <c r="AF78" s="5">
        <f t="shared" si="43"/>
        <v>4.0822380197412161E-2</v>
      </c>
      <c r="AG78" s="5">
        <v>17.2698</v>
      </c>
      <c r="AH78" s="5">
        <v>43.127800000000001</v>
      </c>
      <c r="AI78" s="5">
        <f t="shared" si="44"/>
        <v>0.41208838407941201</v>
      </c>
      <c r="AJ78" s="5">
        <f t="shared" si="45"/>
        <v>0.50627921555000954</v>
      </c>
      <c r="AK78" s="5">
        <v>17.2698</v>
      </c>
      <c r="AL78" s="5">
        <v>48.139000000000003</v>
      </c>
      <c r="AM78" s="5">
        <f t="shared" si="46"/>
        <v>0.26785722594724376</v>
      </c>
      <c r="AN78" s="5">
        <f t="shared" si="47"/>
        <v>0.59430864197530864</v>
      </c>
      <c r="AO78" s="5">
        <v>14.2056</v>
      </c>
      <c r="AP78" s="5">
        <v>16.768000000000001</v>
      </c>
      <c r="AQ78" s="5">
        <f t="shared" si="48"/>
        <v>0.28517055309308154</v>
      </c>
      <c r="AR78" s="5">
        <f t="shared" si="49"/>
        <v>0.33375530449598334</v>
      </c>
      <c r="AS78" s="5">
        <v>14.2056</v>
      </c>
      <c r="AT78" s="5">
        <v>18.25</v>
      </c>
      <c r="AU78" s="5">
        <f t="shared" si="50"/>
        <v>0.20833266116318189</v>
      </c>
      <c r="AV78" s="5">
        <f t="shared" si="51"/>
        <v>0.30700957533426193</v>
      </c>
    </row>
    <row r="79" spans="1:48" ht="20" customHeight="1" x14ac:dyDescent="0.15">
      <c r="A79" s="25">
        <v>11.635</v>
      </c>
      <c r="B79" s="4">
        <v>24.561399999999999</v>
      </c>
      <c r="C79" s="5">
        <f t="shared" si="28"/>
        <v>0.26116722783389451</v>
      </c>
      <c r="D79" s="5">
        <f t="shared" si="29"/>
        <v>0.3174624101209933</v>
      </c>
      <c r="E79" s="5">
        <v>11.635</v>
      </c>
      <c r="F79" s="5">
        <v>20.376000000000001</v>
      </c>
      <c r="G79" s="5">
        <f t="shared" si="30"/>
        <v>0.28358128924072851</v>
      </c>
      <c r="H79" s="5">
        <f t="shared" si="31"/>
        <v>0.2187120291616039</v>
      </c>
      <c r="I79" s="5">
        <v>11.98</v>
      </c>
      <c r="J79" s="5">
        <v>28.276399999999999</v>
      </c>
      <c r="K79" s="5">
        <f t="shared" si="32"/>
        <v>0.38190813802249368</v>
      </c>
      <c r="L79" s="5">
        <f t="shared" si="33"/>
        <v>0.4626601436588838</v>
      </c>
      <c r="M79" s="5">
        <v>11.98</v>
      </c>
      <c r="N79" s="5">
        <v>21.9343</v>
      </c>
      <c r="O79" s="5">
        <f t="shared" si="34"/>
        <v>0.1974018099010684</v>
      </c>
      <c r="P79" s="5">
        <f t="shared" si="35"/>
        <v>0.27531165747049108</v>
      </c>
      <c r="Q79" s="5">
        <v>11.98</v>
      </c>
      <c r="R79" s="5">
        <v>6.444</v>
      </c>
      <c r="S79" s="5">
        <f t="shared" si="36"/>
        <v>0.24675236402358772</v>
      </c>
      <c r="T79" s="5">
        <f t="shared" si="37"/>
        <v>5.9004504999450605E-2</v>
      </c>
      <c r="U79" s="5">
        <v>11.98</v>
      </c>
      <c r="V79" s="5">
        <v>3.5152999999999999</v>
      </c>
      <c r="W79" s="5">
        <f t="shared" si="38"/>
        <v>0.20052692718428725</v>
      </c>
      <c r="X79" s="5">
        <f t="shared" si="39"/>
        <v>4.8273030381262592E-2</v>
      </c>
      <c r="Y79" s="5">
        <v>16.4651</v>
      </c>
      <c r="Z79" s="5">
        <v>1.3110999999999999</v>
      </c>
      <c r="AA79" s="5">
        <f t="shared" si="40"/>
        <v>0.26666763842258101</v>
      </c>
      <c r="AB79" s="5">
        <f t="shared" si="41"/>
        <v>2.531081081081081E-2</v>
      </c>
      <c r="AC79" s="5">
        <v>16.4651</v>
      </c>
      <c r="AD79" s="5">
        <v>5.1097999999999999</v>
      </c>
      <c r="AE79" s="5">
        <f t="shared" si="42"/>
        <v>0.27737328337893019</v>
      </c>
      <c r="AF79" s="5">
        <f t="shared" si="43"/>
        <v>0.10453229683424538</v>
      </c>
      <c r="AG79" s="5">
        <v>17.5001</v>
      </c>
      <c r="AH79" s="5">
        <v>42.4435</v>
      </c>
      <c r="AI79" s="5">
        <f t="shared" si="44"/>
        <v>0.41758375489166744</v>
      </c>
      <c r="AJ79" s="5">
        <f t="shared" si="45"/>
        <v>0.49824618657100128</v>
      </c>
      <c r="AK79" s="5">
        <v>17.5001</v>
      </c>
      <c r="AL79" s="5">
        <v>54.848999999999997</v>
      </c>
      <c r="AM79" s="5">
        <f t="shared" si="46"/>
        <v>0.27142921399201847</v>
      </c>
      <c r="AN79" s="5">
        <f t="shared" si="47"/>
        <v>0.67714814814814805</v>
      </c>
      <c r="AO79" s="5">
        <v>14.395</v>
      </c>
      <c r="AP79" s="5">
        <v>16.351900000000001</v>
      </c>
      <c r="AQ79" s="5">
        <f t="shared" si="48"/>
        <v>0.28897266653818976</v>
      </c>
      <c r="AR79" s="5">
        <f t="shared" si="49"/>
        <v>0.3254731252139712</v>
      </c>
      <c r="AS79" s="5">
        <v>14.395</v>
      </c>
      <c r="AT79" s="5">
        <v>15.906700000000001</v>
      </c>
      <c r="AU79" s="5">
        <f t="shared" si="50"/>
        <v>0.21111031265444635</v>
      </c>
      <c r="AV79" s="5">
        <f t="shared" si="51"/>
        <v>0.2675895458613427</v>
      </c>
    </row>
    <row r="80" spans="1:48" ht="20" customHeight="1" x14ac:dyDescent="0.15">
      <c r="A80" s="25">
        <v>11.7881</v>
      </c>
      <c r="B80" s="4">
        <v>24.437899999999999</v>
      </c>
      <c r="C80" s="5">
        <f t="shared" si="28"/>
        <v>0.26460381593714927</v>
      </c>
      <c r="D80" s="5">
        <f t="shared" si="29"/>
        <v>0.31586614086720716</v>
      </c>
      <c r="E80" s="5">
        <v>11.7881</v>
      </c>
      <c r="F80" s="5">
        <v>22.768799999999999</v>
      </c>
      <c r="G80" s="5">
        <f t="shared" si="30"/>
        <v>0.28731281441329021</v>
      </c>
      <c r="H80" s="5">
        <f t="shared" si="31"/>
        <v>0.24439587993594064</v>
      </c>
      <c r="I80" s="5">
        <v>12.137700000000001</v>
      </c>
      <c r="J80" s="5">
        <v>39.719700000000003</v>
      </c>
      <c r="K80" s="5">
        <f t="shared" si="32"/>
        <v>0.38693542628344091</v>
      </c>
      <c r="L80" s="5">
        <f t="shared" si="33"/>
        <v>0.64989610092118399</v>
      </c>
      <c r="M80" s="5">
        <v>12.137700000000001</v>
      </c>
      <c r="N80" s="5">
        <v>24.2</v>
      </c>
      <c r="O80" s="5">
        <f t="shared" si="34"/>
        <v>0.20000032955227029</v>
      </c>
      <c r="P80" s="5">
        <f t="shared" si="35"/>
        <v>0.30374993096592479</v>
      </c>
      <c r="Q80" s="5">
        <v>12.137700000000001</v>
      </c>
      <c r="R80" s="5">
        <v>7</v>
      </c>
      <c r="S80" s="5">
        <f t="shared" si="36"/>
        <v>0.25000051492563446</v>
      </c>
      <c r="T80" s="5">
        <f t="shared" si="37"/>
        <v>6.4095520638757647E-2</v>
      </c>
      <c r="U80" s="5">
        <v>12.137700000000001</v>
      </c>
      <c r="V80" s="5">
        <v>4.8010000000000002</v>
      </c>
      <c r="W80" s="5">
        <f t="shared" si="38"/>
        <v>0.20316658464814052</v>
      </c>
      <c r="X80" s="5">
        <f t="shared" si="39"/>
        <v>6.5928603208955633E-2</v>
      </c>
      <c r="Y80" s="5">
        <v>16.681699999999999</v>
      </c>
      <c r="Z80" s="5">
        <v>0.51229999999999998</v>
      </c>
      <c r="AA80" s="5">
        <f t="shared" si="40"/>
        <v>0.27017567727338249</v>
      </c>
      <c r="AB80" s="5">
        <f t="shared" si="41"/>
        <v>9.8899613899613905E-3</v>
      </c>
      <c r="AC80" s="5">
        <v>16.681699999999999</v>
      </c>
      <c r="AD80" s="5">
        <v>3.5013999999999998</v>
      </c>
      <c r="AE80" s="5">
        <f t="shared" si="42"/>
        <v>0.28102215603563296</v>
      </c>
      <c r="AF80" s="5">
        <f t="shared" si="43"/>
        <v>7.1628906050222471E-2</v>
      </c>
      <c r="AG80" s="5">
        <v>17.7303</v>
      </c>
      <c r="AH80" s="5">
        <v>45.218899999999998</v>
      </c>
      <c r="AI80" s="5">
        <f t="shared" si="44"/>
        <v>0.42307673952467306</v>
      </c>
      <c r="AJ80" s="5">
        <f t="shared" si="45"/>
        <v>0.53082673403313696</v>
      </c>
      <c r="AK80" s="5">
        <v>17.7303</v>
      </c>
      <c r="AL80" s="5">
        <v>61.7</v>
      </c>
      <c r="AM80" s="5">
        <f t="shared" si="46"/>
        <v>0.27499965102157614</v>
      </c>
      <c r="AN80" s="5">
        <f t="shared" si="47"/>
        <v>0.7617283950617284</v>
      </c>
      <c r="AO80" s="5">
        <v>14.5845</v>
      </c>
      <c r="AP80" s="5">
        <v>13.4976</v>
      </c>
      <c r="AQ80" s="5">
        <f t="shared" si="48"/>
        <v>0.29277678743495855</v>
      </c>
      <c r="AR80" s="5">
        <f t="shared" si="49"/>
        <v>0.26866028136718656</v>
      </c>
      <c r="AS80" s="5">
        <v>14.5845</v>
      </c>
      <c r="AT80" s="5">
        <v>13.6739</v>
      </c>
      <c r="AU80" s="5">
        <f t="shared" si="50"/>
        <v>0.21388943069876853</v>
      </c>
      <c r="AV80" s="5">
        <f t="shared" si="51"/>
        <v>0.23002839628291311</v>
      </c>
    </row>
    <row r="81" spans="1:48" ht="20" customHeight="1" x14ac:dyDescent="0.15">
      <c r="A81" s="25">
        <v>11.9412</v>
      </c>
      <c r="B81" s="4">
        <v>23.555099999999999</v>
      </c>
      <c r="C81" s="5">
        <f t="shared" si="28"/>
        <v>0.26804040404040408</v>
      </c>
      <c r="D81" s="5">
        <f t="shared" si="29"/>
        <v>0.30445572388548736</v>
      </c>
      <c r="E81" s="5">
        <v>11.9412</v>
      </c>
      <c r="F81" s="5">
        <v>22.552199999999999</v>
      </c>
      <c r="G81" s="5">
        <f t="shared" si="30"/>
        <v>0.29104433958585191</v>
      </c>
      <c r="H81" s="5">
        <f t="shared" si="31"/>
        <v>0.24207093757647835</v>
      </c>
      <c r="I81" s="5">
        <v>12.295299999999999</v>
      </c>
      <c r="J81" s="5">
        <v>26.954499999999999</v>
      </c>
      <c r="K81" s="5">
        <f t="shared" si="32"/>
        <v>0.39195952666343625</v>
      </c>
      <c r="L81" s="5">
        <f t="shared" si="33"/>
        <v>0.44103113699952551</v>
      </c>
      <c r="M81" s="5">
        <v>12.295299999999999</v>
      </c>
      <c r="N81" s="5">
        <v>22.574000000000002</v>
      </c>
      <c r="O81" s="5">
        <f t="shared" si="34"/>
        <v>0.20259720144212071</v>
      </c>
      <c r="P81" s="5">
        <f t="shared" si="35"/>
        <v>0.28334094800102422</v>
      </c>
      <c r="Q81" s="5">
        <v>12.295299999999999</v>
      </c>
      <c r="R81" s="5">
        <v>4.032</v>
      </c>
      <c r="S81" s="5">
        <f t="shared" si="36"/>
        <v>0.25324660612514338</v>
      </c>
      <c r="T81" s="5">
        <f t="shared" si="37"/>
        <v>3.6919019887924405E-2</v>
      </c>
      <c r="U81" s="5">
        <v>12.295299999999999</v>
      </c>
      <c r="V81" s="5">
        <v>2.2227999999999999</v>
      </c>
      <c r="W81" s="5">
        <f t="shared" si="38"/>
        <v>0.20580456826452145</v>
      </c>
      <c r="X81" s="5">
        <f t="shared" si="39"/>
        <v>3.0524078153065314E-2</v>
      </c>
      <c r="Y81" s="5">
        <v>16.898299999999999</v>
      </c>
      <c r="Z81" s="5">
        <v>0</v>
      </c>
      <c r="AA81" s="5">
        <f t="shared" si="40"/>
        <v>0.27368371612418391</v>
      </c>
      <c r="AB81" s="5">
        <f t="shared" si="41"/>
        <v>0</v>
      </c>
      <c r="AC81" s="5">
        <v>16.898299999999999</v>
      </c>
      <c r="AD81" s="5">
        <v>1.5235000000000001</v>
      </c>
      <c r="AE81" s="5">
        <f t="shared" si="42"/>
        <v>0.28467102869233568</v>
      </c>
      <c r="AF81" s="5">
        <f t="shared" si="43"/>
        <v>3.1166572904413645E-2</v>
      </c>
      <c r="AG81" s="5">
        <v>17.960599999999999</v>
      </c>
      <c r="AH81" s="5">
        <v>41.408200000000001</v>
      </c>
      <c r="AI81" s="5">
        <f t="shared" si="44"/>
        <v>0.42857211033692849</v>
      </c>
      <c r="AJ81" s="5">
        <f t="shared" si="45"/>
        <v>0.48609275254795986</v>
      </c>
      <c r="AK81" s="5">
        <v>17.960599999999999</v>
      </c>
      <c r="AL81" s="5">
        <v>52.746899999999997</v>
      </c>
      <c r="AM81" s="5">
        <f t="shared" si="46"/>
        <v>0.27857163906635085</v>
      </c>
      <c r="AN81" s="5">
        <f t="shared" si="47"/>
        <v>0.65119629629629627</v>
      </c>
      <c r="AO81" s="5">
        <v>14.773899999999999</v>
      </c>
      <c r="AP81" s="5">
        <v>17.297999999999998</v>
      </c>
      <c r="AQ81" s="5">
        <f t="shared" si="48"/>
        <v>0.29657890088006678</v>
      </c>
      <c r="AR81" s="5">
        <f t="shared" si="49"/>
        <v>0.34430458356223276</v>
      </c>
      <c r="AS81" s="5">
        <v>14.773899999999999</v>
      </c>
      <c r="AT81" s="5">
        <v>11.3667</v>
      </c>
      <c r="AU81" s="5">
        <f t="shared" si="50"/>
        <v>0.216667082190033</v>
      </c>
      <c r="AV81" s="5">
        <f t="shared" si="51"/>
        <v>0.19121565698366877</v>
      </c>
    </row>
    <row r="82" spans="1:48" ht="20" customHeight="1" x14ac:dyDescent="0.15">
      <c r="A82" s="25">
        <v>12.0943</v>
      </c>
      <c r="B82" s="4">
        <v>19.168399999999998</v>
      </c>
      <c r="C82" s="5">
        <f t="shared" si="28"/>
        <v>0.27147699214365884</v>
      </c>
      <c r="D82" s="5">
        <f t="shared" si="29"/>
        <v>0.24775649849614628</v>
      </c>
      <c r="E82" s="5">
        <v>12.0943</v>
      </c>
      <c r="F82" s="5">
        <v>19.3718</v>
      </c>
      <c r="G82" s="5">
        <f t="shared" si="30"/>
        <v>0.29477586475841366</v>
      </c>
      <c r="H82" s="5">
        <f t="shared" si="31"/>
        <v>0.20793314126976631</v>
      </c>
      <c r="I82" s="5">
        <v>12.4529</v>
      </c>
      <c r="J82" s="5">
        <v>25.088999999999999</v>
      </c>
      <c r="K82" s="5">
        <f t="shared" si="32"/>
        <v>0.39698362704343165</v>
      </c>
      <c r="L82" s="5">
        <f t="shared" si="33"/>
        <v>0.41050771471112785</v>
      </c>
      <c r="M82" s="5">
        <v>12.4529</v>
      </c>
      <c r="N82" s="5">
        <v>19.748100000000001</v>
      </c>
      <c r="O82" s="5">
        <f t="shared" si="34"/>
        <v>0.20519407333197118</v>
      </c>
      <c r="P82" s="5">
        <f t="shared" si="35"/>
        <v>0.24787124015323056</v>
      </c>
      <c r="Q82" s="5">
        <v>12.4529</v>
      </c>
      <c r="R82" s="5">
        <v>3.077</v>
      </c>
      <c r="S82" s="5">
        <f t="shared" si="36"/>
        <v>0.25649269732465235</v>
      </c>
      <c r="T82" s="5">
        <f t="shared" si="37"/>
        <v>2.8174559572208182E-2</v>
      </c>
      <c r="U82" s="5">
        <v>12.4529</v>
      </c>
      <c r="V82" s="5">
        <v>4.7655000000000003</v>
      </c>
      <c r="W82" s="5">
        <f t="shared" si="38"/>
        <v>0.20844255188090238</v>
      </c>
      <c r="X82" s="5">
        <f t="shared" si="39"/>
        <v>6.5441107809264334E-2</v>
      </c>
      <c r="Y82" s="5">
        <v>17.114999999999998</v>
      </c>
      <c r="Z82" s="5">
        <v>0</v>
      </c>
      <c r="AA82" s="5">
        <f t="shared" si="40"/>
        <v>0.27719337456817594</v>
      </c>
      <c r="AB82" s="5">
        <f t="shared" si="41"/>
        <v>0</v>
      </c>
      <c r="AC82" s="5">
        <v>17.114999999999998</v>
      </c>
      <c r="AD82" s="5">
        <v>0.4763</v>
      </c>
      <c r="AE82" s="5">
        <f t="shared" si="42"/>
        <v>0.28832158596245333</v>
      </c>
      <c r="AF82" s="5">
        <f t="shared" si="43"/>
        <v>9.7437733340152398E-3</v>
      </c>
      <c r="AG82" s="5">
        <v>18.190799999999999</v>
      </c>
      <c r="AH82" s="5">
        <v>38.752299999999998</v>
      </c>
      <c r="AI82" s="5">
        <f t="shared" si="44"/>
        <v>0.43406509496993412</v>
      </c>
      <c r="AJ82" s="5">
        <f t="shared" si="45"/>
        <v>0.45491502104810894</v>
      </c>
      <c r="AK82" s="5">
        <v>18.190799999999999</v>
      </c>
      <c r="AL82" s="5">
        <v>53.036499999999997</v>
      </c>
      <c r="AM82" s="5">
        <f t="shared" si="46"/>
        <v>0.28214207609590858</v>
      </c>
      <c r="AN82" s="5">
        <f t="shared" si="47"/>
        <v>0.65477160493827158</v>
      </c>
      <c r="AO82" s="5">
        <v>14.9633</v>
      </c>
      <c r="AP82" s="5">
        <v>14.2745</v>
      </c>
      <c r="AQ82" s="5">
        <f t="shared" si="48"/>
        <v>0.30038101432517506</v>
      </c>
      <c r="AR82" s="5">
        <f t="shared" si="49"/>
        <v>0.28412393213429826</v>
      </c>
      <c r="AS82" s="5">
        <v>14.9633</v>
      </c>
      <c r="AT82" s="5">
        <v>18.894300000000001</v>
      </c>
      <c r="AU82" s="5">
        <f t="shared" si="50"/>
        <v>0.21944473368129749</v>
      </c>
      <c r="AV82" s="5">
        <f t="shared" si="51"/>
        <v>0.31784827502674767</v>
      </c>
    </row>
    <row r="83" spans="1:48" ht="20" customHeight="1" x14ac:dyDescent="0.15">
      <c r="A83" s="25">
        <v>12.247400000000001</v>
      </c>
      <c r="B83" s="4">
        <v>20.135200000000001</v>
      </c>
      <c r="C83" s="5">
        <f t="shared" si="28"/>
        <v>0.27491358024691359</v>
      </c>
      <c r="D83" s="5">
        <f t="shared" si="29"/>
        <v>0.26025263707558299</v>
      </c>
      <c r="E83" s="5">
        <v>12.247400000000001</v>
      </c>
      <c r="F83" s="5">
        <v>24.476900000000001</v>
      </c>
      <c r="G83" s="5">
        <f t="shared" si="30"/>
        <v>0.29850738993097536</v>
      </c>
      <c r="H83" s="5">
        <f t="shared" si="31"/>
        <v>0.26273029380573526</v>
      </c>
      <c r="I83" s="5">
        <v>12.6106</v>
      </c>
      <c r="J83" s="5">
        <v>27.116700000000002</v>
      </c>
      <c r="K83" s="5">
        <f t="shared" si="32"/>
        <v>0.40201091530437888</v>
      </c>
      <c r="L83" s="5">
        <f t="shared" si="33"/>
        <v>0.44368506307574002</v>
      </c>
      <c r="M83" s="5">
        <v>12.6106</v>
      </c>
      <c r="N83" s="5">
        <v>23.430099999999999</v>
      </c>
      <c r="O83" s="5">
        <f t="shared" si="34"/>
        <v>0.20779259298317304</v>
      </c>
      <c r="P83" s="5">
        <f t="shared" si="35"/>
        <v>0.29408641560019477</v>
      </c>
      <c r="Q83" s="5">
        <v>12.6106</v>
      </c>
      <c r="R83" s="5">
        <v>4.9960000000000004</v>
      </c>
      <c r="S83" s="5">
        <f t="shared" si="36"/>
        <v>0.25974084822669913</v>
      </c>
      <c r="T83" s="5">
        <f t="shared" si="37"/>
        <v>4.5745888730176175E-2</v>
      </c>
      <c r="U83" s="5">
        <v>12.6106</v>
      </c>
      <c r="V83" s="5">
        <v>5.1738999999999997</v>
      </c>
      <c r="W83" s="5">
        <f t="shared" si="38"/>
        <v>0.21108220934475566</v>
      </c>
      <c r="X83" s="5">
        <f t="shared" si="39"/>
        <v>7.1049364745431262E-2</v>
      </c>
      <c r="Y83" s="5">
        <v>17.331600000000002</v>
      </c>
      <c r="Z83" s="5">
        <v>0.1754</v>
      </c>
      <c r="AA83" s="5">
        <f t="shared" si="40"/>
        <v>0.28070141341897747</v>
      </c>
      <c r="AB83" s="5">
        <f t="shared" si="41"/>
        <v>3.3861003861003864E-3</v>
      </c>
      <c r="AC83" s="5">
        <v>17.331600000000002</v>
      </c>
      <c r="AD83" s="5">
        <v>0.94889999999999997</v>
      </c>
      <c r="AE83" s="5">
        <f t="shared" si="42"/>
        <v>0.2919704586191561</v>
      </c>
      <c r="AF83" s="5">
        <f t="shared" si="43"/>
        <v>1.9411854958318417E-2</v>
      </c>
      <c r="AG83" s="5">
        <v>18.421099999999999</v>
      </c>
      <c r="AH83" s="5">
        <v>43.985599999999998</v>
      </c>
      <c r="AI83" s="5">
        <f t="shared" si="44"/>
        <v>0.43956046578218955</v>
      </c>
      <c r="AJ83" s="5">
        <f t="shared" si="45"/>
        <v>0.51634896895961535</v>
      </c>
      <c r="AK83" s="5">
        <v>18.421099999999999</v>
      </c>
      <c r="AL83" s="5">
        <v>53.204099999999997</v>
      </c>
      <c r="AM83" s="5">
        <f t="shared" si="46"/>
        <v>0.28571406414068329</v>
      </c>
      <c r="AN83" s="5">
        <f t="shared" si="47"/>
        <v>0.65684074074074073</v>
      </c>
      <c r="AO83" s="5">
        <v>15.152699999999999</v>
      </c>
      <c r="AP83" s="5">
        <v>15.8927</v>
      </c>
      <c r="AQ83" s="5">
        <f t="shared" si="48"/>
        <v>0.30418312777028328</v>
      </c>
      <c r="AR83" s="5">
        <f t="shared" si="49"/>
        <v>0.31633307059657167</v>
      </c>
      <c r="AS83" s="5">
        <v>15.152699999999999</v>
      </c>
      <c r="AT83" s="5">
        <v>18.407399999999999</v>
      </c>
      <c r="AU83" s="5">
        <f t="shared" si="50"/>
        <v>0.22222238517256196</v>
      </c>
      <c r="AV83" s="5">
        <f t="shared" si="51"/>
        <v>0.30965742778125438</v>
      </c>
    </row>
    <row r="84" spans="1:48" ht="20" customHeight="1" x14ac:dyDescent="0.15">
      <c r="A84" s="25">
        <v>12.400499999999999</v>
      </c>
      <c r="B84" s="4">
        <v>25.990100000000002</v>
      </c>
      <c r="C84" s="5">
        <f t="shared" si="28"/>
        <v>0.27835016835016835</v>
      </c>
      <c r="D84" s="5">
        <f t="shared" si="29"/>
        <v>0.33592872496216131</v>
      </c>
      <c r="E84" s="5">
        <v>12.400499999999999</v>
      </c>
      <c r="F84" s="5">
        <v>25.432400000000001</v>
      </c>
      <c r="G84" s="5">
        <f t="shared" si="30"/>
        <v>0.30223891510353701</v>
      </c>
      <c r="H84" s="5">
        <f t="shared" si="31"/>
        <v>0.27298644534990063</v>
      </c>
      <c r="I84" s="5">
        <v>12.7682</v>
      </c>
      <c r="J84" s="5">
        <v>27.299499999999998</v>
      </c>
      <c r="K84" s="5">
        <f t="shared" si="32"/>
        <v>0.40703501568437428</v>
      </c>
      <c r="L84" s="5">
        <f t="shared" si="33"/>
        <v>0.44667604758086948</v>
      </c>
      <c r="M84" s="5">
        <v>12.7682</v>
      </c>
      <c r="N84" s="5">
        <v>28.958400000000001</v>
      </c>
      <c r="O84" s="5">
        <f t="shared" si="34"/>
        <v>0.21038946487302351</v>
      </c>
      <c r="P84" s="5">
        <f t="shared" si="35"/>
        <v>0.36347570251585276</v>
      </c>
      <c r="Q84" s="5">
        <v>12.7682</v>
      </c>
      <c r="R84" s="5">
        <v>7.2030000000000003</v>
      </c>
      <c r="S84" s="5">
        <f t="shared" si="36"/>
        <v>0.2629869394262081</v>
      </c>
      <c r="T84" s="5">
        <f t="shared" si="37"/>
        <v>6.5954290737281623E-2</v>
      </c>
      <c r="U84" s="5">
        <v>12.7682</v>
      </c>
      <c r="V84" s="5">
        <v>4.0366999999999997</v>
      </c>
      <c r="W84" s="5">
        <f t="shared" si="38"/>
        <v>0.21372019296113659</v>
      </c>
      <c r="X84" s="5">
        <f t="shared" si="39"/>
        <v>5.5433033237573669E-2</v>
      </c>
      <c r="Y84" s="5">
        <v>17.548300000000001</v>
      </c>
      <c r="Z84" s="5">
        <v>0.67090000000000005</v>
      </c>
      <c r="AA84" s="5">
        <f t="shared" si="40"/>
        <v>0.28421107186296951</v>
      </c>
      <c r="AB84" s="5">
        <f t="shared" si="41"/>
        <v>1.2951737451737453E-2</v>
      </c>
      <c r="AC84" s="5">
        <v>17.548300000000001</v>
      </c>
      <c r="AD84" s="5">
        <v>3.0034000000000001</v>
      </c>
      <c r="AE84" s="5">
        <f t="shared" si="42"/>
        <v>0.29562101588927375</v>
      </c>
      <c r="AF84" s="5">
        <f t="shared" si="43"/>
        <v>6.1441211067355395E-2</v>
      </c>
      <c r="AG84" s="5">
        <v>18.651399999999999</v>
      </c>
      <c r="AH84" s="5">
        <v>37.658099999999997</v>
      </c>
      <c r="AI84" s="5">
        <f t="shared" si="44"/>
        <v>0.44505583659444492</v>
      </c>
      <c r="AJ84" s="5">
        <f t="shared" si="45"/>
        <v>0.4420701572327782</v>
      </c>
      <c r="AK84" s="5">
        <v>18.651399999999999</v>
      </c>
      <c r="AL84" s="5">
        <v>52.089500000000001</v>
      </c>
      <c r="AM84" s="5">
        <f t="shared" si="46"/>
        <v>0.289286052185458</v>
      </c>
      <c r="AN84" s="5">
        <f t="shared" si="47"/>
        <v>0.64308024691358023</v>
      </c>
      <c r="AO84" s="5">
        <v>15.3421</v>
      </c>
      <c r="AP84" s="5">
        <v>18.217199999999998</v>
      </c>
      <c r="AQ84" s="5">
        <f t="shared" si="48"/>
        <v>0.30798524121539156</v>
      </c>
      <c r="AR84" s="5">
        <f t="shared" si="49"/>
        <v>0.3626006162371318</v>
      </c>
      <c r="AS84" s="5">
        <v>15.3421</v>
      </c>
      <c r="AT84" s="5">
        <v>12.4</v>
      </c>
      <c r="AU84" s="5">
        <f t="shared" si="50"/>
        <v>0.22500003666382645</v>
      </c>
      <c r="AV84" s="5">
        <f t="shared" si="51"/>
        <v>0.20859828680245743</v>
      </c>
    </row>
    <row r="85" spans="1:48" ht="20" customHeight="1" x14ac:dyDescent="0.15">
      <c r="A85" s="25">
        <v>12.553599999999999</v>
      </c>
      <c r="B85" s="4">
        <v>18.959099999999999</v>
      </c>
      <c r="C85" s="5">
        <f t="shared" si="28"/>
        <v>0.2817867564534231</v>
      </c>
      <c r="D85" s="5">
        <f t="shared" si="29"/>
        <v>0.24505124218183508</v>
      </c>
      <c r="E85" s="5">
        <v>12.553599999999999</v>
      </c>
      <c r="F85" s="5">
        <v>26.442599999999999</v>
      </c>
      <c r="G85" s="5">
        <f t="shared" si="30"/>
        <v>0.30597044027609877</v>
      </c>
      <c r="H85" s="5">
        <f t="shared" si="31"/>
        <v>0.28382973607718032</v>
      </c>
      <c r="I85" s="5">
        <v>12.925800000000001</v>
      </c>
      <c r="J85" s="5">
        <v>32.448799999999999</v>
      </c>
      <c r="K85" s="5">
        <f t="shared" si="32"/>
        <v>0.41205911606436973</v>
      </c>
      <c r="L85" s="5">
        <f t="shared" si="33"/>
        <v>0.53092920136786814</v>
      </c>
      <c r="M85" s="5">
        <v>12.925800000000001</v>
      </c>
      <c r="N85" s="5">
        <v>20.2607</v>
      </c>
      <c r="O85" s="5">
        <f t="shared" si="34"/>
        <v>0.21298633676287396</v>
      </c>
      <c r="P85" s="5">
        <f t="shared" si="35"/>
        <v>0.2543052159636906</v>
      </c>
      <c r="Q85" s="5">
        <v>12.925800000000001</v>
      </c>
      <c r="R85" s="5">
        <v>5.085</v>
      </c>
      <c r="S85" s="5">
        <f t="shared" si="36"/>
        <v>0.26623303062571707</v>
      </c>
      <c r="T85" s="5">
        <f t="shared" si="37"/>
        <v>4.6560817492583229E-2</v>
      </c>
      <c r="U85" s="5">
        <v>12.925800000000001</v>
      </c>
      <c r="V85" s="5">
        <v>1.7359</v>
      </c>
      <c r="W85" s="5">
        <f t="shared" si="38"/>
        <v>0.21635817657751755</v>
      </c>
      <c r="X85" s="5">
        <f t="shared" si="39"/>
        <v>2.3837838431665502E-2</v>
      </c>
      <c r="Y85" s="5">
        <v>17.764900000000001</v>
      </c>
      <c r="Z85" s="5">
        <v>0.87019999999999997</v>
      </c>
      <c r="AA85" s="5">
        <f t="shared" si="40"/>
        <v>0.28771911071377093</v>
      </c>
      <c r="AB85" s="5">
        <f t="shared" si="41"/>
        <v>1.6799227799227798E-2</v>
      </c>
      <c r="AC85" s="5">
        <v>17.764900000000001</v>
      </c>
      <c r="AD85" s="5">
        <v>2.8153999999999999</v>
      </c>
      <c r="AE85" s="5">
        <f t="shared" si="42"/>
        <v>0.29926988854597647</v>
      </c>
      <c r="AF85" s="5">
        <f t="shared" si="43"/>
        <v>5.7595253925228865E-2</v>
      </c>
      <c r="AG85" s="5">
        <v>18.881599999999999</v>
      </c>
      <c r="AH85" s="5">
        <v>35.560600000000001</v>
      </c>
      <c r="AI85" s="5">
        <f t="shared" si="44"/>
        <v>0.45054882122745055</v>
      </c>
      <c r="AJ85" s="5">
        <f t="shared" si="45"/>
        <v>0.41744750885711002</v>
      </c>
      <c r="AK85" s="5">
        <v>18.881599999999999</v>
      </c>
      <c r="AL85" s="5">
        <v>52.331600000000002</v>
      </c>
      <c r="AM85" s="5">
        <f t="shared" si="46"/>
        <v>0.29285648921501567</v>
      </c>
      <c r="AN85" s="5">
        <f t="shared" si="47"/>
        <v>0.64606913580246916</v>
      </c>
      <c r="AO85" s="5">
        <v>15.531499999999999</v>
      </c>
      <c r="AP85" s="5">
        <v>20.536100000000001</v>
      </c>
      <c r="AQ85" s="5">
        <f t="shared" si="48"/>
        <v>0.31178735466049978</v>
      </c>
      <c r="AR85" s="5">
        <f t="shared" si="49"/>
        <v>0.40875669779699209</v>
      </c>
      <c r="AS85" s="5">
        <v>15.531499999999999</v>
      </c>
      <c r="AT85" s="5">
        <v>7.8867000000000003</v>
      </c>
      <c r="AU85" s="5">
        <f t="shared" si="50"/>
        <v>0.22777768815509092</v>
      </c>
      <c r="AV85" s="5">
        <f t="shared" si="51"/>
        <v>0.13267355713910814</v>
      </c>
    </row>
    <row r="86" spans="1:48" ht="20" customHeight="1" x14ac:dyDescent="0.15">
      <c r="A86" s="25">
        <v>12.7067</v>
      </c>
      <c r="B86" s="4">
        <v>20.570399999999999</v>
      </c>
      <c r="C86" s="5">
        <f t="shared" si="28"/>
        <v>0.28522334455667792</v>
      </c>
      <c r="D86" s="5">
        <f t="shared" si="29"/>
        <v>0.26587770897232571</v>
      </c>
      <c r="E86" s="5">
        <v>12.7067</v>
      </c>
      <c r="F86" s="5">
        <v>27.357900000000001</v>
      </c>
      <c r="G86" s="5">
        <f t="shared" si="30"/>
        <v>0.30970196544866047</v>
      </c>
      <c r="H86" s="5">
        <f t="shared" si="31"/>
        <v>0.29365438862388316</v>
      </c>
      <c r="I86" s="5">
        <v>13.083500000000001</v>
      </c>
      <c r="J86" s="5">
        <v>29.6005</v>
      </c>
      <c r="K86" s="5">
        <f t="shared" si="32"/>
        <v>0.41708640432531691</v>
      </c>
      <c r="L86" s="5">
        <f t="shared" si="33"/>
        <v>0.48432514684948547</v>
      </c>
      <c r="M86" s="5">
        <v>13.083500000000001</v>
      </c>
      <c r="N86" s="5">
        <v>20.344100000000001</v>
      </c>
      <c r="O86" s="5">
        <f t="shared" si="34"/>
        <v>0.21558485641407585</v>
      </c>
      <c r="P86" s="5">
        <f t="shared" si="35"/>
        <v>0.25535202357701947</v>
      </c>
      <c r="Q86" s="5">
        <v>13.083500000000001</v>
      </c>
      <c r="R86" s="5">
        <v>3.6629999999999998</v>
      </c>
      <c r="S86" s="5">
        <f t="shared" si="36"/>
        <v>0.26948118152776379</v>
      </c>
      <c r="T86" s="5">
        <f t="shared" si="37"/>
        <v>3.3540270299967034E-2</v>
      </c>
      <c r="U86" s="5">
        <v>13.083500000000001</v>
      </c>
      <c r="V86" s="5">
        <v>1.0406</v>
      </c>
      <c r="W86" s="5">
        <f t="shared" si="38"/>
        <v>0.21899783404137083</v>
      </c>
      <c r="X86" s="5">
        <f t="shared" si="39"/>
        <v>1.4289794730106067E-2</v>
      </c>
      <c r="Y86" s="5">
        <v>17.9816</v>
      </c>
      <c r="Z86" s="5">
        <v>0.71009999999999995</v>
      </c>
      <c r="AA86" s="5">
        <f t="shared" si="40"/>
        <v>0.29122876915776297</v>
      </c>
      <c r="AB86" s="5">
        <f t="shared" si="41"/>
        <v>1.3708494208494208E-2</v>
      </c>
      <c r="AC86" s="5">
        <v>17.9816</v>
      </c>
      <c r="AD86" s="5">
        <v>0.91239999999999999</v>
      </c>
      <c r="AE86" s="5">
        <f t="shared" si="42"/>
        <v>0.30292044581609412</v>
      </c>
      <c r="AF86" s="5">
        <f t="shared" si="43"/>
        <v>1.8665166470618319E-2</v>
      </c>
      <c r="AG86" s="5">
        <v>19.111899999999999</v>
      </c>
      <c r="AH86" s="5">
        <v>33.749400000000001</v>
      </c>
      <c r="AI86" s="5">
        <f t="shared" si="44"/>
        <v>0.45604419203970598</v>
      </c>
      <c r="AJ86" s="5">
        <f t="shared" si="45"/>
        <v>0.39618574926807054</v>
      </c>
      <c r="AK86" s="5">
        <v>19.111899999999999</v>
      </c>
      <c r="AL86" s="5">
        <v>42.494900000000001</v>
      </c>
      <c r="AM86" s="5">
        <f t="shared" si="46"/>
        <v>0.29642847725979038</v>
      </c>
      <c r="AN86" s="5">
        <f t="shared" si="47"/>
        <v>0.52462839506172843</v>
      </c>
      <c r="AO86" s="5">
        <v>15.7209</v>
      </c>
      <c r="AP86" s="5">
        <v>17.555599999999998</v>
      </c>
      <c r="AQ86" s="5">
        <f t="shared" si="48"/>
        <v>0.31558946810560801</v>
      </c>
      <c r="AR86" s="5">
        <f t="shared" si="49"/>
        <v>0.34943193127443251</v>
      </c>
      <c r="AS86" s="5">
        <v>15.7209</v>
      </c>
      <c r="AT86" s="5">
        <v>6.8525999999999998</v>
      </c>
      <c r="AU86" s="5">
        <f t="shared" si="50"/>
        <v>0.23055533964635538</v>
      </c>
      <c r="AV86" s="5">
        <f t="shared" si="51"/>
        <v>0.11527746936633224</v>
      </c>
    </row>
    <row r="87" spans="1:48" ht="20" customHeight="1" x14ac:dyDescent="0.15">
      <c r="A87" s="25">
        <v>12.8598</v>
      </c>
      <c r="B87" s="4">
        <v>16.577300000000001</v>
      </c>
      <c r="C87" s="5">
        <f t="shared" si="28"/>
        <v>0.28865993265993267</v>
      </c>
      <c r="D87" s="5">
        <f t="shared" si="29"/>
        <v>0.2142658647837152</v>
      </c>
      <c r="E87" s="5">
        <v>12.8598</v>
      </c>
      <c r="F87" s="5">
        <v>25.166399999999999</v>
      </c>
      <c r="G87" s="5">
        <f t="shared" si="30"/>
        <v>0.31343349062122217</v>
      </c>
      <c r="H87" s="5">
        <f t="shared" si="31"/>
        <v>0.27013125297863111</v>
      </c>
      <c r="I87" s="5">
        <v>13.241099999999999</v>
      </c>
      <c r="J87" s="5">
        <v>34.165500000000002</v>
      </c>
      <c r="K87" s="5">
        <f t="shared" si="32"/>
        <v>0.42211050470531225</v>
      </c>
      <c r="L87" s="5">
        <f t="shared" si="33"/>
        <v>0.55901794917944281</v>
      </c>
      <c r="M87" s="5">
        <v>13.241099999999999</v>
      </c>
      <c r="N87" s="5">
        <v>21.0136</v>
      </c>
      <c r="O87" s="5">
        <f t="shared" si="34"/>
        <v>0.21818172830392626</v>
      </c>
      <c r="P87" s="5">
        <f t="shared" si="35"/>
        <v>0.26375535327874206</v>
      </c>
      <c r="Q87" s="5">
        <v>13.241099999999999</v>
      </c>
      <c r="R87" s="5">
        <v>4.6529999999999996</v>
      </c>
      <c r="S87" s="5">
        <f t="shared" si="36"/>
        <v>0.27272727272727271</v>
      </c>
      <c r="T87" s="5">
        <f t="shared" si="37"/>
        <v>4.260520821887704E-2</v>
      </c>
      <c r="U87" s="5">
        <v>13.241099999999999</v>
      </c>
      <c r="V87" s="5">
        <v>1.2665999999999999</v>
      </c>
      <c r="W87" s="5">
        <f t="shared" si="38"/>
        <v>0.22163581765775173</v>
      </c>
      <c r="X87" s="5">
        <f t="shared" si="39"/>
        <v>1.7393286570394333E-2</v>
      </c>
      <c r="Y87" s="5">
        <v>18.1982</v>
      </c>
      <c r="Z87" s="5">
        <v>0</v>
      </c>
      <c r="AA87" s="5">
        <f t="shared" si="40"/>
        <v>0.29473680800856444</v>
      </c>
      <c r="AB87" s="5">
        <f t="shared" si="41"/>
        <v>0</v>
      </c>
      <c r="AC87" s="5">
        <v>18.1982</v>
      </c>
      <c r="AD87" s="5">
        <v>0.94889999999999997</v>
      </c>
      <c r="AE87" s="5">
        <f t="shared" si="42"/>
        <v>0.30656931847279689</v>
      </c>
      <c r="AF87" s="5">
        <f t="shared" si="43"/>
        <v>1.9411854958318417E-2</v>
      </c>
      <c r="AG87" s="5">
        <v>19.342199999999998</v>
      </c>
      <c r="AH87" s="5">
        <v>35.372799999999998</v>
      </c>
      <c r="AI87" s="5">
        <f t="shared" si="44"/>
        <v>0.4615395628519614</v>
      </c>
      <c r="AJ87" s="5">
        <f t="shared" si="45"/>
        <v>0.41524291607286656</v>
      </c>
      <c r="AK87" s="5">
        <v>19.342199999999998</v>
      </c>
      <c r="AL87" s="5">
        <v>51.4</v>
      </c>
      <c r="AM87" s="5">
        <f t="shared" si="46"/>
        <v>0.30000046530456509</v>
      </c>
      <c r="AN87" s="5">
        <f t="shared" si="47"/>
        <v>0.63456790123456785</v>
      </c>
      <c r="AO87" s="5">
        <v>15.910299999999999</v>
      </c>
      <c r="AP87" s="5">
        <v>13.9147</v>
      </c>
      <c r="AQ87" s="5">
        <f t="shared" si="48"/>
        <v>0.31939158155071623</v>
      </c>
      <c r="AR87" s="5">
        <f t="shared" si="49"/>
        <v>0.27696236494932364</v>
      </c>
      <c r="AS87" s="5">
        <v>15.910299999999999</v>
      </c>
      <c r="AT87" s="5">
        <v>5.8933</v>
      </c>
      <c r="AU87" s="5">
        <f t="shared" si="50"/>
        <v>0.23333299113761985</v>
      </c>
      <c r="AV87" s="5">
        <f t="shared" si="51"/>
        <v>9.9139700291364707E-2</v>
      </c>
    </row>
    <row r="88" spans="1:48" ht="20" customHeight="1" x14ac:dyDescent="0.15">
      <c r="A88" s="25">
        <v>13.0129</v>
      </c>
      <c r="B88" s="4">
        <v>18.370200000000001</v>
      </c>
      <c r="C88" s="5">
        <f t="shared" si="28"/>
        <v>0.29209652076318743</v>
      </c>
      <c r="D88" s="5">
        <f t="shared" si="29"/>
        <v>0.2374395582664128</v>
      </c>
      <c r="E88" s="5">
        <v>13.0129</v>
      </c>
      <c r="F88" s="5">
        <v>23.602499999999999</v>
      </c>
      <c r="G88" s="5">
        <f t="shared" si="30"/>
        <v>0.31716501579378392</v>
      </c>
      <c r="H88" s="5">
        <f t="shared" si="31"/>
        <v>0.25334465392062994</v>
      </c>
      <c r="I88" s="5">
        <v>13.3987</v>
      </c>
      <c r="J88" s="5">
        <v>29.5611</v>
      </c>
      <c r="K88" s="5">
        <f t="shared" si="32"/>
        <v>0.42713460508530771</v>
      </c>
      <c r="L88" s="5">
        <f t="shared" si="33"/>
        <v>0.48368048169903627</v>
      </c>
      <c r="M88" s="5">
        <v>13.3987</v>
      </c>
      <c r="N88" s="5">
        <v>27.226900000000001</v>
      </c>
      <c r="O88" s="5">
        <f t="shared" si="34"/>
        <v>0.22077860019377674</v>
      </c>
      <c r="P88" s="5">
        <f t="shared" si="35"/>
        <v>0.3417425204717412</v>
      </c>
      <c r="Q88" s="5">
        <v>13.3987</v>
      </c>
      <c r="R88" s="5">
        <v>5.4480000000000004</v>
      </c>
      <c r="S88" s="5">
        <f t="shared" si="36"/>
        <v>0.27597336392678168</v>
      </c>
      <c r="T88" s="5">
        <f t="shared" si="37"/>
        <v>4.9884628062850239E-2</v>
      </c>
      <c r="U88" s="5">
        <v>13.3987</v>
      </c>
      <c r="V88" s="5">
        <v>2.2193000000000001</v>
      </c>
      <c r="W88" s="5">
        <f t="shared" si="38"/>
        <v>0.22427380127413268</v>
      </c>
      <c r="X88" s="5">
        <f t="shared" si="39"/>
        <v>3.0476015226335185E-2</v>
      </c>
      <c r="Y88" s="5">
        <v>18.414899999999999</v>
      </c>
      <c r="Z88" s="5">
        <v>0</v>
      </c>
      <c r="AA88" s="5">
        <f t="shared" si="40"/>
        <v>0.29824646645255648</v>
      </c>
      <c r="AB88" s="5">
        <f t="shared" si="41"/>
        <v>0</v>
      </c>
      <c r="AC88" s="5">
        <v>18.414899999999999</v>
      </c>
      <c r="AD88" s="5">
        <v>1.9662999999999999</v>
      </c>
      <c r="AE88" s="5">
        <f t="shared" si="42"/>
        <v>0.31021987574291454</v>
      </c>
      <c r="AF88" s="5">
        <f t="shared" si="43"/>
        <v>4.0225029407252082E-2</v>
      </c>
      <c r="AG88" s="5">
        <v>19.572399999999998</v>
      </c>
      <c r="AH88" s="5">
        <v>37.564799999999998</v>
      </c>
      <c r="AI88" s="5">
        <f t="shared" si="44"/>
        <v>0.46703254748496703</v>
      </c>
      <c r="AJ88" s="5">
        <f t="shared" si="45"/>
        <v>0.44097490426808222</v>
      </c>
      <c r="AK88" s="5">
        <v>19.572399999999998</v>
      </c>
      <c r="AL88" s="5">
        <v>42.729599999999998</v>
      </c>
      <c r="AM88" s="5">
        <f t="shared" si="46"/>
        <v>0.30357090233412276</v>
      </c>
      <c r="AN88" s="5">
        <f t="shared" si="47"/>
        <v>0.52752592592592595</v>
      </c>
      <c r="AO88" s="5">
        <v>16.099699999999999</v>
      </c>
      <c r="AP88" s="5">
        <v>14.216200000000001</v>
      </c>
      <c r="AQ88" s="5">
        <f t="shared" si="48"/>
        <v>0.32319369499582445</v>
      </c>
      <c r="AR88" s="5">
        <f t="shared" si="49"/>
        <v>0.28296351143701087</v>
      </c>
      <c r="AS88" s="5">
        <v>16.099699999999999</v>
      </c>
      <c r="AT88" s="5">
        <v>7.6064999999999996</v>
      </c>
      <c r="AU88" s="5">
        <f t="shared" si="50"/>
        <v>0.23611064262888432</v>
      </c>
      <c r="AV88" s="5">
        <f t="shared" si="51"/>
        <v>0.12795990875507196</v>
      </c>
    </row>
    <row r="89" spans="1:48" ht="20" customHeight="1" x14ac:dyDescent="0.15">
      <c r="A89" s="25">
        <v>13.166</v>
      </c>
      <c r="B89" s="4">
        <v>19.922499999999999</v>
      </c>
      <c r="C89" s="5">
        <f t="shared" si="28"/>
        <v>0.29553310886644224</v>
      </c>
      <c r="D89" s="5">
        <f t="shared" si="29"/>
        <v>0.25750343488707844</v>
      </c>
      <c r="E89" s="5">
        <v>13.166</v>
      </c>
      <c r="F89" s="5">
        <v>24.506799999999998</v>
      </c>
      <c r="G89" s="5">
        <f t="shared" si="30"/>
        <v>0.32089654096634562</v>
      </c>
      <c r="H89" s="5">
        <f t="shared" si="31"/>
        <v>0.26305123460235541</v>
      </c>
      <c r="I89" s="5">
        <v>13.5564</v>
      </c>
      <c r="J89" s="5">
        <v>25.612200000000001</v>
      </c>
      <c r="K89" s="5">
        <f t="shared" si="32"/>
        <v>0.43216189334625488</v>
      </c>
      <c r="L89" s="5">
        <f t="shared" si="33"/>
        <v>0.41906834432318346</v>
      </c>
      <c r="M89" s="5">
        <v>13.5564</v>
      </c>
      <c r="N89" s="5">
        <v>25.393000000000001</v>
      </c>
      <c r="O89" s="5">
        <f t="shared" si="34"/>
        <v>0.2233771198449786</v>
      </c>
      <c r="P89" s="5">
        <f t="shared" si="35"/>
        <v>0.31872404946354249</v>
      </c>
      <c r="Q89" s="5">
        <v>13.5564</v>
      </c>
      <c r="R89" s="5">
        <v>3.9990000000000001</v>
      </c>
      <c r="S89" s="5">
        <f t="shared" si="36"/>
        <v>0.2792215148288284</v>
      </c>
      <c r="T89" s="5">
        <f t="shared" si="37"/>
        <v>3.6616855290627401E-2</v>
      </c>
      <c r="U89" s="5">
        <v>13.5564</v>
      </c>
      <c r="V89" s="5">
        <v>4.1317000000000004</v>
      </c>
      <c r="W89" s="5">
        <f t="shared" si="38"/>
        <v>0.22691345873798593</v>
      </c>
      <c r="X89" s="5">
        <f t="shared" si="39"/>
        <v>5.6737598391677149E-2</v>
      </c>
      <c r="Y89" s="5">
        <v>18.631499999999999</v>
      </c>
      <c r="Z89" s="5">
        <v>0</v>
      </c>
      <c r="AA89" s="5">
        <f t="shared" si="40"/>
        <v>0.3017545053033579</v>
      </c>
      <c r="AB89" s="5">
        <f t="shared" si="41"/>
        <v>0</v>
      </c>
      <c r="AC89" s="5">
        <v>18.631499999999999</v>
      </c>
      <c r="AD89" s="5">
        <v>1.4577</v>
      </c>
      <c r="AE89" s="5">
        <f t="shared" si="42"/>
        <v>0.31386874839961726</v>
      </c>
      <c r="AF89" s="5">
        <f t="shared" si="43"/>
        <v>2.982048790466936E-2</v>
      </c>
      <c r="AG89" s="5">
        <v>19.802700000000002</v>
      </c>
      <c r="AH89" s="5">
        <v>39.7102</v>
      </c>
      <c r="AI89" s="5">
        <f t="shared" si="44"/>
        <v>0.47252791829722252</v>
      </c>
      <c r="AJ89" s="5">
        <f t="shared" si="45"/>
        <v>0.46615985293323536</v>
      </c>
      <c r="AK89" s="5">
        <v>19.802700000000002</v>
      </c>
      <c r="AL89" s="5">
        <v>39.111199999999997</v>
      </c>
      <c r="AM89" s="5">
        <f t="shared" si="46"/>
        <v>0.30714289037889753</v>
      </c>
      <c r="AN89" s="5">
        <f t="shared" si="47"/>
        <v>0.4828543209876543</v>
      </c>
      <c r="AO89" s="5">
        <v>16.289100000000001</v>
      </c>
      <c r="AP89" s="5">
        <v>16.209299999999999</v>
      </c>
      <c r="AQ89" s="5">
        <f t="shared" si="48"/>
        <v>0.32699580844093279</v>
      </c>
      <c r="AR89" s="5">
        <f t="shared" si="49"/>
        <v>0.32263477201614632</v>
      </c>
      <c r="AS89" s="5">
        <v>16.289100000000001</v>
      </c>
      <c r="AT89" s="5">
        <v>7.7015000000000002</v>
      </c>
      <c r="AU89" s="5">
        <f t="shared" si="50"/>
        <v>0.23888829412014884</v>
      </c>
      <c r="AV89" s="5">
        <f t="shared" si="51"/>
        <v>0.12955804079105854</v>
      </c>
    </row>
    <row r="90" spans="1:48" ht="20" customHeight="1" x14ac:dyDescent="0.15">
      <c r="A90" s="25">
        <v>13.319100000000001</v>
      </c>
      <c r="B90" s="4">
        <v>22.778099999999998</v>
      </c>
      <c r="C90" s="5">
        <f t="shared" si="28"/>
        <v>0.298969696969697</v>
      </c>
      <c r="D90" s="5">
        <f t="shared" si="29"/>
        <v>0.29441279910660617</v>
      </c>
      <c r="E90" s="5">
        <v>13.319100000000001</v>
      </c>
      <c r="F90" s="5">
        <v>24.626899999999999</v>
      </c>
      <c r="G90" s="5">
        <f t="shared" si="30"/>
        <v>0.32462806613890732</v>
      </c>
      <c r="H90" s="5">
        <f t="shared" si="31"/>
        <v>0.26434036469178945</v>
      </c>
      <c r="I90" s="5">
        <v>13.714</v>
      </c>
      <c r="J90" s="5">
        <v>27.744299999999999</v>
      </c>
      <c r="K90" s="5">
        <f t="shared" si="32"/>
        <v>0.43718599372625028</v>
      </c>
      <c r="L90" s="5">
        <f t="shared" si="33"/>
        <v>0.45395389171588918</v>
      </c>
      <c r="M90" s="5">
        <v>13.714</v>
      </c>
      <c r="N90" s="5">
        <v>22.145399999999999</v>
      </c>
      <c r="O90" s="5">
        <f t="shared" si="34"/>
        <v>0.22597399173482907</v>
      </c>
      <c r="P90" s="5">
        <f t="shared" si="35"/>
        <v>0.27796131079391695</v>
      </c>
      <c r="Q90" s="5">
        <v>13.714</v>
      </c>
      <c r="R90" s="5">
        <v>5.7519999999999998</v>
      </c>
      <c r="S90" s="5">
        <f t="shared" si="36"/>
        <v>0.28246760602833743</v>
      </c>
      <c r="T90" s="5">
        <f t="shared" si="37"/>
        <v>5.2668204959161996E-2</v>
      </c>
      <c r="U90" s="5">
        <v>13.714</v>
      </c>
      <c r="V90" s="5">
        <v>4.8044000000000002</v>
      </c>
      <c r="W90" s="5">
        <f t="shared" si="38"/>
        <v>0.22955144235436689</v>
      </c>
      <c r="X90" s="5">
        <f t="shared" si="39"/>
        <v>6.5975292909207756E-2</v>
      </c>
      <c r="Y90" s="5">
        <v>18.848199999999999</v>
      </c>
      <c r="Z90" s="5">
        <v>0.30580000000000002</v>
      </c>
      <c r="AA90" s="5">
        <f t="shared" si="40"/>
        <v>0.30526416374734994</v>
      </c>
      <c r="AB90" s="5">
        <f t="shared" si="41"/>
        <v>5.903474903474904E-3</v>
      </c>
      <c r="AC90" s="5">
        <v>18.848199999999999</v>
      </c>
      <c r="AD90" s="5">
        <v>1.9117999999999999</v>
      </c>
      <c r="AE90" s="5">
        <f t="shared" si="42"/>
        <v>0.31751930566973491</v>
      </c>
      <c r="AF90" s="5">
        <f t="shared" si="43"/>
        <v>3.9110110980412213E-2</v>
      </c>
      <c r="AG90" s="5">
        <v>20.033000000000001</v>
      </c>
      <c r="AH90" s="5">
        <v>46.016399999999997</v>
      </c>
      <c r="AI90" s="5">
        <f t="shared" si="44"/>
        <v>0.47802328910947794</v>
      </c>
      <c r="AJ90" s="5">
        <f t="shared" si="45"/>
        <v>0.5401886229864602</v>
      </c>
      <c r="AK90" s="5">
        <v>20.033000000000001</v>
      </c>
      <c r="AL90" s="5">
        <v>50.353299999999997</v>
      </c>
      <c r="AM90" s="5">
        <f t="shared" si="46"/>
        <v>0.31071487842367224</v>
      </c>
      <c r="AN90" s="5">
        <f t="shared" si="47"/>
        <v>0.62164567901234569</v>
      </c>
      <c r="AO90" s="5">
        <v>16.4785</v>
      </c>
      <c r="AP90" s="5">
        <v>17.9819</v>
      </c>
      <c r="AQ90" s="5">
        <f t="shared" si="48"/>
        <v>0.33079792188604101</v>
      </c>
      <c r="AR90" s="5">
        <f t="shared" si="49"/>
        <v>0.35791713441771961</v>
      </c>
      <c r="AS90" s="5">
        <v>16.4785</v>
      </c>
      <c r="AT90" s="5">
        <v>7.7567000000000004</v>
      </c>
      <c r="AU90" s="5">
        <f t="shared" si="50"/>
        <v>0.2416659456114133</v>
      </c>
      <c r="AV90" s="5">
        <f t="shared" si="51"/>
        <v>0.13048663961617915</v>
      </c>
    </row>
    <row r="91" spans="1:48" ht="20" customHeight="1" x14ac:dyDescent="0.15">
      <c r="A91" s="25">
        <v>13.472200000000001</v>
      </c>
      <c r="B91" s="4">
        <v>21.6737</v>
      </c>
      <c r="C91" s="5">
        <f t="shared" si="28"/>
        <v>0.30240628507295175</v>
      </c>
      <c r="D91" s="5">
        <f t="shared" si="29"/>
        <v>0.28013814514805235</v>
      </c>
      <c r="E91" s="5">
        <v>13.472200000000001</v>
      </c>
      <c r="F91" s="5">
        <v>24.501000000000001</v>
      </c>
      <c r="G91" s="5">
        <f t="shared" si="30"/>
        <v>0.32835959131146908</v>
      </c>
      <c r="H91" s="5">
        <f t="shared" si="31"/>
        <v>0.26298897852809466</v>
      </c>
      <c r="I91" s="5">
        <v>13.871600000000001</v>
      </c>
      <c r="J91" s="5">
        <v>29.2986</v>
      </c>
      <c r="K91" s="5">
        <f t="shared" si="32"/>
        <v>0.44221009410624573</v>
      </c>
      <c r="L91" s="5">
        <f t="shared" si="33"/>
        <v>0.47938544103931807</v>
      </c>
      <c r="M91" s="5">
        <v>13.871600000000001</v>
      </c>
      <c r="N91" s="5">
        <v>25.457100000000001</v>
      </c>
      <c r="O91" s="5">
        <f t="shared" si="34"/>
        <v>0.22857086362467952</v>
      </c>
      <c r="P91" s="5">
        <f t="shared" si="35"/>
        <v>0.31952861023110096</v>
      </c>
      <c r="Q91" s="5">
        <v>13.871600000000001</v>
      </c>
      <c r="R91" s="5">
        <v>4.0819999999999999</v>
      </c>
      <c r="S91" s="5">
        <f t="shared" si="36"/>
        <v>0.2857136972278464</v>
      </c>
      <c r="T91" s="5">
        <f t="shared" si="37"/>
        <v>3.7376845035344101E-2</v>
      </c>
      <c r="U91" s="5">
        <v>13.871600000000001</v>
      </c>
      <c r="V91" s="5">
        <v>5.593</v>
      </c>
      <c r="W91" s="5">
        <f t="shared" si="38"/>
        <v>0.23218942597074785</v>
      </c>
      <c r="X91" s="5">
        <f t="shared" si="39"/>
        <v>7.6804556914744596E-2</v>
      </c>
      <c r="Y91" s="5">
        <v>19.064800000000002</v>
      </c>
      <c r="Z91" s="5">
        <v>1.1299999999999999E-2</v>
      </c>
      <c r="AA91" s="5">
        <f t="shared" si="40"/>
        <v>0.30877220259815147</v>
      </c>
      <c r="AB91" s="5">
        <f t="shared" si="41"/>
        <v>2.1814671814671815E-4</v>
      </c>
      <c r="AC91" s="5">
        <v>19.064800000000002</v>
      </c>
      <c r="AD91" s="5">
        <v>6.6393000000000004</v>
      </c>
      <c r="AE91" s="5">
        <f t="shared" si="42"/>
        <v>0.32116817832643768</v>
      </c>
      <c r="AF91" s="5">
        <f t="shared" si="43"/>
        <v>0.13582161305170562</v>
      </c>
      <c r="AG91" s="5">
        <v>20.263200000000001</v>
      </c>
      <c r="AH91" s="5">
        <v>44.001100000000001</v>
      </c>
      <c r="AI91" s="5">
        <f t="shared" si="44"/>
        <v>0.48351627374248357</v>
      </c>
      <c r="AJ91" s="5">
        <f t="shared" si="45"/>
        <v>0.51653092416811253</v>
      </c>
      <c r="AK91" s="5">
        <v>20.263200000000001</v>
      </c>
      <c r="AL91" s="5">
        <v>49.183700000000002</v>
      </c>
      <c r="AM91" s="5">
        <f t="shared" si="46"/>
        <v>0.31428531545322991</v>
      </c>
      <c r="AN91" s="5">
        <f t="shared" si="47"/>
        <v>0.60720617283950618</v>
      </c>
      <c r="AO91" s="5">
        <v>16.667999999999999</v>
      </c>
      <c r="AP91" s="5">
        <v>18.392900000000001</v>
      </c>
      <c r="AQ91" s="5">
        <f t="shared" si="48"/>
        <v>0.33460204278280981</v>
      </c>
      <c r="AR91" s="5">
        <f t="shared" si="49"/>
        <v>0.36609780176909423</v>
      </c>
      <c r="AS91" s="5">
        <v>16.667999999999999</v>
      </c>
      <c r="AT91" s="5">
        <v>5.7747999999999999</v>
      </c>
      <c r="AU91" s="5">
        <f t="shared" si="50"/>
        <v>0.24444506365573546</v>
      </c>
      <c r="AV91" s="5">
        <f t="shared" si="51"/>
        <v>9.7146240857002505E-2</v>
      </c>
    </row>
    <row r="92" spans="1:48" ht="20" customHeight="1" x14ac:dyDescent="0.15">
      <c r="A92" s="25">
        <v>13.625299999999999</v>
      </c>
      <c r="B92" s="4">
        <v>20.466000000000001</v>
      </c>
      <c r="C92" s="5">
        <f t="shared" si="28"/>
        <v>0.30584287317620651</v>
      </c>
      <c r="D92" s="5">
        <f t="shared" si="29"/>
        <v>0.26452831212944905</v>
      </c>
      <c r="E92" s="5">
        <v>13.625299999999999</v>
      </c>
      <c r="F92" s="5">
        <v>28.287600000000001</v>
      </c>
      <c r="G92" s="5">
        <f t="shared" si="30"/>
        <v>0.33209111648403072</v>
      </c>
      <c r="H92" s="5">
        <f t="shared" si="31"/>
        <v>0.30363360797564715</v>
      </c>
      <c r="I92" s="5">
        <v>14.029299999999999</v>
      </c>
      <c r="J92" s="5">
        <v>28.2912</v>
      </c>
      <c r="K92" s="5">
        <f t="shared" si="32"/>
        <v>0.44723738236719285</v>
      </c>
      <c r="L92" s="5">
        <f t="shared" si="33"/>
        <v>0.46290230214179362</v>
      </c>
      <c r="M92" s="5">
        <v>14.029299999999999</v>
      </c>
      <c r="N92" s="5">
        <v>26.931699999999999</v>
      </c>
      <c r="O92" s="5">
        <f t="shared" si="34"/>
        <v>0.23116938327588138</v>
      </c>
      <c r="P92" s="5">
        <f t="shared" si="35"/>
        <v>0.33803727337995854</v>
      </c>
      <c r="Q92" s="5">
        <v>14.029299999999999</v>
      </c>
      <c r="R92" s="5">
        <v>2.6520000000000001</v>
      </c>
      <c r="S92" s="5">
        <f t="shared" si="36"/>
        <v>0.28896184812989306</v>
      </c>
      <c r="T92" s="5">
        <f t="shared" si="37"/>
        <v>2.4283045819140755E-2</v>
      </c>
      <c r="U92" s="5">
        <v>14.029299999999999</v>
      </c>
      <c r="V92" s="5">
        <v>8.4133999999999993</v>
      </c>
      <c r="W92" s="5">
        <f t="shared" si="38"/>
        <v>0.23482908343460107</v>
      </c>
      <c r="X92" s="5">
        <f t="shared" si="39"/>
        <v>0.11553503650035978</v>
      </c>
      <c r="Y92" s="5">
        <v>19.281400000000001</v>
      </c>
      <c r="Z92" s="5">
        <v>0</v>
      </c>
      <c r="AA92" s="5">
        <f t="shared" si="40"/>
        <v>0.31228024144895289</v>
      </c>
      <c r="AB92" s="5">
        <f t="shared" si="41"/>
        <v>0</v>
      </c>
      <c r="AC92" s="5">
        <v>19.281400000000001</v>
      </c>
      <c r="AD92" s="5">
        <v>4.1886000000000001</v>
      </c>
      <c r="AE92" s="5">
        <f t="shared" si="42"/>
        <v>0.32481705098314045</v>
      </c>
      <c r="AF92" s="5">
        <f t="shared" si="43"/>
        <v>8.5687106837825405E-2</v>
      </c>
      <c r="AG92" s="5">
        <v>20.493500000000001</v>
      </c>
      <c r="AH92" s="5">
        <v>44.050800000000002</v>
      </c>
      <c r="AI92" s="5">
        <f t="shared" si="44"/>
        <v>0.48901164455473894</v>
      </c>
      <c r="AJ92" s="5">
        <f t="shared" si="45"/>
        <v>0.51711435473987455</v>
      </c>
      <c r="AK92" s="5">
        <v>20.493500000000001</v>
      </c>
      <c r="AL92" s="5">
        <v>45.733699999999999</v>
      </c>
      <c r="AM92" s="5">
        <f t="shared" si="46"/>
        <v>0.31785730349800462</v>
      </c>
      <c r="AN92" s="5">
        <f t="shared" si="47"/>
        <v>0.56461358024691355</v>
      </c>
      <c r="AO92" s="5">
        <v>16.857399999999998</v>
      </c>
      <c r="AP92" s="5">
        <v>19.0122</v>
      </c>
      <c r="AQ92" s="5">
        <f t="shared" si="48"/>
        <v>0.33840415622791803</v>
      </c>
      <c r="AR92" s="5">
        <f t="shared" si="49"/>
        <v>0.37842453483650607</v>
      </c>
      <c r="AS92" s="5">
        <v>16.857399999999998</v>
      </c>
      <c r="AT92" s="5">
        <v>5.5833000000000004</v>
      </c>
      <c r="AU92" s="5">
        <f t="shared" si="50"/>
        <v>0.24722271514699992</v>
      </c>
      <c r="AV92" s="5">
        <f t="shared" si="51"/>
        <v>9.3924743121303278E-2</v>
      </c>
    </row>
    <row r="93" spans="1:48" ht="20" customHeight="1" x14ac:dyDescent="0.15">
      <c r="A93" s="25">
        <v>13.7783</v>
      </c>
      <c r="B93" s="4">
        <v>19.7774</v>
      </c>
      <c r="C93" s="5">
        <f t="shared" si="28"/>
        <v>0.30927721661054997</v>
      </c>
      <c r="D93" s="5">
        <f t="shared" si="29"/>
        <v>0.2556279800795937</v>
      </c>
      <c r="E93" s="5">
        <v>13.7783</v>
      </c>
      <c r="F93" s="5">
        <v>32.088000000000001</v>
      </c>
      <c r="G93" s="5">
        <f t="shared" si="30"/>
        <v>0.33582020434426552</v>
      </c>
      <c r="H93" s="5">
        <f t="shared" si="31"/>
        <v>0.3444263639447166</v>
      </c>
      <c r="I93" s="5">
        <v>14.1869</v>
      </c>
      <c r="J93" s="5">
        <v>22.046299999999999</v>
      </c>
      <c r="K93" s="5">
        <f t="shared" si="32"/>
        <v>0.45226148274718825</v>
      </c>
      <c r="L93" s="5">
        <f t="shared" si="33"/>
        <v>0.36072287579560514</v>
      </c>
      <c r="M93" s="5">
        <v>14.1869</v>
      </c>
      <c r="N93" s="5">
        <v>32.621899999999997</v>
      </c>
      <c r="O93" s="5">
        <f t="shared" si="34"/>
        <v>0.23376625516573182</v>
      </c>
      <c r="P93" s="5">
        <f t="shared" si="35"/>
        <v>0.40945867243707856</v>
      </c>
      <c r="Q93" s="5">
        <v>14.1869</v>
      </c>
      <c r="R93" s="5">
        <v>3.3250000000000002</v>
      </c>
      <c r="S93" s="5">
        <f t="shared" si="36"/>
        <v>0.29220793932940203</v>
      </c>
      <c r="T93" s="5">
        <f t="shared" si="37"/>
        <v>3.0445372303409882E-2</v>
      </c>
      <c r="U93" s="5">
        <v>14.1869</v>
      </c>
      <c r="V93" s="5">
        <v>5.5731999999999999</v>
      </c>
      <c r="W93" s="5">
        <f t="shared" si="38"/>
        <v>0.23746706705098203</v>
      </c>
      <c r="X93" s="5">
        <f t="shared" si="39"/>
        <v>7.6532658072099871E-2</v>
      </c>
      <c r="Y93" s="5">
        <v>19.498100000000001</v>
      </c>
      <c r="Z93" s="5">
        <v>0</v>
      </c>
      <c r="AA93" s="5">
        <f t="shared" si="40"/>
        <v>0.31578989989294493</v>
      </c>
      <c r="AB93" s="5">
        <f t="shared" si="41"/>
        <v>0</v>
      </c>
      <c r="AC93" s="5">
        <v>19.498100000000001</v>
      </c>
      <c r="AD93" s="5">
        <v>2.1541999999999999</v>
      </c>
      <c r="AE93" s="5">
        <f t="shared" si="42"/>
        <v>0.32846760825325805</v>
      </c>
      <c r="AF93" s="5">
        <f t="shared" si="43"/>
        <v>4.4068940827494497E-2</v>
      </c>
      <c r="AG93" s="5">
        <v>20.723700000000001</v>
      </c>
      <c r="AH93" s="5">
        <v>53.138100000000001</v>
      </c>
      <c r="AI93" s="5">
        <f t="shared" si="44"/>
        <v>0.49450462918774457</v>
      </c>
      <c r="AJ93" s="5">
        <f t="shared" si="45"/>
        <v>0.6237905848157792</v>
      </c>
      <c r="AK93" s="5">
        <v>20.723700000000001</v>
      </c>
      <c r="AL93" s="5">
        <v>46.260199999999998</v>
      </c>
      <c r="AM93" s="5">
        <f t="shared" si="46"/>
        <v>0.32142774052756234</v>
      </c>
      <c r="AN93" s="5">
        <f t="shared" si="47"/>
        <v>0.5711135802469135</v>
      </c>
      <c r="AO93" s="5">
        <v>17.046800000000001</v>
      </c>
      <c r="AP93" s="5">
        <v>19.529199999999999</v>
      </c>
      <c r="AQ93" s="5">
        <f t="shared" si="48"/>
        <v>0.34220626967302631</v>
      </c>
      <c r="AR93" s="5">
        <f t="shared" si="49"/>
        <v>0.38871505800113054</v>
      </c>
      <c r="AS93" s="5">
        <v>17.046800000000001</v>
      </c>
      <c r="AT93" s="5">
        <v>3.5</v>
      </c>
      <c r="AU93" s="5">
        <f t="shared" si="50"/>
        <v>0.25000036663826442</v>
      </c>
      <c r="AV93" s="5">
        <f t="shared" si="51"/>
        <v>5.8878548694242014E-2</v>
      </c>
    </row>
    <row r="94" spans="1:48" ht="20" customHeight="1" x14ac:dyDescent="0.15">
      <c r="A94" s="25">
        <v>13.9314</v>
      </c>
      <c r="B94" s="4">
        <v>20.975899999999999</v>
      </c>
      <c r="C94" s="5">
        <f t="shared" si="28"/>
        <v>0.31271380471380472</v>
      </c>
      <c r="D94" s="5">
        <f t="shared" si="29"/>
        <v>0.27111890073273281</v>
      </c>
      <c r="E94" s="5">
        <v>13.9314</v>
      </c>
      <c r="F94" s="5">
        <v>28.066400000000002</v>
      </c>
      <c r="G94" s="5">
        <f t="shared" si="30"/>
        <v>0.33955172951682722</v>
      </c>
      <c r="H94" s="5">
        <f t="shared" si="31"/>
        <v>0.30125929010901253</v>
      </c>
      <c r="I94" s="5">
        <v>14.3445</v>
      </c>
      <c r="J94" s="5">
        <v>24.635100000000001</v>
      </c>
      <c r="K94" s="5">
        <f t="shared" si="32"/>
        <v>0.4572855831271837</v>
      </c>
      <c r="L94" s="5">
        <f t="shared" si="33"/>
        <v>0.40308097583323793</v>
      </c>
      <c r="M94" s="5">
        <v>14.3445</v>
      </c>
      <c r="N94" s="5">
        <v>22.8962</v>
      </c>
      <c r="O94" s="5">
        <f t="shared" si="34"/>
        <v>0.23636312705558227</v>
      </c>
      <c r="P94" s="5">
        <f t="shared" si="35"/>
        <v>0.28738508964388459</v>
      </c>
      <c r="Q94" s="5">
        <v>14.3445</v>
      </c>
      <c r="R94" s="5">
        <v>4.7519999999999998</v>
      </c>
      <c r="S94" s="5">
        <f t="shared" si="36"/>
        <v>0.295454030528911</v>
      </c>
      <c r="T94" s="5">
        <f t="shared" si="37"/>
        <v>4.3511702010768046E-2</v>
      </c>
      <c r="U94" s="5">
        <v>14.3445</v>
      </c>
      <c r="V94" s="5">
        <v>3.6069</v>
      </c>
      <c r="W94" s="5">
        <f t="shared" si="38"/>
        <v>0.24010505066736298</v>
      </c>
      <c r="X94" s="5">
        <f t="shared" si="39"/>
        <v>4.953090583511395E-2</v>
      </c>
      <c r="Y94" s="5">
        <v>19.714700000000001</v>
      </c>
      <c r="Z94" s="5">
        <v>0</v>
      </c>
      <c r="AA94" s="5">
        <f t="shared" si="40"/>
        <v>0.31929793874374635</v>
      </c>
      <c r="AB94" s="5">
        <f t="shared" si="41"/>
        <v>0</v>
      </c>
      <c r="AC94" s="5">
        <v>19.714700000000001</v>
      </c>
      <c r="AD94" s="5">
        <v>1.7307999999999999</v>
      </c>
      <c r="AE94" s="5">
        <f t="shared" si="42"/>
        <v>0.33211648090996082</v>
      </c>
      <c r="AF94" s="5">
        <f t="shared" si="43"/>
        <v>3.5407354370173373E-2</v>
      </c>
      <c r="AG94" s="5">
        <v>20.954000000000001</v>
      </c>
      <c r="AH94" s="5">
        <v>37</v>
      </c>
      <c r="AI94" s="5">
        <f t="shared" si="44"/>
        <v>0.5</v>
      </c>
      <c r="AJ94" s="5">
        <f t="shared" si="45"/>
        <v>0.43434469125135877</v>
      </c>
      <c r="AK94" s="5">
        <v>20.954000000000001</v>
      </c>
      <c r="AL94" s="5">
        <v>50.787500000000001</v>
      </c>
      <c r="AM94" s="5">
        <f t="shared" si="46"/>
        <v>0.32499972857233705</v>
      </c>
      <c r="AN94" s="5">
        <f t="shared" si="47"/>
        <v>0.62700617283950622</v>
      </c>
      <c r="AO94" s="5">
        <v>17.2362</v>
      </c>
      <c r="AP94" s="5">
        <v>21.766300000000001</v>
      </c>
      <c r="AQ94" s="5">
        <f t="shared" si="48"/>
        <v>0.34600838311813453</v>
      </c>
      <c r="AR94" s="5">
        <f t="shared" si="49"/>
        <v>0.43324296781076588</v>
      </c>
      <c r="AS94" s="5">
        <v>17.2362</v>
      </c>
      <c r="AT94" s="5">
        <v>4.0285000000000002</v>
      </c>
      <c r="AU94" s="5">
        <f t="shared" si="50"/>
        <v>0.25277801812952888</v>
      </c>
      <c r="AV94" s="5">
        <f t="shared" si="51"/>
        <v>6.7769209547072565E-2</v>
      </c>
    </row>
    <row r="95" spans="1:48" ht="20" customHeight="1" x14ac:dyDescent="0.15">
      <c r="A95" s="25">
        <v>14.0845</v>
      </c>
      <c r="B95" s="4">
        <v>23.5322</v>
      </c>
      <c r="C95" s="5">
        <f t="shared" si="28"/>
        <v>0.31615039281705953</v>
      </c>
      <c r="D95" s="5">
        <f t="shared" si="29"/>
        <v>0.30415973549753833</v>
      </c>
      <c r="E95" s="5">
        <v>14.0845</v>
      </c>
      <c r="F95" s="5">
        <v>26.236599999999999</v>
      </c>
      <c r="G95" s="5">
        <f t="shared" si="30"/>
        <v>0.34328325468938897</v>
      </c>
      <c r="H95" s="5">
        <f t="shared" si="31"/>
        <v>0.28161857206033258</v>
      </c>
      <c r="I95" s="5">
        <v>14.5022</v>
      </c>
      <c r="J95" s="5">
        <v>21.6633</v>
      </c>
      <c r="K95" s="5">
        <f t="shared" si="32"/>
        <v>0.46231287138813087</v>
      </c>
      <c r="L95" s="5">
        <f t="shared" si="33"/>
        <v>0.35445620694733054</v>
      </c>
      <c r="M95" s="5">
        <v>14.5022</v>
      </c>
      <c r="N95" s="5">
        <v>19.396799999999999</v>
      </c>
      <c r="O95" s="5">
        <f t="shared" si="34"/>
        <v>0.23896164670678416</v>
      </c>
      <c r="P95" s="5">
        <f t="shared" si="35"/>
        <v>0.24346184549420866</v>
      </c>
      <c r="Q95" s="5">
        <v>14.5022</v>
      </c>
      <c r="R95" s="5">
        <v>5.3220000000000001</v>
      </c>
      <c r="S95" s="5">
        <f t="shared" si="36"/>
        <v>0.29870218143095773</v>
      </c>
      <c r="T95" s="5">
        <f t="shared" si="37"/>
        <v>4.8730908691352597E-2</v>
      </c>
      <c r="U95" s="5">
        <v>14.5022</v>
      </c>
      <c r="V95" s="5">
        <v>4.117</v>
      </c>
      <c r="W95" s="5">
        <f t="shared" si="38"/>
        <v>0.24274470813121624</v>
      </c>
      <c r="X95" s="5">
        <f t="shared" si="39"/>
        <v>5.6535734099410609E-2</v>
      </c>
      <c r="Y95" s="5">
        <v>19.9314</v>
      </c>
      <c r="Z95" s="5">
        <v>0</v>
      </c>
      <c r="AA95" s="5">
        <f t="shared" si="40"/>
        <v>0.32280759718773838</v>
      </c>
      <c r="AB95" s="5">
        <f t="shared" si="41"/>
        <v>0</v>
      </c>
      <c r="AC95" s="5">
        <v>19.9314</v>
      </c>
      <c r="AD95" s="5">
        <v>1.9710000000000001</v>
      </c>
      <c r="AE95" s="5">
        <f t="shared" si="42"/>
        <v>0.33576703818007847</v>
      </c>
      <c r="AF95" s="5">
        <f t="shared" si="43"/>
        <v>4.0321178335805251E-2</v>
      </c>
      <c r="AG95" s="5">
        <v>21.1843</v>
      </c>
      <c r="AH95" s="5">
        <v>47.375</v>
      </c>
      <c r="AI95" s="5">
        <f t="shared" si="44"/>
        <v>0.50549537081225537</v>
      </c>
      <c r="AJ95" s="5">
        <f t="shared" si="45"/>
        <v>0.5561372904873817</v>
      </c>
      <c r="AK95" s="5">
        <v>21.1843</v>
      </c>
      <c r="AL95" s="5">
        <v>41.4</v>
      </c>
      <c r="AM95" s="5">
        <f t="shared" si="46"/>
        <v>0.32857171661711171</v>
      </c>
      <c r="AN95" s="5">
        <f t="shared" si="47"/>
        <v>0.51111111111111107</v>
      </c>
      <c r="AO95" s="5">
        <v>17.425599999999999</v>
      </c>
      <c r="AP95" s="5">
        <v>24.427199999999999</v>
      </c>
      <c r="AQ95" s="5">
        <f t="shared" si="48"/>
        <v>0.34981049656324276</v>
      </c>
      <c r="AR95" s="5">
        <f t="shared" si="49"/>
        <v>0.48620632001337566</v>
      </c>
      <c r="AS95" s="5">
        <v>17.425599999999999</v>
      </c>
      <c r="AT95" s="5">
        <v>6.4889000000000001</v>
      </c>
      <c r="AU95" s="5">
        <f t="shared" si="50"/>
        <v>0.25555566962079335</v>
      </c>
      <c r="AV95" s="5">
        <f t="shared" si="51"/>
        <v>0.10915914703487628</v>
      </c>
    </row>
    <row r="96" spans="1:48" ht="20" customHeight="1" x14ac:dyDescent="0.15">
      <c r="A96" s="25">
        <v>14.2376</v>
      </c>
      <c r="B96" s="4">
        <v>21.4282</v>
      </c>
      <c r="C96" s="5">
        <f t="shared" si="28"/>
        <v>0.31958698092031429</v>
      </c>
      <c r="D96" s="5">
        <f t="shared" si="29"/>
        <v>0.27696499452615359</v>
      </c>
      <c r="E96" s="5">
        <v>14.2376</v>
      </c>
      <c r="F96" s="5">
        <v>28.577000000000002</v>
      </c>
      <c r="G96" s="5">
        <f t="shared" si="30"/>
        <v>0.34701477986195067</v>
      </c>
      <c r="H96" s="5">
        <f t="shared" si="31"/>
        <v>0.30673997140514109</v>
      </c>
      <c r="I96" s="5">
        <v>14.659800000000001</v>
      </c>
      <c r="J96" s="5">
        <v>21.1616</v>
      </c>
      <c r="K96" s="5">
        <f t="shared" si="32"/>
        <v>0.46733697176812633</v>
      </c>
      <c r="L96" s="5">
        <f t="shared" si="33"/>
        <v>0.3462473616178805</v>
      </c>
      <c r="M96" s="5">
        <v>14.659800000000001</v>
      </c>
      <c r="N96" s="5">
        <v>17.2241</v>
      </c>
      <c r="O96" s="5">
        <f t="shared" si="34"/>
        <v>0.2415585185966346</v>
      </c>
      <c r="P96" s="5">
        <f t="shared" si="35"/>
        <v>0.216190875452487</v>
      </c>
      <c r="Q96" s="5">
        <v>14.659800000000001</v>
      </c>
      <c r="R96" s="5">
        <v>8.0519999999999996</v>
      </c>
      <c r="S96" s="5">
        <f t="shared" si="36"/>
        <v>0.30194827263046675</v>
      </c>
      <c r="T96" s="5">
        <f t="shared" si="37"/>
        <v>7.3728161740468076E-2</v>
      </c>
      <c r="U96" s="5">
        <v>14.659800000000001</v>
      </c>
      <c r="V96" s="5">
        <v>5.0026999999999999</v>
      </c>
      <c r="W96" s="5">
        <f t="shared" si="38"/>
        <v>0.24538269174759719</v>
      </c>
      <c r="X96" s="5">
        <f t="shared" si="39"/>
        <v>6.8698401015089006E-2</v>
      </c>
      <c r="Y96" s="5">
        <v>20.148</v>
      </c>
      <c r="Z96" s="5">
        <v>0</v>
      </c>
      <c r="AA96" s="5">
        <f t="shared" si="40"/>
        <v>0.32631563603853986</v>
      </c>
      <c r="AB96" s="5">
        <f t="shared" si="41"/>
        <v>0</v>
      </c>
      <c r="AC96" s="5">
        <v>20.148</v>
      </c>
      <c r="AD96" s="5">
        <v>3.1802000000000001</v>
      </c>
      <c r="AE96" s="5">
        <f t="shared" si="42"/>
        <v>0.33941591083678119</v>
      </c>
      <c r="AF96" s="5">
        <f t="shared" si="43"/>
        <v>6.5058047358461615E-2</v>
      </c>
      <c r="AG96" s="5">
        <v>21.4145</v>
      </c>
      <c r="AH96" s="5">
        <v>61.033000000000001</v>
      </c>
      <c r="AI96" s="5">
        <f t="shared" si="44"/>
        <v>0.510988355445261</v>
      </c>
      <c r="AJ96" s="5">
        <f t="shared" si="45"/>
        <v>0.71646917678768063</v>
      </c>
      <c r="AK96" s="5">
        <v>21.4145</v>
      </c>
      <c r="AL96" s="5">
        <v>42.441299999999998</v>
      </c>
      <c r="AM96" s="5">
        <f t="shared" si="46"/>
        <v>0.33214215364666944</v>
      </c>
      <c r="AN96" s="5">
        <f t="shared" si="47"/>
        <v>0.52396666666666669</v>
      </c>
      <c r="AO96" s="5">
        <v>17.614999999999998</v>
      </c>
      <c r="AP96" s="5">
        <v>19.837</v>
      </c>
      <c r="AQ96" s="5">
        <f t="shared" si="48"/>
        <v>0.35361261000835098</v>
      </c>
      <c r="AR96" s="5">
        <f t="shared" si="49"/>
        <v>0.39484160157960524</v>
      </c>
      <c r="AS96" s="5">
        <v>17.614999999999998</v>
      </c>
      <c r="AT96" s="5">
        <v>7.8933</v>
      </c>
      <c r="AU96" s="5">
        <f t="shared" si="50"/>
        <v>0.25833332111205781</v>
      </c>
      <c r="AV96" s="5">
        <f t="shared" si="51"/>
        <v>0.13278458525950299</v>
      </c>
    </row>
    <row r="97" spans="1:48" ht="20" customHeight="1" x14ac:dyDescent="0.15">
      <c r="A97" s="25">
        <v>14.390700000000001</v>
      </c>
      <c r="B97" s="4">
        <v>19.622699999999998</v>
      </c>
      <c r="C97" s="5">
        <f t="shared" si="28"/>
        <v>0.32302356902356905</v>
      </c>
      <c r="D97" s="5">
        <f t="shared" si="29"/>
        <v>0.25362844280379843</v>
      </c>
      <c r="E97" s="5">
        <v>14.390700000000001</v>
      </c>
      <c r="F97" s="5">
        <v>26.983499999999999</v>
      </c>
      <c r="G97" s="5">
        <f t="shared" si="30"/>
        <v>0.35074630503451237</v>
      </c>
      <c r="H97" s="5">
        <f t="shared" si="31"/>
        <v>0.28963565169229183</v>
      </c>
      <c r="I97" s="5">
        <v>14.817399999999999</v>
      </c>
      <c r="J97" s="5">
        <v>24.955400000000001</v>
      </c>
      <c r="K97" s="5">
        <f t="shared" si="32"/>
        <v>0.47236107214812167</v>
      </c>
      <c r="L97" s="5">
        <f t="shared" si="33"/>
        <v>0.40832174354107698</v>
      </c>
      <c r="M97" s="5">
        <v>14.817399999999999</v>
      </c>
      <c r="N97" s="5">
        <v>20.264399999999998</v>
      </c>
      <c r="O97" s="5">
        <f t="shared" si="34"/>
        <v>0.24415539048648505</v>
      </c>
      <c r="P97" s="5">
        <f t="shared" si="35"/>
        <v>0.25435165706883828</v>
      </c>
      <c r="Q97" s="5">
        <v>14.817399999999999</v>
      </c>
      <c r="R97" s="5">
        <v>7.2859999999999996</v>
      </c>
      <c r="S97" s="5">
        <f t="shared" si="36"/>
        <v>0.30519436382997567</v>
      </c>
      <c r="T97" s="5">
        <f t="shared" si="37"/>
        <v>6.6714280481998303E-2</v>
      </c>
      <c r="U97" s="5">
        <v>14.817399999999999</v>
      </c>
      <c r="V97" s="5">
        <v>5.8152999999999997</v>
      </c>
      <c r="W97" s="5">
        <f t="shared" si="38"/>
        <v>0.24802067536397809</v>
      </c>
      <c r="X97" s="5">
        <f t="shared" si="39"/>
        <v>7.9857239375346736E-2</v>
      </c>
      <c r="Y97" s="5">
        <v>20.364699999999999</v>
      </c>
      <c r="Z97" s="5">
        <v>0</v>
      </c>
      <c r="AA97" s="5">
        <f t="shared" si="40"/>
        <v>0.32982529448253189</v>
      </c>
      <c r="AB97" s="5">
        <f t="shared" si="41"/>
        <v>0</v>
      </c>
      <c r="AC97" s="5">
        <v>20.364699999999999</v>
      </c>
      <c r="AD97" s="5">
        <v>2.5122</v>
      </c>
      <c r="AE97" s="5">
        <f t="shared" si="42"/>
        <v>0.34306646810689884</v>
      </c>
      <c r="AF97" s="5">
        <f t="shared" si="43"/>
        <v>5.1392625172607787E-2</v>
      </c>
      <c r="AG97" s="5">
        <v>21.6448</v>
      </c>
      <c r="AH97" s="5">
        <v>49.661799999999999</v>
      </c>
      <c r="AI97" s="5">
        <f t="shared" si="44"/>
        <v>0.51648372625751648</v>
      </c>
      <c r="AJ97" s="5">
        <f t="shared" si="45"/>
        <v>0.58298214021585759</v>
      </c>
      <c r="AK97" s="5">
        <v>21.6448</v>
      </c>
      <c r="AL97" s="5">
        <v>53.4163</v>
      </c>
      <c r="AM97" s="5">
        <f t="shared" si="46"/>
        <v>0.33571414169144415</v>
      </c>
      <c r="AN97" s="5">
        <f t="shared" si="47"/>
        <v>0.65946049382716054</v>
      </c>
      <c r="AO97" s="5">
        <v>17.804400000000001</v>
      </c>
      <c r="AP97" s="5">
        <v>17.270399999999999</v>
      </c>
      <c r="AQ97" s="5">
        <f t="shared" si="48"/>
        <v>0.35741472345345926</v>
      </c>
      <c r="AR97" s="5">
        <f t="shared" si="49"/>
        <v>0.34375522487878279</v>
      </c>
      <c r="AS97" s="5">
        <v>17.804400000000001</v>
      </c>
      <c r="AT97" s="5">
        <v>6.4829999999999997</v>
      </c>
      <c r="AU97" s="5">
        <f t="shared" si="50"/>
        <v>0.26111097260332233</v>
      </c>
      <c r="AV97" s="5">
        <f t="shared" si="51"/>
        <v>0.10905989462422028</v>
      </c>
    </row>
    <row r="98" spans="1:48" ht="20" customHeight="1" x14ac:dyDescent="0.15">
      <c r="A98" s="25">
        <v>14.543799999999999</v>
      </c>
      <c r="B98" s="4">
        <v>19.5566</v>
      </c>
      <c r="C98" s="5">
        <f t="shared" si="28"/>
        <v>0.3264601571268238</v>
      </c>
      <c r="D98" s="5">
        <f t="shared" si="29"/>
        <v>0.25277408330845219</v>
      </c>
      <c r="E98" s="5">
        <v>14.543799999999999</v>
      </c>
      <c r="F98" s="5">
        <v>28.342700000000001</v>
      </c>
      <c r="G98" s="5">
        <f t="shared" si="30"/>
        <v>0.35447783020707407</v>
      </c>
      <c r="H98" s="5">
        <f t="shared" si="31"/>
        <v>0.30422504068112438</v>
      </c>
      <c r="I98" s="5">
        <v>14.975099999999999</v>
      </c>
      <c r="J98" s="5">
        <v>23.196200000000001</v>
      </c>
      <c r="K98" s="5">
        <f t="shared" si="32"/>
        <v>0.47738836040906885</v>
      </c>
      <c r="L98" s="5">
        <f t="shared" si="33"/>
        <v>0.37953760819411952</v>
      </c>
      <c r="M98" s="5">
        <v>14.975099999999999</v>
      </c>
      <c r="N98" s="5">
        <v>19.912099999999999</v>
      </c>
      <c r="O98" s="5">
        <f t="shared" si="34"/>
        <v>0.24675391013768691</v>
      </c>
      <c r="P98" s="5">
        <f t="shared" si="35"/>
        <v>0.24992971075977646</v>
      </c>
      <c r="Q98" s="5">
        <v>14.975099999999999</v>
      </c>
      <c r="R98" s="5">
        <v>11.521000000000001</v>
      </c>
      <c r="S98" s="5">
        <f t="shared" si="36"/>
        <v>0.30844251473202239</v>
      </c>
      <c r="T98" s="5">
        <f t="shared" si="37"/>
        <v>0.10549207046844669</v>
      </c>
      <c r="U98" s="5">
        <v>14.975099999999999</v>
      </c>
      <c r="V98" s="5">
        <v>5.9156000000000004</v>
      </c>
      <c r="W98" s="5">
        <f t="shared" si="38"/>
        <v>0.2506603328278314</v>
      </c>
      <c r="X98" s="5">
        <f t="shared" si="39"/>
        <v>8.1234585532784412E-2</v>
      </c>
      <c r="Y98" s="5">
        <v>20.581299999999999</v>
      </c>
      <c r="Z98" s="5">
        <v>0.1111</v>
      </c>
      <c r="AA98" s="5">
        <f t="shared" si="40"/>
        <v>0.33333333333333331</v>
      </c>
      <c r="AB98" s="5">
        <f t="shared" si="41"/>
        <v>2.1447876447876451E-3</v>
      </c>
      <c r="AC98" s="5">
        <v>20.581299999999999</v>
      </c>
      <c r="AD98" s="5">
        <v>4.1942000000000004</v>
      </c>
      <c r="AE98" s="5">
        <f t="shared" si="42"/>
        <v>0.34671534076360155</v>
      </c>
      <c r="AF98" s="5">
        <f t="shared" si="43"/>
        <v>8.580166726333556E-2</v>
      </c>
      <c r="AG98" s="5">
        <v>21.8751</v>
      </c>
      <c r="AH98" s="5">
        <v>59.313200000000002</v>
      </c>
      <c r="AI98" s="5">
        <f t="shared" si="44"/>
        <v>0.52197909706977186</v>
      </c>
      <c r="AJ98" s="5">
        <f t="shared" si="45"/>
        <v>0.69628036597648901</v>
      </c>
      <c r="AK98" s="5">
        <v>21.8751</v>
      </c>
      <c r="AL98" s="5">
        <v>48.691299999999998</v>
      </c>
      <c r="AM98" s="5">
        <f t="shared" si="46"/>
        <v>0.33928612973621886</v>
      </c>
      <c r="AN98" s="5">
        <f t="shared" si="47"/>
        <v>0.60112716049382708</v>
      </c>
      <c r="AO98" s="5">
        <v>17.9938</v>
      </c>
      <c r="AP98" s="5">
        <v>18.636399999999998</v>
      </c>
      <c r="AQ98" s="5">
        <f t="shared" si="48"/>
        <v>0.36121683689856748</v>
      </c>
      <c r="AR98" s="5">
        <f t="shared" si="49"/>
        <v>0.3709444988495314</v>
      </c>
      <c r="AS98" s="5">
        <v>17.9938</v>
      </c>
      <c r="AT98" s="5">
        <v>5.9352</v>
      </c>
      <c r="AU98" s="5">
        <f t="shared" si="50"/>
        <v>0.2638886240945868</v>
      </c>
      <c r="AV98" s="5">
        <f t="shared" si="51"/>
        <v>9.9844560631447199E-2</v>
      </c>
    </row>
    <row r="99" spans="1:48" ht="20" customHeight="1" x14ac:dyDescent="0.15">
      <c r="A99" s="25">
        <v>14.696899999999999</v>
      </c>
      <c r="B99" s="4">
        <v>18.5733</v>
      </c>
      <c r="C99" s="5">
        <f t="shared" si="28"/>
        <v>0.32989674523007856</v>
      </c>
      <c r="D99" s="5">
        <f t="shared" si="29"/>
        <v>0.24006467798660683</v>
      </c>
      <c r="E99" s="5">
        <v>14.696899999999999</v>
      </c>
      <c r="F99" s="5">
        <v>23.9419</v>
      </c>
      <c r="G99" s="5">
        <f t="shared" si="30"/>
        <v>0.35820935537963577</v>
      </c>
      <c r="H99" s="5">
        <f t="shared" si="31"/>
        <v>0.25698770764547529</v>
      </c>
      <c r="I99" s="5">
        <v>15.1327</v>
      </c>
      <c r="J99" s="5">
        <v>19.686800000000002</v>
      </c>
      <c r="K99" s="5">
        <f t="shared" ref="K99:K130" si="52">I99/31.3688</f>
        <v>0.4824124607890643</v>
      </c>
      <c r="L99" s="5">
        <f t="shared" ref="L99:L130" si="53">J99/61.117</f>
        <v>0.32211659603710918</v>
      </c>
      <c r="M99" s="5">
        <v>15.1327</v>
      </c>
      <c r="N99" s="5">
        <v>17.957100000000001</v>
      </c>
      <c r="O99" s="5">
        <f t="shared" si="34"/>
        <v>0.24935078202753738</v>
      </c>
      <c r="P99" s="5">
        <f t="shared" si="35"/>
        <v>0.22539123493174412</v>
      </c>
      <c r="Q99" s="5">
        <v>15.1327</v>
      </c>
      <c r="R99" s="5">
        <v>6.6130000000000004</v>
      </c>
      <c r="S99" s="5">
        <f t="shared" si="36"/>
        <v>0.31168860593153136</v>
      </c>
      <c r="T99" s="5">
        <f t="shared" si="37"/>
        <v>6.055195399772919E-2</v>
      </c>
      <c r="U99" s="5">
        <v>15.1327</v>
      </c>
      <c r="V99" s="5">
        <v>3.0371000000000001</v>
      </c>
      <c r="W99" s="5">
        <f t="shared" si="38"/>
        <v>0.2532983164442123</v>
      </c>
      <c r="X99" s="5">
        <f t="shared" si="39"/>
        <v>4.1706261363449106E-2</v>
      </c>
      <c r="Y99" s="5">
        <v>20.797999999999998</v>
      </c>
      <c r="Z99" s="5">
        <v>0.63990000000000002</v>
      </c>
      <c r="AA99" s="5">
        <f t="shared" si="40"/>
        <v>0.33684299177732535</v>
      </c>
      <c r="AB99" s="5">
        <f t="shared" si="41"/>
        <v>1.2353281853281854E-2</v>
      </c>
      <c r="AC99" s="5">
        <v>20.797999999999998</v>
      </c>
      <c r="AD99" s="5">
        <v>4.1181000000000001</v>
      </c>
      <c r="AE99" s="5">
        <f t="shared" si="42"/>
        <v>0.3503658980337192</v>
      </c>
      <c r="AF99" s="5">
        <f t="shared" si="43"/>
        <v>8.4244872909527951E-2</v>
      </c>
      <c r="AG99" s="5">
        <v>22.1053</v>
      </c>
      <c r="AH99" s="5">
        <v>56.874899999999997</v>
      </c>
      <c r="AI99" s="5">
        <f t="shared" ref="AI99:AI130" si="54">AG99/41.908</f>
        <v>0.52747208170277748</v>
      </c>
      <c r="AJ99" s="5">
        <f t="shared" ref="AJ99:AJ130" si="55">AH99/85.1858</f>
        <v>0.6676570508230244</v>
      </c>
      <c r="AK99" s="5">
        <v>22.1053</v>
      </c>
      <c r="AL99" s="5">
        <v>56.1143</v>
      </c>
      <c r="AM99" s="5">
        <f t="shared" si="46"/>
        <v>0.34285656676577653</v>
      </c>
      <c r="AN99" s="5">
        <f t="shared" si="47"/>
        <v>0.69276913580246913</v>
      </c>
      <c r="AO99" s="5">
        <v>18.183199999999999</v>
      </c>
      <c r="AP99" s="5">
        <v>15.7529</v>
      </c>
      <c r="AQ99" s="5">
        <f t="shared" si="48"/>
        <v>0.36501895034367571</v>
      </c>
      <c r="AR99" s="5">
        <f t="shared" si="49"/>
        <v>0.31355044943909682</v>
      </c>
      <c r="AS99" s="5">
        <v>18.183199999999999</v>
      </c>
      <c r="AT99" s="5">
        <v>10.68</v>
      </c>
      <c r="AU99" s="5">
        <f t="shared" si="50"/>
        <v>0.26666627558585126</v>
      </c>
      <c r="AV99" s="5">
        <f t="shared" si="51"/>
        <v>0.17966368572985847</v>
      </c>
    </row>
    <row r="100" spans="1:48" ht="20" customHeight="1" x14ac:dyDescent="0.15">
      <c r="A100" s="25">
        <v>14.85</v>
      </c>
      <c r="B100" s="4">
        <v>20.222200000000001</v>
      </c>
      <c r="C100" s="5">
        <f t="shared" si="28"/>
        <v>0.33333333333333337</v>
      </c>
      <c r="D100" s="5">
        <f t="shared" si="29"/>
        <v>0.26137713444464694</v>
      </c>
      <c r="E100" s="5">
        <v>14.85</v>
      </c>
      <c r="F100" s="5">
        <v>24.927499999999998</v>
      </c>
      <c r="G100" s="5">
        <f t="shared" si="30"/>
        <v>0.36194088055219747</v>
      </c>
      <c r="H100" s="5">
        <f t="shared" si="31"/>
        <v>0.26756694674744214</v>
      </c>
      <c r="I100" s="5">
        <v>15.2903</v>
      </c>
      <c r="J100" s="5">
        <v>21.664400000000001</v>
      </c>
      <c r="K100" s="5">
        <f t="shared" si="52"/>
        <v>0.4874365611690597</v>
      </c>
      <c r="L100" s="5">
        <f t="shared" si="53"/>
        <v>0.35447420521295225</v>
      </c>
      <c r="M100" s="5">
        <v>15.2903</v>
      </c>
      <c r="N100" s="5">
        <v>23.823899999999998</v>
      </c>
      <c r="O100" s="5">
        <f t="shared" si="34"/>
        <v>0.25194765391738783</v>
      </c>
      <c r="P100" s="5">
        <f t="shared" si="35"/>
        <v>0.29902925538591302</v>
      </c>
      <c r="Q100" s="5">
        <v>15.2903</v>
      </c>
      <c r="R100" s="5">
        <v>5.23</v>
      </c>
      <c r="S100" s="5">
        <f t="shared" si="36"/>
        <v>0.31493469713104033</v>
      </c>
      <c r="T100" s="5">
        <f t="shared" si="37"/>
        <v>4.7888510420100359E-2</v>
      </c>
      <c r="U100" s="5">
        <v>15.2903</v>
      </c>
      <c r="V100" s="5">
        <v>2.5586000000000002</v>
      </c>
      <c r="W100" s="5">
        <f t="shared" si="38"/>
        <v>0.25593630006059326</v>
      </c>
      <c r="X100" s="5">
        <f t="shared" si="39"/>
        <v>3.5135372666201599E-2</v>
      </c>
      <c r="Y100" s="5">
        <v>21.014600000000002</v>
      </c>
      <c r="Z100" s="5">
        <v>0.4632</v>
      </c>
      <c r="AA100" s="5">
        <f t="shared" si="40"/>
        <v>0.34035103062812688</v>
      </c>
      <c r="AB100" s="5">
        <f t="shared" si="41"/>
        <v>8.9420849420849425E-3</v>
      </c>
      <c r="AC100" s="5">
        <v>21.014600000000002</v>
      </c>
      <c r="AD100" s="5">
        <v>3.2658</v>
      </c>
      <c r="AE100" s="5">
        <f t="shared" si="42"/>
        <v>0.35401477069042198</v>
      </c>
      <c r="AF100" s="5">
        <f t="shared" si="43"/>
        <v>6.6809185291259648E-2</v>
      </c>
      <c r="AG100" s="5">
        <v>22.335599999999999</v>
      </c>
      <c r="AH100" s="5">
        <v>44.602200000000003</v>
      </c>
      <c r="AI100" s="5">
        <f t="shared" si="54"/>
        <v>0.53296745251503286</v>
      </c>
      <c r="AJ100" s="5">
        <f t="shared" si="55"/>
        <v>0.52358726454409077</v>
      </c>
      <c r="AK100" s="5">
        <v>22.335599999999999</v>
      </c>
      <c r="AL100" s="5">
        <v>53.4788</v>
      </c>
      <c r="AM100" s="5">
        <f t="shared" si="46"/>
        <v>0.34642855481055124</v>
      </c>
      <c r="AN100" s="5">
        <f t="shared" si="47"/>
        <v>0.6602320987654321</v>
      </c>
      <c r="AO100" s="5">
        <v>18.372599999999998</v>
      </c>
      <c r="AP100" s="5">
        <v>18.691600000000001</v>
      </c>
      <c r="AQ100" s="5">
        <f t="shared" si="48"/>
        <v>0.36882106378878393</v>
      </c>
      <c r="AR100" s="5">
        <f t="shared" si="49"/>
        <v>0.37204321621643144</v>
      </c>
      <c r="AS100" s="5">
        <v>18.372599999999998</v>
      </c>
      <c r="AT100" s="5">
        <v>12.1226</v>
      </c>
      <c r="AU100" s="5">
        <f t="shared" si="50"/>
        <v>0.26944392707711573</v>
      </c>
      <c r="AV100" s="5">
        <f t="shared" si="51"/>
        <v>0.20393174125737665</v>
      </c>
    </row>
    <row r="101" spans="1:48" ht="20" customHeight="1" x14ac:dyDescent="0.15">
      <c r="A101" s="25">
        <v>15.0031</v>
      </c>
      <c r="B101" s="4">
        <v>20.0274</v>
      </c>
      <c r="C101" s="5">
        <f t="shared" si="28"/>
        <v>0.33676992143658813</v>
      </c>
      <c r="D101" s="5">
        <f t="shared" si="29"/>
        <v>0.25885929435851301</v>
      </c>
      <c r="E101" s="5">
        <v>15.0031</v>
      </c>
      <c r="F101" s="5">
        <v>24.029900000000001</v>
      </c>
      <c r="G101" s="5">
        <f t="shared" si="30"/>
        <v>0.36567240572475923</v>
      </c>
      <c r="H101" s="5">
        <f t="shared" si="31"/>
        <v>0.25793228256529377</v>
      </c>
      <c r="I101" s="5">
        <v>15.448</v>
      </c>
      <c r="J101" s="5">
        <v>23.369</v>
      </c>
      <c r="K101" s="5">
        <f t="shared" si="52"/>
        <v>0.49246384943000687</v>
      </c>
      <c r="L101" s="5">
        <f t="shared" si="53"/>
        <v>0.38236497210268827</v>
      </c>
      <c r="M101" s="5">
        <v>15.448</v>
      </c>
      <c r="N101" s="5">
        <v>22.822800000000001</v>
      </c>
      <c r="O101" s="5">
        <f t="shared" si="34"/>
        <v>0.25454617356858972</v>
      </c>
      <c r="P101" s="5">
        <f t="shared" si="35"/>
        <v>0.28646379853095488</v>
      </c>
      <c r="Q101" s="5">
        <v>15.448</v>
      </c>
      <c r="R101" s="5">
        <v>3.7519999999999998</v>
      </c>
      <c r="S101" s="5">
        <f t="shared" si="36"/>
        <v>0.31818284803308705</v>
      </c>
      <c r="T101" s="5">
        <f t="shared" si="37"/>
        <v>3.4355199062374095E-2</v>
      </c>
      <c r="U101" s="5">
        <v>15.448</v>
      </c>
      <c r="V101" s="5">
        <v>2.8580999999999999</v>
      </c>
      <c r="W101" s="5">
        <f t="shared" si="38"/>
        <v>0.25857595752444651</v>
      </c>
      <c r="X101" s="5">
        <f t="shared" si="39"/>
        <v>3.9248185967822556E-2</v>
      </c>
      <c r="Y101" s="5">
        <v>21.231300000000001</v>
      </c>
      <c r="Z101" s="5">
        <v>2.6947000000000001</v>
      </c>
      <c r="AA101" s="5">
        <f t="shared" si="40"/>
        <v>0.34386068907211892</v>
      </c>
      <c r="AB101" s="5">
        <f t="shared" si="41"/>
        <v>5.2021235521235526E-2</v>
      </c>
      <c r="AC101" s="5">
        <v>21.231300000000001</v>
      </c>
      <c r="AD101" s="5">
        <v>3.2416</v>
      </c>
      <c r="AE101" s="5">
        <f t="shared" si="42"/>
        <v>0.35766532796053963</v>
      </c>
      <c r="AF101" s="5">
        <f t="shared" si="43"/>
        <v>6.6314120595305073E-2</v>
      </c>
      <c r="AG101" s="5">
        <v>22.565899999999999</v>
      </c>
      <c r="AH101" s="5">
        <v>40.414200000000001</v>
      </c>
      <c r="AI101" s="5">
        <f t="shared" si="54"/>
        <v>0.53846282332728834</v>
      </c>
      <c r="AJ101" s="5">
        <f t="shared" si="55"/>
        <v>0.47442414111272069</v>
      </c>
      <c r="AK101" s="5">
        <v>22.565899999999999</v>
      </c>
      <c r="AL101" s="5">
        <v>56.65</v>
      </c>
      <c r="AM101" s="5">
        <f t="shared" si="46"/>
        <v>0.35000054285532595</v>
      </c>
      <c r="AN101" s="5">
        <f t="shared" si="47"/>
        <v>0.69938271604938274</v>
      </c>
      <c r="AO101" s="5">
        <v>18.562000000000001</v>
      </c>
      <c r="AP101" s="5">
        <v>18.6465</v>
      </c>
      <c r="AQ101" s="5">
        <f t="shared" si="48"/>
        <v>0.37262317723389221</v>
      </c>
      <c r="AR101" s="5">
        <f t="shared" si="49"/>
        <v>0.37114553228079394</v>
      </c>
      <c r="AS101" s="5">
        <v>18.562000000000001</v>
      </c>
      <c r="AT101" s="5">
        <v>10.7193</v>
      </c>
      <c r="AU101" s="5">
        <f t="shared" si="50"/>
        <v>0.27222157856838025</v>
      </c>
      <c r="AV101" s="5">
        <f t="shared" si="51"/>
        <v>0.18032480771948242</v>
      </c>
    </row>
    <row r="102" spans="1:48" ht="20" customHeight="1" x14ac:dyDescent="0.15">
      <c r="A102" s="25">
        <v>15.1562</v>
      </c>
      <c r="B102" s="4">
        <v>20.816500000000001</v>
      </c>
      <c r="C102" s="5">
        <f t="shared" si="28"/>
        <v>0.34020650953984288</v>
      </c>
      <c r="D102" s="5">
        <f t="shared" si="29"/>
        <v>0.26905861474849391</v>
      </c>
      <c r="E102" s="5">
        <v>15.1562</v>
      </c>
      <c r="F102" s="5">
        <v>22.944400000000002</v>
      </c>
      <c r="G102" s="5">
        <f t="shared" si="30"/>
        <v>0.36940393089732093</v>
      </c>
      <c r="H102" s="5">
        <f t="shared" si="31"/>
        <v>0.24628073625321478</v>
      </c>
      <c r="I102" s="5">
        <v>15.605600000000001</v>
      </c>
      <c r="J102" s="5">
        <v>27.5246</v>
      </c>
      <c r="K102" s="5">
        <f t="shared" si="52"/>
        <v>0.49748794981000233</v>
      </c>
      <c r="L102" s="5">
        <f t="shared" si="53"/>
        <v>0.45035914720945075</v>
      </c>
      <c r="M102" s="5">
        <v>15.605600000000001</v>
      </c>
      <c r="N102" s="5">
        <v>18.644100000000002</v>
      </c>
      <c r="O102" s="5">
        <f t="shared" si="34"/>
        <v>0.25714304545844019</v>
      </c>
      <c r="P102" s="5">
        <f t="shared" si="35"/>
        <v>0.23401421850916523</v>
      </c>
      <c r="Q102" s="5">
        <v>15.605600000000001</v>
      </c>
      <c r="R102" s="5">
        <v>3.3879999999999999</v>
      </c>
      <c r="S102" s="5">
        <f t="shared" si="36"/>
        <v>0.32142893923259608</v>
      </c>
      <c r="T102" s="5">
        <f t="shared" si="37"/>
        <v>3.10222319891587E-2</v>
      </c>
      <c r="U102" s="5">
        <v>15.605600000000001</v>
      </c>
      <c r="V102" s="5">
        <v>4.1558999999999999</v>
      </c>
      <c r="W102" s="5">
        <f t="shared" si="38"/>
        <v>0.26121394114082747</v>
      </c>
      <c r="X102" s="5">
        <f t="shared" si="39"/>
        <v>5.706991919935403E-2</v>
      </c>
      <c r="Y102" s="5">
        <v>21.447900000000001</v>
      </c>
      <c r="Z102" s="5">
        <v>1.2776000000000001</v>
      </c>
      <c r="AA102" s="5">
        <f t="shared" si="40"/>
        <v>0.34736872792292034</v>
      </c>
      <c r="AB102" s="5">
        <f t="shared" si="41"/>
        <v>2.4664092664092668E-2</v>
      </c>
      <c r="AC102" s="5">
        <v>21.447900000000001</v>
      </c>
      <c r="AD102" s="5">
        <v>2.3228</v>
      </c>
      <c r="AE102" s="5">
        <f t="shared" si="42"/>
        <v>0.3613142006172424</v>
      </c>
      <c r="AF102" s="5">
        <f t="shared" si="43"/>
        <v>4.7518027924103715E-2</v>
      </c>
      <c r="AG102" s="5">
        <v>22.796099999999999</v>
      </c>
      <c r="AH102" s="5">
        <v>32.185000000000002</v>
      </c>
      <c r="AI102" s="5">
        <f t="shared" si="54"/>
        <v>0.54395580796029397</v>
      </c>
      <c r="AJ102" s="5">
        <f t="shared" si="55"/>
        <v>0.37782118616013471</v>
      </c>
      <c r="AK102" s="5">
        <v>22.796099999999999</v>
      </c>
      <c r="AL102" s="5">
        <v>47.208399999999997</v>
      </c>
      <c r="AM102" s="5">
        <f t="shared" si="46"/>
        <v>0.35357097988488362</v>
      </c>
      <c r="AN102" s="5">
        <f t="shared" si="47"/>
        <v>0.58281975308641976</v>
      </c>
      <c r="AO102" s="5">
        <v>18.7514</v>
      </c>
      <c r="AP102" s="5">
        <v>19.6492</v>
      </c>
      <c r="AQ102" s="5">
        <f t="shared" si="48"/>
        <v>0.37642529067900043</v>
      </c>
      <c r="AR102" s="5">
        <f t="shared" si="49"/>
        <v>0.39110357401613044</v>
      </c>
      <c r="AS102" s="5">
        <v>18.7514</v>
      </c>
      <c r="AT102" s="5">
        <v>15.615</v>
      </c>
      <c r="AU102" s="5">
        <f t="shared" si="50"/>
        <v>0.27499923005964472</v>
      </c>
      <c r="AV102" s="5">
        <f t="shared" si="51"/>
        <v>0.26268243938873975</v>
      </c>
    </row>
    <row r="103" spans="1:48" ht="20" customHeight="1" x14ac:dyDescent="0.15">
      <c r="A103" s="25">
        <v>15.3093</v>
      </c>
      <c r="B103" s="4">
        <v>22.338100000000001</v>
      </c>
      <c r="C103" s="5">
        <f t="shared" si="28"/>
        <v>0.34364309764309769</v>
      </c>
      <c r="D103" s="5">
        <f t="shared" si="29"/>
        <v>0.28872568597570825</v>
      </c>
      <c r="E103" s="5">
        <v>15.3093</v>
      </c>
      <c r="F103" s="5">
        <v>26.0381</v>
      </c>
      <c r="G103" s="5">
        <f t="shared" si="30"/>
        <v>0.37313545606988263</v>
      </c>
      <c r="H103" s="5">
        <f t="shared" si="31"/>
        <v>0.27948791158778752</v>
      </c>
      <c r="I103" s="5">
        <v>15.763199999999999</v>
      </c>
      <c r="J103" s="5">
        <v>26.936499999999999</v>
      </c>
      <c r="K103" s="5">
        <f t="shared" si="52"/>
        <v>0.50251205018999767</v>
      </c>
      <c r="L103" s="5">
        <f t="shared" si="53"/>
        <v>0.44073661992571622</v>
      </c>
      <c r="M103" s="5">
        <v>15.763199999999999</v>
      </c>
      <c r="N103" s="5">
        <v>17.610900000000001</v>
      </c>
      <c r="O103" s="5">
        <f t="shared" si="34"/>
        <v>0.25973991734829061</v>
      </c>
      <c r="P103" s="5">
        <f t="shared" si="35"/>
        <v>0.22104585368792581</v>
      </c>
      <c r="Q103" s="5">
        <v>15.763199999999999</v>
      </c>
      <c r="R103" s="5">
        <v>3.6880000000000002</v>
      </c>
      <c r="S103" s="5">
        <f t="shared" si="36"/>
        <v>0.32467503043210499</v>
      </c>
      <c r="T103" s="5">
        <f t="shared" si="37"/>
        <v>3.3769182873676883E-2</v>
      </c>
      <c r="U103" s="5">
        <v>15.763199999999999</v>
      </c>
      <c r="V103" s="5">
        <v>2.5041000000000002</v>
      </c>
      <c r="W103" s="5">
        <f t="shared" si="38"/>
        <v>0.26385192475720842</v>
      </c>
      <c r="X103" s="5">
        <f t="shared" si="39"/>
        <v>3.4386964235689606E-2</v>
      </c>
      <c r="Y103" s="5">
        <v>21.6645</v>
      </c>
      <c r="Z103" s="5">
        <v>0.48259999999999997</v>
      </c>
      <c r="AA103" s="5">
        <f t="shared" si="40"/>
        <v>0.35087676677372182</v>
      </c>
      <c r="AB103" s="5">
        <f t="shared" si="41"/>
        <v>9.3166023166023158E-3</v>
      </c>
      <c r="AC103" s="5">
        <v>21.6645</v>
      </c>
      <c r="AD103" s="5">
        <v>2.8197000000000001</v>
      </c>
      <c r="AE103" s="5">
        <f t="shared" si="42"/>
        <v>0.36496307327394512</v>
      </c>
      <c r="AF103" s="5">
        <f t="shared" si="43"/>
        <v>5.7683219966245591E-2</v>
      </c>
      <c r="AG103" s="5">
        <v>23.026399999999999</v>
      </c>
      <c r="AH103" s="5">
        <v>44.440899999999999</v>
      </c>
      <c r="AI103" s="5">
        <f t="shared" si="54"/>
        <v>0.54945117877254934</v>
      </c>
      <c r="AJ103" s="5">
        <f t="shared" si="55"/>
        <v>0.52169375647114891</v>
      </c>
      <c r="AK103" s="5">
        <v>23.026399999999999</v>
      </c>
      <c r="AL103" s="5">
        <v>36.4694</v>
      </c>
      <c r="AM103" s="5">
        <f t="shared" si="46"/>
        <v>0.35714296792965833</v>
      </c>
      <c r="AN103" s="5">
        <f t="shared" si="47"/>
        <v>0.45023950617283953</v>
      </c>
      <c r="AO103" s="5">
        <v>18.940899999999999</v>
      </c>
      <c r="AP103" s="5">
        <v>19.140999999999998</v>
      </c>
      <c r="AQ103" s="5">
        <f t="shared" si="48"/>
        <v>0.38022941157576923</v>
      </c>
      <c r="AR103" s="5">
        <f t="shared" si="49"/>
        <v>0.38098820869260591</v>
      </c>
      <c r="AS103" s="5">
        <v>18.940899999999999</v>
      </c>
      <c r="AT103" s="5">
        <v>15.592599999999999</v>
      </c>
      <c r="AU103" s="5">
        <f t="shared" si="50"/>
        <v>0.27777834810396684</v>
      </c>
      <c r="AV103" s="5">
        <f t="shared" si="51"/>
        <v>0.26230561667709656</v>
      </c>
    </row>
    <row r="104" spans="1:48" ht="20" customHeight="1" x14ac:dyDescent="0.15">
      <c r="A104" s="25">
        <v>15.462400000000001</v>
      </c>
      <c r="B104" s="4">
        <v>22.3049</v>
      </c>
      <c r="C104" s="5">
        <f t="shared" si="28"/>
        <v>0.34707968574635245</v>
      </c>
      <c r="D104" s="5">
        <f t="shared" si="29"/>
        <v>0.28829656743946774</v>
      </c>
      <c r="E104" s="5">
        <v>15.462400000000001</v>
      </c>
      <c r="F104" s="5">
        <v>25.658200000000001</v>
      </c>
      <c r="G104" s="5">
        <f t="shared" si="30"/>
        <v>0.37686698124244439</v>
      </c>
      <c r="H104" s="5">
        <f t="shared" si="31"/>
        <v>0.27541013872370756</v>
      </c>
      <c r="I104" s="5">
        <v>15.9209</v>
      </c>
      <c r="J104" s="5">
        <v>25.085799999999999</v>
      </c>
      <c r="K104" s="5">
        <f t="shared" si="52"/>
        <v>0.5075393384509449</v>
      </c>
      <c r="L104" s="5">
        <f t="shared" si="53"/>
        <v>0.41045535612022843</v>
      </c>
      <c r="M104" s="5">
        <v>15.9209</v>
      </c>
      <c r="N104" s="5">
        <v>13.4041</v>
      </c>
      <c r="O104" s="5">
        <f t="shared" si="34"/>
        <v>0.2623384369994925</v>
      </c>
      <c r="P104" s="5">
        <f t="shared" si="35"/>
        <v>0.16824357230001455</v>
      </c>
      <c r="Q104" s="5">
        <v>15.9209</v>
      </c>
      <c r="R104" s="5">
        <v>3.2370000000000001</v>
      </c>
      <c r="S104" s="5">
        <f t="shared" si="36"/>
        <v>0.32792318133415171</v>
      </c>
      <c r="T104" s="5">
        <f t="shared" si="37"/>
        <v>2.9639600043951213E-2</v>
      </c>
      <c r="U104" s="5">
        <v>15.9209</v>
      </c>
      <c r="V104" s="5">
        <v>4.4398</v>
      </c>
      <c r="W104" s="5">
        <f t="shared" si="38"/>
        <v>0.26649158222106167</v>
      </c>
      <c r="X104" s="5">
        <f t="shared" si="39"/>
        <v>6.0968509170406415E-2</v>
      </c>
      <c r="Y104" s="5">
        <v>21.8812</v>
      </c>
      <c r="Z104" s="5">
        <v>0.79300000000000004</v>
      </c>
      <c r="AA104" s="5">
        <f t="shared" si="40"/>
        <v>0.35438642521771385</v>
      </c>
      <c r="AB104" s="5">
        <f t="shared" si="41"/>
        <v>1.5308880308880311E-2</v>
      </c>
      <c r="AC104" s="5">
        <v>21.8812</v>
      </c>
      <c r="AD104" s="5">
        <v>0.99429999999999996</v>
      </c>
      <c r="AE104" s="5">
        <f t="shared" si="42"/>
        <v>0.36861363054406276</v>
      </c>
      <c r="AF104" s="5">
        <f t="shared" si="43"/>
        <v>2.0340612693704289E-2</v>
      </c>
      <c r="AG104" s="5">
        <v>23.256599999999999</v>
      </c>
      <c r="AH104" s="5">
        <v>49.656999999999996</v>
      </c>
      <c r="AI104" s="5">
        <f t="shared" si="54"/>
        <v>0.55494416340555497</v>
      </c>
      <c r="AJ104" s="5">
        <f t="shared" si="55"/>
        <v>0.58292579279645196</v>
      </c>
      <c r="AK104" s="5">
        <v>23.256599999999999</v>
      </c>
      <c r="AL104" s="5">
        <v>36.064300000000003</v>
      </c>
      <c r="AM104" s="5">
        <f t="shared" si="46"/>
        <v>0.36071340495921606</v>
      </c>
      <c r="AN104" s="5">
        <f t="shared" si="47"/>
        <v>0.44523827160493828</v>
      </c>
      <c r="AO104" s="5">
        <v>19.130299999999998</v>
      </c>
      <c r="AP104" s="5">
        <v>14.666600000000001</v>
      </c>
      <c r="AQ104" s="5">
        <f t="shared" si="48"/>
        <v>0.38403152502087745</v>
      </c>
      <c r="AR104" s="5">
        <f t="shared" si="49"/>
        <v>0.2919284082133104</v>
      </c>
      <c r="AS104" s="5">
        <v>19.130299999999998</v>
      </c>
      <c r="AT104" s="5">
        <v>19.736499999999999</v>
      </c>
      <c r="AU104" s="5">
        <f t="shared" si="50"/>
        <v>0.28055599959523131</v>
      </c>
      <c r="AV104" s="5">
        <f t="shared" si="51"/>
        <v>0.33201613608683073</v>
      </c>
    </row>
    <row r="105" spans="1:48" ht="20" customHeight="1" x14ac:dyDescent="0.15">
      <c r="A105" s="25">
        <v>15.615500000000001</v>
      </c>
      <c r="B105" s="4">
        <v>19.693200000000001</v>
      </c>
      <c r="C105" s="5">
        <f t="shared" si="28"/>
        <v>0.35051627384960721</v>
      </c>
      <c r="D105" s="5">
        <f t="shared" si="29"/>
        <v>0.25453967343045369</v>
      </c>
      <c r="E105" s="5">
        <v>15.615500000000001</v>
      </c>
      <c r="F105" s="5">
        <v>22.323699999999999</v>
      </c>
      <c r="G105" s="5">
        <f t="shared" si="30"/>
        <v>0.38059850641500609</v>
      </c>
      <c r="H105" s="5">
        <f t="shared" si="31"/>
        <v>0.23961826292672245</v>
      </c>
      <c r="I105" s="5">
        <v>16.078499999999998</v>
      </c>
      <c r="J105" s="5">
        <v>23.07</v>
      </c>
      <c r="K105" s="5">
        <f t="shared" si="52"/>
        <v>0.51256343883094024</v>
      </c>
      <c r="L105" s="5">
        <f t="shared" si="53"/>
        <v>0.37747271626552353</v>
      </c>
      <c r="M105" s="5">
        <v>16.078499999999998</v>
      </c>
      <c r="N105" s="5">
        <v>11.6332</v>
      </c>
      <c r="O105" s="5">
        <f t="shared" si="34"/>
        <v>0.26493530888934291</v>
      </c>
      <c r="P105" s="5">
        <f t="shared" si="35"/>
        <v>0.14601585524433042</v>
      </c>
      <c r="Q105" s="5">
        <v>16.078499999999998</v>
      </c>
      <c r="R105" s="5">
        <v>2.0169999999999999</v>
      </c>
      <c r="S105" s="5">
        <f t="shared" si="36"/>
        <v>0.33116927253366069</v>
      </c>
      <c r="T105" s="5">
        <f t="shared" si="37"/>
        <v>1.8468666446910594E-2</v>
      </c>
      <c r="U105" s="5">
        <v>16.078499999999998</v>
      </c>
      <c r="V105" s="5">
        <v>3.4171999999999998</v>
      </c>
      <c r="W105" s="5">
        <f t="shared" si="38"/>
        <v>0.26912956583744257</v>
      </c>
      <c r="X105" s="5">
        <f t="shared" si="39"/>
        <v>4.6925895206341002E-2</v>
      </c>
      <c r="Y105" s="5">
        <v>22.097799999999999</v>
      </c>
      <c r="Z105" s="5">
        <v>0.88090000000000002</v>
      </c>
      <c r="AA105" s="5">
        <f t="shared" si="40"/>
        <v>0.35789446406851527</v>
      </c>
      <c r="AB105" s="5">
        <f t="shared" si="41"/>
        <v>1.7005791505791509E-2</v>
      </c>
      <c r="AC105" s="5">
        <v>22.097799999999999</v>
      </c>
      <c r="AD105" s="5">
        <v>1.8774</v>
      </c>
      <c r="AE105" s="5">
        <f t="shared" si="42"/>
        <v>0.37226250320076548</v>
      </c>
      <c r="AF105" s="5">
        <f t="shared" si="43"/>
        <v>3.8406382652278422E-2</v>
      </c>
      <c r="AG105" s="5">
        <v>23.486899999999999</v>
      </c>
      <c r="AH105" s="5">
        <v>33.023699999999998</v>
      </c>
      <c r="AI105" s="5">
        <f t="shared" si="54"/>
        <v>0.56043953421781034</v>
      </c>
      <c r="AJ105" s="5">
        <f t="shared" si="55"/>
        <v>0.38766672379668909</v>
      </c>
      <c r="AK105" s="5">
        <v>23.486899999999999</v>
      </c>
      <c r="AL105" s="5">
        <v>43.75</v>
      </c>
      <c r="AM105" s="5">
        <f t="shared" si="46"/>
        <v>0.36428539300399077</v>
      </c>
      <c r="AN105" s="5">
        <f t="shared" si="47"/>
        <v>0.54012345679012341</v>
      </c>
      <c r="AO105" s="5">
        <v>19.319700000000001</v>
      </c>
      <c r="AP105" s="5">
        <v>16.13</v>
      </c>
      <c r="AQ105" s="5">
        <f t="shared" si="48"/>
        <v>0.38783363846598579</v>
      </c>
      <c r="AR105" s="5">
        <f t="shared" si="49"/>
        <v>0.32105636101623392</v>
      </c>
      <c r="AS105" s="5">
        <v>19.319700000000001</v>
      </c>
      <c r="AT105" s="5">
        <v>26.04</v>
      </c>
      <c r="AU105" s="5">
        <f t="shared" si="50"/>
        <v>0.28333365108649583</v>
      </c>
      <c r="AV105" s="5">
        <f t="shared" si="51"/>
        <v>0.43805640228516057</v>
      </c>
    </row>
    <row r="106" spans="1:48" ht="20" customHeight="1" x14ac:dyDescent="0.15">
      <c r="A106" s="25">
        <v>15.7685</v>
      </c>
      <c r="B106" s="4">
        <v>17.2437</v>
      </c>
      <c r="C106" s="5">
        <f t="shared" si="28"/>
        <v>0.35395061728395061</v>
      </c>
      <c r="D106" s="5">
        <f t="shared" si="29"/>
        <v>0.22287925612560247</v>
      </c>
      <c r="E106" s="5">
        <v>15.7685</v>
      </c>
      <c r="F106" s="5">
        <v>21.511500000000002</v>
      </c>
      <c r="G106" s="5">
        <f t="shared" si="30"/>
        <v>0.38432759427524082</v>
      </c>
      <c r="H106" s="5">
        <f t="shared" si="31"/>
        <v>0.23090026576903427</v>
      </c>
      <c r="I106" s="5">
        <v>16.2361</v>
      </c>
      <c r="J106" s="5">
        <v>21.680700000000002</v>
      </c>
      <c r="K106" s="5">
        <f t="shared" si="52"/>
        <v>0.5175875392109357</v>
      </c>
      <c r="L106" s="5">
        <f t="shared" si="53"/>
        <v>0.3547409067853462</v>
      </c>
      <c r="M106" s="5">
        <v>16.2361</v>
      </c>
      <c r="N106" s="5">
        <v>15.704000000000001</v>
      </c>
      <c r="O106" s="5">
        <f t="shared" si="34"/>
        <v>0.26753218077919338</v>
      </c>
      <c r="P106" s="5">
        <f t="shared" si="35"/>
        <v>0.19711111222681335</v>
      </c>
      <c r="Q106" s="5">
        <v>16.2361</v>
      </c>
      <c r="R106" s="5">
        <v>1.909</v>
      </c>
      <c r="S106" s="5">
        <f t="shared" si="36"/>
        <v>0.33441536373316966</v>
      </c>
      <c r="T106" s="5">
        <f t="shared" si="37"/>
        <v>1.7479764128484048E-2</v>
      </c>
      <c r="U106" s="5">
        <v>16.2361</v>
      </c>
      <c r="V106" s="5">
        <v>3.8833000000000002</v>
      </c>
      <c r="W106" s="5">
        <f t="shared" si="38"/>
        <v>0.27176754945382359</v>
      </c>
      <c r="X106" s="5">
        <f t="shared" si="39"/>
        <v>5.3326503820316062E-2</v>
      </c>
      <c r="Y106" s="5">
        <v>22.314499999999999</v>
      </c>
      <c r="Z106" s="5">
        <v>5.2900000000000003E-2</v>
      </c>
      <c r="AA106" s="5">
        <f t="shared" si="40"/>
        <v>0.36140412251250731</v>
      </c>
      <c r="AB106" s="5">
        <f t="shared" si="41"/>
        <v>1.0212355212355214E-3</v>
      </c>
      <c r="AC106" s="5">
        <v>22.314499999999999</v>
      </c>
      <c r="AD106" s="5">
        <v>1.0213000000000001</v>
      </c>
      <c r="AE106" s="5">
        <f t="shared" si="42"/>
        <v>0.37591306047088313</v>
      </c>
      <c r="AF106" s="5">
        <f t="shared" si="43"/>
        <v>2.0892957602413952E-2</v>
      </c>
      <c r="AG106" s="5">
        <v>23.717199999999998</v>
      </c>
      <c r="AH106" s="5">
        <v>40.714300000000001</v>
      </c>
      <c r="AI106" s="5">
        <f t="shared" si="54"/>
        <v>0.56593490503006583</v>
      </c>
      <c r="AJ106" s="5">
        <f t="shared" si="55"/>
        <v>0.4779470287301405</v>
      </c>
      <c r="AK106" s="5">
        <v>23.717199999999998</v>
      </c>
      <c r="AL106" s="5">
        <v>40.9268</v>
      </c>
      <c r="AM106" s="5">
        <f t="shared" si="46"/>
        <v>0.36785738104876542</v>
      </c>
      <c r="AN106" s="5">
        <f t="shared" si="47"/>
        <v>0.50526913580246913</v>
      </c>
      <c r="AO106" s="5">
        <v>19.5091</v>
      </c>
      <c r="AP106" s="5">
        <v>18.584099999999999</v>
      </c>
      <c r="AQ106" s="5">
        <f t="shared" si="48"/>
        <v>0.39163575191109401</v>
      </c>
      <c r="AR106" s="5">
        <f t="shared" si="49"/>
        <v>0.36990350395299398</v>
      </c>
      <c r="AS106" s="5">
        <v>19.5091</v>
      </c>
      <c r="AT106" s="5">
        <v>19.9819</v>
      </c>
      <c r="AU106" s="5">
        <f t="shared" si="50"/>
        <v>0.2861113025777603</v>
      </c>
      <c r="AV106" s="5">
        <f t="shared" si="51"/>
        <v>0.33614436347242127</v>
      </c>
    </row>
    <row r="107" spans="1:48" ht="20" customHeight="1" x14ac:dyDescent="0.15">
      <c r="A107" s="25">
        <v>15.9216</v>
      </c>
      <c r="B107" s="4">
        <v>19.3645</v>
      </c>
      <c r="C107" s="5">
        <f t="shared" si="28"/>
        <v>0.35738720538720542</v>
      </c>
      <c r="D107" s="5">
        <f t="shared" si="29"/>
        <v>0.25029114141653058</v>
      </c>
      <c r="E107" s="5">
        <v>15.9216</v>
      </c>
      <c r="F107" s="5">
        <v>22.677199999999999</v>
      </c>
      <c r="G107" s="5">
        <f t="shared" si="30"/>
        <v>0.38805911944780253</v>
      </c>
      <c r="H107" s="5">
        <f t="shared" si="31"/>
        <v>0.24341266331485686</v>
      </c>
      <c r="I107" s="5">
        <v>16.393699999999999</v>
      </c>
      <c r="J107" s="5">
        <v>21.554600000000001</v>
      </c>
      <c r="K107" s="5">
        <f t="shared" si="52"/>
        <v>0.52261163959093104</v>
      </c>
      <c r="L107" s="5">
        <f t="shared" si="53"/>
        <v>0.35267765106271581</v>
      </c>
      <c r="M107" s="5">
        <v>16.393699999999999</v>
      </c>
      <c r="N107" s="5">
        <v>14.754899999999999</v>
      </c>
      <c r="O107" s="5">
        <f t="shared" si="34"/>
        <v>0.2701290526690438</v>
      </c>
      <c r="P107" s="5">
        <f t="shared" si="35"/>
        <v>0.18519834117393072</v>
      </c>
      <c r="Q107" s="5">
        <v>16.393699999999999</v>
      </c>
      <c r="R107" s="5">
        <v>2.5289999999999999</v>
      </c>
      <c r="S107" s="5">
        <f t="shared" si="36"/>
        <v>0.33766145493267863</v>
      </c>
      <c r="T107" s="5">
        <f t="shared" si="37"/>
        <v>2.3156795956488296E-2</v>
      </c>
      <c r="U107" s="5">
        <v>16.393699999999999</v>
      </c>
      <c r="V107" s="5">
        <v>3.0207999999999999</v>
      </c>
      <c r="W107" s="5">
        <f t="shared" si="38"/>
        <v>0.27440553307020449</v>
      </c>
      <c r="X107" s="5">
        <f t="shared" si="39"/>
        <v>4.1482425447534506E-2</v>
      </c>
      <c r="Y107" s="5">
        <v>22.531099999999999</v>
      </c>
      <c r="Z107" s="5">
        <v>0.62809999999999999</v>
      </c>
      <c r="AA107" s="5">
        <f t="shared" si="40"/>
        <v>0.36491216136330878</v>
      </c>
      <c r="AB107" s="5">
        <f t="shared" si="41"/>
        <v>1.2125482625482626E-2</v>
      </c>
      <c r="AC107" s="5">
        <v>22.531099999999999</v>
      </c>
      <c r="AD107" s="5">
        <v>2.2608999999999999</v>
      </c>
      <c r="AE107" s="5">
        <f t="shared" si="42"/>
        <v>0.37956193312758585</v>
      </c>
      <c r="AF107" s="5">
        <f t="shared" si="43"/>
        <v>4.6251726077839714E-2</v>
      </c>
      <c r="AG107" s="5">
        <v>23.947399999999998</v>
      </c>
      <c r="AH107" s="5">
        <v>40.591799999999999</v>
      </c>
      <c r="AI107" s="5">
        <f t="shared" si="54"/>
        <v>0.57142788966307145</v>
      </c>
      <c r="AJ107" s="5">
        <f t="shared" si="55"/>
        <v>0.47650899563072718</v>
      </c>
      <c r="AK107" s="5">
        <v>23.947399999999998</v>
      </c>
      <c r="AL107" s="5">
        <v>52.077599999999997</v>
      </c>
      <c r="AM107" s="5">
        <f t="shared" si="46"/>
        <v>0.37142781807832315</v>
      </c>
      <c r="AN107" s="5">
        <f t="shared" si="47"/>
        <v>0.64293333333333325</v>
      </c>
      <c r="AO107" s="5">
        <v>19.698499999999999</v>
      </c>
      <c r="AP107" s="5">
        <v>16.986999999999998</v>
      </c>
      <c r="AQ107" s="5">
        <f t="shared" si="48"/>
        <v>0.39543786535620223</v>
      </c>
      <c r="AR107" s="5">
        <f t="shared" si="49"/>
        <v>0.33811434622335806</v>
      </c>
      <c r="AS107" s="5">
        <v>19.698499999999999</v>
      </c>
      <c r="AT107" s="5">
        <v>15.9274</v>
      </c>
      <c r="AU107" s="5">
        <f t="shared" si="50"/>
        <v>0.28888895406902476</v>
      </c>
      <c r="AV107" s="5">
        <f t="shared" si="51"/>
        <v>0.26793777042076294</v>
      </c>
    </row>
    <row r="108" spans="1:48" ht="20" customHeight="1" x14ac:dyDescent="0.15">
      <c r="A108" s="25">
        <v>16.0747</v>
      </c>
      <c r="B108" s="4">
        <v>22.031700000000001</v>
      </c>
      <c r="C108" s="5">
        <f t="shared" si="28"/>
        <v>0.36082379349046018</v>
      </c>
      <c r="D108" s="5">
        <f t="shared" si="29"/>
        <v>0.28476538719546479</v>
      </c>
      <c r="E108" s="5">
        <v>16.0747</v>
      </c>
      <c r="F108" s="5">
        <v>24.381900000000002</v>
      </c>
      <c r="G108" s="5">
        <f t="shared" si="30"/>
        <v>0.39179064462036428</v>
      </c>
      <c r="H108" s="5">
        <f t="shared" si="31"/>
        <v>0.26171058224456761</v>
      </c>
      <c r="I108" s="5">
        <v>16.551400000000001</v>
      </c>
      <c r="J108" s="5">
        <v>23.774000000000001</v>
      </c>
      <c r="K108" s="5">
        <f t="shared" si="52"/>
        <v>0.52763892785187838</v>
      </c>
      <c r="L108" s="5">
        <f t="shared" si="53"/>
        <v>0.38899160626339646</v>
      </c>
      <c r="M108" s="5">
        <v>16.551400000000001</v>
      </c>
      <c r="N108" s="5">
        <v>12.686</v>
      </c>
      <c r="O108" s="5">
        <f t="shared" si="34"/>
        <v>0.27272757232024575</v>
      </c>
      <c r="P108" s="5">
        <f t="shared" si="35"/>
        <v>0.15923023240635215</v>
      </c>
      <c r="Q108" s="5">
        <v>16.551400000000001</v>
      </c>
      <c r="R108" s="5">
        <v>2.9009999999999998</v>
      </c>
      <c r="S108" s="5">
        <f t="shared" si="36"/>
        <v>0.34090960583472535</v>
      </c>
      <c r="T108" s="5">
        <f t="shared" si="37"/>
        <v>2.6563015053290843E-2</v>
      </c>
      <c r="U108" s="5">
        <v>16.551400000000001</v>
      </c>
      <c r="V108" s="5">
        <v>1.88</v>
      </c>
      <c r="W108" s="5">
        <f t="shared" si="38"/>
        <v>0.27704519053405779</v>
      </c>
      <c r="X108" s="5">
        <f t="shared" si="39"/>
        <v>2.5816657786468772E-2</v>
      </c>
      <c r="Y108" s="5">
        <v>22.747800000000002</v>
      </c>
      <c r="Z108" s="5">
        <v>1.3656999999999999</v>
      </c>
      <c r="AA108" s="5">
        <f t="shared" si="40"/>
        <v>0.36842181980730088</v>
      </c>
      <c r="AB108" s="5">
        <f t="shared" si="41"/>
        <v>2.6364864864864865E-2</v>
      </c>
      <c r="AC108" s="5">
        <v>22.747800000000002</v>
      </c>
      <c r="AD108" s="5">
        <v>0.88229999999999997</v>
      </c>
      <c r="AE108" s="5">
        <f t="shared" si="42"/>
        <v>0.38321249039770355</v>
      </c>
      <c r="AF108" s="5">
        <f t="shared" si="43"/>
        <v>1.8049404183501254E-2</v>
      </c>
      <c r="AG108" s="5">
        <v>24.177700000000002</v>
      </c>
      <c r="AH108" s="5">
        <v>34.982300000000002</v>
      </c>
      <c r="AI108" s="5">
        <f t="shared" si="54"/>
        <v>0.57692326047532694</v>
      </c>
      <c r="AJ108" s="5">
        <f t="shared" si="55"/>
        <v>0.41065881872330839</v>
      </c>
      <c r="AK108" s="5">
        <v>24.177700000000002</v>
      </c>
      <c r="AL108" s="5">
        <v>51.875</v>
      </c>
      <c r="AM108" s="5">
        <f t="shared" si="46"/>
        <v>0.37499980612309791</v>
      </c>
      <c r="AN108" s="5">
        <f t="shared" si="47"/>
        <v>0.64043209876543206</v>
      </c>
      <c r="AO108" s="5">
        <v>19.887899999999998</v>
      </c>
      <c r="AP108" s="5">
        <v>17.7117</v>
      </c>
      <c r="AQ108" s="5">
        <f t="shared" si="48"/>
        <v>0.39923997880131046</v>
      </c>
      <c r="AR108" s="5">
        <f t="shared" si="49"/>
        <v>0.35253899252394488</v>
      </c>
      <c r="AS108" s="5">
        <v>19.887899999999998</v>
      </c>
      <c r="AT108" s="5">
        <v>20.833300000000001</v>
      </c>
      <c r="AU108" s="5">
        <f t="shared" si="50"/>
        <v>0.29166660556028923</v>
      </c>
      <c r="AV108" s="5">
        <f t="shared" si="51"/>
        <v>0.35046699100335776</v>
      </c>
    </row>
    <row r="109" spans="1:48" ht="20" customHeight="1" x14ac:dyDescent="0.15">
      <c r="A109" s="25">
        <v>16.227799999999998</v>
      </c>
      <c r="B109" s="4">
        <v>22.154599999999999</v>
      </c>
      <c r="C109" s="5">
        <f t="shared" si="28"/>
        <v>0.36426038159371493</v>
      </c>
      <c r="D109" s="5">
        <f t="shared" si="29"/>
        <v>0.28635390129498145</v>
      </c>
      <c r="E109" s="5">
        <v>16.227799999999998</v>
      </c>
      <c r="F109" s="5">
        <v>25.920200000000001</v>
      </c>
      <c r="G109" s="5">
        <f t="shared" si="30"/>
        <v>0.39552216979292593</v>
      </c>
      <c r="H109" s="5">
        <f t="shared" si="31"/>
        <v>0.27822239587134889</v>
      </c>
      <c r="I109" s="5">
        <v>16.709</v>
      </c>
      <c r="J109" s="5">
        <v>25.225300000000001</v>
      </c>
      <c r="K109" s="5">
        <f t="shared" si="52"/>
        <v>0.53266302823187373</v>
      </c>
      <c r="L109" s="5">
        <f t="shared" si="53"/>
        <v>0.41273786344225016</v>
      </c>
      <c r="M109" s="5">
        <v>16.709</v>
      </c>
      <c r="N109" s="5">
        <v>12.2019</v>
      </c>
      <c r="O109" s="5">
        <f t="shared" si="34"/>
        <v>0.27532444421009616</v>
      </c>
      <c r="P109" s="5">
        <f t="shared" si="35"/>
        <v>0.15315397862202965</v>
      </c>
      <c r="Q109" s="5">
        <v>16.709</v>
      </c>
      <c r="R109" s="5">
        <v>2.4630000000000001</v>
      </c>
      <c r="S109" s="5">
        <f t="shared" si="36"/>
        <v>0.34415569703423432</v>
      </c>
      <c r="T109" s="5">
        <f t="shared" si="37"/>
        <v>2.2552466761894298E-2</v>
      </c>
      <c r="U109" s="5">
        <v>16.709</v>
      </c>
      <c r="V109" s="5">
        <v>6.7614000000000001</v>
      </c>
      <c r="W109" s="5">
        <f t="shared" si="38"/>
        <v>0.2796831741504387</v>
      </c>
      <c r="X109" s="5">
        <f t="shared" si="39"/>
        <v>9.284933508373934E-2</v>
      </c>
      <c r="Y109" s="5">
        <v>22.964400000000001</v>
      </c>
      <c r="Z109" s="5">
        <v>0.86860000000000004</v>
      </c>
      <c r="AA109" s="5">
        <f t="shared" si="40"/>
        <v>0.3719298586581023</v>
      </c>
      <c r="AB109" s="5">
        <f t="shared" si="41"/>
        <v>1.676833976833977E-2</v>
      </c>
      <c r="AC109" s="5">
        <v>22.964400000000001</v>
      </c>
      <c r="AD109" s="5">
        <v>2.2044000000000001</v>
      </c>
      <c r="AE109" s="5">
        <f t="shared" si="42"/>
        <v>0.38686136305440633</v>
      </c>
      <c r="AF109" s="5">
        <f t="shared" si="43"/>
        <v>4.5095893213317653E-2</v>
      </c>
      <c r="AG109" s="5">
        <v>24.408000000000001</v>
      </c>
      <c r="AH109" s="5">
        <v>38.621200000000002</v>
      </c>
      <c r="AI109" s="5">
        <f t="shared" si="54"/>
        <v>0.58241863128758231</v>
      </c>
      <c r="AJ109" s="5">
        <f t="shared" si="55"/>
        <v>0.45337603215559402</v>
      </c>
      <c r="AK109" s="5">
        <v>24.408000000000001</v>
      </c>
      <c r="AL109" s="5">
        <v>59.553100000000001</v>
      </c>
      <c r="AM109" s="5">
        <f t="shared" si="46"/>
        <v>0.37857179416787262</v>
      </c>
      <c r="AN109" s="5">
        <f t="shared" si="47"/>
        <v>0.73522345679012346</v>
      </c>
      <c r="AO109" s="5">
        <v>20.077300000000001</v>
      </c>
      <c r="AP109" s="5">
        <v>16.429300000000001</v>
      </c>
      <c r="AQ109" s="5">
        <f t="shared" si="48"/>
        <v>0.40304209224641874</v>
      </c>
      <c r="AR109" s="5">
        <f t="shared" si="49"/>
        <v>0.32701371804364615</v>
      </c>
      <c r="AS109" s="5">
        <v>20.077300000000001</v>
      </c>
      <c r="AT109" s="5">
        <v>19.548100000000002</v>
      </c>
      <c r="AU109" s="5">
        <f t="shared" si="50"/>
        <v>0.29444425705155375</v>
      </c>
      <c r="AV109" s="5">
        <f t="shared" si="51"/>
        <v>0.32884678792283212</v>
      </c>
    </row>
    <row r="110" spans="1:48" ht="20" customHeight="1" x14ac:dyDescent="0.15">
      <c r="A110" s="25">
        <v>16.3809</v>
      </c>
      <c r="B110" s="4">
        <v>22.9755</v>
      </c>
      <c r="C110" s="5">
        <f t="shared" si="28"/>
        <v>0.36769696969696974</v>
      </c>
      <c r="D110" s="5">
        <f t="shared" si="29"/>
        <v>0.2969642448612409</v>
      </c>
      <c r="E110" s="5">
        <v>16.3809</v>
      </c>
      <c r="F110" s="5">
        <v>23.382899999999999</v>
      </c>
      <c r="G110" s="5">
        <f t="shared" si="30"/>
        <v>0.39925369496548768</v>
      </c>
      <c r="H110" s="5">
        <f t="shared" si="31"/>
        <v>0.25098751014344656</v>
      </c>
      <c r="I110" s="5">
        <v>16.866599999999998</v>
      </c>
      <c r="J110" s="5">
        <v>26.335000000000001</v>
      </c>
      <c r="K110" s="5">
        <f t="shared" si="52"/>
        <v>0.53768712861186907</v>
      </c>
      <c r="L110" s="5">
        <f t="shared" si="53"/>
        <v>0.43089484104259046</v>
      </c>
      <c r="M110" s="5">
        <v>16.866599999999998</v>
      </c>
      <c r="N110" s="5">
        <v>10.696400000000001</v>
      </c>
      <c r="O110" s="5">
        <f t="shared" si="34"/>
        <v>0.27792131609994658</v>
      </c>
      <c r="P110" s="5">
        <f t="shared" si="35"/>
        <v>0.13425746948693876</v>
      </c>
      <c r="Q110" s="5">
        <v>16.866599999999998</v>
      </c>
      <c r="R110" s="5">
        <v>1.736</v>
      </c>
      <c r="S110" s="5">
        <f t="shared" si="36"/>
        <v>0.34740178823374324</v>
      </c>
      <c r="T110" s="5">
        <f t="shared" si="37"/>
        <v>1.5895689118411896E-2</v>
      </c>
      <c r="U110" s="5">
        <v>16.866599999999998</v>
      </c>
      <c r="V110" s="5">
        <v>3.9331</v>
      </c>
      <c r="W110" s="5">
        <f t="shared" si="38"/>
        <v>0.2823211577668196</v>
      </c>
      <c r="X110" s="5">
        <f t="shared" si="39"/>
        <v>5.4010370606361879E-2</v>
      </c>
      <c r="Y110" s="5">
        <v>23.181100000000001</v>
      </c>
      <c r="Z110" s="5">
        <v>0.2051</v>
      </c>
      <c r="AA110" s="5">
        <f t="shared" si="40"/>
        <v>0.37543951710209433</v>
      </c>
      <c r="AB110" s="5">
        <f t="shared" si="41"/>
        <v>3.9594594594594594E-3</v>
      </c>
      <c r="AC110" s="5">
        <v>23.181100000000001</v>
      </c>
      <c r="AD110" s="5">
        <v>3.8540000000000001</v>
      </c>
      <c r="AE110" s="5">
        <f t="shared" si="42"/>
        <v>0.39051192032452398</v>
      </c>
      <c r="AF110" s="5">
        <f t="shared" si="43"/>
        <v>7.8842121413593827E-2</v>
      </c>
      <c r="AG110" s="5">
        <v>24.638200000000001</v>
      </c>
      <c r="AH110" s="5">
        <v>42.434399999999997</v>
      </c>
      <c r="AI110" s="5">
        <f t="shared" si="54"/>
        <v>0.58791161592058794</v>
      </c>
      <c r="AJ110" s="5">
        <f t="shared" si="55"/>
        <v>0.49813936125504482</v>
      </c>
      <c r="AK110" s="5">
        <v>24.638200000000001</v>
      </c>
      <c r="AL110" s="5">
        <v>48.128300000000003</v>
      </c>
      <c r="AM110" s="5">
        <f t="shared" si="46"/>
        <v>0.38214223119743029</v>
      </c>
      <c r="AN110" s="5">
        <f t="shared" si="47"/>
        <v>0.59417654320987656</v>
      </c>
      <c r="AO110" s="5">
        <v>20.2667</v>
      </c>
      <c r="AP110" s="5">
        <v>14.659599999999999</v>
      </c>
      <c r="AQ110" s="5">
        <f t="shared" si="48"/>
        <v>0.40684420569152696</v>
      </c>
      <c r="AR110" s="5">
        <f t="shared" si="49"/>
        <v>0.29178907811243537</v>
      </c>
      <c r="AS110" s="5">
        <v>20.2667</v>
      </c>
      <c r="AT110" s="5">
        <v>21.727</v>
      </c>
      <c r="AU110" s="5">
        <f t="shared" si="50"/>
        <v>0.29722190854281821</v>
      </c>
      <c r="AV110" s="5">
        <f t="shared" si="51"/>
        <v>0.36550120785137036</v>
      </c>
    </row>
    <row r="111" spans="1:48" ht="20" customHeight="1" x14ac:dyDescent="0.15">
      <c r="A111" s="25">
        <v>16.533999999999999</v>
      </c>
      <c r="B111" s="4">
        <v>25.1218</v>
      </c>
      <c r="C111" s="5">
        <f t="shared" si="28"/>
        <v>0.37113355780022445</v>
      </c>
      <c r="D111" s="5">
        <f t="shared" si="29"/>
        <v>0.32470572420861882</v>
      </c>
      <c r="E111" s="5">
        <v>16.533999999999999</v>
      </c>
      <c r="F111" s="5">
        <v>22.421500000000002</v>
      </c>
      <c r="G111" s="5">
        <f t="shared" si="30"/>
        <v>0.40298522013804938</v>
      </c>
      <c r="H111" s="5">
        <f t="shared" si="31"/>
        <v>0.24066802914442981</v>
      </c>
      <c r="I111" s="5">
        <v>17.0243</v>
      </c>
      <c r="J111" s="5">
        <v>25.5276</v>
      </c>
      <c r="K111" s="5">
        <f t="shared" si="52"/>
        <v>0.5427144168728163</v>
      </c>
      <c r="L111" s="5">
        <f t="shared" si="53"/>
        <v>0.41768411407627992</v>
      </c>
      <c r="M111" s="5">
        <v>17.0243</v>
      </c>
      <c r="N111" s="5">
        <v>10.838200000000001</v>
      </c>
      <c r="O111" s="5">
        <f t="shared" si="34"/>
        <v>0.28051983575114847</v>
      </c>
      <c r="P111" s="5">
        <f t="shared" si="35"/>
        <v>0.1360372934625986</v>
      </c>
      <c r="Q111" s="5">
        <v>17.0243</v>
      </c>
      <c r="R111" s="5">
        <v>3.0779999999999998</v>
      </c>
      <c r="S111" s="5">
        <f t="shared" si="36"/>
        <v>0.35064993913579001</v>
      </c>
      <c r="T111" s="5">
        <f t="shared" si="37"/>
        <v>2.8183716075156573E-2</v>
      </c>
      <c r="U111" s="5">
        <v>17.0243</v>
      </c>
      <c r="V111" s="5">
        <v>2.1187</v>
      </c>
      <c r="W111" s="5">
        <f t="shared" si="38"/>
        <v>0.2849608152306729</v>
      </c>
      <c r="X111" s="5">
        <f t="shared" si="39"/>
        <v>2.9094549389463507E-2</v>
      </c>
      <c r="Y111" s="5">
        <v>23.3977</v>
      </c>
      <c r="Z111" s="5">
        <v>0.56510000000000005</v>
      </c>
      <c r="AA111" s="5">
        <f t="shared" si="40"/>
        <v>0.37894755595289575</v>
      </c>
      <c r="AB111" s="5">
        <f t="shared" si="41"/>
        <v>1.0909266409266411E-2</v>
      </c>
      <c r="AC111" s="5">
        <v>23.3977</v>
      </c>
      <c r="AD111" s="5">
        <v>2.3359999999999999</v>
      </c>
      <c r="AE111" s="5">
        <f t="shared" si="42"/>
        <v>0.39416079298122669</v>
      </c>
      <c r="AF111" s="5">
        <f t="shared" si="43"/>
        <v>4.7788063212806216E-2</v>
      </c>
      <c r="AG111" s="5">
        <v>24.868500000000001</v>
      </c>
      <c r="AH111" s="5">
        <v>47.923099999999998</v>
      </c>
      <c r="AI111" s="5">
        <f t="shared" si="54"/>
        <v>0.59340698673284342</v>
      </c>
      <c r="AJ111" s="5">
        <f t="shared" si="55"/>
        <v>0.56257146144075654</v>
      </c>
      <c r="AK111" s="5">
        <v>24.868500000000001</v>
      </c>
      <c r="AL111" s="5">
        <v>50.008200000000002</v>
      </c>
      <c r="AM111" s="5">
        <f t="shared" si="46"/>
        <v>0.385714219242205</v>
      </c>
      <c r="AN111" s="5">
        <f t="shared" si="47"/>
        <v>0.61738518518518526</v>
      </c>
      <c r="AO111" s="5">
        <v>20.456099999999999</v>
      </c>
      <c r="AP111" s="5">
        <v>9.4296000000000006</v>
      </c>
      <c r="AQ111" s="5">
        <f t="shared" si="48"/>
        <v>0.41064631913663519</v>
      </c>
      <c r="AR111" s="5">
        <f t="shared" si="49"/>
        <v>0.18768958845869063</v>
      </c>
      <c r="AS111" s="5">
        <v>20.456099999999999</v>
      </c>
      <c r="AT111" s="5">
        <v>18</v>
      </c>
      <c r="AU111" s="5">
        <f t="shared" si="50"/>
        <v>0.29999956003408268</v>
      </c>
      <c r="AV111" s="5">
        <f t="shared" si="51"/>
        <v>0.30280396471324461</v>
      </c>
    </row>
    <row r="112" spans="1:48" ht="20" customHeight="1" x14ac:dyDescent="0.15">
      <c r="A112" s="25">
        <v>16.687100000000001</v>
      </c>
      <c r="B112" s="4">
        <v>20.9008</v>
      </c>
      <c r="C112" s="5">
        <f t="shared" si="28"/>
        <v>0.37457014590347926</v>
      </c>
      <c r="D112" s="5">
        <f t="shared" si="29"/>
        <v>0.27014821392334543</v>
      </c>
      <c r="E112" s="5">
        <v>16.687100000000001</v>
      </c>
      <c r="F112" s="5">
        <v>22.734500000000001</v>
      </c>
      <c r="G112" s="5">
        <f t="shared" si="30"/>
        <v>0.40671674531061114</v>
      </c>
      <c r="H112" s="5">
        <f t="shared" si="31"/>
        <v>0.24402771039332957</v>
      </c>
      <c r="I112" s="5">
        <v>17.181899999999999</v>
      </c>
      <c r="J112" s="5">
        <v>26.349699999999999</v>
      </c>
      <c r="K112" s="5">
        <f t="shared" si="52"/>
        <v>0.54773851725281164</v>
      </c>
      <c r="L112" s="5">
        <f t="shared" si="53"/>
        <v>0.43113536331953467</v>
      </c>
      <c r="M112" s="5">
        <v>17.181899999999999</v>
      </c>
      <c r="N112" s="5">
        <v>11.012700000000001</v>
      </c>
      <c r="O112" s="5">
        <f t="shared" si="34"/>
        <v>0.28311670764099889</v>
      </c>
      <c r="P112" s="5">
        <f t="shared" si="35"/>
        <v>0.13822755639456363</v>
      </c>
      <c r="Q112" s="5">
        <v>17.181899999999999</v>
      </c>
      <c r="R112" s="5">
        <v>2.7530000000000001</v>
      </c>
      <c r="S112" s="5">
        <f t="shared" si="36"/>
        <v>0.35389603033529898</v>
      </c>
      <c r="T112" s="5">
        <f t="shared" si="37"/>
        <v>2.5207852616928542E-2</v>
      </c>
      <c r="U112" s="5">
        <v>17.181899999999999</v>
      </c>
      <c r="V112" s="5">
        <v>2.9156</v>
      </c>
      <c r="W112" s="5">
        <f t="shared" si="38"/>
        <v>0.2875987988470538</v>
      </c>
      <c r="X112" s="5">
        <f t="shared" si="39"/>
        <v>4.0037791192674657E-2</v>
      </c>
      <c r="Y112" s="5">
        <v>23.6143</v>
      </c>
      <c r="Z112" s="5">
        <v>8.6E-3</v>
      </c>
      <c r="AA112" s="5">
        <f t="shared" si="40"/>
        <v>0.38245559480369723</v>
      </c>
      <c r="AB112" s="5">
        <f t="shared" si="41"/>
        <v>1.6602316602316603E-4</v>
      </c>
      <c r="AC112" s="5">
        <v>23.6143</v>
      </c>
      <c r="AD112" s="5">
        <v>1.0894999999999999</v>
      </c>
      <c r="AE112" s="5">
        <f t="shared" si="42"/>
        <v>0.39780966563792941</v>
      </c>
      <c r="AF112" s="5">
        <f t="shared" si="43"/>
        <v>2.2288139927376872E-2</v>
      </c>
      <c r="AG112" s="5">
        <v>25.098800000000001</v>
      </c>
      <c r="AH112" s="5">
        <v>48.72</v>
      </c>
      <c r="AI112" s="5">
        <f t="shared" si="54"/>
        <v>0.5989023575450988</v>
      </c>
      <c r="AJ112" s="5">
        <f t="shared" si="55"/>
        <v>0.57192630696665403</v>
      </c>
      <c r="AK112" s="5">
        <v>25.098800000000001</v>
      </c>
      <c r="AL112" s="5">
        <v>47.046700000000001</v>
      </c>
      <c r="AM112" s="5">
        <f t="shared" si="46"/>
        <v>0.38928620728697971</v>
      </c>
      <c r="AN112" s="5">
        <f t="shared" si="47"/>
        <v>0.58082345679012348</v>
      </c>
      <c r="AO112" s="5">
        <v>20.645499999999998</v>
      </c>
      <c r="AP112" s="5">
        <v>11.827</v>
      </c>
      <c r="AQ112" s="5">
        <f t="shared" si="48"/>
        <v>0.41444843258174341</v>
      </c>
      <c r="AR112" s="5">
        <f t="shared" si="49"/>
        <v>0.23540815757836323</v>
      </c>
      <c r="AS112" s="5">
        <v>20.645499999999998</v>
      </c>
      <c r="AT112" s="5">
        <v>18.4543</v>
      </c>
      <c r="AU112" s="5">
        <f t="shared" si="50"/>
        <v>0.30277721152534715</v>
      </c>
      <c r="AV112" s="5">
        <f t="shared" si="51"/>
        <v>0.31044640033375726</v>
      </c>
    </row>
    <row r="113" spans="1:48" ht="20" customHeight="1" x14ac:dyDescent="0.15">
      <c r="A113" s="25">
        <v>16.840199999999999</v>
      </c>
      <c r="B113" s="4">
        <v>19.834099999999999</v>
      </c>
      <c r="C113" s="5">
        <f t="shared" si="28"/>
        <v>0.37800673400673401</v>
      </c>
      <c r="D113" s="5">
        <f t="shared" si="29"/>
        <v>0.2563608421580526</v>
      </c>
      <c r="E113" s="5">
        <v>16.840199999999999</v>
      </c>
      <c r="F113" s="5">
        <v>22.926500000000001</v>
      </c>
      <c r="G113" s="5">
        <f t="shared" si="30"/>
        <v>0.41044827048317284</v>
      </c>
      <c r="H113" s="5">
        <f t="shared" si="31"/>
        <v>0.24608860112747896</v>
      </c>
      <c r="I113" s="5">
        <v>17.339500000000001</v>
      </c>
      <c r="J113" s="5">
        <v>28.432700000000001</v>
      </c>
      <c r="K113" s="5">
        <f t="shared" si="52"/>
        <v>0.5527626176328071</v>
      </c>
      <c r="L113" s="5">
        <f t="shared" si="53"/>
        <v>0.46521753358312745</v>
      </c>
      <c r="M113" s="5">
        <v>17.339500000000001</v>
      </c>
      <c r="N113" s="5">
        <v>9.2652999999999999</v>
      </c>
      <c r="O113" s="5">
        <f t="shared" si="34"/>
        <v>0.28571357953084942</v>
      </c>
      <c r="P113" s="5">
        <f t="shared" si="35"/>
        <v>0.11629480311481748</v>
      </c>
      <c r="Q113" s="5">
        <v>17.339500000000001</v>
      </c>
      <c r="R113" s="5">
        <v>2.673</v>
      </c>
      <c r="S113" s="5">
        <f t="shared" si="36"/>
        <v>0.35714212153480795</v>
      </c>
      <c r="T113" s="5">
        <f t="shared" si="37"/>
        <v>2.4475332381057025E-2</v>
      </c>
      <c r="U113" s="5">
        <v>17.339500000000001</v>
      </c>
      <c r="V113" s="5">
        <v>3.5891000000000002</v>
      </c>
      <c r="W113" s="5">
        <f t="shared" si="38"/>
        <v>0.29023678246343482</v>
      </c>
      <c r="X113" s="5">
        <f t="shared" si="39"/>
        <v>4.92864715220293E-2</v>
      </c>
      <c r="Y113" s="5">
        <v>23.831</v>
      </c>
      <c r="Z113" s="5">
        <v>0.99970000000000003</v>
      </c>
      <c r="AA113" s="5">
        <f t="shared" si="40"/>
        <v>0.38596525324768927</v>
      </c>
      <c r="AB113" s="5">
        <f t="shared" si="41"/>
        <v>1.9299227799227801E-2</v>
      </c>
      <c r="AC113" s="5">
        <v>23.831</v>
      </c>
      <c r="AD113" s="5">
        <v>0.73850000000000005</v>
      </c>
      <c r="AE113" s="5">
        <f t="shared" si="42"/>
        <v>0.40146022290804706</v>
      </c>
      <c r="AF113" s="5">
        <f t="shared" si="43"/>
        <v>1.5107656114151283E-2</v>
      </c>
      <c r="AG113" s="5">
        <v>25.329000000000001</v>
      </c>
      <c r="AH113" s="5">
        <v>43.453400000000002</v>
      </c>
      <c r="AI113" s="5">
        <f t="shared" si="54"/>
        <v>0.60439534217810442</v>
      </c>
      <c r="AJ113" s="5">
        <f t="shared" si="55"/>
        <v>0.51010144883302144</v>
      </c>
      <c r="AK113" s="5">
        <v>25.329000000000001</v>
      </c>
      <c r="AL113" s="5">
        <v>47.561199999999999</v>
      </c>
      <c r="AM113" s="5">
        <f t="shared" si="46"/>
        <v>0.39285664431653738</v>
      </c>
      <c r="AN113" s="5">
        <f t="shared" si="47"/>
        <v>0.58717530864197531</v>
      </c>
      <c r="AO113" s="5">
        <v>20.834900000000001</v>
      </c>
      <c r="AP113" s="5">
        <v>12.218500000000001</v>
      </c>
      <c r="AQ113" s="5">
        <f t="shared" si="48"/>
        <v>0.41825054602685169</v>
      </c>
      <c r="AR113" s="5">
        <f t="shared" si="49"/>
        <v>0.24320069107730036</v>
      </c>
      <c r="AS113" s="5">
        <v>20.834900000000001</v>
      </c>
      <c r="AT113" s="5">
        <v>22.092600000000001</v>
      </c>
      <c r="AU113" s="5">
        <f t="shared" si="50"/>
        <v>0.30555486301661167</v>
      </c>
      <c r="AV113" s="5">
        <f t="shared" si="51"/>
        <v>0.37165149282354604</v>
      </c>
    </row>
    <row r="114" spans="1:48" ht="20" customHeight="1" x14ac:dyDescent="0.15">
      <c r="A114" s="25">
        <v>16.993300000000001</v>
      </c>
      <c r="B114" s="4">
        <v>19.537800000000001</v>
      </c>
      <c r="C114" s="5">
        <f t="shared" si="28"/>
        <v>0.38144332210998882</v>
      </c>
      <c r="D114" s="5">
        <f t="shared" si="29"/>
        <v>0.25253108847467748</v>
      </c>
      <c r="E114" s="5">
        <v>16.993300000000001</v>
      </c>
      <c r="F114" s="5">
        <v>22.777699999999999</v>
      </c>
      <c r="G114" s="5">
        <f t="shared" si="30"/>
        <v>0.41417979565573459</v>
      </c>
      <c r="H114" s="5">
        <f t="shared" si="31"/>
        <v>0.24449141080851319</v>
      </c>
      <c r="I114" s="5">
        <v>17.497199999999999</v>
      </c>
      <c r="J114" s="5">
        <v>26.101199999999999</v>
      </c>
      <c r="K114" s="5">
        <f t="shared" si="52"/>
        <v>0.55778990589375432</v>
      </c>
      <c r="L114" s="5">
        <f t="shared" si="53"/>
        <v>0.42706939149500139</v>
      </c>
      <c r="M114" s="5">
        <v>17.497199999999999</v>
      </c>
      <c r="N114" s="5">
        <v>11.1455</v>
      </c>
      <c r="O114" s="5">
        <f t="shared" si="34"/>
        <v>0.28831209918205125</v>
      </c>
      <c r="P114" s="5">
        <f t="shared" si="35"/>
        <v>0.13989441551986426</v>
      </c>
      <c r="Q114" s="5">
        <v>17.497199999999999</v>
      </c>
      <c r="R114" s="5">
        <v>2.9969999999999999</v>
      </c>
      <c r="S114" s="5">
        <f t="shared" si="36"/>
        <v>0.36039027243685468</v>
      </c>
      <c r="T114" s="5">
        <f t="shared" si="37"/>
        <v>2.7442039336336665E-2</v>
      </c>
      <c r="U114" s="5">
        <v>17.497199999999999</v>
      </c>
      <c r="V114" s="5">
        <v>4.2530000000000001</v>
      </c>
      <c r="W114" s="5">
        <f t="shared" si="38"/>
        <v>0.29287643992728807</v>
      </c>
      <c r="X114" s="5">
        <f t="shared" si="39"/>
        <v>5.8403322109495587E-2</v>
      </c>
      <c r="Y114" s="5">
        <v>24.047599999999999</v>
      </c>
      <c r="Z114" s="5">
        <v>7.1499999999999994E-2</v>
      </c>
      <c r="AA114" s="5">
        <f t="shared" si="40"/>
        <v>0.38947329209849069</v>
      </c>
      <c r="AB114" s="5">
        <f t="shared" si="41"/>
        <v>1.3803088803088803E-3</v>
      </c>
      <c r="AC114" s="5">
        <v>24.047599999999999</v>
      </c>
      <c r="AD114" s="5">
        <v>0.20549999999999999</v>
      </c>
      <c r="AE114" s="5">
        <f t="shared" si="42"/>
        <v>0.40510909556474978</v>
      </c>
      <c r="AF114" s="5">
        <f t="shared" si="43"/>
        <v>4.2039584718457524E-3</v>
      </c>
      <c r="AG114" s="5">
        <v>25.5593</v>
      </c>
      <c r="AH114" s="5">
        <v>46.646099999999997</v>
      </c>
      <c r="AI114" s="5">
        <f t="shared" si="54"/>
        <v>0.6098907129903598</v>
      </c>
      <c r="AJ114" s="5">
        <f t="shared" si="55"/>
        <v>0.54758070006972992</v>
      </c>
      <c r="AK114" s="5">
        <v>25.5593</v>
      </c>
      <c r="AL114" s="5">
        <v>49.249000000000002</v>
      </c>
      <c r="AM114" s="5">
        <f t="shared" si="46"/>
        <v>0.39642863236131209</v>
      </c>
      <c r="AN114" s="5">
        <f t="shared" si="47"/>
        <v>0.60801234567901241</v>
      </c>
      <c r="AO114" s="5">
        <v>21.0243</v>
      </c>
      <c r="AP114" s="5">
        <v>12.626300000000001</v>
      </c>
      <c r="AQ114" s="5">
        <f t="shared" si="48"/>
        <v>0.42205265947195991</v>
      </c>
      <c r="AR114" s="5">
        <f t="shared" si="49"/>
        <v>0.25131766466827493</v>
      </c>
      <c r="AS114" s="5">
        <v>21.0243</v>
      </c>
      <c r="AT114" s="5">
        <v>19.695</v>
      </c>
      <c r="AU114" s="5">
        <f t="shared" si="50"/>
        <v>0.30833251450787613</v>
      </c>
      <c r="AV114" s="5">
        <f t="shared" si="51"/>
        <v>0.33131800472374184</v>
      </c>
    </row>
    <row r="115" spans="1:48" ht="20" customHeight="1" x14ac:dyDescent="0.15">
      <c r="A115" s="25">
        <v>17.1464</v>
      </c>
      <c r="B115" s="4">
        <v>18.549700000000001</v>
      </c>
      <c r="C115" s="5">
        <f t="shared" si="28"/>
        <v>0.38487991021324358</v>
      </c>
      <c r="D115" s="5">
        <f t="shared" si="29"/>
        <v>0.23975964191867688</v>
      </c>
      <c r="E115" s="5">
        <v>17.1464</v>
      </c>
      <c r="F115" s="5">
        <v>23.9131</v>
      </c>
      <c r="G115" s="5">
        <f t="shared" si="30"/>
        <v>0.41791132082829624</v>
      </c>
      <c r="H115" s="5">
        <f t="shared" si="31"/>
        <v>0.25667857403535288</v>
      </c>
      <c r="I115" s="5">
        <v>17.654800000000002</v>
      </c>
      <c r="J115" s="5">
        <v>23.952999999999999</v>
      </c>
      <c r="K115" s="5">
        <f t="shared" si="52"/>
        <v>0.56281400627374978</v>
      </c>
      <c r="L115" s="5">
        <f t="shared" si="53"/>
        <v>0.39192041494183288</v>
      </c>
      <c r="M115" s="5">
        <v>17.654800000000002</v>
      </c>
      <c r="N115" s="5">
        <v>12.7818</v>
      </c>
      <c r="O115" s="5">
        <f t="shared" si="34"/>
        <v>0.29090897107190172</v>
      </c>
      <c r="P115" s="5">
        <f t="shared" si="35"/>
        <v>0.16043268048017592</v>
      </c>
      <c r="Q115" s="5">
        <v>17.654800000000002</v>
      </c>
      <c r="R115" s="5">
        <v>2.5539999999999998</v>
      </c>
      <c r="S115" s="5">
        <f t="shared" si="36"/>
        <v>0.3636363636363637</v>
      </c>
      <c r="T115" s="5">
        <f t="shared" si="37"/>
        <v>2.3385708530198144E-2</v>
      </c>
      <c r="U115" s="5">
        <v>17.654800000000002</v>
      </c>
      <c r="V115" s="5">
        <v>6.8693999999999997</v>
      </c>
      <c r="W115" s="5">
        <f t="shared" si="38"/>
        <v>0.29551442354366902</v>
      </c>
      <c r="X115" s="5">
        <f t="shared" si="39"/>
        <v>9.4332419679983293E-2</v>
      </c>
      <c r="Y115" s="5">
        <v>24.264299999999999</v>
      </c>
      <c r="Z115" s="5">
        <v>0.49120000000000003</v>
      </c>
      <c r="AA115" s="5">
        <f t="shared" si="40"/>
        <v>0.39298295054248272</v>
      </c>
      <c r="AB115" s="5">
        <f t="shared" si="41"/>
        <v>9.4826254826254845E-3</v>
      </c>
      <c r="AC115" s="5">
        <v>24.264299999999999</v>
      </c>
      <c r="AD115" s="5">
        <v>4.1246</v>
      </c>
      <c r="AE115" s="5">
        <f t="shared" si="42"/>
        <v>0.40875965283486743</v>
      </c>
      <c r="AF115" s="5">
        <f t="shared" si="43"/>
        <v>8.4377844831995091E-2</v>
      </c>
      <c r="AG115" s="5">
        <v>25.7896</v>
      </c>
      <c r="AH115" s="5">
        <v>40.076900000000002</v>
      </c>
      <c r="AI115" s="5">
        <f t="shared" si="54"/>
        <v>0.61538608380261528</v>
      </c>
      <c r="AJ115" s="5">
        <f t="shared" si="55"/>
        <v>0.47046456099490763</v>
      </c>
      <c r="AK115" s="5">
        <v>25.7896</v>
      </c>
      <c r="AL115" s="5">
        <v>47.8</v>
      </c>
      <c r="AM115" s="5">
        <f t="shared" si="46"/>
        <v>0.4000006204060868</v>
      </c>
      <c r="AN115" s="5">
        <f t="shared" si="47"/>
        <v>0.59012345679012346</v>
      </c>
      <c r="AO115" s="5">
        <v>21.213799999999999</v>
      </c>
      <c r="AP115" s="5">
        <v>8.3961000000000006</v>
      </c>
      <c r="AQ115" s="5">
        <f t="shared" si="48"/>
        <v>0.4258567803687287</v>
      </c>
      <c r="AR115" s="5">
        <f t="shared" si="49"/>
        <v>0.16711849427950415</v>
      </c>
      <c r="AS115" s="5">
        <v>21.213799999999999</v>
      </c>
      <c r="AT115" s="5">
        <v>17.060700000000001</v>
      </c>
      <c r="AU115" s="5">
        <f t="shared" si="50"/>
        <v>0.31111163255219826</v>
      </c>
      <c r="AV115" s="5">
        <f t="shared" si="51"/>
        <v>0.28700264448795848</v>
      </c>
    </row>
    <row r="116" spans="1:48" ht="20" customHeight="1" x14ac:dyDescent="0.15">
      <c r="A116" s="25">
        <v>17.299499999999998</v>
      </c>
      <c r="B116" s="4">
        <v>22.892800000000001</v>
      </c>
      <c r="C116" s="5">
        <f t="shared" si="28"/>
        <v>0.38831649831649828</v>
      </c>
      <c r="D116" s="5">
        <f t="shared" si="29"/>
        <v>0.29589532609777441</v>
      </c>
      <c r="E116" s="5">
        <v>17.299499999999998</v>
      </c>
      <c r="F116" s="5">
        <v>19.463699999999999</v>
      </c>
      <c r="G116" s="5">
        <f t="shared" si="30"/>
        <v>0.42164284600085794</v>
      </c>
      <c r="H116" s="5">
        <f t="shared" si="31"/>
        <v>0.20891957803262218</v>
      </c>
      <c r="I116" s="5">
        <v>17.8124</v>
      </c>
      <c r="J116" s="5">
        <v>23.9635</v>
      </c>
      <c r="K116" s="5">
        <f t="shared" si="52"/>
        <v>0.56783810665374512</v>
      </c>
      <c r="L116" s="5">
        <f t="shared" si="53"/>
        <v>0.39209221656822163</v>
      </c>
      <c r="M116" s="5">
        <v>17.8124</v>
      </c>
      <c r="N116" s="5">
        <v>12.1013</v>
      </c>
      <c r="O116" s="5">
        <f t="shared" si="34"/>
        <v>0.29350584296175214</v>
      </c>
      <c r="P116" s="5">
        <f t="shared" si="35"/>
        <v>0.15189128262801427</v>
      </c>
      <c r="Q116" s="5">
        <v>17.8124</v>
      </c>
      <c r="R116" s="5">
        <v>3.7559999999999998</v>
      </c>
      <c r="S116" s="5">
        <f t="shared" si="36"/>
        <v>0.36688245483587262</v>
      </c>
      <c r="T116" s="5">
        <f t="shared" si="37"/>
        <v>3.4391825074167673E-2</v>
      </c>
      <c r="U116" s="5">
        <v>17.8124</v>
      </c>
      <c r="V116" s="5">
        <v>10.5426</v>
      </c>
      <c r="W116" s="5">
        <f t="shared" si="38"/>
        <v>0.29815240716004993</v>
      </c>
      <c r="X116" s="5">
        <f t="shared" si="39"/>
        <v>0.14477377467001368</v>
      </c>
      <c r="Y116" s="5">
        <v>24.480899999999998</v>
      </c>
      <c r="Z116" s="5">
        <v>1.9810000000000001</v>
      </c>
      <c r="AA116" s="5">
        <f t="shared" si="40"/>
        <v>0.3964909893932842</v>
      </c>
      <c r="AB116" s="5">
        <f t="shared" si="41"/>
        <v>3.8243243243243248E-2</v>
      </c>
      <c r="AC116" s="5">
        <v>24.480899999999998</v>
      </c>
      <c r="AD116" s="5">
        <v>2.8231000000000002</v>
      </c>
      <c r="AE116" s="5">
        <f t="shared" si="42"/>
        <v>0.4124085254915702</v>
      </c>
      <c r="AF116" s="5">
        <f t="shared" si="43"/>
        <v>5.7752774510305326E-2</v>
      </c>
      <c r="AG116" s="5">
        <v>26.0198</v>
      </c>
      <c r="AH116" s="5">
        <v>34.726700000000001</v>
      </c>
      <c r="AI116" s="5">
        <f t="shared" si="54"/>
        <v>0.62087906843562091</v>
      </c>
      <c r="AJ116" s="5">
        <f t="shared" si="55"/>
        <v>0.4076583186399611</v>
      </c>
      <c r="AK116" s="5">
        <v>26.0198</v>
      </c>
      <c r="AL116" s="5">
        <v>44.230600000000003</v>
      </c>
      <c r="AM116" s="5">
        <f t="shared" si="46"/>
        <v>0.40357105743564448</v>
      </c>
      <c r="AN116" s="5">
        <f t="shared" si="47"/>
        <v>0.54605679012345687</v>
      </c>
      <c r="AO116" s="5">
        <v>21.403199999999998</v>
      </c>
      <c r="AP116" s="5">
        <v>10.296900000000001</v>
      </c>
      <c r="AQ116" s="5">
        <f t="shared" si="48"/>
        <v>0.42965889381383693</v>
      </c>
      <c r="AR116" s="5">
        <f t="shared" si="49"/>
        <v>0.20495258795710228</v>
      </c>
      <c r="AS116" s="5">
        <v>21.403199999999998</v>
      </c>
      <c r="AT116" s="5">
        <v>13.709099999999999</v>
      </c>
      <c r="AU116" s="5">
        <f t="shared" si="50"/>
        <v>0.31388928404346272</v>
      </c>
      <c r="AV116" s="5">
        <f t="shared" si="51"/>
        <v>0.23062054625835232</v>
      </c>
    </row>
    <row r="117" spans="1:48" ht="20" customHeight="1" x14ac:dyDescent="0.15">
      <c r="A117" s="25">
        <v>17.4526</v>
      </c>
      <c r="B117" s="4">
        <v>21.606000000000002</v>
      </c>
      <c r="C117" s="5">
        <f t="shared" si="28"/>
        <v>0.39175308641975309</v>
      </c>
      <c r="D117" s="5">
        <f t="shared" si="29"/>
        <v>0.27926310524132103</v>
      </c>
      <c r="E117" s="5">
        <v>17.4526</v>
      </c>
      <c r="F117" s="5">
        <v>21.725999999999999</v>
      </c>
      <c r="G117" s="5">
        <f t="shared" si="30"/>
        <v>0.4253743711734197</v>
      </c>
      <c r="H117" s="5">
        <f t="shared" si="31"/>
        <v>0.23320266713609175</v>
      </c>
      <c r="I117" s="5">
        <v>17.970099999999999</v>
      </c>
      <c r="J117" s="5">
        <v>22.352799999999998</v>
      </c>
      <c r="K117" s="5">
        <f t="shared" si="52"/>
        <v>0.57286539491469224</v>
      </c>
      <c r="L117" s="5">
        <f t="shared" si="53"/>
        <v>0.36573784708019047</v>
      </c>
      <c r="M117" s="5">
        <v>17.970099999999999</v>
      </c>
      <c r="N117" s="5">
        <v>13.3203</v>
      </c>
      <c r="O117" s="5">
        <f t="shared" si="34"/>
        <v>0.29610436261295403</v>
      </c>
      <c r="P117" s="5">
        <f t="shared" si="35"/>
        <v>0.16719174402666975</v>
      </c>
      <c r="Q117" s="5">
        <v>17.970099999999999</v>
      </c>
      <c r="R117" s="5">
        <v>2.0859999999999999</v>
      </c>
      <c r="S117" s="5">
        <f t="shared" si="36"/>
        <v>0.37013060573791928</v>
      </c>
      <c r="T117" s="5">
        <f t="shared" si="37"/>
        <v>1.9100465150349775E-2</v>
      </c>
      <c r="U117" s="5">
        <v>17.970099999999999</v>
      </c>
      <c r="V117" s="5">
        <v>12.9239</v>
      </c>
      <c r="W117" s="5">
        <f t="shared" si="38"/>
        <v>0.30079206462390318</v>
      </c>
      <c r="X117" s="5">
        <f t="shared" si="39"/>
        <v>0.17747441679071477</v>
      </c>
      <c r="Y117" s="5">
        <v>24.697600000000001</v>
      </c>
      <c r="Z117" s="5">
        <v>1.2</v>
      </c>
      <c r="AA117" s="5">
        <f t="shared" si="40"/>
        <v>0.40000064783727629</v>
      </c>
      <c r="AB117" s="5">
        <f t="shared" si="41"/>
        <v>2.3166023166023165E-2</v>
      </c>
      <c r="AC117" s="5">
        <v>24.697600000000001</v>
      </c>
      <c r="AD117" s="5">
        <v>2.2073</v>
      </c>
      <c r="AE117" s="5">
        <f t="shared" si="42"/>
        <v>0.4160590827616879</v>
      </c>
      <c r="AF117" s="5">
        <f t="shared" si="43"/>
        <v>4.5155219147956838E-2</v>
      </c>
      <c r="AG117" s="5">
        <v>26.2501</v>
      </c>
      <c r="AH117" s="5">
        <v>43.948599999999999</v>
      </c>
      <c r="AI117" s="5">
        <f t="shared" si="54"/>
        <v>0.62637443924787628</v>
      </c>
      <c r="AJ117" s="5">
        <f t="shared" si="55"/>
        <v>0.51591462426836399</v>
      </c>
      <c r="AK117" s="5">
        <v>26.2501</v>
      </c>
      <c r="AL117" s="5">
        <v>50.760199999999998</v>
      </c>
      <c r="AM117" s="5">
        <f t="shared" si="46"/>
        <v>0.40714304548041919</v>
      </c>
      <c r="AN117" s="5">
        <f t="shared" si="47"/>
        <v>0.62666913580246908</v>
      </c>
      <c r="AO117" s="5">
        <v>21.592600000000001</v>
      </c>
      <c r="AP117" s="5">
        <v>11.8322</v>
      </c>
      <c r="AQ117" s="5">
        <f t="shared" si="48"/>
        <v>0.43346100725894521</v>
      </c>
      <c r="AR117" s="5">
        <f t="shared" si="49"/>
        <v>0.23551165993901321</v>
      </c>
      <c r="AS117" s="5">
        <v>21.592600000000001</v>
      </c>
      <c r="AT117" s="5">
        <v>11.253299999999999</v>
      </c>
      <c r="AU117" s="5">
        <f t="shared" si="50"/>
        <v>0.31666693553472725</v>
      </c>
      <c r="AV117" s="5">
        <f t="shared" si="51"/>
        <v>0.18930799200597531</v>
      </c>
    </row>
    <row r="118" spans="1:48" ht="20" customHeight="1" x14ac:dyDescent="0.15">
      <c r="A118" s="25">
        <v>17.605699999999999</v>
      </c>
      <c r="B118" s="4">
        <v>21.0275</v>
      </c>
      <c r="C118" s="5">
        <f t="shared" si="28"/>
        <v>0.39518967452300785</v>
      </c>
      <c r="D118" s="5">
        <f t="shared" si="29"/>
        <v>0.27178584399990174</v>
      </c>
      <c r="E118" s="5">
        <v>17.605699999999999</v>
      </c>
      <c r="F118" s="5">
        <v>19.9267</v>
      </c>
      <c r="G118" s="5">
        <f t="shared" si="30"/>
        <v>0.42910589634598134</v>
      </c>
      <c r="H118" s="5">
        <f t="shared" si="31"/>
        <v>0.21388933016757616</v>
      </c>
      <c r="I118" s="5">
        <v>18.127700000000001</v>
      </c>
      <c r="J118" s="5">
        <v>24.262699999999999</v>
      </c>
      <c r="K118" s="5">
        <f t="shared" si="52"/>
        <v>0.57788949529468769</v>
      </c>
      <c r="L118" s="5">
        <f t="shared" si="53"/>
        <v>0.39698774481731758</v>
      </c>
      <c r="M118" s="5">
        <v>18.127700000000001</v>
      </c>
      <c r="N118" s="5">
        <v>18.0425</v>
      </c>
      <c r="O118" s="5">
        <f t="shared" si="34"/>
        <v>0.2987012345028045</v>
      </c>
      <c r="P118" s="5">
        <f t="shared" si="35"/>
        <v>0.22646314584515281</v>
      </c>
      <c r="Q118" s="5">
        <v>18.127700000000001</v>
      </c>
      <c r="R118" s="5">
        <v>2.0259999999999998</v>
      </c>
      <c r="S118" s="5">
        <f t="shared" si="36"/>
        <v>0.37337669693742831</v>
      </c>
      <c r="T118" s="5">
        <f t="shared" si="37"/>
        <v>1.855107497344614E-2</v>
      </c>
      <c r="U118" s="5">
        <v>18.127700000000001</v>
      </c>
      <c r="V118" s="5">
        <v>12.6837</v>
      </c>
      <c r="W118" s="5">
        <f t="shared" si="38"/>
        <v>0.30343004824028413</v>
      </c>
      <c r="X118" s="5">
        <f t="shared" si="39"/>
        <v>0.17417592679055</v>
      </c>
      <c r="Y118" s="5">
        <v>24.914200000000001</v>
      </c>
      <c r="Z118" s="5">
        <v>2.5539999999999998</v>
      </c>
      <c r="AA118" s="5">
        <f t="shared" si="40"/>
        <v>0.40350868668807771</v>
      </c>
      <c r="AB118" s="5">
        <f t="shared" si="41"/>
        <v>4.9305019305019307E-2</v>
      </c>
      <c r="AC118" s="5">
        <v>24.914200000000001</v>
      </c>
      <c r="AD118" s="5">
        <v>2.0446</v>
      </c>
      <c r="AE118" s="5">
        <f t="shared" si="42"/>
        <v>0.41970795541839062</v>
      </c>
      <c r="AF118" s="5">
        <f t="shared" si="43"/>
        <v>4.1826829642510097E-2</v>
      </c>
      <c r="AG118" s="5">
        <v>26.4803</v>
      </c>
      <c r="AH118" s="5">
        <v>41.932299999999998</v>
      </c>
      <c r="AI118" s="5">
        <f t="shared" si="54"/>
        <v>0.63186742388088191</v>
      </c>
      <c r="AJ118" s="5">
        <f t="shared" si="55"/>
        <v>0.49224518640430681</v>
      </c>
      <c r="AK118" s="5">
        <v>26.4803</v>
      </c>
      <c r="AL118" s="5">
        <v>41.9758</v>
      </c>
      <c r="AM118" s="5">
        <f t="shared" si="46"/>
        <v>0.41071348250997691</v>
      </c>
      <c r="AN118" s="5">
        <f t="shared" si="47"/>
        <v>0.51821975308641977</v>
      </c>
      <c r="AO118" s="5">
        <v>21.782</v>
      </c>
      <c r="AP118" s="5">
        <v>20.571999999999999</v>
      </c>
      <c r="AQ118" s="5">
        <f t="shared" si="48"/>
        <v>0.43726312070405343</v>
      </c>
      <c r="AR118" s="5">
        <f t="shared" si="49"/>
        <v>0.4094712621714795</v>
      </c>
      <c r="AS118" s="5">
        <v>21.782</v>
      </c>
      <c r="AT118" s="5">
        <v>11.916700000000001</v>
      </c>
      <c r="AU118" s="5">
        <f t="shared" si="50"/>
        <v>0.31944458702599171</v>
      </c>
      <c r="AV118" s="5">
        <f t="shared" si="51"/>
        <v>0.20046800034990681</v>
      </c>
    </row>
    <row r="119" spans="1:48" ht="20" customHeight="1" x14ac:dyDescent="0.15">
      <c r="A119" s="25">
        <v>17.758800000000001</v>
      </c>
      <c r="B119" s="4">
        <v>18.7959</v>
      </c>
      <c r="C119" s="5">
        <f t="shared" si="28"/>
        <v>0.39862626262626266</v>
      </c>
      <c r="D119" s="5">
        <f t="shared" si="29"/>
        <v>0.24294184022055657</v>
      </c>
      <c r="E119" s="5">
        <v>17.758800000000001</v>
      </c>
      <c r="F119" s="5">
        <v>21.501000000000001</v>
      </c>
      <c r="G119" s="5">
        <f t="shared" si="30"/>
        <v>0.43283742151854315</v>
      </c>
      <c r="H119" s="5">
        <f t="shared" si="31"/>
        <v>0.23078756080701046</v>
      </c>
      <c r="I119" s="5">
        <v>18.285299999999999</v>
      </c>
      <c r="J119" s="5">
        <v>25.633600000000001</v>
      </c>
      <c r="K119" s="5">
        <f t="shared" si="52"/>
        <v>0.58291359567468315</v>
      </c>
      <c r="L119" s="5">
        <f t="shared" si="53"/>
        <v>0.41941849239982332</v>
      </c>
      <c r="M119" s="5">
        <v>18.285299999999999</v>
      </c>
      <c r="N119" s="5">
        <v>13.572900000000001</v>
      </c>
      <c r="O119" s="5">
        <f t="shared" si="34"/>
        <v>0.30129810639265492</v>
      </c>
      <c r="P119" s="5">
        <f t="shared" si="35"/>
        <v>0.17036229082675208</v>
      </c>
      <c r="Q119" s="5">
        <v>18.285299999999999</v>
      </c>
      <c r="R119" s="5">
        <v>2.911</v>
      </c>
      <c r="S119" s="5">
        <f t="shared" si="36"/>
        <v>0.37662278813693728</v>
      </c>
      <c r="T119" s="5">
        <f t="shared" si="37"/>
        <v>2.6654580082774788E-2</v>
      </c>
      <c r="U119" s="5">
        <v>18.285299999999999</v>
      </c>
      <c r="V119" s="5">
        <v>13.956099999999999</v>
      </c>
      <c r="W119" s="5">
        <f t="shared" si="38"/>
        <v>0.30606803185666509</v>
      </c>
      <c r="X119" s="5">
        <f t="shared" si="39"/>
        <v>0.19164886049666854</v>
      </c>
      <c r="Y119" s="5">
        <v>25.1309</v>
      </c>
      <c r="Z119" s="5">
        <v>1.1368</v>
      </c>
      <c r="AA119" s="5">
        <f t="shared" si="40"/>
        <v>0.40701834513206975</v>
      </c>
      <c r="AB119" s="5">
        <f t="shared" si="41"/>
        <v>2.1945945945945948E-2</v>
      </c>
      <c r="AC119" s="5">
        <v>25.1309</v>
      </c>
      <c r="AD119" s="5">
        <v>4.2225000000000001</v>
      </c>
      <c r="AE119" s="5">
        <f t="shared" si="42"/>
        <v>0.42335851268850827</v>
      </c>
      <c r="AF119" s="5">
        <f t="shared" si="43"/>
        <v>8.6380606556538647E-2</v>
      </c>
      <c r="AG119" s="5">
        <v>26.710599999999999</v>
      </c>
      <c r="AH119" s="5">
        <v>38.005099999999999</v>
      </c>
      <c r="AI119" s="5">
        <f t="shared" si="54"/>
        <v>0.63736279469313728</v>
      </c>
      <c r="AJ119" s="5">
        <f t="shared" si="55"/>
        <v>0.44614360609397341</v>
      </c>
      <c r="AK119" s="5">
        <v>26.710599999999999</v>
      </c>
      <c r="AL119" s="5">
        <v>45.322400000000002</v>
      </c>
      <c r="AM119" s="5">
        <f t="shared" si="46"/>
        <v>0.41428547055475162</v>
      </c>
      <c r="AN119" s="5">
        <f t="shared" si="47"/>
        <v>0.55953580246913581</v>
      </c>
      <c r="AO119" s="5">
        <v>21.971399999999999</v>
      </c>
      <c r="AP119" s="5">
        <v>21.030999999999999</v>
      </c>
      <c r="AQ119" s="5">
        <f t="shared" si="48"/>
        <v>0.44106523414916166</v>
      </c>
      <c r="AR119" s="5">
        <f t="shared" si="49"/>
        <v>0.41860733592885402</v>
      </c>
      <c r="AS119" s="5">
        <v>21.971399999999999</v>
      </c>
      <c r="AT119" s="5">
        <v>14.457800000000001</v>
      </c>
      <c r="AU119" s="5">
        <f t="shared" si="50"/>
        <v>0.32222223851725618</v>
      </c>
      <c r="AV119" s="5">
        <f t="shared" si="51"/>
        <v>0.24321550894617491</v>
      </c>
    </row>
    <row r="120" spans="1:48" ht="20" customHeight="1" x14ac:dyDescent="0.15">
      <c r="A120" s="25">
        <v>17.911799999999999</v>
      </c>
      <c r="B120" s="4">
        <v>19.4682</v>
      </c>
      <c r="C120" s="5">
        <f t="shared" si="28"/>
        <v>0.40206060606060606</v>
      </c>
      <c r="D120" s="5">
        <f t="shared" si="29"/>
        <v>0.25163149057942635</v>
      </c>
      <c r="E120" s="5">
        <v>17.911799999999999</v>
      </c>
      <c r="F120" s="5">
        <v>26.961600000000001</v>
      </c>
      <c r="G120" s="5">
        <f t="shared" si="30"/>
        <v>0.43656650937877783</v>
      </c>
      <c r="H120" s="5">
        <f t="shared" si="31"/>
        <v>0.2894005813429279</v>
      </c>
      <c r="I120" s="5">
        <v>18.443000000000001</v>
      </c>
      <c r="J120" s="5">
        <v>19.395399999999999</v>
      </c>
      <c r="K120" s="5">
        <f t="shared" si="52"/>
        <v>0.58794088393563038</v>
      </c>
      <c r="L120" s="5">
        <f t="shared" si="53"/>
        <v>0.31734869185333048</v>
      </c>
      <c r="M120" s="5">
        <v>18.443000000000001</v>
      </c>
      <c r="N120" s="5">
        <v>13.301500000000001</v>
      </c>
      <c r="O120" s="5">
        <f t="shared" si="34"/>
        <v>0.30389662604385681</v>
      </c>
      <c r="P120" s="5">
        <f t="shared" si="35"/>
        <v>0.16695577300591938</v>
      </c>
      <c r="Q120" s="5">
        <v>18.443000000000001</v>
      </c>
      <c r="R120" s="5">
        <v>1.746</v>
      </c>
      <c r="S120" s="5">
        <f t="shared" si="36"/>
        <v>0.379870939038984</v>
      </c>
      <c r="T120" s="5">
        <f t="shared" si="37"/>
        <v>1.5987254147895834E-2</v>
      </c>
      <c r="U120" s="5">
        <v>18.443000000000001</v>
      </c>
      <c r="V120" s="5">
        <v>15.0665</v>
      </c>
      <c r="W120" s="5">
        <f t="shared" si="38"/>
        <v>0.30870768932051834</v>
      </c>
      <c r="X120" s="5">
        <f t="shared" si="39"/>
        <v>0.20689716730842114</v>
      </c>
      <c r="Y120" s="5">
        <v>25.3475</v>
      </c>
      <c r="Z120" s="5">
        <v>0.16839999999999999</v>
      </c>
      <c r="AA120" s="5">
        <f t="shared" si="40"/>
        <v>0.41052638398287122</v>
      </c>
      <c r="AB120" s="5">
        <f t="shared" si="41"/>
        <v>3.2509652509652509E-3</v>
      </c>
      <c r="AC120" s="5">
        <v>25.3475</v>
      </c>
      <c r="AD120" s="5">
        <v>2.976</v>
      </c>
      <c r="AE120" s="5">
        <f t="shared" si="42"/>
        <v>0.42700738534521099</v>
      </c>
      <c r="AF120" s="5">
        <f t="shared" si="43"/>
        <v>6.0880683271109293E-2</v>
      </c>
      <c r="AG120" s="5">
        <v>26.940899999999999</v>
      </c>
      <c r="AH120" s="5">
        <v>45.326500000000003</v>
      </c>
      <c r="AI120" s="5">
        <f t="shared" si="54"/>
        <v>0.64285816550539276</v>
      </c>
      <c r="AJ120" s="5">
        <f t="shared" si="55"/>
        <v>0.53208985535147879</v>
      </c>
      <c r="AK120" s="5">
        <v>26.940899999999999</v>
      </c>
      <c r="AL120" s="5">
        <v>43.680100000000003</v>
      </c>
      <c r="AM120" s="5">
        <f t="shared" si="46"/>
        <v>0.41785745859952628</v>
      </c>
      <c r="AN120" s="5">
        <f t="shared" si="47"/>
        <v>0.53926049382716057</v>
      </c>
      <c r="AO120" s="5">
        <v>22.160799999999998</v>
      </c>
      <c r="AP120" s="5">
        <v>19.1175</v>
      </c>
      <c r="AQ120" s="5">
        <f t="shared" si="48"/>
        <v>0.44486734759426988</v>
      </c>
      <c r="AR120" s="5">
        <f t="shared" si="49"/>
        <v>0.38052045763966846</v>
      </c>
      <c r="AS120" s="5">
        <v>22.160799999999998</v>
      </c>
      <c r="AT120" s="5">
        <v>11.96</v>
      </c>
      <c r="AU120" s="5">
        <f t="shared" si="50"/>
        <v>0.32499989000852064</v>
      </c>
      <c r="AV120" s="5">
        <f t="shared" si="51"/>
        <v>0.20119641210946701</v>
      </c>
    </row>
    <row r="121" spans="1:48" ht="20" customHeight="1" x14ac:dyDescent="0.15">
      <c r="A121" s="25">
        <v>18.064900000000002</v>
      </c>
      <c r="B121" s="4">
        <v>24.910599999999999</v>
      </c>
      <c r="C121" s="5">
        <f t="shared" si="28"/>
        <v>0.40549719416386087</v>
      </c>
      <c r="D121" s="5">
        <f t="shared" si="29"/>
        <v>0.32197590990578778</v>
      </c>
      <c r="E121" s="5">
        <v>18.064900000000002</v>
      </c>
      <c r="F121" s="5">
        <v>32.887700000000002</v>
      </c>
      <c r="G121" s="5">
        <f t="shared" si="30"/>
        <v>0.44029803455133965</v>
      </c>
      <c r="H121" s="5">
        <f t="shared" si="31"/>
        <v>0.35301018852856697</v>
      </c>
      <c r="I121" s="5">
        <v>18.6006</v>
      </c>
      <c r="J121" s="5">
        <v>18.8887</v>
      </c>
      <c r="K121" s="5">
        <f t="shared" si="52"/>
        <v>0.59296498431562572</v>
      </c>
      <c r="L121" s="5">
        <f t="shared" si="53"/>
        <v>0.30905803622560007</v>
      </c>
      <c r="M121" s="5">
        <v>18.6006</v>
      </c>
      <c r="N121" s="5">
        <v>12.4649</v>
      </c>
      <c r="O121" s="5">
        <f t="shared" si="34"/>
        <v>0.30649349793370728</v>
      </c>
      <c r="P121" s="5">
        <f t="shared" si="35"/>
        <v>0.15645506258252709</v>
      </c>
      <c r="Q121" s="5">
        <v>18.6006</v>
      </c>
      <c r="R121" s="5">
        <v>2.0699999999999998</v>
      </c>
      <c r="S121" s="5">
        <f t="shared" si="36"/>
        <v>0.38311703023849297</v>
      </c>
      <c r="T121" s="5">
        <f t="shared" si="37"/>
        <v>1.8953961103175473E-2</v>
      </c>
      <c r="U121" s="5">
        <v>18.6006</v>
      </c>
      <c r="V121" s="5">
        <v>11.1129</v>
      </c>
      <c r="W121" s="5">
        <f t="shared" si="38"/>
        <v>0.3113456729368993</v>
      </c>
      <c r="X121" s="5">
        <f t="shared" si="39"/>
        <v>0.15260528527406853</v>
      </c>
      <c r="Y121" s="5">
        <v>25.5642</v>
      </c>
      <c r="Z121" s="5">
        <v>0.4713</v>
      </c>
      <c r="AA121" s="5">
        <f t="shared" si="40"/>
        <v>0.41403604242686326</v>
      </c>
      <c r="AB121" s="5">
        <f t="shared" si="41"/>
        <v>9.0984555984555994E-3</v>
      </c>
      <c r="AC121" s="5">
        <v>25.5642</v>
      </c>
      <c r="AD121" s="5">
        <v>0.66779999999999995</v>
      </c>
      <c r="AE121" s="5">
        <f t="shared" si="42"/>
        <v>0.43065794261532864</v>
      </c>
      <c r="AF121" s="5">
        <f t="shared" si="43"/>
        <v>1.3661330742085613E-2</v>
      </c>
      <c r="AG121" s="5">
        <v>27.171099999999999</v>
      </c>
      <c r="AH121" s="5">
        <v>38.8232</v>
      </c>
      <c r="AI121" s="5">
        <f t="shared" si="54"/>
        <v>0.64835115013839839</v>
      </c>
      <c r="AJ121" s="5">
        <f t="shared" si="55"/>
        <v>0.45574731938891222</v>
      </c>
      <c r="AK121" s="5">
        <v>27.171099999999999</v>
      </c>
      <c r="AL121" s="5">
        <v>51.094900000000003</v>
      </c>
      <c r="AM121" s="5">
        <f t="shared" si="46"/>
        <v>0.421427895629084</v>
      </c>
      <c r="AN121" s="5">
        <f t="shared" si="47"/>
        <v>0.63080123456790127</v>
      </c>
      <c r="AO121" s="5">
        <v>22.350200000000001</v>
      </c>
      <c r="AP121" s="5">
        <v>14.9679</v>
      </c>
      <c r="AQ121" s="5">
        <f t="shared" si="48"/>
        <v>0.44866946103937821</v>
      </c>
      <c r="AR121" s="5">
        <f t="shared" si="49"/>
        <v>0.29792557384097262</v>
      </c>
      <c r="AS121" s="5">
        <v>22.350200000000001</v>
      </c>
      <c r="AT121" s="5">
        <v>15.852600000000001</v>
      </c>
      <c r="AU121" s="5">
        <f t="shared" si="50"/>
        <v>0.32777754149978516</v>
      </c>
      <c r="AV121" s="5">
        <f t="shared" si="51"/>
        <v>0.26667945172295454</v>
      </c>
    </row>
    <row r="122" spans="1:48" ht="20" customHeight="1" x14ac:dyDescent="0.15">
      <c r="A122" s="25">
        <v>18.218</v>
      </c>
      <c r="B122" s="4">
        <v>21.194199999999999</v>
      </c>
      <c r="C122" s="5">
        <f t="shared" si="28"/>
        <v>0.40893378226711563</v>
      </c>
      <c r="D122" s="5">
        <f t="shared" si="29"/>
        <v>0.27394048436108509</v>
      </c>
      <c r="E122" s="5">
        <v>18.218</v>
      </c>
      <c r="F122" s="5">
        <v>23.8062</v>
      </c>
      <c r="G122" s="5">
        <f t="shared" si="30"/>
        <v>0.44402955972390129</v>
      </c>
      <c r="H122" s="5">
        <f t="shared" si="31"/>
        <v>0.25553113018389156</v>
      </c>
      <c r="I122" s="5">
        <v>18.758199999999999</v>
      </c>
      <c r="J122" s="5">
        <v>21.190999999999999</v>
      </c>
      <c r="K122" s="5">
        <f t="shared" si="52"/>
        <v>0.59798908469562106</v>
      </c>
      <c r="L122" s="5">
        <f t="shared" si="53"/>
        <v>0.34672840617176892</v>
      </c>
      <c r="M122" s="5">
        <v>18.758199999999999</v>
      </c>
      <c r="N122" s="5">
        <v>14.9848</v>
      </c>
      <c r="O122" s="5">
        <f t="shared" si="34"/>
        <v>0.3090903698235577</v>
      </c>
      <c r="P122" s="5">
        <f t="shared" si="35"/>
        <v>0.18808396551810702</v>
      </c>
      <c r="Q122" s="5">
        <v>18.758199999999999</v>
      </c>
      <c r="R122" s="5">
        <v>2.8679999999999999</v>
      </c>
      <c r="S122" s="5">
        <f t="shared" si="36"/>
        <v>0.38636312143800189</v>
      </c>
      <c r="T122" s="5">
        <f t="shared" si="37"/>
        <v>2.6260850455993846E-2</v>
      </c>
      <c r="U122" s="5">
        <v>18.758199999999999</v>
      </c>
      <c r="V122" s="5">
        <v>4.8391999999999999</v>
      </c>
      <c r="W122" s="5">
        <f t="shared" si="38"/>
        <v>0.3139836565532802</v>
      </c>
      <c r="X122" s="5">
        <f t="shared" si="39"/>
        <v>6.6453175723553026E-2</v>
      </c>
      <c r="Y122" s="5">
        <v>25.780799999999999</v>
      </c>
      <c r="Z122" s="5">
        <v>1.4478</v>
      </c>
      <c r="AA122" s="5">
        <f t="shared" si="40"/>
        <v>0.41754408127766468</v>
      </c>
      <c r="AB122" s="5">
        <f t="shared" si="41"/>
        <v>2.7949806949806952E-2</v>
      </c>
      <c r="AC122" s="5">
        <v>25.780799999999999</v>
      </c>
      <c r="AD122" s="5">
        <v>1.5072000000000001</v>
      </c>
      <c r="AE122" s="5">
        <f t="shared" si="42"/>
        <v>0.43430681527203135</v>
      </c>
      <c r="AF122" s="5">
        <f t="shared" si="43"/>
        <v>3.0833120237303741E-2</v>
      </c>
      <c r="AG122" s="5">
        <v>27.401399999999999</v>
      </c>
      <c r="AH122" s="5">
        <v>44.704099999999997</v>
      </c>
      <c r="AI122" s="5">
        <f t="shared" si="54"/>
        <v>0.65384652095065376</v>
      </c>
      <c r="AJ122" s="5">
        <f t="shared" si="55"/>
        <v>0.52478347330188835</v>
      </c>
      <c r="AK122" s="5">
        <v>27.401399999999999</v>
      </c>
      <c r="AL122" s="5">
        <v>47.274999999999999</v>
      </c>
      <c r="AM122" s="5">
        <f t="shared" si="46"/>
        <v>0.42499988367385871</v>
      </c>
      <c r="AN122" s="5">
        <f t="shared" si="47"/>
        <v>0.58364197530864192</v>
      </c>
      <c r="AO122" s="5">
        <v>22.5396</v>
      </c>
      <c r="AP122" s="5">
        <v>14.5571</v>
      </c>
      <c r="AQ122" s="5">
        <f t="shared" si="48"/>
        <v>0.45247157448448644</v>
      </c>
      <c r="AR122" s="5">
        <f t="shared" si="49"/>
        <v>0.28974888734962301</v>
      </c>
      <c r="AS122" s="5">
        <v>22.5396</v>
      </c>
      <c r="AT122" s="5">
        <v>15.7157</v>
      </c>
      <c r="AU122" s="5">
        <f t="shared" si="50"/>
        <v>0.33055519299104963</v>
      </c>
      <c r="AV122" s="5">
        <f t="shared" si="51"/>
        <v>0.26437645934688547</v>
      </c>
    </row>
    <row r="123" spans="1:48" ht="20" customHeight="1" x14ac:dyDescent="0.15">
      <c r="A123" s="25">
        <v>18.371099999999998</v>
      </c>
      <c r="B123" s="4">
        <v>20.2867</v>
      </c>
      <c r="C123" s="5">
        <f t="shared" si="28"/>
        <v>0.41237037037037039</v>
      </c>
      <c r="D123" s="5">
        <f t="shared" si="29"/>
        <v>0.26221081352860809</v>
      </c>
      <c r="E123" s="5">
        <v>18.371099999999998</v>
      </c>
      <c r="F123" s="5">
        <v>19.313400000000001</v>
      </c>
      <c r="G123" s="5">
        <f t="shared" si="30"/>
        <v>0.44776108489646299</v>
      </c>
      <c r="H123" s="5">
        <f t="shared" si="31"/>
        <v>0.20730628700479586</v>
      </c>
      <c r="I123" s="5">
        <v>18.915900000000001</v>
      </c>
      <c r="J123" s="5">
        <v>21.9636</v>
      </c>
      <c r="K123" s="5">
        <f t="shared" si="52"/>
        <v>0.60301637295656829</v>
      </c>
      <c r="L123" s="5">
        <f t="shared" si="53"/>
        <v>0.3593697334620482</v>
      </c>
      <c r="M123" s="5">
        <v>18.915900000000001</v>
      </c>
      <c r="N123" s="5">
        <v>18.120799999999999</v>
      </c>
      <c r="O123" s="5">
        <f t="shared" si="34"/>
        <v>0.31168888947475959</v>
      </c>
      <c r="P123" s="5">
        <f t="shared" si="35"/>
        <v>0.22744594004327809</v>
      </c>
      <c r="Q123" s="5">
        <v>18.915900000000001</v>
      </c>
      <c r="R123" s="5">
        <v>4.4390000000000001</v>
      </c>
      <c r="S123" s="5">
        <f t="shared" si="36"/>
        <v>0.38961127234004866</v>
      </c>
      <c r="T123" s="5">
        <f t="shared" si="37"/>
        <v>4.0645716587920738E-2</v>
      </c>
      <c r="U123" s="5">
        <v>18.915900000000001</v>
      </c>
      <c r="V123" s="5">
        <v>2.7673999999999999</v>
      </c>
      <c r="W123" s="5">
        <f t="shared" si="38"/>
        <v>0.31662331401713351</v>
      </c>
      <c r="X123" s="5">
        <f t="shared" si="39"/>
        <v>3.8002669552273237E-2</v>
      </c>
      <c r="Y123" s="5">
        <v>25.997399999999999</v>
      </c>
      <c r="Z123" s="5">
        <v>0.26319999999999999</v>
      </c>
      <c r="AA123" s="5">
        <f t="shared" si="40"/>
        <v>0.42105212012846616</v>
      </c>
      <c r="AB123" s="5">
        <f t="shared" si="41"/>
        <v>5.0810810810810814E-3</v>
      </c>
      <c r="AC123" s="5">
        <v>25.997399999999999</v>
      </c>
      <c r="AD123" s="5">
        <v>6.4509999999999996</v>
      </c>
      <c r="AE123" s="5">
        <f t="shared" si="42"/>
        <v>0.43795568792873413</v>
      </c>
      <c r="AF123" s="5">
        <f t="shared" si="43"/>
        <v>0.13196951874392676</v>
      </c>
      <c r="AG123" s="5">
        <v>27.631699999999999</v>
      </c>
      <c r="AH123" s="5">
        <v>43.842199999999998</v>
      </c>
      <c r="AI123" s="5">
        <f t="shared" si="54"/>
        <v>0.65934189176290914</v>
      </c>
      <c r="AJ123" s="5">
        <f t="shared" si="55"/>
        <v>0.51466558980487354</v>
      </c>
      <c r="AK123" s="5">
        <v>27.631699999999999</v>
      </c>
      <c r="AL123" s="5">
        <v>53.551000000000002</v>
      </c>
      <c r="AM123" s="5">
        <f t="shared" si="46"/>
        <v>0.42857187171863342</v>
      </c>
      <c r="AN123" s="5">
        <f t="shared" si="47"/>
        <v>0.66112345679012352</v>
      </c>
      <c r="AO123" s="5">
        <v>22.728999999999999</v>
      </c>
      <c r="AP123" s="5">
        <v>14.436</v>
      </c>
      <c r="AQ123" s="5">
        <f t="shared" si="48"/>
        <v>0.45627368792959466</v>
      </c>
      <c r="AR123" s="5">
        <f t="shared" si="49"/>
        <v>0.28733847660448564</v>
      </c>
      <c r="AS123" s="5">
        <v>22.728999999999999</v>
      </c>
      <c r="AT123" s="5">
        <v>12.333299999999999</v>
      </c>
      <c r="AU123" s="5">
        <f t="shared" si="50"/>
        <v>0.33333284448231409</v>
      </c>
      <c r="AV123" s="5">
        <f t="shared" si="51"/>
        <v>0.20747622988876999</v>
      </c>
    </row>
    <row r="124" spans="1:48" ht="20" customHeight="1" x14ac:dyDescent="0.15">
      <c r="A124" s="25">
        <v>18.5242</v>
      </c>
      <c r="B124" s="4">
        <v>20.5076</v>
      </c>
      <c r="C124" s="5">
        <f t="shared" si="28"/>
        <v>0.4158069584736252</v>
      </c>
      <c r="D124" s="5">
        <f t="shared" si="29"/>
        <v>0.26506600282546117</v>
      </c>
      <c r="E124" s="5">
        <v>18.5242</v>
      </c>
      <c r="F124" s="5">
        <v>21.595500000000001</v>
      </c>
      <c r="G124" s="5">
        <f t="shared" si="30"/>
        <v>0.45149261006902475</v>
      </c>
      <c r="H124" s="5">
        <f t="shared" si="31"/>
        <v>0.23180190546522461</v>
      </c>
      <c r="I124" s="5">
        <v>19.073499999999999</v>
      </c>
      <c r="J124" s="5">
        <v>23.7667</v>
      </c>
      <c r="K124" s="5">
        <f t="shared" si="52"/>
        <v>0.60804047333656364</v>
      </c>
      <c r="L124" s="5">
        <f t="shared" si="53"/>
        <v>0.38887216322790713</v>
      </c>
      <c r="M124" s="5">
        <v>19.073499999999999</v>
      </c>
      <c r="N124" s="5">
        <v>14.0441</v>
      </c>
      <c r="O124" s="5">
        <f t="shared" si="34"/>
        <v>0.31428576136461001</v>
      </c>
      <c r="P124" s="5">
        <f t="shared" si="35"/>
        <v>0.17627662832555968</v>
      </c>
      <c r="Q124" s="5">
        <v>19.073499999999999</v>
      </c>
      <c r="R124" s="5">
        <v>3.2040000000000002</v>
      </c>
      <c r="S124" s="5">
        <f t="shared" si="36"/>
        <v>0.39285736353955764</v>
      </c>
      <c r="T124" s="5">
        <f t="shared" si="37"/>
        <v>2.9337435446654216E-2</v>
      </c>
      <c r="U124" s="5">
        <v>19.073499999999999</v>
      </c>
      <c r="V124" s="5">
        <v>5.3628999999999998</v>
      </c>
      <c r="W124" s="5">
        <f t="shared" si="38"/>
        <v>0.31926129763351441</v>
      </c>
      <c r="X124" s="5">
        <f t="shared" si="39"/>
        <v>7.3644762788858176E-2</v>
      </c>
      <c r="Y124" s="5">
        <v>26.214099999999998</v>
      </c>
      <c r="Z124" s="5">
        <v>0.63639999999999997</v>
      </c>
      <c r="AA124" s="5">
        <f t="shared" si="40"/>
        <v>0.42456177857245819</v>
      </c>
      <c r="AB124" s="5">
        <f t="shared" si="41"/>
        <v>1.2285714285714285E-2</v>
      </c>
      <c r="AC124" s="5">
        <v>26.214099999999998</v>
      </c>
      <c r="AD124" s="5">
        <v>2.4266999999999999</v>
      </c>
      <c r="AE124" s="5">
        <f t="shared" si="42"/>
        <v>0.44160624519885178</v>
      </c>
      <c r="AF124" s="5">
        <f t="shared" si="43"/>
        <v>4.9643532961693854E-2</v>
      </c>
      <c r="AG124" s="5">
        <v>27.861899999999999</v>
      </c>
      <c r="AH124" s="5">
        <v>42.165999999999997</v>
      </c>
      <c r="AI124" s="5">
        <f t="shared" si="54"/>
        <v>0.66483487639591476</v>
      </c>
      <c r="AJ124" s="5">
        <f t="shared" si="55"/>
        <v>0.49498860138661605</v>
      </c>
      <c r="AK124" s="5">
        <v>27.861899999999999</v>
      </c>
      <c r="AL124" s="5">
        <v>48.429299999999998</v>
      </c>
      <c r="AM124" s="5">
        <f t="shared" si="46"/>
        <v>0.4321423087481911</v>
      </c>
      <c r="AN124" s="5">
        <f t="shared" si="47"/>
        <v>0.59789259259259253</v>
      </c>
      <c r="AO124" s="5">
        <v>22.918399999999998</v>
      </c>
      <c r="AP124" s="5">
        <v>16.763100000000001</v>
      </c>
      <c r="AQ124" s="5">
        <f t="shared" si="48"/>
        <v>0.46007580137470289</v>
      </c>
      <c r="AR124" s="5">
        <f t="shared" si="49"/>
        <v>0.33365777342537084</v>
      </c>
      <c r="AS124" s="5">
        <v>22.918399999999998</v>
      </c>
      <c r="AT124" s="5">
        <v>13.342000000000001</v>
      </c>
      <c r="AU124" s="5">
        <f t="shared" si="50"/>
        <v>0.33611049597357856</v>
      </c>
      <c r="AV124" s="5">
        <f t="shared" si="51"/>
        <v>0.22444502762245055</v>
      </c>
    </row>
    <row r="125" spans="1:48" ht="20" customHeight="1" x14ac:dyDescent="0.15">
      <c r="A125" s="25">
        <v>18.677299999999999</v>
      </c>
      <c r="B125" s="4">
        <v>23.081700000000001</v>
      </c>
      <c r="C125" s="5">
        <f t="shared" si="28"/>
        <v>0.4192435465768799</v>
      </c>
      <c r="D125" s="5">
        <f t="shared" si="29"/>
        <v>0.29833690716692579</v>
      </c>
      <c r="E125" s="5">
        <v>18.677299999999999</v>
      </c>
      <c r="F125" s="5">
        <v>25.330100000000002</v>
      </c>
      <c r="G125" s="5">
        <f t="shared" si="30"/>
        <v>0.45522413524158639</v>
      </c>
      <c r="H125" s="5">
        <f t="shared" si="31"/>
        <v>0.27188837700561164</v>
      </c>
      <c r="I125" s="5">
        <v>19.231100000000001</v>
      </c>
      <c r="J125" s="5">
        <v>22.99</v>
      </c>
      <c r="K125" s="5">
        <f t="shared" si="52"/>
        <v>0.6130645737165592</v>
      </c>
      <c r="L125" s="5">
        <f t="shared" si="53"/>
        <v>0.37616375149303793</v>
      </c>
      <c r="M125" s="5">
        <v>19.231100000000001</v>
      </c>
      <c r="N125" s="5">
        <v>11.9117</v>
      </c>
      <c r="O125" s="5">
        <f t="shared" si="34"/>
        <v>0.31688263325446053</v>
      </c>
      <c r="P125" s="5">
        <f t="shared" si="35"/>
        <v>0.14951148978044654</v>
      </c>
      <c r="Q125" s="5">
        <v>19.231100000000001</v>
      </c>
      <c r="R125" s="5">
        <v>3.0139999999999998</v>
      </c>
      <c r="S125" s="5">
        <f t="shared" si="36"/>
        <v>0.39610345473906661</v>
      </c>
      <c r="T125" s="5">
        <f t="shared" si="37"/>
        <v>2.7597699886459361E-2</v>
      </c>
      <c r="U125" s="5">
        <v>19.231100000000001</v>
      </c>
      <c r="V125" s="5">
        <v>7.2797000000000001</v>
      </c>
      <c r="W125" s="5">
        <f t="shared" si="38"/>
        <v>0.32189928124989542</v>
      </c>
      <c r="X125" s="5">
        <f t="shared" si="39"/>
        <v>9.9966767919232299E-2</v>
      </c>
      <c r="Y125" s="5">
        <v>26.430700000000002</v>
      </c>
      <c r="Z125" s="5">
        <v>3.8E-3</v>
      </c>
      <c r="AA125" s="5">
        <f t="shared" si="40"/>
        <v>0.42806981742325967</v>
      </c>
      <c r="AB125" s="5">
        <f t="shared" si="41"/>
        <v>7.335907335907336E-5</v>
      </c>
      <c r="AC125" s="5">
        <v>26.430700000000002</v>
      </c>
      <c r="AD125" s="5">
        <v>1.8078000000000001</v>
      </c>
      <c r="AE125" s="5">
        <f t="shared" si="42"/>
        <v>0.44525511785555455</v>
      </c>
      <c r="AF125" s="5">
        <f t="shared" si="43"/>
        <v>3.6982560220937967E-2</v>
      </c>
      <c r="AG125" s="5">
        <v>28.092199999999998</v>
      </c>
      <c r="AH125" s="5">
        <v>44.487299999999998</v>
      </c>
      <c r="AI125" s="5">
        <f t="shared" si="54"/>
        <v>0.67033024720817025</v>
      </c>
      <c r="AJ125" s="5">
        <f t="shared" si="55"/>
        <v>0.52223844819206955</v>
      </c>
      <c r="AK125" s="5">
        <v>28.092199999999998</v>
      </c>
      <c r="AL125" s="5">
        <v>52.545900000000003</v>
      </c>
      <c r="AM125" s="5">
        <f t="shared" si="46"/>
        <v>0.43571429679296581</v>
      </c>
      <c r="AN125" s="5">
        <f t="shared" si="47"/>
        <v>0.64871481481481486</v>
      </c>
      <c r="AO125" s="5">
        <v>23.107800000000001</v>
      </c>
      <c r="AP125" s="5">
        <v>17.860900000000001</v>
      </c>
      <c r="AQ125" s="5">
        <f t="shared" si="48"/>
        <v>0.46387791481981117</v>
      </c>
      <c r="AR125" s="5">
        <f t="shared" si="49"/>
        <v>0.35550871410259471</v>
      </c>
      <c r="AS125" s="5">
        <v>23.107800000000001</v>
      </c>
      <c r="AT125" s="5">
        <v>15.094799999999999</v>
      </c>
      <c r="AU125" s="5">
        <f t="shared" si="50"/>
        <v>0.33888814746484308</v>
      </c>
      <c r="AV125" s="5">
        <f t="shared" si="51"/>
        <v>0.25393140480852694</v>
      </c>
    </row>
    <row r="126" spans="1:48" ht="20" customHeight="1" x14ac:dyDescent="0.15">
      <c r="A126" s="25">
        <v>18.830400000000001</v>
      </c>
      <c r="B126" s="4">
        <v>23.6191</v>
      </c>
      <c r="C126" s="5">
        <f t="shared" si="28"/>
        <v>0.42268013468013471</v>
      </c>
      <c r="D126" s="5">
        <f t="shared" si="29"/>
        <v>0.30528294034089071</v>
      </c>
      <c r="E126" s="5">
        <v>18.830400000000001</v>
      </c>
      <c r="F126" s="5">
        <v>25.8949</v>
      </c>
      <c r="G126" s="5">
        <f t="shared" si="30"/>
        <v>0.45895566041414815</v>
      </c>
      <c r="H126" s="5">
        <f t="shared" si="31"/>
        <v>0.27795083058190106</v>
      </c>
      <c r="I126" s="5">
        <v>19.3888</v>
      </c>
      <c r="J126" s="5">
        <v>23.292100000000001</v>
      </c>
      <c r="K126" s="5">
        <f t="shared" si="52"/>
        <v>0.61809186197750632</v>
      </c>
      <c r="L126" s="5">
        <f t="shared" si="53"/>
        <v>0.38110672971513659</v>
      </c>
      <c r="M126" s="5">
        <v>19.3888</v>
      </c>
      <c r="N126" s="5">
        <v>15.1394</v>
      </c>
      <c r="O126" s="5">
        <f t="shared" si="34"/>
        <v>0.31948115290566237</v>
      </c>
      <c r="P126" s="5">
        <f t="shared" si="35"/>
        <v>0.19002445061427775</v>
      </c>
      <c r="Q126" s="5">
        <v>19.3888</v>
      </c>
      <c r="R126" s="5">
        <v>2.5270000000000001</v>
      </c>
      <c r="S126" s="5">
        <f t="shared" si="36"/>
        <v>0.39935160564111333</v>
      </c>
      <c r="T126" s="5">
        <f t="shared" si="37"/>
        <v>2.313848295059151E-2</v>
      </c>
      <c r="U126" s="5">
        <v>19.3888</v>
      </c>
      <c r="V126" s="5">
        <v>7.6653000000000002</v>
      </c>
      <c r="W126" s="5">
        <f t="shared" si="38"/>
        <v>0.32453893871374861</v>
      </c>
      <c r="X126" s="5">
        <f t="shared" si="39"/>
        <v>0.10526192921841442</v>
      </c>
      <c r="Y126" s="5">
        <v>26.647400000000001</v>
      </c>
      <c r="Z126" s="5">
        <v>0.62160000000000004</v>
      </c>
      <c r="AA126" s="5">
        <f t="shared" si="40"/>
        <v>0.43157947586725171</v>
      </c>
      <c r="AB126" s="5">
        <f t="shared" si="41"/>
        <v>1.2000000000000002E-2</v>
      </c>
      <c r="AC126" s="5">
        <v>26.647400000000001</v>
      </c>
      <c r="AD126" s="5">
        <v>0.68110000000000004</v>
      </c>
      <c r="AE126" s="5">
        <f t="shared" si="42"/>
        <v>0.4489056751256722</v>
      </c>
      <c r="AF126" s="5">
        <f t="shared" si="43"/>
        <v>1.3933411752672225E-2</v>
      </c>
      <c r="AG126" s="5">
        <v>28.322500000000002</v>
      </c>
      <c r="AH126" s="5">
        <v>41.076799999999999</v>
      </c>
      <c r="AI126" s="5">
        <f t="shared" si="54"/>
        <v>0.67582561802042573</v>
      </c>
      <c r="AJ126" s="5">
        <f t="shared" si="55"/>
        <v>0.48220243279983283</v>
      </c>
      <c r="AK126" s="5">
        <v>28.322500000000002</v>
      </c>
      <c r="AL126" s="5">
        <v>53.0625</v>
      </c>
      <c r="AM126" s="5">
        <f t="shared" si="46"/>
        <v>0.43928628483774057</v>
      </c>
      <c r="AN126" s="5">
        <f t="shared" si="47"/>
        <v>0.65509259259259256</v>
      </c>
      <c r="AO126" s="5">
        <v>23.2972</v>
      </c>
      <c r="AP126" s="5">
        <v>17.195900000000002</v>
      </c>
      <c r="AQ126" s="5">
        <f t="shared" si="48"/>
        <v>0.46768002826491939</v>
      </c>
      <c r="AR126" s="5">
        <f t="shared" si="49"/>
        <v>0.34227235451947041</v>
      </c>
      <c r="AS126" s="5">
        <v>23.2972</v>
      </c>
      <c r="AT126" s="5">
        <v>12.1183</v>
      </c>
      <c r="AU126" s="5">
        <f t="shared" si="50"/>
        <v>0.34166579895610755</v>
      </c>
      <c r="AV126" s="5">
        <f t="shared" si="51"/>
        <v>0.20385940475469513</v>
      </c>
    </row>
    <row r="127" spans="1:48" ht="20" customHeight="1" x14ac:dyDescent="0.15">
      <c r="A127" s="25">
        <v>18.983499999999999</v>
      </c>
      <c r="B127" s="4">
        <v>22.6965</v>
      </c>
      <c r="C127" s="5">
        <f t="shared" si="28"/>
        <v>0.42611672278338947</v>
      </c>
      <c r="D127" s="5">
        <f t="shared" si="29"/>
        <v>0.29335809812596697</v>
      </c>
      <c r="E127" s="5">
        <v>18.983499999999999</v>
      </c>
      <c r="F127" s="5">
        <v>23.203199999999999</v>
      </c>
      <c r="G127" s="5">
        <f t="shared" si="30"/>
        <v>0.46268718558670985</v>
      </c>
      <c r="H127" s="5">
        <f t="shared" si="31"/>
        <v>0.24905864522195362</v>
      </c>
      <c r="I127" s="5">
        <v>19.546399999999998</v>
      </c>
      <c r="J127" s="5">
        <v>24.241199999999999</v>
      </c>
      <c r="K127" s="5">
        <f t="shared" si="52"/>
        <v>0.62311596235750166</v>
      </c>
      <c r="L127" s="5">
        <f t="shared" si="53"/>
        <v>0.39663596053471212</v>
      </c>
      <c r="M127" s="5">
        <v>19.546399999999998</v>
      </c>
      <c r="N127" s="5">
        <v>19.1083</v>
      </c>
      <c r="O127" s="5">
        <f t="shared" si="34"/>
        <v>0.32207802479551279</v>
      </c>
      <c r="P127" s="5">
        <f t="shared" si="35"/>
        <v>0.2398406944576934</v>
      </c>
      <c r="Q127" s="5">
        <v>19.546399999999998</v>
      </c>
      <c r="R127" s="5">
        <v>2.1819999999999999</v>
      </c>
      <c r="S127" s="5">
        <f t="shared" si="36"/>
        <v>0.40259769684062224</v>
      </c>
      <c r="T127" s="5">
        <f t="shared" si="37"/>
        <v>1.9979489433395597E-2</v>
      </c>
      <c r="U127" s="5">
        <v>19.546399999999998</v>
      </c>
      <c r="V127" s="5">
        <v>6.1847000000000003</v>
      </c>
      <c r="W127" s="5">
        <f t="shared" si="38"/>
        <v>0.32717692233012957</v>
      </c>
      <c r="X127" s="5">
        <f t="shared" si="39"/>
        <v>8.4929937985092255E-2</v>
      </c>
      <c r="Y127" s="5">
        <v>26.864000000000001</v>
      </c>
      <c r="Z127" s="5">
        <v>0.66539999999999999</v>
      </c>
      <c r="AA127" s="5">
        <f t="shared" si="40"/>
        <v>0.43508751471805318</v>
      </c>
      <c r="AB127" s="5">
        <f t="shared" si="41"/>
        <v>1.2845559845559846E-2</v>
      </c>
      <c r="AC127" s="5">
        <v>26.864000000000001</v>
      </c>
      <c r="AD127" s="5">
        <v>2.0150000000000001</v>
      </c>
      <c r="AE127" s="5">
        <f t="shared" si="42"/>
        <v>0.45255454778237492</v>
      </c>
      <c r="AF127" s="5">
        <f t="shared" si="43"/>
        <v>4.1221295964813588E-2</v>
      </c>
      <c r="AG127" s="5">
        <v>28.552700000000002</v>
      </c>
      <c r="AH127" s="5">
        <v>36.087600000000002</v>
      </c>
      <c r="AI127" s="5">
        <f t="shared" si="54"/>
        <v>0.68131860265343136</v>
      </c>
      <c r="AJ127" s="5">
        <f t="shared" si="55"/>
        <v>0.42363398594601448</v>
      </c>
      <c r="AK127" s="5">
        <v>28.552700000000002</v>
      </c>
      <c r="AL127" s="5">
        <v>57.750999999999998</v>
      </c>
      <c r="AM127" s="5">
        <f t="shared" si="46"/>
        <v>0.44285672186729824</v>
      </c>
      <c r="AN127" s="5">
        <f t="shared" si="47"/>
        <v>0.71297530864197523</v>
      </c>
      <c r="AO127" s="5">
        <v>23.486699999999999</v>
      </c>
      <c r="AP127" s="5">
        <v>17.050899999999999</v>
      </c>
      <c r="AQ127" s="5">
        <f t="shared" si="48"/>
        <v>0.47148414916168818</v>
      </c>
      <c r="AR127" s="5">
        <f t="shared" si="49"/>
        <v>0.33938623100134552</v>
      </c>
      <c r="AS127" s="5">
        <v>23.486699999999999</v>
      </c>
      <c r="AT127" s="5">
        <v>11.114100000000001</v>
      </c>
      <c r="AU127" s="5">
        <f t="shared" si="50"/>
        <v>0.34444491700042967</v>
      </c>
      <c r="AV127" s="5">
        <f t="shared" si="51"/>
        <v>0.18696630801219291</v>
      </c>
    </row>
    <row r="128" spans="1:48" ht="20" customHeight="1" x14ac:dyDescent="0.15">
      <c r="A128" s="25">
        <v>19.136600000000001</v>
      </c>
      <c r="B128" s="4">
        <v>25.337299999999999</v>
      </c>
      <c r="C128" s="5">
        <f t="shared" si="28"/>
        <v>0.42955331088664428</v>
      </c>
      <c r="D128" s="5">
        <f t="shared" si="29"/>
        <v>0.3274911171170472</v>
      </c>
      <c r="E128" s="5">
        <v>19.136600000000001</v>
      </c>
      <c r="F128" s="5">
        <v>24.027699999999999</v>
      </c>
      <c r="G128" s="5">
        <f t="shared" si="30"/>
        <v>0.4664187107592716</v>
      </c>
      <c r="H128" s="5">
        <f t="shared" si="31"/>
        <v>0.25790866819229824</v>
      </c>
      <c r="I128" s="5">
        <v>19.704000000000001</v>
      </c>
      <c r="J128" s="5">
        <v>25.35</v>
      </c>
      <c r="K128" s="5">
        <f t="shared" si="52"/>
        <v>0.62814006273749712</v>
      </c>
      <c r="L128" s="5">
        <f t="shared" si="53"/>
        <v>0.41477821228136202</v>
      </c>
      <c r="M128" s="5">
        <v>19.704000000000001</v>
      </c>
      <c r="N128" s="5">
        <v>21.019600000000001</v>
      </c>
      <c r="O128" s="5">
        <f t="shared" si="34"/>
        <v>0.32467489668536326</v>
      </c>
      <c r="P128" s="5">
        <f t="shared" si="35"/>
        <v>0.26383066317898152</v>
      </c>
      <c r="Q128" s="5">
        <v>19.704000000000001</v>
      </c>
      <c r="R128" s="5">
        <v>1.909</v>
      </c>
      <c r="S128" s="5">
        <f t="shared" si="36"/>
        <v>0.40584378804013127</v>
      </c>
      <c r="T128" s="5">
        <f t="shared" si="37"/>
        <v>1.7479764128484048E-2</v>
      </c>
      <c r="U128" s="5">
        <v>19.704000000000001</v>
      </c>
      <c r="V128" s="5">
        <v>4.9207000000000001</v>
      </c>
      <c r="W128" s="5">
        <f t="shared" si="38"/>
        <v>0.32981490594651053</v>
      </c>
      <c r="X128" s="5">
        <f t="shared" si="39"/>
        <v>6.7572355303126011E-2</v>
      </c>
      <c r="Y128" s="5">
        <v>27.0807</v>
      </c>
      <c r="Z128" s="5">
        <v>1.3666</v>
      </c>
      <c r="AA128" s="5">
        <f t="shared" si="40"/>
        <v>0.43859717316204516</v>
      </c>
      <c r="AB128" s="5">
        <f t="shared" si="41"/>
        <v>2.6382239382239384E-2</v>
      </c>
      <c r="AC128" s="5">
        <v>27.0807</v>
      </c>
      <c r="AD128" s="5">
        <v>2.7843</v>
      </c>
      <c r="AE128" s="5">
        <f t="shared" si="42"/>
        <v>0.45620510505249257</v>
      </c>
      <c r="AF128" s="5">
        <f t="shared" si="43"/>
        <v>5.69590344192707E-2</v>
      </c>
      <c r="AG128" s="5">
        <v>28.783000000000001</v>
      </c>
      <c r="AH128" s="5">
        <v>36.406599999999997</v>
      </c>
      <c r="AI128" s="5">
        <f t="shared" si="54"/>
        <v>0.68681397346568673</v>
      </c>
      <c r="AJ128" s="5">
        <f t="shared" si="55"/>
        <v>0.42737874152734373</v>
      </c>
      <c r="AK128" s="5">
        <v>28.783000000000001</v>
      </c>
      <c r="AL128" s="5">
        <v>35.057400000000001</v>
      </c>
      <c r="AM128" s="5">
        <f t="shared" si="46"/>
        <v>0.44642870991207295</v>
      </c>
      <c r="AN128" s="5">
        <f t="shared" si="47"/>
        <v>0.43280740740740742</v>
      </c>
      <c r="AO128" s="5">
        <v>23.676100000000002</v>
      </c>
      <c r="AP128" s="5">
        <v>16.183</v>
      </c>
      <c r="AQ128" s="5">
        <f t="shared" si="48"/>
        <v>0.47528626260679646</v>
      </c>
      <c r="AR128" s="5">
        <f t="shared" si="49"/>
        <v>0.3221112889228589</v>
      </c>
      <c r="AS128" s="5">
        <v>23.676100000000002</v>
      </c>
      <c r="AT128" s="5">
        <v>17.921299999999999</v>
      </c>
      <c r="AU128" s="5">
        <f t="shared" si="50"/>
        <v>0.34722256849169419</v>
      </c>
      <c r="AV128" s="5">
        <f t="shared" si="51"/>
        <v>0.30148003848974836</v>
      </c>
    </row>
    <row r="129" spans="1:48" ht="20" customHeight="1" x14ac:dyDescent="0.15">
      <c r="A129" s="25">
        <v>19.2897</v>
      </c>
      <c r="B129" s="4">
        <v>25.674099999999999</v>
      </c>
      <c r="C129" s="5">
        <f t="shared" si="28"/>
        <v>0.43298989898989904</v>
      </c>
      <c r="D129" s="5">
        <f t="shared" si="29"/>
        <v>0.33184434371360727</v>
      </c>
      <c r="E129" s="5">
        <v>19.2897</v>
      </c>
      <c r="F129" s="5">
        <v>27.227</v>
      </c>
      <c r="G129" s="5">
        <f t="shared" si="30"/>
        <v>0.4701502359318333</v>
      </c>
      <c r="H129" s="5">
        <f t="shared" si="31"/>
        <v>0.29224933343065318</v>
      </c>
      <c r="I129" s="5">
        <v>19.861699999999999</v>
      </c>
      <c r="J129" s="5">
        <v>26.8474</v>
      </c>
      <c r="K129" s="5">
        <f t="shared" si="52"/>
        <v>0.63316735099844423</v>
      </c>
      <c r="L129" s="5">
        <f t="shared" si="53"/>
        <v>0.43927876041036046</v>
      </c>
      <c r="M129" s="5">
        <v>19.861699999999999</v>
      </c>
      <c r="N129" s="5">
        <v>20.319700000000001</v>
      </c>
      <c r="O129" s="5">
        <f t="shared" si="34"/>
        <v>0.32727341633656509</v>
      </c>
      <c r="P129" s="5">
        <f t="shared" si="35"/>
        <v>0.25504576331604556</v>
      </c>
      <c r="Q129" s="5">
        <v>19.861699999999999</v>
      </c>
      <c r="R129" s="5">
        <v>1.736</v>
      </c>
      <c r="S129" s="5">
        <f t="shared" si="36"/>
        <v>0.40909193894217794</v>
      </c>
      <c r="T129" s="5">
        <f t="shared" si="37"/>
        <v>1.5895689118411896E-2</v>
      </c>
      <c r="U129" s="5">
        <v>19.861699999999999</v>
      </c>
      <c r="V129" s="5">
        <v>7.4008000000000003</v>
      </c>
      <c r="W129" s="5">
        <f t="shared" si="38"/>
        <v>0.33245456341036378</v>
      </c>
      <c r="X129" s="5">
        <f t="shared" si="39"/>
        <v>0.10162974518409473</v>
      </c>
      <c r="Y129" s="5">
        <v>27.2973</v>
      </c>
      <c r="Z129" s="5">
        <v>0.1928</v>
      </c>
      <c r="AA129" s="5">
        <f t="shared" si="40"/>
        <v>0.44210521201284664</v>
      </c>
      <c r="AB129" s="5">
        <f t="shared" si="41"/>
        <v>3.7220077220077221E-3</v>
      </c>
      <c r="AC129" s="5">
        <v>27.2973</v>
      </c>
      <c r="AD129" s="5">
        <v>2.5695999999999999</v>
      </c>
      <c r="AE129" s="5">
        <f t="shared" si="42"/>
        <v>0.45985397770919534</v>
      </c>
      <c r="AF129" s="5">
        <f t="shared" si="43"/>
        <v>5.2566869534086839E-2</v>
      </c>
      <c r="AG129" s="5">
        <v>29.013200000000001</v>
      </c>
      <c r="AH129" s="5">
        <v>51.023699999999998</v>
      </c>
      <c r="AI129" s="5">
        <f t="shared" si="54"/>
        <v>0.69230695809869236</v>
      </c>
      <c r="AJ129" s="5">
        <f t="shared" si="55"/>
        <v>0.59896954656762036</v>
      </c>
      <c r="AK129" s="5">
        <v>29.013200000000001</v>
      </c>
      <c r="AL129" s="5">
        <v>44.85</v>
      </c>
      <c r="AM129" s="5">
        <f t="shared" si="46"/>
        <v>0.44999914694163068</v>
      </c>
      <c r="AN129" s="5">
        <f t="shared" si="47"/>
        <v>0.5537037037037037</v>
      </c>
      <c r="AO129" s="5">
        <v>23.865500000000001</v>
      </c>
      <c r="AP129" s="5">
        <v>12.0928</v>
      </c>
      <c r="AQ129" s="5">
        <f t="shared" si="48"/>
        <v>0.47908837605190469</v>
      </c>
      <c r="AR129" s="5">
        <f t="shared" si="49"/>
        <v>0.24069872055158797</v>
      </c>
      <c r="AS129" s="5">
        <v>23.865500000000001</v>
      </c>
      <c r="AT129" s="5">
        <v>16.48</v>
      </c>
      <c r="AU129" s="5">
        <f t="shared" si="50"/>
        <v>0.35000021998295866</v>
      </c>
      <c r="AV129" s="5">
        <f t="shared" si="51"/>
        <v>0.27723385213745955</v>
      </c>
    </row>
    <row r="130" spans="1:48" ht="20" customHeight="1" x14ac:dyDescent="0.15">
      <c r="A130" s="25">
        <v>19.442799999999998</v>
      </c>
      <c r="B130" s="4">
        <v>23.970600000000001</v>
      </c>
      <c r="C130" s="5">
        <f t="shared" si="28"/>
        <v>0.43642648709315374</v>
      </c>
      <c r="D130" s="5">
        <f t="shared" si="29"/>
        <v>0.30982616821705122</v>
      </c>
      <c r="E130" s="5">
        <v>19.442799999999998</v>
      </c>
      <c r="F130" s="5">
        <v>26.298300000000001</v>
      </c>
      <c r="G130" s="5">
        <f t="shared" si="30"/>
        <v>0.47388176110439495</v>
      </c>
      <c r="H130" s="5">
        <f t="shared" si="31"/>
        <v>0.28228084788479624</v>
      </c>
      <c r="I130" s="5">
        <v>20.019300000000001</v>
      </c>
      <c r="J130" s="5">
        <v>27.084800000000001</v>
      </c>
      <c r="K130" s="5">
        <f t="shared" si="52"/>
        <v>0.6381914513784398</v>
      </c>
      <c r="L130" s="5">
        <f t="shared" si="53"/>
        <v>0.44316311337271141</v>
      </c>
      <c r="M130" s="5">
        <v>20.019300000000001</v>
      </c>
      <c r="N130" s="5">
        <v>16.899999999999999</v>
      </c>
      <c r="O130" s="5">
        <f t="shared" si="34"/>
        <v>0.32987028822641562</v>
      </c>
      <c r="P130" s="5">
        <f t="shared" si="35"/>
        <v>0.21212288567455076</v>
      </c>
      <c r="Q130" s="5">
        <v>20.019300000000001</v>
      </c>
      <c r="R130" s="5">
        <v>1.7230000000000001</v>
      </c>
      <c r="S130" s="5">
        <f t="shared" si="36"/>
        <v>0.41233803014168696</v>
      </c>
      <c r="T130" s="5">
        <f t="shared" si="37"/>
        <v>1.5776654580082775E-2</v>
      </c>
      <c r="U130" s="5">
        <v>20.019300000000001</v>
      </c>
      <c r="V130" s="5">
        <v>8.2826000000000004</v>
      </c>
      <c r="W130" s="5">
        <f t="shared" si="38"/>
        <v>0.33509254702674474</v>
      </c>
      <c r="X130" s="5">
        <f t="shared" si="39"/>
        <v>0.113738856267131</v>
      </c>
      <c r="Y130" s="5">
        <v>27.513999999999999</v>
      </c>
      <c r="Z130" s="5">
        <v>1.8540000000000001</v>
      </c>
      <c r="AA130" s="5">
        <f t="shared" si="40"/>
        <v>0.44561487045683867</v>
      </c>
      <c r="AB130" s="5">
        <f t="shared" si="41"/>
        <v>3.5791505791505793E-2</v>
      </c>
      <c r="AC130" s="5">
        <v>27.513999999999999</v>
      </c>
      <c r="AD130" s="5">
        <v>3.6726000000000001</v>
      </c>
      <c r="AE130" s="5">
        <f t="shared" si="42"/>
        <v>0.46350453497931293</v>
      </c>
      <c r="AF130" s="5">
        <f t="shared" si="43"/>
        <v>7.5131181915818551E-2</v>
      </c>
      <c r="AG130" s="5">
        <v>29.243500000000001</v>
      </c>
      <c r="AH130" s="5">
        <v>39.994700000000002</v>
      </c>
      <c r="AI130" s="5">
        <f t="shared" si="54"/>
        <v>0.69780232891094784</v>
      </c>
      <c r="AJ130" s="5">
        <f t="shared" si="55"/>
        <v>0.46949961143758701</v>
      </c>
      <c r="AK130" s="5">
        <v>29.243500000000001</v>
      </c>
      <c r="AL130" s="5">
        <v>50.742100000000001</v>
      </c>
      <c r="AM130" s="5">
        <f t="shared" si="46"/>
        <v>0.45357113498640539</v>
      </c>
      <c r="AN130" s="5">
        <f t="shared" si="47"/>
        <v>0.62644567901234571</v>
      </c>
      <c r="AO130" s="5">
        <v>24.0549</v>
      </c>
      <c r="AP130" s="5">
        <v>16.9909</v>
      </c>
      <c r="AQ130" s="5">
        <f t="shared" si="48"/>
        <v>0.48289048949701291</v>
      </c>
      <c r="AR130" s="5">
        <f t="shared" si="49"/>
        <v>0.33819197299384557</v>
      </c>
      <c r="AS130" s="5">
        <v>24.0549</v>
      </c>
      <c r="AT130" s="5">
        <v>13.0535</v>
      </c>
      <c r="AU130" s="5">
        <f t="shared" si="50"/>
        <v>0.35277787147422313</v>
      </c>
      <c r="AV130" s="5">
        <f t="shared" si="51"/>
        <v>0.21959175296579661</v>
      </c>
    </row>
    <row r="131" spans="1:48" ht="20" customHeight="1" x14ac:dyDescent="0.15">
      <c r="A131" s="25">
        <v>19.5959</v>
      </c>
      <c r="B131" s="4">
        <v>24.7989</v>
      </c>
      <c r="C131" s="5">
        <f t="shared" ref="C131:C194" si="56">$A131/44.55</f>
        <v>0.43986307519640855</v>
      </c>
      <c r="D131" s="5">
        <f t="shared" ref="D131:D194" si="57">B131/77.3679</f>
        <v>0.32053215868596663</v>
      </c>
      <c r="E131" s="5">
        <v>19.5959</v>
      </c>
      <c r="F131" s="5">
        <v>28.5505</v>
      </c>
      <c r="G131" s="5">
        <f t="shared" ref="G131:G194" si="58">E131/41.0288</f>
        <v>0.47761328627695671</v>
      </c>
      <c r="H131" s="5">
        <f t="shared" ref="H131:H194" si="59">F131/93.1636</f>
        <v>0.30645552554860483</v>
      </c>
      <c r="I131" s="5">
        <v>20.1769</v>
      </c>
      <c r="J131" s="5">
        <v>24.249700000000001</v>
      </c>
      <c r="K131" s="5">
        <f t="shared" ref="K131:K162" si="60">I131/31.3688</f>
        <v>0.64321555175843514</v>
      </c>
      <c r="L131" s="5">
        <f t="shared" ref="L131:L162" si="61">J131/61.117</f>
        <v>0.39677503804178871</v>
      </c>
      <c r="M131" s="5">
        <v>20.1769</v>
      </c>
      <c r="N131" s="5">
        <v>12.1219</v>
      </c>
      <c r="O131" s="5">
        <f t="shared" ref="O131:O194" si="62">M131/60.6884</f>
        <v>0.33246716011626604</v>
      </c>
      <c r="P131" s="5">
        <f t="shared" ref="P131:P194" si="63">N131/79.6708</f>
        <v>0.15214984661883652</v>
      </c>
      <c r="Q131" s="5">
        <v>20.1769</v>
      </c>
      <c r="R131" s="5">
        <v>2.1869999999999998</v>
      </c>
      <c r="S131" s="5">
        <f t="shared" ref="S131:S194" si="64">Q131/48.5507</f>
        <v>0.41558412134119593</v>
      </c>
      <c r="T131" s="5">
        <f t="shared" ref="T131:T194" si="65">R131/109.212</f>
        <v>2.0025271948137566E-2</v>
      </c>
      <c r="U131" s="5">
        <v>20.1769</v>
      </c>
      <c r="V131" s="5">
        <v>6.7435</v>
      </c>
      <c r="W131" s="5">
        <f t="shared" ref="W131:W194" si="66">U131/59.7426</f>
        <v>0.33773053064312564</v>
      </c>
      <c r="X131" s="5">
        <f t="shared" ref="X131:X194" si="67">V131/72.8212</f>
        <v>9.2603527544176695E-2</v>
      </c>
      <c r="Y131" s="5">
        <v>27.730599999999999</v>
      </c>
      <c r="Z131" s="5">
        <v>3.6998000000000002</v>
      </c>
      <c r="AA131" s="5">
        <f t="shared" ref="AA131:AA194" si="68">Y131/61.7439</f>
        <v>0.44912290930764009</v>
      </c>
      <c r="AB131" s="5">
        <f t="shared" ref="AB131:AB194" si="69">Z131/51.8</f>
        <v>7.1424710424710436E-2</v>
      </c>
      <c r="AC131" s="5">
        <v>27.730599999999999</v>
      </c>
      <c r="AD131" s="5">
        <v>5.7698999999999998</v>
      </c>
      <c r="AE131" s="5">
        <f t="shared" ref="AE131:AE194" si="70">AC131/59.3608</f>
        <v>0.46715340763601571</v>
      </c>
      <c r="AF131" s="5">
        <f t="shared" ref="AF131:AF194" si="71">AD131/48.8825</f>
        <v>0.11803610699125454</v>
      </c>
      <c r="AG131" s="5">
        <v>29.473800000000001</v>
      </c>
      <c r="AH131" s="5">
        <v>41.570500000000003</v>
      </c>
      <c r="AI131" s="5">
        <f t="shared" ref="AI131:AI162" si="72">AG131/41.908</f>
        <v>0.70329769972320322</v>
      </c>
      <c r="AJ131" s="5">
        <f t="shared" ref="AJ131:AJ162" si="73">AH131/85.1858</f>
        <v>0.48799799966661112</v>
      </c>
      <c r="AK131" s="5">
        <v>29.473800000000001</v>
      </c>
      <c r="AL131" s="5">
        <v>53.395899999999997</v>
      </c>
      <c r="AM131" s="5">
        <f t="shared" ref="AM131:AM194" si="74">AK131/64.4739</f>
        <v>0.45714312303118004</v>
      </c>
      <c r="AN131" s="5">
        <f t="shared" ref="AN131:AN194" si="75">AL131/81</f>
        <v>0.6592086419753086</v>
      </c>
      <c r="AO131" s="5">
        <v>24.244299999999999</v>
      </c>
      <c r="AP131" s="5">
        <v>19.452500000000001</v>
      </c>
      <c r="AQ131" s="5">
        <f t="shared" ref="AQ131:AQ194" si="76">AO131/49.8144</f>
        <v>0.48669260294212113</v>
      </c>
      <c r="AR131" s="5">
        <f t="shared" ref="AR131:AR194" si="77">AP131/50.2404</f>
        <v>0.38718839818154316</v>
      </c>
      <c r="AS131" s="5">
        <v>24.244299999999999</v>
      </c>
      <c r="AT131" s="5">
        <v>10.4193</v>
      </c>
      <c r="AU131" s="5">
        <f t="shared" ref="AU131:AU194" si="78">AS131/68.1871</f>
        <v>0.35555552296548759</v>
      </c>
      <c r="AV131" s="5">
        <f t="shared" ref="AV131:AV194" si="79">AT131/59.4444</f>
        <v>0.17527807497426165</v>
      </c>
    </row>
    <row r="132" spans="1:48" ht="20" customHeight="1" x14ac:dyDescent="0.15">
      <c r="A132" s="25">
        <v>19.748999999999999</v>
      </c>
      <c r="B132" s="4">
        <v>29.3323</v>
      </c>
      <c r="C132" s="5">
        <f t="shared" si="56"/>
        <v>0.4432996632996633</v>
      </c>
      <c r="D132" s="5">
        <f t="shared" si="57"/>
        <v>0.37912751929417754</v>
      </c>
      <c r="E132" s="5">
        <v>19.748999999999999</v>
      </c>
      <c r="F132" s="5">
        <v>28.726400000000002</v>
      </c>
      <c r="G132" s="5">
        <f t="shared" si="58"/>
        <v>0.48134481144951841</v>
      </c>
      <c r="H132" s="5">
        <f t="shared" si="59"/>
        <v>0.30834360200765104</v>
      </c>
      <c r="I132" s="5">
        <v>20.334599999999998</v>
      </c>
      <c r="J132" s="5">
        <v>33.672199999999997</v>
      </c>
      <c r="K132" s="5">
        <f t="shared" si="60"/>
        <v>0.64824284001938226</v>
      </c>
      <c r="L132" s="5">
        <f t="shared" si="61"/>
        <v>0.55094654515110364</v>
      </c>
      <c r="M132" s="5">
        <v>20.334599999999998</v>
      </c>
      <c r="N132" s="5">
        <v>8.7614000000000001</v>
      </c>
      <c r="O132" s="5">
        <f t="shared" si="62"/>
        <v>0.33506567976746787</v>
      </c>
      <c r="P132" s="5">
        <f t="shared" si="63"/>
        <v>0.10997002665970469</v>
      </c>
      <c r="Q132" s="5">
        <v>20.334599999999998</v>
      </c>
      <c r="R132" s="5">
        <v>2.9609999999999999</v>
      </c>
      <c r="S132" s="5">
        <f t="shared" si="64"/>
        <v>0.4188322722432426</v>
      </c>
      <c r="T132" s="5">
        <f t="shared" si="65"/>
        <v>2.7112405230194481E-2</v>
      </c>
      <c r="U132" s="5">
        <v>20.334599999999998</v>
      </c>
      <c r="V132" s="5">
        <v>5.0045999999999999</v>
      </c>
      <c r="W132" s="5">
        <f t="shared" si="66"/>
        <v>0.34037018810697889</v>
      </c>
      <c r="X132" s="5">
        <f t="shared" si="67"/>
        <v>6.8724492318171071E-2</v>
      </c>
      <c r="Y132" s="5">
        <v>27.947299999999998</v>
      </c>
      <c r="Z132" s="5">
        <v>2.1168999999999998</v>
      </c>
      <c r="AA132" s="5">
        <f t="shared" si="68"/>
        <v>0.45263256775163213</v>
      </c>
      <c r="AB132" s="5">
        <f t="shared" si="69"/>
        <v>4.0866795366795362E-2</v>
      </c>
      <c r="AC132" s="5">
        <v>27.947299999999998</v>
      </c>
      <c r="AD132" s="5">
        <v>5.5696000000000003</v>
      </c>
      <c r="AE132" s="5">
        <f t="shared" si="70"/>
        <v>0.47080396490613335</v>
      </c>
      <c r="AF132" s="5">
        <f t="shared" si="71"/>
        <v>0.1139385260573825</v>
      </c>
      <c r="AG132" s="5">
        <v>29.704000000000001</v>
      </c>
      <c r="AH132" s="5">
        <v>61.023499999999999</v>
      </c>
      <c r="AI132" s="5">
        <f t="shared" si="72"/>
        <v>0.70879068435620884</v>
      </c>
      <c r="AJ132" s="5">
        <f t="shared" si="73"/>
        <v>0.71635765585344036</v>
      </c>
      <c r="AK132" s="5">
        <v>29.704000000000001</v>
      </c>
      <c r="AL132" s="5">
        <v>57.351300000000002</v>
      </c>
      <c r="AM132" s="5">
        <f t="shared" si="74"/>
        <v>0.46071356006073777</v>
      </c>
      <c r="AN132" s="5">
        <f t="shared" si="75"/>
        <v>0.70804074074074075</v>
      </c>
      <c r="AO132" s="5">
        <v>24.433700000000002</v>
      </c>
      <c r="AP132" s="5">
        <v>19.333500000000001</v>
      </c>
      <c r="AQ132" s="5">
        <f t="shared" si="76"/>
        <v>0.49049471638722941</v>
      </c>
      <c r="AR132" s="5">
        <f t="shared" si="77"/>
        <v>0.38481978646666826</v>
      </c>
      <c r="AS132" s="5">
        <v>24.433700000000002</v>
      </c>
      <c r="AT132" s="5">
        <v>11.933299999999999</v>
      </c>
      <c r="AU132" s="5">
        <f t="shared" si="78"/>
        <v>0.35833317445675211</v>
      </c>
      <c r="AV132" s="5">
        <f t="shared" si="79"/>
        <v>0.20074725289514234</v>
      </c>
    </row>
    <row r="133" spans="1:48" ht="20" customHeight="1" x14ac:dyDescent="0.15">
      <c r="A133" s="25">
        <v>19.902100000000001</v>
      </c>
      <c r="B133" s="4">
        <v>29.005700000000001</v>
      </c>
      <c r="C133" s="5">
        <f t="shared" si="56"/>
        <v>0.44673625140291812</v>
      </c>
      <c r="D133" s="5">
        <f t="shared" si="57"/>
        <v>0.37490613032019737</v>
      </c>
      <c r="E133" s="5">
        <v>19.902100000000001</v>
      </c>
      <c r="F133" s="5">
        <v>27.270199999999999</v>
      </c>
      <c r="G133" s="5">
        <f t="shared" si="58"/>
        <v>0.48507633662208016</v>
      </c>
      <c r="H133" s="5">
        <f t="shared" si="59"/>
        <v>0.29271303384583675</v>
      </c>
      <c r="I133" s="5">
        <v>20.4922</v>
      </c>
      <c r="J133" s="5">
        <v>31.334499999999998</v>
      </c>
      <c r="K133" s="5">
        <f t="shared" si="60"/>
        <v>0.65326694039937772</v>
      </c>
      <c r="L133" s="5">
        <f t="shared" si="61"/>
        <v>0.51269695829310991</v>
      </c>
      <c r="M133" s="5">
        <v>20.4922</v>
      </c>
      <c r="N133" s="5">
        <v>9.9884000000000004</v>
      </c>
      <c r="O133" s="5">
        <f t="shared" si="62"/>
        <v>0.33766255165731834</v>
      </c>
      <c r="P133" s="5">
        <f t="shared" si="63"/>
        <v>0.12537090125867947</v>
      </c>
      <c r="Q133" s="5">
        <v>20.4922</v>
      </c>
      <c r="R133" s="5">
        <v>2.33</v>
      </c>
      <c r="S133" s="5">
        <f t="shared" si="64"/>
        <v>0.42207836344275163</v>
      </c>
      <c r="T133" s="5">
        <f t="shared" si="65"/>
        <v>2.1334651869757901E-2</v>
      </c>
      <c r="U133" s="5">
        <v>20.4922</v>
      </c>
      <c r="V133" s="5">
        <v>6.9078999999999997</v>
      </c>
      <c r="W133" s="5">
        <f t="shared" si="66"/>
        <v>0.34300817172335984</v>
      </c>
      <c r="X133" s="5">
        <f t="shared" si="67"/>
        <v>9.4861111874014706E-2</v>
      </c>
      <c r="Y133" s="5">
        <v>28.163900000000002</v>
      </c>
      <c r="Z133" s="5">
        <v>1.109</v>
      </c>
      <c r="AA133" s="5">
        <f t="shared" si="68"/>
        <v>0.45614060660243366</v>
      </c>
      <c r="AB133" s="5">
        <f t="shared" si="69"/>
        <v>2.1409266409266409E-2</v>
      </c>
      <c r="AC133" s="5">
        <v>28.163900000000002</v>
      </c>
      <c r="AD133" s="5">
        <v>4.4088000000000003</v>
      </c>
      <c r="AE133" s="5">
        <f t="shared" si="70"/>
        <v>0.47445283756283613</v>
      </c>
      <c r="AF133" s="5">
        <f t="shared" si="71"/>
        <v>9.0191786426635306E-2</v>
      </c>
      <c r="AG133" s="5">
        <v>29.9343</v>
      </c>
      <c r="AH133" s="5">
        <v>51.714300000000001</v>
      </c>
      <c r="AI133" s="5">
        <f t="shared" si="72"/>
        <v>0.71428605516846422</v>
      </c>
      <c r="AJ133" s="5">
        <f t="shared" si="73"/>
        <v>0.60707653153459851</v>
      </c>
      <c r="AK133" s="5">
        <v>29.9343</v>
      </c>
      <c r="AL133" s="5">
        <v>53.045900000000003</v>
      </c>
      <c r="AM133" s="5">
        <f t="shared" si="74"/>
        <v>0.46428554810551248</v>
      </c>
      <c r="AN133" s="5">
        <f t="shared" si="75"/>
        <v>0.65488765432098772</v>
      </c>
      <c r="AO133" s="5">
        <v>24.623100000000001</v>
      </c>
      <c r="AP133" s="5">
        <v>18.2376</v>
      </c>
      <c r="AQ133" s="5">
        <f t="shared" si="76"/>
        <v>0.49429682983233764</v>
      </c>
      <c r="AR133" s="5">
        <f t="shared" si="77"/>
        <v>0.36300666395968184</v>
      </c>
      <c r="AS133" s="5">
        <v>24.623100000000001</v>
      </c>
      <c r="AT133" s="5">
        <v>13.0185</v>
      </c>
      <c r="AU133" s="5">
        <f t="shared" si="78"/>
        <v>0.36111082594801658</v>
      </c>
      <c r="AV133" s="5">
        <f t="shared" si="79"/>
        <v>0.21900296747885417</v>
      </c>
    </row>
    <row r="134" spans="1:48" ht="20" customHeight="1" x14ac:dyDescent="0.15">
      <c r="A134" s="25">
        <v>20.055099999999999</v>
      </c>
      <c r="B134" s="4">
        <v>24.332999999999998</v>
      </c>
      <c r="C134" s="5">
        <f t="shared" si="56"/>
        <v>0.45017059483726152</v>
      </c>
      <c r="D134" s="5">
        <f t="shared" si="57"/>
        <v>0.31451028139577264</v>
      </c>
      <c r="E134" s="5">
        <v>20.055099999999999</v>
      </c>
      <c r="F134" s="5">
        <v>29.151</v>
      </c>
      <c r="G134" s="5">
        <f t="shared" si="58"/>
        <v>0.4888054244823149</v>
      </c>
      <c r="H134" s="5">
        <f t="shared" si="59"/>
        <v>0.31290117599577516</v>
      </c>
      <c r="I134" s="5">
        <v>20.649799999999999</v>
      </c>
      <c r="J134" s="5">
        <v>30.3034</v>
      </c>
      <c r="K134" s="5">
        <f t="shared" si="60"/>
        <v>0.65829104077937306</v>
      </c>
      <c r="L134" s="5">
        <f t="shared" si="61"/>
        <v>0.49582603858173668</v>
      </c>
      <c r="M134" s="5">
        <v>20.649799999999999</v>
      </c>
      <c r="N134" s="5">
        <v>14.968</v>
      </c>
      <c r="O134" s="5">
        <f t="shared" si="62"/>
        <v>0.34025942354716882</v>
      </c>
      <c r="P134" s="5">
        <f t="shared" si="63"/>
        <v>0.18787309779743644</v>
      </c>
      <c r="Q134" s="5">
        <v>20.649799999999999</v>
      </c>
      <c r="R134" s="5">
        <v>1.2549999999999999</v>
      </c>
      <c r="S134" s="5">
        <f t="shared" si="64"/>
        <v>0.42532445464226054</v>
      </c>
      <c r="T134" s="5">
        <f t="shared" si="65"/>
        <v>1.1491411200234405E-2</v>
      </c>
      <c r="U134" s="5">
        <v>20.649799999999999</v>
      </c>
      <c r="V134" s="5">
        <v>5.4829999999999997</v>
      </c>
      <c r="W134" s="5">
        <f t="shared" si="66"/>
        <v>0.3456461553397408</v>
      </c>
      <c r="X134" s="5">
        <f t="shared" si="67"/>
        <v>7.5294007788940576E-2</v>
      </c>
      <c r="Y134" s="5">
        <v>28.380500000000001</v>
      </c>
      <c r="Z134" s="5">
        <v>4.7389000000000001</v>
      </c>
      <c r="AA134" s="5">
        <f t="shared" si="68"/>
        <v>0.45964864545323508</v>
      </c>
      <c r="AB134" s="5">
        <f t="shared" si="69"/>
        <v>9.1484555984555987E-2</v>
      </c>
      <c r="AC134" s="5">
        <v>28.380500000000001</v>
      </c>
      <c r="AD134" s="5">
        <v>5.1186999999999996</v>
      </c>
      <c r="AE134" s="5">
        <f t="shared" si="70"/>
        <v>0.47810171021953884</v>
      </c>
      <c r="AF134" s="5">
        <f t="shared" si="71"/>
        <v>0.10471436608193115</v>
      </c>
      <c r="AG134" s="5">
        <v>30.1646</v>
      </c>
      <c r="AH134" s="5">
        <v>55.473399999999998</v>
      </c>
      <c r="AI134" s="5">
        <f t="shared" si="72"/>
        <v>0.7197814259807197</v>
      </c>
      <c r="AJ134" s="5">
        <f t="shared" si="73"/>
        <v>0.65120477826116552</v>
      </c>
      <c r="AK134" s="5">
        <v>30.1646</v>
      </c>
      <c r="AL134" s="5">
        <v>51.274500000000003</v>
      </c>
      <c r="AM134" s="5">
        <f t="shared" si="74"/>
        <v>0.46785753615028719</v>
      </c>
      <c r="AN134" s="5">
        <f t="shared" si="75"/>
        <v>0.63301851851851854</v>
      </c>
      <c r="AO134" s="5">
        <v>24.8125</v>
      </c>
      <c r="AP134" s="5">
        <v>18.7193</v>
      </c>
      <c r="AQ134" s="5">
        <f t="shared" si="76"/>
        <v>0.49809894327744586</v>
      </c>
      <c r="AR134" s="5">
        <f t="shared" si="77"/>
        <v>0.37259456532989388</v>
      </c>
      <c r="AS134" s="5">
        <v>24.8125</v>
      </c>
      <c r="AT134" s="5">
        <v>18.625599999999999</v>
      </c>
      <c r="AU134" s="5">
        <f t="shared" si="78"/>
        <v>0.36388847743928104</v>
      </c>
      <c r="AV134" s="5">
        <f t="shared" si="79"/>
        <v>0.31332808473127827</v>
      </c>
    </row>
    <row r="135" spans="1:48" ht="20" customHeight="1" x14ac:dyDescent="0.15">
      <c r="A135" s="25">
        <v>20.208200000000001</v>
      </c>
      <c r="B135" s="4">
        <v>21.964099999999998</v>
      </c>
      <c r="C135" s="5">
        <f t="shared" si="56"/>
        <v>0.45360718294051633</v>
      </c>
      <c r="D135" s="5">
        <f t="shared" si="57"/>
        <v>0.28389163981444498</v>
      </c>
      <c r="E135" s="5">
        <v>20.208200000000001</v>
      </c>
      <c r="F135" s="5">
        <v>29.367999999999999</v>
      </c>
      <c r="G135" s="5">
        <f t="shared" si="58"/>
        <v>0.49253694965487665</v>
      </c>
      <c r="H135" s="5">
        <f t="shared" si="59"/>
        <v>0.31523041187760026</v>
      </c>
      <c r="I135" s="5">
        <v>20.807400000000001</v>
      </c>
      <c r="J135" s="5">
        <v>32.565199999999997</v>
      </c>
      <c r="K135" s="5">
        <f t="shared" si="60"/>
        <v>0.66331514115936863</v>
      </c>
      <c r="L135" s="5">
        <f t="shared" si="61"/>
        <v>0.53283374511183468</v>
      </c>
      <c r="M135" s="5">
        <v>20.807400000000001</v>
      </c>
      <c r="N135" s="5">
        <v>11.4008</v>
      </c>
      <c r="O135" s="5">
        <f t="shared" si="62"/>
        <v>0.34285629543701929</v>
      </c>
      <c r="P135" s="5">
        <f t="shared" si="63"/>
        <v>0.14309885177505435</v>
      </c>
      <c r="Q135" s="5">
        <v>20.807400000000001</v>
      </c>
      <c r="R135" s="5">
        <v>1.9179999999999999</v>
      </c>
      <c r="S135" s="5">
        <f t="shared" si="64"/>
        <v>0.42857054584176957</v>
      </c>
      <c r="T135" s="5">
        <f t="shared" si="65"/>
        <v>1.7562172655019595E-2</v>
      </c>
      <c r="U135" s="5">
        <v>20.807400000000001</v>
      </c>
      <c r="V135" s="5">
        <v>6.5187999999999997</v>
      </c>
      <c r="W135" s="5">
        <f t="shared" si="66"/>
        <v>0.34828413895612176</v>
      </c>
      <c r="X135" s="5">
        <f t="shared" si="67"/>
        <v>8.9517887648102465E-2</v>
      </c>
      <c r="Y135" s="5">
        <v>28.597200000000001</v>
      </c>
      <c r="Z135" s="5">
        <v>7.8304999999999998</v>
      </c>
      <c r="AA135" s="5">
        <f t="shared" si="68"/>
        <v>0.46315830389722712</v>
      </c>
      <c r="AB135" s="5">
        <f t="shared" si="69"/>
        <v>0.15116795366795366</v>
      </c>
      <c r="AC135" s="5">
        <v>28.597200000000001</v>
      </c>
      <c r="AD135" s="5">
        <v>9.3920999999999992</v>
      </c>
      <c r="AE135" s="5">
        <f t="shared" si="70"/>
        <v>0.48175226748965649</v>
      </c>
      <c r="AF135" s="5">
        <f t="shared" si="71"/>
        <v>0.1921362450774817</v>
      </c>
      <c r="AG135" s="5">
        <v>30.3948</v>
      </c>
      <c r="AH135" s="5">
        <v>59.317599999999999</v>
      </c>
      <c r="AI135" s="5">
        <f t="shared" si="72"/>
        <v>0.72527441061372533</v>
      </c>
      <c r="AJ135" s="5">
        <f t="shared" si="73"/>
        <v>0.69633201777761078</v>
      </c>
      <c r="AK135" s="5">
        <v>30.3948</v>
      </c>
      <c r="AL135" s="5">
        <v>54.934699999999999</v>
      </c>
      <c r="AM135" s="5">
        <f t="shared" si="74"/>
        <v>0.47142797317984486</v>
      </c>
      <c r="AN135" s="5">
        <f t="shared" si="75"/>
        <v>0.67820617283950613</v>
      </c>
      <c r="AO135" s="5">
        <v>25.001899999999999</v>
      </c>
      <c r="AP135" s="5">
        <v>19.867100000000001</v>
      </c>
      <c r="AQ135" s="5">
        <f t="shared" si="76"/>
        <v>0.50190105672255414</v>
      </c>
      <c r="AR135" s="5">
        <f t="shared" si="77"/>
        <v>0.39544072101336775</v>
      </c>
      <c r="AS135" s="5">
        <v>25.001899999999999</v>
      </c>
      <c r="AT135" s="5">
        <v>14.5467</v>
      </c>
      <c r="AU135" s="5">
        <f t="shared" si="78"/>
        <v>0.36666612893054551</v>
      </c>
      <c r="AV135" s="5">
        <f t="shared" si="79"/>
        <v>0.24471102408300865</v>
      </c>
    </row>
    <row r="136" spans="1:48" ht="20" customHeight="1" x14ac:dyDescent="0.15">
      <c r="A136" s="25">
        <v>20.3613</v>
      </c>
      <c r="B136" s="4">
        <v>20.661200000000001</v>
      </c>
      <c r="C136" s="5">
        <f t="shared" si="56"/>
        <v>0.45704377104377109</v>
      </c>
      <c r="D136" s="5">
        <f t="shared" si="57"/>
        <v>0.26705132231842921</v>
      </c>
      <c r="E136" s="5">
        <v>20.3613</v>
      </c>
      <c r="F136" s="5">
        <v>28.96</v>
      </c>
      <c r="G136" s="5">
        <f t="shared" si="58"/>
        <v>0.4962684748274383</v>
      </c>
      <c r="H136" s="5">
        <f t="shared" si="59"/>
        <v>0.31085101906753282</v>
      </c>
      <c r="I136" s="5">
        <v>20.9651</v>
      </c>
      <c r="J136" s="5">
        <v>30.5124</v>
      </c>
      <c r="K136" s="5">
        <f t="shared" si="60"/>
        <v>0.66834242942031574</v>
      </c>
      <c r="L136" s="5">
        <f t="shared" si="61"/>
        <v>0.49924570904985521</v>
      </c>
      <c r="M136" s="5">
        <v>20.9651</v>
      </c>
      <c r="N136" s="5">
        <v>10.3408</v>
      </c>
      <c r="O136" s="5">
        <f t="shared" si="62"/>
        <v>0.34545481508822112</v>
      </c>
      <c r="P136" s="5">
        <f t="shared" si="63"/>
        <v>0.12979410273274525</v>
      </c>
      <c r="Q136" s="5">
        <v>20.9651</v>
      </c>
      <c r="R136" s="5">
        <v>3.835</v>
      </c>
      <c r="S136" s="5">
        <f t="shared" si="64"/>
        <v>0.43181869674381623</v>
      </c>
      <c r="T136" s="5">
        <f t="shared" si="65"/>
        <v>3.5115188807090796E-2</v>
      </c>
      <c r="U136" s="5">
        <v>20.9651</v>
      </c>
      <c r="V136" s="5">
        <v>6.5407000000000002</v>
      </c>
      <c r="W136" s="5">
        <f t="shared" si="66"/>
        <v>0.35092379641997501</v>
      </c>
      <c r="X136" s="5">
        <f t="shared" si="67"/>
        <v>8.9818624246785272E-2</v>
      </c>
      <c r="Y136" s="5">
        <v>28.813800000000001</v>
      </c>
      <c r="Z136" s="5">
        <v>8.4</v>
      </c>
      <c r="AA136" s="5">
        <f t="shared" si="68"/>
        <v>0.4666663427480286</v>
      </c>
      <c r="AB136" s="5">
        <f t="shared" si="69"/>
        <v>0.16216216216216217</v>
      </c>
      <c r="AC136" s="5">
        <v>28.813800000000001</v>
      </c>
      <c r="AD136" s="5">
        <v>11.2714</v>
      </c>
      <c r="AE136" s="5">
        <f t="shared" si="70"/>
        <v>0.48540114014635927</v>
      </c>
      <c r="AF136" s="5">
        <f t="shared" si="71"/>
        <v>0.23058149644555823</v>
      </c>
      <c r="AG136" s="5">
        <v>30.6251</v>
      </c>
      <c r="AH136" s="5">
        <v>57.331400000000002</v>
      </c>
      <c r="AI136" s="5">
        <f t="shared" si="72"/>
        <v>0.7307697814259807</v>
      </c>
      <c r="AJ136" s="5">
        <f t="shared" si="73"/>
        <v>0.67301592518940956</v>
      </c>
      <c r="AK136" s="5">
        <v>30.6251</v>
      </c>
      <c r="AL136" s="5">
        <v>54.075000000000003</v>
      </c>
      <c r="AM136" s="5">
        <f t="shared" si="74"/>
        <v>0.47499996122461957</v>
      </c>
      <c r="AN136" s="5">
        <f t="shared" si="75"/>
        <v>0.66759259259259263</v>
      </c>
      <c r="AO136" s="5">
        <v>25.191299999999998</v>
      </c>
      <c r="AP136" s="5">
        <v>18.095700000000001</v>
      </c>
      <c r="AQ136" s="5">
        <f t="shared" si="76"/>
        <v>0.50570317016766231</v>
      </c>
      <c r="AR136" s="5">
        <f t="shared" si="77"/>
        <v>0.36018224377194452</v>
      </c>
      <c r="AS136" s="5">
        <v>25.191299999999998</v>
      </c>
      <c r="AT136" s="5">
        <v>11.094099999999999</v>
      </c>
      <c r="AU136" s="5">
        <f t="shared" si="78"/>
        <v>0.36944378042180998</v>
      </c>
      <c r="AV136" s="5">
        <f t="shared" si="79"/>
        <v>0.18662985916251151</v>
      </c>
    </row>
    <row r="137" spans="1:48" ht="20" customHeight="1" x14ac:dyDescent="0.15">
      <c r="A137" s="25">
        <v>20.514399999999998</v>
      </c>
      <c r="B137" s="4">
        <v>22.5078</v>
      </c>
      <c r="C137" s="5">
        <f t="shared" si="56"/>
        <v>0.46048035914702579</v>
      </c>
      <c r="D137" s="5">
        <f t="shared" si="57"/>
        <v>0.29091910210823868</v>
      </c>
      <c r="E137" s="5">
        <v>20.514399999999998</v>
      </c>
      <c r="F137" s="5">
        <v>31</v>
      </c>
      <c r="G137" s="5">
        <f t="shared" si="58"/>
        <v>0.5</v>
      </c>
      <c r="H137" s="5">
        <f t="shared" si="59"/>
        <v>0.33274798311787007</v>
      </c>
      <c r="I137" s="5">
        <v>21.122699999999998</v>
      </c>
      <c r="J137" s="5">
        <v>27.7209</v>
      </c>
      <c r="K137" s="5">
        <f t="shared" si="60"/>
        <v>0.67336652980031109</v>
      </c>
      <c r="L137" s="5">
        <f t="shared" si="61"/>
        <v>0.45357101951993717</v>
      </c>
      <c r="M137" s="5">
        <v>21.122699999999998</v>
      </c>
      <c r="N137" s="5">
        <v>9.9505999999999997</v>
      </c>
      <c r="O137" s="5">
        <f t="shared" si="62"/>
        <v>0.34805168697807154</v>
      </c>
      <c r="P137" s="5">
        <f t="shared" si="63"/>
        <v>0.12489644888717071</v>
      </c>
      <c r="Q137" s="5">
        <v>21.122699999999998</v>
      </c>
      <c r="R137" s="5">
        <v>2.734</v>
      </c>
      <c r="S137" s="5">
        <f t="shared" si="64"/>
        <v>0.4350647879433252</v>
      </c>
      <c r="T137" s="5">
        <f t="shared" si="65"/>
        <v>2.5033879060909058E-2</v>
      </c>
      <c r="U137" s="5">
        <v>21.122699999999998</v>
      </c>
      <c r="V137" s="5">
        <v>7.1802999999999999</v>
      </c>
      <c r="W137" s="5">
        <f t="shared" si="66"/>
        <v>0.35356178003635591</v>
      </c>
      <c r="X137" s="5">
        <f t="shared" si="67"/>
        <v>9.8601780800096669E-2</v>
      </c>
      <c r="Y137" s="5">
        <v>29.0305</v>
      </c>
      <c r="Z137" s="5">
        <v>12.310499999999999</v>
      </c>
      <c r="AA137" s="5">
        <f t="shared" si="68"/>
        <v>0.47017600119202063</v>
      </c>
      <c r="AB137" s="5">
        <f t="shared" si="69"/>
        <v>0.23765444015444015</v>
      </c>
      <c r="AC137" s="5">
        <v>29.0305</v>
      </c>
      <c r="AD137" s="5">
        <v>7.1936999999999998</v>
      </c>
      <c r="AE137" s="5">
        <f t="shared" si="70"/>
        <v>0.48905169741647686</v>
      </c>
      <c r="AF137" s="5">
        <f t="shared" si="71"/>
        <v>0.14716309517721066</v>
      </c>
      <c r="AG137" s="5">
        <v>30.855399999999999</v>
      </c>
      <c r="AH137" s="5">
        <v>54.775799999999997</v>
      </c>
      <c r="AI137" s="5">
        <f t="shared" si="72"/>
        <v>0.73626515223823608</v>
      </c>
      <c r="AJ137" s="5">
        <f t="shared" si="73"/>
        <v>0.64301561997422096</v>
      </c>
      <c r="AK137" s="5">
        <v>30.855399999999999</v>
      </c>
      <c r="AL137" s="5">
        <v>45.805100000000003</v>
      </c>
      <c r="AM137" s="5">
        <f t="shared" si="74"/>
        <v>0.47857194926939428</v>
      </c>
      <c r="AN137" s="5">
        <f t="shared" si="75"/>
        <v>0.56549506172839514</v>
      </c>
      <c r="AO137" s="5">
        <v>25.380700000000001</v>
      </c>
      <c r="AP137" s="5">
        <v>14.3536</v>
      </c>
      <c r="AQ137" s="5">
        <f t="shared" si="76"/>
        <v>0.50950528361277059</v>
      </c>
      <c r="AR137" s="5">
        <f t="shared" si="77"/>
        <v>0.28569836227418571</v>
      </c>
      <c r="AS137" s="5">
        <v>25.380700000000001</v>
      </c>
      <c r="AT137" s="5">
        <v>8.6407000000000007</v>
      </c>
      <c r="AU137" s="5">
        <f t="shared" si="78"/>
        <v>0.3722214319130745</v>
      </c>
      <c r="AV137" s="5">
        <f t="shared" si="79"/>
        <v>0.14535767877209629</v>
      </c>
    </row>
    <row r="138" spans="1:48" ht="20" customHeight="1" x14ac:dyDescent="0.15">
      <c r="A138" s="25">
        <v>20.6675</v>
      </c>
      <c r="B138" s="4">
        <v>28.2973</v>
      </c>
      <c r="C138" s="5">
        <f t="shared" si="56"/>
        <v>0.4639169472502806</v>
      </c>
      <c r="D138" s="5">
        <f t="shared" si="57"/>
        <v>0.36574987817945165</v>
      </c>
      <c r="E138" s="5">
        <v>20.6675</v>
      </c>
      <c r="F138" s="5">
        <v>25.914999999999999</v>
      </c>
      <c r="G138" s="5">
        <f t="shared" si="58"/>
        <v>0.50373152517256181</v>
      </c>
      <c r="H138" s="5">
        <f t="shared" si="59"/>
        <v>0.27816658008063233</v>
      </c>
      <c r="I138" s="5">
        <v>21.2803</v>
      </c>
      <c r="J138" s="5">
        <v>25.466000000000001</v>
      </c>
      <c r="K138" s="5">
        <f t="shared" si="60"/>
        <v>0.67839063018030654</v>
      </c>
      <c r="L138" s="5">
        <f t="shared" si="61"/>
        <v>0.41667621120146608</v>
      </c>
      <c r="M138" s="5">
        <v>21.2803</v>
      </c>
      <c r="N138" s="5">
        <v>10.7944</v>
      </c>
      <c r="O138" s="5">
        <f t="shared" si="62"/>
        <v>0.35064855886792207</v>
      </c>
      <c r="P138" s="5">
        <f t="shared" si="63"/>
        <v>0.13548753119085036</v>
      </c>
      <c r="Q138" s="5">
        <v>21.2803</v>
      </c>
      <c r="R138" s="5">
        <v>2.484</v>
      </c>
      <c r="S138" s="5">
        <f t="shared" si="64"/>
        <v>0.43831087914283423</v>
      </c>
      <c r="T138" s="5">
        <f t="shared" si="65"/>
        <v>2.2744753323810568E-2</v>
      </c>
      <c r="U138" s="5">
        <v>21.2803</v>
      </c>
      <c r="V138" s="5">
        <v>10.2759</v>
      </c>
      <c r="W138" s="5">
        <f t="shared" si="66"/>
        <v>0.35619976365273692</v>
      </c>
      <c r="X138" s="5">
        <f t="shared" si="67"/>
        <v>0.14111137965317791</v>
      </c>
      <c r="Y138" s="5">
        <v>29.2471</v>
      </c>
      <c r="Z138" s="5">
        <v>16.709099999999999</v>
      </c>
      <c r="AA138" s="5">
        <f t="shared" si="68"/>
        <v>0.47368404004282205</v>
      </c>
      <c r="AB138" s="5">
        <f t="shared" si="69"/>
        <v>0.32256949806949808</v>
      </c>
      <c r="AC138" s="5">
        <v>29.2471</v>
      </c>
      <c r="AD138" s="5">
        <v>7.1794000000000002</v>
      </c>
      <c r="AE138" s="5">
        <f t="shared" si="70"/>
        <v>0.49270057007317963</v>
      </c>
      <c r="AF138" s="5">
        <f t="shared" si="71"/>
        <v>0.14687055694778295</v>
      </c>
      <c r="AG138" s="5">
        <v>31.085599999999999</v>
      </c>
      <c r="AH138" s="5">
        <v>52.595300000000002</v>
      </c>
      <c r="AI138" s="5">
        <f t="shared" si="72"/>
        <v>0.7417581368712417</v>
      </c>
      <c r="AJ138" s="5">
        <f t="shared" si="73"/>
        <v>0.61741863080466464</v>
      </c>
      <c r="AK138" s="5">
        <v>31.085599999999999</v>
      </c>
      <c r="AL138" s="5">
        <v>41.497399999999999</v>
      </c>
      <c r="AM138" s="5">
        <f t="shared" si="74"/>
        <v>0.48214238629895195</v>
      </c>
      <c r="AN138" s="5">
        <f t="shared" si="75"/>
        <v>0.51231358024691354</v>
      </c>
      <c r="AO138" s="5">
        <v>25.5702</v>
      </c>
      <c r="AP138" s="5">
        <v>16.998999999999999</v>
      </c>
      <c r="AQ138" s="5">
        <f t="shared" si="76"/>
        <v>0.51330940450953944</v>
      </c>
      <c r="AR138" s="5">
        <f t="shared" si="77"/>
        <v>0.33835319782485807</v>
      </c>
      <c r="AS138" s="5">
        <v>25.5702</v>
      </c>
      <c r="AT138" s="5">
        <v>8.625</v>
      </c>
      <c r="AU138" s="5">
        <f t="shared" si="78"/>
        <v>0.37500054995739662</v>
      </c>
      <c r="AV138" s="5">
        <f t="shared" si="79"/>
        <v>0.14509356642509638</v>
      </c>
    </row>
    <row r="139" spans="1:48" ht="20" customHeight="1" x14ac:dyDescent="0.15">
      <c r="A139" s="25">
        <v>20.820599999999999</v>
      </c>
      <c r="B139" s="4">
        <v>30.379000000000001</v>
      </c>
      <c r="C139" s="5">
        <f t="shared" si="56"/>
        <v>0.46735353535353535</v>
      </c>
      <c r="D139" s="5">
        <f t="shared" si="57"/>
        <v>0.39265638591715685</v>
      </c>
      <c r="E139" s="5">
        <v>20.820599999999999</v>
      </c>
      <c r="F139" s="5">
        <v>25.145900000000001</v>
      </c>
      <c r="G139" s="5">
        <f t="shared" si="58"/>
        <v>0.5074630503451234</v>
      </c>
      <c r="H139" s="5">
        <f t="shared" si="59"/>
        <v>0.26991120995753709</v>
      </c>
      <c r="I139" s="5">
        <v>21.437999999999999</v>
      </c>
      <c r="J139" s="5">
        <v>23.642299999999999</v>
      </c>
      <c r="K139" s="5">
        <f t="shared" si="60"/>
        <v>0.68341791844125366</v>
      </c>
      <c r="L139" s="5">
        <f t="shared" si="61"/>
        <v>0.38683672300669208</v>
      </c>
      <c r="M139" s="5">
        <v>21.437999999999999</v>
      </c>
      <c r="N139" s="5">
        <v>10.511699999999999</v>
      </c>
      <c r="O139" s="5">
        <f t="shared" si="62"/>
        <v>0.3532470785191239</v>
      </c>
      <c r="P139" s="5">
        <f t="shared" si="63"/>
        <v>0.13193917972456659</v>
      </c>
      <c r="Q139" s="5">
        <v>21.437999999999999</v>
      </c>
      <c r="R139" s="5">
        <v>1.9610000000000001</v>
      </c>
      <c r="S139" s="5">
        <f t="shared" si="64"/>
        <v>0.4415590300448809</v>
      </c>
      <c r="T139" s="5">
        <f t="shared" si="65"/>
        <v>1.7955902281800534E-2</v>
      </c>
      <c r="U139" s="5">
        <v>21.437999999999999</v>
      </c>
      <c r="V139" s="5">
        <v>9.2498000000000005</v>
      </c>
      <c r="W139" s="5">
        <f t="shared" si="66"/>
        <v>0.35883942111659012</v>
      </c>
      <c r="X139" s="5">
        <f t="shared" si="67"/>
        <v>0.12702070276238239</v>
      </c>
      <c r="Y139" s="5">
        <v>29.463799999999999</v>
      </c>
      <c r="Z139" s="5">
        <v>21.7517</v>
      </c>
      <c r="AA139" s="5">
        <f t="shared" si="68"/>
        <v>0.47719369848681409</v>
      </c>
      <c r="AB139" s="5">
        <f t="shared" si="69"/>
        <v>0.41991698841698843</v>
      </c>
      <c r="AC139" s="5">
        <v>29.463799999999999</v>
      </c>
      <c r="AD139" s="5">
        <v>9.6532999999999998</v>
      </c>
      <c r="AE139" s="5">
        <f t="shared" si="70"/>
        <v>0.49635112734329728</v>
      </c>
      <c r="AF139" s="5">
        <f t="shared" si="71"/>
        <v>0.19747967063877664</v>
      </c>
      <c r="AG139" s="5">
        <v>31.315899999999999</v>
      </c>
      <c r="AH139" s="5">
        <v>56.641500000000001</v>
      </c>
      <c r="AI139" s="5">
        <f t="shared" si="72"/>
        <v>0.74725350768349719</v>
      </c>
      <c r="AJ139" s="5">
        <f t="shared" si="73"/>
        <v>0.66491715755442804</v>
      </c>
      <c r="AK139" s="5">
        <v>31.315899999999999</v>
      </c>
      <c r="AL139" s="5">
        <v>43.236699999999999</v>
      </c>
      <c r="AM139" s="5">
        <f t="shared" si="74"/>
        <v>0.48571437434372666</v>
      </c>
      <c r="AN139" s="5">
        <f t="shared" si="75"/>
        <v>0.53378641975308638</v>
      </c>
      <c r="AO139" s="5">
        <v>25.759599999999999</v>
      </c>
      <c r="AP139" s="5">
        <v>17.2761</v>
      </c>
      <c r="AQ139" s="5">
        <f t="shared" si="76"/>
        <v>0.5171115179546476</v>
      </c>
      <c r="AR139" s="5">
        <f t="shared" si="77"/>
        <v>0.34386867938949528</v>
      </c>
      <c r="AS139" s="5">
        <v>25.759599999999999</v>
      </c>
      <c r="AT139" s="5">
        <v>5.96</v>
      </c>
      <c r="AU139" s="5">
        <f t="shared" si="78"/>
        <v>0.37777820144866109</v>
      </c>
      <c r="AV139" s="5">
        <f t="shared" si="79"/>
        <v>0.10026175720505211</v>
      </c>
    </row>
    <row r="140" spans="1:48" ht="20" customHeight="1" x14ac:dyDescent="0.15">
      <c r="A140" s="25">
        <v>20.973700000000001</v>
      </c>
      <c r="B140" s="4">
        <v>26.3659</v>
      </c>
      <c r="C140" s="5">
        <f t="shared" si="56"/>
        <v>0.47079012345679017</v>
      </c>
      <c r="D140" s="5">
        <f t="shared" si="57"/>
        <v>0.34078603658623274</v>
      </c>
      <c r="E140" s="5">
        <v>20.973700000000001</v>
      </c>
      <c r="F140" s="5">
        <v>31.4162</v>
      </c>
      <c r="G140" s="5">
        <f t="shared" si="58"/>
        <v>0.51119457551768521</v>
      </c>
      <c r="H140" s="5">
        <f t="shared" si="59"/>
        <v>0.33721539313637516</v>
      </c>
      <c r="I140" s="5">
        <v>21.595600000000001</v>
      </c>
      <c r="J140" s="5">
        <v>17.908300000000001</v>
      </c>
      <c r="K140" s="5">
        <f t="shared" si="60"/>
        <v>0.68844201882124911</v>
      </c>
      <c r="L140" s="5">
        <f t="shared" si="61"/>
        <v>0.29301667293878958</v>
      </c>
      <c r="M140" s="5">
        <v>21.595600000000001</v>
      </c>
      <c r="N140" s="5">
        <v>11.254799999999999</v>
      </c>
      <c r="O140" s="5">
        <f t="shared" si="62"/>
        <v>0.35584395040897437</v>
      </c>
      <c r="P140" s="5">
        <f t="shared" si="63"/>
        <v>0.14126631086922686</v>
      </c>
      <c r="Q140" s="5">
        <v>21.595600000000001</v>
      </c>
      <c r="R140" s="5">
        <v>1.5049999999999999</v>
      </c>
      <c r="S140" s="5">
        <f t="shared" si="64"/>
        <v>0.44480512124438992</v>
      </c>
      <c r="T140" s="5">
        <f t="shared" si="65"/>
        <v>1.3780536937332893E-2</v>
      </c>
      <c r="U140" s="5">
        <v>21.595600000000001</v>
      </c>
      <c r="V140" s="5">
        <v>6.1176000000000004</v>
      </c>
      <c r="W140" s="5">
        <f t="shared" si="66"/>
        <v>0.36147740473297113</v>
      </c>
      <c r="X140" s="5">
        <f t="shared" si="67"/>
        <v>8.4008503018351804E-2</v>
      </c>
      <c r="Y140" s="5">
        <v>29.680399999999999</v>
      </c>
      <c r="Z140" s="5">
        <v>21.3384</v>
      </c>
      <c r="AA140" s="5">
        <f t="shared" si="68"/>
        <v>0.48070173733761556</v>
      </c>
      <c r="AB140" s="5">
        <f t="shared" si="69"/>
        <v>0.41193822393822394</v>
      </c>
      <c r="AC140" s="5">
        <v>29.680399999999999</v>
      </c>
      <c r="AD140" s="5">
        <v>11</v>
      </c>
      <c r="AE140" s="5">
        <f t="shared" si="70"/>
        <v>0.5</v>
      </c>
      <c r="AF140" s="5">
        <f t="shared" si="71"/>
        <v>0.22502940725208409</v>
      </c>
      <c r="AG140" s="5">
        <v>31.546099999999999</v>
      </c>
      <c r="AH140" s="5">
        <v>55.059100000000001</v>
      </c>
      <c r="AI140" s="5">
        <f t="shared" si="72"/>
        <v>0.75274649231650281</v>
      </c>
      <c r="AJ140" s="5">
        <f t="shared" si="73"/>
        <v>0.64634129162372134</v>
      </c>
      <c r="AK140" s="5">
        <v>31.546099999999999</v>
      </c>
      <c r="AL140" s="5">
        <v>35.670699999999997</v>
      </c>
      <c r="AM140" s="5">
        <f t="shared" si="74"/>
        <v>0.48928481137328439</v>
      </c>
      <c r="AN140" s="5">
        <f t="shared" si="75"/>
        <v>0.44037901234567894</v>
      </c>
      <c r="AO140" s="5">
        <v>25.949000000000002</v>
      </c>
      <c r="AP140" s="5">
        <v>20.2529</v>
      </c>
      <c r="AQ140" s="5">
        <f t="shared" si="76"/>
        <v>0.52091363139975588</v>
      </c>
      <c r="AR140" s="5">
        <f t="shared" si="77"/>
        <v>0.40311980000159237</v>
      </c>
      <c r="AS140" s="5">
        <v>25.949000000000002</v>
      </c>
      <c r="AT140" s="5">
        <v>6.3819999999999997</v>
      </c>
      <c r="AU140" s="5">
        <f t="shared" si="78"/>
        <v>0.38055585293992561</v>
      </c>
      <c r="AV140" s="5">
        <f t="shared" si="79"/>
        <v>0.10736082793332928</v>
      </c>
    </row>
    <row r="141" spans="1:48" ht="20" customHeight="1" x14ac:dyDescent="0.15">
      <c r="A141" s="25">
        <v>21.126799999999999</v>
      </c>
      <c r="B141" s="4">
        <v>28.142499999999998</v>
      </c>
      <c r="C141" s="5">
        <f t="shared" si="56"/>
        <v>0.47422671156004492</v>
      </c>
      <c r="D141" s="5">
        <f t="shared" si="57"/>
        <v>0.36374904837794481</v>
      </c>
      <c r="E141" s="5">
        <v>21.126799999999999</v>
      </c>
      <c r="F141" s="5">
        <v>30.119800000000001</v>
      </c>
      <c r="G141" s="5">
        <f t="shared" si="58"/>
        <v>0.51492610069024691</v>
      </c>
      <c r="H141" s="5">
        <f t="shared" si="59"/>
        <v>0.32330008715850395</v>
      </c>
      <c r="I141" s="5">
        <v>21.7532</v>
      </c>
      <c r="J141" s="5">
        <v>21.747199999999999</v>
      </c>
      <c r="K141" s="5">
        <f t="shared" si="60"/>
        <v>0.69346611920124457</v>
      </c>
      <c r="L141" s="5">
        <f t="shared" si="61"/>
        <v>0.35582898375247479</v>
      </c>
      <c r="M141" s="5">
        <v>21.7532</v>
      </c>
      <c r="N141" s="5">
        <v>10.2273</v>
      </c>
      <c r="O141" s="5">
        <f t="shared" si="62"/>
        <v>0.35844082229882479</v>
      </c>
      <c r="P141" s="5">
        <f t="shared" si="63"/>
        <v>0.12836949045321497</v>
      </c>
      <c r="Q141" s="5">
        <v>21.7532</v>
      </c>
      <c r="R141" s="5">
        <v>5.4539999999999997</v>
      </c>
      <c r="S141" s="5">
        <f t="shared" si="64"/>
        <v>0.44805121244389884</v>
      </c>
      <c r="T141" s="5">
        <f t="shared" si="65"/>
        <v>4.9939567080540599E-2</v>
      </c>
      <c r="U141" s="5">
        <v>21.7532</v>
      </c>
      <c r="V141" s="5">
        <v>12.6882</v>
      </c>
      <c r="W141" s="5">
        <f t="shared" si="66"/>
        <v>0.36411538834935203</v>
      </c>
      <c r="X141" s="5">
        <f t="shared" si="67"/>
        <v>0.17423772198206017</v>
      </c>
      <c r="Y141" s="5">
        <v>29.897099999999998</v>
      </c>
      <c r="Z141" s="5">
        <v>12.088100000000001</v>
      </c>
      <c r="AA141" s="5">
        <f t="shared" si="68"/>
        <v>0.4842113957816076</v>
      </c>
      <c r="AB141" s="5">
        <f t="shared" si="69"/>
        <v>0.23336100386100389</v>
      </c>
      <c r="AC141" s="5">
        <v>29.897099999999998</v>
      </c>
      <c r="AD141" s="5">
        <v>16.9251</v>
      </c>
      <c r="AE141" s="5">
        <f t="shared" si="70"/>
        <v>0.50365055727011765</v>
      </c>
      <c r="AF141" s="5">
        <f t="shared" si="71"/>
        <v>0.34624047460747714</v>
      </c>
      <c r="AG141" s="5">
        <v>31.776399999999999</v>
      </c>
      <c r="AH141" s="5">
        <v>48.873100000000001</v>
      </c>
      <c r="AI141" s="5">
        <f t="shared" si="72"/>
        <v>0.75824186312875819</v>
      </c>
      <c r="AJ141" s="5">
        <f t="shared" si="73"/>
        <v>0.57372355486477788</v>
      </c>
      <c r="AK141" s="5">
        <v>31.776399999999999</v>
      </c>
      <c r="AL141" s="5">
        <v>40.4786</v>
      </c>
      <c r="AM141" s="5">
        <f t="shared" si="74"/>
        <v>0.49285679941805904</v>
      </c>
      <c r="AN141" s="5">
        <f t="shared" si="75"/>
        <v>0.49973580246913579</v>
      </c>
      <c r="AO141" s="5">
        <v>26.138400000000001</v>
      </c>
      <c r="AP141" s="5">
        <v>14.752000000000001</v>
      </c>
      <c r="AQ141" s="5">
        <f t="shared" si="76"/>
        <v>0.52471574484486416</v>
      </c>
      <c r="AR141" s="5">
        <f t="shared" si="77"/>
        <v>0.29362823544398531</v>
      </c>
      <c r="AS141" s="5">
        <v>26.138400000000001</v>
      </c>
      <c r="AT141" s="5">
        <v>5.9532999999999996</v>
      </c>
      <c r="AU141" s="5">
        <f t="shared" si="78"/>
        <v>0.38333350443119008</v>
      </c>
      <c r="AV141" s="5">
        <f t="shared" si="79"/>
        <v>0.10014904684040885</v>
      </c>
    </row>
    <row r="142" spans="1:48" ht="20" customHeight="1" x14ac:dyDescent="0.15">
      <c r="A142" s="25">
        <v>21.279900000000001</v>
      </c>
      <c r="B142" s="4">
        <v>26.639299999999999</v>
      </c>
      <c r="C142" s="5">
        <f t="shared" si="56"/>
        <v>0.47766329966329973</v>
      </c>
      <c r="D142" s="5">
        <f t="shared" si="57"/>
        <v>0.34431980188165889</v>
      </c>
      <c r="E142" s="5">
        <v>21.279900000000001</v>
      </c>
      <c r="F142" s="5">
        <v>27.426500000000001</v>
      </c>
      <c r="G142" s="5">
        <f t="shared" si="58"/>
        <v>0.51865762586280861</v>
      </c>
      <c r="H142" s="5">
        <f t="shared" si="59"/>
        <v>0.29439072770910529</v>
      </c>
      <c r="I142" s="5">
        <v>21.910900000000002</v>
      </c>
      <c r="J142" s="5">
        <v>25.2514</v>
      </c>
      <c r="K142" s="5">
        <f t="shared" si="60"/>
        <v>0.6984934074621918</v>
      </c>
      <c r="L142" s="5">
        <f t="shared" si="61"/>
        <v>0.41316491319927356</v>
      </c>
      <c r="M142" s="5">
        <v>21.910900000000002</v>
      </c>
      <c r="N142" s="5">
        <v>11.3653</v>
      </c>
      <c r="O142" s="5">
        <f t="shared" si="62"/>
        <v>0.36103934195002674</v>
      </c>
      <c r="P142" s="5">
        <f t="shared" si="63"/>
        <v>0.14265326819863738</v>
      </c>
      <c r="Q142" s="5">
        <v>21.910900000000002</v>
      </c>
      <c r="R142" s="5">
        <v>3.7549999999999999</v>
      </c>
      <c r="S142" s="5">
        <f t="shared" si="64"/>
        <v>0.45129936334594561</v>
      </c>
      <c r="T142" s="5">
        <f t="shared" si="65"/>
        <v>3.4382668571219278E-2</v>
      </c>
      <c r="U142" s="5">
        <v>21.910900000000002</v>
      </c>
      <c r="V142" s="5">
        <v>21.3415</v>
      </c>
      <c r="W142" s="5">
        <f t="shared" si="66"/>
        <v>0.36675504581320534</v>
      </c>
      <c r="X142" s="5">
        <f t="shared" si="67"/>
        <v>0.29306712880315072</v>
      </c>
      <c r="Y142" s="5">
        <v>30.113700000000001</v>
      </c>
      <c r="Z142" s="5">
        <v>18.155100000000001</v>
      </c>
      <c r="AA142" s="5">
        <f t="shared" si="68"/>
        <v>0.48771943463240908</v>
      </c>
      <c r="AB142" s="5">
        <f t="shared" si="69"/>
        <v>0.35048455598455602</v>
      </c>
      <c r="AC142" s="5">
        <v>30.113700000000001</v>
      </c>
      <c r="AD142" s="5">
        <v>19.287500000000001</v>
      </c>
      <c r="AE142" s="5">
        <f t="shared" si="70"/>
        <v>0.50729942992682042</v>
      </c>
      <c r="AF142" s="5">
        <f t="shared" si="71"/>
        <v>0.39456860839768837</v>
      </c>
      <c r="AG142" s="5">
        <v>32.006700000000002</v>
      </c>
      <c r="AH142" s="5">
        <v>54.702800000000003</v>
      </c>
      <c r="AI142" s="5">
        <f t="shared" si="72"/>
        <v>0.76373723394101367</v>
      </c>
      <c r="AJ142" s="5">
        <f t="shared" si="73"/>
        <v>0.64215866963742785</v>
      </c>
      <c r="AK142" s="5">
        <v>32.006700000000002</v>
      </c>
      <c r="AL142" s="5">
        <v>48.543100000000003</v>
      </c>
      <c r="AM142" s="5">
        <f t="shared" si="74"/>
        <v>0.49642878746283381</v>
      </c>
      <c r="AN142" s="5">
        <f t="shared" si="75"/>
        <v>0.59929753086419757</v>
      </c>
      <c r="AO142" s="5">
        <v>26.3278</v>
      </c>
      <c r="AP142" s="5">
        <v>17.066099999999999</v>
      </c>
      <c r="AQ142" s="5">
        <f t="shared" si="76"/>
        <v>0.52851785828997233</v>
      </c>
      <c r="AR142" s="5">
        <f t="shared" si="77"/>
        <v>0.33968877636324546</v>
      </c>
      <c r="AS142" s="5">
        <v>26.3278</v>
      </c>
      <c r="AT142" s="5">
        <v>5.38</v>
      </c>
      <c r="AU142" s="5">
        <f t="shared" si="78"/>
        <v>0.38611115592245454</v>
      </c>
      <c r="AV142" s="5">
        <f t="shared" si="79"/>
        <v>9.0504740564292002E-2</v>
      </c>
    </row>
    <row r="143" spans="1:48" ht="20" customHeight="1" x14ac:dyDescent="0.15">
      <c r="A143" s="25">
        <v>21.433</v>
      </c>
      <c r="B143" s="4">
        <v>25.7928</v>
      </c>
      <c r="C143" s="5">
        <f t="shared" si="56"/>
        <v>0.48109988776655443</v>
      </c>
      <c r="D143" s="5">
        <f t="shared" si="57"/>
        <v>0.33337857173323815</v>
      </c>
      <c r="E143" s="5">
        <v>21.433</v>
      </c>
      <c r="F143" s="5">
        <v>27.3277</v>
      </c>
      <c r="G143" s="5">
        <f t="shared" si="58"/>
        <v>0.52238915103537031</v>
      </c>
      <c r="H143" s="5">
        <f t="shared" si="59"/>
        <v>0.29333022768549089</v>
      </c>
      <c r="I143" s="5">
        <v>22.0685</v>
      </c>
      <c r="J143" s="5">
        <v>34.763800000000003</v>
      </c>
      <c r="K143" s="5">
        <f t="shared" si="60"/>
        <v>0.70351750784218714</v>
      </c>
      <c r="L143" s="5">
        <f t="shared" si="61"/>
        <v>0.56880736947166921</v>
      </c>
      <c r="M143" s="5">
        <v>22.0685</v>
      </c>
      <c r="N143" s="5">
        <v>14.0992</v>
      </c>
      <c r="O143" s="5">
        <f t="shared" si="62"/>
        <v>0.36363621383987715</v>
      </c>
      <c r="P143" s="5">
        <f t="shared" si="63"/>
        <v>0.17696822424275896</v>
      </c>
      <c r="Q143" s="5">
        <v>22.0685</v>
      </c>
      <c r="R143" s="5">
        <v>1.339</v>
      </c>
      <c r="S143" s="5">
        <f t="shared" si="64"/>
        <v>0.45454545454545459</v>
      </c>
      <c r="T143" s="5">
        <f t="shared" si="65"/>
        <v>1.2260557447899497E-2</v>
      </c>
      <c r="U143" s="5">
        <v>22.0685</v>
      </c>
      <c r="V143" s="5">
        <v>16.536999999999999</v>
      </c>
      <c r="W143" s="5">
        <f t="shared" si="66"/>
        <v>0.36939302942958624</v>
      </c>
      <c r="X143" s="5">
        <f t="shared" si="67"/>
        <v>0.22709046266746494</v>
      </c>
      <c r="Y143" s="5">
        <v>30.330400000000001</v>
      </c>
      <c r="Z143" s="5">
        <v>22.129000000000001</v>
      </c>
      <c r="AA143" s="5">
        <f t="shared" si="68"/>
        <v>0.49122909307640111</v>
      </c>
      <c r="AB143" s="5">
        <f t="shared" si="69"/>
        <v>0.42720077220077224</v>
      </c>
      <c r="AC143" s="5">
        <v>30.330400000000001</v>
      </c>
      <c r="AD143" s="5">
        <v>16.9377</v>
      </c>
      <c r="AE143" s="5">
        <f t="shared" si="70"/>
        <v>0.51094998719693807</v>
      </c>
      <c r="AF143" s="5">
        <f t="shared" si="71"/>
        <v>0.34649823556487497</v>
      </c>
      <c r="AG143" s="5">
        <v>32.236899999999999</v>
      </c>
      <c r="AH143" s="5">
        <v>53.8521</v>
      </c>
      <c r="AI143" s="5">
        <f t="shared" si="72"/>
        <v>0.76923021857401919</v>
      </c>
      <c r="AJ143" s="5">
        <f t="shared" si="73"/>
        <v>0.63217226345235944</v>
      </c>
      <c r="AK143" s="5">
        <v>32.236899999999999</v>
      </c>
      <c r="AL143" s="5">
        <v>47</v>
      </c>
      <c r="AM143" s="5">
        <f t="shared" si="74"/>
        <v>0.49999922449239148</v>
      </c>
      <c r="AN143" s="5">
        <f t="shared" si="75"/>
        <v>0.58024691358024694</v>
      </c>
      <c r="AO143" s="5">
        <v>26.517199999999999</v>
      </c>
      <c r="AP143" s="5">
        <v>17.965699999999998</v>
      </c>
      <c r="AQ143" s="5">
        <f t="shared" si="76"/>
        <v>0.53231997173508061</v>
      </c>
      <c r="AR143" s="5">
        <f t="shared" si="77"/>
        <v>0.35759468475569456</v>
      </c>
      <c r="AS143" s="5">
        <v>26.517199999999999</v>
      </c>
      <c r="AT143" s="5">
        <v>8.2222000000000008</v>
      </c>
      <c r="AU143" s="5">
        <f t="shared" si="78"/>
        <v>0.38888880741371901</v>
      </c>
      <c r="AV143" s="5">
        <f t="shared" si="79"/>
        <v>0.13831748659251336</v>
      </c>
    </row>
    <row r="144" spans="1:48" ht="20" customHeight="1" x14ac:dyDescent="0.15">
      <c r="A144" s="25">
        <v>21.586099999999998</v>
      </c>
      <c r="B144" s="4">
        <v>26.758700000000001</v>
      </c>
      <c r="C144" s="5">
        <f t="shared" si="56"/>
        <v>0.48453647586980919</v>
      </c>
      <c r="D144" s="5">
        <f t="shared" si="57"/>
        <v>0.34586307758127077</v>
      </c>
      <c r="E144" s="5">
        <v>21.586099999999998</v>
      </c>
      <c r="F144" s="5">
        <v>25.305199999999999</v>
      </c>
      <c r="G144" s="5">
        <f t="shared" si="58"/>
        <v>0.52612067620793201</v>
      </c>
      <c r="H144" s="5">
        <f t="shared" si="59"/>
        <v>0.27162110523852662</v>
      </c>
      <c r="I144" s="5">
        <v>22.226099999999999</v>
      </c>
      <c r="J144" s="5">
        <v>29.846399999999999</v>
      </c>
      <c r="K144" s="5">
        <f t="shared" si="60"/>
        <v>0.70854160822218248</v>
      </c>
      <c r="L144" s="5">
        <f t="shared" si="61"/>
        <v>0.4883485773189129</v>
      </c>
      <c r="M144" s="5">
        <v>22.226099999999999</v>
      </c>
      <c r="N144" s="5">
        <v>14.7948</v>
      </c>
      <c r="O144" s="5">
        <f t="shared" si="62"/>
        <v>0.36623308572972757</v>
      </c>
      <c r="P144" s="5">
        <f t="shared" si="63"/>
        <v>0.18569915201052331</v>
      </c>
      <c r="Q144" s="5">
        <v>22.226099999999999</v>
      </c>
      <c r="R144" s="5">
        <v>0.59899999999999998</v>
      </c>
      <c r="S144" s="5">
        <f t="shared" si="64"/>
        <v>0.4577915457449635</v>
      </c>
      <c r="T144" s="5">
        <f t="shared" si="65"/>
        <v>5.4847452660879755E-3</v>
      </c>
      <c r="U144" s="5">
        <v>22.226099999999999</v>
      </c>
      <c r="V144" s="5">
        <v>21.272099999999998</v>
      </c>
      <c r="W144" s="5">
        <f t="shared" si="66"/>
        <v>0.37203101304596714</v>
      </c>
      <c r="X144" s="5">
        <f t="shared" si="67"/>
        <v>0.29211410962741613</v>
      </c>
      <c r="Y144" s="5">
        <v>30.547000000000001</v>
      </c>
      <c r="Z144" s="5">
        <v>21.548999999999999</v>
      </c>
      <c r="AA144" s="5">
        <f t="shared" si="68"/>
        <v>0.49473713192720259</v>
      </c>
      <c r="AB144" s="5">
        <f t="shared" si="69"/>
        <v>0.416003861003861</v>
      </c>
      <c r="AC144" s="5">
        <v>30.547000000000001</v>
      </c>
      <c r="AD144" s="5">
        <v>21.9038</v>
      </c>
      <c r="AE144" s="5">
        <f t="shared" si="70"/>
        <v>0.51459885985364084</v>
      </c>
      <c r="AF144" s="5">
        <f t="shared" si="71"/>
        <v>0.44809083005165451</v>
      </c>
      <c r="AG144" s="5">
        <v>32.467199999999998</v>
      </c>
      <c r="AH144" s="5">
        <v>52.139499999999998</v>
      </c>
      <c r="AI144" s="5">
        <f t="shared" si="72"/>
        <v>0.77472558938627467</v>
      </c>
      <c r="AJ144" s="5">
        <f t="shared" si="73"/>
        <v>0.61206797377027622</v>
      </c>
      <c r="AK144" s="5">
        <v>32.467199999999998</v>
      </c>
      <c r="AL144" s="5">
        <v>43.625500000000002</v>
      </c>
      <c r="AM144" s="5">
        <f t="shared" si="74"/>
        <v>0.50357121253716619</v>
      </c>
      <c r="AN144" s="5">
        <f t="shared" si="75"/>
        <v>0.53858641975308641</v>
      </c>
      <c r="AO144" s="5">
        <v>26.706600000000002</v>
      </c>
      <c r="AP144" s="5">
        <v>20.447600000000001</v>
      </c>
      <c r="AQ144" s="5">
        <f t="shared" si="76"/>
        <v>0.53612208518018889</v>
      </c>
      <c r="AR144" s="5">
        <f t="shared" si="77"/>
        <v>0.40699516723592966</v>
      </c>
      <c r="AS144" s="5">
        <v>26.706600000000002</v>
      </c>
      <c r="AT144" s="5">
        <v>7.5816999999999997</v>
      </c>
      <c r="AU144" s="5">
        <f t="shared" si="78"/>
        <v>0.39166645890498353</v>
      </c>
      <c r="AV144" s="5">
        <f t="shared" si="79"/>
        <v>0.12754271218146704</v>
      </c>
    </row>
    <row r="145" spans="1:48" ht="20" customHeight="1" x14ac:dyDescent="0.15">
      <c r="A145" s="25">
        <v>21.7392</v>
      </c>
      <c r="B145" s="4">
        <v>23.703700000000001</v>
      </c>
      <c r="C145" s="5">
        <f t="shared" si="56"/>
        <v>0.487973063973064</v>
      </c>
      <c r="D145" s="5">
        <f t="shared" si="57"/>
        <v>0.306376417092877</v>
      </c>
      <c r="E145" s="5">
        <v>21.7392</v>
      </c>
      <c r="F145" s="5">
        <v>29.023800000000001</v>
      </c>
      <c r="G145" s="5">
        <f t="shared" si="58"/>
        <v>0.52985220138049371</v>
      </c>
      <c r="H145" s="5">
        <f t="shared" si="59"/>
        <v>0.3115358358844012</v>
      </c>
      <c r="I145" s="5">
        <v>22.383800000000001</v>
      </c>
      <c r="J145" s="5">
        <v>32.970399999999998</v>
      </c>
      <c r="K145" s="5">
        <f t="shared" si="60"/>
        <v>0.71356889648312971</v>
      </c>
      <c r="L145" s="5">
        <f t="shared" si="61"/>
        <v>0.53946365168447408</v>
      </c>
      <c r="M145" s="5">
        <v>22.383800000000001</v>
      </c>
      <c r="N145" s="5">
        <v>14.7796</v>
      </c>
      <c r="O145" s="5">
        <f t="shared" si="62"/>
        <v>0.36883160538092946</v>
      </c>
      <c r="P145" s="5">
        <f t="shared" si="63"/>
        <v>0.18550836692991662</v>
      </c>
      <c r="Q145" s="5">
        <v>22.383800000000001</v>
      </c>
      <c r="R145" s="5">
        <v>2.0390000000000001</v>
      </c>
      <c r="S145" s="5">
        <f t="shared" si="64"/>
        <v>0.46103969664701028</v>
      </c>
      <c r="T145" s="5">
        <f t="shared" si="65"/>
        <v>1.8670109511775265E-2</v>
      </c>
      <c r="U145" s="5">
        <v>22.383800000000001</v>
      </c>
      <c r="V145" s="5">
        <v>22.386600000000001</v>
      </c>
      <c r="W145" s="5">
        <f t="shared" si="66"/>
        <v>0.37467067050982045</v>
      </c>
      <c r="X145" s="5">
        <f t="shared" si="67"/>
        <v>0.30741871872476695</v>
      </c>
      <c r="Y145" s="5">
        <v>30.7636</v>
      </c>
      <c r="Z145" s="5">
        <v>25.265599999999999</v>
      </c>
      <c r="AA145" s="5">
        <f t="shared" si="68"/>
        <v>0.49824517077800401</v>
      </c>
      <c r="AB145" s="5">
        <f t="shared" si="69"/>
        <v>0.48775289575289577</v>
      </c>
      <c r="AC145" s="5">
        <v>30.7636</v>
      </c>
      <c r="AD145" s="5">
        <v>28.473500000000001</v>
      </c>
      <c r="AE145" s="5">
        <f t="shared" si="70"/>
        <v>0.51824773251034351</v>
      </c>
      <c r="AF145" s="5">
        <f t="shared" si="71"/>
        <v>0.58248862067201967</v>
      </c>
      <c r="AG145" s="5">
        <v>32.697499999999998</v>
      </c>
      <c r="AH145" s="5">
        <v>59.870800000000003</v>
      </c>
      <c r="AI145" s="5">
        <f t="shared" si="72"/>
        <v>0.78022096019853004</v>
      </c>
      <c r="AJ145" s="5">
        <f t="shared" si="73"/>
        <v>0.70282605786410413</v>
      </c>
      <c r="AK145" s="5">
        <v>32.697499999999998</v>
      </c>
      <c r="AL145" s="5">
        <v>46.024500000000003</v>
      </c>
      <c r="AM145" s="5">
        <f t="shared" si="74"/>
        <v>0.50714320058194085</v>
      </c>
      <c r="AN145" s="5">
        <f t="shared" si="75"/>
        <v>0.56820370370370377</v>
      </c>
      <c r="AO145" s="5">
        <v>26.896000000000001</v>
      </c>
      <c r="AP145" s="5">
        <v>20.3598</v>
      </c>
      <c r="AQ145" s="5">
        <f t="shared" si="76"/>
        <v>0.53992419862529717</v>
      </c>
      <c r="AR145" s="5">
        <f t="shared" si="77"/>
        <v>0.40524756968495473</v>
      </c>
      <c r="AS145" s="5">
        <v>26.896000000000001</v>
      </c>
      <c r="AT145" s="5">
        <v>9.8088999999999995</v>
      </c>
      <c r="AU145" s="5">
        <f t="shared" si="78"/>
        <v>0.39444411039624799</v>
      </c>
      <c r="AV145" s="5">
        <f t="shared" si="79"/>
        <v>0.16500965608198584</v>
      </c>
    </row>
    <row r="146" spans="1:48" ht="20" customHeight="1" x14ac:dyDescent="0.15">
      <c r="A146" s="25">
        <v>21.892299999999999</v>
      </c>
      <c r="B146" s="4">
        <v>22.901700000000002</v>
      </c>
      <c r="C146" s="5">
        <f t="shared" si="56"/>
        <v>0.49140965207631876</v>
      </c>
      <c r="D146" s="5">
        <f t="shared" si="57"/>
        <v>0.29601036088610394</v>
      </c>
      <c r="E146" s="5">
        <v>21.892299999999999</v>
      </c>
      <c r="F146" s="5">
        <v>26.014900000000001</v>
      </c>
      <c r="G146" s="5">
        <f t="shared" si="58"/>
        <v>0.53358372655305542</v>
      </c>
      <c r="H146" s="5">
        <f t="shared" si="59"/>
        <v>0.27923888729074448</v>
      </c>
      <c r="I146" s="5">
        <v>22.541399999999999</v>
      </c>
      <c r="J146" s="5">
        <v>31.8584</v>
      </c>
      <c r="K146" s="5">
        <f t="shared" si="60"/>
        <v>0.71859299686312517</v>
      </c>
      <c r="L146" s="5">
        <f t="shared" si="61"/>
        <v>0.52126904134692476</v>
      </c>
      <c r="M146" s="5">
        <v>22.541399999999999</v>
      </c>
      <c r="N146" s="5">
        <v>18.538</v>
      </c>
      <c r="O146" s="5">
        <f t="shared" si="62"/>
        <v>0.37142847727077988</v>
      </c>
      <c r="P146" s="5">
        <f t="shared" si="63"/>
        <v>0.23268248843993031</v>
      </c>
      <c r="Q146" s="5">
        <v>22.541399999999999</v>
      </c>
      <c r="R146" s="5">
        <v>0.89800000000000002</v>
      </c>
      <c r="S146" s="5">
        <f t="shared" si="64"/>
        <v>0.46428578784651919</v>
      </c>
      <c r="T146" s="5">
        <f t="shared" si="65"/>
        <v>8.2225396476577669E-3</v>
      </c>
      <c r="U146" s="5">
        <v>22.541399999999999</v>
      </c>
      <c r="V146" s="5">
        <v>22.630600000000001</v>
      </c>
      <c r="W146" s="5">
        <f t="shared" si="66"/>
        <v>0.37730865412620135</v>
      </c>
      <c r="X146" s="5">
        <f t="shared" si="67"/>
        <v>0.31076939133109588</v>
      </c>
      <c r="Y146" s="5">
        <v>30.9803</v>
      </c>
      <c r="Z146" s="5">
        <v>23.649799999999999</v>
      </c>
      <c r="AA146" s="5">
        <f t="shared" si="68"/>
        <v>0.50175482922199599</v>
      </c>
      <c r="AB146" s="5">
        <f t="shared" si="69"/>
        <v>0.45655984555984558</v>
      </c>
      <c r="AC146" s="5">
        <v>30.9803</v>
      </c>
      <c r="AD146" s="5">
        <v>27.896599999999999</v>
      </c>
      <c r="AE146" s="5">
        <f t="shared" si="70"/>
        <v>0.52189828978046116</v>
      </c>
      <c r="AF146" s="5">
        <f t="shared" si="71"/>
        <v>0.57068685112258988</v>
      </c>
      <c r="AG146" s="5">
        <v>32.927700000000002</v>
      </c>
      <c r="AH146" s="5">
        <v>58.081600000000002</v>
      </c>
      <c r="AI146" s="5">
        <f t="shared" si="72"/>
        <v>0.78571394483153578</v>
      </c>
      <c r="AJ146" s="5">
        <f t="shared" si="73"/>
        <v>0.68182255728067354</v>
      </c>
      <c r="AK146" s="5">
        <v>32.927700000000002</v>
      </c>
      <c r="AL146" s="5">
        <v>38.797400000000003</v>
      </c>
      <c r="AM146" s="5">
        <f t="shared" si="74"/>
        <v>0.51071363761149857</v>
      </c>
      <c r="AN146" s="5">
        <f t="shared" si="75"/>
        <v>0.47898024691358027</v>
      </c>
      <c r="AO146" s="5">
        <v>27.0854</v>
      </c>
      <c r="AP146" s="5">
        <v>17.283200000000001</v>
      </c>
      <c r="AQ146" s="5">
        <f t="shared" si="76"/>
        <v>0.54372631207040534</v>
      </c>
      <c r="AR146" s="5">
        <f t="shared" si="77"/>
        <v>0.34400999992038278</v>
      </c>
      <c r="AS146" s="5">
        <v>27.0854</v>
      </c>
      <c r="AT146" s="5">
        <v>13.7239</v>
      </c>
      <c r="AU146" s="5">
        <f t="shared" si="78"/>
        <v>0.39722176188751246</v>
      </c>
      <c r="AV146" s="5">
        <f t="shared" si="79"/>
        <v>0.23086951840711656</v>
      </c>
    </row>
    <row r="147" spans="1:48" ht="20" customHeight="1" x14ac:dyDescent="0.15">
      <c r="A147" s="25">
        <v>22.045300000000001</v>
      </c>
      <c r="B147" s="4">
        <v>21.498799999999999</v>
      </c>
      <c r="C147" s="5">
        <f t="shared" si="56"/>
        <v>0.49484399551066222</v>
      </c>
      <c r="D147" s="5">
        <f t="shared" si="57"/>
        <v>0.27787751767852037</v>
      </c>
      <c r="E147" s="5">
        <v>22.045300000000001</v>
      </c>
      <c r="F147" s="5">
        <v>23.076000000000001</v>
      </c>
      <c r="G147" s="5">
        <f t="shared" si="58"/>
        <v>0.53731281441329026</v>
      </c>
      <c r="H147" s="5">
        <f t="shared" si="59"/>
        <v>0.24769330511057966</v>
      </c>
      <c r="I147" s="5">
        <v>22.699000000000002</v>
      </c>
      <c r="J147" s="5">
        <v>31.731300000000001</v>
      </c>
      <c r="K147" s="5">
        <f t="shared" si="60"/>
        <v>0.72361709724312062</v>
      </c>
      <c r="L147" s="5">
        <f t="shared" si="61"/>
        <v>0.51918942356463837</v>
      </c>
      <c r="M147" s="5">
        <v>22.699000000000002</v>
      </c>
      <c r="N147" s="5">
        <v>19.5395</v>
      </c>
      <c r="O147" s="5">
        <f t="shared" si="62"/>
        <v>0.3740253491606304</v>
      </c>
      <c r="P147" s="5">
        <f t="shared" si="63"/>
        <v>0.24525296595490442</v>
      </c>
      <c r="Q147" s="5">
        <v>22.699000000000002</v>
      </c>
      <c r="R147" s="5">
        <v>1.506</v>
      </c>
      <c r="S147" s="5">
        <f t="shared" si="64"/>
        <v>0.46753187904602822</v>
      </c>
      <c r="T147" s="5">
        <f t="shared" si="65"/>
        <v>1.3789693440281288E-2</v>
      </c>
      <c r="U147" s="5">
        <v>22.699000000000002</v>
      </c>
      <c r="V147" s="5">
        <v>25.9556</v>
      </c>
      <c r="W147" s="5">
        <f t="shared" si="66"/>
        <v>0.37994663774258236</v>
      </c>
      <c r="X147" s="5">
        <f t="shared" si="67"/>
        <v>0.3564291717247175</v>
      </c>
      <c r="Y147" s="5">
        <v>31.196899999999999</v>
      </c>
      <c r="Z147" s="5">
        <v>25.579499999999999</v>
      </c>
      <c r="AA147" s="5">
        <f t="shared" si="68"/>
        <v>0.50526286807279752</v>
      </c>
      <c r="AB147" s="5">
        <f t="shared" si="69"/>
        <v>0.49381274131274133</v>
      </c>
      <c r="AC147" s="5">
        <v>31.196899999999999</v>
      </c>
      <c r="AD147" s="5">
        <v>18.0061</v>
      </c>
      <c r="AE147" s="5">
        <f t="shared" si="70"/>
        <v>0.52554716243716393</v>
      </c>
      <c r="AF147" s="5">
        <f t="shared" si="71"/>
        <v>0.36835472817470466</v>
      </c>
      <c r="AG147" s="5">
        <v>33.158000000000001</v>
      </c>
      <c r="AH147" s="5">
        <v>58.447699999999998</v>
      </c>
      <c r="AI147" s="5">
        <f t="shared" si="72"/>
        <v>0.79120931564379116</v>
      </c>
      <c r="AJ147" s="5">
        <f t="shared" si="73"/>
        <v>0.68612022191492006</v>
      </c>
      <c r="AK147" s="5">
        <v>33.158000000000001</v>
      </c>
      <c r="AL147" s="5">
        <v>45.093899999999998</v>
      </c>
      <c r="AM147" s="5">
        <f t="shared" si="74"/>
        <v>0.51428562565627334</v>
      </c>
      <c r="AN147" s="5">
        <f t="shared" si="75"/>
        <v>0.55671481481481477</v>
      </c>
      <c r="AO147" s="5">
        <v>27.274799999999999</v>
      </c>
      <c r="AP147" s="5">
        <v>17.591100000000001</v>
      </c>
      <c r="AQ147" s="5">
        <f t="shared" si="76"/>
        <v>0.54752842551551362</v>
      </c>
      <c r="AR147" s="5">
        <f t="shared" si="77"/>
        <v>0.35013853392887001</v>
      </c>
      <c r="AS147" s="5">
        <v>27.274799999999999</v>
      </c>
      <c r="AT147" s="5">
        <v>13</v>
      </c>
      <c r="AU147" s="5">
        <f t="shared" si="78"/>
        <v>0.39999941337877692</v>
      </c>
      <c r="AV147" s="5">
        <f t="shared" si="79"/>
        <v>0.21869175229289892</v>
      </c>
    </row>
    <row r="148" spans="1:48" ht="20" customHeight="1" x14ac:dyDescent="0.15">
      <c r="A148" s="25">
        <v>22.198399999999999</v>
      </c>
      <c r="B148" s="4">
        <v>24.8094</v>
      </c>
      <c r="C148" s="5">
        <f t="shared" si="56"/>
        <v>0.49828058361391697</v>
      </c>
      <c r="D148" s="5">
        <f t="shared" si="57"/>
        <v>0.32066787388568124</v>
      </c>
      <c r="E148" s="5">
        <v>22.198399999999999</v>
      </c>
      <c r="F148" s="5">
        <v>25.090399999999999</v>
      </c>
      <c r="G148" s="5">
        <f t="shared" si="58"/>
        <v>0.54104433958585196</v>
      </c>
      <c r="H148" s="5">
        <f t="shared" si="59"/>
        <v>0.26931548372969699</v>
      </c>
      <c r="I148" s="5">
        <v>22.8567</v>
      </c>
      <c r="J148" s="5">
        <v>29.610499999999998</v>
      </c>
      <c r="K148" s="5">
        <f t="shared" si="60"/>
        <v>0.72864438550406774</v>
      </c>
      <c r="L148" s="5">
        <f t="shared" si="61"/>
        <v>0.48448876744604608</v>
      </c>
      <c r="M148" s="5">
        <v>22.8567</v>
      </c>
      <c r="N148" s="5">
        <v>21.700600000000001</v>
      </c>
      <c r="O148" s="5">
        <f t="shared" si="62"/>
        <v>0.37662386881183224</v>
      </c>
      <c r="P148" s="5">
        <f t="shared" si="63"/>
        <v>0.27237833685616314</v>
      </c>
      <c r="Q148" s="5">
        <v>22.8567</v>
      </c>
      <c r="R148" s="5">
        <v>1.4810000000000001</v>
      </c>
      <c r="S148" s="5">
        <f t="shared" si="64"/>
        <v>0.47078002994807489</v>
      </c>
      <c r="T148" s="5">
        <f t="shared" si="65"/>
        <v>1.3560780866571439E-2</v>
      </c>
      <c r="U148" s="5">
        <v>22.8567</v>
      </c>
      <c r="V148" s="5">
        <v>24.762</v>
      </c>
      <c r="W148" s="5">
        <f t="shared" si="66"/>
        <v>0.38258629520643561</v>
      </c>
      <c r="X148" s="5">
        <f t="shared" si="67"/>
        <v>0.34003834048326587</v>
      </c>
      <c r="Y148" s="5">
        <v>31.413599999999999</v>
      </c>
      <c r="Z148" s="5">
        <v>18.552199999999999</v>
      </c>
      <c r="AA148" s="5">
        <f t="shared" si="68"/>
        <v>0.5087725265167895</v>
      </c>
      <c r="AB148" s="5">
        <f t="shared" si="69"/>
        <v>0.35815057915057913</v>
      </c>
      <c r="AC148" s="5">
        <v>31.413599999999999</v>
      </c>
      <c r="AD148" s="5">
        <v>23.4481</v>
      </c>
      <c r="AE148" s="5">
        <f t="shared" si="70"/>
        <v>0.52919771970728158</v>
      </c>
      <c r="AF148" s="5">
        <f t="shared" si="71"/>
        <v>0.47968291310796296</v>
      </c>
      <c r="AG148" s="5">
        <v>33.388300000000001</v>
      </c>
      <c r="AH148" s="5">
        <v>53.0289</v>
      </c>
      <c r="AI148" s="5">
        <f t="shared" si="72"/>
        <v>0.79670468645604653</v>
      </c>
      <c r="AJ148" s="5">
        <f t="shared" si="73"/>
        <v>0.62250868102430212</v>
      </c>
      <c r="AK148" s="5">
        <v>33.388300000000001</v>
      </c>
      <c r="AL148" s="5">
        <v>47.714300000000001</v>
      </c>
      <c r="AM148" s="5">
        <f t="shared" si="74"/>
        <v>0.51785761370104799</v>
      </c>
      <c r="AN148" s="5">
        <f t="shared" si="75"/>
        <v>0.5890654320987655</v>
      </c>
      <c r="AO148" s="5">
        <v>27.464200000000002</v>
      </c>
      <c r="AP148" s="5">
        <v>19.873899999999999</v>
      </c>
      <c r="AQ148" s="5">
        <f t="shared" si="76"/>
        <v>0.5513305389606219</v>
      </c>
      <c r="AR148" s="5">
        <f t="shared" si="77"/>
        <v>0.3955760702542177</v>
      </c>
      <c r="AS148" s="5">
        <v>27.464200000000002</v>
      </c>
      <c r="AT148" s="5">
        <v>14.402799999999999</v>
      </c>
      <c r="AU148" s="5">
        <f t="shared" si="78"/>
        <v>0.40277706487004145</v>
      </c>
      <c r="AV148" s="5">
        <f t="shared" si="79"/>
        <v>0.24229027460955108</v>
      </c>
    </row>
    <row r="149" spans="1:48" ht="20" customHeight="1" x14ac:dyDescent="0.15">
      <c r="A149" s="25">
        <v>22.351500000000001</v>
      </c>
      <c r="B149" s="4">
        <v>27.799099999999999</v>
      </c>
      <c r="C149" s="5">
        <f t="shared" si="56"/>
        <v>0.50171717171717178</v>
      </c>
      <c r="D149" s="5">
        <f t="shared" si="57"/>
        <v>0.3593105150844213</v>
      </c>
      <c r="E149" s="5">
        <v>22.351500000000001</v>
      </c>
      <c r="F149" s="5">
        <v>23.733599999999999</v>
      </c>
      <c r="G149" s="5">
        <f t="shared" si="58"/>
        <v>0.54477586475841366</v>
      </c>
      <c r="H149" s="5">
        <f t="shared" si="59"/>
        <v>0.25475185587504129</v>
      </c>
      <c r="I149" s="5">
        <v>23.014299999999999</v>
      </c>
      <c r="J149" s="5">
        <v>27.763000000000002</v>
      </c>
      <c r="K149" s="5">
        <f t="shared" si="60"/>
        <v>0.73366848588406308</v>
      </c>
      <c r="L149" s="5">
        <f t="shared" si="61"/>
        <v>0.45425986223145776</v>
      </c>
      <c r="M149" s="5">
        <v>23.014299999999999</v>
      </c>
      <c r="N149" s="5">
        <v>12.709099999999999</v>
      </c>
      <c r="O149" s="5">
        <f t="shared" si="62"/>
        <v>0.37922074070168266</v>
      </c>
      <c r="P149" s="5">
        <f t="shared" si="63"/>
        <v>0.15952017552227415</v>
      </c>
      <c r="Q149" s="5">
        <v>23.014299999999999</v>
      </c>
      <c r="R149" s="5">
        <v>1</v>
      </c>
      <c r="S149" s="5">
        <f t="shared" si="64"/>
        <v>0.47402612114758386</v>
      </c>
      <c r="T149" s="5">
        <f t="shared" si="65"/>
        <v>9.1565029483939488E-3</v>
      </c>
      <c r="U149" s="5">
        <v>23.014299999999999</v>
      </c>
      <c r="V149" s="5">
        <v>19.705100000000002</v>
      </c>
      <c r="W149" s="5">
        <f t="shared" si="66"/>
        <v>0.38522427882281651</v>
      </c>
      <c r="X149" s="5">
        <f t="shared" si="67"/>
        <v>0.27059565071709885</v>
      </c>
      <c r="Y149" s="5">
        <v>31.630199999999999</v>
      </c>
      <c r="Z149" s="5">
        <v>16.5838</v>
      </c>
      <c r="AA149" s="5">
        <f t="shared" si="68"/>
        <v>0.51228056536759092</v>
      </c>
      <c r="AB149" s="5">
        <f t="shared" si="69"/>
        <v>0.32015057915057915</v>
      </c>
      <c r="AC149" s="5">
        <v>31.630199999999999</v>
      </c>
      <c r="AD149" s="5">
        <v>22.988399999999999</v>
      </c>
      <c r="AE149" s="5">
        <f t="shared" si="70"/>
        <v>0.53284659236398435</v>
      </c>
      <c r="AF149" s="5">
        <f t="shared" si="71"/>
        <v>0.47027872960670991</v>
      </c>
      <c r="AG149" s="5">
        <v>33.618499999999997</v>
      </c>
      <c r="AH149" s="5">
        <v>45.241199999999999</v>
      </c>
      <c r="AI149" s="5">
        <f t="shared" si="72"/>
        <v>0.80219767108905216</v>
      </c>
      <c r="AJ149" s="5">
        <f t="shared" si="73"/>
        <v>0.53108851475245877</v>
      </c>
      <c r="AK149" s="5">
        <v>33.618499999999997</v>
      </c>
      <c r="AL149" s="5">
        <v>46.908200000000001</v>
      </c>
      <c r="AM149" s="5">
        <f t="shared" si="74"/>
        <v>0.52142805073060572</v>
      </c>
      <c r="AN149" s="5">
        <f t="shared" si="75"/>
        <v>0.57911358024691362</v>
      </c>
      <c r="AO149" s="5">
        <v>27.653600000000001</v>
      </c>
      <c r="AP149" s="5">
        <v>20.0685</v>
      </c>
      <c r="AQ149" s="5">
        <f t="shared" si="76"/>
        <v>0.55513265240573006</v>
      </c>
      <c r="AR149" s="5">
        <f t="shared" si="77"/>
        <v>0.39944944705854252</v>
      </c>
      <c r="AS149" s="5">
        <v>27.653600000000001</v>
      </c>
      <c r="AT149" s="5">
        <v>12.195600000000001</v>
      </c>
      <c r="AU149" s="5">
        <f t="shared" si="78"/>
        <v>0.40555471636130591</v>
      </c>
      <c r="AV149" s="5">
        <f t="shared" si="79"/>
        <v>0.2051597795587137</v>
      </c>
    </row>
    <row r="150" spans="1:48" ht="20" customHeight="1" x14ac:dyDescent="0.15">
      <c r="A150" s="25">
        <v>22.5046</v>
      </c>
      <c r="B150" s="4">
        <v>24.5852</v>
      </c>
      <c r="C150" s="5">
        <f t="shared" si="56"/>
        <v>0.50515375982042654</v>
      </c>
      <c r="D150" s="5">
        <f t="shared" si="57"/>
        <v>0.31777003124034642</v>
      </c>
      <c r="E150" s="5">
        <v>22.5046</v>
      </c>
      <c r="F150" s="5">
        <v>23.746600000000001</v>
      </c>
      <c r="G150" s="5">
        <f t="shared" si="58"/>
        <v>0.54850738993097536</v>
      </c>
      <c r="H150" s="5">
        <f t="shared" si="59"/>
        <v>0.25489139535183269</v>
      </c>
      <c r="I150" s="5">
        <v>23.171900000000001</v>
      </c>
      <c r="J150" s="5">
        <v>29.84</v>
      </c>
      <c r="K150" s="5">
        <f t="shared" si="60"/>
        <v>0.73869258626405854</v>
      </c>
      <c r="L150" s="5">
        <f t="shared" si="61"/>
        <v>0.48824386013711407</v>
      </c>
      <c r="M150" s="5">
        <v>23.171900000000001</v>
      </c>
      <c r="N150" s="5">
        <v>13.3246</v>
      </c>
      <c r="O150" s="5">
        <f t="shared" si="62"/>
        <v>0.38181761259153313</v>
      </c>
      <c r="P150" s="5">
        <f t="shared" si="63"/>
        <v>0.16724571612184139</v>
      </c>
      <c r="Q150" s="5">
        <v>23.171900000000001</v>
      </c>
      <c r="R150" s="5">
        <v>1.4379999999999999</v>
      </c>
      <c r="S150" s="5">
        <f t="shared" si="64"/>
        <v>0.47727221234709288</v>
      </c>
      <c r="T150" s="5">
        <f t="shared" si="65"/>
        <v>1.3167051239790499E-2</v>
      </c>
      <c r="U150" s="5">
        <v>23.171900000000001</v>
      </c>
      <c r="V150" s="5">
        <v>23.945900000000002</v>
      </c>
      <c r="W150" s="5">
        <f t="shared" si="66"/>
        <v>0.38786226243919747</v>
      </c>
      <c r="X150" s="5">
        <f t="shared" si="67"/>
        <v>0.328831439196278</v>
      </c>
      <c r="Y150" s="5">
        <v>31.846900000000002</v>
      </c>
      <c r="Z150" s="5">
        <v>19.134599999999999</v>
      </c>
      <c r="AA150" s="5">
        <f t="shared" si="68"/>
        <v>0.51579022381158302</v>
      </c>
      <c r="AB150" s="5">
        <f t="shared" si="69"/>
        <v>0.3693938223938224</v>
      </c>
      <c r="AC150" s="5">
        <v>31.846900000000002</v>
      </c>
      <c r="AD150" s="5">
        <v>29.715599999999998</v>
      </c>
      <c r="AE150" s="5">
        <f t="shared" si="70"/>
        <v>0.536497149634102</v>
      </c>
      <c r="AF150" s="5">
        <f t="shared" si="71"/>
        <v>0.60789853219454815</v>
      </c>
      <c r="AG150" s="5">
        <v>33.848799999999997</v>
      </c>
      <c r="AH150" s="5">
        <v>52.1006</v>
      </c>
      <c r="AI150" s="5">
        <f t="shared" si="72"/>
        <v>0.80769304190130753</v>
      </c>
      <c r="AJ150" s="5">
        <f t="shared" si="73"/>
        <v>0.61161132489217684</v>
      </c>
      <c r="AK150" s="5">
        <v>33.848799999999997</v>
      </c>
      <c r="AL150" s="5">
        <v>43.412500000000001</v>
      </c>
      <c r="AM150" s="5">
        <f t="shared" si="74"/>
        <v>0.52500003877538037</v>
      </c>
      <c r="AN150" s="5">
        <f t="shared" si="75"/>
        <v>0.53595679012345676</v>
      </c>
      <c r="AO150" s="5">
        <v>27.8431</v>
      </c>
      <c r="AP150" s="5">
        <v>16.735499999999998</v>
      </c>
      <c r="AQ150" s="5">
        <f t="shared" si="76"/>
        <v>0.55893677330249891</v>
      </c>
      <c r="AR150" s="5">
        <f t="shared" si="77"/>
        <v>0.33310841474192082</v>
      </c>
      <c r="AS150" s="5">
        <v>27.8431</v>
      </c>
      <c r="AT150" s="5">
        <v>16.9267</v>
      </c>
      <c r="AU150" s="5">
        <f t="shared" si="78"/>
        <v>0.40833383440562804</v>
      </c>
      <c r="AV150" s="5">
        <f t="shared" si="79"/>
        <v>0.28474843719509324</v>
      </c>
    </row>
    <row r="151" spans="1:48" ht="20" customHeight="1" x14ac:dyDescent="0.15">
      <c r="A151" s="25">
        <v>22.657699999999998</v>
      </c>
      <c r="B151" s="4">
        <v>24.1206</v>
      </c>
      <c r="C151" s="5">
        <f t="shared" si="56"/>
        <v>0.5085903479236813</v>
      </c>
      <c r="D151" s="5">
        <f t="shared" si="57"/>
        <v>0.3117649567844028</v>
      </c>
      <c r="E151" s="5">
        <v>22.657699999999998</v>
      </c>
      <c r="F151" s="5">
        <v>22.716899999999999</v>
      </c>
      <c r="G151" s="5">
        <f t="shared" si="58"/>
        <v>0.55223891510353706</v>
      </c>
      <c r="H151" s="5">
        <f t="shared" si="59"/>
        <v>0.24383879540936587</v>
      </c>
      <c r="I151" s="5">
        <v>23.329599999999999</v>
      </c>
      <c r="J151" s="5">
        <v>26.2117</v>
      </c>
      <c r="K151" s="5">
        <f t="shared" si="60"/>
        <v>0.74371987452500565</v>
      </c>
      <c r="L151" s="5">
        <f t="shared" si="61"/>
        <v>0.42887739908699712</v>
      </c>
      <c r="M151" s="5">
        <v>23.329599999999999</v>
      </c>
      <c r="N151" s="5">
        <v>12.0039</v>
      </c>
      <c r="O151" s="5">
        <f t="shared" si="62"/>
        <v>0.38441613224273502</v>
      </c>
      <c r="P151" s="5">
        <f t="shared" si="63"/>
        <v>0.15066875191412663</v>
      </c>
      <c r="Q151" s="5">
        <v>23.329599999999999</v>
      </c>
      <c r="R151" s="5">
        <v>2.992</v>
      </c>
      <c r="S151" s="5">
        <f t="shared" si="64"/>
        <v>0.48052036324913955</v>
      </c>
      <c r="T151" s="5">
        <f t="shared" si="65"/>
        <v>2.7396256821594696E-2</v>
      </c>
      <c r="U151" s="5">
        <v>23.329599999999999</v>
      </c>
      <c r="V151" s="5">
        <v>27.251899999999999</v>
      </c>
      <c r="W151" s="5">
        <f t="shared" si="66"/>
        <v>0.39050191990305072</v>
      </c>
      <c r="X151" s="5">
        <f t="shared" si="67"/>
        <v>0.37423030655907891</v>
      </c>
      <c r="Y151" s="5">
        <v>32.063499999999998</v>
      </c>
      <c r="Z151" s="5">
        <v>17.696000000000002</v>
      </c>
      <c r="AA151" s="5">
        <f t="shared" si="68"/>
        <v>0.51929826266238444</v>
      </c>
      <c r="AB151" s="5">
        <f t="shared" si="69"/>
        <v>0.34162162162162168</v>
      </c>
      <c r="AC151" s="5">
        <v>32.063499999999998</v>
      </c>
      <c r="AD151" s="5">
        <v>27.980799999999999</v>
      </c>
      <c r="AE151" s="5">
        <f t="shared" si="70"/>
        <v>0.54014602229080466</v>
      </c>
      <c r="AF151" s="5">
        <f t="shared" si="71"/>
        <v>0.5724093489490103</v>
      </c>
      <c r="AG151" s="5">
        <v>34.079099999999997</v>
      </c>
      <c r="AH151" s="5">
        <v>51.697400000000002</v>
      </c>
      <c r="AI151" s="5">
        <f t="shared" si="72"/>
        <v>0.8131884127135629</v>
      </c>
      <c r="AJ151" s="5">
        <f t="shared" si="73"/>
        <v>0.60687814166210807</v>
      </c>
      <c r="AK151" s="5">
        <v>34.079099999999997</v>
      </c>
      <c r="AL151" s="5">
        <v>46.371400000000001</v>
      </c>
      <c r="AM151" s="5">
        <f t="shared" si="74"/>
        <v>0.52857202682015503</v>
      </c>
      <c r="AN151" s="5">
        <f t="shared" si="75"/>
        <v>0.57248641975308645</v>
      </c>
      <c r="AO151" s="5">
        <v>28.032499999999999</v>
      </c>
      <c r="AP151" s="5">
        <v>14.2912</v>
      </c>
      <c r="AQ151" s="5">
        <f t="shared" si="76"/>
        <v>0.56273888674760708</v>
      </c>
      <c r="AR151" s="5">
        <f t="shared" si="77"/>
        <v>0.28445633394638575</v>
      </c>
      <c r="AS151" s="5">
        <v>28.032499999999999</v>
      </c>
      <c r="AT151" s="5">
        <v>17.600000000000001</v>
      </c>
      <c r="AU151" s="5">
        <f t="shared" si="78"/>
        <v>0.4111114858968925</v>
      </c>
      <c r="AV151" s="5">
        <f t="shared" si="79"/>
        <v>0.29607498771961699</v>
      </c>
    </row>
    <row r="152" spans="1:48" ht="20" customHeight="1" x14ac:dyDescent="0.15">
      <c r="A152" s="25">
        <v>22.8108</v>
      </c>
      <c r="B152" s="4">
        <v>24.531600000000001</v>
      </c>
      <c r="C152" s="5">
        <f t="shared" si="56"/>
        <v>0.51202693602693605</v>
      </c>
      <c r="D152" s="5">
        <f t="shared" si="57"/>
        <v>0.31707723745894612</v>
      </c>
      <c r="E152" s="5">
        <v>22.8108</v>
      </c>
      <c r="F152" s="5">
        <v>19.181699999999999</v>
      </c>
      <c r="G152" s="5">
        <f t="shared" si="58"/>
        <v>0.55597044027609877</v>
      </c>
      <c r="H152" s="5">
        <f t="shared" si="59"/>
        <v>0.20589264476684024</v>
      </c>
      <c r="I152" s="5">
        <v>23.487200000000001</v>
      </c>
      <c r="J152" s="5">
        <v>29.023099999999999</v>
      </c>
      <c r="K152" s="5">
        <f t="shared" si="60"/>
        <v>0.74874397490500122</v>
      </c>
      <c r="L152" s="5">
        <f t="shared" si="61"/>
        <v>0.47487769360407089</v>
      </c>
      <c r="M152" s="5">
        <v>23.487200000000001</v>
      </c>
      <c r="N152" s="5">
        <v>11.3385</v>
      </c>
      <c r="O152" s="5">
        <f t="shared" si="62"/>
        <v>0.38701300413258549</v>
      </c>
      <c r="P152" s="5">
        <f t="shared" si="63"/>
        <v>0.1423168839775677</v>
      </c>
      <c r="Q152" s="5">
        <v>23.487200000000001</v>
      </c>
      <c r="R152" s="5">
        <v>2.1560000000000001</v>
      </c>
      <c r="S152" s="5">
        <f t="shared" si="64"/>
        <v>0.48376645444864858</v>
      </c>
      <c r="T152" s="5">
        <f t="shared" si="65"/>
        <v>1.9741420356737354E-2</v>
      </c>
      <c r="U152" s="5">
        <v>23.487200000000001</v>
      </c>
      <c r="V152" s="5">
        <v>28.056899999999999</v>
      </c>
      <c r="W152" s="5">
        <f t="shared" si="66"/>
        <v>0.39313990351943168</v>
      </c>
      <c r="X152" s="5">
        <f t="shared" si="67"/>
        <v>0.38528477970700836</v>
      </c>
      <c r="Y152" s="5">
        <v>32.280200000000001</v>
      </c>
      <c r="Z152" s="5">
        <v>21.882000000000001</v>
      </c>
      <c r="AA152" s="5">
        <f t="shared" si="68"/>
        <v>0.52280792110637653</v>
      </c>
      <c r="AB152" s="5">
        <f t="shared" si="69"/>
        <v>0.4224324324324325</v>
      </c>
      <c r="AC152" s="5">
        <v>32.280200000000001</v>
      </c>
      <c r="AD152" s="5">
        <v>20.864599999999999</v>
      </c>
      <c r="AE152" s="5">
        <f t="shared" si="70"/>
        <v>0.54379657956092242</v>
      </c>
      <c r="AF152" s="5">
        <f t="shared" si="71"/>
        <v>0.42683168823198486</v>
      </c>
      <c r="AG152" s="5">
        <v>34.3093</v>
      </c>
      <c r="AH152" s="5">
        <v>57.4711</v>
      </c>
      <c r="AI152" s="5">
        <f t="shared" si="72"/>
        <v>0.81868139734656864</v>
      </c>
      <c r="AJ152" s="5">
        <f t="shared" si="73"/>
        <v>0.67465586987502613</v>
      </c>
      <c r="AK152" s="5">
        <v>34.3093</v>
      </c>
      <c r="AL152" s="5">
        <v>40.102800000000002</v>
      </c>
      <c r="AM152" s="5">
        <f t="shared" si="74"/>
        <v>0.53214246384971287</v>
      </c>
      <c r="AN152" s="5">
        <f t="shared" si="75"/>
        <v>0.49509629629629631</v>
      </c>
      <c r="AO152" s="5">
        <v>28.221900000000002</v>
      </c>
      <c r="AP152" s="5">
        <v>18.526900000000001</v>
      </c>
      <c r="AQ152" s="5">
        <f t="shared" si="76"/>
        <v>0.56654100019271536</v>
      </c>
      <c r="AR152" s="5">
        <f t="shared" si="77"/>
        <v>0.36876497798584407</v>
      </c>
      <c r="AS152" s="5">
        <v>28.221900000000002</v>
      </c>
      <c r="AT152" s="5">
        <v>15.054600000000001</v>
      </c>
      <c r="AU152" s="5">
        <f t="shared" si="78"/>
        <v>0.41388913738815702</v>
      </c>
      <c r="AV152" s="5">
        <f t="shared" si="79"/>
        <v>0.2532551426206674</v>
      </c>
    </row>
    <row r="153" spans="1:48" ht="20" customHeight="1" x14ac:dyDescent="0.15">
      <c r="A153" s="25">
        <v>22.963899999999999</v>
      </c>
      <c r="B153" s="4">
        <v>25.416799999999999</v>
      </c>
      <c r="C153" s="5">
        <f t="shared" si="56"/>
        <v>0.51546352413019081</v>
      </c>
      <c r="D153" s="5">
        <f t="shared" si="57"/>
        <v>0.32851867505774351</v>
      </c>
      <c r="E153" s="5">
        <v>22.963899999999999</v>
      </c>
      <c r="F153" s="5">
        <v>21.8187</v>
      </c>
      <c r="G153" s="5">
        <f t="shared" si="58"/>
        <v>0.55970196544866047</v>
      </c>
      <c r="H153" s="5">
        <f t="shared" si="59"/>
        <v>0.23419769094367326</v>
      </c>
      <c r="I153" s="5">
        <v>23.6448</v>
      </c>
      <c r="J153" s="5">
        <v>27.7</v>
      </c>
      <c r="K153" s="5">
        <f t="shared" si="60"/>
        <v>0.75376807528499656</v>
      </c>
      <c r="L153" s="5">
        <f t="shared" si="61"/>
        <v>0.45322905247312534</v>
      </c>
      <c r="M153" s="5">
        <v>23.6448</v>
      </c>
      <c r="N153" s="5">
        <v>9.2768999999999995</v>
      </c>
      <c r="O153" s="5">
        <f t="shared" si="62"/>
        <v>0.38960987602243591</v>
      </c>
      <c r="P153" s="5">
        <f t="shared" si="63"/>
        <v>0.11644040225528048</v>
      </c>
      <c r="Q153" s="5">
        <v>23.6448</v>
      </c>
      <c r="R153" s="5">
        <v>2</v>
      </c>
      <c r="S153" s="5">
        <f t="shared" si="64"/>
        <v>0.48701254564815749</v>
      </c>
      <c r="T153" s="5">
        <f t="shared" si="65"/>
        <v>1.8313005896787898E-2</v>
      </c>
      <c r="U153" s="5">
        <v>23.6448</v>
      </c>
      <c r="V153" s="5">
        <v>27.8428</v>
      </c>
      <c r="W153" s="5">
        <f t="shared" si="66"/>
        <v>0.39577788713581263</v>
      </c>
      <c r="X153" s="5">
        <f t="shared" si="67"/>
        <v>0.38234470181760255</v>
      </c>
      <c r="Y153" s="5">
        <v>32.4968</v>
      </c>
      <c r="Z153" s="5">
        <v>23.102499999999999</v>
      </c>
      <c r="AA153" s="5">
        <f t="shared" si="68"/>
        <v>0.52631595995717795</v>
      </c>
      <c r="AB153" s="5">
        <f t="shared" si="69"/>
        <v>0.44599420849420851</v>
      </c>
      <c r="AC153" s="5">
        <v>32.4968</v>
      </c>
      <c r="AD153" s="5">
        <v>17.008400000000002</v>
      </c>
      <c r="AE153" s="5">
        <f t="shared" si="70"/>
        <v>0.54744545221762508</v>
      </c>
      <c r="AF153" s="5">
        <f t="shared" si="71"/>
        <v>0.34794456093694065</v>
      </c>
      <c r="AG153" s="5">
        <v>34.5396</v>
      </c>
      <c r="AH153" s="5">
        <v>65.446299999999994</v>
      </c>
      <c r="AI153" s="5">
        <f t="shared" si="72"/>
        <v>0.82417676815882401</v>
      </c>
      <c r="AJ153" s="5">
        <f t="shared" si="73"/>
        <v>0.76827710721740006</v>
      </c>
      <c r="AK153" s="5">
        <v>34.5396</v>
      </c>
      <c r="AL153" s="5">
        <v>36.8367</v>
      </c>
      <c r="AM153" s="5">
        <f t="shared" si="74"/>
        <v>0.53571445189448752</v>
      </c>
      <c r="AN153" s="5">
        <f t="shared" si="75"/>
        <v>0.45477407407407405</v>
      </c>
      <c r="AO153" s="5">
        <v>28.411300000000001</v>
      </c>
      <c r="AP153" s="5">
        <v>21.364899999999999</v>
      </c>
      <c r="AQ153" s="5">
        <f t="shared" si="76"/>
        <v>0.57034311363782364</v>
      </c>
      <c r="AR153" s="5">
        <f t="shared" si="77"/>
        <v>0.42525338174059119</v>
      </c>
      <c r="AS153" s="5">
        <v>28.411300000000001</v>
      </c>
      <c r="AT153" s="5">
        <v>14.5</v>
      </c>
      <c r="AU153" s="5">
        <f t="shared" si="78"/>
        <v>0.41666678887942149</v>
      </c>
      <c r="AV153" s="5">
        <f t="shared" si="79"/>
        <v>0.24392541601900261</v>
      </c>
    </row>
    <row r="154" spans="1:48" ht="20" customHeight="1" x14ac:dyDescent="0.15">
      <c r="A154" s="25">
        <v>23.117000000000001</v>
      </c>
      <c r="B154" s="4">
        <v>25.457799999999999</v>
      </c>
      <c r="C154" s="5">
        <f t="shared" si="56"/>
        <v>0.51890011223344557</v>
      </c>
      <c r="D154" s="5">
        <f t="shared" si="57"/>
        <v>0.32904861059948631</v>
      </c>
      <c r="E154" s="5">
        <v>23.117000000000001</v>
      </c>
      <c r="F154" s="5">
        <v>23.3565</v>
      </c>
      <c r="G154" s="5">
        <f t="shared" si="58"/>
        <v>0.56343349062122228</v>
      </c>
      <c r="H154" s="5">
        <f t="shared" si="59"/>
        <v>0.25070413766750105</v>
      </c>
      <c r="I154" s="5">
        <v>23.802499999999998</v>
      </c>
      <c r="J154" s="5">
        <v>30.741800000000001</v>
      </c>
      <c r="K154" s="5">
        <f t="shared" si="60"/>
        <v>0.75879536354594368</v>
      </c>
      <c r="L154" s="5">
        <f t="shared" si="61"/>
        <v>0.5029991655349576</v>
      </c>
      <c r="M154" s="5">
        <v>23.802499999999998</v>
      </c>
      <c r="N154" s="5">
        <v>11.411</v>
      </c>
      <c r="O154" s="5">
        <f t="shared" si="62"/>
        <v>0.39220839567363774</v>
      </c>
      <c r="P154" s="5">
        <f t="shared" si="63"/>
        <v>0.14322687860546146</v>
      </c>
      <c r="Q154" s="5">
        <v>23.802499999999998</v>
      </c>
      <c r="R154" s="5">
        <v>2.169</v>
      </c>
      <c r="S154" s="5">
        <f t="shared" si="64"/>
        <v>0.49026069655020421</v>
      </c>
      <c r="T154" s="5">
        <f t="shared" si="65"/>
        <v>1.9860454895066475E-2</v>
      </c>
      <c r="U154" s="5">
        <v>23.802499999999998</v>
      </c>
      <c r="V154" s="5">
        <v>24.589400000000001</v>
      </c>
      <c r="W154" s="5">
        <f t="shared" si="66"/>
        <v>0.39841754459966583</v>
      </c>
      <c r="X154" s="5">
        <f t="shared" si="67"/>
        <v>0.33766815158223157</v>
      </c>
      <c r="Y154" s="5">
        <v>32.713500000000003</v>
      </c>
      <c r="Z154" s="5">
        <v>17.893599999999999</v>
      </c>
      <c r="AA154" s="5">
        <f t="shared" si="68"/>
        <v>0.52982561840117004</v>
      </c>
      <c r="AB154" s="5">
        <f t="shared" si="69"/>
        <v>0.34543629343629345</v>
      </c>
      <c r="AC154" s="5">
        <v>32.713500000000003</v>
      </c>
      <c r="AD154" s="5">
        <v>23.837700000000002</v>
      </c>
      <c r="AE154" s="5">
        <f t="shared" si="70"/>
        <v>0.55109600948774284</v>
      </c>
      <c r="AF154" s="5">
        <f t="shared" si="71"/>
        <v>0.48765304556845501</v>
      </c>
      <c r="AG154" s="5">
        <v>34.769799999999996</v>
      </c>
      <c r="AH154" s="5">
        <v>68.214500000000001</v>
      </c>
      <c r="AI154" s="5">
        <f t="shared" si="72"/>
        <v>0.82966975279182964</v>
      </c>
      <c r="AJ154" s="5">
        <f t="shared" si="73"/>
        <v>0.80077313355042745</v>
      </c>
      <c r="AK154" s="5">
        <v>34.769799999999996</v>
      </c>
      <c r="AL154" s="5">
        <v>42.907699999999998</v>
      </c>
      <c r="AM154" s="5">
        <f t="shared" si="74"/>
        <v>0.53928488892404514</v>
      </c>
      <c r="AN154" s="5">
        <f t="shared" si="75"/>
        <v>0.52972469135802469</v>
      </c>
      <c r="AO154" s="5">
        <v>28.6007</v>
      </c>
      <c r="AP154" s="5">
        <v>18.078600000000002</v>
      </c>
      <c r="AQ154" s="5">
        <f t="shared" si="76"/>
        <v>0.57414522708293181</v>
      </c>
      <c r="AR154" s="5">
        <f t="shared" si="77"/>
        <v>0.35984188023980701</v>
      </c>
      <c r="AS154" s="5">
        <v>28.6007</v>
      </c>
      <c r="AT154" s="5">
        <v>14.565</v>
      </c>
      <c r="AU154" s="5">
        <f t="shared" si="78"/>
        <v>0.41944444037068596</v>
      </c>
      <c r="AV154" s="5">
        <f t="shared" si="79"/>
        <v>0.24501887478046711</v>
      </c>
    </row>
    <row r="155" spans="1:48" ht="20" customHeight="1" x14ac:dyDescent="0.15">
      <c r="A155" s="25">
        <v>23.270099999999999</v>
      </c>
      <c r="B155" s="4">
        <v>23.584399999999999</v>
      </c>
      <c r="C155" s="5">
        <f t="shared" si="56"/>
        <v>0.52233670033670032</v>
      </c>
      <c r="D155" s="5">
        <f t="shared" si="57"/>
        <v>0.30483443391897669</v>
      </c>
      <c r="E155" s="5">
        <v>23.270099999999999</v>
      </c>
      <c r="F155" s="5">
        <v>17.108499999999999</v>
      </c>
      <c r="G155" s="5">
        <f t="shared" si="58"/>
        <v>0.56716501579378387</v>
      </c>
      <c r="H155" s="5">
        <f t="shared" si="59"/>
        <v>0.18363931836038966</v>
      </c>
      <c r="I155" s="5">
        <v>23.960100000000001</v>
      </c>
      <c r="J155" s="5">
        <v>32.078000000000003</v>
      </c>
      <c r="K155" s="5">
        <f t="shared" si="60"/>
        <v>0.76381946392593913</v>
      </c>
      <c r="L155" s="5">
        <f t="shared" si="61"/>
        <v>0.52486214964739764</v>
      </c>
      <c r="M155" s="5">
        <v>23.960100000000001</v>
      </c>
      <c r="N155" s="5">
        <v>11.2341</v>
      </c>
      <c r="O155" s="5">
        <f t="shared" si="62"/>
        <v>0.39480526756348827</v>
      </c>
      <c r="P155" s="5">
        <f t="shared" si="63"/>
        <v>0.14100649171340063</v>
      </c>
      <c r="Q155" s="5">
        <v>23.960100000000001</v>
      </c>
      <c r="R155" s="5">
        <v>2.99</v>
      </c>
      <c r="S155" s="5">
        <f t="shared" si="64"/>
        <v>0.49350678774971318</v>
      </c>
      <c r="T155" s="5">
        <f t="shared" si="65"/>
        <v>2.737794381569791E-2</v>
      </c>
      <c r="U155" s="5">
        <v>23.960100000000001</v>
      </c>
      <c r="V155" s="5">
        <v>13.684100000000001</v>
      </c>
      <c r="W155" s="5">
        <f t="shared" si="66"/>
        <v>0.40105552821604684</v>
      </c>
      <c r="X155" s="5">
        <f t="shared" si="67"/>
        <v>0.18791368447649859</v>
      </c>
      <c r="Y155" s="5">
        <v>32.930100000000003</v>
      </c>
      <c r="Z155" s="5">
        <v>16.399999999999999</v>
      </c>
      <c r="AA155" s="5">
        <f t="shared" si="68"/>
        <v>0.53333365725197157</v>
      </c>
      <c r="AB155" s="5">
        <f t="shared" si="69"/>
        <v>0.31660231660231658</v>
      </c>
      <c r="AC155" s="5">
        <v>32.930100000000003</v>
      </c>
      <c r="AD155" s="5">
        <v>19.284700000000001</v>
      </c>
      <c r="AE155" s="5">
        <f t="shared" si="70"/>
        <v>0.55474488214444562</v>
      </c>
      <c r="AF155" s="5">
        <f t="shared" si="71"/>
        <v>0.39451132818493329</v>
      </c>
      <c r="AG155" s="5">
        <v>35.000100000000003</v>
      </c>
      <c r="AH155" s="5">
        <v>62.3352</v>
      </c>
      <c r="AI155" s="5">
        <f t="shared" si="72"/>
        <v>0.83516512360408524</v>
      </c>
      <c r="AJ155" s="5">
        <f t="shared" si="73"/>
        <v>0.73175576211058646</v>
      </c>
      <c r="AK155" s="5">
        <v>35.000100000000003</v>
      </c>
      <c r="AL155" s="5">
        <v>51.714300000000001</v>
      </c>
      <c r="AM155" s="5">
        <f t="shared" si="74"/>
        <v>0.54285687696882001</v>
      </c>
      <c r="AN155" s="5">
        <f t="shared" si="75"/>
        <v>0.63844814814814821</v>
      </c>
      <c r="AO155" s="5">
        <v>28.790099999999999</v>
      </c>
      <c r="AP155" s="5">
        <v>19.354600000000001</v>
      </c>
      <c r="AQ155" s="5">
        <f t="shared" si="76"/>
        <v>0.57794734052804009</v>
      </c>
      <c r="AR155" s="5">
        <f t="shared" si="77"/>
        <v>0.38523976719930575</v>
      </c>
      <c r="AS155" s="5">
        <v>28.790099999999999</v>
      </c>
      <c r="AT155" s="5">
        <v>12.4993</v>
      </c>
      <c r="AU155" s="5">
        <f t="shared" si="78"/>
        <v>0.42222209186195042</v>
      </c>
      <c r="AV155" s="5">
        <f t="shared" si="79"/>
        <v>0.21026875534112549</v>
      </c>
    </row>
    <row r="156" spans="1:48" ht="20" customHeight="1" x14ac:dyDescent="0.15">
      <c r="A156" s="25">
        <v>23.423200000000001</v>
      </c>
      <c r="B156" s="4">
        <v>23.443300000000001</v>
      </c>
      <c r="C156" s="5">
        <f t="shared" si="56"/>
        <v>0.52577328843995519</v>
      </c>
      <c r="D156" s="5">
        <f t="shared" si="57"/>
        <v>0.30301068013995469</v>
      </c>
      <c r="E156" s="5">
        <v>23.423200000000001</v>
      </c>
      <c r="F156" s="5">
        <v>17.969100000000001</v>
      </c>
      <c r="G156" s="5">
        <f t="shared" si="58"/>
        <v>0.57089654096634568</v>
      </c>
      <c r="H156" s="5">
        <f t="shared" si="59"/>
        <v>0.19287683172397804</v>
      </c>
      <c r="I156" s="5">
        <v>24.117699999999999</v>
      </c>
      <c r="J156" s="5">
        <v>32.483199999999997</v>
      </c>
      <c r="K156" s="5">
        <f t="shared" si="60"/>
        <v>0.76884356430593448</v>
      </c>
      <c r="L156" s="5">
        <f t="shared" si="61"/>
        <v>0.53149205622003692</v>
      </c>
      <c r="M156" s="5">
        <v>24.117699999999999</v>
      </c>
      <c r="N156" s="5">
        <v>12.8896</v>
      </c>
      <c r="O156" s="5">
        <f t="shared" si="62"/>
        <v>0.39740213945333869</v>
      </c>
      <c r="P156" s="5">
        <f t="shared" si="63"/>
        <v>0.16178574835447868</v>
      </c>
      <c r="Q156" s="5">
        <v>24.117699999999999</v>
      </c>
      <c r="R156" s="5">
        <v>1.8280000000000001</v>
      </c>
      <c r="S156" s="5">
        <f t="shared" si="64"/>
        <v>0.49675287894922215</v>
      </c>
      <c r="T156" s="5">
        <f t="shared" si="65"/>
        <v>1.673808738966414E-2</v>
      </c>
      <c r="U156" s="5">
        <v>24.117699999999999</v>
      </c>
      <c r="V156" s="5">
        <v>7.8895</v>
      </c>
      <c r="W156" s="5">
        <f t="shared" si="66"/>
        <v>0.40369351183242774</v>
      </c>
      <c r="X156" s="5">
        <f t="shared" si="67"/>
        <v>0.10834070298209861</v>
      </c>
      <c r="Y156" s="5">
        <v>33.146700000000003</v>
      </c>
      <c r="Z156" s="5">
        <v>15.5396</v>
      </c>
      <c r="AA156" s="5">
        <f t="shared" si="68"/>
        <v>0.53684169610277299</v>
      </c>
      <c r="AB156" s="5">
        <f t="shared" si="69"/>
        <v>0.29999227799227801</v>
      </c>
      <c r="AC156" s="5">
        <v>33.146700000000003</v>
      </c>
      <c r="AD156" s="5">
        <v>11.8771</v>
      </c>
      <c r="AE156" s="5">
        <f t="shared" si="70"/>
        <v>0.55839375480114828</v>
      </c>
      <c r="AF156" s="5">
        <f t="shared" si="71"/>
        <v>0.24297243389761164</v>
      </c>
      <c r="AG156" s="5">
        <v>35.230400000000003</v>
      </c>
      <c r="AH156" s="5">
        <v>53.868499999999997</v>
      </c>
      <c r="AI156" s="5">
        <f t="shared" si="72"/>
        <v>0.84066049441634061</v>
      </c>
      <c r="AJ156" s="5">
        <f t="shared" si="73"/>
        <v>0.63236478380199512</v>
      </c>
      <c r="AK156" s="5">
        <v>35.230400000000003</v>
      </c>
      <c r="AL156" s="5">
        <v>42.992899999999999</v>
      </c>
      <c r="AM156" s="5">
        <f t="shared" si="74"/>
        <v>0.54642886501359467</v>
      </c>
      <c r="AN156" s="5">
        <f t="shared" si="75"/>
        <v>0.53077654320987655</v>
      </c>
      <c r="AO156" s="5">
        <v>28.979500000000002</v>
      </c>
      <c r="AP156" s="5">
        <v>17.217099999999999</v>
      </c>
      <c r="AQ156" s="5">
        <f t="shared" si="76"/>
        <v>0.58174945397314837</v>
      </c>
      <c r="AR156" s="5">
        <f t="shared" si="77"/>
        <v>0.34269432568212033</v>
      </c>
      <c r="AS156" s="5">
        <v>28.979500000000002</v>
      </c>
      <c r="AT156" s="5">
        <v>15.32</v>
      </c>
      <c r="AU156" s="5">
        <f t="shared" si="78"/>
        <v>0.42499974335321494</v>
      </c>
      <c r="AV156" s="5">
        <f t="shared" si="79"/>
        <v>0.25771981885593931</v>
      </c>
    </row>
    <row r="157" spans="1:48" ht="20" customHeight="1" x14ac:dyDescent="0.15">
      <c r="A157" s="25">
        <v>23.5763</v>
      </c>
      <c r="B157" s="4">
        <v>23.7148</v>
      </c>
      <c r="C157" s="5">
        <f t="shared" si="56"/>
        <v>0.52920987654320994</v>
      </c>
      <c r="D157" s="5">
        <f t="shared" si="57"/>
        <v>0.30651988744686104</v>
      </c>
      <c r="E157" s="5">
        <v>23.5763</v>
      </c>
      <c r="F157" s="5">
        <v>21.2898</v>
      </c>
      <c r="G157" s="5">
        <f t="shared" si="58"/>
        <v>0.57462806613890738</v>
      </c>
      <c r="H157" s="5">
        <f t="shared" si="59"/>
        <v>0.22852058099944614</v>
      </c>
      <c r="I157" s="5">
        <v>24.275400000000001</v>
      </c>
      <c r="J157" s="5">
        <v>33.970799999999997</v>
      </c>
      <c r="K157" s="5">
        <f t="shared" si="60"/>
        <v>0.77387085256688182</v>
      </c>
      <c r="L157" s="5">
        <f t="shared" si="61"/>
        <v>0.5558322561644059</v>
      </c>
      <c r="M157" s="5">
        <v>24.275400000000001</v>
      </c>
      <c r="N157" s="5">
        <v>11.84</v>
      </c>
      <c r="O157" s="5">
        <f t="shared" si="62"/>
        <v>0.40000065910454058</v>
      </c>
      <c r="P157" s="5">
        <f t="shared" si="63"/>
        <v>0.14861153647258468</v>
      </c>
      <c r="Q157" s="5">
        <v>24.275400000000001</v>
      </c>
      <c r="R157" s="5">
        <v>1</v>
      </c>
      <c r="S157" s="5">
        <f t="shared" si="64"/>
        <v>0.50000102985126893</v>
      </c>
      <c r="T157" s="5">
        <f t="shared" si="65"/>
        <v>9.1565029483939488E-3</v>
      </c>
      <c r="U157" s="5">
        <v>24.275400000000001</v>
      </c>
      <c r="V157" s="5">
        <v>4.8491</v>
      </c>
      <c r="W157" s="5">
        <f t="shared" si="66"/>
        <v>0.40633316929628105</v>
      </c>
      <c r="X157" s="5">
        <f t="shared" si="67"/>
        <v>6.6589125144875388E-2</v>
      </c>
      <c r="Y157" s="5">
        <v>33.363399999999999</v>
      </c>
      <c r="Z157" s="5">
        <v>20.997699999999998</v>
      </c>
      <c r="AA157" s="5">
        <f t="shared" si="68"/>
        <v>0.54035135454676497</v>
      </c>
      <c r="AB157" s="5">
        <f t="shared" si="69"/>
        <v>0.40536100386100388</v>
      </c>
      <c r="AC157" s="5">
        <v>33.363399999999999</v>
      </c>
      <c r="AD157" s="5">
        <v>11.321</v>
      </c>
      <c r="AE157" s="5">
        <f t="shared" si="70"/>
        <v>0.56204431207126593</v>
      </c>
      <c r="AF157" s="5">
        <f t="shared" si="71"/>
        <v>0.23159617450007672</v>
      </c>
      <c r="AG157" s="5">
        <v>35.460599999999999</v>
      </c>
      <c r="AH157" s="5">
        <v>55.532499999999999</v>
      </c>
      <c r="AI157" s="5">
        <f t="shared" si="72"/>
        <v>0.84615347904934612</v>
      </c>
      <c r="AJ157" s="5">
        <f t="shared" si="73"/>
        <v>0.65189855586259682</v>
      </c>
      <c r="AK157" s="5">
        <v>35.460599999999999</v>
      </c>
      <c r="AL157" s="5">
        <v>47.4</v>
      </c>
      <c r="AM157" s="5">
        <f t="shared" si="74"/>
        <v>0.54999930204315228</v>
      </c>
      <c r="AN157" s="5">
        <f t="shared" si="75"/>
        <v>0.58518518518518514</v>
      </c>
      <c r="AO157" s="5">
        <v>29.168900000000001</v>
      </c>
      <c r="AP157" s="5">
        <v>17.783300000000001</v>
      </c>
      <c r="AQ157" s="5">
        <f t="shared" si="76"/>
        <v>0.58555156741825665</v>
      </c>
      <c r="AR157" s="5">
        <f t="shared" si="77"/>
        <v>0.35396414041289481</v>
      </c>
      <c r="AS157" s="5">
        <v>29.168900000000001</v>
      </c>
      <c r="AT157" s="5">
        <v>10.1067</v>
      </c>
      <c r="AU157" s="5">
        <f t="shared" si="78"/>
        <v>0.42777739484447941</v>
      </c>
      <c r="AV157" s="5">
        <f t="shared" si="79"/>
        <v>0.17001937945374165</v>
      </c>
    </row>
    <row r="158" spans="1:48" ht="20" customHeight="1" x14ac:dyDescent="0.15">
      <c r="A158" s="25">
        <v>23.729399999999998</v>
      </c>
      <c r="B158" s="4">
        <v>25.810600000000001</v>
      </c>
      <c r="C158" s="5">
        <f t="shared" si="56"/>
        <v>0.53264646464646459</v>
      </c>
      <c r="D158" s="5">
        <f t="shared" si="57"/>
        <v>0.33360864130989726</v>
      </c>
      <c r="E158" s="5">
        <v>23.729399999999998</v>
      </c>
      <c r="F158" s="5">
        <v>24.190799999999999</v>
      </c>
      <c r="G158" s="5">
        <f t="shared" si="58"/>
        <v>0.57835959131146897</v>
      </c>
      <c r="H158" s="5">
        <f t="shared" si="59"/>
        <v>0.25965935193573453</v>
      </c>
      <c r="I158" s="5">
        <v>24.433</v>
      </c>
      <c r="J158" s="5">
        <v>34.879600000000003</v>
      </c>
      <c r="K158" s="5">
        <f t="shared" si="60"/>
        <v>0.77889495294687716</v>
      </c>
      <c r="L158" s="5">
        <f t="shared" si="61"/>
        <v>0.57070209597984201</v>
      </c>
      <c r="M158" s="5">
        <v>24.433</v>
      </c>
      <c r="N158" s="5">
        <v>8.4155999999999995</v>
      </c>
      <c r="O158" s="5">
        <f t="shared" si="62"/>
        <v>0.402597530994391</v>
      </c>
      <c r="P158" s="5">
        <f t="shared" si="63"/>
        <v>0.10562966607590234</v>
      </c>
      <c r="Q158" s="5">
        <v>24.433</v>
      </c>
      <c r="R158" s="5">
        <v>1.5580000000000001</v>
      </c>
      <c r="S158" s="5">
        <f t="shared" si="64"/>
        <v>0.50324712105077785</v>
      </c>
      <c r="T158" s="5">
        <f t="shared" si="65"/>
        <v>1.4265831593597773E-2</v>
      </c>
      <c r="U158" s="5">
        <v>24.433</v>
      </c>
      <c r="V158" s="5">
        <v>2.6265999999999998</v>
      </c>
      <c r="W158" s="5">
        <f t="shared" si="66"/>
        <v>0.40897115291266195</v>
      </c>
      <c r="X158" s="5">
        <f t="shared" si="67"/>
        <v>3.6069166671244081E-2</v>
      </c>
      <c r="Y158" s="5">
        <v>33.58</v>
      </c>
      <c r="Z158" s="5">
        <v>23.798100000000002</v>
      </c>
      <c r="AA158" s="5">
        <f t="shared" si="68"/>
        <v>0.54385939339756639</v>
      </c>
      <c r="AB158" s="5">
        <f t="shared" si="69"/>
        <v>0.45942277992277997</v>
      </c>
      <c r="AC158" s="5">
        <v>33.58</v>
      </c>
      <c r="AD158" s="5">
        <v>18.963000000000001</v>
      </c>
      <c r="AE158" s="5">
        <f t="shared" si="70"/>
        <v>0.56569318472796859</v>
      </c>
      <c r="AF158" s="5">
        <f t="shared" si="71"/>
        <v>0.38793024088375189</v>
      </c>
      <c r="AG158" s="5">
        <v>35.690899999999999</v>
      </c>
      <c r="AH158" s="5">
        <v>45.587600000000002</v>
      </c>
      <c r="AI158" s="5">
        <f t="shared" si="72"/>
        <v>0.85164884986160161</v>
      </c>
      <c r="AJ158" s="5">
        <f t="shared" si="73"/>
        <v>0.53515492018622823</v>
      </c>
      <c r="AK158" s="5">
        <v>35.690899999999999</v>
      </c>
      <c r="AL158" s="5">
        <v>48.394100000000002</v>
      </c>
      <c r="AM158" s="5">
        <f t="shared" si="74"/>
        <v>0.55357129008792705</v>
      </c>
      <c r="AN158" s="5">
        <f t="shared" si="75"/>
        <v>0.597458024691358</v>
      </c>
      <c r="AO158" s="5">
        <v>29.3583</v>
      </c>
      <c r="AP158" s="5">
        <v>15.243399999999999</v>
      </c>
      <c r="AQ158" s="5">
        <f t="shared" si="76"/>
        <v>0.58935368086336481</v>
      </c>
      <c r="AR158" s="5">
        <f t="shared" si="77"/>
        <v>0.30340920852540981</v>
      </c>
      <c r="AS158" s="5">
        <v>29.3583</v>
      </c>
      <c r="AT158" s="5">
        <v>9.2917000000000005</v>
      </c>
      <c r="AU158" s="5">
        <f t="shared" si="78"/>
        <v>0.43055504633574387</v>
      </c>
      <c r="AV158" s="5">
        <f t="shared" si="79"/>
        <v>0.15630908882922528</v>
      </c>
    </row>
    <row r="159" spans="1:48" ht="20" customHeight="1" x14ac:dyDescent="0.15">
      <c r="A159" s="25">
        <v>23.8825</v>
      </c>
      <c r="B159" s="4">
        <v>31.688800000000001</v>
      </c>
      <c r="C159" s="5">
        <f t="shared" si="56"/>
        <v>0.53608305274971946</v>
      </c>
      <c r="D159" s="5">
        <f t="shared" si="57"/>
        <v>0.40958588768727078</v>
      </c>
      <c r="E159" s="5">
        <v>23.8825</v>
      </c>
      <c r="F159" s="5">
        <v>22.534600000000001</v>
      </c>
      <c r="G159" s="5">
        <f t="shared" si="58"/>
        <v>0.58209111648403078</v>
      </c>
      <c r="H159" s="5">
        <f t="shared" si="59"/>
        <v>0.24188202259251468</v>
      </c>
      <c r="I159" s="5">
        <v>24.590599999999998</v>
      </c>
      <c r="J159" s="5">
        <v>36.440800000000003</v>
      </c>
      <c r="K159" s="5">
        <f t="shared" si="60"/>
        <v>0.78391905332687251</v>
      </c>
      <c r="L159" s="5">
        <f t="shared" si="61"/>
        <v>0.5962465435148977</v>
      </c>
      <c r="M159" s="5">
        <v>24.590599999999998</v>
      </c>
      <c r="N159" s="5">
        <v>8.0427</v>
      </c>
      <c r="O159" s="5">
        <f t="shared" si="62"/>
        <v>0.40519440288424141</v>
      </c>
      <c r="P159" s="5">
        <f t="shared" si="63"/>
        <v>0.10094915577601832</v>
      </c>
      <c r="Q159" s="5">
        <v>24.590599999999998</v>
      </c>
      <c r="R159" s="5">
        <v>1.415</v>
      </c>
      <c r="S159" s="5">
        <f t="shared" si="64"/>
        <v>0.50649321225028676</v>
      </c>
      <c r="T159" s="5">
        <f t="shared" si="65"/>
        <v>1.2956451671977438E-2</v>
      </c>
      <c r="U159" s="5">
        <v>24.590599999999998</v>
      </c>
      <c r="V159" s="5">
        <v>3.8740000000000001</v>
      </c>
      <c r="W159" s="5">
        <f t="shared" si="66"/>
        <v>0.41160913652904291</v>
      </c>
      <c r="X159" s="5">
        <f t="shared" si="67"/>
        <v>5.3198793757861719E-2</v>
      </c>
      <c r="Y159" s="5">
        <v>33.796700000000001</v>
      </c>
      <c r="Z159" s="5">
        <v>20.058700000000002</v>
      </c>
      <c r="AA159" s="5">
        <f t="shared" si="68"/>
        <v>0.54736905184155848</v>
      </c>
      <c r="AB159" s="5">
        <f t="shared" si="69"/>
        <v>0.38723359073359082</v>
      </c>
      <c r="AC159" s="5">
        <v>33.796700000000001</v>
      </c>
      <c r="AD159" s="5">
        <v>20.7591</v>
      </c>
      <c r="AE159" s="5">
        <f t="shared" si="70"/>
        <v>0.56934374199808635</v>
      </c>
      <c r="AF159" s="5">
        <f t="shared" si="71"/>
        <v>0.42467345164424897</v>
      </c>
      <c r="AG159" s="5">
        <v>35.921199999999999</v>
      </c>
      <c r="AH159" s="5">
        <v>48.142899999999997</v>
      </c>
      <c r="AI159" s="5">
        <f t="shared" si="72"/>
        <v>0.85714422067385698</v>
      </c>
      <c r="AJ159" s="5">
        <f t="shared" si="73"/>
        <v>0.56515170368770373</v>
      </c>
      <c r="AK159" s="5">
        <v>35.921199999999999</v>
      </c>
      <c r="AL159" s="5">
        <v>45.212200000000003</v>
      </c>
      <c r="AM159" s="5">
        <f t="shared" si="74"/>
        <v>0.5571432781327017</v>
      </c>
      <c r="AN159" s="5">
        <f t="shared" si="75"/>
        <v>0.5581753086419754</v>
      </c>
      <c r="AO159" s="5">
        <v>29.547699999999999</v>
      </c>
      <c r="AP159" s="5">
        <v>26.077999999999999</v>
      </c>
      <c r="AQ159" s="5">
        <f t="shared" si="76"/>
        <v>0.59315579430847309</v>
      </c>
      <c r="AR159" s="5">
        <f t="shared" si="77"/>
        <v>0.51906433865972401</v>
      </c>
      <c r="AS159" s="5">
        <v>29.547699999999999</v>
      </c>
      <c r="AT159" s="5">
        <v>12.693300000000001</v>
      </c>
      <c r="AU159" s="5">
        <f t="shared" si="78"/>
        <v>0.43333269782700834</v>
      </c>
      <c r="AV159" s="5">
        <f t="shared" si="79"/>
        <v>0.2135323091830349</v>
      </c>
    </row>
    <row r="160" spans="1:48" ht="20" customHeight="1" x14ac:dyDescent="0.15">
      <c r="A160" s="25">
        <v>24.035599999999999</v>
      </c>
      <c r="B160" s="4">
        <v>22.294499999999999</v>
      </c>
      <c r="C160" s="5">
        <f t="shared" si="56"/>
        <v>0.53951964085297421</v>
      </c>
      <c r="D160" s="5">
        <f t="shared" si="57"/>
        <v>0.2881621447654647</v>
      </c>
      <c r="E160" s="5">
        <v>24.035599999999999</v>
      </c>
      <c r="F160" s="5">
        <v>24.740400000000001</v>
      </c>
      <c r="G160" s="5">
        <f t="shared" si="58"/>
        <v>0.58582264165659248</v>
      </c>
      <c r="H160" s="5">
        <f t="shared" si="59"/>
        <v>0.26555865166223719</v>
      </c>
      <c r="I160" s="5">
        <v>24.7483</v>
      </c>
      <c r="J160" s="5">
        <v>33.222900000000003</v>
      </c>
      <c r="K160" s="5">
        <f t="shared" si="60"/>
        <v>0.78894634158781973</v>
      </c>
      <c r="L160" s="5">
        <f t="shared" si="61"/>
        <v>0.54359507174763166</v>
      </c>
      <c r="M160" s="5">
        <v>24.7483</v>
      </c>
      <c r="N160" s="5">
        <v>8.8393999999999995</v>
      </c>
      <c r="O160" s="5">
        <f t="shared" si="62"/>
        <v>0.40779292253544336</v>
      </c>
      <c r="P160" s="5">
        <f t="shared" si="63"/>
        <v>0.11094905536281799</v>
      </c>
      <c r="Q160" s="5">
        <v>24.7483</v>
      </c>
      <c r="R160" s="5">
        <v>2.3290000000000002</v>
      </c>
      <c r="S160" s="5">
        <f t="shared" si="64"/>
        <v>0.50974136315233354</v>
      </c>
      <c r="T160" s="5">
        <f t="shared" si="65"/>
        <v>2.132549536680951E-2</v>
      </c>
      <c r="U160" s="5">
        <v>24.7483</v>
      </c>
      <c r="V160" s="5">
        <v>3.2244999999999999</v>
      </c>
      <c r="W160" s="5">
        <f t="shared" si="66"/>
        <v>0.41424879399289616</v>
      </c>
      <c r="X160" s="5">
        <f t="shared" si="67"/>
        <v>4.427968778322796E-2</v>
      </c>
      <c r="Y160" s="5">
        <v>34.013300000000001</v>
      </c>
      <c r="Z160" s="5">
        <v>20.3066</v>
      </c>
      <c r="AA160" s="5">
        <f t="shared" si="68"/>
        <v>0.55087709069235991</v>
      </c>
      <c r="AB160" s="5">
        <f t="shared" si="69"/>
        <v>0.39201930501930504</v>
      </c>
      <c r="AC160" s="5">
        <v>34.013300000000001</v>
      </c>
      <c r="AD160" s="5">
        <v>17.131499999999999</v>
      </c>
      <c r="AE160" s="5">
        <f t="shared" si="70"/>
        <v>0.57299261465478901</v>
      </c>
      <c r="AF160" s="5">
        <f t="shared" si="71"/>
        <v>0.35046284457627985</v>
      </c>
      <c r="AG160" s="5">
        <v>36.151400000000002</v>
      </c>
      <c r="AH160" s="5">
        <v>53.923699999999997</v>
      </c>
      <c r="AI160" s="5">
        <f t="shared" si="72"/>
        <v>0.86263720530686272</v>
      </c>
      <c r="AJ160" s="5">
        <f t="shared" si="73"/>
        <v>0.6330127791251593</v>
      </c>
      <c r="AK160" s="5">
        <v>36.151400000000002</v>
      </c>
      <c r="AL160" s="5">
        <v>47.595700000000001</v>
      </c>
      <c r="AM160" s="5">
        <f t="shared" si="74"/>
        <v>0.56071371516225954</v>
      </c>
      <c r="AN160" s="5">
        <f t="shared" si="75"/>
        <v>0.58760123456790125</v>
      </c>
      <c r="AO160" s="5">
        <v>29.737100000000002</v>
      </c>
      <c r="AP160" s="5">
        <v>18.3428</v>
      </c>
      <c r="AQ160" s="5">
        <f t="shared" si="76"/>
        <v>0.59695790775358137</v>
      </c>
      <c r="AR160" s="5">
        <f t="shared" si="77"/>
        <v>0.36510059633283176</v>
      </c>
      <c r="AS160" s="5">
        <v>29.737100000000002</v>
      </c>
      <c r="AT160" s="5">
        <v>10.6243</v>
      </c>
      <c r="AU160" s="5">
        <f t="shared" si="78"/>
        <v>0.43611034931827281</v>
      </c>
      <c r="AV160" s="5">
        <f t="shared" si="79"/>
        <v>0.17872667568349582</v>
      </c>
    </row>
    <row r="161" spans="1:48" ht="20" customHeight="1" x14ac:dyDescent="0.15">
      <c r="A161" s="25">
        <v>24.188600000000001</v>
      </c>
      <c r="B161" s="4">
        <v>21.207799999999999</v>
      </c>
      <c r="C161" s="5">
        <f t="shared" si="56"/>
        <v>0.54295398428731767</v>
      </c>
      <c r="D161" s="5">
        <f t="shared" si="57"/>
        <v>0.27411626785785831</v>
      </c>
      <c r="E161" s="5">
        <v>24.188600000000001</v>
      </c>
      <c r="F161" s="5">
        <v>21.8842</v>
      </c>
      <c r="G161" s="5">
        <f t="shared" si="58"/>
        <v>0.58955172951682733</v>
      </c>
      <c r="H161" s="5">
        <f t="shared" si="59"/>
        <v>0.23490075523058362</v>
      </c>
      <c r="I161" s="5">
        <v>24.905899999999999</v>
      </c>
      <c r="J161" s="5">
        <v>29.338899999999999</v>
      </c>
      <c r="K161" s="5">
        <f t="shared" si="60"/>
        <v>0.79397044196781508</v>
      </c>
      <c r="L161" s="5">
        <f t="shared" si="61"/>
        <v>0.48004483204345766</v>
      </c>
      <c r="M161" s="5">
        <v>24.905899999999999</v>
      </c>
      <c r="N161" s="5">
        <v>8.4111999999999991</v>
      </c>
      <c r="O161" s="5">
        <f t="shared" si="62"/>
        <v>0.41038979442529377</v>
      </c>
      <c r="P161" s="5">
        <f t="shared" si="63"/>
        <v>0.1055744388157267</v>
      </c>
      <c r="Q161" s="5">
        <v>24.905899999999999</v>
      </c>
      <c r="R161" s="5">
        <v>2.278</v>
      </c>
      <c r="S161" s="5">
        <f t="shared" si="64"/>
        <v>0.51298745435184245</v>
      </c>
      <c r="T161" s="5">
        <f t="shared" si="65"/>
        <v>2.0858513716441415E-2</v>
      </c>
      <c r="U161" s="5">
        <v>24.905899999999999</v>
      </c>
      <c r="V161" s="5">
        <v>3.6730999999999998</v>
      </c>
      <c r="W161" s="5">
        <f t="shared" si="66"/>
        <v>0.41688677760927711</v>
      </c>
      <c r="X161" s="5">
        <f t="shared" si="67"/>
        <v>5.0439981763552369E-2</v>
      </c>
      <c r="Y161" s="5">
        <v>34.229999999999997</v>
      </c>
      <c r="Z161" s="5">
        <v>21.886900000000001</v>
      </c>
      <c r="AA161" s="5">
        <f t="shared" si="68"/>
        <v>0.55438674913635189</v>
      </c>
      <c r="AB161" s="5">
        <f t="shared" si="69"/>
        <v>0.42252702702702705</v>
      </c>
      <c r="AC161" s="5">
        <v>34.229999999999997</v>
      </c>
      <c r="AD161" s="5">
        <v>20.657599999999999</v>
      </c>
      <c r="AE161" s="5">
        <f t="shared" si="70"/>
        <v>0.57664317192490666</v>
      </c>
      <c r="AF161" s="5">
        <f t="shared" si="71"/>
        <v>0.42259704393187741</v>
      </c>
      <c r="AG161" s="5">
        <v>36.381700000000002</v>
      </c>
      <c r="AH161" s="5">
        <v>56.5715</v>
      </c>
      <c r="AI161" s="5">
        <f t="shared" si="72"/>
        <v>0.86813257611911809</v>
      </c>
      <c r="AJ161" s="5">
        <f t="shared" si="73"/>
        <v>0.66409542435476332</v>
      </c>
      <c r="AK161" s="5">
        <v>36.381700000000002</v>
      </c>
      <c r="AL161" s="5">
        <v>41.685699999999997</v>
      </c>
      <c r="AM161" s="5">
        <f t="shared" si="74"/>
        <v>0.56428570320703419</v>
      </c>
      <c r="AN161" s="5">
        <f t="shared" si="75"/>
        <v>0.51463827160493825</v>
      </c>
      <c r="AO161" s="5">
        <v>29.926500000000001</v>
      </c>
      <c r="AP161" s="5">
        <v>17.706499999999998</v>
      </c>
      <c r="AQ161" s="5">
        <f t="shared" si="76"/>
        <v>0.60076002119868954</v>
      </c>
      <c r="AR161" s="5">
        <f t="shared" si="77"/>
        <v>0.35243549016329484</v>
      </c>
      <c r="AS161" s="5">
        <v>29.926500000000001</v>
      </c>
      <c r="AT161" s="5">
        <v>10.1007</v>
      </c>
      <c r="AU161" s="5">
        <f t="shared" si="78"/>
        <v>0.43888800080953727</v>
      </c>
      <c r="AV161" s="5">
        <f t="shared" si="79"/>
        <v>0.16991844479883722</v>
      </c>
    </row>
    <row r="162" spans="1:48" ht="20" customHeight="1" x14ac:dyDescent="0.15">
      <c r="A162" s="25">
        <v>24.341699999999999</v>
      </c>
      <c r="B162" s="4">
        <v>20.570900000000002</v>
      </c>
      <c r="C162" s="5">
        <f t="shared" si="56"/>
        <v>0.54639057239057243</v>
      </c>
      <c r="D162" s="5">
        <f t="shared" si="57"/>
        <v>0.26588417160088357</v>
      </c>
      <c r="E162" s="5">
        <v>24.341699999999999</v>
      </c>
      <c r="F162" s="5">
        <v>24.099</v>
      </c>
      <c r="G162" s="5">
        <f t="shared" si="58"/>
        <v>0.59328325468938892</v>
      </c>
      <c r="H162" s="5">
        <f t="shared" si="59"/>
        <v>0.2586739885534694</v>
      </c>
      <c r="I162" s="5">
        <v>25.063500000000001</v>
      </c>
      <c r="J162" s="5">
        <v>28.901499999999999</v>
      </c>
      <c r="K162" s="5">
        <f t="shared" si="60"/>
        <v>0.79899454234781064</v>
      </c>
      <c r="L162" s="5">
        <f t="shared" si="61"/>
        <v>0.47288806714989284</v>
      </c>
      <c r="M162" s="5">
        <v>25.063500000000001</v>
      </c>
      <c r="N162" s="5">
        <v>8.3268000000000004</v>
      </c>
      <c r="O162" s="5">
        <f t="shared" si="62"/>
        <v>0.41298666631514425</v>
      </c>
      <c r="P162" s="5">
        <f t="shared" si="63"/>
        <v>0.10451507955235796</v>
      </c>
      <c r="Q162" s="5">
        <v>25.063500000000001</v>
      </c>
      <c r="R162" s="5">
        <v>2.883</v>
      </c>
      <c r="S162" s="5">
        <f t="shared" si="64"/>
        <v>0.51623354555135148</v>
      </c>
      <c r="T162" s="5">
        <f t="shared" si="65"/>
        <v>2.6398198000219756E-2</v>
      </c>
      <c r="U162" s="5">
        <v>25.063500000000001</v>
      </c>
      <c r="V162" s="5">
        <v>4.4085000000000001</v>
      </c>
      <c r="W162" s="5">
        <f t="shared" si="66"/>
        <v>0.41952476122565807</v>
      </c>
      <c r="X162" s="5">
        <f t="shared" si="67"/>
        <v>6.0538689282791269E-2</v>
      </c>
      <c r="Y162" s="5">
        <v>34.446599999999997</v>
      </c>
      <c r="Z162" s="5">
        <v>22.108000000000001</v>
      </c>
      <c r="AA162" s="5">
        <f t="shared" si="68"/>
        <v>0.55789478798715342</v>
      </c>
      <c r="AB162" s="5">
        <f t="shared" si="69"/>
        <v>0.42679536679536684</v>
      </c>
      <c r="AC162" s="5">
        <v>34.446599999999997</v>
      </c>
      <c r="AD162" s="5">
        <v>22.888000000000002</v>
      </c>
      <c r="AE162" s="5">
        <f t="shared" si="70"/>
        <v>0.58029204458160932</v>
      </c>
      <c r="AF162" s="5">
        <f t="shared" si="71"/>
        <v>0.46822482483506372</v>
      </c>
      <c r="AG162" s="5">
        <v>36.612000000000002</v>
      </c>
      <c r="AH162" s="5">
        <v>58.328299999999999</v>
      </c>
      <c r="AI162" s="5">
        <f t="shared" si="72"/>
        <v>0.87362794693137347</v>
      </c>
      <c r="AJ162" s="5">
        <f t="shared" si="73"/>
        <v>0.68471857985720619</v>
      </c>
      <c r="AK162" s="5">
        <v>36.612000000000002</v>
      </c>
      <c r="AL162" s="5">
        <v>37.7607</v>
      </c>
      <c r="AM162" s="5">
        <f t="shared" si="74"/>
        <v>0.56785769125180885</v>
      </c>
      <c r="AN162" s="5">
        <f t="shared" si="75"/>
        <v>0.46618148148148147</v>
      </c>
      <c r="AO162" s="5">
        <v>30.116</v>
      </c>
      <c r="AP162" s="5">
        <v>17.261900000000001</v>
      </c>
      <c r="AQ162" s="5">
        <f t="shared" si="76"/>
        <v>0.60456414209545839</v>
      </c>
      <c r="AR162" s="5">
        <f t="shared" si="77"/>
        <v>0.34358603832772033</v>
      </c>
      <c r="AS162" s="5">
        <v>30.116</v>
      </c>
      <c r="AT162" s="5">
        <v>7.19</v>
      </c>
      <c r="AU162" s="5">
        <f t="shared" si="78"/>
        <v>0.44166711885385945</v>
      </c>
      <c r="AV162" s="5">
        <f t="shared" si="79"/>
        <v>0.12095336146045717</v>
      </c>
    </row>
    <row r="163" spans="1:48" ht="20" customHeight="1" x14ac:dyDescent="0.15">
      <c r="A163" s="25">
        <v>24.494800000000001</v>
      </c>
      <c r="B163" s="4">
        <v>27.078299999999999</v>
      </c>
      <c r="C163" s="5">
        <f t="shared" si="56"/>
        <v>0.54982716049382718</v>
      </c>
      <c r="D163" s="5">
        <f t="shared" si="57"/>
        <v>0.34999398975544116</v>
      </c>
      <c r="E163" s="5">
        <v>24.494800000000001</v>
      </c>
      <c r="F163" s="5">
        <v>23.544899999999998</v>
      </c>
      <c r="G163" s="5">
        <f t="shared" si="58"/>
        <v>0.59701477986195073</v>
      </c>
      <c r="H163" s="5">
        <f t="shared" si="59"/>
        <v>0.25272638670038511</v>
      </c>
      <c r="I163" s="5">
        <v>25.2211</v>
      </c>
      <c r="J163" s="5">
        <v>32.182200000000002</v>
      </c>
      <c r="K163" s="5">
        <f t="shared" ref="K163:K194" si="80">I163/31.3688</f>
        <v>0.80401864272780599</v>
      </c>
      <c r="L163" s="5">
        <f t="shared" ref="L163:L194" si="81">J163/61.117</f>
        <v>0.52656707626356014</v>
      </c>
      <c r="M163" s="5">
        <v>25.2211</v>
      </c>
      <c r="N163" s="5">
        <v>7.6558999999999999</v>
      </c>
      <c r="O163" s="5">
        <f t="shared" si="62"/>
        <v>0.41558353820499466</v>
      </c>
      <c r="P163" s="5">
        <f t="shared" si="63"/>
        <v>9.6094177540579487E-2</v>
      </c>
      <c r="Q163" s="5">
        <v>25.2211</v>
      </c>
      <c r="R163" s="5">
        <v>3.6320000000000001</v>
      </c>
      <c r="S163" s="5">
        <f t="shared" si="64"/>
        <v>0.5194796367508604</v>
      </c>
      <c r="T163" s="5">
        <f t="shared" si="65"/>
        <v>3.3256418708566826E-2</v>
      </c>
      <c r="U163" s="5">
        <v>25.2211</v>
      </c>
      <c r="V163" s="5">
        <v>3.4434999999999998</v>
      </c>
      <c r="W163" s="5">
        <f t="shared" si="66"/>
        <v>0.42216274484203897</v>
      </c>
      <c r="X163" s="5">
        <f t="shared" si="67"/>
        <v>4.7287053770055966E-2</v>
      </c>
      <c r="Y163" s="5">
        <v>34.6633</v>
      </c>
      <c r="Z163" s="5">
        <v>26.6374</v>
      </c>
      <c r="AA163" s="5">
        <f t="shared" si="68"/>
        <v>0.5614044464311454</v>
      </c>
      <c r="AB163" s="5">
        <f t="shared" si="69"/>
        <v>0.5142355212355213</v>
      </c>
      <c r="AC163" s="5">
        <v>34.6633</v>
      </c>
      <c r="AD163" s="5">
        <v>24.018000000000001</v>
      </c>
      <c r="AE163" s="5">
        <f t="shared" si="70"/>
        <v>0.58394260185172708</v>
      </c>
      <c r="AF163" s="5">
        <f t="shared" si="71"/>
        <v>0.49134148212550505</v>
      </c>
      <c r="AG163" s="5">
        <v>36.842199999999998</v>
      </c>
      <c r="AH163" s="5">
        <v>59.971699999999998</v>
      </c>
      <c r="AI163" s="5">
        <f t="shared" ref="AI163:AI185" si="82">AG163/41.908</f>
        <v>0.87912093156437909</v>
      </c>
      <c r="AJ163" s="5">
        <f t="shared" ref="AJ163:AJ185" si="83">AH163/85.1858</f>
        <v>0.7040105275761922</v>
      </c>
      <c r="AK163" s="5">
        <v>36.842199999999998</v>
      </c>
      <c r="AL163" s="5">
        <v>35.408200000000001</v>
      </c>
      <c r="AM163" s="5">
        <f t="shared" si="74"/>
        <v>0.57142812828136658</v>
      </c>
      <c r="AN163" s="5">
        <f t="shared" si="75"/>
        <v>0.43713827160493829</v>
      </c>
      <c r="AO163" s="5">
        <v>30.305399999999999</v>
      </c>
      <c r="AP163" s="5">
        <v>20.011700000000001</v>
      </c>
      <c r="AQ163" s="5">
        <f t="shared" si="76"/>
        <v>0.60836625554056656</v>
      </c>
      <c r="AR163" s="5">
        <f t="shared" si="77"/>
        <v>0.39831888281144262</v>
      </c>
      <c r="AS163" s="5">
        <v>30.305399999999999</v>
      </c>
      <c r="AT163" s="5">
        <v>11.148099999999999</v>
      </c>
      <c r="AU163" s="5">
        <f t="shared" si="78"/>
        <v>0.44444477034512392</v>
      </c>
      <c r="AV163" s="5">
        <f t="shared" si="79"/>
        <v>0.18753827105665125</v>
      </c>
    </row>
    <row r="164" spans="1:48" ht="20" customHeight="1" x14ac:dyDescent="0.15">
      <c r="A164" s="25">
        <v>24.6479</v>
      </c>
      <c r="B164" s="4">
        <v>23.2926</v>
      </c>
      <c r="C164" s="5">
        <f t="shared" si="56"/>
        <v>0.55326374859708194</v>
      </c>
      <c r="D164" s="5">
        <f t="shared" si="57"/>
        <v>0.30106284389262211</v>
      </c>
      <c r="E164" s="5">
        <v>24.6479</v>
      </c>
      <c r="F164" s="5">
        <v>29.983000000000001</v>
      </c>
      <c r="G164" s="5">
        <f t="shared" si="58"/>
        <v>0.60074630503451243</v>
      </c>
      <c r="H164" s="5">
        <f t="shared" si="59"/>
        <v>0.32183170251042253</v>
      </c>
      <c r="I164" s="5">
        <v>25.378799999999998</v>
      </c>
      <c r="J164" s="5">
        <v>28.793900000000001</v>
      </c>
      <c r="K164" s="5">
        <f t="shared" si="80"/>
        <v>0.8090459309887531</v>
      </c>
      <c r="L164" s="5">
        <f t="shared" si="81"/>
        <v>0.47112750953089977</v>
      </c>
      <c r="M164" s="5">
        <v>25.378799999999998</v>
      </c>
      <c r="N164" s="5">
        <v>8.359</v>
      </c>
      <c r="O164" s="5">
        <f t="shared" si="62"/>
        <v>0.41818205785619655</v>
      </c>
      <c r="P164" s="5">
        <f t="shared" si="63"/>
        <v>0.10491924268364319</v>
      </c>
      <c r="Q164" s="5">
        <v>25.378799999999998</v>
      </c>
      <c r="R164" s="5">
        <v>1.4550000000000001</v>
      </c>
      <c r="S164" s="5">
        <f t="shared" si="64"/>
        <v>0.52272778765290717</v>
      </c>
      <c r="T164" s="5">
        <f t="shared" si="65"/>
        <v>1.3322711789913197E-2</v>
      </c>
      <c r="U164" s="5">
        <v>25.378799999999998</v>
      </c>
      <c r="V164" s="5">
        <v>3.9681000000000002</v>
      </c>
      <c r="W164" s="5">
        <f t="shared" si="66"/>
        <v>0.42480240230589222</v>
      </c>
      <c r="X164" s="5">
        <f t="shared" si="67"/>
        <v>5.4490999873663161E-2</v>
      </c>
      <c r="Y164" s="5">
        <v>34.879899999999999</v>
      </c>
      <c r="Z164" s="5">
        <v>33.509300000000003</v>
      </c>
      <c r="AA164" s="5">
        <f t="shared" si="68"/>
        <v>0.56491248528194693</v>
      </c>
      <c r="AB164" s="5">
        <f t="shared" si="69"/>
        <v>0.6468976833976835</v>
      </c>
      <c r="AC164" s="5">
        <v>34.879899999999999</v>
      </c>
      <c r="AD164" s="5">
        <v>28.6844</v>
      </c>
      <c r="AE164" s="5">
        <f t="shared" si="70"/>
        <v>0.58759147450842986</v>
      </c>
      <c r="AF164" s="5">
        <f t="shared" si="71"/>
        <v>0.58680304812560735</v>
      </c>
      <c r="AG164" s="5">
        <v>37.072499999999998</v>
      </c>
      <c r="AH164" s="5">
        <v>71.976299999999995</v>
      </c>
      <c r="AI164" s="5">
        <f t="shared" si="82"/>
        <v>0.88461630237663447</v>
      </c>
      <c r="AJ164" s="5">
        <f t="shared" si="83"/>
        <v>0.8449330757004101</v>
      </c>
      <c r="AK164" s="5">
        <v>37.072499999999998</v>
      </c>
      <c r="AL164" s="5">
        <v>37.65</v>
      </c>
      <c r="AM164" s="5">
        <f t="shared" si="74"/>
        <v>0.57500011632614123</v>
      </c>
      <c r="AN164" s="5">
        <f t="shared" si="75"/>
        <v>0.46481481481481479</v>
      </c>
      <c r="AO164" s="5">
        <v>30.494800000000001</v>
      </c>
      <c r="AP164" s="5">
        <v>16.080500000000001</v>
      </c>
      <c r="AQ164" s="5">
        <f t="shared" si="76"/>
        <v>0.61216836898567484</v>
      </c>
      <c r="AR164" s="5">
        <f t="shared" si="77"/>
        <v>0.32007109816004653</v>
      </c>
      <c r="AS164" s="5">
        <v>30.494800000000001</v>
      </c>
      <c r="AT164" s="5">
        <v>6.1943000000000001</v>
      </c>
      <c r="AU164" s="5">
        <f t="shared" si="78"/>
        <v>0.44722242183638844</v>
      </c>
      <c r="AV164" s="5">
        <f t="shared" si="79"/>
        <v>0.10420325547906951</v>
      </c>
    </row>
    <row r="165" spans="1:48" ht="20" customHeight="1" x14ac:dyDescent="0.15">
      <c r="A165" s="25">
        <v>24.800999999999998</v>
      </c>
      <c r="B165" s="4">
        <v>21.486999999999998</v>
      </c>
      <c r="C165" s="5">
        <f t="shared" si="56"/>
        <v>0.5567003367003367</v>
      </c>
      <c r="D165" s="5">
        <f t="shared" si="57"/>
        <v>0.27772499964455538</v>
      </c>
      <c r="E165" s="5">
        <v>24.800999999999998</v>
      </c>
      <c r="F165" s="5">
        <v>27.0227</v>
      </c>
      <c r="G165" s="5">
        <f t="shared" si="58"/>
        <v>0.60447783020707402</v>
      </c>
      <c r="H165" s="5">
        <f t="shared" si="59"/>
        <v>0.29005641688384731</v>
      </c>
      <c r="I165" s="5">
        <v>25.5364</v>
      </c>
      <c r="J165" s="5">
        <v>31.8508</v>
      </c>
      <c r="K165" s="5">
        <f t="shared" si="80"/>
        <v>0.81407003136874856</v>
      </c>
      <c r="L165" s="5">
        <f t="shared" si="81"/>
        <v>0.52114468969353867</v>
      </c>
      <c r="M165" s="5">
        <v>25.5364</v>
      </c>
      <c r="N165" s="5">
        <v>11.4129</v>
      </c>
      <c r="O165" s="5">
        <f t="shared" si="62"/>
        <v>0.42077892974604703</v>
      </c>
      <c r="P165" s="5">
        <f t="shared" si="63"/>
        <v>0.14325072674053732</v>
      </c>
      <c r="Q165" s="5">
        <v>25.5364</v>
      </c>
      <c r="R165" s="5">
        <v>1.7949999999999999</v>
      </c>
      <c r="S165" s="5">
        <f t="shared" si="64"/>
        <v>0.5259738788524162</v>
      </c>
      <c r="T165" s="5">
        <f t="shared" si="65"/>
        <v>1.6435922792367139E-2</v>
      </c>
      <c r="U165" s="5">
        <v>25.5364</v>
      </c>
      <c r="V165" s="5">
        <v>3.3807</v>
      </c>
      <c r="W165" s="5">
        <f t="shared" si="66"/>
        <v>0.42744038592227318</v>
      </c>
      <c r="X165" s="5">
        <f t="shared" si="67"/>
        <v>4.642466754186967E-2</v>
      </c>
      <c r="Y165" s="5">
        <v>35.096600000000002</v>
      </c>
      <c r="Z165" s="5">
        <v>15.007199999999999</v>
      </c>
      <c r="AA165" s="5">
        <f t="shared" si="68"/>
        <v>0.56842214372593902</v>
      </c>
      <c r="AB165" s="5">
        <f t="shared" si="69"/>
        <v>0.2897142857142857</v>
      </c>
      <c r="AC165" s="5">
        <v>35.096600000000002</v>
      </c>
      <c r="AD165" s="5">
        <v>37.834400000000002</v>
      </c>
      <c r="AE165" s="5">
        <f t="shared" si="70"/>
        <v>0.59124203177854751</v>
      </c>
      <c r="AF165" s="5">
        <f t="shared" si="71"/>
        <v>0.77398660052165913</v>
      </c>
      <c r="AG165" s="5">
        <v>37.302700000000002</v>
      </c>
      <c r="AH165" s="5">
        <v>56.686100000000003</v>
      </c>
      <c r="AI165" s="5">
        <f t="shared" si="82"/>
        <v>0.8901092870096402</v>
      </c>
      <c r="AJ165" s="5">
        <f t="shared" si="83"/>
        <v>0.66544071899307167</v>
      </c>
      <c r="AK165" s="5">
        <v>37.302700000000002</v>
      </c>
      <c r="AL165" s="5">
        <v>32.206099999999999</v>
      </c>
      <c r="AM165" s="5">
        <f t="shared" si="74"/>
        <v>0.57857055335569896</v>
      </c>
      <c r="AN165" s="5">
        <f t="shared" si="75"/>
        <v>0.39760617283950617</v>
      </c>
      <c r="AO165" s="5">
        <v>30.684200000000001</v>
      </c>
      <c r="AP165" s="5">
        <v>15.886100000000001</v>
      </c>
      <c r="AQ165" s="5">
        <f t="shared" si="76"/>
        <v>0.61597048243078312</v>
      </c>
      <c r="AR165" s="5">
        <f t="shared" si="77"/>
        <v>0.31620170221574667</v>
      </c>
      <c r="AS165" s="5">
        <v>30.684200000000001</v>
      </c>
      <c r="AT165" s="5">
        <v>9.6199999999999992</v>
      </c>
      <c r="AU165" s="5">
        <f t="shared" si="78"/>
        <v>0.45000007332765291</v>
      </c>
      <c r="AV165" s="5">
        <f t="shared" si="79"/>
        <v>0.16183189669674516</v>
      </c>
    </row>
    <row r="166" spans="1:48" ht="20" customHeight="1" x14ac:dyDescent="0.15">
      <c r="A166" s="25">
        <v>24.9541</v>
      </c>
      <c r="B166" s="4">
        <v>23.505800000000001</v>
      </c>
      <c r="C166" s="5">
        <f t="shared" si="56"/>
        <v>0.56013692480359156</v>
      </c>
      <c r="D166" s="5">
        <f t="shared" si="57"/>
        <v>0.30381850870968452</v>
      </c>
      <c r="E166" s="5">
        <v>24.9541</v>
      </c>
      <c r="F166" s="5">
        <v>26.438199999999998</v>
      </c>
      <c r="G166" s="5">
        <f t="shared" si="58"/>
        <v>0.60820935537963583</v>
      </c>
      <c r="H166" s="5">
        <f t="shared" si="59"/>
        <v>0.28378250733118943</v>
      </c>
      <c r="I166" s="5">
        <v>25.693999999999999</v>
      </c>
      <c r="J166" s="5">
        <v>38.279699999999998</v>
      </c>
      <c r="K166" s="5">
        <f t="shared" si="80"/>
        <v>0.8190941317487439</v>
      </c>
      <c r="L166" s="5">
        <f t="shared" si="81"/>
        <v>0.62633473501644388</v>
      </c>
      <c r="M166" s="5">
        <v>25.693999999999999</v>
      </c>
      <c r="N166" s="5">
        <v>10.2555</v>
      </c>
      <c r="O166" s="5">
        <f t="shared" si="62"/>
        <v>0.42337580163589744</v>
      </c>
      <c r="P166" s="5">
        <f t="shared" si="63"/>
        <v>0.12872344698434054</v>
      </c>
      <c r="Q166" s="5">
        <v>25.693999999999999</v>
      </c>
      <c r="R166" s="5">
        <v>2.9769999999999999</v>
      </c>
      <c r="S166" s="5">
        <f t="shared" si="64"/>
        <v>0.52921997005192511</v>
      </c>
      <c r="T166" s="5">
        <f t="shared" si="65"/>
        <v>2.7258909277368785E-2</v>
      </c>
      <c r="U166" s="5">
        <v>25.693999999999999</v>
      </c>
      <c r="V166" s="5">
        <v>4.0663</v>
      </c>
      <c r="W166" s="5">
        <f t="shared" si="66"/>
        <v>0.43007836953865414</v>
      </c>
      <c r="X166" s="5">
        <f t="shared" si="67"/>
        <v>5.5839508275062753E-2</v>
      </c>
      <c r="Y166" s="5">
        <v>35.313200000000002</v>
      </c>
      <c r="Z166" s="5">
        <v>12.1876</v>
      </c>
      <c r="AA166" s="5">
        <f t="shared" si="68"/>
        <v>0.57193018257674044</v>
      </c>
      <c r="AB166" s="5">
        <f t="shared" si="69"/>
        <v>0.2352818532818533</v>
      </c>
      <c r="AC166" s="5">
        <v>35.313200000000002</v>
      </c>
      <c r="AD166" s="5">
        <v>34.283000000000001</v>
      </c>
      <c r="AE166" s="5">
        <f t="shared" si="70"/>
        <v>0.59489090443525028</v>
      </c>
      <c r="AF166" s="5">
        <f t="shared" si="71"/>
        <v>0.70133483352938175</v>
      </c>
      <c r="AG166" s="5">
        <v>37.533000000000001</v>
      </c>
      <c r="AH166" s="5">
        <v>58.616500000000002</v>
      </c>
      <c r="AI166" s="5">
        <f t="shared" si="82"/>
        <v>0.89560465782189558</v>
      </c>
      <c r="AJ166" s="5">
        <f t="shared" si="83"/>
        <v>0.68810177283068308</v>
      </c>
      <c r="AK166" s="5">
        <v>37.533000000000001</v>
      </c>
      <c r="AL166" s="5">
        <v>36.374200000000002</v>
      </c>
      <c r="AM166" s="5">
        <f t="shared" si="74"/>
        <v>0.58214254140047372</v>
      </c>
      <c r="AN166" s="5">
        <f t="shared" si="75"/>
        <v>0.44906419753086424</v>
      </c>
      <c r="AO166" s="5">
        <v>30.8736</v>
      </c>
      <c r="AP166" s="5">
        <v>23.828199999999999</v>
      </c>
      <c r="AQ166" s="5">
        <f t="shared" si="76"/>
        <v>0.61977259587589129</v>
      </c>
      <c r="AR166" s="5">
        <f t="shared" si="77"/>
        <v>0.47428364423850128</v>
      </c>
      <c r="AS166" s="5">
        <v>30.8736</v>
      </c>
      <c r="AT166" s="5">
        <v>11.15</v>
      </c>
      <c r="AU166" s="5">
        <f t="shared" si="78"/>
        <v>0.45277772481891737</v>
      </c>
      <c r="AV166" s="5">
        <f t="shared" si="79"/>
        <v>0.187570233697371</v>
      </c>
    </row>
    <row r="167" spans="1:48" ht="20" customHeight="1" x14ac:dyDescent="0.15">
      <c r="A167" s="25">
        <v>25.107199999999999</v>
      </c>
      <c r="B167" s="4">
        <v>24.753499999999999</v>
      </c>
      <c r="C167" s="5">
        <f t="shared" si="56"/>
        <v>0.56357351290684621</v>
      </c>
      <c r="D167" s="5">
        <f t="shared" si="57"/>
        <v>0.31994535201291485</v>
      </c>
      <c r="E167" s="5">
        <v>25.107199999999999</v>
      </c>
      <c r="F167" s="5">
        <v>26.4542</v>
      </c>
      <c r="G167" s="5">
        <f t="shared" si="58"/>
        <v>0.61194088055219753</v>
      </c>
      <c r="H167" s="5">
        <f t="shared" si="59"/>
        <v>0.28395424822570187</v>
      </c>
      <c r="I167" s="5">
        <v>25.851700000000001</v>
      </c>
      <c r="J167" s="5">
        <v>32.693399999999997</v>
      </c>
      <c r="K167" s="5">
        <f t="shared" si="80"/>
        <v>0.82412142000969113</v>
      </c>
      <c r="L167" s="5">
        <f t="shared" si="81"/>
        <v>0.53493136115974271</v>
      </c>
      <c r="M167" s="5">
        <v>25.851700000000001</v>
      </c>
      <c r="N167" s="5">
        <v>13.797000000000001</v>
      </c>
      <c r="O167" s="5">
        <f t="shared" si="62"/>
        <v>0.42597432128709933</v>
      </c>
      <c r="P167" s="5">
        <f t="shared" si="63"/>
        <v>0.17317511560069687</v>
      </c>
      <c r="Q167" s="5">
        <v>25.851700000000001</v>
      </c>
      <c r="R167" s="5">
        <v>2.754</v>
      </c>
      <c r="S167" s="5">
        <f t="shared" si="64"/>
        <v>0.53246812095397189</v>
      </c>
      <c r="T167" s="5">
        <f t="shared" si="65"/>
        <v>2.5217009119876937E-2</v>
      </c>
      <c r="U167" s="5">
        <v>25.851700000000001</v>
      </c>
      <c r="V167" s="5">
        <v>3.3792</v>
      </c>
      <c r="W167" s="5">
        <f t="shared" si="66"/>
        <v>0.43271802700250744</v>
      </c>
      <c r="X167" s="5">
        <f t="shared" si="67"/>
        <v>4.640406914469962E-2</v>
      </c>
      <c r="Y167" s="5">
        <v>35.529800000000002</v>
      </c>
      <c r="Z167" s="5">
        <v>20.764199999999999</v>
      </c>
      <c r="AA167" s="5">
        <f t="shared" si="68"/>
        <v>0.57543822142754186</v>
      </c>
      <c r="AB167" s="5">
        <f t="shared" si="69"/>
        <v>0.40085328185328184</v>
      </c>
      <c r="AC167" s="5">
        <v>35.529800000000002</v>
      </c>
      <c r="AD167" s="5">
        <v>31.423999999999999</v>
      </c>
      <c r="AE167" s="5">
        <f t="shared" si="70"/>
        <v>0.59853977709195294</v>
      </c>
      <c r="AF167" s="5">
        <f t="shared" si="71"/>
        <v>0.64284764486268087</v>
      </c>
      <c r="AG167" s="5">
        <v>37.763300000000001</v>
      </c>
      <c r="AH167" s="5">
        <v>65.377099999999999</v>
      </c>
      <c r="AI167" s="5">
        <f t="shared" si="82"/>
        <v>0.90110002863415095</v>
      </c>
      <c r="AJ167" s="5">
        <f t="shared" si="83"/>
        <v>0.76746476525430296</v>
      </c>
      <c r="AK167" s="5">
        <v>37.763300000000001</v>
      </c>
      <c r="AL167" s="5">
        <v>44.877600000000001</v>
      </c>
      <c r="AM167" s="5">
        <f t="shared" si="74"/>
        <v>0.58571452944524838</v>
      </c>
      <c r="AN167" s="5">
        <f t="shared" si="75"/>
        <v>0.55404444444444445</v>
      </c>
      <c r="AO167" s="5">
        <v>31.062999999999999</v>
      </c>
      <c r="AP167" s="5">
        <v>26.846900000000002</v>
      </c>
      <c r="AQ167" s="5">
        <f t="shared" si="76"/>
        <v>0.62357470932099957</v>
      </c>
      <c r="AR167" s="5">
        <f t="shared" si="77"/>
        <v>0.53436875502583581</v>
      </c>
      <c r="AS167" s="5">
        <v>31.062999999999999</v>
      </c>
      <c r="AT167" s="5">
        <v>10.483000000000001</v>
      </c>
      <c r="AU167" s="5">
        <f t="shared" si="78"/>
        <v>0.45555537631018184</v>
      </c>
      <c r="AV167" s="5">
        <f t="shared" si="79"/>
        <v>0.17634966456049686</v>
      </c>
    </row>
    <row r="168" spans="1:48" ht="20" customHeight="1" x14ac:dyDescent="0.15">
      <c r="A168" s="25">
        <v>25.260300000000001</v>
      </c>
      <c r="B168" s="4">
        <v>23.793800000000001</v>
      </c>
      <c r="C168" s="5">
        <f t="shared" si="56"/>
        <v>0.56701010101010108</v>
      </c>
      <c r="D168" s="5">
        <f t="shared" si="57"/>
        <v>0.30754098275899955</v>
      </c>
      <c r="E168" s="5">
        <v>25.260300000000001</v>
      </c>
      <c r="F168" s="5">
        <v>23.408100000000001</v>
      </c>
      <c r="G168" s="5">
        <f t="shared" si="58"/>
        <v>0.61567240572475923</v>
      </c>
      <c r="H168" s="5">
        <f t="shared" si="59"/>
        <v>0.2512580020523037</v>
      </c>
      <c r="I168" s="5">
        <v>26.0093</v>
      </c>
      <c r="J168" s="5">
        <v>35.226100000000002</v>
      </c>
      <c r="K168" s="5">
        <f t="shared" si="80"/>
        <v>0.82914552038968659</v>
      </c>
      <c r="L168" s="5">
        <f t="shared" si="81"/>
        <v>0.57637154965067006</v>
      </c>
      <c r="M168" s="5">
        <v>26.0093</v>
      </c>
      <c r="N168" s="5">
        <v>18.755099999999999</v>
      </c>
      <c r="O168" s="5">
        <f t="shared" si="62"/>
        <v>0.42857119317694981</v>
      </c>
      <c r="P168" s="5">
        <f t="shared" si="63"/>
        <v>0.23540745166359567</v>
      </c>
      <c r="Q168" s="5">
        <v>26.0093</v>
      </c>
      <c r="R168" s="5">
        <v>3.0819999999999999</v>
      </c>
      <c r="S168" s="5">
        <f t="shared" si="64"/>
        <v>0.53571421215348081</v>
      </c>
      <c r="T168" s="5">
        <f t="shared" si="65"/>
        <v>2.8220342086950151E-2</v>
      </c>
      <c r="U168" s="5">
        <v>26.0093</v>
      </c>
      <c r="V168" s="5">
        <v>1.4441999999999999</v>
      </c>
      <c r="W168" s="5">
        <f t="shared" si="66"/>
        <v>0.43535601061888834</v>
      </c>
      <c r="X168" s="5">
        <f t="shared" si="67"/>
        <v>1.9832136795328831E-2</v>
      </c>
      <c r="Y168" s="5">
        <v>35.746499999999997</v>
      </c>
      <c r="Z168" s="5">
        <v>25.861499999999999</v>
      </c>
      <c r="AA168" s="5">
        <f t="shared" si="68"/>
        <v>0.57894787987153384</v>
      </c>
      <c r="AB168" s="5">
        <f t="shared" si="69"/>
        <v>0.49925675675675679</v>
      </c>
      <c r="AC168" s="5">
        <v>35.746499999999997</v>
      </c>
      <c r="AD168" s="5">
        <v>25.684899999999999</v>
      </c>
      <c r="AE168" s="5">
        <f t="shared" si="70"/>
        <v>0.60219033436207059</v>
      </c>
      <c r="AF168" s="5">
        <f t="shared" si="71"/>
        <v>0.52544162021173224</v>
      </c>
      <c r="AG168" s="5">
        <v>37.993499999999997</v>
      </c>
      <c r="AH168" s="5">
        <v>64.752300000000005</v>
      </c>
      <c r="AI168" s="5">
        <f t="shared" si="82"/>
        <v>0.90659301326715658</v>
      </c>
      <c r="AJ168" s="5">
        <f t="shared" si="83"/>
        <v>0.76013020949500976</v>
      </c>
      <c r="AK168" s="5">
        <v>37.993499999999997</v>
      </c>
      <c r="AL168" s="5">
        <v>40.590600000000002</v>
      </c>
      <c r="AM168" s="5">
        <f t="shared" si="74"/>
        <v>0.58928496647480599</v>
      </c>
      <c r="AN168" s="5">
        <f t="shared" si="75"/>
        <v>0.50111851851851852</v>
      </c>
      <c r="AO168" s="5">
        <v>31.252400000000002</v>
      </c>
      <c r="AP168" s="5">
        <v>22.944299999999998</v>
      </c>
      <c r="AQ168" s="5">
        <f t="shared" si="76"/>
        <v>0.62737682276610784</v>
      </c>
      <c r="AR168" s="5">
        <f t="shared" si="77"/>
        <v>0.45669023335801462</v>
      </c>
      <c r="AS168" s="5">
        <v>31.252400000000002</v>
      </c>
      <c r="AT168" s="5">
        <v>6.125</v>
      </c>
      <c r="AU168" s="5">
        <f t="shared" si="78"/>
        <v>0.45833302780144636</v>
      </c>
      <c r="AV168" s="5">
        <f t="shared" si="79"/>
        <v>0.10303746021492352</v>
      </c>
    </row>
    <row r="169" spans="1:48" ht="20" customHeight="1" x14ac:dyDescent="0.15">
      <c r="A169" s="25">
        <v>25.413399999999999</v>
      </c>
      <c r="B169" s="4">
        <v>18.442</v>
      </c>
      <c r="C169" s="5">
        <f t="shared" si="56"/>
        <v>0.57044668911335583</v>
      </c>
      <c r="D169" s="5">
        <f t="shared" si="57"/>
        <v>0.23836759172731842</v>
      </c>
      <c r="E169" s="5">
        <v>25.413399999999999</v>
      </c>
      <c r="F169" s="5">
        <v>23.89</v>
      </c>
      <c r="G169" s="5">
        <f t="shared" si="58"/>
        <v>0.61940393089732093</v>
      </c>
      <c r="H169" s="5">
        <f t="shared" si="59"/>
        <v>0.25643062311890052</v>
      </c>
      <c r="I169" s="5">
        <v>26.166899999999998</v>
      </c>
      <c r="J169" s="5">
        <v>42.617699999999999</v>
      </c>
      <c r="K169" s="5">
        <f t="shared" si="80"/>
        <v>0.83416962076968193</v>
      </c>
      <c r="L169" s="5">
        <f t="shared" si="81"/>
        <v>0.69731334980447346</v>
      </c>
      <c r="M169" s="5">
        <v>26.166899999999998</v>
      </c>
      <c r="N169" s="5">
        <v>19.346299999999999</v>
      </c>
      <c r="O169" s="5">
        <f t="shared" si="62"/>
        <v>0.43116806506680022</v>
      </c>
      <c r="P169" s="5">
        <f t="shared" si="63"/>
        <v>0.242827987167193</v>
      </c>
      <c r="Q169" s="5">
        <v>26.166899999999998</v>
      </c>
      <c r="R169" s="5">
        <v>1.6519999999999999</v>
      </c>
      <c r="S169" s="5">
        <f t="shared" si="64"/>
        <v>0.53896030335298972</v>
      </c>
      <c r="T169" s="5">
        <f t="shared" si="65"/>
        <v>1.5126542870746803E-2</v>
      </c>
      <c r="U169" s="5">
        <v>26.166899999999998</v>
      </c>
      <c r="V169" s="5">
        <v>3.2054999999999998</v>
      </c>
      <c r="W169" s="5">
        <f t="shared" si="66"/>
        <v>0.43799399423526925</v>
      </c>
      <c r="X169" s="5">
        <f t="shared" si="67"/>
        <v>4.4018774752407258E-2</v>
      </c>
      <c r="Y169" s="5">
        <v>35.963099999999997</v>
      </c>
      <c r="Z169" s="5">
        <v>25.721900000000002</v>
      </c>
      <c r="AA169" s="5">
        <f t="shared" si="68"/>
        <v>0.58245591872233526</v>
      </c>
      <c r="AB169" s="5">
        <f t="shared" si="69"/>
        <v>0.49656177606177609</v>
      </c>
      <c r="AC169" s="5">
        <v>35.963099999999997</v>
      </c>
      <c r="AD169" s="5">
        <v>11.860900000000001</v>
      </c>
      <c r="AE169" s="5">
        <f t="shared" si="70"/>
        <v>0.60583920701877336</v>
      </c>
      <c r="AF169" s="5">
        <f t="shared" si="71"/>
        <v>0.24264102695238585</v>
      </c>
      <c r="AG169" s="5">
        <v>38.223799999999997</v>
      </c>
      <c r="AH169" s="5">
        <v>61.423000000000002</v>
      </c>
      <c r="AI169" s="5">
        <f t="shared" si="82"/>
        <v>0.91208838407941195</v>
      </c>
      <c r="AJ169" s="5">
        <f t="shared" si="83"/>
        <v>0.7210474046143841</v>
      </c>
      <c r="AK169" s="5">
        <v>38.223799999999997</v>
      </c>
      <c r="AL169" s="5">
        <v>49.054099999999998</v>
      </c>
      <c r="AM169" s="5">
        <f t="shared" si="74"/>
        <v>0.59285695451958076</v>
      </c>
      <c r="AN169" s="5">
        <f t="shared" si="75"/>
        <v>0.60560617283950613</v>
      </c>
      <c r="AO169" s="5">
        <v>31.441800000000001</v>
      </c>
      <c r="AP169" s="5">
        <v>16.815200000000001</v>
      </c>
      <c r="AQ169" s="5">
        <f t="shared" si="76"/>
        <v>0.63117893621121601</v>
      </c>
      <c r="AR169" s="5">
        <f t="shared" si="77"/>
        <v>0.33469478746188325</v>
      </c>
      <c r="AS169" s="5">
        <v>31.441800000000001</v>
      </c>
      <c r="AT169" s="5">
        <v>6.5289000000000001</v>
      </c>
      <c r="AU169" s="5">
        <f t="shared" si="78"/>
        <v>0.46111067929271077</v>
      </c>
      <c r="AV169" s="5">
        <f t="shared" si="79"/>
        <v>0.10983204473423905</v>
      </c>
    </row>
    <row r="170" spans="1:48" ht="20" customHeight="1" x14ac:dyDescent="0.15">
      <c r="A170" s="25">
        <v>25.566500000000001</v>
      </c>
      <c r="B170" s="4">
        <v>21.088899999999999</v>
      </c>
      <c r="C170" s="5">
        <f t="shared" si="56"/>
        <v>0.57388327721661059</v>
      </c>
      <c r="D170" s="5">
        <f t="shared" si="57"/>
        <v>0.27257945478680429</v>
      </c>
      <c r="E170" s="5">
        <v>25.566500000000001</v>
      </c>
      <c r="F170" s="5">
        <v>23.1127</v>
      </c>
      <c r="G170" s="5">
        <f t="shared" si="58"/>
        <v>0.62313545606988274</v>
      </c>
      <c r="H170" s="5">
        <f t="shared" si="59"/>
        <v>0.2480872357873676</v>
      </c>
      <c r="I170" s="5">
        <v>26.3246</v>
      </c>
      <c r="J170" s="5">
        <v>51.242699999999999</v>
      </c>
      <c r="K170" s="5">
        <f t="shared" si="80"/>
        <v>0.83919690903062916</v>
      </c>
      <c r="L170" s="5">
        <f t="shared" si="81"/>
        <v>0.83843611433807286</v>
      </c>
      <c r="M170" s="5">
        <v>26.3246</v>
      </c>
      <c r="N170" s="5">
        <v>18.873699999999999</v>
      </c>
      <c r="O170" s="5">
        <f t="shared" si="62"/>
        <v>0.43376658471800211</v>
      </c>
      <c r="P170" s="5">
        <f t="shared" si="63"/>
        <v>0.23689607735832952</v>
      </c>
      <c r="Q170" s="5">
        <v>26.3246</v>
      </c>
      <c r="R170" s="5">
        <v>2.661</v>
      </c>
      <c r="S170" s="5">
        <f t="shared" si="64"/>
        <v>0.5422084542550365</v>
      </c>
      <c r="T170" s="5">
        <f t="shared" si="65"/>
        <v>2.4365454345676298E-2</v>
      </c>
      <c r="U170" s="5">
        <v>26.3246</v>
      </c>
      <c r="V170" s="5">
        <v>5.8859000000000004</v>
      </c>
      <c r="W170" s="5">
        <f t="shared" si="66"/>
        <v>0.44063365169912255</v>
      </c>
      <c r="X170" s="5">
        <f t="shared" si="67"/>
        <v>8.0826737268817325E-2</v>
      </c>
      <c r="Y170" s="5">
        <v>36.1798</v>
      </c>
      <c r="Z170" s="5">
        <v>20.246099999999998</v>
      </c>
      <c r="AA170" s="5">
        <f t="shared" si="68"/>
        <v>0.58596557716632736</v>
      </c>
      <c r="AB170" s="5">
        <f t="shared" si="69"/>
        <v>0.39085135135135135</v>
      </c>
      <c r="AC170" s="5">
        <v>36.1798</v>
      </c>
      <c r="AD170" s="5">
        <v>15.3963</v>
      </c>
      <c r="AE170" s="5">
        <f t="shared" si="70"/>
        <v>0.60948976428889101</v>
      </c>
      <c r="AF170" s="5">
        <f t="shared" si="71"/>
        <v>0.31496547844320566</v>
      </c>
      <c r="AG170" s="5">
        <v>38.454099999999997</v>
      </c>
      <c r="AH170" s="5">
        <v>60.411799999999999</v>
      </c>
      <c r="AI170" s="5">
        <f t="shared" si="82"/>
        <v>0.91758375489166732</v>
      </c>
      <c r="AJ170" s="5">
        <f t="shared" si="83"/>
        <v>0.70917688159294157</v>
      </c>
      <c r="AK170" s="5">
        <v>38.454099999999997</v>
      </c>
      <c r="AL170" s="5">
        <v>51.854300000000002</v>
      </c>
      <c r="AM170" s="5">
        <f t="shared" si="74"/>
        <v>0.59642894256435541</v>
      </c>
      <c r="AN170" s="5">
        <f t="shared" si="75"/>
        <v>0.6401765432098766</v>
      </c>
      <c r="AO170" s="5">
        <v>31.6312</v>
      </c>
      <c r="AP170" s="5">
        <v>17.815100000000001</v>
      </c>
      <c r="AQ170" s="5">
        <f t="shared" si="76"/>
        <v>0.63498104965632429</v>
      </c>
      <c r="AR170" s="5">
        <f t="shared" si="77"/>
        <v>0.35459709715686977</v>
      </c>
      <c r="AS170" s="5">
        <v>31.6312</v>
      </c>
      <c r="AT170" s="5">
        <v>5.4653999999999998</v>
      </c>
      <c r="AU170" s="5">
        <f t="shared" si="78"/>
        <v>0.46388833078397523</v>
      </c>
      <c r="AV170" s="5">
        <f t="shared" si="79"/>
        <v>9.1941377152431517E-2</v>
      </c>
    </row>
    <row r="171" spans="1:48" ht="20" customHeight="1" x14ac:dyDescent="0.15">
      <c r="A171" s="25">
        <v>25.7196</v>
      </c>
      <c r="B171" s="4">
        <v>21.221900000000002</v>
      </c>
      <c r="C171" s="5">
        <f t="shared" si="56"/>
        <v>0.57731986531986534</v>
      </c>
      <c r="D171" s="5">
        <f t="shared" si="57"/>
        <v>0.27429851398318938</v>
      </c>
      <c r="E171" s="5">
        <v>25.7196</v>
      </c>
      <c r="F171" s="5">
        <v>22.570699999999999</v>
      </c>
      <c r="G171" s="5">
        <f t="shared" si="58"/>
        <v>0.62686698124244433</v>
      </c>
      <c r="H171" s="5">
        <f t="shared" si="59"/>
        <v>0.24226951298575836</v>
      </c>
      <c r="I171" s="5">
        <v>26.482199999999999</v>
      </c>
      <c r="J171" s="5">
        <v>33.855600000000003</v>
      </c>
      <c r="K171" s="5">
        <f t="shared" si="80"/>
        <v>0.8442210094106245</v>
      </c>
      <c r="L171" s="5">
        <f t="shared" si="81"/>
        <v>0.55394734689202685</v>
      </c>
      <c r="M171" s="5">
        <v>26.482199999999999</v>
      </c>
      <c r="N171" s="5">
        <v>24.148099999999999</v>
      </c>
      <c r="O171" s="5">
        <f t="shared" si="62"/>
        <v>0.43636345660785253</v>
      </c>
      <c r="P171" s="5">
        <f t="shared" si="63"/>
        <v>0.30309850032885322</v>
      </c>
      <c r="Q171" s="5">
        <v>26.482199999999999</v>
      </c>
      <c r="R171" s="5">
        <v>2.5950000000000002</v>
      </c>
      <c r="S171" s="5">
        <f t="shared" si="64"/>
        <v>0.54545454545454541</v>
      </c>
      <c r="T171" s="5">
        <f t="shared" si="65"/>
        <v>2.37611251510823E-2</v>
      </c>
      <c r="U171" s="5">
        <v>26.482199999999999</v>
      </c>
      <c r="V171" s="5">
        <v>4.9996999999999998</v>
      </c>
      <c r="W171" s="5">
        <f t="shared" si="66"/>
        <v>0.44327163531550345</v>
      </c>
      <c r="X171" s="5">
        <f t="shared" si="67"/>
        <v>6.8657204220748891E-2</v>
      </c>
      <c r="Y171" s="5">
        <v>36.3964</v>
      </c>
      <c r="Z171" s="5">
        <v>19.8338</v>
      </c>
      <c r="AA171" s="5">
        <f t="shared" si="68"/>
        <v>0.58947361601712889</v>
      </c>
      <c r="AB171" s="5">
        <f t="shared" si="69"/>
        <v>0.38289189189189193</v>
      </c>
      <c r="AC171" s="5">
        <v>36.3964</v>
      </c>
      <c r="AD171" s="5">
        <v>23.202200000000001</v>
      </c>
      <c r="AE171" s="5">
        <f t="shared" si="70"/>
        <v>0.61313863694559378</v>
      </c>
      <c r="AF171" s="5">
        <f t="shared" si="71"/>
        <v>0.47465248299493684</v>
      </c>
      <c r="AG171" s="5">
        <v>38.6843</v>
      </c>
      <c r="AH171" s="5">
        <v>59.716000000000001</v>
      </c>
      <c r="AI171" s="5">
        <f t="shared" si="82"/>
        <v>0.92307673952467306</v>
      </c>
      <c r="AJ171" s="5">
        <f t="shared" si="83"/>
        <v>0.70100885358827414</v>
      </c>
      <c r="AK171" s="5">
        <v>38.6843</v>
      </c>
      <c r="AL171" s="5">
        <v>40.200000000000003</v>
      </c>
      <c r="AM171" s="5">
        <f t="shared" si="74"/>
        <v>0.59999937959391325</v>
      </c>
      <c r="AN171" s="5">
        <f t="shared" si="75"/>
        <v>0.49629629629629635</v>
      </c>
      <c r="AO171" s="5">
        <v>31.820599999999999</v>
      </c>
      <c r="AP171" s="5">
        <v>14.182</v>
      </c>
      <c r="AQ171" s="5">
        <f t="shared" si="76"/>
        <v>0.63878316310143246</v>
      </c>
      <c r="AR171" s="5">
        <f t="shared" si="77"/>
        <v>0.28228278437273591</v>
      </c>
      <c r="AS171" s="5">
        <v>31.820599999999999</v>
      </c>
      <c r="AT171" s="5">
        <v>8.9600000000000009</v>
      </c>
      <c r="AU171" s="5">
        <f t="shared" si="78"/>
        <v>0.4666659822752397</v>
      </c>
      <c r="AV171" s="5">
        <f t="shared" si="79"/>
        <v>0.15072908465725957</v>
      </c>
    </row>
    <row r="172" spans="1:48" ht="20" customHeight="1" x14ac:dyDescent="0.15">
      <c r="A172" s="25">
        <v>25.872699999999998</v>
      </c>
      <c r="B172" s="4">
        <v>25.6707</v>
      </c>
      <c r="C172" s="5">
        <f t="shared" si="56"/>
        <v>0.5807564534231201</v>
      </c>
      <c r="D172" s="5">
        <f t="shared" si="57"/>
        <v>0.33180039783941401</v>
      </c>
      <c r="E172" s="5">
        <v>25.872699999999998</v>
      </c>
      <c r="F172" s="5">
        <v>20.382000000000001</v>
      </c>
      <c r="G172" s="5">
        <f t="shared" si="58"/>
        <v>0.63059850641500603</v>
      </c>
      <c r="H172" s="5">
        <f t="shared" si="59"/>
        <v>0.21877643199704608</v>
      </c>
      <c r="I172" s="5">
        <v>26.639800000000001</v>
      </c>
      <c r="J172" s="5">
        <v>35.0854</v>
      </c>
      <c r="K172" s="5">
        <f t="shared" si="80"/>
        <v>0.84924510979061996</v>
      </c>
      <c r="L172" s="5">
        <f t="shared" si="81"/>
        <v>0.57406940785706106</v>
      </c>
      <c r="M172" s="5">
        <v>26.639800000000001</v>
      </c>
      <c r="N172" s="5">
        <v>30.2714</v>
      </c>
      <c r="O172" s="5">
        <f t="shared" si="62"/>
        <v>0.438960328497703</v>
      </c>
      <c r="P172" s="5">
        <f t="shared" si="63"/>
        <v>0.37995601901826015</v>
      </c>
      <c r="Q172" s="5">
        <v>26.639800000000001</v>
      </c>
      <c r="R172" s="5">
        <v>1.885</v>
      </c>
      <c r="S172" s="5">
        <f t="shared" si="64"/>
        <v>0.54870063665405444</v>
      </c>
      <c r="T172" s="5">
        <f t="shared" si="65"/>
        <v>1.7260008057722594E-2</v>
      </c>
      <c r="U172" s="5">
        <v>26.639800000000001</v>
      </c>
      <c r="V172" s="5">
        <v>2.6568000000000001</v>
      </c>
      <c r="W172" s="5">
        <f t="shared" si="66"/>
        <v>0.44590961893188447</v>
      </c>
      <c r="X172" s="5">
        <f t="shared" si="67"/>
        <v>3.6483881067601191E-2</v>
      </c>
      <c r="Y172" s="5">
        <v>36.613100000000003</v>
      </c>
      <c r="Z172" s="5">
        <v>22.354700000000001</v>
      </c>
      <c r="AA172" s="5">
        <f t="shared" si="68"/>
        <v>0.59298327446112098</v>
      </c>
      <c r="AB172" s="5">
        <f t="shared" si="69"/>
        <v>0.43155791505791508</v>
      </c>
      <c r="AC172" s="5">
        <v>36.613100000000003</v>
      </c>
      <c r="AD172" s="5">
        <v>29.244599999999998</v>
      </c>
      <c r="AE172" s="5">
        <f t="shared" si="70"/>
        <v>0.61678919421571143</v>
      </c>
      <c r="AF172" s="5">
        <f t="shared" si="71"/>
        <v>0.59826318212039065</v>
      </c>
      <c r="AG172" s="5">
        <v>38.9146</v>
      </c>
      <c r="AH172" s="5">
        <v>62.571399999999997</v>
      </c>
      <c r="AI172" s="5">
        <f t="shared" si="82"/>
        <v>0.92857211033692844</v>
      </c>
      <c r="AJ172" s="5">
        <f t="shared" si="83"/>
        <v>0.73452852470716945</v>
      </c>
      <c r="AK172" s="5">
        <v>38.9146</v>
      </c>
      <c r="AL172" s="5">
        <v>38.259399999999999</v>
      </c>
      <c r="AM172" s="5">
        <f t="shared" si="74"/>
        <v>0.60357136763868791</v>
      </c>
      <c r="AN172" s="5">
        <f t="shared" si="75"/>
        <v>0.47233827160493824</v>
      </c>
      <c r="AO172" s="5">
        <v>32.01</v>
      </c>
      <c r="AP172" s="5">
        <v>19.013000000000002</v>
      </c>
      <c r="AQ172" s="5">
        <f t="shared" si="76"/>
        <v>0.64258527654654074</v>
      </c>
      <c r="AR172" s="5">
        <f t="shared" si="77"/>
        <v>0.37844045827660611</v>
      </c>
      <c r="AS172" s="5">
        <v>32.01</v>
      </c>
      <c r="AT172" s="5">
        <v>11.2309</v>
      </c>
      <c r="AU172" s="5">
        <f t="shared" si="78"/>
        <v>0.46944363376650416</v>
      </c>
      <c r="AV172" s="5">
        <f t="shared" si="79"/>
        <v>0.18893116929433218</v>
      </c>
    </row>
    <row r="173" spans="1:48" ht="20" customHeight="1" x14ac:dyDescent="0.15">
      <c r="A173" s="25">
        <v>26.0258</v>
      </c>
      <c r="B173" s="4">
        <v>32.173400000000001</v>
      </c>
      <c r="C173" s="5">
        <f t="shared" si="56"/>
        <v>0.58419304152637486</v>
      </c>
      <c r="D173" s="5">
        <f t="shared" si="57"/>
        <v>0.41584946728552796</v>
      </c>
      <c r="E173" s="5">
        <v>26.0258</v>
      </c>
      <c r="F173" s="5">
        <v>25.665400000000002</v>
      </c>
      <c r="G173" s="5">
        <f t="shared" si="58"/>
        <v>0.63433003158756784</v>
      </c>
      <c r="H173" s="5">
        <f t="shared" si="59"/>
        <v>0.27548742212623817</v>
      </c>
      <c r="I173" s="5">
        <v>26.797499999999999</v>
      </c>
      <c r="J173" s="5">
        <v>37.774999999999999</v>
      </c>
      <c r="K173" s="5">
        <f t="shared" si="80"/>
        <v>0.85427239805156718</v>
      </c>
      <c r="L173" s="5">
        <f t="shared" si="81"/>
        <v>0.61807680350802563</v>
      </c>
      <c r="M173" s="5">
        <v>26.797499999999999</v>
      </c>
      <c r="N173" s="5">
        <v>39.767400000000002</v>
      </c>
      <c r="O173" s="5">
        <f t="shared" si="62"/>
        <v>0.44155884814890489</v>
      </c>
      <c r="P173" s="5">
        <f t="shared" si="63"/>
        <v>0.49914648779728588</v>
      </c>
      <c r="Q173" s="5">
        <v>26.797499999999999</v>
      </c>
      <c r="R173" s="5">
        <v>3.169</v>
      </c>
      <c r="S173" s="5">
        <f t="shared" si="64"/>
        <v>0.55194878755610111</v>
      </c>
      <c r="T173" s="5">
        <f t="shared" si="65"/>
        <v>2.9016957843460426E-2</v>
      </c>
      <c r="U173" s="5">
        <v>26.797499999999999</v>
      </c>
      <c r="V173" s="5">
        <v>0.9335</v>
      </c>
      <c r="W173" s="5">
        <f t="shared" si="66"/>
        <v>0.44854927639573766</v>
      </c>
      <c r="X173" s="5">
        <f t="shared" si="67"/>
        <v>1.281906917216415E-2</v>
      </c>
      <c r="Y173" s="5">
        <v>36.829700000000003</v>
      </c>
      <c r="Z173" s="5">
        <v>35.679000000000002</v>
      </c>
      <c r="AA173" s="5">
        <f t="shared" si="68"/>
        <v>0.5964913133119224</v>
      </c>
      <c r="AB173" s="5">
        <f t="shared" si="69"/>
        <v>0.68878378378378391</v>
      </c>
      <c r="AC173" s="5">
        <v>36.829700000000003</v>
      </c>
      <c r="AD173" s="5">
        <v>28.387</v>
      </c>
      <c r="AE173" s="5">
        <f t="shared" si="70"/>
        <v>0.62043806687241421</v>
      </c>
      <c r="AF173" s="5">
        <f t="shared" si="71"/>
        <v>0.58071907124226463</v>
      </c>
      <c r="AG173" s="5">
        <v>39.1449</v>
      </c>
      <c r="AH173" s="5">
        <v>61.892899999999997</v>
      </c>
      <c r="AI173" s="5">
        <f t="shared" si="82"/>
        <v>0.93406748114918392</v>
      </c>
      <c r="AJ173" s="5">
        <f t="shared" si="83"/>
        <v>0.72656358219327632</v>
      </c>
      <c r="AK173" s="5">
        <v>39.1449</v>
      </c>
      <c r="AL173" s="5">
        <v>33.545900000000003</v>
      </c>
      <c r="AM173" s="5">
        <f t="shared" si="74"/>
        <v>0.60714335568346256</v>
      </c>
      <c r="AN173" s="5">
        <f t="shared" si="75"/>
        <v>0.41414691358024697</v>
      </c>
      <c r="AO173" s="5">
        <v>32.1995</v>
      </c>
      <c r="AP173" s="5">
        <v>16.9621</v>
      </c>
      <c r="AQ173" s="5">
        <f t="shared" si="76"/>
        <v>0.64638939744330959</v>
      </c>
      <c r="AR173" s="5">
        <f t="shared" si="77"/>
        <v>0.3376187291502456</v>
      </c>
      <c r="AS173" s="5">
        <v>32.1995</v>
      </c>
      <c r="AT173" s="5">
        <v>16.351900000000001</v>
      </c>
      <c r="AU173" s="5">
        <f t="shared" si="78"/>
        <v>0.4722227518108264</v>
      </c>
      <c r="AV173" s="5">
        <f t="shared" si="79"/>
        <v>0.27507889725525031</v>
      </c>
    </row>
    <row r="174" spans="1:48" ht="20" customHeight="1" x14ac:dyDescent="0.15">
      <c r="A174" s="25">
        <v>26.178899999999999</v>
      </c>
      <c r="B174" s="4">
        <v>36.6935</v>
      </c>
      <c r="C174" s="5">
        <f t="shared" si="56"/>
        <v>0.58762962962962961</v>
      </c>
      <c r="D174" s="5">
        <f t="shared" si="57"/>
        <v>0.47427292197410031</v>
      </c>
      <c r="E174" s="5">
        <v>26.178899999999999</v>
      </c>
      <c r="F174" s="5">
        <v>22.9131</v>
      </c>
      <c r="G174" s="5">
        <f t="shared" si="58"/>
        <v>0.63806155676012943</v>
      </c>
      <c r="H174" s="5">
        <f t="shared" si="59"/>
        <v>0.2459447681283248</v>
      </c>
      <c r="I174" s="5">
        <v>26.955100000000002</v>
      </c>
      <c r="J174" s="5">
        <v>39.505499999999998</v>
      </c>
      <c r="K174" s="5">
        <f t="shared" si="80"/>
        <v>0.85929649843156264</v>
      </c>
      <c r="L174" s="5">
        <f t="shared" si="81"/>
        <v>0.64639134774285389</v>
      </c>
      <c r="M174" s="5">
        <v>26.955100000000002</v>
      </c>
      <c r="N174" s="5">
        <v>34.4026</v>
      </c>
      <c r="O174" s="5">
        <f t="shared" si="62"/>
        <v>0.44415572003875536</v>
      </c>
      <c r="P174" s="5">
        <f t="shared" si="63"/>
        <v>0.43180939566315385</v>
      </c>
      <c r="Q174" s="5">
        <v>26.955100000000002</v>
      </c>
      <c r="R174" s="5">
        <v>3.2469999999999999</v>
      </c>
      <c r="S174" s="5">
        <f t="shared" si="64"/>
        <v>0.55519487875561013</v>
      </c>
      <c r="T174" s="5">
        <f t="shared" si="65"/>
        <v>2.9731165073435151E-2</v>
      </c>
      <c r="U174" s="5">
        <v>26.955100000000002</v>
      </c>
      <c r="V174" s="5">
        <v>0.50609999999999999</v>
      </c>
      <c r="W174" s="5">
        <f t="shared" si="66"/>
        <v>0.45118726001211867</v>
      </c>
      <c r="X174" s="5">
        <f t="shared" si="67"/>
        <v>6.9498992051765136E-3</v>
      </c>
      <c r="Y174" s="5">
        <v>37.046399999999998</v>
      </c>
      <c r="Z174" s="5">
        <v>30.2</v>
      </c>
      <c r="AA174" s="5">
        <f t="shared" si="68"/>
        <v>0.60000097175591438</v>
      </c>
      <c r="AB174" s="5">
        <f t="shared" si="69"/>
        <v>0.58301158301158307</v>
      </c>
      <c r="AC174" s="5">
        <v>37.046399999999998</v>
      </c>
      <c r="AD174" s="5">
        <v>27.3721</v>
      </c>
      <c r="AE174" s="5">
        <f t="shared" si="70"/>
        <v>0.62408862414253174</v>
      </c>
      <c r="AF174" s="5">
        <f t="shared" si="71"/>
        <v>0.55995703984043366</v>
      </c>
      <c r="AG174" s="5">
        <v>39.375100000000003</v>
      </c>
      <c r="AH174" s="5">
        <v>59.725200000000001</v>
      </c>
      <c r="AI174" s="5">
        <f t="shared" si="82"/>
        <v>0.93956046578218966</v>
      </c>
      <c r="AJ174" s="5">
        <f t="shared" si="83"/>
        <v>0.70111685280880143</v>
      </c>
      <c r="AK174" s="5">
        <v>39.375100000000003</v>
      </c>
      <c r="AL174" s="5">
        <v>35.847999999999999</v>
      </c>
      <c r="AM174" s="5">
        <f t="shared" si="74"/>
        <v>0.6107137927130204</v>
      </c>
      <c r="AN174" s="5">
        <f t="shared" si="75"/>
        <v>0.44256790123456791</v>
      </c>
      <c r="AO174" s="5">
        <v>32.3889</v>
      </c>
      <c r="AP174" s="5">
        <v>12.706300000000001</v>
      </c>
      <c r="AQ174" s="5">
        <f t="shared" si="76"/>
        <v>0.65019151088841776</v>
      </c>
      <c r="AR174" s="5">
        <f t="shared" si="77"/>
        <v>0.25291000867827484</v>
      </c>
      <c r="AS174" s="5">
        <v>32.3889</v>
      </c>
      <c r="AT174" s="5">
        <v>17.225000000000001</v>
      </c>
      <c r="AU174" s="5">
        <f t="shared" si="78"/>
        <v>0.47500040330209087</v>
      </c>
      <c r="AV174" s="5">
        <f t="shared" si="79"/>
        <v>0.28976657178809107</v>
      </c>
    </row>
    <row r="175" spans="1:48" ht="20" customHeight="1" x14ac:dyDescent="0.15">
      <c r="A175" s="25">
        <v>26.331900000000001</v>
      </c>
      <c r="B175" s="4">
        <v>30.649699999999999</v>
      </c>
      <c r="C175" s="5">
        <f t="shared" si="56"/>
        <v>0.59106397306397307</v>
      </c>
      <c r="D175" s="5">
        <f t="shared" si="57"/>
        <v>0.39615525301837062</v>
      </c>
      <c r="E175" s="5">
        <v>26.331900000000001</v>
      </c>
      <c r="F175" s="5">
        <v>30.6554</v>
      </c>
      <c r="G175" s="5">
        <f t="shared" si="58"/>
        <v>0.64179064462036428</v>
      </c>
      <c r="H175" s="5">
        <f t="shared" si="59"/>
        <v>0.32904911360230821</v>
      </c>
      <c r="I175" s="5">
        <v>27.1127</v>
      </c>
      <c r="J175" s="5">
        <v>35.386699999999998</v>
      </c>
      <c r="K175" s="5">
        <f t="shared" si="80"/>
        <v>0.86432059881155798</v>
      </c>
      <c r="L175" s="5">
        <f t="shared" si="81"/>
        <v>0.57899929643143477</v>
      </c>
      <c r="M175" s="5">
        <v>27.1127</v>
      </c>
      <c r="N175" s="5">
        <v>41.335099999999997</v>
      </c>
      <c r="O175" s="5">
        <f t="shared" si="62"/>
        <v>0.44675259192860578</v>
      </c>
      <c r="P175" s="5">
        <f t="shared" si="63"/>
        <v>0.51882370956485935</v>
      </c>
      <c r="Q175" s="5">
        <v>27.1127</v>
      </c>
      <c r="R175" s="5">
        <v>1.1259999999999999</v>
      </c>
      <c r="S175" s="5">
        <f t="shared" si="64"/>
        <v>0.55844096995511905</v>
      </c>
      <c r="T175" s="5">
        <f t="shared" si="65"/>
        <v>1.0310222319891586E-2</v>
      </c>
      <c r="U175" s="5">
        <v>27.1127</v>
      </c>
      <c r="V175" s="5">
        <v>1.8552999999999999</v>
      </c>
      <c r="W175" s="5">
        <f t="shared" si="66"/>
        <v>0.45382524362849957</v>
      </c>
      <c r="X175" s="5">
        <f t="shared" si="67"/>
        <v>2.5477470846401871E-2</v>
      </c>
      <c r="Y175" s="5">
        <v>37.262999999999998</v>
      </c>
      <c r="Z175" s="5">
        <v>33.8172</v>
      </c>
      <c r="AA175" s="5">
        <f t="shared" si="68"/>
        <v>0.6035090106067158</v>
      </c>
      <c r="AB175" s="5">
        <f t="shared" si="69"/>
        <v>0.65284169884169885</v>
      </c>
      <c r="AC175" s="5">
        <v>37.262999999999998</v>
      </c>
      <c r="AD175" s="5">
        <v>27.8309</v>
      </c>
      <c r="AE175" s="5">
        <f t="shared" si="70"/>
        <v>0.62773749679923452</v>
      </c>
      <c r="AF175" s="5">
        <f t="shared" si="71"/>
        <v>0.56934281184472968</v>
      </c>
      <c r="AG175" s="5">
        <v>39.605400000000003</v>
      </c>
      <c r="AH175" s="5">
        <v>72.652100000000004</v>
      </c>
      <c r="AI175" s="5">
        <f t="shared" si="82"/>
        <v>0.94505583659444503</v>
      </c>
      <c r="AJ175" s="5">
        <f t="shared" si="83"/>
        <v>0.8528663227908877</v>
      </c>
      <c r="AK175" s="5">
        <v>39.605400000000003</v>
      </c>
      <c r="AL175" s="5">
        <v>36.857100000000003</v>
      </c>
      <c r="AM175" s="5">
        <f t="shared" si="74"/>
        <v>0.61428578075779505</v>
      </c>
      <c r="AN175" s="5">
        <f t="shared" si="75"/>
        <v>0.45502592592592594</v>
      </c>
      <c r="AO175" s="5">
        <v>32.578299999999999</v>
      </c>
      <c r="AP175" s="5">
        <v>20.538900000000002</v>
      </c>
      <c r="AQ175" s="5">
        <f t="shared" si="76"/>
        <v>0.65399362433352604</v>
      </c>
      <c r="AR175" s="5">
        <f t="shared" si="77"/>
        <v>0.40881242983734206</v>
      </c>
      <c r="AS175" s="5">
        <v>32.578299999999999</v>
      </c>
      <c r="AT175" s="5">
        <v>12.330399999999999</v>
      </c>
      <c r="AU175" s="5">
        <f t="shared" si="78"/>
        <v>0.47777805479335533</v>
      </c>
      <c r="AV175" s="5">
        <f t="shared" si="79"/>
        <v>0.20742744480556619</v>
      </c>
    </row>
    <row r="176" spans="1:48" ht="20" customHeight="1" x14ac:dyDescent="0.15">
      <c r="A176" s="25">
        <v>26.484999999999999</v>
      </c>
      <c r="B176" s="4">
        <v>31.501799999999999</v>
      </c>
      <c r="C176" s="5">
        <f t="shared" si="56"/>
        <v>0.59450056116722783</v>
      </c>
      <c r="D176" s="5">
        <f t="shared" si="57"/>
        <v>0.40716886460663915</v>
      </c>
      <c r="E176" s="5">
        <v>26.484999999999999</v>
      </c>
      <c r="F176" s="5">
        <v>25.663599999999999</v>
      </c>
      <c r="G176" s="5">
        <f t="shared" si="58"/>
        <v>0.64552216979292598</v>
      </c>
      <c r="H176" s="5">
        <f t="shared" si="59"/>
        <v>0.27546810127560545</v>
      </c>
      <c r="I176" s="5">
        <v>27.270399999999999</v>
      </c>
      <c r="J176" s="5">
        <v>38.955100000000002</v>
      </c>
      <c r="K176" s="5">
        <f t="shared" si="80"/>
        <v>0.8693478870725051</v>
      </c>
      <c r="L176" s="5">
        <f t="shared" si="81"/>
        <v>0.63738567010815328</v>
      </c>
      <c r="M176" s="5">
        <v>27.270399999999999</v>
      </c>
      <c r="N176" s="5">
        <v>40.436399999999999</v>
      </c>
      <c r="O176" s="5">
        <f t="shared" si="62"/>
        <v>0.44935111157980762</v>
      </c>
      <c r="P176" s="5">
        <f t="shared" si="63"/>
        <v>0.50754354167398841</v>
      </c>
      <c r="Q176" s="5">
        <v>27.270399999999999</v>
      </c>
      <c r="R176" s="5">
        <v>2.5779999999999998</v>
      </c>
      <c r="S176" s="5">
        <f t="shared" si="64"/>
        <v>0.56168912085716582</v>
      </c>
      <c r="T176" s="5">
        <f t="shared" si="65"/>
        <v>2.3605464600959598E-2</v>
      </c>
      <c r="U176" s="5">
        <v>27.270399999999999</v>
      </c>
      <c r="V176" s="5">
        <v>1.9129</v>
      </c>
      <c r="W176" s="5">
        <f t="shared" si="66"/>
        <v>0.45646490109235283</v>
      </c>
      <c r="X176" s="5">
        <f t="shared" si="67"/>
        <v>2.6268449297731977E-2</v>
      </c>
      <c r="Y176" s="5">
        <v>37.479700000000001</v>
      </c>
      <c r="Z176" s="5">
        <v>25.070799999999998</v>
      </c>
      <c r="AA176" s="5">
        <f t="shared" si="68"/>
        <v>0.60701866905070789</v>
      </c>
      <c r="AB176" s="5">
        <f t="shared" si="69"/>
        <v>0.48399227799227801</v>
      </c>
      <c r="AC176" s="5">
        <v>37.479700000000001</v>
      </c>
      <c r="AD176" s="5">
        <v>34.944099999999999</v>
      </c>
      <c r="AE176" s="5">
        <f t="shared" si="70"/>
        <v>0.63138805406935217</v>
      </c>
      <c r="AF176" s="5">
        <f t="shared" si="71"/>
        <v>0.71485910090523186</v>
      </c>
      <c r="AG176" s="5">
        <v>39.835599999999999</v>
      </c>
      <c r="AH176" s="5">
        <v>54.945799999999998</v>
      </c>
      <c r="AI176" s="5">
        <f t="shared" si="82"/>
        <v>0.95054882122745055</v>
      </c>
      <c r="AJ176" s="5">
        <f t="shared" si="83"/>
        <v>0.64501125774483536</v>
      </c>
      <c r="AK176" s="5">
        <v>39.835599999999999</v>
      </c>
      <c r="AL176" s="5">
        <v>35.188299999999998</v>
      </c>
      <c r="AM176" s="5">
        <f t="shared" si="74"/>
        <v>0.61785621778735267</v>
      </c>
      <c r="AN176" s="5">
        <f t="shared" si="75"/>
        <v>0.43442345679012345</v>
      </c>
      <c r="AO176" s="5">
        <v>32.767699999999998</v>
      </c>
      <c r="AP176" s="5">
        <v>25.221</v>
      </c>
      <c r="AQ176" s="5">
        <f t="shared" si="76"/>
        <v>0.6577957377786342</v>
      </c>
      <c r="AR176" s="5">
        <f t="shared" si="77"/>
        <v>0.50200635345259992</v>
      </c>
      <c r="AS176" s="5">
        <v>32.767699999999998</v>
      </c>
      <c r="AT176" s="5">
        <v>18.095400000000001</v>
      </c>
      <c r="AU176" s="5">
        <f t="shared" si="78"/>
        <v>0.4805557062846198</v>
      </c>
      <c r="AV176" s="5">
        <f t="shared" si="79"/>
        <v>0.30440882572622485</v>
      </c>
    </row>
    <row r="177" spans="1:48" ht="20" customHeight="1" x14ac:dyDescent="0.15">
      <c r="A177" s="25">
        <v>26.638100000000001</v>
      </c>
      <c r="B177" s="4">
        <v>29.910299999999999</v>
      </c>
      <c r="C177" s="5">
        <f t="shared" si="56"/>
        <v>0.59793714927048269</v>
      </c>
      <c r="D177" s="5">
        <f t="shared" si="57"/>
        <v>0.38659831790703891</v>
      </c>
      <c r="E177" s="5">
        <v>26.638100000000001</v>
      </c>
      <c r="F177" s="5">
        <v>24.082899999999999</v>
      </c>
      <c r="G177" s="5">
        <f t="shared" si="58"/>
        <v>0.64925369496548779</v>
      </c>
      <c r="H177" s="5">
        <f t="shared" si="59"/>
        <v>0.25850117427836622</v>
      </c>
      <c r="I177" s="5">
        <v>27.428000000000001</v>
      </c>
      <c r="J177" s="5">
        <v>37.212000000000003</v>
      </c>
      <c r="K177" s="5">
        <f t="shared" si="80"/>
        <v>0.87437198745250055</v>
      </c>
      <c r="L177" s="5">
        <f t="shared" si="81"/>
        <v>0.60886496392165856</v>
      </c>
      <c r="M177" s="5">
        <v>27.428000000000001</v>
      </c>
      <c r="N177" s="5">
        <v>37.472700000000003</v>
      </c>
      <c r="O177" s="5">
        <f t="shared" si="62"/>
        <v>0.45194798346965814</v>
      </c>
      <c r="P177" s="5">
        <f t="shared" si="63"/>
        <v>0.47034421645069463</v>
      </c>
      <c r="Q177" s="5">
        <v>27.428000000000001</v>
      </c>
      <c r="R177" s="5">
        <v>2.8580000000000001</v>
      </c>
      <c r="S177" s="5">
        <f t="shared" si="64"/>
        <v>0.56493521205667485</v>
      </c>
      <c r="T177" s="5">
        <f t="shared" si="65"/>
        <v>2.6169285426509908E-2</v>
      </c>
      <c r="U177" s="5">
        <v>27.428000000000001</v>
      </c>
      <c r="V177" s="5">
        <v>1.5408999999999999</v>
      </c>
      <c r="W177" s="5">
        <f t="shared" si="66"/>
        <v>0.45910288470873378</v>
      </c>
      <c r="X177" s="5">
        <f t="shared" si="67"/>
        <v>2.1160046799558369E-2</v>
      </c>
      <c r="Y177" s="5">
        <v>37.696300000000001</v>
      </c>
      <c r="Z177" s="5">
        <v>22.546800000000001</v>
      </c>
      <c r="AA177" s="5">
        <f t="shared" si="68"/>
        <v>0.61052670790150931</v>
      </c>
      <c r="AB177" s="5">
        <f t="shared" si="69"/>
        <v>0.4352664092664093</v>
      </c>
      <c r="AC177" s="5">
        <v>37.696300000000001</v>
      </c>
      <c r="AD177" s="5">
        <v>34.4375</v>
      </c>
      <c r="AE177" s="5">
        <f t="shared" si="70"/>
        <v>0.63503692672605494</v>
      </c>
      <c r="AF177" s="5">
        <f t="shared" si="71"/>
        <v>0.7044954738403314</v>
      </c>
      <c r="AG177" s="5">
        <v>40.065899999999999</v>
      </c>
      <c r="AH177" s="5">
        <v>61.195799999999998</v>
      </c>
      <c r="AI177" s="5">
        <f t="shared" si="82"/>
        <v>0.95604419203970592</v>
      </c>
      <c r="AJ177" s="5">
        <f t="shared" si="83"/>
        <v>0.71838029342918652</v>
      </c>
      <c r="AK177" s="5">
        <v>40.065899999999999</v>
      </c>
      <c r="AL177" s="5">
        <v>36.094900000000003</v>
      </c>
      <c r="AM177" s="5">
        <f t="shared" si="74"/>
        <v>0.62142820583212743</v>
      </c>
      <c r="AN177" s="5">
        <f t="shared" si="75"/>
        <v>0.4456160493827161</v>
      </c>
      <c r="AO177" s="5">
        <v>32.957099999999997</v>
      </c>
      <c r="AP177" s="5">
        <v>20.6187</v>
      </c>
      <c r="AQ177" s="5">
        <f t="shared" si="76"/>
        <v>0.66159785122374248</v>
      </c>
      <c r="AR177" s="5">
        <f t="shared" si="77"/>
        <v>0.41040079298731696</v>
      </c>
      <c r="AS177" s="5">
        <v>32.957099999999997</v>
      </c>
      <c r="AT177" s="5">
        <v>13.2</v>
      </c>
      <c r="AU177" s="5">
        <f t="shared" si="78"/>
        <v>0.48333335777588426</v>
      </c>
      <c r="AV177" s="5">
        <f t="shared" si="79"/>
        <v>0.22205624078971273</v>
      </c>
    </row>
    <row r="178" spans="1:48" ht="20" customHeight="1" x14ac:dyDescent="0.15">
      <c r="A178" s="25">
        <v>26.7912</v>
      </c>
      <c r="B178" s="4">
        <v>30.776700000000002</v>
      </c>
      <c r="C178" s="5">
        <f t="shared" si="56"/>
        <v>0.60137373737373745</v>
      </c>
      <c r="D178" s="5">
        <f t="shared" si="57"/>
        <v>0.39779676067206166</v>
      </c>
      <c r="E178" s="5">
        <v>26.7912</v>
      </c>
      <c r="F178" s="5">
        <v>20.861799999999999</v>
      </c>
      <c r="G178" s="5">
        <f t="shared" si="58"/>
        <v>0.65298522013804938</v>
      </c>
      <c r="H178" s="5">
        <f t="shared" si="59"/>
        <v>0.22392651207123809</v>
      </c>
      <c r="I178" s="5">
        <v>27.585599999999999</v>
      </c>
      <c r="J178" s="5">
        <v>35.384</v>
      </c>
      <c r="K178" s="5">
        <f t="shared" si="80"/>
        <v>0.87939608783249601</v>
      </c>
      <c r="L178" s="5">
        <f t="shared" si="81"/>
        <v>0.57895511887036344</v>
      </c>
      <c r="M178" s="5">
        <v>27.585599999999999</v>
      </c>
      <c r="N178" s="5">
        <v>31.933900000000001</v>
      </c>
      <c r="O178" s="5">
        <f t="shared" si="62"/>
        <v>0.45454485535950856</v>
      </c>
      <c r="P178" s="5">
        <f t="shared" si="63"/>
        <v>0.4008231372096176</v>
      </c>
      <c r="Q178" s="5">
        <v>27.585599999999999</v>
      </c>
      <c r="R178" s="5">
        <v>2.3969999999999998</v>
      </c>
      <c r="S178" s="5">
        <f t="shared" si="64"/>
        <v>0.56818130325618377</v>
      </c>
      <c r="T178" s="5">
        <f t="shared" si="65"/>
        <v>2.1948137567300293E-2</v>
      </c>
      <c r="U178" s="5">
        <v>27.585599999999999</v>
      </c>
      <c r="V178" s="5">
        <v>2.1206999999999998</v>
      </c>
      <c r="W178" s="5">
        <f t="shared" si="66"/>
        <v>0.46174086832511468</v>
      </c>
      <c r="X178" s="5">
        <f t="shared" si="67"/>
        <v>2.9122013919023578E-2</v>
      </c>
      <c r="Y178" s="5">
        <v>37.9129</v>
      </c>
      <c r="Z178" s="5">
        <v>23.033899999999999</v>
      </c>
      <c r="AA178" s="5">
        <f t="shared" si="68"/>
        <v>0.61403474675231084</v>
      </c>
      <c r="AB178" s="5">
        <f t="shared" si="69"/>
        <v>0.44466988416988418</v>
      </c>
      <c r="AC178" s="5">
        <v>37.9129</v>
      </c>
      <c r="AD178" s="5">
        <v>31.825199999999999</v>
      </c>
      <c r="AE178" s="5">
        <f t="shared" si="70"/>
        <v>0.63868579938275771</v>
      </c>
      <c r="AF178" s="5">
        <f t="shared" si="71"/>
        <v>0.6510550810617296</v>
      </c>
      <c r="AG178" s="5">
        <v>40.296199999999999</v>
      </c>
      <c r="AH178" s="5">
        <v>68.171599999999998</v>
      </c>
      <c r="AI178" s="5">
        <f t="shared" si="82"/>
        <v>0.9615395628519614</v>
      </c>
      <c r="AJ178" s="5">
        <f t="shared" si="83"/>
        <v>0.80026952848948996</v>
      </c>
      <c r="AK178" s="5">
        <v>40.296199999999999</v>
      </c>
      <c r="AL178" s="5">
        <v>46.8125</v>
      </c>
      <c r="AM178" s="5">
        <f t="shared" si="74"/>
        <v>0.62500019387690209</v>
      </c>
      <c r="AN178" s="5">
        <f t="shared" si="75"/>
        <v>0.57793209876543206</v>
      </c>
      <c r="AO178" s="5">
        <v>33.146500000000003</v>
      </c>
      <c r="AP178" s="5">
        <v>16.537199999999999</v>
      </c>
      <c r="AQ178" s="5">
        <f t="shared" si="76"/>
        <v>0.66539996466885087</v>
      </c>
      <c r="AR178" s="5">
        <f t="shared" si="77"/>
        <v>0.32916139202713351</v>
      </c>
      <c r="AS178" s="5">
        <v>33.146500000000003</v>
      </c>
      <c r="AT178" s="5">
        <v>14.148099999999999</v>
      </c>
      <c r="AU178" s="5">
        <f t="shared" si="78"/>
        <v>0.48611100926714879</v>
      </c>
      <c r="AV178" s="5">
        <f t="shared" si="79"/>
        <v>0.23800559850885869</v>
      </c>
    </row>
    <row r="179" spans="1:48" ht="20" customHeight="1" x14ac:dyDescent="0.15">
      <c r="A179" s="25">
        <v>26.944299999999998</v>
      </c>
      <c r="B179" s="4">
        <v>31.500900000000001</v>
      </c>
      <c r="C179" s="5">
        <f t="shared" si="56"/>
        <v>0.60481032547699209</v>
      </c>
      <c r="D179" s="5">
        <f t="shared" si="57"/>
        <v>0.40715723187523506</v>
      </c>
      <c r="E179" s="5">
        <v>26.944299999999998</v>
      </c>
      <c r="F179" s="5">
        <v>21.9374</v>
      </c>
      <c r="G179" s="5">
        <f t="shared" si="58"/>
        <v>0.65671674531061108</v>
      </c>
      <c r="H179" s="5">
        <f t="shared" si="59"/>
        <v>0.23547179370483751</v>
      </c>
      <c r="I179" s="5">
        <v>27.743300000000001</v>
      </c>
      <c r="J179" s="5">
        <v>35.892299999999999</v>
      </c>
      <c r="K179" s="5">
        <f t="shared" si="80"/>
        <v>0.88442337609344324</v>
      </c>
      <c r="L179" s="5">
        <f t="shared" si="81"/>
        <v>0.58727195379354358</v>
      </c>
      <c r="M179" s="5">
        <v>27.743300000000001</v>
      </c>
      <c r="N179" s="5">
        <v>31.693100000000001</v>
      </c>
      <c r="O179" s="5">
        <f t="shared" si="62"/>
        <v>0.45714337501071045</v>
      </c>
      <c r="P179" s="5">
        <f t="shared" si="63"/>
        <v>0.39780069988000621</v>
      </c>
      <c r="Q179" s="5">
        <v>27.743300000000001</v>
      </c>
      <c r="R179" s="5">
        <v>2.694</v>
      </c>
      <c r="S179" s="5">
        <f t="shared" si="64"/>
        <v>0.57142945415823054</v>
      </c>
      <c r="T179" s="5">
        <f t="shared" si="65"/>
        <v>2.4667618942973299E-2</v>
      </c>
      <c r="U179" s="5">
        <v>27.743300000000001</v>
      </c>
      <c r="V179" s="5">
        <v>1.6042000000000001</v>
      </c>
      <c r="W179" s="5">
        <f t="shared" si="66"/>
        <v>0.46438052578896799</v>
      </c>
      <c r="X179" s="5">
        <f t="shared" si="67"/>
        <v>2.2029299160134685E-2</v>
      </c>
      <c r="Y179" s="5">
        <v>38.129600000000003</v>
      </c>
      <c r="Z179" s="5">
        <v>23.2562</v>
      </c>
      <c r="AA179" s="5">
        <f t="shared" si="68"/>
        <v>0.61754440519630294</v>
      </c>
      <c r="AB179" s="5">
        <f t="shared" si="69"/>
        <v>0.44896138996138996</v>
      </c>
      <c r="AC179" s="5">
        <v>38.129600000000003</v>
      </c>
      <c r="AD179" s="5">
        <v>27.866900000000001</v>
      </c>
      <c r="AE179" s="5">
        <f t="shared" si="70"/>
        <v>0.64233635665287536</v>
      </c>
      <c r="AF179" s="5">
        <f t="shared" si="71"/>
        <v>0.57007927172300932</v>
      </c>
      <c r="AG179" s="5">
        <v>40.526400000000002</v>
      </c>
      <c r="AH179" s="5">
        <v>81.920400000000001</v>
      </c>
      <c r="AI179" s="5">
        <f t="shared" si="82"/>
        <v>0.96703254748496714</v>
      </c>
      <c r="AJ179" s="5">
        <f t="shared" si="83"/>
        <v>0.96166732014021117</v>
      </c>
      <c r="AK179" s="5">
        <v>40.526400000000002</v>
      </c>
      <c r="AL179" s="5">
        <v>50.661200000000001</v>
      </c>
      <c r="AM179" s="5">
        <f t="shared" si="74"/>
        <v>0.62857063090645982</v>
      </c>
      <c r="AN179" s="5">
        <f t="shared" si="75"/>
        <v>0.62544691358024695</v>
      </c>
      <c r="AO179" s="5">
        <v>33.335900000000002</v>
      </c>
      <c r="AP179" s="5">
        <v>17.422699999999999</v>
      </c>
      <c r="AQ179" s="5">
        <f t="shared" si="76"/>
        <v>0.66920207811395904</v>
      </c>
      <c r="AR179" s="5">
        <f t="shared" si="77"/>
        <v>0.34678664978782014</v>
      </c>
      <c r="AS179" s="5">
        <v>33.335900000000002</v>
      </c>
      <c r="AT179" s="5">
        <v>12.1511</v>
      </c>
      <c r="AU179" s="5">
        <f t="shared" si="78"/>
        <v>0.48888866075841325</v>
      </c>
      <c r="AV179" s="5">
        <f t="shared" si="79"/>
        <v>0.20441118086817259</v>
      </c>
    </row>
    <row r="180" spans="1:48" ht="20" customHeight="1" x14ac:dyDescent="0.15">
      <c r="A180" s="25">
        <v>27.0974</v>
      </c>
      <c r="B180" s="4">
        <v>34.946399999999997</v>
      </c>
      <c r="C180" s="5">
        <f t="shared" si="56"/>
        <v>0.60824691358024696</v>
      </c>
      <c r="D180" s="5">
        <f t="shared" si="57"/>
        <v>0.45169120526730072</v>
      </c>
      <c r="E180" s="5">
        <v>27.0974</v>
      </c>
      <c r="F180" s="5">
        <v>25.936399999999999</v>
      </c>
      <c r="G180" s="5">
        <f t="shared" si="58"/>
        <v>0.66044827048317289</v>
      </c>
      <c r="H180" s="5">
        <f t="shared" si="59"/>
        <v>0.27839628352704271</v>
      </c>
      <c r="I180" s="5">
        <v>27.9009</v>
      </c>
      <c r="J180" s="5">
        <v>41.611899999999999</v>
      </c>
      <c r="K180" s="5">
        <f t="shared" si="80"/>
        <v>0.88944747647343858</v>
      </c>
      <c r="L180" s="5">
        <f t="shared" si="81"/>
        <v>0.68085639020239863</v>
      </c>
      <c r="M180" s="5">
        <v>27.9009</v>
      </c>
      <c r="N180" s="5">
        <v>25.930399999999999</v>
      </c>
      <c r="O180" s="5">
        <f t="shared" si="62"/>
        <v>0.45974024690056087</v>
      </c>
      <c r="P180" s="5">
        <f t="shared" si="63"/>
        <v>0.32546930619499237</v>
      </c>
      <c r="Q180" s="5">
        <v>27.9009</v>
      </c>
      <c r="R180" s="5">
        <v>3.1379999999999999</v>
      </c>
      <c r="S180" s="5">
        <f t="shared" si="64"/>
        <v>0.57467554535773946</v>
      </c>
      <c r="T180" s="5">
        <f t="shared" si="65"/>
        <v>2.8733106252060211E-2</v>
      </c>
      <c r="U180" s="5">
        <v>27.9009</v>
      </c>
      <c r="V180" s="5">
        <v>1.1145</v>
      </c>
      <c r="W180" s="5">
        <f t="shared" si="66"/>
        <v>0.46701850940534895</v>
      </c>
      <c r="X180" s="5">
        <f t="shared" si="67"/>
        <v>1.5304609097350772E-2</v>
      </c>
      <c r="Y180" s="5">
        <v>38.346200000000003</v>
      </c>
      <c r="Z180" s="5">
        <v>25.0349</v>
      </c>
      <c r="AA180" s="5">
        <f t="shared" si="68"/>
        <v>0.62105244404710436</v>
      </c>
      <c r="AB180" s="5">
        <f t="shared" si="69"/>
        <v>0.48329922779922785</v>
      </c>
      <c r="AC180" s="5">
        <v>38.346200000000003</v>
      </c>
      <c r="AD180" s="5">
        <v>26.520600000000002</v>
      </c>
      <c r="AE180" s="5">
        <f t="shared" si="70"/>
        <v>0.64598522930957814</v>
      </c>
      <c r="AF180" s="5">
        <f t="shared" si="71"/>
        <v>0.54253771799723827</v>
      </c>
      <c r="AG180" s="5">
        <v>40.756700000000002</v>
      </c>
      <c r="AH180" s="5">
        <v>85.040599999999998</v>
      </c>
      <c r="AI180" s="5">
        <f t="shared" si="82"/>
        <v>0.97252791829722252</v>
      </c>
      <c r="AJ180" s="5">
        <f t="shared" si="83"/>
        <v>0.99829549056298117</v>
      </c>
      <c r="AK180" s="5">
        <v>40.756700000000002</v>
      </c>
      <c r="AL180" s="5">
        <v>50.130600000000001</v>
      </c>
      <c r="AM180" s="5">
        <f t="shared" si="74"/>
        <v>0.63214261895123458</v>
      </c>
      <c r="AN180" s="5">
        <f t="shared" si="75"/>
        <v>0.61889629629629628</v>
      </c>
      <c r="AO180" s="5">
        <v>33.525300000000001</v>
      </c>
      <c r="AP180" s="5">
        <v>16.4513</v>
      </c>
      <c r="AQ180" s="5">
        <f t="shared" si="76"/>
        <v>0.67300419155906732</v>
      </c>
      <c r="AR180" s="5">
        <f t="shared" si="77"/>
        <v>0.32745161264639611</v>
      </c>
      <c r="AS180" s="5">
        <v>33.525300000000001</v>
      </c>
      <c r="AT180" s="5">
        <v>12.0533</v>
      </c>
      <c r="AU180" s="5">
        <f t="shared" si="78"/>
        <v>0.49166631224967772</v>
      </c>
      <c r="AV180" s="5">
        <f t="shared" si="79"/>
        <v>0.20276594599323064</v>
      </c>
    </row>
    <row r="181" spans="1:48" ht="20" customHeight="1" x14ac:dyDescent="0.15">
      <c r="A181" s="25">
        <v>27.250499999999999</v>
      </c>
      <c r="B181" s="4">
        <v>26.104399999999998</v>
      </c>
      <c r="C181" s="5">
        <f t="shared" si="56"/>
        <v>0.61168350168350172</v>
      </c>
      <c r="D181" s="5">
        <f t="shared" si="57"/>
        <v>0.33740608185048315</v>
      </c>
      <c r="E181" s="5">
        <v>27.250499999999999</v>
      </c>
      <c r="F181" s="5">
        <v>26.206299999999999</v>
      </c>
      <c r="G181" s="5">
        <f t="shared" si="58"/>
        <v>0.66417979565573448</v>
      </c>
      <c r="H181" s="5">
        <f t="shared" si="59"/>
        <v>0.28129333774134962</v>
      </c>
      <c r="I181" s="5">
        <v>28.058499999999999</v>
      </c>
      <c r="J181" s="5">
        <v>47.9666</v>
      </c>
      <c r="K181" s="5">
        <f t="shared" si="80"/>
        <v>0.89447157685343393</v>
      </c>
      <c r="L181" s="5">
        <f t="shared" si="81"/>
        <v>0.78483237069882361</v>
      </c>
      <c r="M181" s="5">
        <v>28.058499999999999</v>
      </c>
      <c r="N181" s="5">
        <v>22.857099999999999</v>
      </c>
      <c r="O181" s="5">
        <f t="shared" si="62"/>
        <v>0.46233711879041134</v>
      </c>
      <c r="P181" s="5">
        <f t="shared" si="63"/>
        <v>0.28689432012732391</v>
      </c>
      <c r="Q181" s="5">
        <v>28.058499999999999</v>
      </c>
      <c r="R181" s="5">
        <v>3</v>
      </c>
      <c r="S181" s="5">
        <f t="shared" si="64"/>
        <v>0.57792163655724837</v>
      </c>
      <c r="T181" s="5">
        <f t="shared" si="65"/>
        <v>2.7469508845181848E-2</v>
      </c>
      <c r="U181" s="5">
        <v>28.058499999999999</v>
      </c>
      <c r="V181" s="5">
        <v>1.5422</v>
      </c>
      <c r="W181" s="5">
        <f t="shared" si="66"/>
        <v>0.46965649302172985</v>
      </c>
      <c r="X181" s="5">
        <f t="shared" si="67"/>
        <v>2.1177898743772416E-2</v>
      </c>
      <c r="Y181" s="5">
        <v>38.562899999999999</v>
      </c>
      <c r="Z181" s="5">
        <v>14.6656</v>
      </c>
      <c r="AA181" s="5">
        <f t="shared" si="68"/>
        <v>0.62456210249109634</v>
      </c>
      <c r="AB181" s="5">
        <f t="shared" si="69"/>
        <v>0.28311969111969115</v>
      </c>
      <c r="AC181" s="5">
        <v>38.562899999999999</v>
      </c>
      <c r="AD181" s="5">
        <v>30.6221</v>
      </c>
      <c r="AE181" s="5">
        <f t="shared" si="70"/>
        <v>0.64963578657969567</v>
      </c>
      <c r="AF181" s="5">
        <f t="shared" si="71"/>
        <v>0.62644300107400397</v>
      </c>
      <c r="AG181" s="5">
        <v>40.987000000000002</v>
      </c>
      <c r="AH181" s="5">
        <v>85.1858</v>
      </c>
      <c r="AI181" s="5">
        <f t="shared" si="82"/>
        <v>0.97802328910947789</v>
      </c>
      <c r="AJ181" s="5">
        <f t="shared" si="83"/>
        <v>1</v>
      </c>
      <c r="AK181" s="5">
        <v>40.987000000000002</v>
      </c>
      <c r="AL181" s="5">
        <v>37.936700000000002</v>
      </c>
      <c r="AM181" s="5">
        <f t="shared" si="74"/>
        <v>0.63571460699600923</v>
      </c>
      <c r="AN181" s="5">
        <f t="shared" si="75"/>
        <v>0.46835432098765434</v>
      </c>
      <c r="AO181" s="5">
        <v>33.714700000000001</v>
      </c>
      <c r="AP181" s="5">
        <v>14.1966</v>
      </c>
      <c r="AQ181" s="5">
        <f t="shared" si="76"/>
        <v>0.67680630500417549</v>
      </c>
      <c r="AR181" s="5">
        <f t="shared" si="77"/>
        <v>0.28257338715456087</v>
      </c>
      <c r="AS181" s="5">
        <v>33.714700000000001</v>
      </c>
      <c r="AT181" s="5">
        <v>10.7296</v>
      </c>
      <c r="AU181" s="5">
        <f t="shared" si="78"/>
        <v>0.49444396374094218</v>
      </c>
      <c r="AV181" s="5">
        <f t="shared" si="79"/>
        <v>0.18049807887706831</v>
      </c>
    </row>
    <row r="182" spans="1:48" ht="20" customHeight="1" x14ac:dyDescent="0.15">
      <c r="A182" s="25">
        <v>27.403600000000001</v>
      </c>
      <c r="B182" s="4">
        <v>28.0137</v>
      </c>
      <c r="C182" s="5">
        <f t="shared" si="56"/>
        <v>0.61512008978675647</v>
      </c>
      <c r="D182" s="5">
        <f t="shared" si="57"/>
        <v>0.3620842752614456</v>
      </c>
      <c r="E182" s="5">
        <v>27.403600000000001</v>
      </c>
      <c r="F182" s="5">
        <v>23.487200000000001</v>
      </c>
      <c r="G182" s="5">
        <f t="shared" si="58"/>
        <v>0.6679113208282963</v>
      </c>
      <c r="H182" s="5">
        <f t="shared" si="59"/>
        <v>0.25210704609954959</v>
      </c>
      <c r="I182" s="5">
        <v>28.216200000000001</v>
      </c>
      <c r="J182" s="5">
        <v>42.654800000000002</v>
      </c>
      <c r="K182" s="5">
        <f t="shared" si="80"/>
        <v>0.89949886511438115</v>
      </c>
      <c r="L182" s="5">
        <f t="shared" si="81"/>
        <v>0.69792038221771358</v>
      </c>
      <c r="M182" s="5">
        <v>28.216200000000001</v>
      </c>
      <c r="N182" s="5">
        <v>18.982099999999999</v>
      </c>
      <c r="O182" s="5">
        <f t="shared" si="62"/>
        <v>0.46493563844161323</v>
      </c>
      <c r="P182" s="5">
        <f t="shared" si="63"/>
        <v>0.23825667622265623</v>
      </c>
      <c r="Q182" s="5">
        <v>28.216200000000001</v>
      </c>
      <c r="R182" s="5">
        <v>3.7189999999999999</v>
      </c>
      <c r="S182" s="5">
        <f t="shared" si="64"/>
        <v>0.58116978745929515</v>
      </c>
      <c r="T182" s="5">
        <f t="shared" si="65"/>
        <v>3.4053034465077098E-2</v>
      </c>
      <c r="U182" s="5">
        <v>28.216200000000001</v>
      </c>
      <c r="V182" s="5">
        <v>4.0571999999999999</v>
      </c>
      <c r="W182" s="5">
        <f t="shared" si="66"/>
        <v>0.47229615048558315</v>
      </c>
      <c r="X182" s="5">
        <f t="shared" si="67"/>
        <v>5.5714544665564421E-2</v>
      </c>
      <c r="Y182" s="5">
        <v>38.779499999999999</v>
      </c>
      <c r="Z182" s="5">
        <v>20.4438</v>
      </c>
      <c r="AA182" s="5">
        <f t="shared" si="68"/>
        <v>0.62807014134189776</v>
      </c>
      <c r="AB182" s="5">
        <f t="shared" si="69"/>
        <v>0.39466795366795371</v>
      </c>
      <c r="AC182" s="5">
        <v>38.779499999999999</v>
      </c>
      <c r="AD182" s="5">
        <v>20.119900000000001</v>
      </c>
      <c r="AE182" s="5">
        <f t="shared" si="70"/>
        <v>0.65328465923639845</v>
      </c>
      <c r="AF182" s="5">
        <f t="shared" si="71"/>
        <v>0.4115971973610188</v>
      </c>
      <c r="AG182" s="5">
        <v>41.217199999999998</v>
      </c>
      <c r="AH182" s="5">
        <v>72.2654</v>
      </c>
      <c r="AI182" s="5">
        <f t="shared" si="82"/>
        <v>0.98351627374248352</v>
      </c>
      <c r="AJ182" s="5">
        <f t="shared" si="83"/>
        <v>0.84832683381502549</v>
      </c>
      <c r="AK182" s="5">
        <v>41.217199999999998</v>
      </c>
      <c r="AL182" s="5">
        <v>39.4497</v>
      </c>
      <c r="AM182" s="5">
        <f t="shared" si="74"/>
        <v>0.63928504402556685</v>
      </c>
      <c r="AN182" s="5">
        <f t="shared" si="75"/>
        <v>0.48703333333333332</v>
      </c>
      <c r="AO182" s="5">
        <v>33.9041</v>
      </c>
      <c r="AP182" s="5">
        <v>12.297800000000001</v>
      </c>
      <c r="AQ182" s="5">
        <f t="shared" si="76"/>
        <v>0.68060841844928377</v>
      </c>
      <c r="AR182" s="5">
        <f t="shared" si="77"/>
        <v>0.24477910207721276</v>
      </c>
      <c r="AS182" s="5">
        <v>33.9041</v>
      </c>
      <c r="AT182" s="5">
        <v>8.8712999999999997</v>
      </c>
      <c r="AU182" s="5">
        <f t="shared" si="78"/>
        <v>0.49722161523220665</v>
      </c>
      <c r="AV182" s="5">
        <f t="shared" si="79"/>
        <v>0.14923693400892263</v>
      </c>
    </row>
    <row r="183" spans="1:48" ht="20" customHeight="1" x14ac:dyDescent="0.15">
      <c r="A183" s="25">
        <v>27.556699999999999</v>
      </c>
      <c r="B183" s="4">
        <v>32.190899999999999</v>
      </c>
      <c r="C183" s="5">
        <f t="shared" si="56"/>
        <v>0.61855667789001123</v>
      </c>
      <c r="D183" s="5">
        <f t="shared" si="57"/>
        <v>0.4160756592850523</v>
      </c>
      <c r="E183" s="5">
        <v>27.556699999999999</v>
      </c>
      <c r="F183" s="5">
        <v>23.4542</v>
      </c>
      <c r="G183" s="5">
        <f t="shared" si="58"/>
        <v>0.671642846000858</v>
      </c>
      <c r="H183" s="5">
        <f t="shared" si="59"/>
        <v>0.25175283050461766</v>
      </c>
      <c r="I183" s="5">
        <v>28.373799999999999</v>
      </c>
      <c r="J183" s="5">
        <v>55.839300000000001</v>
      </c>
      <c r="K183" s="5">
        <f t="shared" si="80"/>
        <v>0.9045229654943765</v>
      </c>
      <c r="L183" s="5">
        <f t="shared" si="81"/>
        <v>0.91364595775316204</v>
      </c>
      <c r="M183" s="5">
        <v>28.373799999999999</v>
      </c>
      <c r="N183" s="5">
        <v>14.3748</v>
      </c>
      <c r="O183" s="5">
        <f t="shared" si="62"/>
        <v>0.46753251033146365</v>
      </c>
      <c r="P183" s="5">
        <f t="shared" si="63"/>
        <v>0.18042745899375934</v>
      </c>
      <c r="Q183" s="5">
        <v>28.373799999999999</v>
      </c>
      <c r="R183" s="5">
        <v>3.6429999999999998</v>
      </c>
      <c r="S183" s="5">
        <f t="shared" si="64"/>
        <v>0.58441587865880407</v>
      </c>
      <c r="T183" s="5">
        <f t="shared" si="65"/>
        <v>3.3357140240999152E-2</v>
      </c>
      <c r="U183" s="5">
        <v>28.373799999999999</v>
      </c>
      <c r="V183" s="5">
        <v>3.8942000000000001</v>
      </c>
      <c r="W183" s="5">
        <f t="shared" si="66"/>
        <v>0.47493413410196406</v>
      </c>
      <c r="X183" s="5">
        <f t="shared" si="67"/>
        <v>5.3476185506418458E-2</v>
      </c>
      <c r="Y183" s="5">
        <v>38.996200000000002</v>
      </c>
      <c r="Z183" s="5">
        <v>17.670400000000001</v>
      </c>
      <c r="AA183" s="5">
        <f t="shared" si="68"/>
        <v>0.63157979978588985</v>
      </c>
      <c r="AB183" s="5">
        <f t="shared" si="69"/>
        <v>0.34112741312741318</v>
      </c>
      <c r="AC183" s="5">
        <v>38.996200000000002</v>
      </c>
      <c r="AD183" s="5">
        <v>30.033799999999999</v>
      </c>
      <c r="AE183" s="5">
        <f t="shared" si="70"/>
        <v>0.6569352165065161</v>
      </c>
      <c r="AF183" s="5">
        <f t="shared" si="71"/>
        <v>0.61440801922978572</v>
      </c>
      <c r="AG183" s="5">
        <v>41.447499999999998</v>
      </c>
      <c r="AH183" s="5">
        <v>69.781400000000005</v>
      </c>
      <c r="AI183" s="5">
        <f t="shared" si="82"/>
        <v>0.98901164455473889</v>
      </c>
      <c r="AJ183" s="5">
        <f t="shared" si="83"/>
        <v>0.81916704427263709</v>
      </c>
      <c r="AK183" s="5">
        <v>41.447499999999998</v>
      </c>
      <c r="AL183" s="5">
        <v>38.428600000000003</v>
      </c>
      <c r="AM183" s="5">
        <f t="shared" si="74"/>
        <v>0.64285703207034162</v>
      </c>
      <c r="AN183" s="5">
        <f t="shared" si="75"/>
        <v>0.47442716049382722</v>
      </c>
      <c r="AO183" s="5">
        <v>34.093499999999999</v>
      </c>
      <c r="AP183" s="5">
        <v>12.490600000000001</v>
      </c>
      <c r="AQ183" s="5">
        <f t="shared" si="76"/>
        <v>0.68441053189439194</v>
      </c>
      <c r="AR183" s="5">
        <f t="shared" si="77"/>
        <v>0.24861665114131257</v>
      </c>
      <c r="AS183" s="5">
        <v>34.093499999999999</v>
      </c>
      <c r="AT183" s="5">
        <v>7</v>
      </c>
      <c r="AU183" s="5">
        <f t="shared" si="78"/>
        <v>0.49999926672347111</v>
      </c>
      <c r="AV183" s="5">
        <f t="shared" si="79"/>
        <v>0.11775709738848403</v>
      </c>
    </row>
    <row r="184" spans="1:48" ht="20" customHeight="1" x14ac:dyDescent="0.15">
      <c r="A184" s="25">
        <v>27.709800000000001</v>
      </c>
      <c r="B184" s="4">
        <v>31.788399999999999</v>
      </c>
      <c r="C184" s="5">
        <f t="shared" si="56"/>
        <v>0.6219932659932661</v>
      </c>
      <c r="D184" s="5">
        <f t="shared" si="57"/>
        <v>0.41087324329599223</v>
      </c>
      <c r="E184" s="5">
        <v>27.709800000000001</v>
      </c>
      <c r="F184" s="5">
        <v>25.4391</v>
      </c>
      <c r="G184" s="5">
        <f t="shared" si="58"/>
        <v>0.6753743711734197</v>
      </c>
      <c r="H184" s="5">
        <f t="shared" si="59"/>
        <v>0.27305836184947768</v>
      </c>
      <c r="I184" s="5">
        <v>28.531400000000001</v>
      </c>
      <c r="J184" s="5">
        <v>45.869799999999998</v>
      </c>
      <c r="K184" s="5">
        <f t="shared" si="80"/>
        <v>0.90954706587437206</v>
      </c>
      <c r="L184" s="5">
        <f t="shared" si="81"/>
        <v>0.75052440401197706</v>
      </c>
      <c r="M184" s="5">
        <v>28.531400000000001</v>
      </c>
      <c r="N184" s="5">
        <v>11.689299999999999</v>
      </c>
      <c r="O184" s="5">
        <f t="shared" si="62"/>
        <v>0.47012938222131412</v>
      </c>
      <c r="P184" s="5">
        <f t="shared" si="63"/>
        <v>0.14672000281156961</v>
      </c>
      <c r="Q184" s="5">
        <v>28.531400000000001</v>
      </c>
      <c r="R184" s="5">
        <v>4.57</v>
      </c>
      <c r="S184" s="5">
        <f t="shared" si="64"/>
        <v>0.58766196985831309</v>
      </c>
      <c r="T184" s="5">
        <f t="shared" si="65"/>
        <v>4.1845218474160353E-2</v>
      </c>
      <c r="U184" s="5">
        <v>28.531400000000001</v>
      </c>
      <c r="V184" s="5">
        <v>1.1516999999999999</v>
      </c>
      <c r="W184" s="5">
        <f t="shared" si="66"/>
        <v>0.47757211771834501</v>
      </c>
      <c r="X184" s="5">
        <f t="shared" si="67"/>
        <v>1.581544934716813E-2</v>
      </c>
      <c r="Y184" s="5">
        <v>39.212800000000001</v>
      </c>
      <c r="Z184" s="5">
        <v>17.771899999999999</v>
      </c>
      <c r="AA184" s="5">
        <f t="shared" si="68"/>
        <v>0.63508783863669127</v>
      </c>
      <c r="AB184" s="5">
        <f t="shared" si="69"/>
        <v>0.34308687258687259</v>
      </c>
      <c r="AC184" s="5">
        <v>39.212800000000001</v>
      </c>
      <c r="AD184" s="5">
        <v>36.620199999999997</v>
      </c>
      <c r="AE184" s="5">
        <f t="shared" si="70"/>
        <v>0.66058408916321887</v>
      </c>
      <c r="AF184" s="5">
        <f t="shared" si="71"/>
        <v>0.74914744540479716</v>
      </c>
      <c r="AG184" s="5">
        <v>41.677799999999998</v>
      </c>
      <c r="AH184" s="5">
        <v>63.454900000000002</v>
      </c>
      <c r="AI184" s="5">
        <f t="shared" si="82"/>
        <v>0.99450701536699426</v>
      </c>
      <c r="AJ184" s="5">
        <f t="shared" si="83"/>
        <v>0.74489997159150945</v>
      </c>
      <c r="AK184" s="5">
        <v>41.677799999999998</v>
      </c>
      <c r="AL184" s="5">
        <v>44.147199999999998</v>
      </c>
      <c r="AM184" s="5">
        <f t="shared" si="74"/>
        <v>0.64642902011511627</v>
      </c>
      <c r="AN184" s="5">
        <f t="shared" si="75"/>
        <v>0.54502716049382716</v>
      </c>
      <c r="AO184" s="5">
        <v>34.282899999999998</v>
      </c>
      <c r="AP184" s="5">
        <v>14.348599999999999</v>
      </c>
      <c r="AQ184" s="5">
        <f t="shared" si="76"/>
        <v>0.68821264533950022</v>
      </c>
      <c r="AR184" s="5">
        <f t="shared" si="77"/>
        <v>0.28559884077356068</v>
      </c>
      <c r="AS184" s="5">
        <v>34.282899999999998</v>
      </c>
      <c r="AT184" s="5">
        <v>6.4832999999999998</v>
      </c>
      <c r="AU184" s="5">
        <f t="shared" si="78"/>
        <v>0.50277691821473558</v>
      </c>
      <c r="AV184" s="5">
        <f t="shared" si="79"/>
        <v>0.1090649413569655</v>
      </c>
    </row>
    <row r="185" spans="1:48" ht="20" customHeight="1" x14ac:dyDescent="0.15">
      <c r="A185" s="25">
        <v>27.8629</v>
      </c>
      <c r="B185" s="4">
        <v>32.1905</v>
      </c>
      <c r="C185" s="5">
        <f t="shared" si="56"/>
        <v>0.62542985409652074</v>
      </c>
      <c r="D185" s="5">
        <f t="shared" si="57"/>
        <v>0.41607048918220602</v>
      </c>
      <c r="E185" s="5">
        <v>27.8629</v>
      </c>
      <c r="F185" s="5">
        <v>24.0824</v>
      </c>
      <c r="G185" s="5">
        <f t="shared" si="58"/>
        <v>0.6791058963459814</v>
      </c>
      <c r="H185" s="5">
        <f t="shared" si="59"/>
        <v>0.25849580737541272</v>
      </c>
      <c r="I185" s="5">
        <v>28.6891</v>
      </c>
      <c r="J185" s="5">
        <v>51.469299999999997</v>
      </c>
      <c r="K185" s="5">
        <f t="shared" si="80"/>
        <v>0.91457435413531918</v>
      </c>
      <c r="L185" s="5">
        <f t="shared" si="81"/>
        <v>0.8421437570561382</v>
      </c>
      <c r="M185" s="5">
        <v>28.6891</v>
      </c>
      <c r="N185" s="5">
        <v>7.2515999999999998</v>
      </c>
      <c r="O185" s="5">
        <f t="shared" si="62"/>
        <v>0.47272790187251601</v>
      </c>
      <c r="P185" s="5">
        <f t="shared" si="63"/>
        <v>9.1019545429442156E-2</v>
      </c>
      <c r="Q185" s="5">
        <v>28.6891</v>
      </c>
      <c r="R185" s="5">
        <v>3.8260000000000001</v>
      </c>
      <c r="S185" s="5">
        <f t="shared" si="64"/>
        <v>0.59091012076035976</v>
      </c>
      <c r="T185" s="5">
        <f t="shared" si="65"/>
        <v>3.5032780280555252E-2</v>
      </c>
      <c r="U185" s="5">
        <v>28.6891</v>
      </c>
      <c r="V185" s="5">
        <v>0.71040000000000003</v>
      </c>
      <c r="W185" s="5">
        <f t="shared" si="66"/>
        <v>0.48021177518219826</v>
      </c>
      <c r="X185" s="5">
        <f t="shared" si="67"/>
        <v>9.7554008997379881E-3</v>
      </c>
      <c r="Y185" s="5">
        <v>39.429499999999997</v>
      </c>
      <c r="Z185" s="5">
        <v>17.3873</v>
      </c>
      <c r="AA185" s="5">
        <f t="shared" si="68"/>
        <v>0.63859749708068325</v>
      </c>
      <c r="AB185" s="5">
        <f t="shared" si="69"/>
        <v>0.33566216216216216</v>
      </c>
      <c r="AC185" s="5">
        <v>39.429499999999997</v>
      </c>
      <c r="AD185" s="5">
        <v>39.914400000000001</v>
      </c>
      <c r="AE185" s="5">
        <f t="shared" si="70"/>
        <v>0.66423464643333641</v>
      </c>
      <c r="AF185" s="5">
        <f t="shared" si="71"/>
        <v>0.81653761571114403</v>
      </c>
      <c r="AG185" s="5">
        <v>41.908000000000001</v>
      </c>
      <c r="AH185" s="5">
        <v>75</v>
      </c>
      <c r="AI185" s="5">
        <f t="shared" si="82"/>
        <v>1</v>
      </c>
      <c r="AJ185" s="5">
        <f t="shared" si="83"/>
        <v>0.88042842821221379</v>
      </c>
      <c r="AK185" s="5">
        <v>41.908000000000001</v>
      </c>
      <c r="AL185" s="5">
        <v>38.799999999999997</v>
      </c>
      <c r="AM185" s="5">
        <f t="shared" si="74"/>
        <v>0.64999945714467411</v>
      </c>
      <c r="AN185" s="5">
        <f t="shared" si="75"/>
        <v>0.4790123456790123</v>
      </c>
      <c r="AO185" s="5">
        <v>34.4724</v>
      </c>
      <c r="AP185" s="5">
        <v>17.7807</v>
      </c>
      <c r="AQ185" s="5">
        <f t="shared" si="76"/>
        <v>0.69201676623626907</v>
      </c>
      <c r="AR185" s="5">
        <f t="shared" si="77"/>
        <v>0.35391238923256979</v>
      </c>
      <c r="AS185" s="5">
        <v>34.4724</v>
      </c>
      <c r="AT185" s="5">
        <v>6.0614999999999997</v>
      </c>
      <c r="AU185" s="5">
        <f t="shared" si="78"/>
        <v>0.50555603625905776</v>
      </c>
      <c r="AV185" s="5">
        <f t="shared" si="79"/>
        <v>0.10196923511718513</v>
      </c>
    </row>
    <row r="186" spans="1:48" ht="20" customHeight="1" x14ac:dyDescent="0.15">
      <c r="A186" s="25">
        <v>28.015999999999998</v>
      </c>
      <c r="B186" s="4">
        <v>29.6722</v>
      </c>
      <c r="C186" s="5">
        <f t="shared" si="56"/>
        <v>0.6288664421997755</v>
      </c>
      <c r="D186" s="5">
        <f t="shared" si="57"/>
        <v>0.38352081418779621</v>
      </c>
      <c r="E186" s="5">
        <v>28.015999999999998</v>
      </c>
      <c r="F186" s="5">
        <v>25.559699999999999</v>
      </c>
      <c r="G186" s="5">
        <f t="shared" si="58"/>
        <v>0.6828374215185431</v>
      </c>
      <c r="H186" s="5">
        <f t="shared" si="59"/>
        <v>0.27435285884186528</v>
      </c>
      <c r="I186" s="5">
        <v>28.846699999999998</v>
      </c>
      <c r="J186" s="5">
        <v>51.474299999999999</v>
      </c>
      <c r="K186" s="5">
        <f t="shared" si="80"/>
        <v>0.91959845451531452</v>
      </c>
      <c r="L186" s="5">
        <f t="shared" si="81"/>
        <v>0.84222556735441856</v>
      </c>
      <c r="M186" s="5">
        <v>28.846699999999998</v>
      </c>
      <c r="N186" s="5">
        <v>5.4813000000000001</v>
      </c>
      <c r="O186" s="5">
        <f t="shared" si="62"/>
        <v>0.47532477376236643</v>
      </c>
      <c r="P186" s="5">
        <f t="shared" si="63"/>
        <v>6.8799359363781967E-2</v>
      </c>
      <c r="Q186" s="5">
        <v>28.846699999999998</v>
      </c>
      <c r="R186" s="5">
        <v>3.1539999999999999</v>
      </c>
      <c r="S186" s="5">
        <f t="shared" si="64"/>
        <v>0.59415621195986879</v>
      </c>
      <c r="T186" s="5">
        <f t="shared" si="65"/>
        <v>2.8879610299234516E-2</v>
      </c>
      <c r="U186" s="5">
        <v>28.846699999999998</v>
      </c>
      <c r="V186" s="5">
        <v>1.2683</v>
      </c>
      <c r="W186" s="5">
        <f t="shared" si="66"/>
        <v>0.48284975879857917</v>
      </c>
      <c r="X186" s="5">
        <f t="shared" si="67"/>
        <v>1.7416631420520398E-2</v>
      </c>
      <c r="Y186" s="5">
        <v>39.646099999999997</v>
      </c>
      <c r="Z186" s="5">
        <v>17.295300000000001</v>
      </c>
      <c r="AA186" s="5">
        <f t="shared" si="68"/>
        <v>0.64210553593148467</v>
      </c>
      <c r="AB186" s="5">
        <f t="shared" si="69"/>
        <v>0.33388610038610045</v>
      </c>
      <c r="AC186" s="5">
        <v>39.646099999999997</v>
      </c>
      <c r="AD186" s="5">
        <v>29.9438</v>
      </c>
      <c r="AE186" s="5">
        <f t="shared" si="70"/>
        <v>0.66788351909003918</v>
      </c>
      <c r="AF186" s="5">
        <f t="shared" si="71"/>
        <v>0.61256686953408679</v>
      </c>
      <c r="AG186" s="7"/>
      <c r="AH186" s="7"/>
      <c r="AI186" s="7"/>
      <c r="AJ186" s="7"/>
      <c r="AK186" s="5">
        <v>42.138300000000001</v>
      </c>
      <c r="AL186" s="5">
        <v>37.866100000000003</v>
      </c>
      <c r="AM186" s="5">
        <f t="shared" si="74"/>
        <v>0.65357144518944876</v>
      </c>
      <c r="AN186" s="5">
        <f t="shared" si="75"/>
        <v>0.46748271604938274</v>
      </c>
      <c r="AO186" s="5">
        <v>34.661799999999999</v>
      </c>
      <c r="AP186" s="5">
        <v>15.353899999999999</v>
      </c>
      <c r="AQ186" s="5">
        <f t="shared" si="76"/>
        <v>0.69581887968137723</v>
      </c>
      <c r="AR186" s="5">
        <f t="shared" si="77"/>
        <v>0.3056086336892222</v>
      </c>
      <c r="AS186" s="5">
        <v>34.661799999999999</v>
      </c>
      <c r="AT186" s="5">
        <v>8.0466999999999995</v>
      </c>
      <c r="AU186" s="5">
        <f t="shared" si="78"/>
        <v>0.50833368775032228</v>
      </c>
      <c r="AV186" s="5">
        <f t="shared" si="79"/>
        <v>0.13536514793655918</v>
      </c>
    </row>
    <row r="187" spans="1:48" ht="20" customHeight="1" x14ac:dyDescent="0.15">
      <c r="A187" s="25">
        <v>28.1691</v>
      </c>
      <c r="B187" s="4">
        <v>27.482600000000001</v>
      </c>
      <c r="C187" s="5">
        <f t="shared" si="56"/>
        <v>0.63230303030303037</v>
      </c>
      <c r="D187" s="5">
        <f t="shared" si="57"/>
        <v>0.35521967120730946</v>
      </c>
      <c r="E187" s="5">
        <v>28.1691</v>
      </c>
      <c r="F187" s="5">
        <v>27.495899999999999</v>
      </c>
      <c r="G187" s="5">
        <f t="shared" si="58"/>
        <v>0.6865689466911048</v>
      </c>
      <c r="H187" s="5">
        <f t="shared" si="59"/>
        <v>0.29513565383905299</v>
      </c>
      <c r="I187" s="5">
        <v>29.004300000000001</v>
      </c>
      <c r="J187" s="5">
        <v>54.189900000000002</v>
      </c>
      <c r="K187" s="5">
        <f t="shared" si="80"/>
        <v>0.92462255489530998</v>
      </c>
      <c r="L187" s="5">
        <f t="shared" si="81"/>
        <v>0.88665837655644097</v>
      </c>
      <c r="M187" s="5">
        <v>29.004300000000001</v>
      </c>
      <c r="N187" s="5">
        <v>4.9702000000000002</v>
      </c>
      <c r="O187" s="5">
        <f t="shared" si="62"/>
        <v>0.4779216456522169</v>
      </c>
      <c r="P187" s="5">
        <f t="shared" si="63"/>
        <v>6.2384211028381792E-2</v>
      </c>
      <c r="Q187" s="5">
        <v>29.004300000000001</v>
      </c>
      <c r="R187" s="5">
        <v>2.3450000000000002</v>
      </c>
      <c r="S187" s="5">
        <f t="shared" si="64"/>
        <v>0.5974023031593777</v>
      </c>
      <c r="T187" s="5">
        <f t="shared" si="65"/>
        <v>2.1471999413983811E-2</v>
      </c>
      <c r="U187" s="5">
        <v>29.004300000000001</v>
      </c>
      <c r="V187" s="5">
        <v>1.2410000000000001</v>
      </c>
      <c r="W187" s="5">
        <f t="shared" si="66"/>
        <v>0.48548774241496018</v>
      </c>
      <c r="X187" s="5">
        <f t="shared" si="67"/>
        <v>1.7041740592025401E-2</v>
      </c>
      <c r="Y187" s="5">
        <v>39.8628</v>
      </c>
      <c r="Z187" s="5">
        <v>26.2621</v>
      </c>
      <c r="AA187" s="5">
        <f t="shared" si="68"/>
        <v>0.64561519437547676</v>
      </c>
      <c r="AB187" s="5">
        <f t="shared" si="69"/>
        <v>0.50699034749034755</v>
      </c>
      <c r="AC187" s="5">
        <v>39.8628</v>
      </c>
      <c r="AD187" s="5">
        <v>22.3383</v>
      </c>
      <c r="AE187" s="5">
        <f t="shared" si="70"/>
        <v>0.67153407636015694</v>
      </c>
      <c r="AF187" s="5">
        <f t="shared" si="71"/>
        <v>0.4569794916381118</v>
      </c>
      <c r="AG187" s="7"/>
      <c r="AH187" s="7"/>
      <c r="AI187" s="7"/>
      <c r="AJ187" s="7"/>
      <c r="AK187" s="5">
        <v>42.368499999999997</v>
      </c>
      <c r="AL187" s="5">
        <v>51.016300000000001</v>
      </c>
      <c r="AM187" s="5">
        <f t="shared" si="74"/>
        <v>0.65714188221900638</v>
      </c>
      <c r="AN187" s="5">
        <f t="shared" si="75"/>
        <v>0.62983086419753087</v>
      </c>
      <c r="AO187" s="5">
        <v>34.851199999999999</v>
      </c>
      <c r="AP187" s="5">
        <v>16.031199999999998</v>
      </c>
      <c r="AQ187" s="5">
        <f t="shared" si="76"/>
        <v>0.69962099312648551</v>
      </c>
      <c r="AR187" s="5">
        <f t="shared" si="77"/>
        <v>0.31908981616388399</v>
      </c>
      <c r="AS187" s="5">
        <v>34.851199999999999</v>
      </c>
      <c r="AT187" s="5">
        <v>7.8489000000000004</v>
      </c>
      <c r="AU187" s="5">
        <f t="shared" si="78"/>
        <v>0.51111133924158669</v>
      </c>
      <c r="AV187" s="5">
        <f t="shared" si="79"/>
        <v>0.13203766881321033</v>
      </c>
    </row>
    <row r="188" spans="1:48" ht="20" customHeight="1" x14ac:dyDescent="0.15">
      <c r="A188" s="25">
        <v>28.322099999999999</v>
      </c>
      <c r="B188" s="4">
        <v>30.623799999999999</v>
      </c>
      <c r="C188" s="5">
        <f t="shared" si="56"/>
        <v>0.63573737373737371</v>
      </c>
      <c r="D188" s="5">
        <f t="shared" si="57"/>
        <v>0.39582048885907462</v>
      </c>
      <c r="E188" s="5">
        <v>28.322099999999999</v>
      </c>
      <c r="F188" s="5">
        <v>27.723500000000001</v>
      </c>
      <c r="G188" s="5">
        <f t="shared" si="58"/>
        <v>0.69029803455133953</v>
      </c>
      <c r="H188" s="5">
        <f t="shared" si="59"/>
        <v>0.29757866806349259</v>
      </c>
      <c r="I188" s="5">
        <v>29.161999999999999</v>
      </c>
      <c r="J188" s="5">
        <v>47.109000000000002</v>
      </c>
      <c r="K188" s="5">
        <f t="shared" si="80"/>
        <v>0.92964984315625709</v>
      </c>
      <c r="L188" s="5">
        <f t="shared" si="81"/>
        <v>0.77080026833777837</v>
      </c>
      <c r="M188" s="5">
        <v>29.161999999999999</v>
      </c>
      <c r="N188" s="5">
        <v>5.8331999999999997</v>
      </c>
      <c r="O188" s="5">
        <f t="shared" si="62"/>
        <v>0.48052016530341873</v>
      </c>
      <c r="P188" s="5">
        <f t="shared" si="63"/>
        <v>7.3216285012827786E-2</v>
      </c>
      <c r="Q188" s="5">
        <v>29.161999999999999</v>
      </c>
      <c r="R188" s="5">
        <v>4.3719999999999999</v>
      </c>
      <c r="S188" s="5">
        <f t="shared" si="64"/>
        <v>0.60065045406142448</v>
      </c>
      <c r="T188" s="5">
        <f t="shared" si="65"/>
        <v>4.0032230890378342E-2</v>
      </c>
      <c r="U188" s="5">
        <v>29.161999999999999</v>
      </c>
      <c r="V188" s="5">
        <v>1.4256</v>
      </c>
      <c r="W188" s="5">
        <f t="shared" si="66"/>
        <v>0.48812739987881343</v>
      </c>
      <c r="X188" s="5">
        <f t="shared" si="67"/>
        <v>1.9576716670420151E-2</v>
      </c>
      <c r="Y188" s="5">
        <v>40.0794</v>
      </c>
      <c r="Z188" s="5">
        <v>24.975100000000001</v>
      </c>
      <c r="AA188" s="5">
        <f t="shared" si="68"/>
        <v>0.6491232332262783</v>
      </c>
      <c r="AB188" s="5">
        <f t="shared" si="69"/>
        <v>0.48214478764478769</v>
      </c>
      <c r="AC188" s="5">
        <v>40.0794</v>
      </c>
      <c r="AD188" s="5">
        <v>23.5457</v>
      </c>
      <c r="AE188" s="5">
        <f t="shared" si="70"/>
        <v>0.6751829490168596</v>
      </c>
      <c r="AF188" s="5">
        <f t="shared" si="71"/>
        <v>0.48167953766685417</v>
      </c>
      <c r="AG188" s="7"/>
      <c r="AH188" s="7"/>
      <c r="AI188" s="7"/>
      <c r="AJ188" s="7"/>
      <c r="AK188" s="5">
        <v>42.598799999999997</v>
      </c>
      <c r="AL188" s="5">
        <v>50.5306</v>
      </c>
      <c r="AM188" s="5">
        <f t="shared" si="74"/>
        <v>0.66071387026378114</v>
      </c>
      <c r="AN188" s="5">
        <f t="shared" si="75"/>
        <v>0.62383456790123459</v>
      </c>
      <c r="AO188" s="5">
        <v>35.040599999999998</v>
      </c>
      <c r="AP188" s="5">
        <v>17.439800000000002</v>
      </c>
      <c r="AQ188" s="5">
        <f t="shared" si="76"/>
        <v>0.70342310657159368</v>
      </c>
      <c r="AR188" s="5">
        <f t="shared" si="77"/>
        <v>0.34712701331995766</v>
      </c>
      <c r="AS188" s="5">
        <v>35.040599999999998</v>
      </c>
      <c r="AT188" s="5">
        <v>5.75</v>
      </c>
      <c r="AU188" s="5">
        <f t="shared" si="78"/>
        <v>0.51388899073285121</v>
      </c>
      <c r="AV188" s="5">
        <f t="shared" si="79"/>
        <v>9.6729044283397597E-2</v>
      </c>
    </row>
    <row r="189" spans="1:48" ht="20" customHeight="1" x14ac:dyDescent="0.15">
      <c r="A189" s="25">
        <v>28.475200000000001</v>
      </c>
      <c r="B189" s="4">
        <v>30.791699999999999</v>
      </c>
      <c r="C189" s="5">
        <f t="shared" si="56"/>
        <v>0.63917396184062858</v>
      </c>
      <c r="D189" s="5">
        <f t="shared" si="57"/>
        <v>0.39799063952879676</v>
      </c>
      <c r="E189" s="5">
        <v>28.475200000000001</v>
      </c>
      <c r="F189" s="5">
        <v>32.387599999999999</v>
      </c>
      <c r="G189" s="5">
        <f t="shared" si="58"/>
        <v>0.69402955972390135</v>
      </c>
      <c r="H189" s="5">
        <f t="shared" si="59"/>
        <v>0.34764221219446217</v>
      </c>
      <c r="I189" s="5">
        <v>29.319600000000001</v>
      </c>
      <c r="J189" s="5">
        <v>47.038899999999998</v>
      </c>
      <c r="K189" s="5">
        <f t="shared" si="80"/>
        <v>0.93467394353625266</v>
      </c>
      <c r="L189" s="5">
        <f t="shared" si="81"/>
        <v>0.76965328795588794</v>
      </c>
      <c r="M189" s="5">
        <v>29.319600000000001</v>
      </c>
      <c r="N189" s="5">
        <v>8.7155000000000005</v>
      </c>
      <c r="O189" s="5">
        <f t="shared" si="62"/>
        <v>0.48311703719326921</v>
      </c>
      <c r="P189" s="5">
        <f t="shared" si="63"/>
        <v>0.10939390592287263</v>
      </c>
      <c r="Q189" s="5">
        <v>29.319600000000001</v>
      </c>
      <c r="R189" s="5">
        <v>3.8050000000000002</v>
      </c>
      <c r="S189" s="5">
        <f t="shared" si="64"/>
        <v>0.6038965452609335</v>
      </c>
      <c r="T189" s="5">
        <f t="shared" si="65"/>
        <v>3.4840493718638975E-2</v>
      </c>
      <c r="U189" s="5">
        <v>29.319600000000001</v>
      </c>
      <c r="V189" s="5">
        <v>1.8604000000000001</v>
      </c>
      <c r="W189" s="5">
        <f t="shared" si="66"/>
        <v>0.49076538349519438</v>
      </c>
      <c r="X189" s="5">
        <f t="shared" si="67"/>
        <v>2.5547505396780058E-2</v>
      </c>
      <c r="Y189" s="5">
        <v>40.295999999999999</v>
      </c>
      <c r="Z189" s="5">
        <v>24.728000000000002</v>
      </c>
      <c r="AA189" s="5">
        <f t="shared" si="68"/>
        <v>0.65263127207707972</v>
      </c>
      <c r="AB189" s="5">
        <f t="shared" si="69"/>
        <v>0.47737451737451742</v>
      </c>
      <c r="AC189" s="5">
        <v>40.295999999999999</v>
      </c>
      <c r="AD189" s="5">
        <v>20.6112</v>
      </c>
      <c r="AE189" s="5">
        <f t="shared" si="70"/>
        <v>0.67883182167356237</v>
      </c>
      <c r="AF189" s="5">
        <f t="shared" si="71"/>
        <v>0.42164782897765046</v>
      </c>
      <c r="AG189" s="7"/>
      <c r="AH189" s="7"/>
      <c r="AI189" s="7"/>
      <c r="AJ189" s="7"/>
      <c r="AK189" s="5">
        <v>42.829099999999997</v>
      </c>
      <c r="AL189" s="5">
        <v>42.559199999999997</v>
      </c>
      <c r="AM189" s="5">
        <f t="shared" si="74"/>
        <v>0.6642858583085558</v>
      </c>
      <c r="AN189" s="5">
        <f t="shared" si="75"/>
        <v>0.52542222222222223</v>
      </c>
      <c r="AO189" s="5">
        <v>35.229999999999997</v>
      </c>
      <c r="AP189" s="5">
        <v>17.471</v>
      </c>
      <c r="AQ189" s="5">
        <f t="shared" si="76"/>
        <v>0.70722522001670196</v>
      </c>
      <c r="AR189" s="5">
        <f t="shared" si="77"/>
        <v>0.34774802748385758</v>
      </c>
      <c r="AS189" s="5">
        <v>35.229999999999997</v>
      </c>
      <c r="AT189" s="5">
        <v>5.9066999999999998</v>
      </c>
      <c r="AU189" s="5">
        <f t="shared" si="78"/>
        <v>0.51666664222411562</v>
      </c>
      <c r="AV189" s="5">
        <f t="shared" si="79"/>
        <v>9.9365121020651231E-2</v>
      </c>
    </row>
    <row r="190" spans="1:48" ht="20" customHeight="1" x14ac:dyDescent="0.15">
      <c r="A190" s="25">
        <v>28.628299999999999</v>
      </c>
      <c r="B190" s="4">
        <v>32.588099999999997</v>
      </c>
      <c r="C190" s="5">
        <f t="shared" si="56"/>
        <v>0.64261054994388334</v>
      </c>
      <c r="D190" s="5">
        <f t="shared" si="57"/>
        <v>0.42120957141139925</v>
      </c>
      <c r="E190" s="5">
        <v>28.628299999999999</v>
      </c>
      <c r="F190" s="5">
        <v>27.308499999999999</v>
      </c>
      <c r="G190" s="5">
        <f t="shared" si="58"/>
        <v>0.69776108489646305</v>
      </c>
      <c r="H190" s="5">
        <f t="shared" si="59"/>
        <v>0.29312413861207592</v>
      </c>
      <c r="I190" s="5">
        <v>29.4772</v>
      </c>
      <c r="J190" s="5">
        <v>45.567100000000003</v>
      </c>
      <c r="K190" s="5">
        <f t="shared" si="80"/>
        <v>0.939698043916248</v>
      </c>
      <c r="L190" s="5">
        <f t="shared" si="81"/>
        <v>0.74557160855408489</v>
      </c>
      <c r="M190" s="5">
        <v>29.4772</v>
      </c>
      <c r="N190" s="5">
        <v>6.1420000000000003</v>
      </c>
      <c r="O190" s="5">
        <f t="shared" si="62"/>
        <v>0.48571390908311968</v>
      </c>
      <c r="P190" s="5">
        <f t="shared" si="63"/>
        <v>7.7092234545153307E-2</v>
      </c>
      <c r="Q190" s="5">
        <v>29.4772</v>
      </c>
      <c r="R190" s="5">
        <v>5.51</v>
      </c>
      <c r="S190" s="5">
        <f t="shared" si="64"/>
        <v>0.60714263646044242</v>
      </c>
      <c r="T190" s="5">
        <f t="shared" si="65"/>
        <v>5.0452331245650656E-2</v>
      </c>
      <c r="U190" s="5">
        <v>29.4772</v>
      </c>
      <c r="V190" s="5">
        <v>2.6107</v>
      </c>
      <c r="W190" s="5">
        <f t="shared" si="66"/>
        <v>0.49340336711157529</v>
      </c>
      <c r="X190" s="5">
        <f t="shared" si="67"/>
        <v>3.5850823661241503E-2</v>
      </c>
      <c r="Y190" s="5">
        <v>40.512700000000002</v>
      </c>
      <c r="Z190" s="5">
        <v>25.572900000000001</v>
      </c>
      <c r="AA190" s="5">
        <f t="shared" si="68"/>
        <v>0.65614093052107181</v>
      </c>
      <c r="AB190" s="5">
        <f t="shared" si="69"/>
        <v>0.49368532818532823</v>
      </c>
      <c r="AC190" s="5">
        <v>40.512700000000002</v>
      </c>
      <c r="AD190" s="5">
        <v>33.153300000000002</v>
      </c>
      <c r="AE190" s="5">
        <f t="shared" si="70"/>
        <v>0.68248237894368002</v>
      </c>
      <c r="AF190" s="5">
        <f t="shared" si="71"/>
        <v>0.67822431340459266</v>
      </c>
      <c r="AG190" s="7"/>
      <c r="AH190" s="7"/>
      <c r="AI190" s="7"/>
      <c r="AJ190" s="7"/>
      <c r="AK190" s="5">
        <v>43.0593</v>
      </c>
      <c r="AL190" s="5">
        <v>44.015099999999997</v>
      </c>
      <c r="AM190" s="5">
        <f t="shared" si="74"/>
        <v>0.66785629533811353</v>
      </c>
      <c r="AN190" s="5">
        <f t="shared" si="75"/>
        <v>0.54339629629629627</v>
      </c>
      <c r="AO190" s="5">
        <v>35.419400000000003</v>
      </c>
      <c r="AP190" s="5">
        <v>25.976400000000002</v>
      </c>
      <c r="AQ190" s="5">
        <f t="shared" si="76"/>
        <v>0.71102733346181035</v>
      </c>
      <c r="AR190" s="5">
        <f t="shared" si="77"/>
        <v>0.51704206176702416</v>
      </c>
      <c r="AS190" s="5">
        <v>35.419400000000003</v>
      </c>
      <c r="AT190" s="5">
        <v>4.5358999999999998</v>
      </c>
      <c r="AU190" s="5">
        <f t="shared" si="78"/>
        <v>0.51944429371538026</v>
      </c>
      <c r="AV190" s="5">
        <f t="shared" si="79"/>
        <v>7.6304916863489239E-2</v>
      </c>
    </row>
    <row r="191" spans="1:48" ht="20" customHeight="1" x14ac:dyDescent="0.15">
      <c r="A191" s="25">
        <v>28.781400000000001</v>
      </c>
      <c r="B191" s="4">
        <v>35.513300000000001</v>
      </c>
      <c r="C191" s="5">
        <f t="shared" si="56"/>
        <v>0.64604713804713809</v>
      </c>
      <c r="D191" s="5">
        <f t="shared" si="57"/>
        <v>0.45901853352617816</v>
      </c>
      <c r="E191" s="5">
        <v>28.781400000000001</v>
      </c>
      <c r="F191" s="5">
        <v>28.986000000000001</v>
      </c>
      <c r="G191" s="5">
        <f t="shared" si="58"/>
        <v>0.70149261006902475</v>
      </c>
      <c r="H191" s="5">
        <f t="shared" si="59"/>
        <v>0.31113009802111552</v>
      </c>
      <c r="I191" s="5">
        <v>29.634899999999998</v>
      </c>
      <c r="J191" s="5">
        <v>47.7438</v>
      </c>
      <c r="K191" s="5">
        <f t="shared" si="80"/>
        <v>0.94472533217719512</v>
      </c>
      <c r="L191" s="5">
        <f t="shared" si="81"/>
        <v>0.78118690380745137</v>
      </c>
      <c r="M191" s="5">
        <v>29.634899999999998</v>
      </c>
      <c r="N191" s="5">
        <v>6.66</v>
      </c>
      <c r="O191" s="5">
        <f t="shared" si="62"/>
        <v>0.48831242873432151</v>
      </c>
      <c r="P191" s="5">
        <f t="shared" si="63"/>
        <v>8.3593989265828894E-2</v>
      </c>
      <c r="Q191" s="5">
        <v>29.634899999999998</v>
      </c>
      <c r="R191" s="5">
        <v>6</v>
      </c>
      <c r="S191" s="5">
        <f t="shared" si="64"/>
        <v>0.61039078736248908</v>
      </c>
      <c r="T191" s="5">
        <f t="shared" si="65"/>
        <v>5.4939017690363696E-2</v>
      </c>
      <c r="U191" s="5">
        <v>29.634899999999998</v>
      </c>
      <c r="V191" s="5">
        <v>3.3125</v>
      </c>
      <c r="W191" s="5">
        <f t="shared" si="66"/>
        <v>0.49604302457542854</v>
      </c>
      <c r="X191" s="5">
        <f t="shared" si="67"/>
        <v>4.5488127083871177E-2</v>
      </c>
      <c r="Y191" s="5">
        <v>40.729300000000002</v>
      </c>
      <c r="Z191" s="5">
        <v>24.824200000000001</v>
      </c>
      <c r="AA191" s="5">
        <f t="shared" si="68"/>
        <v>0.65964896937187323</v>
      </c>
      <c r="AB191" s="5">
        <f t="shared" si="69"/>
        <v>0.47923166023166031</v>
      </c>
      <c r="AC191" s="5">
        <v>40.729300000000002</v>
      </c>
      <c r="AD191" s="5">
        <v>36.095599999999997</v>
      </c>
      <c r="AE191" s="5">
        <f t="shared" si="70"/>
        <v>0.6861312516003828</v>
      </c>
      <c r="AF191" s="5">
        <f t="shared" si="71"/>
        <v>0.73841558840075683</v>
      </c>
      <c r="AG191" s="7"/>
      <c r="AH191" s="7"/>
      <c r="AI191" s="7"/>
      <c r="AJ191" s="7"/>
      <c r="AK191" s="5">
        <v>43.2896</v>
      </c>
      <c r="AL191" s="5">
        <v>38.510199999999998</v>
      </c>
      <c r="AM191" s="5">
        <f t="shared" si="74"/>
        <v>0.67142828338288829</v>
      </c>
      <c r="AN191" s="5">
        <f t="shared" si="75"/>
        <v>0.47543456790123456</v>
      </c>
      <c r="AO191" s="5">
        <v>35.608800000000002</v>
      </c>
      <c r="AP191" s="5">
        <v>20.267800000000001</v>
      </c>
      <c r="AQ191" s="5">
        <f t="shared" si="76"/>
        <v>0.71482944690691852</v>
      </c>
      <c r="AR191" s="5">
        <f t="shared" si="77"/>
        <v>0.40341637407345482</v>
      </c>
      <c r="AS191" s="5">
        <v>35.608800000000002</v>
      </c>
      <c r="AT191" s="5">
        <v>1.3822000000000001</v>
      </c>
      <c r="AU191" s="5">
        <f t="shared" si="78"/>
        <v>0.52222194520664467</v>
      </c>
      <c r="AV191" s="5">
        <f t="shared" si="79"/>
        <v>2.3251980001480377E-2</v>
      </c>
    </row>
    <row r="192" spans="1:48" ht="20" customHeight="1" x14ac:dyDescent="0.15">
      <c r="A192" s="25">
        <v>28.9345</v>
      </c>
      <c r="B192" s="4">
        <v>33.164299999999997</v>
      </c>
      <c r="C192" s="5">
        <f t="shared" si="56"/>
        <v>0.64948372615039285</v>
      </c>
      <c r="D192" s="5">
        <f t="shared" si="57"/>
        <v>0.4286571045614524</v>
      </c>
      <c r="E192" s="5">
        <v>28.9345</v>
      </c>
      <c r="F192" s="5">
        <v>28.0672</v>
      </c>
      <c r="G192" s="5">
        <f t="shared" si="58"/>
        <v>0.70522413524158645</v>
      </c>
      <c r="H192" s="5">
        <f t="shared" si="59"/>
        <v>0.30126787715373815</v>
      </c>
      <c r="I192" s="5">
        <v>29.7925</v>
      </c>
      <c r="J192" s="5">
        <v>52.886899999999997</v>
      </c>
      <c r="K192" s="5">
        <f t="shared" si="80"/>
        <v>0.94974943255719058</v>
      </c>
      <c r="L192" s="5">
        <f t="shared" si="81"/>
        <v>0.86533861282458235</v>
      </c>
      <c r="M192" s="5">
        <v>29.7925</v>
      </c>
      <c r="N192" s="5">
        <v>8.3726000000000003</v>
      </c>
      <c r="O192" s="5">
        <f t="shared" si="62"/>
        <v>0.49090930062417198</v>
      </c>
      <c r="P192" s="5">
        <f t="shared" si="63"/>
        <v>0.10508994512418603</v>
      </c>
      <c r="Q192" s="5">
        <v>29.7925</v>
      </c>
      <c r="R192" s="5">
        <v>5.702</v>
      </c>
      <c r="S192" s="5">
        <f t="shared" si="64"/>
        <v>0.61363687856199811</v>
      </c>
      <c r="T192" s="5">
        <f t="shared" si="65"/>
        <v>5.22103798117423E-2</v>
      </c>
      <c r="U192" s="5">
        <v>29.7925</v>
      </c>
      <c r="V192" s="5">
        <v>2.4329000000000001</v>
      </c>
      <c r="W192" s="5">
        <f t="shared" si="66"/>
        <v>0.49868100819180949</v>
      </c>
      <c r="X192" s="5">
        <f t="shared" si="67"/>
        <v>3.3409226983350998E-2</v>
      </c>
      <c r="Y192" s="5">
        <v>40.945999999999998</v>
      </c>
      <c r="Z192" s="5">
        <v>24.339099999999998</v>
      </c>
      <c r="AA192" s="5">
        <f t="shared" si="68"/>
        <v>0.66315862781586521</v>
      </c>
      <c r="AB192" s="5">
        <f t="shared" si="69"/>
        <v>0.46986679536679538</v>
      </c>
      <c r="AC192" s="5">
        <v>40.945999999999998</v>
      </c>
      <c r="AD192" s="5">
        <v>28.519600000000001</v>
      </c>
      <c r="AE192" s="5">
        <f t="shared" si="70"/>
        <v>0.68978180887050045</v>
      </c>
      <c r="AF192" s="5">
        <f t="shared" si="71"/>
        <v>0.58343169846059428</v>
      </c>
      <c r="AG192" s="7"/>
      <c r="AH192" s="7"/>
      <c r="AI192" s="7"/>
      <c r="AJ192" s="7"/>
      <c r="AK192" s="5">
        <v>43.5199</v>
      </c>
      <c r="AL192" s="5">
        <v>42.512500000000003</v>
      </c>
      <c r="AM192" s="5">
        <f t="shared" si="74"/>
        <v>0.67500027142766295</v>
      </c>
      <c r="AN192" s="5">
        <f t="shared" si="75"/>
        <v>0.52484567901234569</v>
      </c>
      <c r="AO192" s="5">
        <v>35.798200000000001</v>
      </c>
      <c r="AP192" s="5">
        <v>19.932500000000001</v>
      </c>
      <c r="AQ192" s="5">
        <f t="shared" si="76"/>
        <v>0.7186315603520268</v>
      </c>
      <c r="AR192" s="5">
        <f t="shared" si="77"/>
        <v>0.39674246224154269</v>
      </c>
      <c r="AS192" s="5">
        <v>35.798200000000001</v>
      </c>
      <c r="AT192" s="5">
        <v>3.9950000000000001</v>
      </c>
      <c r="AU192" s="5">
        <f t="shared" si="78"/>
        <v>0.52499959669790919</v>
      </c>
      <c r="AV192" s="5">
        <f t="shared" si="79"/>
        <v>6.7205657723856241E-2</v>
      </c>
    </row>
    <row r="193" spans="1:48" ht="20" customHeight="1" x14ac:dyDescent="0.15">
      <c r="A193" s="25">
        <v>29.087599999999998</v>
      </c>
      <c r="B193" s="4">
        <v>32.706000000000003</v>
      </c>
      <c r="C193" s="5">
        <f t="shared" si="56"/>
        <v>0.6529203142536476</v>
      </c>
      <c r="D193" s="5">
        <f t="shared" si="57"/>
        <v>0.42273345922533767</v>
      </c>
      <c r="E193" s="5">
        <v>29.087599999999998</v>
      </c>
      <c r="F193" s="5">
        <v>28.622</v>
      </c>
      <c r="G193" s="5">
        <f t="shared" si="58"/>
        <v>0.70895566041414815</v>
      </c>
      <c r="H193" s="5">
        <f t="shared" si="59"/>
        <v>0.30722299267095732</v>
      </c>
      <c r="I193" s="5">
        <v>29.950099999999999</v>
      </c>
      <c r="J193" s="5">
        <v>61.116999999999997</v>
      </c>
      <c r="K193" s="5">
        <f t="shared" si="80"/>
        <v>0.95477353293718592</v>
      </c>
      <c r="L193" s="5">
        <f t="shared" si="81"/>
        <v>1</v>
      </c>
      <c r="M193" s="5">
        <v>29.950099999999999</v>
      </c>
      <c r="N193" s="5">
        <v>8.7226999999999997</v>
      </c>
      <c r="O193" s="5">
        <f t="shared" si="62"/>
        <v>0.4935061725140224</v>
      </c>
      <c r="P193" s="5">
        <f t="shared" si="63"/>
        <v>0.10948427780316</v>
      </c>
      <c r="Q193" s="5">
        <v>29.950099999999999</v>
      </c>
      <c r="R193" s="5">
        <v>9.3469999999999995</v>
      </c>
      <c r="S193" s="5">
        <f t="shared" si="64"/>
        <v>0.61688296976150703</v>
      </c>
      <c r="T193" s="5">
        <f t="shared" si="65"/>
        <v>8.5585833058638233E-2</v>
      </c>
      <c r="U193" s="5">
        <v>29.950099999999999</v>
      </c>
      <c r="V193" s="5">
        <v>1.9764999999999999</v>
      </c>
      <c r="W193" s="5">
        <f t="shared" si="66"/>
        <v>0.5013189918081904</v>
      </c>
      <c r="X193" s="5">
        <f t="shared" si="67"/>
        <v>2.7141821337742303E-2</v>
      </c>
      <c r="Y193" s="5">
        <v>41.162599999999998</v>
      </c>
      <c r="Z193" s="5">
        <v>18.8889</v>
      </c>
      <c r="AA193" s="5">
        <f t="shared" si="68"/>
        <v>0.66666666666666663</v>
      </c>
      <c r="AB193" s="5">
        <f t="shared" si="69"/>
        <v>0.36465057915057913</v>
      </c>
      <c r="AC193" s="5">
        <v>41.162599999999998</v>
      </c>
      <c r="AD193" s="5">
        <v>22.643999999999998</v>
      </c>
      <c r="AE193" s="5">
        <f t="shared" si="70"/>
        <v>0.69343068152720311</v>
      </c>
      <c r="AF193" s="5">
        <f t="shared" si="71"/>
        <v>0.46323326343783561</v>
      </c>
      <c r="AG193" s="7"/>
      <c r="AH193" s="7"/>
      <c r="AI193" s="7"/>
      <c r="AJ193" s="7"/>
      <c r="AK193" s="5">
        <v>43.750100000000003</v>
      </c>
      <c r="AL193" s="5">
        <v>43.321399999999997</v>
      </c>
      <c r="AM193" s="5">
        <f t="shared" si="74"/>
        <v>0.67857070845722067</v>
      </c>
      <c r="AN193" s="5">
        <f t="shared" si="75"/>
        <v>0.53483209876543203</v>
      </c>
      <c r="AO193" s="5">
        <v>35.9876</v>
      </c>
      <c r="AP193" s="5">
        <v>19.171199999999999</v>
      </c>
      <c r="AQ193" s="5">
        <f t="shared" si="76"/>
        <v>0.72243367379713497</v>
      </c>
      <c r="AR193" s="5">
        <f t="shared" si="77"/>
        <v>0.3815893185563809</v>
      </c>
      <c r="AS193" s="5">
        <v>35.9876</v>
      </c>
      <c r="AT193" s="5">
        <v>7.3888999999999996</v>
      </c>
      <c r="AU193" s="5">
        <f t="shared" si="78"/>
        <v>0.5277772481891736</v>
      </c>
      <c r="AV193" s="5">
        <f t="shared" si="79"/>
        <v>0.12429934527053851</v>
      </c>
    </row>
    <row r="194" spans="1:48" ht="20" customHeight="1" x14ac:dyDescent="0.15">
      <c r="A194" s="25">
        <v>29.2407</v>
      </c>
      <c r="B194" s="4">
        <v>30.206199999999999</v>
      </c>
      <c r="C194" s="5">
        <f t="shared" si="56"/>
        <v>0.65635690235690236</v>
      </c>
      <c r="D194" s="5">
        <f t="shared" si="57"/>
        <v>0.39042290148756781</v>
      </c>
      <c r="E194" s="5">
        <v>29.2407</v>
      </c>
      <c r="F194" s="5">
        <v>26.298400000000001</v>
      </c>
      <c r="G194" s="5">
        <f t="shared" si="58"/>
        <v>0.71268718558670985</v>
      </c>
      <c r="H194" s="5">
        <f t="shared" si="59"/>
        <v>0.28228192126538693</v>
      </c>
      <c r="I194" s="5">
        <v>30.107700000000001</v>
      </c>
      <c r="J194" s="5">
        <v>57.029200000000003</v>
      </c>
      <c r="K194" s="5">
        <f t="shared" si="80"/>
        <v>0.95979763331718149</v>
      </c>
      <c r="L194" s="5">
        <f t="shared" si="81"/>
        <v>0.9331151725379192</v>
      </c>
      <c r="M194" s="5">
        <v>30.107700000000001</v>
      </c>
      <c r="N194" s="5">
        <v>10.5906</v>
      </c>
      <c r="O194" s="5">
        <f t="shared" si="62"/>
        <v>0.49610304440387293</v>
      </c>
      <c r="P194" s="5">
        <f t="shared" si="63"/>
        <v>0.13292950491271582</v>
      </c>
      <c r="Q194" s="5">
        <v>30.107700000000001</v>
      </c>
      <c r="R194" s="5">
        <v>8.766</v>
      </c>
      <c r="S194" s="5">
        <f t="shared" si="64"/>
        <v>0.62012906096101605</v>
      </c>
      <c r="T194" s="5">
        <f t="shared" si="65"/>
        <v>8.0265904845621364E-2</v>
      </c>
      <c r="U194" s="5">
        <v>30.107700000000001</v>
      </c>
      <c r="V194" s="5">
        <v>1.8793</v>
      </c>
      <c r="W194" s="5">
        <f t="shared" si="66"/>
        <v>0.50395697542457141</v>
      </c>
      <c r="X194" s="5">
        <f t="shared" si="67"/>
        <v>2.5807045201122748E-2</v>
      </c>
      <c r="Y194" s="5">
        <v>41.379300000000001</v>
      </c>
      <c r="Z194" s="5">
        <v>21.5748</v>
      </c>
      <c r="AA194" s="5">
        <f t="shared" si="68"/>
        <v>0.67017632511065872</v>
      </c>
      <c r="AB194" s="5">
        <f t="shared" si="69"/>
        <v>0.41650193050193052</v>
      </c>
      <c r="AC194" s="5">
        <v>41.379300000000001</v>
      </c>
      <c r="AD194" s="5">
        <v>23.267199999999999</v>
      </c>
      <c r="AE194" s="5">
        <f t="shared" si="70"/>
        <v>0.69708123879732087</v>
      </c>
      <c r="AF194" s="5">
        <f t="shared" si="71"/>
        <v>0.47598220221960824</v>
      </c>
      <c r="AG194" s="7"/>
      <c r="AH194" s="7"/>
      <c r="AI194" s="7"/>
      <c r="AJ194" s="7"/>
      <c r="AK194" s="5">
        <v>43.980400000000003</v>
      </c>
      <c r="AL194" s="5">
        <v>37.443100000000001</v>
      </c>
      <c r="AM194" s="5">
        <f t="shared" si="74"/>
        <v>0.68214269650199544</v>
      </c>
      <c r="AN194" s="5">
        <f t="shared" si="75"/>
        <v>0.4622604938271605</v>
      </c>
      <c r="AO194" s="5">
        <v>36.177</v>
      </c>
      <c r="AP194" s="5">
        <v>22.010999999999999</v>
      </c>
      <c r="AQ194" s="5">
        <f t="shared" si="76"/>
        <v>0.72623578724224325</v>
      </c>
      <c r="AR194" s="5">
        <f t="shared" si="77"/>
        <v>0.43811355005135305</v>
      </c>
      <c r="AS194" s="5">
        <v>36.177</v>
      </c>
      <c r="AT194" s="5">
        <v>12.6913</v>
      </c>
      <c r="AU194" s="5">
        <f t="shared" si="78"/>
        <v>0.53055489968043812</v>
      </c>
      <c r="AV194" s="5">
        <f t="shared" si="79"/>
        <v>0.21349866429806677</v>
      </c>
    </row>
    <row r="195" spans="1:48" ht="20" customHeight="1" x14ac:dyDescent="0.15">
      <c r="A195" s="25">
        <v>29.393799999999999</v>
      </c>
      <c r="B195" s="4">
        <v>29.806899999999999</v>
      </c>
      <c r="C195" s="5">
        <f t="shared" ref="C195:C258" si="84">$A195/44.55</f>
        <v>0.65979349046015712</v>
      </c>
      <c r="D195" s="5">
        <f t="shared" ref="D195:D258" si="85">B195/77.3679</f>
        <v>0.38526184632127791</v>
      </c>
      <c r="E195" s="5">
        <v>29.393799999999999</v>
      </c>
      <c r="F195" s="5">
        <v>28.646000000000001</v>
      </c>
      <c r="G195" s="5">
        <f t="shared" ref="G195:G258" si="86">E195/41.0288</f>
        <v>0.71641871075927155</v>
      </c>
      <c r="H195" s="5">
        <f t="shared" ref="H195:H258" si="87">F195/93.1636</f>
        <v>0.30748060401272598</v>
      </c>
      <c r="I195" s="5">
        <v>30.2654</v>
      </c>
      <c r="J195" s="5">
        <v>46.936199999999999</v>
      </c>
      <c r="K195" s="5">
        <f t="shared" ref="K195:K202" si="88">I195/31.3688</f>
        <v>0.9648249215781286</v>
      </c>
      <c r="L195" s="5">
        <f t="shared" ref="L195:L202" si="89">J195/61.117</f>
        <v>0.76797290442920962</v>
      </c>
      <c r="M195" s="5">
        <v>30.2654</v>
      </c>
      <c r="N195" s="5">
        <v>9.0854999999999997</v>
      </c>
      <c r="O195" s="5">
        <f t="shared" ref="O195:O258" si="90">M195/60.6884</f>
        <v>0.49870156405507476</v>
      </c>
      <c r="P195" s="5">
        <f t="shared" ref="P195:P258" si="91">N195/79.6708</f>
        <v>0.11403801643764089</v>
      </c>
      <c r="Q195" s="5">
        <v>30.2654</v>
      </c>
      <c r="R195" s="5">
        <v>8.6219999999999999</v>
      </c>
      <c r="S195" s="5">
        <f t="shared" ref="S195:S258" si="92">Q195/48.5507</f>
        <v>0.62337721186306272</v>
      </c>
      <c r="T195" s="5">
        <f t="shared" ref="T195:T258" si="93">R195/109.212</f>
        <v>7.8947368421052627E-2</v>
      </c>
      <c r="U195" s="5">
        <v>30.2654</v>
      </c>
      <c r="V195" s="5">
        <v>0.7177</v>
      </c>
      <c r="W195" s="5">
        <f t="shared" ref="W195:W258" si="94">U195/59.7426</f>
        <v>0.5065966328884246</v>
      </c>
      <c r="X195" s="5">
        <f t="shared" ref="X195:X258" si="95">V195/72.8212</f>
        <v>9.8556464326322556E-3</v>
      </c>
      <c r="Y195" s="5">
        <v>41.5959</v>
      </c>
      <c r="Z195" s="5">
        <v>20.9756</v>
      </c>
      <c r="AA195" s="5">
        <f t="shared" ref="AA195:AA258" si="96">Y195/61.7439</f>
        <v>0.67368436396146025</v>
      </c>
      <c r="AB195" s="5">
        <f t="shared" ref="AB195:AB258" si="97">Z195/51.8</f>
        <v>0.40493436293436297</v>
      </c>
      <c r="AC195" s="5">
        <v>41.5959</v>
      </c>
      <c r="AD195" s="5">
        <v>17.6083</v>
      </c>
      <c r="AE195" s="5">
        <f t="shared" ref="AE195:AE258" si="98">AC195/59.3608</f>
        <v>0.70073011145402353</v>
      </c>
      <c r="AF195" s="5">
        <f t="shared" ref="AF195:AF258" si="99">AD195/48.8825</f>
        <v>0.36021684651971564</v>
      </c>
      <c r="AG195" s="7"/>
      <c r="AH195" s="7"/>
      <c r="AI195" s="7"/>
      <c r="AJ195" s="7"/>
      <c r="AK195" s="5">
        <v>44.210700000000003</v>
      </c>
      <c r="AL195" s="5">
        <v>37.310200000000002</v>
      </c>
      <c r="AM195" s="5">
        <f t="shared" ref="AM195:AM258" si="100">AK195/64.4739</f>
        <v>0.68571468454677009</v>
      </c>
      <c r="AN195" s="5">
        <f t="shared" ref="AN195:AN258" si="101">AL195/81</f>
        <v>0.46061975308641978</v>
      </c>
      <c r="AO195" s="5">
        <v>36.366399999999999</v>
      </c>
      <c r="AP195" s="5">
        <v>19.662600000000001</v>
      </c>
      <c r="AQ195" s="5">
        <f t="shared" ref="AQ195:AQ258" si="102">AO195/49.8144</f>
        <v>0.73003790068735142</v>
      </c>
      <c r="AR195" s="5">
        <f t="shared" ref="AR195:AR258" si="103">AP195/50.2404</f>
        <v>0.39137029163780546</v>
      </c>
      <c r="AS195" s="5">
        <v>36.366399999999999</v>
      </c>
      <c r="AT195" s="5">
        <v>18.32</v>
      </c>
      <c r="AU195" s="5">
        <f t="shared" ref="AU195:AU258" si="104">AS195/68.1871</f>
        <v>0.53333255117170253</v>
      </c>
      <c r="AV195" s="5">
        <f t="shared" ref="AV195:AV258" si="105">AT195/59.4444</f>
        <v>0.30818714630814675</v>
      </c>
    </row>
    <row r="196" spans="1:48" ht="20" customHeight="1" x14ac:dyDescent="0.15">
      <c r="A196" s="25">
        <v>29.546900000000001</v>
      </c>
      <c r="B196" s="4">
        <v>34.6937</v>
      </c>
      <c r="C196" s="5">
        <f t="shared" si="84"/>
        <v>0.66323007856341198</v>
      </c>
      <c r="D196" s="5">
        <f t="shared" si="85"/>
        <v>0.44842499279416914</v>
      </c>
      <c r="E196" s="5">
        <v>29.546900000000001</v>
      </c>
      <c r="F196" s="5">
        <v>30.847000000000001</v>
      </c>
      <c r="G196" s="5">
        <f t="shared" si="86"/>
        <v>0.72015023593183336</v>
      </c>
      <c r="H196" s="5">
        <f t="shared" si="87"/>
        <v>0.33110571081409479</v>
      </c>
      <c r="I196" s="5">
        <v>30.422999999999998</v>
      </c>
      <c r="J196" s="5">
        <v>49.0505</v>
      </c>
      <c r="K196" s="5">
        <f t="shared" si="88"/>
        <v>0.96984902195812395</v>
      </c>
      <c r="L196" s="5">
        <f t="shared" si="89"/>
        <v>0.80256720716003738</v>
      </c>
      <c r="M196" s="5">
        <v>30.422999999999998</v>
      </c>
      <c r="N196" s="5">
        <v>10.587400000000001</v>
      </c>
      <c r="O196" s="5">
        <f t="shared" si="90"/>
        <v>0.50129843594492518</v>
      </c>
      <c r="P196" s="5">
        <f t="shared" si="91"/>
        <v>0.13288933963258812</v>
      </c>
      <c r="Q196" s="5">
        <v>30.422999999999998</v>
      </c>
      <c r="R196" s="5">
        <v>10.103</v>
      </c>
      <c r="S196" s="5">
        <f t="shared" si="92"/>
        <v>0.62662330306257163</v>
      </c>
      <c r="T196" s="5">
        <f t="shared" si="93"/>
        <v>9.2508149287624061E-2</v>
      </c>
      <c r="U196" s="5">
        <v>30.422999999999998</v>
      </c>
      <c r="V196" s="5">
        <v>0.15049999999999999</v>
      </c>
      <c r="W196" s="5">
        <f t="shared" si="94"/>
        <v>0.50923461650480562</v>
      </c>
      <c r="X196" s="5">
        <f t="shared" si="95"/>
        <v>2.0667058493955056E-3</v>
      </c>
      <c r="Y196" s="5">
        <v>41.812600000000003</v>
      </c>
      <c r="Z196" s="5">
        <v>19.2119</v>
      </c>
      <c r="AA196" s="5">
        <f t="shared" si="96"/>
        <v>0.67719402240545234</v>
      </c>
      <c r="AB196" s="5">
        <f t="shared" si="97"/>
        <v>0.37088610038610043</v>
      </c>
      <c r="AC196" s="5">
        <v>41.812600000000003</v>
      </c>
      <c r="AD196" s="5">
        <v>24.233899999999998</v>
      </c>
      <c r="AE196" s="5">
        <f t="shared" si="98"/>
        <v>0.70438066872414129</v>
      </c>
      <c r="AF196" s="5">
        <f t="shared" si="99"/>
        <v>0.49575819567329821</v>
      </c>
      <c r="AG196" s="7"/>
      <c r="AH196" s="7"/>
      <c r="AI196" s="7"/>
      <c r="AJ196" s="7"/>
      <c r="AK196" s="5">
        <v>44.440899999999999</v>
      </c>
      <c r="AL196" s="5">
        <v>41.945900000000002</v>
      </c>
      <c r="AM196" s="5">
        <f t="shared" si="100"/>
        <v>0.68928512157632782</v>
      </c>
      <c r="AN196" s="5">
        <f t="shared" si="101"/>
        <v>0.51785061728395065</v>
      </c>
      <c r="AO196" s="5">
        <v>36.555799999999998</v>
      </c>
      <c r="AP196" s="5">
        <v>17.467199999999998</v>
      </c>
      <c r="AQ196" s="5">
        <f t="shared" si="102"/>
        <v>0.73384001413245969</v>
      </c>
      <c r="AR196" s="5">
        <f t="shared" si="103"/>
        <v>0.34767239114338255</v>
      </c>
      <c r="AS196" s="5">
        <v>36.555799999999998</v>
      </c>
      <c r="AT196" s="5">
        <v>19.2715</v>
      </c>
      <c r="AU196" s="5">
        <f t="shared" si="104"/>
        <v>0.53611020266296705</v>
      </c>
      <c r="AV196" s="5">
        <f t="shared" si="105"/>
        <v>0.32419370033173855</v>
      </c>
    </row>
    <row r="197" spans="1:48" ht="20" customHeight="1" x14ac:dyDescent="0.15">
      <c r="A197" s="25">
        <v>29.7</v>
      </c>
      <c r="B197" s="4">
        <v>38.222200000000001</v>
      </c>
      <c r="C197" s="5">
        <f t="shared" si="84"/>
        <v>0.66666666666666674</v>
      </c>
      <c r="D197" s="5">
        <f t="shared" si="85"/>
        <v>0.49403176252683606</v>
      </c>
      <c r="E197" s="5">
        <v>29.7</v>
      </c>
      <c r="F197" s="5">
        <v>31.9666</v>
      </c>
      <c r="G197" s="5">
        <f t="shared" si="86"/>
        <v>0.72388176110439495</v>
      </c>
      <c r="H197" s="5">
        <f t="shared" si="87"/>
        <v>0.34312327990760338</v>
      </c>
      <c r="I197" s="5">
        <v>30.5806</v>
      </c>
      <c r="J197" s="5">
        <v>52.771299999999997</v>
      </c>
      <c r="K197" s="5">
        <f t="shared" si="88"/>
        <v>0.9748731223381194</v>
      </c>
      <c r="L197" s="5">
        <f t="shared" si="89"/>
        <v>0.86344715872834066</v>
      </c>
      <c r="M197" s="5">
        <v>30.5806</v>
      </c>
      <c r="N197" s="5">
        <v>9.0717999999999996</v>
      </c>
      <c r="O197" s="5">
        <f t="shared" si="90"/>
        <v>0.50389530783477565</v>
      </c>
      <c r="P197" s="5">
        <f t="shared" si="91"/>
        <v>0.11386605883209407</v>
      </c>
      <c r="Q197" s="5">
        <v>30.5806</v>
      </c>
      <c r="R197" s="5">
        <v>12.526</v>
      </c>
      <c r="S197" s="5">
        <f t="shared" si="92"/>
        <v>0.62986939426208066</v>
      </c>
      <c r="T197" s="5">
        <f t="shared" si="93"/>
        <v>0.1146943559315826</v>
      </c>
      <c r="U197" s="5">
        <v>30.5806</v>
      </c>
      <c r="V197" s="5">
        <v>0.60529999999999995</v>
      </c>
      <c r="W197" s="5">
        <f t="shared" si="94"/>
        <v>0.51187260012118652</v>
      </c>
      <c r="X197" s="5">
        <f t="shared" si="95"/>
        <v>8.3121398713561431E-3</v>
      </c>
      <c r="Y197" s="5">
        <v>42.029200000000003</v>
      </c>
      <c r="Z197" s="5">
        <v>20.0243</v>
      </c>
      <c r="AA197" s="5">
        <f t="shared" si="96"/>
        <v>0.68070206125625377</v>
      </c>
      <c r="AB197" s="5">
        <f t="shared" si="97"/>
        <v>0.38656949806949809</v>
      </c>
      <c r="AC197" s="5">
        <v>42.029200000000003</v>
      </c>
      <c r="AD197" s="5">
        <v>22.836400000000001</v>
      </c>
      <c r="AE197" s="5">
        <f t="shared" si="98"/>
        <v>0.70802954138084395</v>
      </c>
      <c r="AF197" s="5">
        <f t="shared" si="99"/>
        <v>0.46716923234286301</v>
      </c>
      <c r="AG197" s="7"/>
      <c r="AH197" s="7"/>
      <c r="AI197" s="7"/>
      <c r="AJ197" s="7"/>
      <c r="AK197" s="5">
        <v>44.671199999999999</v>
      </c>
      <c r="AL197" s="5">
        <v>43.196899999999999</v>
      </c>
      <c r="AM197" s="5">
        <f t="shared" si="100"/>
        <v>0.69285710962110247</v>
      </c>
      <c r="AN197" s="5">
        <f t="shared" si="101"/>
        <v>0.53329506172839503</v>
      </c>
      <c r="AO197" s="5">
        <v>36.7453</v>
      </c>
      <c r="AP197" s="5">
        <v>19.422499999999999</v>
      </c>
      <c r="AQ197" s="5">
        <f t="shared" si="102"/>
        <v>0.73764413502922854</v>
      </c>
      <c r="AR197" s="5">
        <f t="shared" si="103"/>
        <v>0.38659126917779313</v>
      </c>
      <c r="AS197" s="5">
        <v>36.7453</v>
      </c>
      <c r="AT197" s="5">
        <v>11.9481</v>
      </c>
      <c r="AU197" s="5">
        <f t="shared" si="104"/>
        <v>0.53888932070728923</v>
      </c>
      <c r="AV197" s="5">
        <f t="shared" si="105"/>
        <v>0.20099622504390657</v>
      </c>
    </row>
    <row r="198" spans="1:48" ht="20" customHeight="1" x14ac:dyDescent="0.15">
      <c r="A198" s="25">
        <v>29.853100000000001</v>
      </c>
      <c r="B198" s="4">
        <v>35.224600000000002</v>
      </c>
      <c r="C198" s="5">
        <f t="shared" si="84"/>
        <v>0.6701032547699215</v>
      </c>
      <c r="D198" s="5">
        <f t="shared" si="85"/>
        <v>0.45528701179688219</v>
      </c>
      <c r="E198" s="5">
        <v>29.853100000000001</v>
      </c>
      <c r="F198" s="5">
        <v>28.4208</v>
      </c>
      <c r="G198" s="5">
        <f t="shared" si="86"/>
        <v>0.72761328627695676</v>
      </c>
      <c r="H198" s="5">
        <f t="shared" si="87"/>
        <v>0.30506335092246328</v>
      </c>
      <c r="I198" s="5">
        <v>30.738299999999999</v>
      </c>
      <c r="J198" s="5">
        <v>58.689500000000002</v>
      </c>
      <c r="K198" s="5">
        <f t="shared" si="88"/>
        <v>0.97990041059906652</v>
      </c>
      <c r="L198" s="5">
        <f t="shared" si="89"/>
        <v>0.96028110018489132</v>
      </c>
      <c r="M198" s="5">
        <v>30.738299999999999</v>
      </c>
      <c r="N198" s="5">
        <v>7.3811999999999998</v>
      </c>
      <c r="O198" s="5">
        <f t="shared" si="90"/>
        <v>0.50649382748597749</v>
      </c>
      <c r="P198" s="5">
        <f t="shared" si="91"/>
        <v>9.2646239274615044E-2</v>
      </c>
      <c r="Q198" s="5">
        <v>30.738299999999999</v>
      </c>
      <c r="R198" s="5">
        <v>10.976000000000001</v>
      </c>
      <c r="S198" s="5">
        <f t="shared" si="92"/>
        <v>0.63311754516412744</v>
      </c>
      <c r="T198" s="5">
        <f t="shared" si="93"/>
        <v>0.100501776361572</v>
      </c>
      <c r="U198" s="5">
        <v>30.738299999999999</v>
      </c>
      <c r="V198" s="5">
        <v>1.7822</v>
      </c>
      <c r="W198" s="5">
        <f t="shared" si="94"/>
        <v>0.51451225758503982</v>
      </c>
      <c r="X198" s="5">
        <f t="shared" si="95"/>
        <v>2.4473642290981198E-2</v>
      </c>
      <c r="Y198" s="5">
        <v>42.245899999999999</v>
      </c>
      <c r="Z198" s="5">
        <v>17.260400000000001</v>
      </c>
      <c r="AA198" s="5">
        <f t="shared" si="96"/>
        <v>0.68421171970024575</v>
      </c>
      <c r="AB198" s="5">
        <f t="shared" si="97"/>
        <v>0.33321235521235526</v>
      </c>
      <c r="AC198" s="5">
        <v>42.245899999999999</v>
      </c>
      <c r="AD198" s="5">
        <v>28.115200000000002</v>
      </c>
      <c r="AE198" s="5">
        <f t="shared" si="98"/>
        <v>0.7116800986509616</v>
      </c>
      <c r="AF198" s="5">
        <f t="shared" si="99"/>
        <v>0.57515879916125401</v>
      </c>
      <c r="AG198" s="7"/>
      <c r="AH198" s="7"/>
      <c r="AI198" s="7"/>
      <c r="AJ198" s="7"/>
      <c r="AK198" s="5">
        <v>44.901499999999999</v>
      </c>
      <c r="AL198" s="5">
        <v>41.955399999999997</v>
      </c>
      <c r="AM198" s="5">
        <f t="shared" si="100"/>
        <v>0.69642909766587713</v>
      </c>
      <c r="AN198" s="5">
        <f t="shared" si="101"/>
        <v>0.51796790123456782</v>
      </c>
      <c r="AO198" s="5">
        <v>36.934699999999999</v>
      </c>
      <c r="AP198" s="5">
        <v>22.1479</v>
      </c>
      <c r="AQ198" s="5">
        <f t="shared" si="102"/>
        <v>0.74144624847433671</v>
      </c>
      <c r="AR198" s="5">
        <f t="shared" si="103"/>
        <v>0.44083844873846545</v>
      </c>
      <c r="AS198" s="5">
        <v>36.934699999999999</v>
      </c>
      <c r="AT198" s="5">
        <v>14.166700000000001</v>
      </c>
      <c r="AU198" s="5">
        <f t="shared" si="104"/>
        <v>0.54166697219855364</v>
      </c>
      <c r="AV198" s="5">
        <f t="shared" si="105"/>
        <v>0.23831849593906237</v>
      </c>
    </row>
    <row r="199" spans="1:48" ht="20" customHeight="1" x14ac:dyDescent="0.15">
      <c r="A199" s="25">
        <v>30.0062</v>
      </c>
      <c r="B199" s="4">
        <v>32.258699999999997</v>
      </c>
      <c r="C199" s="5">
        <f t="shared" si="84"/>
        <v>0.67353984287317625</v>
      </c>
      <c r="D199" s="5">
        <f t="shared" si="85"/>
        <v>0.4169519917174952</v>
      </c>
      <c r="E199" s="5">
        <v>30.0062</v>
      </c>
      <c r="F199" s="5">
        <v>29.9087</v>
      </c>
      <c r="G199" s="5">
        <f t="shared" si="86"/>
        <v>0.73134481144951846</v>
      </c>
      <c r="H199" s="5">
        <f t="shared" si="87"/>
        <v>0.32103418073153034</v>
      </c>
      <c r="I199" s="5">
        <v>30.895900000000001</v>
      </c>
      <c r="J199" s="5">
        <v>58.006799999999998</v>
      </c>
      <c r="K199" s="5">
        <f t="shared" si="88"/>
        <v>0.98492451097906197</v>
      </c>
      <c r="L199" s="5">
        <f t="shared" si="89"/>
        <v>0.94911072205769265</v>
      </c>
      <c r="M199" s="5">
        <v>30.895900000000001</v>
      </c>
      <c r="N199" s="5">
        <v>4.9212999999999996</v>
      </c>
      <c r="O199" s="5">
        <f t="shared" si="90"/>
        <v>0.50909069937582796</v>
      </c>
      <c r="P199" s="5">
        <f t="shared" si="91"/>
        <v>6.177043534142998E-2</v>
      </c>
      <c r="Q199" s="5">
        <v>30.895900000000001</v>
      </c>
      <c r="R199" s="5">
        <v>11.868</v>
      </c>
      <c r="S199" s="5">
        <f t="shared" si="92"/>
        <v>0.63636363636363635</v>
      </c>
      <c r="T199" s="5">
        <f t="shared" si="93"/>
        <v>0.10866937699153939</v>
      </c>
      <c r="U199" s="5">
        <v>30.895900000000001</v>
      </c>
      <c r="V199" s="5">
        <v>1.7976000000000001</v>
      </c>
      <c r="W199" s="5">
        <f t="shared" si="94"/>
        <v>0.51715024120142072</v>
      </c>
      <c r="X199" s="5">
        <f t="shared" si="95"/>
        <v>2.4685119168593762E-2</v>
      </c>
      <c r="Y199" s="5">
        <v>42.462499999999999</v>
      </c>
      <c r="Z199" s="5">
        <v>17.956499999999998</v>
      </c>
      <c r="AA199" s="5">
        <f t="shared" si="96"/>
        <v>0.68771975855104717</v>
      </c>
      <c r="AB199" s="5">
        <f t="shared" si="97"/>
        <v>0.34665057915057912</v>
      </c>
      <c r="AC199" s="5">
        <v>42.462499999999999</v>
      </c>
      <c r="AD199" s="5">
        <v>22.296199999999999</v>
      </c>
      <c r="AE199" s="5">
        <f t="shared" si="98"/>
        <v>0.71532897130766437</v>
      </c>
      <c r="AF199" s="5">
        <f t="shared" si="99"/>
        <v>0.45611824272490153</v>
      </c>
      <c r="AG199" s="7"/>
      <c r="AH199" s="7"/>
      <c r="AI199" s="7"/>
      <c r="AJ199" s="7"/>
      <c r="AK199" s="5">
        <v>45.131700000000002</v>
      </c>
      <c r="AL199" s="5">
        <v>37.6</v>
      </c>
      <c r="AM199" s="5">
        <f t="shared" si="100"/>
        <v>0.69999953469543497</v>
      </c>
      <c r="AN199" s="5">
        <f t="shared" si="101"/>
        <v>0.46419753086419757</v>
      </c>
      <c r="AO199" s="5">
        <v>37.124099999999999</v>
      </c>
      <c r="AP199" s="5">
        <v>21.764900000000001</v>
      </c>
      <c r="AQ199" s="5">
        <f t="shared" si="102"/>
        <v>0.74524836191944499</v>
      </c>
      <c r="AR199" s="5">
        <f t="shared" si="103"/>
        <v>0.43321510179059086</v>
      </c>
      <c r="AS199" s="5">
        <v>37.124099999999999</v>
      </c>
      <c r="AT199" s="5">
        <v>14.991099999999999</v>
      </c>
      <c r="AU199" s="5">
        <f t="shared" si="104"/>
        <v>0.54444462368981816</v>
      </c>
      <c r="AV199" s="5">
        <f t="shared" si="105"/>
        <v>0.25218691752292899</v>
      </c>
    </row>
    <row r="200" spans="1:48" ht="20" customHeight="1" x14ac:dyDescent="0.15">
      <c r="A200" s="25">
        <v>30.159300000000002</v>
      </c>
      <c r="B200" s="4">
        <v>37.029600000000002</v>
      </c>
      <c r="C200" s="5">
        <f t="shared" si="84"/>
        <v>0.67697643097643101</v>
      </c>
      <c r="D200" s="5">
        <f t="shared" si="85"/>
        <v>0.47861710089067944</v>
      </c>
      <c r="E200" s="5">
        <v>30.159300000000002</v>
      </c>
      <c r="F200" s="5">
        <v>33.493299999999998</v>
      </c>
      <c r="G200" s="5">
        <f t="shared" si="86"/>
        <v>0.73507633662208016</v>
      </c>
      <c r="H200" s="5">
        <f t="shared" si="87"/>
        <v>0.35951058138586311</v>
      </c>
      <c r="I200" s="5">
        <v>31.0535</v>
      </c>
      <c r="J200" s="5">
        <v>51.491399999999999</v>
      </c>
      <c r="K200" s="5">
        <f t="shared" si="88"/>
        <v>0.98994861135905743</v>
      </c>
      <c r="L200" s="5">
        <f t="shared" si="89"/>
        <v>0.84250535857453734</v>
      </c>
      <c r="M200" s="5">
        <v>31.0535</v>
      </c>
      <c r="N200" s="5">
        <v>4.6345999999999998</v>
      </c>
      <c r="O200" s="5">
        <f t="shared" si="90"/>
        <v>0.51168757126567843</v>
      </c>
      <c r="P200" s="5">
        <f t="shared" si="91"/>
        <v>5.8171877274986565E-2</v>
      </c>
      <c r="Q200" s="5">
        <v>31.0535</v>
      </c>
      <c r="R200" s="5">
        <v>16.652999999999999</v>
      </c>
      <c r="S200" s="5">
        <f t="shared" si="92"/>
        <v>0.63960972756314538</v>
      </c>
      <c r="T200" s="5">
        <f t="shared" si="93"/>
        <v>0.15248324359960441</v>
      </c>
      <c r="U200" s="5">
        <v>31.0535</v>
      </c>
      <c r="V200" s="5">
        <v>2.4512</v>
      </c>
      <c r="W200" s="5">
        <f t="shared" si="94"/>
        <v>0.51978822481780163</v>
      </c>
      <c r="X200" s="5">
        <f t="shared" si="95"/>
        <v>3.3660527428825672E-2</v>
      </c>
      <c r="Y200" s="5">
        <v>42.679099999999998</v>
      </c>
      <c r="Z200" s="5">
        <v>19.439499999999999</v>
      </c>
      <c r="AA200" s="5">
        <f t="shared" si="96"/>
        <v>0.69122779740184859</v>
      </c>
      <c r="AB200" s="5">
        <f t="shared" si="97"/>
        <v>0.37527992277992278</v>
      </c>
      <c r="AC200" s="5">
        <v>42.679099999999998</v>
      </c>
      <c r="AD200" s="5">
        <v>19.310099999999998</v>
      </c>
      <c r="AE200" s="5">
        <f t="shared" si="98"/>
        <v>0.71897784396436704</v>
      </c>
      <c r="AF200" s="5">
        <f t="shared" si="99"/>
        <v>0.3950309415434971</v>
      </c>
      <c r="AG200" s="7"/>
      <c r="AH200" s="7"/>
      <c r="AI200" s="7"/>
      <c r="AJ200" s="7"/>
      <c r="AK200" s="5">
        <v>45.362000000000002</v>
      </c>
      <c r="AL200" s="5">
        <v>33.588500000000003</v>
      </c>
      <c r="AM200" s="5">
        <f t="shared" si="100"/>
        <v>0.70357152274020962</v>
      </c>
      <c r="AN200" s="5">
        <f t="shared" si="101"/>
        <v>0.4146728395061729</v>
      </c>
      <c r="AO200" s="5">
        <v>37.313499999999998</v>
      </c>
      <c r="AP200" s="5">
        <v>19.427900000000001</v>
      </c>
      <c r="AQ200" s="5">
        <f t="shared" si="102"/>
        <v>0.74905047536455316</v>
      </c>
      <c r="AR200" s="5">
        <f t="shared" si="103"/>
        <v>0.38669875239846818</v>
      </c>
      <c r="AS200" s="5">
        <v>37.313499999999998</v>
      </c>
      <c r="AT200" s="5">
        <v>10.805</v>
      </c>
      <c r="AU200" s="5">
        <f t="shared" si="104"/>
        <v>0.54722227518108257</v>
      </c>
      <c r="AV200" s="5">
        <f t="shared" si="105"/>
        <v>0.18176649104036713</v>
      </c>
    </row>
    <row r="201" spans="1:48" ht="20" customHeight="1" x14ac:dyDescent="0.15">
      <c r="A201" s="25">
        <v>30.3124</v>
      </c>
      <c r="B201" s="4">
        <v>30.961500000000001</v>
      </c>
      <c r="C201" s="5">
        <f t="shared" si="84"/>
        <v>0.68041301907968577</v>
      </c>
      <c r="D201" s="5">
        <f t="shared" si="85"/>
        <v>0.40018534818703877</v>
      </c>
      <c r="E201" s="5">
        <v>30.3124</v>
      </c>
      <c r="F201" s="5">
        <v>33.188699999999997</v>
      </c>
      <c r="G201" s="5">
        <f t="shared" si="86"/>
        <v>0.73880786179464186</v>
      </c>
      <c r="H201" s="5">
        <f t="shared" si="87"/>
        <v>0.35624106410658235</v>
      </c>
      <c r="I201" s="5">
        <v>31.211200000000002</v>
      </c>
      <c r="J201" s="5">
        <v>45.311199999999999</v>
      </c>
      <c r="K201" s="5">
        <f t="shared" si="88"/>
        <v>0.99497589962000466</v>
      </c>
      <c r="L201" s="5">
        <f t="shared" si="89"/>
        <v>0.74138455748809662</v>
      </c>
      <c r="M201" s="5">
        <v>31.211200000000002</v>
      </c>
      <c r="N201" s="5">
        <v>4.8139000000000003</v>
      </c>
      <c r="O201" s="5">
        <f t="shared" si="90"/>
        <v>0.51428609091688038</v>
      </c>
      <c r="P201" s="5">
        <f t="shared" si="91"/>
        <v>6.0422388127143199E-2</v>
      </c>
      <c r="Q201" s="5">
        <v>31.211200000000002</v>
      </c>
      <c r="R201" s="5">
        <v>18.163</v>
      </c>
      <c r="S201" s="5">
        <f t="shared" si="92"/>
        <v>0.64285787846519216</v>
      </c>
      <c r="T201" s="5">
        <f t="shared" si="93"/>
        <v>0.16630956305167929</v>
      </c>
      <c r="U201" s="5">
        <v>31.211200000000002</v>
      </c>
      <c r="V201" s="5">
        <v>3.5646</v>
      </c>
      <c r="W201" s="5">
        <f t="shared" si="94"/>
        <v>0.52242788228165493</v>
      </c>
      <c r="X201" s="5">
        <f t="shared" si="95"/>
        <v>4.89500310349184E-2</v>
      </c>
      <c r="Y201" s="5">
        <v>42.895800000000001</v>
      </c>
      <c r="Z201" s="5">
        <v>13.696999999999999</v>
      </c>
      <c r="AA201" s="5">
        <f t="shared" si="96"/>
        <v>0.69473745584584068</v>
      </c>
      <c r="AB201" s="5">
        <f t="shared" si="97"/>
        <v>0.26442084942084942</v>
      </c>
      <c r="AC201" s="5">
        <v>42.895800000000001</v>
      </c>
      <c r="AD201" s="5">
        <v>26.9757</v>
      </c>
      <c r="AE201" s="5">
        <f t="shared" si="98"/>
        <v>0.7226284012344848</v>
      </c>
      <c r="AF201" s="5">
        <f t="shared" si="99"/>
        <v>0.55184779829182218</v>
      </c>
      <c r="AG201" s="7"/>
      <c r="AH201" s="7"/>
      <c r="AI201" s="7"/>
      <c r="AJ201" s="7"/>
      <c r="AK201" s="5">
        <v>45.592199999999998</v>
      </c>
      <c r="AL201" s="5">
        <v>40.494900000000001</v>
      </c>
      <c r="AM201" s="5">
        <f t="shared" si="100"/>
        <v>0.70714195976976724</v>
      </c>
      <c r="AN201" s="5">
        <f t="shared" si="101"/>
        <v>0.49993703703703707</v>
      </c>
      <c r="AO201" s="5">
        <v>37.502899999999997</v>
      </c>
      <c r="AP201" s="5">
        <v>14.181900000000001</v>
      </c>
      <c r="AQ201" s="5">
        <f t="shared" si="102"/>
        <v>0.75285258880966144</v>
      </c>
      <c r="AR201" s="5">
        <f t="shared" si="103"/>
        <v>0.28228079394272337</v>
      </c>
      <c r="AS201" s="5">
        <v>37.502899999999997</v>
      </c>
      <c r="AT201" s="5">
        <v>9.2200000000000006</v>
      </c>
      <c r="AU201" s="5">
        <f t="shared" si="104"/>
        <v>0.54999992667234709</v>
      </c>
      <c r="AV201" s="5">
        <f t="shared" si="105"/>
        <v>0.15510291970311754</v>
      </c>
    </row>
    <row r="202" spans="1:48" ht="20" customHeight="1" x14ac:dyDescent="0.15">
      <c r="A202" s="25">
        <v>30.465399999999999</v>
      </c>
      <c r="B202" s="4">
        <v>27.790900000000001</v>
      </c>
      <c r="C202" s="5">
        <f t="shared" si="84"/>
        <v>0.68384736251402922</v>
      </c>
      <c r="D202" s="5">
        <f t="shared" si="85"/>
        <v>0.35920452797607272</v>
      </c>
      <c r="E202" s="5">
        <v>30.465399999999999</v>
      </c>
      <c r="F202" s="5">
        <v>31.702300000000001</v>
      </c>
      <c r="G202" s="5">
        <f t="shared" si="86"/>
        <v>0.7425369496548766</v>
      </c>
      <c r="H202" s="5">
        <f t="shared" si="87"/>
        <v>0.3402863350063759</v>
      </c>
      <c r="I202" s="5">
        <v>31.3688</v>
      </c>
      <c r="J202" s="5">
        <v>24</v>
      </c>
      <c r="K202" s="5">
        <f t="shared" si="88"/>
        <v>1</v>
      </c>
      <c r="L202" s="5">
        <f t="shared" si="89"/>
        <v>0.39268943174566817</v>
      </c>
      <c r="M202" s="5">
        <v>31.3688</v>
      </c>
      <c r="N202" s="5">
        <v>8.6544000000000008</v>
      </c>
      <c r="O202" s="5">
        <f t="shared" si="90"/>
        <v>0.51688296280673074</v>
      </c>
      <c r="P202" s="5">
        <f t="shared" si="91"/>
        <v>0.10862700010543387</v>
      </c>
      <c r="Q202" s="5">
        <v>31.3688</v>
      </c>
      <c r="R202" s="5">
        <v>19.428000000000001</v>
      </c>
      <c r="S202" s="5">
        <f t="shared" si="92"/>
        <v>0.64610396966470107</v>
      </c>
      <c r="T202" s="5">
        <f t="shared" si="93"/>
        <v>0.17789253928139764</v>
      </c>
      <c r="U202" s="5">
        <v>31.3688</v>
      </c>
      <c r="V202" s="5">
        <v>3.3957999999999999</v>
      </c>
      <c r="W202" s="5">
        <f t="shared" si="94"/>
        <v>0.52506586589803583</v>
      </c>
      <c r="X202" s="5">
        <f t="shared" si="95"/>
        <v>4.6632024740048225E-2</v>
      </c>
      <c r="Y202" s="5">
        <v>43.112400000000001</v>
      </c>
      <c r="Z202" s="5">
        <v>13.202299999999999</v>
      </c>
      <c r="AA202" s="5">
        <f t="shared" si="96"/>
        <v>0.6982454946966421</v>
      </c>
      <c r="AB202" s="5">
        <f t="shared" si="97"/>
        <v>0.25487065637065637</v>
      </c>
      <c r="AC202" s="5">
        <v>43.112400000000001</v>
      </c>
      <c r="AD202" s="5">
        <v>23.302399999999999</v>
      </c>
      <c r="AE202" s="5">
        <f t="shared" si="98"/>
        <v>0.72627727389118746</v>
      </c>
      <c r="AF202" s="5">
        <f t="shared" si="99"/>
        <v>0.47670229632281486</v>
      </c>
      <c r="AG202" s="7"/>
      <c r="AH202" s="7"/>
      <c r="AI202" s="7"/>
      <c r="AJ202" s="7"/>
      <c r="AK202" s="5">
        <v>45.822499999999998</v>
      </c>
      <c r="AL202" s="5">
        <v>46.000500000000002</v>
      </c>
      <c r="AM202" s="5">
        <f t="shared" si="100"/>
        <v>0.710713947814542</v>
      </c>
      <c r="AN202" s="5">
        <f t="shared" si="101"/>
        <v>0.56790740740740742</v>
      </c>
      <c r="AO202" s="5">
        <v>37.692300000000003</v>
      </c>
      <c r="AP202" s="5">
        <v>19.7105</v>
      </c>
      <c r="AQ202" s="5">
        <f t="shared" si="102"/>
        <v>0.75665470225476983</v>
      </c>
      <c r="AR202" s="5">
        <f t="shared" si="103"/>
        <v>0.39232370761379287</v>
      </c>
      <c r="AS202" s="5">
        <v>37.692300000000003</v>
      </c>
      <c r="AT202" s="5">
        <v>5.4785000000000004</v>
      </c>
      <c r="AU202" s="5">
        <f t="shared" si="104"/>
        <v>0.55277757816361162</v>
      </c>
      <c r="AV202" s="5">
        <f t="shared" si="105"/>
        <v>9.216175114897282E-2</v>
      </c>
    </row>
    <row r="203" spans="1:48" ht="20" customHeight="1" x14ac:dyDescent="0.15">
      <c r="A203" s="25">
        <v>30.618500000000001</v>
      </c>
      <c r="B203" s="4">
        <v>25.663699999999999</v>
      </c>
      <c r="C203" s="5">
        <f t="shared" si="84"/>
        <v>0.68728395061728398</v>
      </c>
      <c r="D203" s="5">
        <f t="shared" si="85"/>
        <v>0.33170992103960423</v>
      </c>
      <c r="E203" s="5">
        <v>30.618500000000001</v>
      </c>
      <c r="F203" s="5">
        <v>33.0809</v>
      </c>
      <c r="G203" s="5">
        <f t="shared" si="86"/>
        <v>0.74626847482743841</v>
      </c>
      <c r="H203" s="5">
        <f t="shared" si="87"/>
        <v>0.35508395982980479</v>
      </c>
      <c r="I203" s="7"/>
      <c r="J203" s="7"/>
      <c r="K203" s="7"/>
      <c r="L203" s="7"/>
      <c r="M203" s="5">
        <v>31.526399999999999</v>
      </c>
      <c r="N203" s="5">
        <v>9.2591000000000001</v>
      </c>
      <c r="O203" s="5">
        <f t="shared" si="90"/>
        <v>0.51947983469658121</v>
      </c>
      <c r="P203" s="5">
        <f t="shared" si="91"/>
        <v>0.11621698288457001</v>
      </c>
      <c r="Q203" s="5">
        <v>31.526399999999999</v>
      </c>
      <c r="R203" s="5">
        <v>17.167999999999999</v>
      </c>
      <c r="S203" s="5">
        <f t="shared" si="92"/>
        <v>0.64935006086420999</v>
      </c>
      <c r="T203" s="5">
        <f t="shared" si="93"/>
        <v>0.1571988426180273</v>
      </c>
      <c r="U203" s="5">
        <v>31.526399999999999</v>
      </c>
      <c r="V203" s="5">
        <v>2.5939000000000001</v>
      </c>
      <c r="W203" s="5">
        <f t="shared" si="94"/>
        <v>0.52770384951441685</v>
      </c>
      <c r="X203" s="5">
        <f t="shared" si="95"/>
        <v>3.5620121612936893E-2</v>
      </c>
      <c r="Y203" s="5">
        <v>43.329099999999997</v>
      </c>
      <c r="Z203" s="5">
        <v>23.032599999999999</v>
      </c>
      <c r="AA203" s="5">
        <f t="shared" si="96"/>
        <v>0.70175515314063408</v>
      </c>
      <c r="AB203" s="5">
        <f t="shared" si="97"/>
        <v>0.44464478764478765</v>
      </c>
      <c r="AC203" s="5">
        <v>43.329099999999997</v>
      </c>
      <c r="AD203" s="5">
        <v>27.3064</v>
      </c>
      <c r="AE203" s="5">
        <f t="shared" si="98"/>
        <v>0.72992783116130511</v>
      </c>
      <c r="AF203" s="5">
        <f t="shared" si="99"/>
        <v>0.55861300056257357</v>
      </c>
      <c r="AG203" s="7"/>
      <c r="AH203" s="7"/>
      <c r="AI203" s="7"/>
      <c r="AJ203" s="7"/>
      <c r="AK203" s="5">
        <v>46.052799999999998</v>
      </c>
      <c r="AL203" s="5">
        <v>43.244900000000001</v>
      </c>
      <c r="AM203" s="5">
        <f t="shared" si="100"/>
        <v>0.71428593585931666</v>
      </c>
      <c r="AN203" s="5">
        <f t="shared" si="101"/>
        <v>0.53388765432098761</v>
      </c>
      <c r="AO203" s="5">
        <v>37.881700000000002</v>
      </c>
      <c r="AP203" s="5">
        <v>24.4862</v>
      </c>
      <c r="AQ203" s="5">
        <f t="shared" si="102"/>
        <v>0.760456815699878</v>
      </c>
      <c r="AR203" s="5">
        <f t="shared" si="103"/>
        <v>0.48738067372075061</v>
      </c>
      <c r="AS203" s="5">
        <v>37.881700000000002</v>
      </c>
      <c r="AT203" s="5">
        <v>10.1852</v>
      </c>
      <c r="AU203" s="5">
        <f t="shared" si="104"/>
        <v>0.55555522965487614</v>
      </c>
      <c r="AV203" s="5">
        <f t="shared" si="105"/>
        <v>0.17133994118874107</v>
      </c>
    </row>
    <row r="204" spans="1:48" ht="20" customHeight="1" x14ac:dyDescent="0.15">
      <c r="A204" s="25">
        <v>30.771599999999999</v>
      </c>
      <c r="B204" s="4">
        <v>26.828600000000002</v>
      </c>
      <c r="C204" s="5">
        <f t="shared" si="84"/>
        <v>0.69072053872053873</v>
      </c>
      <c r="D204" s="5">
        <f t="shared" si="85"/>
        <v>0.34676655305365661</v>
      </c>
      <c r="E204" s="5">
        <v>30.771599999999999</v>
      </c>
      <c r="F204" s="5">
        <v>35.5</v>
      </c>
      <c r="G204" s="5">
        <f t="shared" si="86"/>
        <v>0.75</v>
      </c>
      <c r="H204" s="5">
        <f t="shared" si="87"/>
        <v>0.38105010969949638</v>
      </c>
      <c r="I204" s="7"/>
      <c r="J204" s="7"/>
      <c r="K204" s="7"/>
      <c r="L204" s="7"/>
      <c r="M204" s="5">
        <v>31.684100000000001</v>
      </c>
      <c r="N204" s="5">
        <v>7.0427999999999997</v>
      </c>
      <c r="O204" s="5">
        <f t="shared" si="90"/>
        <v>0.52207835434778316</v>
      </c>
      <c r="P204" s="5">
        <f t="shared" si="91"/>
        <v>8.8398760901108056E-2</v>
      </c>
      <c r="Q204" s="5">
        <v>31.684100000000001</v>
      </c>
      <c r="R204" s="5">
        <v>17.006</v>
      </c>
      <c r="S204" s="5">
        <f t="shared" si="92"/>
        <v>0.65259821176625676</v>
      </c>
      <c r="T204" s="5">
        <f t="shared" si="93"/>
        <v>0.15571548914038749</v>
      </c>
      <c r="U204" s="5">
        <v>31.684100000000001</v>
      </c>
      <c r="V204" s="5">
        <v>1.5149999999999999</v>
      </c>
      <c r="W204" s="5">
        <f t="shared" si="94"/>
        <v>0.53034350697827015</v>
      </c>
      <c r="X204" s="5">
        <f t="shared" si="95"/>
        <v>2.080438114175542E-2</v>
      </c>
      <c r="Y204" s="5">
        <v>43.545699999999997</v>
      </c>
      <c r="Z204" s="5">
        <v>25.958400000000001</v>
      </c>
      <c r="AA204" s="5">
        <f t="shared" si="96"/>
        <v>0.70526319199143561</v>
      </c>
      <c r="AB204" s="5">
        <f t="shared" si="97"/>
        <v>0.50112741312741316</v>
      </c>
      <c r="AC204" s="5">
        <v>43.545699999999997</v>
      </c>
      <c r="AD204" s="5">
        <v>20.384799999999998</v>
      </c>
      <c r="AE204" s="5">
        <f t="shared" si="98"/>
        <v>0.73357670381800777</v>
      </c>
      <c r="AF204" s="5">
        <f t="shared" si="99"/>
        <v>0.41701631463202576</v>
      </c>
      <c r="AG204" s="7"/>
      <c r="AH204" s="7"/>
      <c r="AI204" s="7"/>
      <c r="AJ204" s="7"/>
      <c r="AK204" s="5">
        <v>46.283000000000001</v>
      </c>
      <c r="AL204" s="5">
        <v>45.178800000000003</v>
      </c>
      <c r="AM204" s="5">
        <f t="shared" si="100"/>
        <v>0.71785637288887438</v>
      </c>
      <c r="AN204" s="5">
        <f t="shared" si="101"/>
        <v>0.55776296296296302</v>
      </c>
      <c r="AO204" s="5">
        <v>38.071100000000001</v>
      </c>
      <c r="AP204" s="5">
        <v>18.5565</v>
      </c>
      <c r="AQ204" s="5">
        <f t="shared" si="102"/>
        <v>0.76425892914498628</v>
      </c>
      <c r="AR204" s="5">
        <f t="shared" si="103"/>
        <v>0.36935414526954402</v>
      </c>
      <c r="AS204" s="5">
        <v>38.071100000000001</v>
      </c>
      <c r="AT204" s="5">
        <v>9.1649999999999991</v>
      </c>
      <c r="AU204" s="5">
        <f t="shared" si="104"/>
        <v>0.55833288114614055</v>
      </c>
      <c r="AV204" s="5">
        <f t="shared" si="105"/>
        <v>0.15417768536649371</v>
      </c>
    </row>
    <row r="205" spans="1:48" ht="20" customHeight="1" x14ac:dyDescent="0.15">
      <c r="A205" s="25">
        <v>30.924700000000001</v>
      </c>
      <c r="B205" s="4">
        <v>27.7179</v>
      </c>
      <c r="C205" s="5">
        <f t="shared" si="84"/>
        <v>0.6941571268237936</v>
      </c>
      <c r="D205" s="5">
        <f t="shared" si="85"/>
        <v>0.35826098420662833</v>
      </c>
      <c r="E205" s="5">
        <v>30.924700000000001</v>
      </c>
      <c r="F205" s="5">
        <v>34.489400000000003</v>
      </c>
      <c r="G205" s="5">
        <f t="shared" si="86"/>
        <v>0.75373152517256181</v>
      </c>
      <c r="H205" s="5">
        <f t="shared" si="87"/>
        <v>0.37020252544985383</v>
      </c>
      <c r="I205" s="7"/>
      <c r="J205" s="7"/>
      <c r="K205" s="7"/>
      <c r="L205" s="7"/>
      <c r="M205" s="5">
        <v>31.841699999999999</v>
      </c>
      <c r="N205" s="5">
        <v>7.6637000000000004</v>
      </c>
      <c r="O205" s="5">
        <f t="shared" si="90"/>
        <v>0.52467522623763352</v>
      </c>
      <c r="P205" s="5">
        <f t="shared" si="91"/>
        <v>9.6192080410890821E-2</v>
      </c>
      <c r="Q205" s="5">
        <v>31.841699999999999</v>
      </c>
      <c r="R205" s="5">
        <v>17.885000000000002</v>
      </c>
      <c r="S205" s="5">
        <f t="shared" si="92"/>
        <v>0.65584430296576568</v>
      </c>
      <c r="T205" s="5">
        <f t="shared" si="93"/>
        <v>0.16376405523202581</v>
      </c>
      <c r="U205" s="5">
        <v>31.841699999999999</v>
      </c>
      <c r="V205" s="5">
        <v>1.4706999999999999</v>
      </c>
      <c r="W205" s="5">
        <f t="shared" si="94"/>
        <v>0.53298149059465105</v>
      </c>
      <c r="X205" s="5">
        <f t="shared" si="95"/>
        <v>2.0196041811999799E-2</v>
      </c>
      <c r="Y205" s="5">
        <v>43.7624</v>
      </c>
      <c r="Z205" s="5">
        <v>12.784700000000001</v>
      </c>
      <c r="AA205" s="5">
        <f t="shared" si="96"/>
        <v>0.7087728504354277</v>
      </c>
      <c r="AB205" s="5">
        <f t="shared" si="97"/>
        <v>0.24680888030888035</v>
      </c>
      <c r="AC205" s="5">
        <v>43.7624</v>
      </c>
      <c r="AD205" s="5">
        <v>15.504899999999999</v>
      </c>
      <c r="AE205" s="5">
        <f t="shared" si="98"/>
        <v>0.73722726108812553</v>
      </c>
      <c r="AF205" s="5">
        <f t="shared" si="99"/>
        <v>0.31718713240934893</v>
      </c>
      <c r="AG205" s="7"/>
      <c r="AH205" s="7"/>
      <c r="AI205" s="7"/>
      <c r="AJ205" s="7"/>
      <c r="AK205" s="5">
        <v>46.513300000000001</v>
      </c>
      <c r="AL205" s="5">
        <v>53.542900000000003</v>
      </c>
      <c r="AM205" s="5">
        <f t="shared" si="100"/>
        <v>0.72142836093364915</v>
      </c>
      <c r="AN205" s="5">
        <f t="shared" si="101"/>
        <v>0.66102345679012353</v>
      </c>
      <c r="AO205" s="5">
        <v>38.2605</v>
      </c>
      <c r="AP205" s="5">
        <v>22.4436</v>
      </c>
      <c r="AQ205" s="5">
        <f t="shared" si="102"/>
        <v>0.76806104259009444</v>
      </c>
      <c r="AR205" s="5">
        <f t="shared" si="103"/>
        <v>0.44672415028542767</v>
      </c>
      <c r="AS205" s="5">
        <v>38.2605</v>
      </c>
      <c r="AT205" s="5">
        <v>9.6852</v>
      </c>
      <c r="AU205" s="5">
        <f t="shared" si="104"/>
        <v>0.56111053263740507</v>
      </c>
      <c r="AV205" s="5">
        <f t="shared" si="105"/>
        <v>0.16292871994670649</v>
      </c>
    </row>
    <row r="206" spans="1:48" ht="20" customHeight="1" x14ac:dyDescent="0.15">
      <c r="A206" s="25">
        <v>31.0778</v>
      </c>
      <c r="B206" s="4">
        <v>25.793199999999999</v>
      </c>
      <c r="C206" s="5">
        <f t="shared" si="84"/>
        <v>0.69759371492704825</v>
      </c>
      <c r="D206" s="5">
        <f t="shared" si="85"/>
        <v>0.33338374183608444</v>
      </c>
      <c r="E206" s="5">
        <v>31.0778</v>
      </c>
      <c r="F206" s="5">
        <v>35.046599999999998</v>
      </c>
      <c r="G206" s="5">
        <f t="shared" si="86"/>
        <v>0.75746305034512351</v>
      </c>
      <c r="H206" s="5">
        <f t="shared" si="87"/>
        <v>0.37618340210124979</v>
      </c>
      <c r="I206" s="7"/>
      <c r="J206" s="7"/>
      <c r="K206" s="7"/>
      <c r="L206" s="7"/>
      <c r="M206" s="5">
        <v>31.999300000000002</v>
      </c>
      <c r="N206" s="5">
        <v>6.8075999999999999</v>
      </c>
      <c r="O206" s="5">
        <f t="shared" si="90"/>
        <v>0.52727209812748399</v>
      </c>
      <c r="P206" s="5">
        <f t="shared" si="91"/>
        <v>8.5446612811720224E-2</v>
      </c>
      <c r="Q206" s="5">
        <v>31.999300000000002</v>
      </c>
      <c r="R206" s="5">
        <v>16.123999999999999</v>
      </c>
      <c r="S206" s="5">
        <f t="shared" si="92"/>
        <v>0.65909039416527471</v>
      </c>
      <c r="T206" s="5">
        <f t="shared" si="93"/>
        <v>0.14763945353990401</v>
      </c>
      <c r="U206" s="5">
        <v>31.999300000000002</v>
      </c>
      <c r="V206" s="5">
        <v>2.1848999999999998</v>
      </c>
      <c r="W206" s="5">
        <f t="shared" si="94"/>
        <v>0.53561947421103195</v>
      </c>
      <c r="X206" s="5">
        <f t="shared" si="95"/>
        <v>3.0003625317901926E-2</v>
      </c>
      <c r="Y206" s="5">
        <v>43.978999999999999</v>
      </c>
      <c r="Z206" s="5">
        <v>14.442399999999999</v>
      </c>
      <c r="AA206" s="5">
        <f t="shared" si="96"/>
        <v>0.71228088928622912</v>
      </c>
      <c r="AB206" s="5">
        <f t="shared" si="97"/>
        <v>0.27881081081081083</v>
      </c>
      <c r="AC206" s="5">
        <v>43.978999999999999</v>
      </c>
      <c r="AD206" s="5">
        <v>22.281199999999998</v>
      </c>
      <c r="AE206" s="5">
        <f t="shared" si="98"/>
        <v>0.7408761337448283</v>
      </c>
      <c r="AF206" s="5">
        <f t="shared" si="99"/>
        <v>0.45581138444228503</v>
      </c>
      <c r="AG206" s="7"/>
      <c r="AH206" s="7"/>
      <c r="AI206" s="7"/>
      <c r="AJ206" s="7"/>
      <c r="AK206" s="5">
        <v>46.743600000000001</v>
      </c>
      <c r="AL206" s="5">
        <v>40.637500000000003</v>
      </c>
      <c r="AM206" s="5">
        <f t="shared" si="100"/>
        <v>0.7250003489784238</v>
      </c>
      <c r="AN206" s="5">
        <f t="shared" si="101"/>
        <v>0.50169753086419755</v>
      </c>
      <c r="AO206" s="5">
        <v>38.4499</v>
      </c>
      <c r="AP206" s="5">
        <v>16.888000000000002</v>
      </c>
      <c r="AQ206" s="5">
        <f t="shared" si="102"/>
        <v>0.77186315603520272</v>
      </c>
      <c r="AR206" s="5">
        <f t="shared" si="103"/>
        <v>0.33614382051098324</v>
      </c>
      <c r="AS206" s="5">
        <v>38.4499</v>
      </c>
      <c r="AT206" s="5">
        <v>10.2591</v>
      </c>
      <c r="AU206" s="5">
        <f t="shared" si="104"/>
        <v>0.56388818412866948</v>
      </c>
      <c r="AV206" s="5">
        <f t="shared" si="105"/>
        <v>0.17258311968831377</v>
      </c>
    </row>
    <row r="207" spans="1:48" ht="20" customHeight="1" x14ac:dyDescent="0.15">
      <c r="A207" s="25">
        <v>31.230899999999998</v>
      </c>
      <c r="B207" s="4">
        <v>27.3567</v>
      </c>
      <c r="C207" s="5">
        <f t="shared" si="84"/>
        <v>0.701030303030303</v>
      </c>
      <c r="D207" s="5">
        <f t="shared" si="85"/>
        <v>0.35359238133644572</v>
      </c>
      <c r="E207" s="5">
        <v>31.230899999999998</v>
      </c>
      <c r="F207" s="5">
        <v>34.066800000000001</v>
      </c>
      <c r="G207" s="5">
        <f t="shared" si="86"/>
        <v>0.7611945755176851</v>
      </c>
      <c r="H207" s="5">
        <f t="shared" si="87"/>
        <v>0.36566641907354375</v>
      </c>
      <c r="I207" s="7"/>
      <c r="J207" s="7"/>
      <c r="K207" s="7"/>
      <c r="L207" s="7"/>
      <c r="M207" s="5">
        <v>32.156999999999996</v>
      </c>
      <c r="N207" s="5">
        <v>12.186299999999999</v>
      </c>
      <c r="O207" s="5">
        <f t="shared" si="90"/>
        <v>0.52987061777868583</v>
      </c>
      <c r="P207" s="5">
        <f t="shared" si="91"/>
        <v>0.15295817288140698</v>
      </c>
      <c r="Q207" s="5">
        <v>32.156999999999996</v>
      </c>
      <c r="R207" s="5">
        <v>11.329000000000001</v>
      </c>
      <c r="S207" s="5">
        <f t="shared" si="92"/>
        <v>0.66233854506732137</v>
      </c>
      <c r="T207" s="5">
        <f t="shared" si="93"/>
        <v>0.10373402190235506</v>
      </c>
      <c r="U207" s="5">
        <v>32.156999999999996</v>
      </c>
      <c r="V207" s="5">
        <v>3.3588</v>
      </c>
      <c r="W207" s="5">
        <f t="shared" si="94"/>
        <v>0.53825913167488515</v>
      </c>
      <c r="X207" s="5">
        <f t="shared" si="95"/>
        <v>4.6123930943186869E-2</v>
      </c>
      <c r="Y207" s="5">
        <v>44.195700000000002</v>
      </c>
      <c r="Z207" s="5">
        <v>16.260899999999999</v>
      </c>
      <c r="AA207" s="5">
        <f t="shared" si="96"/>
        <v>0.71579054773022122</v>
      </c>
      <c r="AB207" s="5">
        <f t="shared" si="97"/>
        <v>0.3139169884169884</v>
      </c>
      <c r="AC207" s="5">
        <v>44.195700000000002</v>
      </c>
      <c r="AD207" s="5">
        <v>24.916599999999999</v>
      </c>
      <c r="AE207" s="5">
        <f t="shared" si="98"/>
        <v>0.74452669101494595</v>
      </c>
      <c r="AF207" s="5">
        <f t="shared" si="99"/>
        <v>0.50972433897611613</v>
      </c>
      <c r="AG207" s="7"/>
      <c r="AH207" s="7"/>
      <c r="AI207" s="7"/>
      <c r="AJ207" s="7"/>
      <c r="AK207" s="5">
        <v>46.973799999999997</v>
      </c>
      <c r="AL207" s="5">
        <v>42.2286</v>
      </c>
      <c r="AM207" s="5">
        <f t="shared" si="100"/>
        <v>0.72857078600798153</v>
      </c>
      <c r="AN207" s="5">
        <f t="shared" si="101"/>
        <v>0.52134074074074077</v>
      </c>
      <c r="AO207" s="5">
        <v>38.639299999999999</v>
      </c>
      <c r="AP207" s="5">
        <v>23.297699999999999</v>
      </c>
      <c r="AQ207" s="5">
        <f t="shared" si="102"/>
        <v>0.77566526948031089</v>
      </c>
      <c r="AR207" s="5">
        <f t="shared" si="103"/>
        <v>0.46372441302218931</v>
      </c>
      <c r="AS207" s="5">
        <v>38.639299999999999</v>
      </c>
      <c r="AT207" s="5">
        <v>18.600000000000001</v>
      </c>
      <c r="AU207" s="5">
        <f t="shared" si="104"/>
        <v>0.566665835619934</v>
      </c>
      <c r="AV207" s="5">
        <f t="shared" si="105"/>
        <v>0.31289743020368616</v>
      </c>
    </row>
    <row r="208" spans="1:48" ht="20" customHeight="1" x14ac:dyDescent="0.15">
      <c r="A208" s="25">
        <v>31.384</v>
      </c>
      <c r="B208" s="4">
        <v>26.886900000000001</v>
      </c>
      <c r="C208" s="5">
        <f t="shared" si="84"/>
        <v>0.70446689113355787</v>
      </c>
      <c r="D208" s="5">
        <f t="shared" si="85"/>
        <v>0.34752009554350061</v>
      </c>
      <c r="E208" s="5">
        <v>31.384</v>
      </c>
      <c r="F208" s="5">
        <v>29.367599999999999</v>
      </c>
      <c r="G208" s="5">
        <f t="shared" si="86"/>
        <v>0.76492610069024691</v>
      </c>
      <c r="H208" s="5">
        <f t="shared" si="87"/>
        <v>0.31522611835523745</v>
      </c>
      <c r="I208" s="7"/>
      <c r="J208" s="7"/>
      <c r="K208" s="7"/>
      <c r="L208" s="7"/>
      <c r="M208" s="5">
        <v>32.314599999999999</v>
      </c>
      <c r="N208" s="5">
        <v>14.468500000000001</v>
      </c>
      <c r="O208" s="5">
        <f t="shared" si="90"/>
        <v>0.5324674896685363</v>
      </c>
      <c r="P208" s="5">
        <f t="shared" si="91"/>
        <v>0.1816035486024993</v>
      </c>
      <c r="Q208" s="5">
        <v>32.314599999999999</v>
      </c>
      <c r="R208" s="5">
        <v>11.215</v>
      </c>
      <c r="S208" s="5">
        <f t="shared" si="92"/>
        <v>0.66558463626683029</v>
      </c>
      <c r="T208" s="5">
        <f t="shared" si="93"/>
        <v>0.10269018056623813</v>
      </c>
      <c r="U208" s="5">
        <v>32.314599999999999</v>
      </c>
      <c r="V208" s="5">
        <v>4.0930999999999997</v>
      </c>
      <c r="W208" s="5">
        <f t="shared" si="94"/>
        <v>0.54089711529126616</v>
      </c>
      <c r="X208" s="5">
        <f t="shared" si="95"/>
        <v>5.6207532971167727E-2</v>
      </c>
      <c r="Y208" s="5">
        <v>44.412300000000002</v>
      </c>
      <c r="Z208" s="5">
        <v>5.0892999999999997</v>
      </c>
      <c r="AA208" s="5">
        <f t="shared" si="96"/>
        <v>0.71929858658102264</v>
      </c>
      <c r="AB208" s="5">
        <f t="shared" si="97"/>
        <v>9.824903474903475E-2</v>
      </c>
      <c r="AC208" s="5">
        <v>44.412300000000002</v>
      </c>
      <c r="AD208" s="5">
        <v>25.043800000000001</v>
      </c>
      <c r="AE208" s="5">
        <f t="shared" si="98"/>
        <v>0.74817556367164872</v>
      </c>
      <c r="AF208" s="5">
        <f t="shared" si="99"/>
        <v>0.51232649721270396</v>
      </c>
      <c r="AG208" s="7"/>
      <c r="AH208" s="7"/>
      <c r="AI208" s="7"/>
      <c r="AJ208" s="7"/>
      <c r="AK208" s="5">
        <v>47.204099999999997</v>
      </c>
      <c r="AL208" s="5">
        <v>47.127600000000001</v>
      </c>
      <c r="AM208" s="5">
        <f t="shared" si="100"/>
        <v>0.73214277405275618</v>
      </c>
      <c r="AN208" s="5">
        <f t="shared" si="101"/>
        <v>0.58182222222222224</v>
      </c>
      <c r="AO208" s="5">
        <v>38.828800000000001</v>
      </c>
      <c r="AP208" s="5">
        <v>20.647099999999998</v>
      </c>
      <c r="AQ208" s="5">
        <f t="shared" si="102"/>
        <v>0.77946939037707974</v>
      </c>
      <c r="AR208" s="5">
        <f t="shared" si="103"/>
        <v>0.41096607511086691</v>
      </c>
      <c r="AS208" s="5">
        <v>38.828800000000001</v>
      </c>
      <c r="AT208" s="5">
        <v>35.175899999999999</v>
      </c>
      <c r="AU208" s="5">
        <f t="shared" si="104"/>
        <v>0.56944495366425618</v>
      </c>
      <c r="AV208" s="5">
        <f t="shared" si="105"/>
        <v>0.5917445545753679</v>
      </c>
    </row>
    <row r="209" spans="1:48" ht="20" customHeight="1" x14ac:dyDescent="0.15">
      <c r="A209" s="25">
        <v>31.537099999999999</v>
      </c>
      <c r="B209" s="4">
        <v>27.823799999999999</v>
      </c>
      <c r="C209" s="5">
        <f t="shared" si="84"/>
        <v>0.70790347923681263</v>
      </c>
      <c r="D209" s="5">
        <f t="shared" si="85"/>
        <v>0.35962976893517851</v>
      </c>
      <c r="E209" s="5">
        <v>31.537099999999999</v>
      </c>
      <c r="F209" s="5">
        <v>33.230600000000003</v>
      </c>
      <c r="G209" s="5">
        <f t="shared" si="86"/>
        <v>0.76865762586280861</v>
      </c>
      <c r="H209" s="5">
        <f t="shared" si="87"/>
        <v>0.35669081057408691</v>
      </c>
      <c r="I209" s="7"/>
      <c r="J209" s="7"/>
      <c r="K209" s="7"/>
      <c r="L209" s="7"/>
      <c r="M209" s="5">
        <v>32.472200000000001</v>
      </c>
      <c r="N209" s="5">
        <v>9.0640999999999998</v>
      </c>
      <c r="O209" s="5">
        <f t="shared" si="90"/>
        <v>0.53506436155838677</v>
      </c>
      <c r="P209" s="5">
        <f t="shared" si="91"/>
        <v>0.11376941112678672</v>
      </c>
      <c r="Q209" s="5">
        <v>32.472200000000001</v>
      </c>
      <c r="R209" s="5">
        <v>11.866</v>
      </c>
      <c r="S209" s="5">
        <f t="shared" si="92"/>
        <v>0.66883072746633931</v>
      </c>
      <c r="T209" s="5">
        <f t="shared" si="93"/>
        <v>0.1086510639856426</v>
      </c>
      <c r="U209" s="5">
        <v>32.472200000000001</v>
      </c>
      <c r="V209" s="5">
        <v>5.4512999999999998</v>
      </c>
      <c r="W209" s="5">
        <f t="shared" si="94"/>
        <v>0.54353509890764717</v>
      </c>
      <c r="X209" s="5">
        <f t="shared" si="95"/>
        <v>7.4858694995413422E-2</v>
      </c>
      <c r="Y209" s="5">
        <v>44.628999999999998</v>
      </c>
      <c r="Z209" s="5">
        <v>9.0251999999999999</v>
      </c>
      <c r="AA209" s="5">
        <f t="shared" si="96"/>
        <v>0.72280824502501462</v>
      </c>
      <c r="AB209" s="5">
        <f t="shared" si="97"/>
        <v>0.17423166023166023</v>
      </c>
      <c r="AC209" s="5">
        <v>44.628999999999998</v>
      </c>
      <c r="AD209" s="5">
        <v>19.956199999999999</v>
      </c>
      <c r="AE209" s="5">
        <f t="shared" si="98"/>
        <v>0.75182612094176626</v>
      </c>
      <c r="AF209" s="5">
        <f t="shared" si="99"/>
        <v>0.40824835063673093</v>
      </c>
      <c r="AG209" s="7"/>
      <c r="AH209" s="7"/>
      <c r="AI209" s="7"/>
      <c r="AJ209" s="7"/>
      <c r="AK209" s="5">
        <v>47.434399999999997</v>
      </c>
      <c r="AL209" s="5">
        <v>40.115299999999998</v>
      </c>
      <c r="AM209" s="5">
        <f t="shared" si="100"/>
        <v>0.73571476209753084</v>
      </c>
      <c r="AN209" s="5">
        <f t="shared" si="101"/>
        <v>0.49525061728395059</v>
      </c>
      <c r="AO209" s="5">
        <v>39.0182</v>
      </c>
      <c r="AP209" s="5">
        <v>20.5565</v>
      </c>
      <c r="AQ209" s="5">
        <f t="shared" si="102"/>
        <v>0.78327150382218802</v>
      </c>
      <c r="AR209" s="5">
        <f t="shared" si="103"/>
        <v>0.40916274551954201</v>
      </c>
      <c r="AS209" s="5">
        <v>39.0182</v>
      </c>
      <c r="AT209" s="5">
        <v>33.697000000000003</v>
      </c>
      <c r="AU209" s="5">
        <f t="shared" si="104"/>
        <v>0.57222260515552059</v>
      </c>
      <c r="AV209" s="5">
        <f t="shared" si="105"/>
        <v>0.56686584438567811</v>
      </c>
    </row>
    <row r="210" spans="1:48" ht="20" customHeight="1" x14ac:dyDescent="0.15">
      <c r="A210" s="25">
        <v>31.690200000000001</v>
      </c>
      <c r="B210" s="4">
        <v>30.326000000000001</v>
      </c>
      <c r="C210" s="5">
        <f t="shared" si="84"/>
        <v>0.71134006734006738</v>
      </c>
      <c r="D210" s="5">
        <f t="shared" si="85"/>
        <v>0.39197134729002592</v>
      </c>
      <c r="E210" s="5">
        <v>31.690200000000001</v>
      </c>
      <c r="F210" s="5">
        <v>33.402799999999999</v>
      </c>
      <c r="G210" s="5">
        <f t="shared" si="86"/>
        <v>0.77238915103537031</v>
      </c>
      <c r="H210" s="5">
        <f t="shared" si="87"/>
        <v>0.3585391719512771</v>
      </c>
      <c r="I210" s="7"/>
      <c r="J210" s="7"/>
      <c r="K210" s="7"/>
      <c r="L210" s="7"/>
      <c r="M210" s="5">
        <v>32.629899999999999</v>
      </c>
      <c r="N210" s="5">
        <v>9.9817999999999998</v>
      </c>
      <c r="O210" s="5">
        <f t="shared" si="90"/>
        <v>0.53766288120958861</v>
      </c>
      <c r="P210" s="5">
        <f t="shared" si="91"/>
        <v>0.12528806036841603</v>
      </c>
      <c r="Q210" s="5">
        <v>32.629899999999999</v>
      </c>
      <c r="R210" s="5">
        <v>8.1039999999999992</v>
      </c>
      <c r="S210" s="5">
        <f t="shared" si="92"/>
        <v>0.67207887836838609</v>
      </c>
      <c r="T210" s="5">
        <f t="shared" si="93"/>
        <v>7.4204299893784562E-2</v>
      </c>
      <c r="U210" s="5">
        <v>32.629899999999999</v>
      </c>
      <c r="V210" s="5">
        <v>9.9551999999999996</v>
      </c>
      <c r="W210" s="5">
        <f t="shared" si="94"/>
        <v>0.54617475637150037</v>
      </c>
      <c r="X210" s="5">
        <f t="shared" si="95"/>
        <v>0.13670744233822019</v>
      </c>
      <c r="Y210" s="5">
        <v>44.845599999999997</v>
      </c>
      <c r="Z210" s="5">
        <v>5.9634</v>
      </c>
      <c r="AA210" s="5">
        <f t="shared" si="96"/>
        <v>0.72631628387581604</v>
      </c>
      <c r="AB210" s="5">
        <f t="shared" si="97"/>
        <v>0.11512355212355213</v>
      </c>
      <c r="AC210" s="5">
        <v>44.845599999999997</v>
      </c>
      <c r="AD210" s="5">
        <v>30.0564</v>
      </c>
      <c r="AE210" s="5">
        <f t="shared" si="98"/>
        <v>0.75547499359846904</v>
      </c>
      <c r="AF210" s="5">
        <f t="shared" si="99"/>
        <v>0.61487035237559451</v>
      </c>
      <c r="AG210" s="7"/>
      <c r="AH210" s="7"/>
      <c r="AI210" s="7"/>
      <c r="AJ210" s="7"/>
      <c r="AK210" s="5">
        <v>47.6646</v>
      </c>
      <c r="AL210" s="5">
        <v>41.535699999999999</v>
      </c>
      <c r="AM210" s="5">
        <f t="shared" si="100"/>
        <v>0.73928519912708868</v>
      </c>
      <c r="AN210" s="5">
        <f t="shared" si="101"/>
        <v>0.51278641975308636</v>
      </c>
      <c r="AO210" s="5">
        <v>39.207599999999999</v>
      </c>
      <c r="AP210" s="5">
        <v>25.1708</v>
      </c>
      <c r="AQ210" s="5">
        <f t="shared" si="102"/>
        <v>0.78707361726729619</v>
      </c>
      <c r="AR210" s="5">
        <f t="shared" si="103"/>
        <v>0.50100715758632497</v>
      </c>
      <c r="AS210" s="5">
        <v>39.207599999999999</v>
      </c>
      <c r="AT210" s="5">
        <v>27.855</v>
      </c>
      <c r="AU210" s="5">
        <f t="shared" si="104"/>
        <v>0.57500025664678511</v>
      </c>
      <c r="AV210" s="5">
        <f t="shared" si="105"/>
        <v>0.46858913539374608</v>
      </c>
    </row>
    <row r="211" spans="1:48" ht="20" customHeight="1" x14ac:dyDescent="0.15">
      <c r="A211" s="25">
        <v>31.843299999999999</v>
      </c>
      <c r="B211" s="4">
        <v>31.725300000000001</v>
      </c>
      <c r="C211" s="5">
        <f t="shared" si="84"/>
        <v>0.71477665544332214</v>
      </c>
      <c r="D211" s="5">
        <f t="shared" si="85"/>
        <v>0.41005765957199303</v>
      </c>
      <c r="E211" s="5">
        <v>31.843299999999999</v>
      </c>
      <c r="F211" s="5">
        <v>33.926000000000002</v>
      </c>
      <c r="G211" s="5">
        <f t="shared" si="86"/>
        <v>0.77612067620793201</v>
      </c>
      <c r="H211" s="5">
        <f t="shared" si="87"/>
        <v>0.3641550992018342</v>
      </c>
      <c r="I211" s="7"/>
      <c r="J211" s="7"/>
      <c r="K211" s="7"/>
      <c r="L211" s="7"/>
      <c r="M211" s="5">
        <v>32.787500000000001</v>
      </c>
      <c r="N211" s="5">
        <v>9.6128</v>
      </c>
      <c r="O211" s="5">
        <f t="shared" si="90"/>
        <v>0.54025975309943908</v>
      </c>
      <c r="P211" s="5">
        <f t="shared" si="91"/>
        <v>0.12065650150368767</v>
      </c>
      <c r="Q211" s="5">
        <v>32.787500000000001</v>
      </c>
      <c r="R211" s="5">
        <v>10.664999999999999</v>
      </c>
      <c r="S211" s="5">
        <f t="shared" si="92"/>
        <v>0.67532496956789501</v>
      </c>
      <c r="T211" s="5">
        <f t="shared" si="93"/>
        <v>9.7654103944621456E-2</v>
      </c>
      <c r="U211" s="5">
        <v>32.787500000000001</v>
      </c>
      <c r="V211" s="5">
        <v>13.946199999999999</v>
      </c>
      <c r="W211" s="5">
        <f t="shared" si="94"/>
        <v>0.54881273998788138</v>
      </c>
      <c r="X211" s="5">
        <f t="shared" si="95"/>
        <v>0.19151291107534618</v>
      </c>
      <c r="Y211" s="5">
        <v>45.062199999999997</v>
      </c>
      <c r="Z211" s="5">
        <v>4.9234999999999998</v>
      </c>
      <c r="AA211" s="5">
        <f t="shared" si="96"/>
        <v>0.72982432272661757</v>
      </c>
      <c r="AB211" s="5">
        <f t="shared" si="97"/>
        <v>9.5048262548262555E-2</v>
      </c>
      <c r="AC211" s="5">
        <v>45.062199999999997</v>
      </c>
      <c r="AD211" s="5">
        <v>32.063200000000002</v>
      </c>
      <c r="AE211" s="5">
        <f t="shared" si="98"/>
        <v>0.7591238662551717</v>
      </c>
      <c r="AF211" s="5">
        <f t="shared" si="99"/>
        <v>0.65592389914591109</v>
      </c>
      <c r="AG211" s="7"/>
      <c r="AH211" s="7"/>
      <c r="AI211" s="7"/>
      <c r="AJ211" s="7"/>
      <c r="AK211" s="5">
        <v>47.8949</v>
      </c>
      <c r="AL211" s="5">
        <v>40.750999999999998</v>
      </c>
      <c r="AM211" s="5">
        <f t="shared" si="100"/>
        <v>0.74285718717186333</v>
      </c>
      <c r="AN211" s="5">
        <f t="shared" si="101"/>
        <v>0.50309876543209875</v>
      </c>
      <c r="AO211" s="5">
        <v>39.396999999999998</v>
      </c>
      <c r="AP211" s="5">
        <v>21.633099999999999</v>
      </c>
      <c r="AQ211" s="5">
        <f t="shared" si="102"/>
        <v>0.79087573071240447</v>
      </c>
      <c r="AR211" s="5">
        <f t="shared" si="103"/>
        <v>0.43059171503411592</v>
      </c>
      <c r="AS211" s="5">
        <v>39.396999999999998</v>
      </c>
      <c r="AT211" s="5">
        <v>18.0444</v>
      </c>
      <c r="AU211" s="5">
        <f t="shared" si="104"/>
        <v>0.57777790813804952</v>
      </c>
      <c r="AV211" s="5">
        <f t="shared" si="105"/>
        <v>0.30355088115953732</v>
      </c>
    </row>
    <row r="212" spans="1:48" ht="20" customHeight="1" x14ac:dyDescent="0.15">
      <c r="A212" s="25">
        <v>31.996400000000001</v>
      </c>
      <c r="B212" s="4">
        <v>29.623200000000001</v>
      </c>
      <c r="C212" s="5">
        <f t="shared" si="84"/>
        <v>0.71821324354657701</v>
      </c>
      <c r="D212" s="5">
        <f t="shared" si="85"/>
        <v>0.38288747658912803</v>
      </c>
      <c r="E212" s="5">
        <v>31.996400000000001</v>
      </c>
      <c r="F212" s="5">
        <v>31.8202</v>
      </c>
      <c r="G212" s="5">
        <f t="shared" si="86"/>
        <v>0.77985220138049383</v>
      </c>
      <c r="H212" s="5">
        <f t="shared" si="87"/>
        <v>0.34155185072281447</v>
      </c>
      <c r="I212" s="7"/>
      <c r="J212" s="7"/>
      <c r="K212" s="7"/>
      <c r="L212" s="7"/>
      <c r="M212" s="5">
        <v>32.945099999999996</v>
      </c>
      <c r="N212" s="5">
        <v>7.2514000000000003</v>
      </c>
      <c r="O212" s="5">
        <f t="shared" si="90"/>
        <v>0.54285662498928944</v>
      </c>
      <c r="P212" s="5">
        <f t="shared" si="91"/>
        <v>9.1017035099434179E-2</v>
      </c>
      <c r="Q212" s="5">
        <v>32.945099999999996</v>
      </c>
      <c r="R212" s="5">
        <v>12.449</v>
      </c>
      <c r="S212" s="5">
        <f t="shared" si="92"/>
        <v>0.67857106076740392</v>
      </c>
      <c r="T212" s="5">
        <f t="shared" si="93"/>
        <v>0.11398930520455627</v>
      </c>
      <c r="U212" s="5">
        <v>32.945099999999996</v>
      </c>
      <c r="V212" s="5">
        <v>18.485299999999999</v>
      </c>
      <c r="W212" s="5">
        <f t="shared" si="94"/>
        <v>0.55145072360426217</v>
      </c>
      <c r="X212" s="5">
        <f t="shared" si="95"/>
        <v>0.2538450341384102</v>
      </c>
      <c r="Y212" s="5">
        <v>45.2789</v>
      </c>
      <c r="Z212" s="5">
        <v>8.2667000000000002</v>
      </c>
      <c r="AA212" s="5">
        <f t="shared" si="96"/>
        <v>0.73333398117060966</v>
      </c>
      <c r="AB212" s="5">
        <f t="shared" si="97"/>
        <v>0.15958880308880311</v>
      </c>
      <c r="AC212" s="5">
        <v>45.2789</v>
      </c>
      <c r="AD212" s="5">
        <v>12.795299999999999</v>
      </c>
      <c r="AE212" s="5">
        <f t="shared" si="98"/>
        <v>0.76277442352528946</v>
      </c>
      <c r="AF212" s="5">
        <f t="shared" si="99"/>
        <v>0.26175625223750831</v>
      </c>
      <c r="AG212" s="7"/>
      <c r="AH212" s="7"/>
      <c r="AI212" s="7"/>
      <c r="AJ212" s="7"/>
      <c r="AK212" s="5">
        <v>48.125100000000003</v>
      </c>
      <c r="AL212" s="5">
        <v>41.377000000000002</v>
      </c>
      <c r="AM212" s="5">
        <f t="shared" si="100"/>
        <v>0.74642762420142106</v>
      </c>
      <c r="AN212" s="5">
        <f t="shared" si="101"/>
        <v>0.51082716049382715</v>
      </c>
      <c r="AO212" s="5">
        <v>39.586399999999998</v>
      </c>
      <c r="AP212" s="5">
        <v>20.875399999999999</v>
      </c>
      <c r="AQ212" s="5">
        <f t="shared" si="102"/>
        <v>0.79467784415751264</v>
      </c>
      <c r="AR212" s="5">
        <f t="shared" si="103"/>
        <v>0.41551022682940419</v>
      </c>
      <c r="AS212" s="5">
        <v>39.586399999999998</v>
      </c>
      <c r="AT212" s="5">
        <v>17.6587</v>
      </c>
      <c r="AU212" s="5">
        <f t="shared" si="104"/>
        <v>0.58055555962931404</v>
      </c>
      <c r="AV212" s="5">
        <f t="shared" si="105"/>
        <v>0.29706246509343182</v>
      </c>
    </row>
    <row r="213" spans="1:48" ht="20" customHeight="1" x14ac:dyDescent="0.15">
      <c r="A213" s="25">
        <v>32.149500000000003</v>
      </c>
      <c r="B213" s="4">
        <v>32.123699999999999</v>
      </c>
      <c r="C213" s="5">
        <f t="shared" si="84"/>
        <v>0.72164983164983176</v>
      </c>
      <c r="D213" s="5">
        <f t="shared" si="85"/>
        <v>0.41520708200687878</v>
      </c>
      <c r="E213" s="5">
        <v>32.149500000000003</v>
      </c>
      <c r="F213" s="5">
        <v>35.268700000000003</v>
      </c>
      <c r="G213" s="5">
        <f t="shared" si="86"/>
        <v>0.78358372655305553</v>
      </c>
      <c r="H213" s="5">
        <f t="shared" si="87"/>
        <v>0.37856738039320081</v>
      </c>
      <c r="I213" s="7"/>
      <c r="J213" s="7"/>
      <c r="K213" s="7"/>
      <c r="L213" s="7"/>
      <c r="M213" s="5">
        <v>33.102800000000002</v>
      </c>
      <c r="N213" s="5">
        <v>7.2975000000000003</v>
      </c>
      <c r="O213" s="5">
        <f t="shared" si="90"/>
        <v>0.5454551446404915</v>
      </c>
      <c r="P213" s="5">
        <f t="shared" si="91"/>
        <v>9.1595666166274223E-2</v>
      </c>
      <c r="Q213" s="5">
        <v>33.102800000000002</v>
      </c>
      <c r="R213" s="5">
        <v>10.273</v>
      </c>
      <c r="S213" s="5">
        <f t="shared" si="92"/>
        <v>0.6818192116694507</v>
      </c>
      <c r="T213" s="5">
        <f t="shared" si="93"/>
        <v>9.406475478885104E-2</v>
      </c>
      <c r="U213" s="5">
        <v>33.102800000000002</v>
      </c>
      <c r="V213" s="5">
        <v>20.333200000000001</v>
      </c>
      <c r="W213" s="5">
        <f t="shared" si="94"/>
        <v>0.55409038106811559</v>
      </c>
      <c r="X213" s="5">
        <f t="shared" si="95"/>
        <v>0.27922088622543983</v>
      </c>
      <c r="Y213" s="5">
        <v>45.4955</v>
      </c>
      <c r="Z213" s="5">
        <v>8.5706000000000007</v>
      </c>
      <c r="AA213" s="5">
        <f t="shared" si="96"/>
        <v>0.73684202002141108</v>
      </c>
      <c r="AB213" s="5">
        <f t="shared" si="97"/>
        <v>0.16545559845559848</v>
      </c>
      <c r="AC213" s="5">
        <v>45.4955</v>
      </c>
      <c r="AD213" s="5">
        <v>23.563400000000001</v>
      </c>
      <c r="AE213" s="5">
        <f t="shared" si="98"/>
        <v>0.76642329618199223</v>
      </c>
      <c r="AF213" s="5">
        <f t="shared" si="99"/>
        <v>0.48204163044034165</v>
      </c>
      <c r="AG213" s="7"/>
      <c r="AH213" s="7"/>
      <c r="AI213" s="7"/>
      <c r="AJ213" s="7"/>
      <c r="AK213" s="5">
        <v>48.355400000000003</v>
      </c>
      <c r="AL213" s="5">
        <v>41.25</v>
      </c>
      <c r="AM213" s="5">
        <f t="shared" si="100"/>
        <v>0.74999961224619582</v>
      </c>
      <c r="AN213" s="5">
        <f t="shared" si="101"/>
        <v>0.5092592592592593</v>
      </c>
      <c r="AO213" s="5">
        <v>39.775799999999997</v>
      </c>
      <c r="AP213" s="5">
        <v>19.399000000000001</v>
      </c>
      <c r="AQ213" s="5">
        <f t="shared" si="102"/>
        <v>0.79847995760262092</v>
      </c>
      <c r="AR213" s="5">
        <f t="shared" si="103"/>
        <v>0.38612351812485568</v>
      </c>
      <c r="AS213" s="5">
        <v>39.775799999999997</v>
      </c>
      <c r="AT213" s="5">
        <v>17.333300000000001</v>
      </c>
      <c r="AU213" s="5">
        <f t="shared" si="104"/>
        <v>0.58333321112057845</v>
      </c>
      <c r="AV213" s="5">
        <f t="shared" si="105"/>
        <v>0.29158844230911574</v>
      </c>
    </row>
    <row r="214" spans="1:48" ht="20" customHeight="1" x14ac:dyDescent="0.15">
      <c r="A214" s="25">
        <v>32.302599999999998</v>
      </c>
      <c r="B214" s="4">
        <v>40.178600000000003</v>
      </c>
      <c r="C214" s="5">
        <f t="shared" si="84"/>
        <v>0.72508641975308641</v>
      </c>
      <c r="D214" s="5">
        <f t="shared" si="85"/>
        <v>0.51931873554794694</v>
      </c>
      <c r="E214" s="5">
        <v>32.302599999999998</v>
      </c>
      <c r="F214" s="5">
        <v>32.586399999999998</v>
      </c>
      <c r="G214" s="5">
        <f t="shared" si="86"/>
        <v>0.78731525172561712</v>
      </c>
      <c r="H214" s="5">
        <f t="shared" si="87"/>
        <v>0.34977609280877936</v>
      </c>
      <c r="I214" s="7"/>
      <c r="J214" s="7"/>
      <c r="K214" s="7"/>
      <c r="L214" s="7"/>
      <c r="M214" s="5">
        <v>33.260399999999997</v>
      </c>
      <c r="N214" s="5">
        <v>6.5739999999999998</v>
      </c>
      <c r="O214" s="5">
        <f t="shared" si="90"/>
        <v>0.54805201653034186</v>
      </c>
      <c r="P214" s="5">
        <f t="shared" si="91"/>
        <v>8.2514547362396259E-2</v>
      </c>
      <c r="Q214" s="5">
        <v>33.260399999999997</v>
      </c>
      <c r="R214" s="5">
        <v>10.391</v>
      </c>
      <c r="S214" s="5">
        <f t="shared" si="92"/>
        <v>0.68506530286895961</v>
      </c>
      <c r="T214" s="5">
        <f t="shared" si="93"/>
        <v>9.514522213676152E-2</v>
      </c>
      <c r="U214" s="5">
        <v>33.260399999999997</v>
      </c>
      <c r="V214" s="5">
        <v>16.9451</v>
      </c>
      <c r="W214" s="5">
        <f t="shared" si="94"/>
        <v>0.55672836468449638</v>
      </c>
      <c r="X214" s="5">
        <f t="shared" si="95"/>
        <v>0.23269459992419789</v>
      </c>
      <c r="Y214" s="5">
        <v>45.712200000000003</v>
      </c>
      <c r="Z214" s="5">
        <v>6.0659000000000001</v>
      </c>
      <c r="AA214" s="5">
        <f t="shared" si="96"/>
        <v>0.74035167846540317</v>
      </c>
      <c r="AB214" s="5">
        <f t="shared" si="97"/>
        <v>0.11710231660231661</v>
      </c>
      <c r="AC214" s="5">
        <v>45.712200000000003</v>
      </c>
      <c r="AD214" s="5">
        <v>25.5154</v>
      </c>
      <c r="AE214" s="5">
        <f t="shared" si="98"/>
        <v>0.77007385345210988</v>
      </c>
      <c r="AF214" s="5">
        <f t="shared" si="99"/>
        <v>0.52197412161816603</v>
      </c>
      <c r="AG214" s="7"/>
      <c r="AH214" s="7"/>
      <c r="AI214" s="7"/>
      <c r="AJ214" s="7"/>
      <c r="AK214" s="5">
        <v>48.585700000000003</v>
      </c>
      <c r="AL214" s="5">
        <v>43.789299999999997</v>
      </c>
      <c r="AM214" s="5">
        <f t="shared" si="100"/>
        <v>0.75357160029097048</v>
      </c>
      <c r="AN214" s="5">
        <f t="shared" si="101"/>
        <v>0.54060864197530856</v>
      </c>
      <c r="AO214" s="5">
        <v>39.965200000000003</v>
      </c>
      <c r="AP214" s="5">
        <v>23.169799999999999</v>
      </c>
      <c r="AQ214" s="5">
        <f t="shared" si="102"/>
        <v>0.8022820710477292</v>
      </c>
      <c r="AR214" s="5">
        <f t="shared" si="103"/>
        <v>0.46117865303620192</v>
      </c>
      <c r="AS214" s="5">
        <v>39.965200000000003</v>
      </c>
      <c r="AT214" s="5">
        <v>16.521999999999998</v>
      </c>
      <c r="AU214" s="5">
        <f t="shared" si="104"/>
        <v>0.58611086261184309</v>
      </c>
      <c r="AV214" s="5">
        <f t="shared" si="105"/>
        <v>0.27794039472179044</v>
      </c>
    </row>
    <row r="215" spans="1:48" ht="20" customHeight="1" x14ac:dyDescent="0.15">
      <c r="A215" s="25">
        <v>32.4557</v>
      </c>
      <c r="B215" s="4">
        <v>38.761899999999997</v>
      </c>
      <c r="C215" s="5">
        <f t="shared" si="84"/>
        <v>0.72852300785634128</v>
      </c>
      <c r="D215" s="5">
        <f t="shared" si="85"/>
        <v>0.50100752379216695</v>
      </c>
      <c r="E215" s="5">
        <v>32.4557</v>
      </c>
      <c r="F215" s="5">
        <v>31.815999999999999</v>
      </c>
      <c r="G215" s="5">
        <f t="shared" si="86"/>
        <v>0.79104677689817893</v>
      </c>
      <c r="H215" s="5">
        <f t="shared" si="87"/>
        <v>0.34150676873800495</v>
      </c>
      <c r="I215" s="7"/>
      <c r="J215" s="7"/>
      <c r="K215" s="7"/>
      <c r="L215" s="7"/>
      <c r="M215" s="5">
        <v>33.417999999999999</v>
      </c>
      <c r="N215" s="5">
        <v>4.8958000000000004</v>
      </c>
      <c r="O215" s="5">
        <f t="shared" si="90"/>
        <v>0.55064888842019233</v>
      </c>
      <c r="P215" s="5">
        <f t="shared" si="91"/>
        <v>6.1450368265412177E-2</v>
      </c>
      <c r="Q215" s="5">
        <v>33.417999999999999</v>
      </c>
      <c r="R215" s="5">
        <v>11.884</v>
      </c>
      <c r="S215" s="5">
        <f t="shared" si="92"/>
        <v>0.68831139406846864</v>
      </c>
      <c r="T215" s="5">
        <f t="shared" si="93"/>
        <v>0.10881588103871369</v>
      </c>
      <c r="U215" s="5">
        <v>33.417999999999999</v>
      </c>
      <c r="V215" s="5">
        <v>18.670999999999999</v>
      </c>
      <c r="W215" s="5">
        <f t="shared" si="94"/>
        <v>0.55936634830087739</v>
      </c>
      <c r="X215" s="5">
        <f t="shared" si="95"/>
        <v>0.256395115708063</v>
      </c>
      <c r="Y215" s="5">
        <v>45.928800000000003</v>
      </c>
      <c r="Z215" s="5">
        <v>10.4246</v>
      </c>
      <c r="AA215" s="5">
        <f t="shared" si="96"/>
        <v>0.74385971731620459</v>
      </c>
      <c r="AB215" s="5">
        <f t="shared" si="97"/>
        <v>0.20124710424710426</v>
      </c>
      <c r="AC215" s="5">
        <v>45.928800000000003</v>
      </c>
      <c r="AD215" s="5">
        <v>27.812000000000001</v>
      </c>
      <c r="AE215" s="5">
        <f t="shared" si="98"/>
        <v>0.77372272610881265</v>
      </c>
      <c r="AF215" s="5">
        <f t="shared" si="99"/>
        <v>0.568956170408633</v>
      </c>
      <c r="AG215" s="7"/>
      <c r="AH215" s="7"/>
      <c r="AI215" s="7"/>
      <c r="AJ215" s="7"/>
      <c r="AK215" s="5">
        <v>48.815899999999999</v>
      </c>
      <c r="AL215" s="5">
        <v>35.057099999999998</v>
      </c>
      <c r="AM215" s="5">
        <f t="shared" si="100"/>
        <v>0.75714203732052809</v>
      </c>
      <c r="AN215" s="5">
        <f t="shared" si="101"/>
        <v>0.43280370370370369</v>
      </c>
      <c r="AO215" s="5">
        <v>40.154600000000002</v>
      </c>
      <c r="AP215" s="5">
        <v>21.064499999999999</v>
      </c>
      <c r="AQ215" s="5">
        <f t="shared" si="102"/>
        <v>0.80608418449283747</v>
      </c>
      <c r="AR215" s="5">
        <f t="shared" si="103"/>
        <v>0.41927412998304153</v>
      </c>
      <c r="AS215" s="5">
        <v>40.154600000000002</v>
      </c>
      <c r="AT215" s="5">
        <v>19.1496</v>
      </c>
      <c r="AU215" s="5">
        <f t="shared" si="104"/>
        <v>0.5888885141031075</v>
      </c>
      <c r="AV215" s="5">
        <f t="shared" si="105"/>
        <v>0.32214304459293053</v>
      </c>
    </row>
    <row r="216" spans="1:48" ht="20" customHeight="1" x14ac:dyDescent="0.15">
      <c r="A216" s="25">
        <v>32.608699999999999</v>
      </c>
      <c r="B216" s="4">
        <v>45.455199999999998</v>
      </c>
      <c r="C216" s="5">
        <f t="shared" si="84"/>
        <v>0.73195735129068462</v>
      </c>
      <c r="D216" s="5">
        <f t="shared" si="85"/>
        <v>0.58752014724452895</v>
      </c>
      <c r="E216" s="5">
        <v>32.608699999999999</v>
      </c>
      <c r="F216" s="5">
        <v>35.955199999999998</v>
      </c>
      <c r="G216" s="5">
        <f t="shared" si="86"/>
        <v>0.79477586475841366</v>
      </c>
      <c r="H216" s="5">
        <f t="shared" si="87"/>
        <v>0.38593613814837552</v>
      </c>
      <c r="I216" s="7"/>
      <c r="J216" s="7"/>
      <c r="K216" s="7"/>
      <c r="L216" s="7"/>
      <c r="M216" s="5">
        <v>33.575699999999998</v>
      </c>
      <c r="N216" s="5">
        <v>5.9695999999999998</v>
      </c>
      <c r="O216" s="5">
        <f t="shared" si="90"/>
        <v>0.55324740807139416</v>
      </c>
      <c r="P216" s="5">
        <f t="shared" si="91"/>
        <v>7.4928330078272085E-2</v>
      </c>
      <c r="Q216" s="5">
        <v>33.575699999999998</v>
      </c>
      <c r="R216" s="5">
        <v>13.974</v>
      </c>
      <c r="S216" s="5">
        <f t="shared" si="92"/>
        <v>0.69155954497051531</v>
      </c>
      <c r="T216" s="5">
        <f t="shared" si="93"/>
        <v>0.12795297220085705</v>
      </c>
      <c r="U216" s="5">
        <v>33.575699999999998</v>
      </c>
      <c r="V216" s="5">
        <v>19.351400000000002</v>
      </c>
      <c r="W216" s="5">
        <f t="shared" si="94"/>
        <v>0.56200600576473059</v>
      </c>
      <c r="X216" s="5">
        <f t="shared" si="95"/>
        <v>0.26573854866439994</v>
      </c>
      <c r="Y216" s="5">
        <v>46.145499999999998</v>
      </c>
      <c r="Z216" s="5">
        <v>9.9550999999999998</v>
      </c>
      <c r="AA216" s="5">
        <f t="shared" si="96"/>
        <v>0.74736937576019657</v>
      </c>
      <c r="AB216" s="5">
        <f t="shared" si="97"/>
        <v>0.19218339768339768</v>
      </c>
      <c r="AC216" s="5">
        <v>46.145499999999998</v>
      </c>
      <c r="AD216" s="5">
        <v>20.860700000000001</v>
      </c>
      <c r="AE216" s="5">
        <f t="shared" si="98"/>
        <v>0.77737328337893019</v>
      </c>
      <c r="AF216" s="5">
        <f t="shared" si="99"/>
        <v>0.42675190507850458</v>
      </c>
      <c r="AG216" s="7"/>
      <c r="AH216" s="7"/>
      <c r="AI216" s="7"/>
      <c r="AJ216" s="7"/>
      <c r="AK216" s="5">
        <v>49.046199999999999</v>
      </c>
      <c r="AL216" s="5">
        <v>51.783200000000001</v>
      </c>
      <c r="AM216" s="5">
        <f t="shared" si="100"/>
        <v>0.76071402536530286</v>
      </c>
      <c r="AN216" s="5">
        <f t="shared" si="101"/>
        <v>0.63929876543209874</v>
      </c>
      <c r="AO216" s="5">
        <v>40.344000000000001</v>
      </c>
      <c r="AP216" s="5">
        <v>17.804200000000002</v>
      </c>
      <c r="AQ216" s="5">
        <f t="shared" si="102"/>
        <v>0.80988629793794564</v>
      </c>
      <c r="AR216" s="5">
        <f t="shared" si="103"/>
        <v>0.35438014028550729</v>
      </c>
      <c r="AS216" s="5">
        <v>40.344000000000001</v>
      </c>
      <c r="AT216" s="5">
        <v>21.05</v>
      </c>
      <c r="AU216" s="5">
        <f t="shared" si="104"/>
        <v>0.59166616559437202</v>
      </c>
      <c r="AV216" s="5">
        <f t="shared" si="105"/>
        <v>0.35411241428965556</v>
      </c>
    </row>
    <row r="217" spans="1:48" ht="20" customHeight="1" x14ac:dyDescent="0.15">
      <c r="A217" s="25">
        <v>32.761800000000001</v>
      </c>
      <c r="B217" s="4">
        <v>39.126300000000001</v>
      </c>
      <c r="C217" s="5">
        <f t="shared" si="84"/>
        <v>0.73539393939393949</v>
      </c>
      <c r="D217" s="5">
        <f t="shared" si="85"/>
        <v>0.5057174874851198</v>
      </c>
      <c r="E217" s="5">
        <v>32.761800000000001</v>
      </c>
      <c r="F217" s="5">
        <v>44.078600000000002</v>
      </c>
      <c r="G217" s="5">
        <f t="shared" si="86"/>
        <v>0.79850738993097536</v>
      </c>
      <c r="H217" s="5">
        <f t="shared" si="87"/>
        <v>0.47313113705352733</v>
      </c>
      <c r="I217" s="7"/>
      <c r="J217" s="7"/>
      <c r="K217" s="7"/>
      <c r="L217" s="7"/>
      <c r="M217" s="5">
        <v>33.7333</v>
      </c>
      <c r="N217" s="5">
        <v>6.0793999999999997</v>
      </c>
      <c r="O217" s="5">
        <f t="shared" si="90"/>
        <v>0.55584427996124464</v>
      </c>
      <c r="P217" s="5">
        <f t="shared" si="91"/>
        <v>7.6306501252654674E-2</v>
      </c>
      <c r="Q217" s="5">
        <v>33.7333</v>
      </c>
      <c r="R217" s="5">
        <v>18.43</v>
      </c>
      <c r="S217" s="5">
        <f t="shared" si="92"/>
        <v>0.69480563617002433</v>
      </c>
      <c r="T217" s="5">
        <f t="shared" si="93"/>
        <v>0.16875434933890049</v>
      </c>
      <c r="U217" s="5">
        <v>33.7333</v>
      </c>
      <c r="V217" s="5">
        <v>16.516100000000002</v>
      </c>
      <c r="W217" s="5">
        <f t="shared" si="94"/>
        <v>0.5646439893811116</v>
      </c>
      <c r="X217" s="5">
        <f t="shared" si="95"/>
        <v>0.22680345833356222</v>
      </c>
      <c r="Y217" s="5">
        <v>46.362099999999998</v>
      </c>
      <c r="Z217" s="5">
        <v>12.683199999999999</v>
      </c>
      <c r="AA217" s="5">
        <f t="shared" si="96"/>
        <v>0.750877414610998</v>
      </c>
      <c r="AB217" s="5">
        <f t="shared" si="97"/>
        <v>0.24484942084942085</v>
      </c>
      <c r="AC217" s="5">
        <v>46.362099999999998</v>
      </c>
      <c r="AD217" s="5">
        <v>30.218699999999998</v>
      </c>
      <c r="AE217" s="5">
        <f t="shared" si="98"/>
        <v>0.78102215603563296</v>
      </c>
      <c r="AF217" s="5">
        <f t="shared" si="99"/>
        <v>0.61819055899350484</v>
      </c>
      <c r="AG217" s="7"/>
      <c r="AH217" s="7"/>
      <c r="AI217" s="7"/>
      <c r="AJ217" s="7"/>
      <c r="AK217" s="5">
        <v>49.276499999999999</v>
      </c>
      <c r="AL217" s="5">
        <v>51.455100000000002</v>
      </c>
      <c r="AM217" s="5">
        <f t="shared" si="100"/>
        <v>0.76428601341007751</v>
      </c>
      <c r="AN217" s="5">
        <f t="shared" si="101"/>
        <v>0.63524814814814812</v>
      </c>
      <c r="AO217" s="5">
        <v>40.5334</v>
      </c>
      <c r="AP217" s="5">
        <v>24.633199999999999</v>
      </c>
      <c r="AQ217" s="5">
        <f t="shared" si="102"/>
        <v>0.81368841138305392</v>
      </c>
      <c r="AR217" s="5">
        <f t="shared" si="103"/>
        <v>0.49030660583912544</v>
      </c>
      <c r="AS217" s="5">
        <v>40.5334</v>
      </c>
      <c r="AT217" s="5">
        <v>21.458500000000001</v>
      </c>
      <c r="AU217" s="5">
        <f t="shared" si="104"/>
        <v>0.59444381708563643</v>
      </c>
      <c r="AV217" s="5">
        <f t="shared" si="105"/>
        <v>0.36098438204439781</v>
      </c>
    </row>
    <row r="218" spans="1:48" ht="20" customHeight="1" x14ac:dyDescent="0.15">
      <c r="A218" s="25">
        <v>32.914900000000003</v>
      </c>
      <c r="B218" s="4">
        <v>36.949800000000003</v>
      </c>
      <c r="C218" s="5">
        <f t="shared" si="84"/>
        <v>0.73883052749719424</v>
      </c>
      <c r="D218" s="5">
        <f t="shared" si="85"/>
        <v>0.47758566537284841</v>
      </c>
      <c r="E218" s="5">
        <v>32.914900000000003</v>
      </c>
      <c r="F218" s="5">
        <v>39.513599999999997</v>
      </c>
      <c r="G218" s="5">
        <f t="shared" si="86"/>
        <v>0.80223891510353718</v>
      </c>
      <c r="H218" s="5">
        <f t="shared" si="87"/>
        <v>0.42413131308794416</v>
      </c>
      <c r="I218" s="7"/>
      <c r="J218" s="7"/>
      <c r="K218" s="7"/>
      <c r="L218" s="7"/>
      <c r="M218" s="5">
        <v>33.890900000000002</v>
      </c>
      <c r="N218" s="5">
        <v>5.9272999999999998</v>
      </c>
      <c r="O218" s="5">
        <f t="shared" si="90"/>
        <v>0.55844115185109511</v>
      </c>
      <c r="P218" s="5">
        <f t="shared" si="91"/>
        <v>7.439739528158372E-2</v>
      </c>
      <c r="Q218" s="5">
        <v>33.890900000000002</v>
      </c>
      <c r="R218" s="5">
        <v>22.189</v>
      </c>
      <c r="S218" s="5">
        <f t="shared" si="92"/>
        <v>0.69805172736953336</v>
      </c>
      <c r="T218" s="5">
        <f t="shared" si="93"/>
        <v>0.20317364392191334</v>
      </c>
      <c r="U218" s="5">
        <v>33.890900000000002</v>
      </c>
      <c r="V218" s="5">
        <v>21.643599999999999</v>
      </c>
      <c r="W218" s="5">
        <f t="shared" si="94"/>
        <v>0.56728197299749261</v>
      </c>
      <c r="X218" s="5">
        <f t="shared" si="95"/>
        <v>0.29721564599319977</v>
      </c>
      <c r="Y218" s="5">
        <v>46.578800000000001</v>
      </c>
      <c r="Z218" s="5">
        <v>18.378900000000002</v>
      </c>
      <c r="AA218" s="5">
        <f t="shared" si="96"/>
        <v>0.75438707305499009</v>
      </c>
      <c r="AB218" s="5">
        <f t="shared" si="97"/>
        <v>0.35480501930501934</v>
      </c>
      <c r="AC218" s="5">
        <v>46.578800000000001</v>
      </c>
      <c r="AD218" s="5">
        <v>24.215499999999999</v>
      </c>
      <c r="AE218" s="5">
        <f t="shared" si="98"/>
        <v>0.78467271330575061</v>
      </c>
      <c r="AF218" s="5">
        <f t="shared" si="99"/>
        <v>0.49538178284662199</v>
      </c>
      <c r="AG218" s="7"/>
      <c r="AH218" s="7"/>
      <c r="AI218" s="7"/>
      <c r="AJ218" s="7"/>
      <c r="AK218" s="5">
        <v>49.506700000000002</v>
      </c>
      <c r="AL218" s="5">
        <v>51.950299999999999</v>
      </c>
      <c r="AM218" s="5">
        <f t="shared" si="100"/>
        <v>0.76785645043963524</v>
      </c>
      <c r="AN218" s="5">
        <f t="shared" si="101"/>
        <v>0.64136172839506167</v>
      </c>
      <c r="AO218" s="5">
        <v>40.722799999999999</v>
      </c>
      <c r="AP218" s="5">
        <v>23.858699999999999</v>
      </c>
      <c r="AQ218" s="5">
        <f t="shared" si="102"/>
        <v>0.81749052482816209</v>
      </c>
      <c r="AR218" s="5">
        <f t="shared" si="103"/>
        <v>0.47489072539231375</v>
      </c>
      <c r="AS218" s="5">
        <v>40.722799999999999</v>
      </c>
      <c r="AT218" s="5">
        <v>16.532399999999999</v>
      </c>
      <c r="AU218" s="5">
        <f t="shared" si="104"/>
        <v>0.59722146857690084</v>
      </c>
      <c r="AV218" s="5">
        <f t="shared" si="105"/>
        <v>0.27811534812362476</v>
      </c>
    </row>
    <row r="219" spans="1:48" ht="20" customHeight="1" x14ac:dyDescent="0.15">
      <c r="A219" s="25">
        <v>33.067999999999998</v>
      </c>
      <c r="B219" s="4">
        <v>35.981999999999999</v>
      </c>
      <c r="C219" s="5">
        <f t="shared" si="84"/>
        <v>0.74226711560044889</v>
      </c>
      <c r="D219" s="5">
        <f t="shared" si="85"/>
        <v>0.46507660153629604</v>
      </c>
      <c r="E219" s="5">
        <v>33.067999999999998</v>
      </c>
      <c r="F219" s="5">
        <v>46.075699999999998</v>
      </c>
      <c r="G219" s="5">
        <f t="shared" si="86"/>
        <v>0.80597044027609877</v>
      </c>
      <c r="H219" s="5">
        <f t="shared" si="87"/>
        <v>0.49456762083045308</v>
      </c>
      <c r="I219" s="7"/>
      <c r="J219" s="7"/>
      <c r="K219" s="7"/>
      <c r="L219" s="7"/>
      <c r="M219" s="5">
        <v>34.0486</v>
      </c>
      <c r="N219" s="5">
        <v>2.6680000000000001</v>
      </c>
      <c r="O219" s="5">
        <f t="shared" si="90"/>
        <v>0.56103967150229694</v>
      </c>
      <c r="P219" s="5">
        <f t="shared" si="91"/>
        <v>3.3487802306491211E-2</v>
      </c>
      <c r="Q219" s="5">
        <v>34.0486</v>
      </c>
      <c r="R219" s="5">
        <v>21.405999999999999</v>
      </c>
      <c r="S219" s="5">
        <f t="shared" si="92"/>
        <v>0.70129987827158002</v>
      </c>
      <c r="T219" s="5">
        <f t="shared" si="93"/>
        <v>0.19600410211332087</v>
      </c>
      <c r="U219" s="5">
        <v>34.0486</v>
      </c>
      <c r="V219" s="5">
        <v>20.090800000000002</v>
      </c>
      <c r="W219" s="5">
        <f t="shared" si="94"/>
        <v>0.56992163046134581</v>
      </c>
      <c r="X219" s="5">
        <f t="shared" si="95"/>
        <v>0.27589218524275899</v>
      </c>
      <c r="Y219" s="5">
        <v>46.795400000000001</v>
      </c>
      <c r="Z219" s="5">
        <v>24.527999999999999</v>
      </c>
      <c r="AA219" s="5">
        <f t="shared" si="96"/>
        <v>0.75789511190579151</v>
      </c>
      <c r="AB219" s="5">
        <f t="shared" si="97"/>
        <v>0.47351351351351351</v>
      </c>
      <c r="AC219" s="5">
        <v>46.795400000000001</v>
      </c>
      <c r="AD219" s="5">
        <v>19.3584</v>
      </c>
      <c r="AE219" s="5">
        <f t="shared" si="98"/>
        <v>0.78832158596245339</v>
      </c>
      <c r="AF219" s="5">
        <f t="shared" si="99"/>
        <v>0.39601902521352222</v>
      </c>
      <c r="AG219" s="7"/>
      <c r="AH219" s="7"/>
      <c r="AI219" s="7"/>
      <c r="AJ219" s="7"/>
      <c r="AK219" s="5">
        <v>49.737000000000002</v>
      </c>
      <c r="AL219" s="5">
        <v>53.281599999999997</v>
      </c>
      <c r="AM219" s="5">
        <f t="shared" si="100"/>
        <v>0.77142843848441001</v>
      </c>
      <c r="AN219" s="5">
        <f t="shared" si="101"/>
        <v>0.65779753086419746</v>
      </c>
      <c r="AO219" s="5">
        <v>40.912199999999999</v>
      </c>
      <c r="AP219" s="5">
        <v>21.954599999999999</v>
      </c>
      <c r="AQ219" s="5">
        <f t="shared" si="102"/>
        <v>0.82129263827327037</v>
      </c>
      <c r="AR219" s="5">
        <f t="shared" si="103"/>
        <v>0.43699094752430312</v>
      </c>
      <c r="AS219" s="5">
        <v>40.912199999999999</v>
      </c>
      <c r="AT219" s="5">
        <v>17.760000000000002</v>
      </c>
      <c r="AU219" s="5">
        <f t="shared" si="104"/>
        <v>0.59999912006816536</v>
      </c>
      <c r="AV219" s="5">
        <f t="shared" si="105"/>
        <v>0.29876657851706806</v>
      </c>
    </row>
    <row r="220" spans="1:48" ht="20" customHeight="1" x14ac:dyDescent="0.15">
      <c r="A220" s="25">
        <v>33.2211</v>
      </c>
      <c r="B220" s="4">
        <v>41.478499999999997</v>
      </c>
      <c r="C220" s="5">
        <f t="shared" si="84"/>
        <v>0.74570370370370376</v>
      </c>
      <c r="D220" s="5">
        <f t="shared" si="85"/>
        <v>0.53612027727261558</v>
      </c>
      <c r="E220" s="5">
        <v>33.2211</v>
      </c>
      <c r="F220" s="5">
        <v>41.218200000000003</v>
      </c>
      <c r="G220" s="5">
        <f t="shared" si="86"/>
        <v>0.80970196544866047</v>
      </c>
      <c r="H220" s="5">
        <f t="shared" si="87"/>
        <v>0.44242815863706431</v>
      </c>
      <c r="I220" s="7"/>
      <c r="J220" s="7"/>
      <c r="K220" s="7"/>
      <c r="L220" s="7"/>
      <c r="M220" s="5">
        <v>34.206200000000003</v>
      </c>
      <c r="N220" s="5">
        <v>3.7845</v>
      </c>
      <c r="O220" s="5">
        <f t="shared" si="90"/>
        <v>0.56363654339214742</v>
      </c>
      <c r="P220" s="5">
        <f t="shared" si="91"/>
        <v>4.7501719576055465E-2</v>
      </c>
      <c r="Q220" s="5">
        <v>34.206200000000003</v>
      </c>
      <c r="R220" s="5">
        <v>24.553999999999998</v>
      </c>
      <c r="S220" s="5">
        <f t="shared" si="92"/>
        <v>0.70454596947108905</v>
      </c>
      <c r="T220" s="5">
        <f t="shared" si="93"/>
        <v>0.22482877339486501</v>
      </c>
      <c r="U220" s="5">
        <v>34.206200000000003</v>
      </c>
      <c r="V220" s="5">
        <v>12.6875</v>
      </c>
      <c r="W220" s="5">
        <f t="shared" si="94"/>
        <v>0.57255961407772682</v>
      </c>
      <c r="X220" s="5">
        <f t="shared" si="95"/>
        <v>0.17422810939671413</v>
      </c>
      <c r="Y220" s="5">
        <v>47.012099999999997</v>
      </c>
      <c r="Z220" s="5">
        <v>24.762599999999999</v>
      </c>
      <c r="AA220" s="5">
        <f t="shared" si="96"/>
        <v>0.76140477034978349</v>
      </c>
      <c r="AB220" s="5">
        <f t="shared" si="97"/>
        <v>0.47804247104247105</v>
      </c>
      <c r="AC220" s="5">
        <v>47.012099999999997</v>
      </c>
      <c r="AD220" s="5">
        <v>25.834800000000001</v>
      </c>
      <c r="AE220" s="5">
        <f t="shared" si="98"/>
        <v>0.79197214323257092</v>
      </c>
      <c r="AF220" s="5">
        <f t="shared" si="99"/>
        <v>0.52850815731601286</v>
      </c>
      <c r="AG220" s="7"/>
      <c r="AH220" s="7"/>
      <c r="AI220" s="7"/>
      <c r="AJ220" s="7"/>
      <c r="AK220" s="5">
        <v>49.967300000000002</v>
      </c>
      <c r="AL220" s="5">
        <v>52.825000000000003</v>
      </c>
      <c r="AM220" s="5">
        <f t="shared" si="100"/>
        <v>0.77500042652918466</v>
      </c>
      <c r="AN220" s="5">
        <f t="shared" si="101"/>
        <v>0.65216049382716057</v>
      </c>
      <c r="AO220" s="5">
        <v>41.101700000000001</v>
      </c>
      <c r="AP220" s="5">
        <v>22.229500000000002</v>
      </c>
      <c r="AQ220" s="5">
        <f t="shared" si="102"/>
        <v>0.82509675917003922</v>
      </c>
      <c r="AR220" s="5">
        <f t="shared" si="103"/>
        <v>0.44246263962866539</v>
      </c>
      <c r="AS220" s="5">
        <v>41.101700000000001</v>
      </c>
      <c r="AT220" s="5">
        <v>10.7919</v>
      </c>
      <c r="AU220" s="5">
        <f t="shared" si="104"/>
        <v>0.60277823811248754</v>
      </c>
      <c r="AV220" s="5">
        <f t="shared" si="105"/>
        <v>0.18154611704382581</v>
      </c>
    </row>
    <row r="221" spans="1:48" ht="20" customHeight="1" x14ac:dyDescent="0.15">
      <c r="A221" s="25">
        <v>33.374200000000002</v>
      </c>
      <c r="B221" s="4">
        <v>36.191299999999998</v>
      </c>
      <c r="C221" s="5">
        <f t="shared" si="84"/>
        <v>0.74914029180695851</v>
      </c>
      <c r="D221" s="5">
        <f t="shared" si="85"/>
        <v>0.46778185785060722</v>
      </c>
      <c r="E221" s="5">
        <v>33.374200000000002</v>
      </c>
      <c r="F221" s="5">
        <v>31.608599999999999</v>
      </c>
      <c r="G221" s="5">
        <f t="shared" si="86"/>
        <v>0.81343349062122228</v>
      </c>
      <c r="H221" s="5">
        <f t="shared" si="87"/>
        <v>0.33928057739288731</v>
      </c>
      <c r="I221" s="7"/>
      <c r="J221" s="7"/>
      <c r="K221" s="7"/>
      <c r="L221" s="7"/>
      <c r="M221" s="5">
        <v>34.363799999999998</v>
      </c>
      <c r="N221" s="5">
        <v>3.6779000000000002</v>
      </c>
      <c r="O221" s="5">
        <f t="shared" si="90"/>
        <v>0.56623341528199778</v>
      </c>
      <c r="P221" s="5">
        <f t="shared" si="91"/>
        <v>4.6163713681800611E-2</v>
      </c>
      <c r="Q221" s="5">
        <v>34.363799999999998</v>
      </c>
      <c r="R221" s="5">
        <v>23.744</v>
      </c>
      <c r="S221" s="5">
        <f t="shared" si="92"/>
        <v>0.70779206067059797</v>
      </c>
      <c r="T221" s="5">
        <f t="shared" si="93"/>
        <v>0.21741200600666594</v>
      </c>
      <c r="U221" s="5">
        <v>34.363799999999998</v>
      </c>
      <c r="V221" s="5">
        <v>15.1168</v>
      </c>
      <c r="W221" s="5">
        <f t="shared" si="94"/>
        <v>0.57519759769410761</v>
      </c>
      <c r="X221" s="5">
        <f t="shared" si="95"/>
        <v>0.207587900226857</v>
      </c>
      <c r="Y221" s="5">
        <v>47.228700000000003</v>
      </c>
      <c r="Z221" s="5">
        <v>26.912199999999999</v>
      </c>
      <c r="AA221" s="5">
        <f t="shared" si="96"/>
        <v>0.76491280920058513</v>
      </c>
      <c r="AB221" s="5">
        <f t="shared" si="97"/>
        <v>0.51954054054054055</v>
      </c>
      <c r="AC221" s="5">
        <v>47.228700000000003</v>
      </c>
      <c r="AD221" s="5">
        <v>23.8873</v>
      </c>
      <c r="AE221" s="5">
        <f t="shared" si="98"/>
        <v>0.79562101588927381</v>
      </c>
      <c r="AF221" s="5">
        <f t="shared" si="99"/>
        <v>0.48866772362297345</v>
      </c>
      <c r="AG221" s="7"/>
      <c r="AH221" s="7"/>
      <c r="AI221" s="7"/>
      <c r="AJ221" s="7"/>
      <c r="AK221" s="5">
        <v>50.197499999999998</v>
      </c>
      <c r="AL221" s="5">
        <v>46.169400000000003</v>
      </c>
      <c r="AM221" s="5">
        <f t="shared" si="100"/>
        <v>0.77857086355874239</v>
      </c>
      <c r="AN221" s="5">
        <f t="shared" si="101"/>
        <v>0.56999259259259261</v>
      </c>
      <c r="AO221" s="5">
        <v>41.2911</v>
      </c>
      <c r="AP221" s="5">
        <v>21.9999</v>
      </c>
      <c r="AQ221" s="5">
        <f t="shared" si="102"/>
        <v>0.8288988726151475</v>
      </c>
      <c r="AR221" s="5">
        <f t="shared" si="103"/>
        <v>0.43789261231996562</v>
      </c>
      <c r="AS221" s="5">
        <v>41.2911</v>
      </c>
      <c r="AT221" s="5">
        <v>7.3895999999999997</v>
      </c>
      <c r="AU221" s="5">
        <f t="shared" si="104"/>
        <v>0.60555588960375206</v>
      </c>
      <c r="AV221" s="5">
        <f t="shared" si="105"/>
        <v>0.12431112098027736</v>
      </c>
    </row>
    <row r="222" spans="1:48" ht="20" customHeight="1" x14ac:dyDescent="0.15">
      <c r="A222" s="25">
        <v>33.527299999999997</v>
      </c>
      <c r="B222" s="4">
        <v>33.0762</v>
      </c>
      <c r="C222" s="5">
        <f t="shared" si="84"/>
        <v>0.75257687991021327</v>
      </c>
      <c r="D222" s="5">
        <f t="shared" si="85"/>
        <v>0.42751838940956127</v>
      </c>
      <c r="E222" s="5">
        <v>33.527299999999997</v>
      </c>
      <c r="F222" s="5">
        <v>30.484100000000002</v>
      </c>
      <c r="G222" s="5">
        <f t="shared" si="86"/>
        <v>0.81716501579378387</v>
      </c>
      <c r="H222" s="5">
        <f t="shared" si="87"/>
        <v>0.32721041265043432</v>
      </c>
      <c r="I222" s="7"/>
      <c r="J222" s="7"/>
      <c r="K222" s="7"/>
      <c r="L222" s="7"/>
      <c r="M222" s="5">
        <v>34.521500000000003</v>
      </c>
      <c r="N222" s="5">
        <v>4.0735999999999999</v>
      </c>
      <c r="O222" s="5">
        <f t="shared" si="90"/>
        <v>0.56883193493319983</v>
      </c>
      <c r="P222" s="5">
        <f t="shared" si="91"/>
        <v>5.1130401602594674E-2</v>
      </c>
      <c r="Q222" s="5">
        <v>34.521500000000003</v>
      </c>
      <c r="R222" s="5">
        <v>24.706</v>
      </c>
      <c r="S222" s="5">
        <f t="shared" si="92"/>
        <v>0.71104021157264474</v>
      </c>
      <c r="T222" s="5">
        <f t="shared" si="93"/>
        <v>0.22622056184302089</v>
      </c>
      <c r="U222" s="5">
        <v>34.521500000000003</v>
      </c>
      <c r="V222" s="5">
        <v>15.447900000000001</v>
      </c>
      <c r="W222" s="5">
        <f t="shared" si="94"/>
        <v>0.57783725515796103</v>
      </c>
      <c r="X222" s="5">
        <f t="shared" si="95"/>
        <v>0.21213465309552712</v>
      </c>
      <c r="Y222" s="5">
        <v>47.445300000000003</v>
      </c>
      <c r="Z222" s="5">
        <v>31.111899999999999</v>
      </c>
      <c r="AA222" s="5">
        <f t="shared" si="96"/>
        <v>0.76842084805138655</v>
      </c>
      <c r="AB222" s="5">
        <f t="shared" si="97"/>
        <v>0.60061583011583008</v>
      </c>
      <c r="AC222" s="5">
        <v>47.445300000000003</v>
      </c>
      <c r="AD222" s="5">
        <v>25.173999999999999</v>
      </c>
      <c r="AE222" s="5">
        <f t="shared" si="98"/>
        <v>0.79926988854597658</v>
      </c>
      <c r="AF222" s="5">
        <f t="shared" si="99"/>
        <v>0.51499002710581498</v>
      </c>
      <c r="AG222" s="7"/>
      <c r="AH222" s="7"/>
      <c r="AI222" s="7"/>
      <c r="AJ222" s="7"/>
      <c r="AK222" s="5">
        <v>50.427799999999998</v>
      </c>
      <c r="AL222" s="5">
        <v>43.484699999999997</v>
      </c>
      <c r="AM222" s="5">
        <f t="shared" si="100"/>
        <v>0.78214285160351704</v>
      </c>
      <c r="AN222" s="5">
        <f t="shared" si="101"/>
        <v>0.53684814814814807</v>
      </c>
      <c r="AO222" s="5">
        <v>41.480499999999999</v>
      </c>
      <c r="AP222" s="5">
        <v>13.1896</v>
      </c>
      <c r="AQ222" s="5">
        <f t="shared" si="102"/>
        <v>0.83270098606025567</v>
      </c>
      <c r="AR222" s="5">
        <f t="shared" si="103"/>
        <v>0.26252975692868685</v>
      </c>
      <c r="AS222" s="5">
        <v>41.480499999999999</v>
      </c>
      <c r="AT222" s="5">
        <v>3.9849999999999999</v>
      </c>
      <c r="AU222" s="5">
        <f t="shared" si="104"/>
        <v>0.60833354109501647</v>
      </c>
      <c r="AV222" s="5">
        <f t="shared" si="105"/>
        <v>6.7037433299015542E-2</v>
      </c>
    </row>
    <row r="223" spans="1:48" ht="20" customHeight="1" x14ac:dyDescent="0.15">
      <c r="A223" s="25">
        <v>33.680399999999999</v>
      </c>
      <c r="B223" s="4">
        <v>27.3262</v>
      </c>
      <c r="C223" s="5">
        <f t="shared" si="84"/>
        <v>0.75601346801346803</v>
      </c>
      <c r="D223" s="5">
        <f t="shared" si="85"/>
        <v>0.35319816099441753</v>
      </c>
      <c r="E223" s="5">
        <v>33.680399999999999</v>
      </c>
      <c r="F223" s="5">
        <v>34.068199999999997</v>
      </c>
      <c r="G223" s="5">
        <f t="shared" si="86"/>
        <v>0.82089654096634568</v>
      </c>
      <c r="H223" s="5">
        <f t="shared" si="87"/>
        <v>0.36568144640181355</v>
      </c>
      <c r="I223" s="7"/>
      <c r="J223" s="7"/>
      <c r="K223" s="7"/>
      <c r="L223" s="7"/>
      <c r="M223" s="5">
        <v>34.679099999999998</v>
      </c>
      <c r="N223" s="5">
        <v>4.5510000000000002</v>
      </c>
      <c r="O223" s="5">
        <f t="shared" si="90"/>
        <v>0.57142880682305019</v>
      </c>
      <c r="P223" s="5">
        <f t="shared" si="91"/>
        <v>5.7122559331649739E-2</v>
      </c>
      <c r="Q223" s="5">
        <v>34.679099999999998</v>
      </c>
      <c r="R223" s="5">
        <v>21.224</v>
      </c>
      <c r="S223" s="5">
        <f t="shared" si="92"/>
        <v>0.71428630277215366</v>
      </c>
      <c r="T223" s="5">
        <f t="shared" si="93"/>
        <v>0.19433761857671317</v>
      </c>
      <c r="U223" s="5">
        <v>34.679099999999998</v>
      </c>
      <c r="V223" s="5">
        <v>17.859400000000001</v>
      </c>
      <c r="W223" s="5">
        <f t="shared" si="94"/>
        <v>0.58047523877434182</v>
      </c>
      <c r="X223" s="5">
        <f t="shared" si="95"/>
        <v>0.24525000961258533</v>
      </c>
      <c r="Y223" s="5">
        <v>47.661999999999999</v>
      </c>
      <c r="Z223" s="5">
        <v>29.003699999999998</v>
      </c>
      <c r="AA223" s="5">
        <f t="shared" si="96"/>
        <v>0.77193050649537853</v>
      </c>
      <c r="AB223" s="5">
        <f t="shared" si="97"/>
        <v>0.55991698841698845</v>
      </c>
      <c r="AC223" s="5">
        <v>47.661999999999999</v>
      </c>
      <c r="AD223" s="5">
        <v>13.347799999999999</v>
      </c>
      <c r="AE223" s="5">
        <f t="shared" si="98"/>
        <v>0.80292044581609412</v>
      </c>
      <c r="AF223" s="5">
        <f t="shared" si="99"/>
        <v>0.27305886564721527</v>
      </c>
      <c r="AG223" s="7"/>
      <c r="AH223" s="7"/>
      <c r="AI223" s="7"/>
      <c r="AJ223" s="7"/>
      <c r="AK223" s="5">
        <v>50.658000000000001</v>
      </c>
      <c r="AL223" s="5">
        <v>32.265300000000003</v>
      </c>
      <c r="AM223" s="5">
        <f t="shared" si="100"/>
        <v>0.78571328863307477</v>
      </c>
      <c r="AN223" s="5">
        <f t="shared" si="101"/>
        <v>0.3983370370370371</v>
      </c>
      <c r="AO223" s="5">
        <v>41.669899999999998</v>
      </c>
      <c r="AP223" s="5">
        <v>17.005600000000001</v>
      </c>
      <c r="AQ223" s="5">
        <f t="shared" si="102"/>
        <v>0.83650309950536395</v>
      </c>
      <c r="AR223" s="5">
        <f t="shared" si="103"/>
        <v>0.33848456620568307</v>
      </c>
      <c r="AS223" s="5">
        <v>41.669899999999998</v>
      </c>
      <c r="AT223" s="5">
        <v>3.6295999999999999</v>
      </c>
      <c r="AU223" s="5">
        <f t="shared" si="104"/>
        <v>0.61111119258628099</v>
      </c>
      <c r="AV223" s="5">
        <f t="shared" si="105"/>
        <v>6.1058737240177373E-2</v>
      </c>
    </row>
    <row r="224" spans="1:48" ht="20" customHeight="1" x14ac:dyDescent="0.15">
      <c r="A224" s="25">
        <v>33.833500000000001</v>
      </c>
      <c r="B224" s="4">
        <v>30.5166</v>
      </c>
      <c r="C224" s="5">
        <f t="shared" si="84"/>
        <v>0.75945005611672289</v>
      </c>
      <c r="D224" s="5">
        <f t="shared" si="85"/>
        <v>0.39443490129627401</v>
      </c>
      <c r="E224" s="5">
        <v>33.833500000000001</v>
      </c>
      <c r="F224" s="5">
        <v>35.714700000000001</v>
      </c>
      <c r="G224" s="5">
        <f t="shared" si="86"/>
        <v>0.82462806613890738</v>
      </c>
      <c r="H224" s="5">
        <f t="shared" si="87"/>
        <v>0.38335465782773531</v>
      </c>
      <c r="I224" s="7"/>
      <c r="J224" s="7"/>
      <c r="K224" s="7"/>
      <c r="L224" s="7"/>
      <c r="M224" s="5">
        <v>34.8367</v>
      </c>
      <c r="N224" s="5">
        <v>3.4965000000000002</v>
      </c>
      <c r="O224" s="5">
        <f t="shared" si="90"/>
        <v>0.57402567871290067</v>
      </c>
      <c r="P224" s="5">
        <f t="shared" si="91"/>
        <v>4.3886844364560168E-2</v>
      </c>
      <c r="Q224" s="5">
        <v>34.8367</v>
      </c>
      <c r="R224" s="5">
        <v>21.036000000000001</v>
      </c>
      <c r="S224" s="5">
        <f t="shared" si="92"/>
        <v>0.71753239397166269</v>
      </c>
      <c r="T224" s="5">
        <f t="shared" si="93"/>
        <v>0.19261619602241511</v>
      </c>
      <c r="U224" s="5">
        <v>34.8367</v>
      </c>
      <c r="V224" s="5">
        <v>19.333300000000001</v>
      </c>
      <c r="W224" s="5">
        <f t="shared" si="94"/>
        <v>0.58311322239072283</v>
      </c>
      <c r="X224" s="5">
        <f t="shared" si="95"/>
        <v>0.26548999467188128</v>
      </c>
      <c r="Y224" s="5">
        <v>47.878599999999999</v>
      </c>
      <c r="Z224" s="5">
        <v>25.5532</v>
      </c>
      <c r="AA224" s="5">
        <f t="shared" si="96"/>
        <v>0.77543854534617995</v>
      </c>
      <c r="AB224" s="5">
        <f t="shared" si="97"/>
        <v>0.49330501930501935</v>
      </c>
      <c r="AC224" s="5">
        <v>47.878599999999999</v>
      </c>
      <c r="AD224" s="5">
        <v>8.2098999999999993</v>
      </c>
      <c r="AE224" s="5">
        <f t="shared" si="98"/>
        <v>0.80656931847279689</v>
      </c>
      <c r="AF224" s="5">
        <f t="shared" si="99"/>
        <v>0.167951720963535</v>
      </c>
      <c r="AG224" s="7"/>
      <c r="AH224" s="7"/>
      <c r="AI224" s="7"/>
      <c r="AJ224" s="7"/>
      <c r="AK224" s="5">
        <v>50.888300000000001</v>
      </c>
      <c r="AL224" s="5">
        <v>32.4071</v>
      </c>
      <c r="AM224" s="5">
        <f t="shared" si="100"/>
        <v>0.78928527667784953</v>
      </c>
      <c r="AN224" s="5">
        <f t="shared" si="101"/>
        <v>0.40008765432098764</v>
      </c>
      <c r="AO224" s="5">
        <v>41.859299999999998</v>
      </c>
      <c r="AP224" s="5">
        <v>18.395399999999999</v>
      </c>
      <c r="AQ224" s="5">
        <f t="shared" si="102"/>
        <v>0.84030521295047211</v>
      </c>
      <c r="AR224" s="5">
        <f t="shared" si="103"/>
        <v>0.36614756251940667</v>
      </c>
      <c r="AS224" s="5">
        <v>41.859299999999998</v>
      </c>
      <c r="AT224" s="5">
        <v>6.6191000000000004</v>
      </c>
      <c r="AU224" s="5">
        <f t="shared" si="104"/>
        <v>0.6138888440775454</v>
      </c>
      <c r="AV224" s="5">
        <f t="shared" si="105"/>
        <v>0.1113494290463021</v>
      </c>
    </row>
    <row r="225" spans="1:48" ht="20" customHeight="1" x14ac:dyDescent="0.15">
      <c r="A225" s="25">
        <v>33.986600000000003</v>
      </c>
      <c r="B225" s="4">
        <v>35.311999999999998</v>
      </c>
      <c r="C225" s="5">
        <f t="shared" si="84"/>
        <v>0.76288664421997765</v>
      </c>
      <c r="D225" s="5">
        <f t="shared" si="85"/>
        <v>0.45641667926879231</v>
      </c>
      <c r="E225" s="5">
        <v>33.986600000000003</v>
      </c>
      <c r="F225" s="5">
        <v>37.049199999999999</v>
      </c>
      <c r="G225" s="5">
        <f t="shared" si="86"/>
        <v>0.82835959131146919</v>
      </c>
      <c r="H225" s="5">
        <f t="shared" si="87"/>
        <v>0.39767892181066422</v>
      </c>
      <c r="I225" s="7"/>
      <c r="J225" s="7"/>
      <c r="K225" s="7"/>
      <c r="L225" s="7"/>
      <c r="M225" s="5">
        <v>34.994300000000003</v>
      </c>
      <c r="N225" s="5">
        <v>3.8494000000000002</v>
      </c>
      <c r="O225" s="5">
        <f t="shared" si="90"/>
        <v>0.57662255060275114</v>
      </c>
      <c r="P225" s="5">
        <f t="shared" si="91"/>
        <v>4.8316321663645904E-2</v>
      </c>
      <c r="Q225" s="5">
        <v>34.994300000000003</v>
      </c>
      <c r="R225" s="5">
        <v>16.271000000000001</v>
      </c>
      <c r="S225" s="5">
        <f t="shared" si="92"/>
        <v>0.7207784851711716</v>
      </c>
      <c r="T225" s="5">
        <f t="shared" si="93"/>
        <v>0.14898545947331795</v>
      </c>
      <c r="U225" s="5">
        <v>34.994300000000003</v>
      </c>
      <c r="V225" s="5">
        <v>14.9064</v>
      </c>
      <c r="W225" s="5">
        <f t="shared" si="94"/>
        <v>0.58575120600710384</v>
      </c>
      <c r="X225" s="5">
        <f t="shared" si="95"/>
        <v>0.20469863171713729</v>
      </c>
      <c r="Y225" s="5">
        <v>48.095300000000002</v>
      </c>
      <c r="Z225" s="5">
        <v>27.332999999999998</v>
      </c>
      <c r="AA225" s="5">
        <f t="shared" si="96"/>
        <v>0.77894820379017204</v>
      </c>
      <c r="AB225" s="5">
        <f t="shared" si="97"/>
        <v>0.52766409266409264</v>
      </c>
      <c r="AC225" s="5">
        <v>48.095300000000002</v>
      </c>
      <c r="AD225" s="5">
        <v>2.4464000000000001</v>
      </c>
      <c r="AE225" s="5">
        <f t="shared" si="98"/>
        <v>0.81021987574291454</v>
      </c>
      <c r="AF225" s="5">
        <f t="shared" si="99"/>
        <v>5.0046540172863502E-2</v>
      </c>
      <c r="AG225" s="7"/>
      <c r="AH225" s="7"/>
      <c r="AI225" s="7"/>
      <c r="AJ225" s="7"/>
      <c r="AK225" s="5">
        <v>51.118600000000001</v>
      </c>
      <c r="AL225" s="5">
        <v>36.482700000000001</v>
      </c>
      <c r="AM225" s="5">
        <f t="shared" si="100"/>
        <v>0.79285726472262419</v>
      </c>
      <c r="AN225" s="5">
        <f t="shared" si="101"/>
        <v>0.4504037037037037</v>
      </c>
      <c r="AO225" s="5">
        <v>42.048699999999997</v>
      </c>
      <c r="AP225" s="5">
        <v>19.427800000000001</v>
      </c>
      <c r="AQ225" s="5">
        <f t="shared" si="102"/>
        <v>0.84410732639558039</v>
      </c>
      <c r="AR225" s="5">
        <f t="shared" si="103"/>
        <v>0.3866967619684557</v>
      </c>
      <c r="AS225" s="5">
        <v>42.048699999999997</v>
      </c>
      <c r="AT225" s="5">
        <v>4.9466999999999999</v>
      </c>
      <c r="AU225" s="5">
        <f t="shared" si="104"/>
        <v>0.61666649556880992</v>
      </c>
      <c r="AV225" s="5">
        <f t="shared" si="105"/>
        <v>8.3215576235944846E-2</v>
      </c>
    </row>
    <row r="226" spans="1:48" ht="20" customHeight="1" x14ac:dyDescent="0.15">
      <c r="A226" s="25">
        <v>34.139699999999998</v>
      </c>
      <c r="B226" s="4">
        <v>38.6145</v>
      </c>
      <c r="C226" s="5">
        <f t="shared" si="84"/>
        <v>0.7663232323232323</v>
      </c>
      <c r="D226" s="5">
        <f t="shared" si="85"/>
        <v>0.49910234089331618</v>
      </c>
      <c r="E226" s="5">
        <v>34.139699999999998</v>
      </c>
      <c r="F226" s="5">
        <v>39.770800000000001</v>
      </c>
      <c r="G226" s="5">
        <f t="shared" si="86"/>
        <v>0.83209111648403078</v>
      </c>
      <c r="H226" s="5">
        <f t="shared" si="87"/>
        <v>0.42689204796723185</v>
      </c>
      <c r="I226" s="7"/>
      <c r="J226" s="7"/>
      <c r="K226" s="7"/>
      <c r="L226" s="7"/>
      <c r="M226" s="5">
        <v>35.152000000000001</v>
      </c>
      <c r="N226" s="5">
        <v>2.7454999999999998</v>
      </c>
      <c r="O226" s="5">
        <f t="shared" si="90"/>
        <v>0.57922107025395297</v>
      </c>
      <c r="P226" s="5">
        <f t="shared" si="91"/>
        <v>3.4460555184584567E-2</v>
      </c>
      <c r="Q226" s="5">
        <v>35.152000000000001</v>
      </c>
      <c r="R226" s="5">
        <v>16.739999999999998</v>
      </c>
      <c r="S226" s="5">
        <f t="shared" si="92"/>
        <v>0.72402663607321838</v>
      </c>
      <c r="T226" s="5">
        <f t="shared" si="93"/>
        <v>0.15327985935611468</v>
      </c>
      <c r="U226" s="5">
        <v>35.152000000000001</v>
      </c>
      <c r="V226" s="5">
        <v>15.924300000000001</v>
      </c>
      <c r="W226" s="5">
        <f t="shared" si="94"/>
        <v>0.58839086347095704</v>
      </c>
      <c r="X226" s="5">
        <f t="shared" si="95"/>
        <v>0.21867670403673656</v>
      </c>
      <c r="Y226" s="5">
        <v>48.311900000000001</v>
      </c>
      <c r="Z226" s="5">
        <v>33.499200000000002</v>
      </c>
      <c r="AA226" s="5">
        <f t="shared" si="96"/>
        <v>0.78245624264097347</v>
      </c>
      <c r="AB226" s="5">
        <f t="shared" si="97"/>
        <v>0.6467027027027028</v>
      </c>
      <c r="AC226" s="5">
        <v>48.311900000000001</v>
      </c>
      <c r="AD226" s="5">
        <v>4.4181999999999997</v>
      </c>
      <c r="AE226" s="5">
        <f t="shared" si="98"/>
        <v>0.81386874839961731</v>
      </c>
      <c r="AF226" s="5">
        <f t="shared" si="99"/>
        <v>9.0384084283741617E-2</v>
      </c>
      <c r="AG226" s="7"/>
      <c r="AH226" s="7"/>
      <c r="AI226" s="7"/>
      <c r="AJ226" s="7"/>
      <c r="AK226" s="5">
        <v>51.348799999999997</v>
      </c>
      <c r="AL226" s="5">
        <v>44.1556</v>
      </c>
      <c r="AM226" s="5">
        <f t="shared" si="100"/>
        <v>0.7964277017521818</v>
      </c>
      <c r="AN226" s="5">
        <f t="shared" si="101"/>
        <v>0.54513086419753087</v>
      </c>
      <c r="AO226" s="5">
        <v>42.238100000000003</v>
      </c>
      <c r="AP226" s="5">
        <v>19.3642</v>
      </c>
      <c r="AQ226" s="5">
        <f t="shared" si="102"/>
        <v>0.84790943984068867</v>
      </c>
      <c r="AR226" s="5">
        <f t="shared" si="103"/>
        <v>0.38543084848050574</v>
      </c>
      <c r="AS226" s="5">
        <v>42.238100000000003</v>
      </c>
      <c r="AT226" s="5">
        <v>4.1708999999999996</v>
      </c>
      <c r="AU226" s="5">
        <f t="shared" si="104"/>
        <v>0.61944414706007445</v>
      </c>
      <c r="AV226" s="5">
        <f t="shared" si="105"/>
        <v>7.0164725356804E-2</v>
      </c>
    </row>
    <row r="227" spans="1:48" ht="20" customHeight="1" x14ac:dyDescent="0.15">
      <c r="A227" s="25">
        <v>34.2928</v>
      </c>
      <c r="B227" s="4">
        <v>36.942</v>
      </c>
      <c r="C227" s="5">
        <f t="shared" si="84"/>
        <v>0.76975982042648716</v>
      </c>
      <c r="D227" s="5">
        <f t="shared" si="85"/>
        <v>0.47748484836734612</v>
      </c>
      <c r="E227" s="5">
        <v>34.2928</v>
      </c>
      <c r="F227" s="5">
        <v>36.314500000000002</v>
      </c>
      <c r="G227" s="5">
        <f t="shared" si="86"/>
        <v>0.83582264165659248</v>
      </c>
      <c r="H227" s="5">
        <f t="shared" si="87"/>
        <v>0.38979279461077077</v>
      </c>
      <c r="I227" s="7"/>
      <c r="J227" s="7"/>
      <c r="K227" s="7"/>
      <c r="L227" s="7"/>
      <c r="M227" s="5">
        <v>35.309600000000003</v>
      </c>
      <c r="N227" s="5">
        <v>2.4908999999999999</v>
      </c>
      <c r="O227" s="5">
        <f t="shared" si="90"/>
        <v>0.58181794214380345</v>
      </c>
      <c r="P227" s="5">
        <f t="shared" si="91"/>
        <v>3.1264905084422395E-2</v>
      </c>
      <c r="Q227" s="5">
        <v>35.309600000000003</v>
      </c>
      <c r="R227" s="5">
        <v>20.314</v>
      </c>
      <c r="S227" s="5">
        <f t="shared" si="92"/>
        <v>0.7272727272727274</v>
      </c>
      <c r="T227" s="5">
        <f t="shared" si="93"/>
        <v>0.18600520089367467</v>
      </c>
      <c r="U227" s="5">
        <v>35.309600000000003</v>
      </c>
      <c r="V227" s="5">
        <v>18.013300000000001</v>
      </c>
      <c r="W227" s="5">
        <f t="shared" si="94"/>
        <v>0.59102884708733805</v>
      </c>
      <c r="X227" s="5">
        <f t="shared" si="95"/>
        <v>0.24736340516223299</v>
      </c>
      <c r="Y227" s="5">
        <v>48.528599999999997</v>
      </c>
      <c r="Z227" s="5">
        <v>34.8611</v>
      </c>
      <c r="AA227" s="5">
        <f t="shared" si="96"/>
        <v>0.78596590108496545</v>
      </c>
      <c r="AB227" s="5">
        <f t="shared" si="97"/>
        <v>0.67299420849420855</v>
      </c>
      <c r="AC227" s="5">
        <v>48.528599999999997</v>
      </c>
      <c r="AD227" s="5">
        <v>2.1951999999999998</v>
      </c>
      <c r="AE227" s="5">
        <f t="shared" si="98"/>
        <v>0.81751930566973485</v>
      </c>
      <c r="AF227" s="5">
        <f t="shared" si="99"/>
        <v>4.4907686799979536E-2</v>
      </c>
      <c r="AG227" s="7"/>
      <c r="AH227" s="7"/>
      <c r="AI227" s="7"/>
      <c r="AJ227" s="7"/>
      <c r="AK227" s="5">
        <v>51.579099999999997</v>
      </c>
      <c r="AL227" s="5">
        <v>38.6</v>
      </c>
      <c r="AM227" s="5">
        <f t="shared" si="100"/>
        <v>0.79999968979695657</v>
      </c>
      <c r="AN227" s="5">
        <f t="shared" si="101"/>
        <v>0.47654320987654325</v>
      </c>
      <c r="AO227" s="5">
        <v>42.427500000000002</v>
      </c>
      <c r="AP227" s="5">
        <v>15.4841</v>
      </c>
      <c r="AQ227" s="5">
        <f t="shared" si="102"/>
        <v>0.85171155328579695</v>
      </c>
      <c r="AR227" s="5">
        <f t="shared" si="103"/>
        <v>0.30820017356549706</v>
      </c>
      <c r="AS227" s="5">
        <v>42.427500000000002</v>
      </c>
      <c r="AT227" s="5">
        <v>4.7332999999999998</v>
      </c>
      <c r="AU227" s="5">
        <f t="shared" si="104"/>
        <v>0.62222179855133886</v>
      </c>
      <c r="AV227" s="5">
        <f t="shared" si="105"/>
        <v>7.9625667009844484E-2</v>
      </c>
    </row>
    <row r="228" spans="1:48" ht="20" customHeight="1" x14ac:dyDescent="0.15">
      <c r="A228" s="25">
        <v>34.445900000000002</v>
      </c>
      <c r="B228" s="4">
        <v>35.1541</v>
      </c>
      <c r="C228" s="5">
        <f t="shared" si="84"/>
        <v>0.77319640852974192</v>
      </c>
      <c r="D228" s="5">
        <f t="shared" si="85"/>
        <v>0.45437578117022687</v>
      </c>
      <c r="E228" s="5">
        <v>34.445900000000002</v>
      </c>
      <c r="F228" s="5">
        <v>42.433300000000003</v>
      </c>
      <c r="G228" s="5">
        <f t="shared" si="86"/>
        <v>0.83955416682915429</v>
      </c>
      <c r="H228" s="5">
        <f t="shared" si="87"/>
        <v>0.4554708061946941</v>
      </c>
      <c r="I228" s="7"/>
      <c r="J228" s="7"/>
      <c r="K228" s="7"/>
      <c r="L228" s="7"/>
      <c r="M228" s="5">
        <v>35.467199999999998</v>
      </c>
      <c r="N228" s="5">
        <v>1.6623000000000001</v>
      </c>
      <c r="O228" s="5">
        <f t="shared" si="90"/>
        <v>0.58441481403365381</v>
      </c>
      <c r="P228" s="5">
        <f t="shared" si="91"/>
        <v>2.0864607861349454E-2</v>
      </c>
      <c r="Q228" s="5">
        <v>35.467199999999998</v>
      </c>
      <c r="R228" s="5">
        <v>25.841999999999999</v>
      </c>
      <c r="S228" s="5">
        <f t="shared" si="92"/>
        <v>0.73051881847223621</v>
      </c>
      <c r="T228" s="5">
        <f t="shared" si="93"/>
        <v>0.23662234919239641</v>
      </c>
      <c r="U228" s="5">
        <v>35.467199999999998</v>
      </c>
      <c r="V228" s="5">
        <v>21.991</v>
      </c>
      <c r="W228" s="5">
        <f t="shared" si="94"/>
        <v>0.59366683070371895</v>
      </c>
      <c r="X228" s="5">
        <f t="shared" si="95"/>
        <v>0.30198623477778447</v>
      </c>
      <c r="Y228" s="5">
        <v>48.745199999999997</v>
      </c>
      <c r="Z228" s="5">
        <v>27.814399999999999</v>
      </c>
      <c r="AA228" s="5">
        <f t="shared" si="96"/>
        <v>0.78947393993576698</v>
      </c>
      <c r="AB228" s="5">
        <f t="shared" si="97"/>
        <v>0.53695752895752902</v>
      </c>
      <c r="AC228" s="5">
        <v>48.745199999999997</v>
      </c>
      <c r="AD228" s="5">
        <v>4.0448000000000004</v>
      </c>
      <c r="AE228" s="5">
        <f t="shared" si="98"/>
        <v>0.82116817832643763</v>
      </c>
      <c r="AF228" s="5">
        <f t="shared" si="99"/>
        <v>8.2745358768475427E-2</v>
      </c>
      <c r="AG228" s="7"/>
      <c r="AH228" s="7"/>
      <c r="AI228" s="7"/>
      <c r="AJ228" s="7"/>
      <c r="AK228" s="5">
        <v>51.809399999999997</v>
      </c>
      <c r="AL228" s="5">
        <v>39.2806</v>
      </c>
      <c r="AM228" s="5">
        <f t="shared" si="100"/>
        <v>0.80357167784173122</v>
      </c>
      <c r="AN228" s="5">
        <f t="shared" si="101"/>
        <v>0.4849456790123457</v>
      </c>
      <c r="AO228" s="5">
        <v>42.616900000000001</v>
      </c>
      <c r="AP228" s="5">
        <v>14.2265</v>
      </c>
      <c r="AQ228" s="5">
        <f t="shared" si="102"/>
        <v>0.85551366673090512</v>
      </c>
      <c r="AR228" s="5">
        <f t="shared" si="103"/>
        <v>0.28316852572829831</v>
      </c>
      <c r="AS228" s="5">
        <v>42.616900000000001</v>
      </c>
      <c r="AT228" s="5">
        <v>5.5</v>
      </c>
      <c r="AU228" s="5">
        <f t="shared" si="104"/>
        <v>0.62499945004260338</v>
      </c>
      <c r="AV228" s="5">
        <f t="shared" si="105"/>
        <v>9.2523433662380306E-2</v>
      </c>
    </row>
    <row r="229" spans="1:48" ht="20" customHeight="1" x14ac:dyDescent="0.15">
      <c r="A229" s="25">
        <v>34.5989</v>
      </c>
      <c r="B229" s="4">
        <v>37.232300000000002</v>
      </c>
      <c r="C229" s="5">
        <f t="shared" si="84"/>
        <v>0.77663075196408538</v>
      </c>
      <c r="D229" s="5">
        <f t="shared" si="85"/>
        <v>0.48123705050802723</v>
      </c>
      <c r="E229" s="5">
        <v>34.5989</v>
      </c>
      <c r="F229" s="5">
        <v>53.552500000000002</v>
      </c>
      <c r="G229" s="5">
        <f t="shared" si="86"/>
        <v>0.84328325468938903</v>
      </c>
      <c r="H229" s="5">
        <f t="shared" si="87"/>
        <v>0.5748221408361206</v>
      </c>
      <c r="I229" s="7"/>
      <c r="J229" s="7"/>
      <c r="K229" s="7"/>
      <c r="L229" s="7"/>
      <c r="M229" s="5">
        <v>35.624899999999997</v>
      </c>
      <c r="N229" s="5">
        <v>3.0123000000000002</v>
      </c>
      <c r="O229" s="5">
        <f t="shared" si="90"/>
        <v>0.58701333368485564</v>
      </c>
      <c r="P229" s="5">
        <f t="shared" si="91"/>
        <v>3.7809335415233687E-2</v>
      </c>
      <c r="Q229" s="5">
        <v>35.624899999999997</v>
      </c>
      <c r="R229" s="5">
        <v>22.454999999999998</v>
      </c>
      <c r="S229" s="5">
        <f t="shared" si="92"/>
        <v>0.73376696937428287</v>
      </c>
      <c r="T229" s="5">
        <f t="shared" si="93"/>
        <v>0.20560927370618612</v>
      </c>
      <c r="U229" s="5">
        <v>35.624899999999997</v>
      </c>
      <c r="V229" s="5">
        <v>21.934000000000001</v>
      </c>
      <c r="W229" s="5">
        <f t="shared" si="94"/>
        <v>0.59630648816757215</v>
      </c>
      <c r="X229" s="5">
        <f t="shared" si="95"/>
        <v>0.3012034956853224</v>
      </c>
      <c r="Y229" s="5">
        <v>48.9619</v>
      </c>
      <c r="Z229" s="5">
        <v>28.520499999999998</v>
      </c>
      <c r="AA229" s="5">
        <f t="shared" si="96"/>
        <v>0.79298359837975907</v>
      </c>
      <c r="AB229" s="5">
        <f t="shared" si="97"/>
        <v>0.55058880308880309</v>
      </c>
      <c r="AC229" s="5">
        <v>48.9619</v>
      </c>
      <c r="AD229" s="5">
        <v>6.5784000000000002</v>
      </c>
      <c r="AE229" s="5">
        <f t="shared" si="98"/>
        <v>0.82481873559655539</v>
      </c>
      <c r="AF229" s="5">
        <f t="shared" si="99"/>
        <v>0.13457576842428273</v>
      </c>
      <c r="AG229" s="7"/>
      <c r="AH229" s="7"/>
      <c r="AI229" s="7"/>
      <c r="AJ229" s="7"/>
      <c r="AK229" s="5">
        <v>52.0396</v>
      </c>
      <c r="AL229" s="5">
        <v>37.415300000000002</v>
      </c>
      <c r="AM229" s="5">
        <f t="shared" si="100"/>
        <v>0.80714211487128895</v>
      </c>
      <c r="AN229" s="5">
        <f t="shared" si="101"/>
        <v>0.46191728395061732</v>
      </c>
      <c r="AO229" s="5">
        <v>42.8063</v>
      </c>
      <c r="AP229" s="5">
        <v>14.3368</v>
      </c>
      <c r="AQ229" s="5">
        <f t="shared" si="102"/>
        <v>0.8593157801760134</v>
      </c>
      <c r="AR229" s="5">
        <f t="shared" si="103"/>
        <v>0.28536397003208575</v>
      </c>
      <c r="AS229" s="5">
        <v>42.8063</v>
      </c>
      <c r="AT229" s="5">
        <v>6.2051999999999996</v>
      </c>
      <c r="AU229" s="5">
        <f t="shared" si="104"/>
        <v>0.62777710153386779</v>
      </c>
      <c r="AV229" s="5">
        <f t="shared" si="105"/>
        <v>0.10438662010214586</v>
      </c>
    </row>
    <row r="230" spans="1:48" ht="20" customHeight="1" x14ac:dyDescent="0.15">
      <c r="A230" s="25">
        <v>34.752000000000002</v>
      </c>
      <c r="B230" s="4">
        <v>39.053699999999999</v>
      </c>
      <c r="C230" s="5">
        <f t="shared" si="84"/>
        <v>0.78006734006734013</v>
      </c>
      <c r="D230" s="5">
        <f t="shared" si="85"/>
        <v>0.50477911381852159</v>
      </c>
      <c r="E230" s="5">
        <v>34.752000000000002</v>
      </c>
      <c r="F230" s="5">
        <v>45.326000000000001</v>
      </c>
      <c r="G230" s="5">
        <f t="shared" si="86"/>
        <v>0.84701477986195073</v>
      </c>
      <c r="H230" s="5">
        <f t="shared" si="87"/>
        <v>0.48652048654195412</v>
      </c>
      <c r="I230" s="7"/>
      <c r="J230" s="7"/>
      <c r="K230" s="7"/>
      <c r="L230" s="7"/>
      <c r="M230" s="5">
        <v>35.782499999999999</v>
      </c>
      <c r="N230" s="5">
        <v>2.2700999999999998</v>
      </c>
      <c r="O230" s="5">
        <f t="shared" si="90"/>
        <v>0.58961020557470623</v>
      </c>
      <c r="P230" s="5">
        <f t="shared" si="91"/>
        <v>2.849350075560933E-2</v>
      </c>
      <c r="Q230" s="5">
        <v>35.782499999999999</v>
      </c>
      <c r="R230" s="5">
        <v>27.911999999999999</v>
      </c>
      <c r="S230" s="5">
        <f t="shared" si="92"/>
        <v>0.7370130605737919</v>
      </c>
      <c r="T230" s="5">
        <f t="shared" si="93"/>
        <v>0.25557631029557187</v>
      </c>
      <c r="U230" s="5">
        <v>35.782499999999999</v>
      </c>
      <c r="V230" s="5">
        <v>19.396699999999999</v>
      </c>
      <c r="W230" s="5">
        <f t="shared" si="94"/>
        <v>0.59894447178395316</v>
      </c>
      <c r="X230" s="5">
        <f t="shared" si="95"/>
        <v>0.26636062025893553</v>
      </c>
      <c r="Y230" s="5">
        <v>49.1785</v>
      </c>
      <c r="Z230" s="5">
        <v>18.613700000000001</v>
      </c>
      <c r="AA230" s="5">
        <f t="shared" si="96"/>
        <v>0.79649163723056049</v>
      </c>
      <c r="AB230" s="5">
        <f t="shared" si="97"/>
        <v>0.3593378378378379</v>
      </c>
      <c r="AC230" s="5">
        <v>49.1785</v>
      </c>
      <c r="AD230" s="5">
        <v>6.4104000000000001</v>
      </c>
      <c r="AE230" s="5">
        <f t="shared" si="98"/>
        <v>0.82846760825325805</v>
      </c>
      <c r="AF230" s="5">
        <f t="shared" si="99"/>
        <v>0.13113895565897815</v>
      </c>
      <c r="AG230" s="7"/>
      <c r="AH230" s="7"/>
      <c r="AI230" s="7"/>
      <c r="AJ230" s="7"/>
      <c r="AK230" s="5">
        <v>52.2699</v>
      </c>
      <c r="AL230" s="5">
        <v>35.683900000000001</v>
      </c>
      <c r="AM230" s="5">
        <f t="shared" si="100"/>
        <v>0.81071410291606372</v>
      </c>
      <c r="AN230" s="5">
        <f t="shared" si="101"/>
        <v>0.44054197530864198</v>
      </c>
      <c r="AO230" s="5">
        <v>42.995699999999999</v>
      </c>
      <c r="AP230" s="5">
        <v>16.893999999999998</v>
      </c>
      <c r="AQ230" s="5">
        <f t="shared" si="102"/>
        <v>0.86311789362112157</v>
      </c>
      <c r="AR230" s="5">
        <f t="shared" si="103"/>
        <v>0.33626324631173315</v>
      </c>
      <c r="AS230" s="5">
        <v>42.995699999999999</v>
      </c>
      <c r="AT230" s="5">
        <v>7.0124000000000004</v>
      </c>
      <c r="AU230" s="5">
        <f t="shared" si="104"/>
        <v>0.63055475302513231</v>
      </c>
      <c r="AV230" s="5">
        <f t="shared" si="105"/>
        <v>0.11796569567528649</v>
      </c>
    </row>
    <row r="231" spans="1:48" ht="20" customHeight="1" x14ac:dyDescent="0.15">
      <c r="A231" s="25">
        <v>34.905099999999997</v>
      </c>
      <c r="B231" s="4">
        <v>35.18</v>
      </c>
      <c r="C231" s="5">
        <f t="shared" si="84"/>
        <v>0.78350392817059478</v>
      </c>
      <c r="D231" s="5">
        <f t="shared" si="85"/>
        <v>0.45471054532952293</v>
      </c>
      <c r="E231" s="5">
        <v>34.905099999999997</v>
      </c>
      <c r="F231" s="5">
        <v>37.680100000000003</v>
      </c>
      <c r="G231" s="5">
        <f t="shared" si="86"/>
        <v>0.85074630503451232</v>
      </c>
      <c r="H231" s="5">
        <f t="shared" si="87"/>
        <v>0.4044508799574083</v>
      </c>
      <c r="I231" s="7"/>
      <c r="J231" s="7"/>
      <c r="K231" s="7"/>
      <c r="L231" s="7"/>
      <c r="M231" s="5">
        <v>35.940100000000001</v>
      </c>
      <c r="N231" s="5">
        <v>2.9996</v>
      </c>
      <c r="O231" s="5">
        <f t="shared" si="90"/>
        <v>0.5922070774645567</v>
      </c>
      <c r="P231" s="5">
        <f t="shared" si="91"/>
        <v>3.7649929459726776E-2</v>
      </c>
      <c r="Q231" s="5">
        <v>35.940100000000001</v>
      </c>
      <c r="R231" s="5">
        <v>24.818000000000001</v>
      </c>
      <c r="S231" s="5">
        <f t="shared" si="92"/>
        <v>0.74025915177330093</v>
      </c>
      <c r="T231" s="5">
        <f t="shared" si="93"/>
        <v>0.22724609017324104</v>
      </c>
      <c r="U231" s="5">
        <v>35.940100000000001</v>
      </c>
      <c r="V231" s="5">
        <v>16.3902</v>
      </c>
      <c r="W231" s="5">
        <f t="shared" si="94"/>
        <v>0.60158245540033406</v>
      </c>
      <c r="X231" s="5">
        <f t="shared" si="95"/>
        <v>0.22507456619775559</v>
      </c>
      <c r="Y231" s="5">
        <v>49.395200000000003</v>
      </c>
      <c r="Z231" s="5">
        <v>13.8</v>
      </c>
      <c r="AA231" s="5">
        <f t="shared" si="96"/>
        <v>0.80000129567455258</v>
      </c>
      <c r="AB231" s="5">
        <f t="shared" si="97"/>
        <v>0.26640926640926643</v>
      </c>
      <c r="AC231" s="5">
        <v>49.395200000000003</v>
      </c>
      <c r="AD231" s="5">
        <v>12.892200000000001</v>
      </c>
      <c r="AE231" s="5">
        <f t="shared" si="98"/>
        <v>0.83211816552337581</v>
      </c>
      <c r="AF231" s="5">
        <f t="shared" si="99"/>
        <v>0.26373855674321078</v>
      </c>
      <c r="AG231" s="7"/>
      <c r="AH231" s="7"/>
      <c r="AI231" s="7"/>
      <c r="AJ231" s="7"/>
      <c r="AK231" s="5">
        <v>52.5002</v>
      </c>
      <c r="AL231" s="5">
        <v>45.6</v>
      </c>
      <c r="AM231" s="5">
        <f t="shared" si="100"/>
        <v>0.81428609096083837</v>
      </c>
      <c r="AN231" s="5">
        <f t="shared" si="101"/>
        <v>0.562962962962963</v>
      </c>
      <c r="AO231" s="5">
        <v>43.185099999999998</v>
      </c>
      <c r="AP231" s="5">
        <v>21.0336</v>
      </c>
      <c r="AQ231" s="5">
        <f t="shared" si="102"/>
        <v>0.86692000706622985</v>
      </c>
      <c r="AR231" s="5">
        <f t="shared" si="103"/>
        <v>0.41865908710917904</v>
      </c>
      <c r="AS231" s="5">
        <v>43.185099999999998</v>
      </c>
      <c r="AT231" s="5">
        <v>5.92</v>
      </c>
      <c r="AU231" s="5">
        <f t="shared" si="104"/>
        <v>0.63333240451639672</v>
      </c>
      <c r="AV231" s="5">
        <f t="shared" si="105"/>
        <v>9.9588859505689339E-2</v>
      </c>
    </row>
    <row r="232" spans="1:48" ht="20" customHeight="1" x14ac:dyDescent="0.15">
      <c r="A232" s="25">
        <v>35.058199999999999</v>
      </c>
      <c r="B232" s="4">
        <v>36.093600000000002</v>
      </c>
      <c r="C232" s="5">
        <f t="shared" si="84"/>
        <v>0.78694051627384964</v>
      </c>
      <c r="D232" s="5">
        <f t="shared" si="85"/>
        <v>0.46651906023040562</v>
      </c>
      <c r="E232" s="5">
        <v>35.058199999999999</v>
      </c>
      <c r="F232" s="5">
        <v>37.892000000000003</v>
      </c>
      <c r="G232" s="5">
        <f t="shared" si="86"/>
        <v>0.85447783020707413</v>
      </c>
      <c r="H232" s="5">
        <f t="shared" si="87"/>
        <v>0.40672537342910753</v>
      </c>
      <c r="I232" s="7"/>
      <c r="J232" s="7"/>
      <c r="K232" s="7"/>
      <c r="L232" s="7"/>
      <c r="M232" s="5">
        <v>36.097799999999999</v>
      </c>
      <c r="N232" s="5">
        <v>2.3833000000000002</v>
      </c>
      <c r="O232" s="5">
        <f t="shared" si="90"/>
        <v>0.59480559711575853</v>
      </c>
      <c r="P232" s="5">
        <f t="shared" si="91"/>
        <v>2.9914347540127628E-2</v>
      </c>
      <c r="Q232" s="5">
        <v>36.097799999999999</v>
      </c>
      <c r="R232" s="5">
        <v>19.352</v>
      </c>
      <c r="S232" s="5">
        <f t="shared" si="92"/>
        <v>0.74350730267534759</v>
      </c>
      <c r="T232" s="5">
        <f t="shared" si="93"/>
        <v>0.17719664505731972</v>
      </c>
      <c r="U232" s="5">
        <v>36.097799999999999</v>
      </c>
      <c r="V232" s="5">
        <v>16.6934</v>
      </c>
      <c r="W232" s="5">
        <f t="shared" si="94"/>
        <v>0.60422211286418737</v>
      </c>
      <c r="X232" s="5">
        <f t="shared" si="95"/>
        <v>0.22923818887906269</v>
      </c>
      <c r="Y232" s="5">
        <v>49.611800000000002</v>
      </c>
      <c r="Z232" s="5">
        <v>18.851600000000001</v>
      </c>
      <c r="AA232" s="5">
        <f t="shared" si="96"/>
        <v>0.803509334525354</v>
      </c>
      <c r="AB232" s="5">
        <f t="shared" si="97"/>
        <v>0.36393050193050197</v>
      </c>
      <c r="AC232" s="5">
        <v>49.611800000000002</v>
      </c>
      <c r="AD232" s="5">
        <v>7.7492000000000001</v>
      </c>
      <c r="AE232" s="5">
        <f t="shared" si="98"/>
        <v>0.83576703818007847</v>
      </c>
      <c r="AF232" s="5">
        <f t="shared" si="99"/>
        <v>0.15852708024344089</v>
      </c>
      <c r="AG232" s="7"/>
      <c r="AH232" s="7"/>
      <c r="AI232" s="7"/>
      <c r="AJ232" s="7"/>
      <c r="AK232" s="5">
        <v>52.730400000000003</v>
      </c>
      <c r="AL232" s="5">
        <v>48.616599999999998</v>
      </c>
      <c r="AM232" s="5">
        <f t="shared" si="100"/>
        <v>0.81785652799039621</v>
      </c>
      <c r="AN232" s="5">
        <f t="shared" si="101"/>
        <v>0.60020493827160493</v>
      </c>
      <c r="AO232" s="5">
        <v>43.374600000000001</v>
      </c>
      <c r="AP232" s="5">
        <v>28.498799999999999</v>
      </c>
      <c r="AQ232" s="5">
        <f t="shared" si="102"/>
        <v>0.8707241279629987</v>
      </c>
      <c r="AR232" s="5">
        <f t="shared" si="103"/>
        <v>0.56724866840232158</v>
      </c>
      <c r="AS232" s="5">
        <v>43.374600000000001</v>
      </c>
      <c r="AT232" s="5">
        <v>4.6906999999999996</v>
      </c>
      <c r="AU232" s="5">
        <f t="shared" si="104"/>
        <v>0.63611152256071901</v>
      </c>
      <c r="AV232" s="5">
        <f t="shared" si="105"/>
        <v>7.8909030960023135E-2</v>
      </c>
    </row>
    <row r="233" spans="1:48" ht="20" customHeight="1" x14ac:dyDescent="0.15">
      <c r="A233" s="25">
        <v>35.211300000000001</v>
      </c>
      <c r="B233" s="4">
        <v>40.120800000000003</v>
      </c>
      <c r="C233" s="5">
        <f t="shared" si="84"/>
        <v>0.79037710437710451</v>
      </c>
      <c r="D233" s="5">
        <f t="shared" si="85"/>
        <v>0.51857165568666075</v>
      </c>
      <c r="E233" s="5">
        <v>35.211300000000001</v>
      </c>
      <c r="F233" s="5">
        <v>41.1464</v>
      </c>
      <c r="G233" s="5">
        <f t="shared" si="86"/>
        <v>0.85820935537963583</v>
      </c>
      <c r="H233" s="5">
        <f t="shared" si="87"/>
        <v>0.44165747137293965</v>
      </c>
      <c r="I233" s="7"/>
      <c r="J233" s="7"/>
      <c r="K233" s="7"/>
      <c r="L233" s="7"/>
      <c r="M233" s="5">
        <v>36.255400000000002</v>
      </c>
      <c r="N233" s="5">
        <v>1.7234</v>
      </c>
      <c r="O233" s="5">
        <f t="shared" si="90"/>
        <v>0.597402469005609</v>
      </c>
      <c r="P233" s="5">
        <f t="shared" si="91"/>
        <v>2.1631513678788215E-2</v>
      </c>
      <c r="Q233" s="5">
        <v>36.255400000000002</v>
      </c>
      <c r="R233" s="5">
        <v>21.942</v>
      </c>
      <c r="S233" s="5">
        <f t="shared" si="92"/>
        <v>0.74675339387485662</v>
      </c>
      <c r="T233" s="5">
        <f t="shared" si="93"/>
        <v>0.20091198769366003</v>
      </c>
      <c r="U233" s="5">
        <v>36.255400000000002</v>
      </c>
      <c r="V233" s="5">
        <v>12.5251</v>
      </c>
      <c r="W233" s="5">
        <f t="shared" si="94"/>
        <v>0.60686009648056827</v>
      </c>
      <c r="X233" s="5">
        <f t="shared" si="95"/>
        <v>0.1719979895964362</v>
      </c>
      <c r="Y233" s="5">
        <v>49.828400000000002</v>
      </c>
      <c r="Z233" s="5">
        <v>17.426600000000001</v>
      </c>
      <c r="AA233" s="5">
        <f t="shared" si="96"/>
        <v>0.80701737337615542</v>
      </c>
      <c r="AB233" s="5">
        <f t="shared" si="97"/>
        <v>0.33642084942084943</v>
      </c>
      <c r="AC233" s="5">
        <v>49.828400000000002</v>
      </c>
      <c r="AD233" s="5">
        <v>10.106199999999999</v>
      </c>
      <c r="AE233" s="5">
        <f t="shared" si="98"/>
        <v>0.83941591083678124</v>
      </c>
      <c r="AF233" s="5">
        <f t="shared" si="99"/>
        <v>0.20674474505191018</v>
      </c>
      <c r="AG233" s="7"/>
      <c r="AH233" s="7"/>
      <c r="AI233" s="7"/>
      <c r="AJ233" s="7"/>
      <c r="AK233" s="5">
        <v>52.960700000000003</v>
      </c>
      <c r="AL233" s="5">
        <v>49.9694</v>
      </c>
      <c r="AM233" s="5">
        <f t="shared" si="100"/>
        <v>0.82142851603517086</v>
      </c>
      <c r="AN233" s="5">
        <f t="shared" si="101"/>
        <v>0.61690617283950622</v>
      </c>
      <c r="AO233" s="5">
        <v>43.564</v>
      </c>
      <c r="AP233" s="5">
        <v>24.194400000000002</v>
      </c>
      <c r="AQ233" s="5">
        <f t="shared" si="102"/>
        <v>0.87452624140810686</v>
      </c>
      <c r="AR233" s="5">
        <f t="shared" si="103"/>
        <v>0.48157259894427595</v>
      </c>
      <c r="AS233" s="5">
        <v>43.564</v>
      </c>
      <c r="AT233" s="5">
        <v>5.4074</v>
      </c>
      <c r="AU233" s="5">
        <f t="shared" si="104"/>
        <v>0.63888917405198342</v>
      </c>
      <c r="AV233" s="5">
        <f t="shared" si="105"/>
        <v>9.0965675488355505E-2</v>
      </c>
    </row>
    <row r="234" spans="1:48" ht="20" customHeight="1" x14ac:dyDescent="0.15">
      <c r="A234" s="25">
        <v>35.364400000000003</v>
      </c>
      <c r="B234" s="4">
        <v>37.630400000000002</v>
      </c>
      <c r="C234" s="5">
        <f t="shared" si="84"/>
        <v>0.79381369248035927</v>
      </c>
      <c r="D234" s="5">
        <f t="shared" si="85"/>
        <v>0.48638259536577833</v>
      </c>
      <c r="E234" s="5">
        <v>35.364400000000003</v>
      </c>
      <c r="F234" s="5">
        <v>37.997199999999999</v>
      </c>
      <c r="G234" s="5">
        <f t="shared" si="86"/>
        <v>0.86194088055219764</v>
      </c>
      <c r="H234" s="5">
        <f t="shared" si="87"/>
        <v>0.40785456981052687</v>
      </c>
      <c r="I234" s="7"/>
      <c r="J234" s="7"/>
      <c r="K234" s="7"/>
      <c r="L234" s="7"/>
      <c r="M234" s="5">
        <v>36.412999999999997</v>
      </c>
      <c r="N234" s="5">
        <v>2.88</v>
      </c>
      <c r="O234" s="5">
        <f t="shared" si="90"/>
        <v>0.59999934089545937</v>
      </c>
      <c r="P234" s="5">
        <f t="shared" si="91"/>
        <v>3.6148752114953032E-2</v>
      </c>
      <c r="Q234" s="5">
        <v>36.412999999999997</v>
      </c>
      <c r="R234" s="5">
        <v>25</v>
      </c>
      <c r="S234" s="5">
        <f t="shared" si="92"/>
        <v>0.74999948507436554</v>
      </c>
      <c r="T234" s="5">
        <f t="shared" si="93"/>
        <v>0.22891257370984872</v>
      </c>
      <c r="U234" s="5">
        <v>36.412999999999997</v>
      </c>
      <c r="V234" s="5">
        <v>11.682</v>
      </c>
      <c r="W234" s="5">
        <f t="shared" si="94"/>
        <v>0.60949808009694917</v>
      </c>
      <c r="X234" s="5">
        <f t="shared" si="95"/>
        <v>0.16042031716038735</v>
      </c>
      <c r="Y234" s="5">
        <v>50.045099999999998</v>
      </c>
      <c r="Z234" s="5">
        <v>23.456499999999998</v>
      </c>
      <c r="AA234" s="5">
        <f t="shared" si="96"/>
        <v>0.8105270318201474</v>
      </c>
      <c r="AB234" s="5">
        <f t="shared" si="97"/>
        <v>0.45282818532818531</v>
      </c>
      <c r="AC234" s="5">
        <v>50.045099999999998</v>
      </c>
      <c r="AD234" s="5">
        <v>15.6183</v>
      </c>
      <c r="AE234" s="5">
        <f t="shared" si="98"/>
        <v>0.84306646810689878</v>
      </c>
      <c r="AF234" s="5">
        <f t="shared" si="99"/>
        <v>0.3195069810259295</v>
      </c>
      <c r="AG234" s="7"/>
      <c r="AH234" s="7"/>
      <c r="AI234" s="7"/>
      <c r="AJ234" s="7"/>
      <c r="AK234" s="5">
        <v>53.190899999999999</v>
      </c>
      <c r="AL234" s="5">
        <v>42.55</v>
      </c>
      <c r="AM234" s="5">
        <f t="shared" si="100"/>
        <v>0.82499895306472848</v>
      </c>
      <c r="AN234" s="5">
        <f t="shared" si="101"/>
        <v>0.52530864197530858</v>
      </c>
      <c r="AO234" s="5">
        <v>43.753399999999999</v>
      </c>
      <c r="AP234" s="5">
        <v>21.0779</v>
      </c>
      <c r="AQ234" s="5">
        <f t="shared" si="102"/>
        <v>0.87832835485321514</v>
      </c>
      <c r="AR234" s="5">
        <f t="shared" si="103"/>
        <v>0.41954084760471649</v>
      </c>
      <c r="AS234" s="5">
        <v>43.753399999999999</v>
      </c>
      <c r="AT234" s="5">
        <v>8.9016999999999999</v>
      </c>
      <c r="AU234" s="5">
        <f t="shared" si="104"/>
        <v>0.64166682554324794</v>
      </c>
      <c r="AV234" s="5">
        <f t="shared" si="105"/>
        <v>0.14974833626043832</v>
      </c>
    </row>
    <row r="235" spans="1:48" ht="20" customHeight="1" x14ac:dyDescent="0.15">
      <c r="A235" s="25">
        <v>35.517499999999998</v>
      </c>
      <c r="B235" s="4">
        <v>39.543599999999998</v>
      </c>
      <c r="C235" s="5">
        <f t="shared" si="84"/>
        <v>0.79725028058361391</v>
      </c>
      <c r="D235" s="5">
        <f t="shared" si="85"/>
        <v>0.51111119727949184</v>
      </c>
      <c r="E235" s="5">
        <v>35.517499999999998</v>
      </c>
      <c r="F235" s="5">
        <v>41.657200000000003</v>
      </c>
      <c r="G235" s="5">
        <f t="shared" si="86"/>
        <v>0.86567240572475923</v>
      </c>
      <c r="H235" s="5">
        <f t="shared" si="87"/>
        <v>0.44714029943024958</v>
      </c>
      <c r="I235" s="7"/>
      <c r="J235" s="7"/>
      <c r="K235" s="7"/>
      <c r="L235" s="7"/>
      <c r="M235" s="5">
        <v>36.570700000000002</v>
      </c>
      <c r="N235" s="5">
        <v>4.1992000000000003</v>
      </c>
      <c r="O235" s="5">
        <f t="shared" si="90"/>
        <v>0.60259786054666131</v>
      </c>
      <c r="P235" s="5">
        <f t="shared" si="91"/>
        <v>5.2706888847607908E-2</v>
      </c>
      <c r="Q235" s="5">
        <v>36.570700000000002</v>
      </c>
      <c r="R235" s="5">
        <v>23.98</v>
      </c>
      <c r="S235" s="5">
        <f t="shared" si="92"/>
        <v>0.75324763597641231</v>
      </c>
      <c r="T235" s="5">
        <f t="shared" si="93"/>
        <v>0.2195729407024869</v>
      </c>
      <c r="U235" s="5">
        <v>36.570700000000002</v>
      </c>
      <c r="V235" s="5">
        <v>14.506600000000001</v>
      </c>
      <c r="W235" s="5">
        <f t="shared" si="94"/>
        <v>0.61213773756080248</v>
      </c>
      <c r="X235" s="5">
        <f t="shared" si="95"/>
        <v>0.19920847225807869</v>
      </c>
      <c r="Y235" s="5">
        <v>50.261699999999998</v>
      </c>
      <c r="Z235" s="5">
        <v>29.4008</v>
      </c>
      <c r="AA235" s="5">
        <f t="shared" si="96"/>
        <v>0.81403507067094882</v>
      </c>
      <c r="AB235" s="5">
        <f t="shared" si="97"/>
        <v>0.56758301158301161</v>
      </c>
      <c r="AC235" s="5">
        <v>50.261699999999998</v>
      </c>
      <c r="AD235" s="5">
        <v>14.1968</v>
      </c>
      <c r="AE235" s="5">
        <f t="shared" si="98"/>
        <v>0.84671534076360155</v>
      </c>
      <c r="AF235" s="5">
        <f t="shared" si="99"/>
        <v>0.29042704444330791</v>
      </c>
      <c r="AG235" s="7"/>
      <c r="AH235" s="7"/>
      <c r="AI235" s="7"/>
      <c r="AJ235" s="7"/>
      <c r="AK235" s="5">
        <v>53.421199999999999</v>
      </c>
      <c r="AL235" s="5">
        <v>47.979599999999998</v>
      </c>
      <c r="AM235" s="5">
        <f t="shared" si="100"/>
        <v>0.82857094110950325</v>
      </c>
      <c r="AN235" s="5">
        <f t="shared" si="101"/>
        <v>0.59234074074074072</v>
      </c>
      <c r="AO235" s="5">
        <v>43.942799999999998</v>
      </c>
      <c r="AP235" s="5">
        <v>14.424899999999999</v>
      </c>
      <c r="AQ235" s="5">
        <f t="shared" si="102"/>
        <v>0.88213046829832331</v>
      </c>
      <c r="AR235" s="5">
        <f t="shared" si="103"/>
        <v>0.2871175388730981</v>
      </c>
      <c r="AS235" s="5">
        <v>43.942799999999998</v>
      </c>
      <c r="AT235" s="5">
        <v>11.779299999999999</v>
      </c>
      <c r="AU235" s="5">
        <f t="shared" si="104"/>
        <v>0.64444447703451235</v>
      </c>
      <c r="AV235" s="5">
        <f t="shared" si="105"/>
        <v>0.19815659675259567</v>
      </c>
    </row>
    <row r="236" spans="1:48" ht="20" customHeight="1" x14ac:dyDescent="0.15">
      <c r="A236" s="25">
        <v>35.6706</v>
      </c>
      <c r="B236" s="4">
        <v>42.460099999999997</v>
      </c>
      <c r="C236" s="5">
        <f t="shared" si="84"/>
        <v>0.80068686868686878</v>
      </c>
      <c r="D236" s="5">
        <f t="shared" si="85"/>
        <v>0.54880770965736425</v>
      </c>
      <c r="E236" s="5">
        <v>35.6706</v>
      </c>
      <c r="F236" s="5">
        <v>41.836399999999998</v>
      </c>
      <c r="G236" s="5">
        <f t="shared" si="86"/>
        <v>0.86940393089732093</v>
      </c>
      <c r="H236" s="5">
        <f t="shared" si="87"/>
        <v>0.44906379744878899</v>
      </c>
      <c r="I236" s="7"/>
      <c r="J236" s="7"/>
      <c r="K236" s="7"/>
      <c r="L236" s="7"/>
      <c r="M236" s="5">
        <v>36.728299999999997</v>
      </c>
      <c r="N236" s="5">
        <v>3.3351000000000002</v>
      </c>
      <c r="O236" s="5">
        <f t="shared" si="90"/>
        <v>0.60519473243651167</v>
      </c>
      <c r="P236" s="5">
        <f t="shared" si="91"/>
        <v>4.1861008048118008E-2</v>
      </c>
      <c r="Q236" s="5">
        <v>36.728299999999997</v>
      </c>
      <c r="R236" s="5">
        <v>28.687000000000001</v>
      </c>
      <c r="S236" s="5">
        <f t="shared" si="92"/>
        <v>0.75649372717592123</v>
      </c>
      <c r="T236" s="5">
        <f t="shared" si="93"/>
        <v>0.26267260008057725</v>
      </c>
      <c r="U236" s="5">
        <v>36.728299999999997</v>
      </c>
      <c r="V236" s="5">
        <v>18.418900000000001</v>
      </c>
      <c r="W236" s="5">
        <f t="shared" si="94"/>
        <v>0.61477572117718338</v>
      </c>
      <c r="X236" s="5">
        <f t="shared" si="95"/>
        <v>0.25293321175701583</v>
      </c>
      <c r="Y236" s="5">
        <v>50.478400000000001</v>
      </c>
      <c r="Z236" s="5">
        <v>30.312899999999999</v>
      </c>
      <c r="AA236" s="5">
        <f t="shared" si="96"/>
        <v>0.81754472911494092</v>
      </c>
      <c r="AB236" s="5">
        <f t="shared" si="97"/>
        <v>0.5851911196911197</v>
      </c>
      <c r="AC236" s="5">
        <v>50.478400000000001</v>
      </c>
      <c r="AD236" s="5">
        <v>15.196</v>
      </c>
      <c r="AE236" s="5">
        <f t="shared" si="98"/>
        <v>0.85036589803371931</v>
      </c>
      <c r="AF236" s="5">
        <f t="shared" si="99"/>
        <v>0.31086789750933358</v>
      </c>
      <c r="AG236" s="7"/>
      <c r="AH236" s="7"/>
      <c r="AI236" s="7"/>
      <c r="AJ236" s="7"/>
      <c r="AK236" s="5">
        <v>53.651499999999999</v>
      </c>
      <c r="AL236" s="5">
        <v>51.95</v>
      </c>
      <c r="AM236" s="5">
        <f t="shared" si="100"/>
        <v>0.8321429291542779</v>
      </c>
      <c r="AN236" s="5">
        <f t="shared" si="101"/>
        <v>0.64135802469135805</v>
      </c>
      <c r="AO236" s="5">
        <v>44.132199999999997</v>
      </c>
      <c r="AP236" s="5">
        <v>20.9024</v>
      </c>
      <c r="AQ236" s="5">
        <f t="shared" si="102"/>
        <v>0.88593258174343159</v>
      </c>
      <c r="AR236" s="5">
        <f t="shared" si="103"/>
        <v>0.41604764293277918</v>
      </c>
      <c r="AS236" s="5">
        <v>44.132199999999997</v>
      </c>
      <c r="AT236" s="5">
        <v>12.896699999999999</v>
      </c>
      <c r="AU236" s="5">
        <f t="shared" si="104"/>
        <v>0.64722212852577687</v>
      </c>
      <c r="AV236" s="5">
        <f t="shared" si="105"/>
        <v>0.21695399398429455</v>
      </c>
    </row>
    <row r="237" spans="1:48" ht="20" customHeight="1" x14ac:dyDescent="0.15">
      <c r="A237" s="25">
        <v>35.823700000000002</v>
      </c>
      <c r="B237" s="4">
        <v>39.787799999999997</v>
      </c>
      <c r="C237" s="5">
        <f t="shared" si="84"/>
        <v>0.80412345679012354</v>
      </c>
      <c r="D237" s="5">
        <f t="shared" si="85"/>
        <v>0.51426754506714012</v>
      </c>
      <c r="E237" s="5">
        <v>35.823700000000002</v>
      </c>
      <c r="F237" s="5">
        <v>42.728900000000003</v>
      </c>
      <c r="G237" s="5">
        <f t="shared" si="86"/>
        <v>0.87313545606988274</v>
      </c>
      <c r="H237" s="5">
        <f t="shared" si="87"/>
        <v>0.4586437192208116</v>
      </c>
      <c r="I237" s="7"/>
      <c r="J237" s="7"/>
      <c r="K237" s="7"/>
      <c r="L237" s="7"/>
      <c r="M237" s="5">
        <v>36.885899999999999</v>
      </c>
      <c r="N237" s="5">
        <v>4.8548999999999998</v>
      </c>
      <c r="O237" s="5">
        <f t="shared" si="90"/>
        <v>0.60779160432636214</v>
      </c>
      <c r="P237" s="5">
        <f t="shared" si="91"/>
        <v>6.0937005778779675E-2</v>
      </c>
      <c r="Q237" s="5">
        <v>36.885899999999999</v>
      </c>
      <c r="R237" s="5">
        <v>24.285</v>
      </c>
      <c r="S237" s="5">
        <f t="shared" si="92"/>
        <v>0.75973981837543025</v>
      </c>
      <c r="T237" s="5">
        <f t="shared" si="93"/>
        <v>0.22236567410174707</v>
      </c>
      <c r="U237" s="5">
        <v>36.885899999999999</v>
      </c>
      <c r="V237" s="5">
        <v>22.8401</v>
      </c>
      <c r="W237" s="5">
        <f t="shared" si="94"/>
        <v>0.61741370479356439</v>
      </c>
      <c r="X237" s="5">
        <f t="shared" si="95"/>
        <v>0.31364630080251354</v>
      </c>
      <c r="Y237" s="5">
        <v>50.695</v>
      </c>
      <c r="Z237" s="5">
        <v>25.801100000000002</v>
      </c>
      <c r="AA237" s="5">
        <f t="shared" si="96"/>
        <v>0.82105276796574245</v>
      </c>
      <c r="AB237" s="5">
        <f t="shared" si="97"/>
        <v>0.49809073359073364</v>
      </c>
      <c r="AC237" s="5">
        <v>50.695</v>
      </c>
      <c r="AD237" s="5">
        <v>15.911199999999999</v>
      </c>
      <c r="AE237" s="5">
        <f t="shared" si="98"/>
        <v>0.85401477069042198</v>
      </c>
      <c r="AF237" s="5">
        <f t="shared" si="99"/>
        <v>0.32549890042448726</v>
      </c>
      <c r="AG237" s="7"/>
      <c r="AH237" s="7"/>
      <c r="AI237" s="7"/>
      <c r="AJ237" s="7"/>
      <c r="AK237" s="5">
        <v>53.881700000000002</v>
      </c>
      <c r="AL237" s="5">
        <v>50.213299999999997</v>
      </c>
      <c r="AM237" s="5">
        <f t="shared" si="100"/>
        <v>0.83571336618383563</v>
      </c>
      <c r="AN237" s="5">
        <f t="shared" si="101"/>
        <v>0.61991728395061729</v>
      </c>
      <c r="AO237" s="5">
        <v>44.321599999999997</v>
      </c>
      <c r="AP237" s="5">
        <v>30.2971</v>
      </c>
      <c r="AQ237" s="5">
        <f t="shared" si="102"/>
        <v>0.88973469518853976</v>
      </c>
      <c r="AR237" s="5">
        <f t="shared" si="103"/>
        <v>0.60304257131710737</v>
      </c>
      <c r="AS237" s="5">
        <v>44.321599999999997</v>
      </c>
      <c r="AT237" s="5">
        <v>9.24</v>
      </c>
      <c r="AU237" s="5">
        <f t="shared" si="104"/>
        <v>0.64999978001704128</v>
      </c>
      <c r="AV237" s="5">
        <f t="shared" si="105"/>
        <v>0.15543936855279891</v>
      </c>
    </row>
    <row r="238" spans="1:48" ht="20" customHeight="1" x14ac:dyDescent="0.15">
      <c r="A238" s="25">
        <v>35.976799999999997</v>
      </c>
      <c r="B238" s="4">
        <v>40.721400000000003</v>
      </c>
      <c r="C238" s="5">
        <f t="shared" si="84"/>
        <v>0.80756004489337818</v>
      </c>
      <c r="D238" s="5">
        <f t="shared" si="85"/>
        <v>0.52633456511033649</v>
      </c>
      <c r="E238" s="5">
        <v>35.976799999999997</v>
      </c>
      <c r="F238" s="5">
        <v>52.214399999999998</v>
      </c>
      <c r="G238" s="5">
        <f t="shared" si="86"/>
        <v>0.87686698124244433</v>
      </c>
      <c r="H238" s="5">
        <f t="shared" si="87"/>
        <v>0.5604592351519263</v>
      </c>
      <c r="I238" s="7"/>
      <c r="J238" s="7"/>
      <c r="K238" s="7"/>
      <c r="L238" s="7"/>
      <c r="M238" s="5">
        <v>37.043599999999998</v>
      </c>
      <c r="N238" s="5">
        <v>5.2712000000000003</v>
      </c>
      <c r="O238" s="5">
        <f t="shared" si="90"/>
        <v>0.61039012397756398</v>
      </c>
      <c r="P238" s="5">
        <f t="shared" si="91"/>
        <v>6.6162257690395979E-2</v>
      </c>
      <c r="Q238" s="5">
        <v>37.043599999999998</v>
      </c>
      <c r="R238" s="5">
        <v>24.437999999999999</v>
      </c>
      <c r="S238" s="5">
        <f t="shared" si="92"/>
        <v>0.76298796927747692</v>
      </c>
      <c r="T238" s="5">
        <f t="shared" si="93"/>
        <v>0.22376661905285131</v>
      </c>
      <c r="U238" s="5">
        <v>37.043599999999998</v>
      </c>
      <c r="V238" s="5">
        <v>22.578399999999998</v>
      </c>
      <c r="W238" s="5">
        <f t="shared" si="94"/>
        <v>0.62005336225741758</v>
      </c>
      <c r="X238" s="5">
        <f t="shared" si="95"/>
        <v>0.31005256710957796</v>
      </c>
      <c r="Y238" s="5">
        <v>50.911700000000003</v>
      </c>
      <c r="Z238" s="5">
        <v>21.465399999999999</v>
      </c>
      <c r="AA238" s="5">
        <f t="shared" si="96"/>
        <v>0.82456242640973454</v>
      </c>
      <c r="AB238" s="5">
        <f t="shared" si="97"/>
        <v>0.41438996138996137</v>
      </c>
      <c r="AC238" s="5">
        <v>50.911700000000003</v>
      </c>
      <c r="AD238" s="5">
        <v>23.7532</v>
      </c>
      <c r="AE238" s="5">
        <f t="shared" si="98"/>
        <v>0.85766532796053974</v>
      </c>
      <c r="AF238" s="5">
        <f t="shared" si="99"/>
        <v>0.48592441057638214</v>
      </c>
      <c r="AG238" s="7"/>
      <c r="AH238" s="7"/>
      <c r="AI238" s="7"/>
      <c r="AJ238" s="7"/>
      <c r="AK238" s="5">
        <v>54.112000000000002</v>
      </c>
      <c r="AL238" s="5">
        <v>40.802300000000002</v>
      </c>
      <c r="AM238" s="5">
        <f t="shared" si="100"/>
        <v>0.83928535422861039</v>
      </c>
      <c r="AN238" s="5">
        <f t="shared" si="101"/>
        <v>0.50373209876543212</v>
      </c>
      <c r="AO238" s="5">
        <v>44.511000000000003</v>
      </c>
      <c r="AP238" s="5">
        <v>27.355799999999999</v>
      </c>
      <c r="AQ238" s="5">
        <f t="shared" si="102"/>
        <v>0.89353680863364815</v>
      </c>
      <c r="AR238" s="5">
        <f t="shared" si="103"/>
        <v>0.54449805335944779</v>
      </c>
      <c r="AS238" s="5">
        <v>44.511000000000003</v>
      </c>
      <c r="AT238" s="5">
        <v>11.6991</v>
      </c>
      <c r="AU238" s="5">
        <f t="shared" si="104"/>
        <v>0.65277743150830581</v>
      </c>
      <c r="AV238" s="5">
        <f t="shared" si="105"/>
        <v>0.19680743686537336</v>
      </c>
    </row>
    <row r="239" spans="1:48" ht="20" customHeight="1" x14ac:dyDescent="0.15">
      <c r="A239" s="25">
        <v>36.129899999999999</v>
      </c>
      <c r="B239" s="4">
        <v>41.085799999999999</v>
      </c>
      <c r="C239" s="5">
        <f t="shared" si="84"/>
        <v>0.81099663299663305</v>
      </c>
      <c r="D239" s="5">
        <f t="shared" si="85"/>
        <v>0.53104452880328912</v>
      </c>
      <c r="E239" s="5">
        <v>36.129899999999999</v>
      </c>
      <c r="F239" s="5">
        <v>59.477200000000003</v>
      </c>
      <c r="G239" s="5">
        <f t="shared" si="86"/>
        <v>0.88059850641500614</v>
      </c>
      <c r="H239" s="5">
        <f t="shared" si="87"/>
        <v>0.63841672069348976</v>
      </c>
      <c r="I239" s="7"/>
      <c r="J239" s="7"/>
      <c r="K239" s="7"/>
      <c r="L239" s="7"/>
      <c r="M239" s="5">
        <v>37.2012</v>
      </c>
      <c r="N239" s="5">
        <v>5</v>
      </c>
      <c r="O239" s="5">
        <f t="shared" si="90"/>
        <v>0.61298699586741456</v>
      </c>
      <c r="P239" s="5">
        <f t="shared" si="91"/>
        <v>6.2758250199571236E-2</v>
      </c>
      <c r="Q239" s="5">
        <v>37.2012</v>
      </c>
      <c r="R239" s="5">
        <v>23.440999999999999</v>
      </c>
      <c r="S239" s="5">
        <f t="shared" si="92"/>
        <v>0.76623406047698595</v>
      </c>
      <c r="T239" s="5">
        <f t="shared" si="93"/>
        <v>0.21463758561330254</v>
      </c>
      <c r="U239" s="5">
        <v>37.2012</v>
      </c>
      <c r="V239" s="5">
        <v>19.468399999999999</v>
      </c>
      <c r="W239" s="5">
        <f t="shared" si="94"/>
        <v>0.6226913458737986</v>
      </c>
      <c r="X239" s="5">
        <f t="shared" si="95"/>
        <v>0.2673452236436642</v>
      </c>
      <c r="Y239" s="5">
        <v>51.128300000000003</v>
      </c>
      <c r="Z239" s="5">
        <v>17.876100000000001</v>
      </c>
      <c r="AA239" s="5">
        <f t="shared" si="96"/>
        <v>0.82807046526053596</v>
      </c>
      <c r="AB239" s="5">
        <f t="shared" si="97"/>
        <v>0.34509845559845564</v>
      </c>
      <c r="AC239" s="5">
        <v>51.128300000000003</v>
      </c>
      <c r="AD239" s="5">
        <v>21.465599999999998</v>
      </c>
      <c r="AE239" s="5">
        <f t="shared" si="98"/>
        <v>0.8613142006172424</v>
      </c>
      <c r="AF239" s="5">
        <f t="shared" si="99"/>
        <v>0.43912647675548505</v>
      </c>
      <c r="AG239" s="7"/>
      <c r="AH239" s="7"/>
      <c r="AI239" s="7"/>
      <c r="AJ239" s="7"/>
      <c r="AK239" s="5">
        <v>54.342300000000002</v>
      </c>
      <c r="AL239" s="5">
        <v>44.122399999999999</v>
      </c>
      <c r="AM239" s="5">
        <f t="shared" si="100"/>
        <v>0.84285734227338505</v>
      </c>
      <c r="AN239" s="5">
        <f t="shared" si="101"/>
        <v>0.54472098765432098</v>
      </c>
      <c r="AO239" s="5">
        <v>44.700400000000002</v>
      </c>
      <c r="AP239" s="5">
        <v>33.9983</v>
      </c>
      <c r="AQ239" s="5">
        <f t="shared" si="102"/>
        <v>0.89733892207875643</v>
      </c>
      <c r="AR239" s="5">
        <f t="shared" si="103"/>
        <v>0.67671236693975367</v>
      </c>
      <c r="AS239" s="5">
        <v>44.700400000000002</v>
      </c>
      <c r="AT239" s="5">
        <v>15.8696</v>
      </c>
      <c r="AU239" s="5">
        <f t="shared" si="104"/>
        <v>0.65555508299957033</v>
      </c>
      <c r="AV239" s="5">
        <f t="shared" si="105"/>
        <v>0.26696543324518374</v>
      </c>
    </row>
    <row r="240" spans="1:48" ht="20" customHeight="1" x14ac:dyDescent="0.15">
      <c r="A240" s="25">
        <v>36.283000000000001</v>
      </c>
      <c r="B240" s="4">
        <v>38.702100000000002</v>
      </c>
      <c r="C240" s="5">
        <f t="shared" si="84"/>
        <v>0.81443322109988781</v>
      </c>
      <c r="D240" s="5">
        <f t="shared" si="85"/>
        <v>0.50023459341664955</v>
      </c>
      <c r="E240" s="5">
        <v>36.283000000000001</v>
      </c>
      <c r="F240" s="5">
        <v>53.316800000000001</v>
      </c>
      <c r="G240" s="5">
        <f t="shared" si="86"/>
        <v>0.88433003158756784</v>
      </c>
      <c r="H240" s="5">
        <f t="shared" si="87"/>
        <v>0.57229218278383398</v>
      </c>
      <c r="I240" s="7"/>
      <c r="J240" s="7"/>
      <c r="K240" s="7"/>
      <c r="L240" s="7"/>
      <c r="M240" s="5">
        <v>37.358800000000002</v>
      </c>
      <c r="N240" s="5">
        <v>5.2008999999999999</v>
      </c>
      <c r="O240" s="5">
        <f t="shared" si="90"/>
        <v>0.61558386775726504</v>
      </c>
      <c r="P240" s="5">
        <f t="shared" si="91"/>
        <v>6.527987669259E-2</v>
      </c>
      <c r="Q240" s="5">
        <v>37.358800000000002</v>
      </c>
      <c r="R240" s="5">
        <v>23.945</v>
      </c>
      <c r="S240" s="5">
        <f t="shared" si="92"/>
        <v>0.76948015167649497</v>
      </c>
      <c r="T240" s="5">
        <f t="shared" si="93"/>
        <v>0.21925246309929311</v>
      </c>
      <c r="U240" s="5">
        <v>37.358800000000002</v>
      </c>
      <c r="V240" s="5">
        <v>17.638500000000001</v>
      </c>
      <c r="W240" s="5">
        <f t="shared" si="94"/>
        <v>0.6253293294901795</v>
      </c>
      <c r="X240" s="5">
        <f t="shared" si="95"/>
        <v>0.24221655232267525</v>
      </c>
      <c r="Y240" s="5">
        <v>51.344999999999999</v>
      </c>
      <c r="Z240" s="5">
        <v>18.087</v>
      </c>
      <c r="AA240" s="5">
        <f t="shared" si="96"/>
        <v>0.83158012370452794</v>
      </c>
      <c r="AB240" s="5">
        <f t="shared" si="97"/>
        <v>0.3491698841698842</v>
      </c>
      <c r="AC240" s="5">
        <v>51.344999999999999</v>
      </c>
      <c r="AD240" s="5">
        <v>18.474499999999999</v>
      </c>
      <c r="AE240" s="5">
        <f t="shared" si="98"/>
        <v>0.86496475788736005</v>
      </c>
      <c r="AF240" s="5">
        <f t="shared" si="99"/>
        <v>0.37793688947987519</v>
      </c>
      <c r="AG240" s="7"/>
      <c r="AH240" s="7"/>
      <c r="AI240" s="7"/>
      <c r="AJ240" s="7"/>
      <c r="AK240" s="5">
        <v>54.572499999999998</v>
      </c>
      <c r="AL240" s="5">
        <v>48.209400000000002</v>
      </c>
      <c r="AM240" s="5">
        <f t="shared" si="100"/>
        <v>0.84642777930294266</v>
      </c>
      <c r="AN240" s="5">
        <f t="shared" si="101"/>
        <v>0.59517777777777781</v>
      </c>
      <c r="AO240" s="5">
        <v>44.889800000000001</v>
      </c>
      <c r="AP240" s="5">
        <v>35.629199999999997</v>
      </c>
      <c r="AQ240" s="5">
        <f t="shared" si="102"/>
        <v>0.9011410355238646</v>
      </c>
      <c r="AR240" s="5">
        <f t="shared" si="103"/>
        <v>0.70917429001361443</v>
      </c>
      <c r="AS240" s="5">
        <v>44.889800000000001</v>
      </c>
      <c r="AT240" s="5">
        <v>13.011699999999999</v>
      </c>
      <c r="AU240" s="5">
        <f t="shared" si="104"/>
        <v>0.65833273449083474</v>
      </c>
      <c r="AV240" s="5">
        <f t="shared" si="105"/>
        <v>0.21888857486996249</v>
      </c>
    </row>
    <row r="241" spans="1:48" ht="20" customHeight="1" x14ac:dyDescent="0.15">
      <c r="A241" s="25">
        <v>36.436100000000003</v>
      </c>
      <c r="B241" s="4">
        <v>38.019199999999998</v>
      </c>
      <c r="C241" s="5">
        <f t="shared" si="84"/>
        <v>0.81786980920314267</v>
      </c>
      <c r="D241" s="5">
        <f t="shared" si="85"/>
        <v>0.49140793533235355</v>
      </c>
      <c r="E241" s="5">
        <v>36.436100000000003</v>
      </c>
      <c r="F241" s="5">
        <v>56.071100000000001</v>
      </c>
      <c r="G241" s="5">
        <f t="shared" si="86"/>
        <v>0.88806155676012966</v>
      </c>
      <c r="H241" s="5">
        <f t="shared" si="87"/>
        <v>0.60185630439356141</v>
      </c>
      <c r="I241" s="7"/>
      <c r="J241" s="7"/>
      <c r="K241" s="7"/>
      <c r="L241" s="7"/>
      <c r="M241" s="5">
        <v>37.516500000000001</v>
      </c>
      <c r="N241" s="5">
        <v>7.5754999999999999</v>
      </c>
      <c r="O241" s="5">
        <f t="shared" si="90"/>
        <v>0.61818238740846687</v>
      </c>
      <c r="P241" s="5">
        <f t="shared" si="91"/>
        <v>9.5085024877370375E-2</v>
      </c>
      <c r="Q241" s="5">
        <v>37.516500000000001</v>
      </c>
      <c r="R241" s="5">
        <v>24.058</v>
      </c>
      <c r="S241" s="5">
        <f t="shared" si="92"/>
        <v>0.77272830257854164</v>
      </c>
      <c r="T241" s="5">
        <f t="shared" si="93"/>
        <v>0.22028714793246162</v>
      </c>
      <c r="U241" s="5">
        <v>37.516500000000001</v>
      </c>
      <c r="V241" s="5">
        <v>19.2104</v>
      </c>
      <c r="W241" s="5">
        <f t="shared" si="94"/>
        <v>0.6279689869540328</v>
      </c>
      <c r="X241" s="5">
        <f t="shared" si="95"/>
        <v>0.26380229933041477</v>
      </c>
      <c r="Y241" s="5">
        <v>51.561599999999999</v>
      </c>
      <c r="Z241" s="5">
        <v>8.2277000000000005</v>
      </c>
      <c r="AA241" s="5">
        <f t="shared" si="96"/>
        <v>0.83508816255532936</v>
      </c>
      <c r="AB241" s="5">
        <f t="shared" si="97"/>
        <v>0.15883590733590736</v>
      </c>
      <c r="AC241" s="5">
        <v>51.561599999999999</v>
      </c>
      <c r="AD241" s="5">
        <v>22.1752</v>
      </c>
      <c r="AE241" s="5">
        <f t="shared" si="98"/>
        <v>0.86861363054406271</v>
      </c>
      <c r="AF241" s="5">
        <f t="shared" si="99"/>
        <v>0.45364291924512862</v>
      </c>
      <c r="AG241" s="7"/>
      <c r="AH241" s="7"/>
      <c r="AI241" s="7"/>
      <c r="AJ241" s="7"/>
      <c r="AK241" s="5">
        <v>54.802799999999998</v>
      </c>
      <c r="AL241" s="5">
        <v>47.55</v>
      </c>
      <c r="AM241" s="5">
        <f t="shared" si="100"/>
        <v>0.84999976734771743</v>
      </c>
      <c r="AN241" s="5">
        <f t="shared" si="101"/>
        <v>0.58703703703703702</v>
      </c>
      <c r="AO241" s="5">
        <v>45.0792</v>
      </c>
      <c r="AP241" s="5">
        <v>33.995800000000003</v>
      </c>
      <c r="AQ241" s="5">
        <f t="shared" si="102"/>
        <v>0.90494314896897288</v>
      </c>
      <c r="AR241" s="5">
        <f t="shared" si="103"/>
        <v>0.67666260618944118</v>
      </c>
      <c r="AS241" s="5">
        <v>45.0792</v>
      </c>
      <c r="AT241" s="5">
        <v>12.2407</v>
      </c>
      <c r="AU241" s="5">
        <f t="shared" si="104"/>
        <v>0.66111038598209926</v>
      </c>
      <c r="AV241" s="5">
        <f t="shared" si="105"/>
        <v>0.2059184717147452</v>
      </c>
    </row>
    <row r="242" spans="1:48" ht="20" customHeight="1" x14ac:dyDescent="0.15">
      <c r="A242" s="25">
        <v>36.589199999999998</v>
      </c>
      <c r="B242" s="4">
        <v>35.791400000000003</v>
      </c>
      <c r="C242" s="5">
        <f t="shared" si="84"/>
        <v>0.82130639730639732</v>
      </c>
      <c r="D242" s="5">
        <f t="shared" si="85"/>
        <v>0.462613047530048</v>
      </c>
      <c r="E242" s="5">
        <v>36.589199999999998</v>
      </c>
      <c r="F242" s="5">
        <v>55.434399999999997</v>
      </c>
      <c r="G242" s="5">
        <f t="shared" si="86"/>
        <v>0.89179308193269125</v>
      </c>
      <c r="H242" s="5">
        <f t="shared" si="87"/>
        <v>0.59502209017255658</v>
      </c>
      <c r="I242" s="7"/>
      <c r="J242" s="7"/>
      <c r="K242" s="7"/>
      <c r="L242" s="7"/>
      <c r="M242" s="5">
        <v>37.674100000000003</v>
      </c>
      <c r="N242" s="5">
        <v>16.6556</v>
      </c>
      <c r="O242" s="5">
        <f t="shared" si="90"/>
        <v>0.62077925929831734</v>
      </c>
      <c r="P242" s="5">
        <f t="shared" si="91"/>
        <v>0.20905526240479574</v>
      </c>
      <c r="Q242" s="5">
        <v>37.674100000000003</v>
      </c>
      <c r="R242" s="5">
        <v>26.079000000000001</v>
      </c>
      <c r="S242" s="5">
        <f t="shared" si="92"/>
        <v>0.77597439377805066</v>
      </c>
      <c r="T242" s="5">
        <f t="shared" si="93"/>
        <v>0.23879244039116582</v>
      </c>
      <c r="U242" s="5">
        <v>37.674100000000003</v>
      </c>
      <c r="V242" s="5">
        <v>26.051600000000001</v>
      </c>
      <c r="W242" s="5">
        <f t="shared" si="94"/>
        <v>0.63060697057041371</v>
      </c>
      <c r="X242" s="5">
        <f t="shared" si="95"/>
        <v>0.357747469143601</v>
      </c>
      <c r="Y242" s="5">
        <v>51.778300000000002</v>
      </c>
      <c r="Z242" s="5">
        <v>4.1138000000000003</v>
      </c>
      <c r="AA242" s="5">
        <f t="shared" si="96"/>
        <v>0.83859782099932145</v>
      </c>
      <c r="AB242" s="5">
        <f t="shared" si="97"/>
        <v>7.9416988416988424E-2</v>
      </c>
      <c r="AC242" s="5">
        <v>51.778300000000002</v>
      </c>
      <c r="AD242" s="5">
        <v>22.953099999999999</v>
      </c>
      <c r="AE242" s="5">
        <f t="shared" si="98"/>
        <v>0.87226418781418047</v>
      </c>
      <c r="AF242" s="5">
        <f t="shared" si="99"/>
        <v>0.46955658978161918</v>
      </c>
      <c r="AG242" s="7"/>
      <c r="AH242" s="7"/>
      <c r="AI242" s="7"/>
      <c r="AJ242" s="7"/>
      <c r="AK242" s="5">
        <v>55.033099999999997</v>
      </c>
      <c r="AL242" s="5">
        <v>46.446899999999999</v>
      </c>
      <c r="AM242" s="5">
        <f t="shared" si="100"/>
        <v>0.85357175539249208</v>
      </c>
      <c r="AN242" s="5">
        <f t="shared" si="101"/>
        <v>0.57341851851851855</v>
      </c>
      <c r="AO242" s="5">
        <v>45.268599999999999</v>
      </c>
      <c r="AP242" s="5">
        <v>29.682099999999998</v>
      </c>
      <c r="AQ242" s="5">
        <f t="shared" si="102"/>
        <v>0.90874526241408105</v>
      </c>
      <c r="AR242" s="5">
        <f t="shared" si="103"/>
        <v>0.59080142674023295</v>
      </c>
      <c r="AS242" s="5">
        <v>45.268599999999999</v>
      </c>
      <c r="AT242" s="5">
        <v>12.9619</v>
      </c>
      <c r="AU242" s="5">
        <f t="shared" si="104"/>
        <v>0.66388803747336367</v>
      </c>
      <c r="AV242" s="5">
        <f t="shared" si="105"/>
        <v>0.21805081723425587</v>
      </c>
    </row>
    <row r="243" spans="1:48" ht="20" customHeight="1" x14ac:dyDescent="0.15">
      <c r="A243" s="25">
        <v>36.742199999999997</v>
      </c>
      <c r="B243" s="4">
        <v>37.805199999999999</v>
      </c>
      <c r="C243" s="5">
        <f t="shared" si="84"/>
        <v>0.82474074074074077</v>
      </c>
      <c r="D243" s="5">
        <f t="shared" si="85"/>
        <v>0.48864193030959863</v>
      </c>
      <c r="E243" s="5">
        <v>36.742199999999997</v>
      </c>
      <c r="F243" s="5">
        <v>51.056100000000001</v>
      </c>
      <c r="G243" s="5">
        <f t="shared" si="86"/>
        <v>0.89552216979292598</v>
      </c>
      <c r="H243" s="5">
        <f t="shared" si="87"/>
        <v>0.54802626776981567</v>
      </c>
      <c r="I243" s="7"/>
      <c r="J243" s="7"/>
      <c r="K243" s="7"/>
      <c r="L243" s="7"/>
      <c r="M243" s="5">
        <v>37.831699999999998</v>
      </c>
      <c r="N243" s="5">
        <v>14.741300000000001</v>
      </c>
      <c r="O243" s="5">
        <f t="shared" si="90"/>
        <v>0.6233761311881677</v>
      </c>
      <c r="P243" s="5">
        <f t="shared" si="91"/>
        <v>0.1850276387333879</v>
      </c>
      <c r="Q243" s="5">
        <v>37.831699999999998</v>
      </c>
      <c r="R243" s="5">
        <v>24.555</v>
      </c>
      <c r="S243" s="5">
        <f t="shared" si="92"/>
        <v>0.77922048497755947</v>
      </c>
      <c r="T243" s="5">
        <f t="shared" si="93"/>
        <v>0.22483792989781343</v>
      </c>
      <c r="U243" s="5">
        <v>37.831699999999998</v>
      </c>
      <c r="V243" s="5">
        <v>30.052600000000002</v>
      </c>
      <c r="W243" s="5">
        <f t="shared" si="94"/>
        <v>0.63324495418679461</v>
      </c>
      <c r="X243" s="5">
        <f t="shared" si="95"/>
        <v>0.41269026052852742</v>
      </c>
      <c r="Y243" s="5">
        <v>51.994900000000001</v>
      </c>
      <c r="Z243" s="5">
        <v>6.1578999999999997</v>
      </c>
      <c r="AA243" s="5">
        <f t="shared" si="96"/>
        <v>0.84210585985012287</v>
      </c>
      <c r="AB243" s="5">
        <f t="shared" si="97"/>
        <v>0.11887837837837838</v>
      </c>
      <c r="AC243" s="5">
        <v>51.994900000000001</v>
      </c>
      <c r="AD243" s="5">
        <v>26.750499999999999</v>
      </c>
      <c r="AE243" s="5">
        <f t="shared" si="98"/>
        <v>0.87591306047088324</v>
      </c>
      <c r="AF243" s="5">
        <f t="shared" si="99"/>
        <v>0.54724083260880685</v>
      </c>
      <c r="AG243" s="7"/>
      <c r="AH243" s="7"/>
      <c r="AI243" s="7"/>
      <c r="AJ243" s="7"/>
      <c r="AK243" s="5">
        <v>55.263300000000001</v>
      </c>
      <c r="AL243" s="5">
        <v>53.081600000000002</v>
      </c>
      <c r="AM243" s="5">
        <f t="shared" si="100"/>
        <v>0.85714219242204981</v>
      </c>
      <c r="AN243" s="5">
        <f t="shared" si="101"/>
        <v>0.65532839506172846</v>
      </c>
      <c r="AO243" s="5">
        <v>45.457999999999998</v>
      </c>
      <c r="AP243" s="5">
        <v>30.809200000000001</v>
      </c>
      <c r="AQ243" s="5">
        <f t="shared" si="102"/>
        <v>0.91254737585918932</v>
      </c>
      <c r="AR243" s="5">
        <f t="shared" si="103"/>
        <v>0.61323556341111929</v>
      </c>
      <c r="AS243" s="5">
        <v>45.457999999999998</v>
      </c>
      <c r="AT243" s="5">
        <v>13.666700000000001</v>
      </c>
      <c r="AU243" s="5">
        <f t="shared" si="104"/>
        <v>0.66666568896462819</v>
      </c>
      <c r="AV243" s="5">
        <f t="shared" si="105"/>
        <v>0.22990727469702782</v>
      </c>
    </row>
    <row r="244" spans="1:48" ht="20" customHeight="1" x14ac:dyDescent="0.15">
      <c r="A244" s="25">
        <v>36.895299999999999</v>
      </c>
      <c r="B244" s="4">
        <v>38.721499999999999</v>
      </c>
      <c r="C244" s="5">
        <f t="shared" si="84"/>
        <v>0.82817732884399553</v>
      </c>
      <c r="D244" s="5">
        <f t="shared" si="85"/>
        <v>0.50048534340469364</v>
      </c>
      <c r="E244" s="5">
        <v>36.895299999999999</v>
      </c>
      <c r="F244" s="5">
        <v>49.9009</v>
      </c>
      <c r="G244" s="5">
        <f t="shared" si="86"/>
        <v>0.89925369496548768</v>
      </c>
      <c r="H244" s="5">
        <f t="shared" si="87"/>
        <v>0.53562657518601686</v>
      </c>
      <c r="I244" s="7"/>
      <c r="J244" s="7"/>
      <c r="K244" s="7"/>
      <c r="L244" s="7"/>
      <c r="M244" s="5">
        <v>37.989400000000003</v>
      </c>
      <c r="N244" s="5">
        <v>20.679500000000001</v>
      </c>
      <c r="O244" s="5">
        <f t="shared" si="90"/>
        <v>0.62597465083936965</v>
      </c>
      <c r="P244" s="5">
        <f t="shared" si="91"/>
        <v>0.25956184700040669</v>
      </c>
      <c r="Q244" s="5">
        <v>37.989400000000003</v>
      </c>
      <c r="R244" s="5">
        <v>26.814</v>
      </c>
      <c r="S244" s="5">
        <f t="shared" si="92"/>
        <v>0.78246863587960636</v>
      </c>
      <c r="T244" s="5">
        <f t="shared" si="93"/>
        <v>0.24552247005823535</v>
      </c>
      <c r="U244" s="5">
        <v>37.989400000000003</v>
      </c>
      <c r="V244" s="5">
        <v>27.644200000000001</v>
      </c>
      <c r="W244" s="5">
        <f t="shared" si="94"/>
        <v>0.63588461165064802</v>
      </c>
      <c r="X244" s="5">
        <f t="shared" si="95"/>
        <v>0.37961747403228729</v>
      </c>
      <c r="Y244" s="5">
        <v>52.211500000000001</v>
      </c>
      <c r="Z244" s="5">
        <v>7.8055000000000003</v>
      </c>
      <c r="AA244" s="5">
        <f t="shared" si="96"/>
        <v>0.8456138987009244</v>
      </c>
      <c r="AB244" s="5">
        <f t="shared" si="97"/>
        <v>0.1506853281853282</v>
      </c>
      <c r="AC244" s="5">
        <v>52.211500000000001</v>
      </c>
      <c r="AD244" s="5">
        <v>36.188200000000002</v>
      </c>
      <c r="AE244" s="5">
        <f t="shared" si="98"/>
        <v>0.8795619331275859</v>
      </c>
      <c r="AF244" s="5">
        <f t="shared" si="99"/>
        <v>0.74030992686544272</v>
      </c>
      <c r="AG244" s="7"/>
      <c r="AH244" s="7"/>
      <c r="AI244" s="7"/>
      <c r="AJ244" s="7"/>
      <c r="AK244" s="5">
        <v>55.493600000000001</v>
      </c>
      <c r="AL244" s="5">
        <v>52.548200000000001</v>
      </c>
      <c r="AM244" s="5">
        <f t="shared" si="100"/>
        <v>0.86071418046682457</v>
      </c>
      <c r="AN244" s="5">
        <f t="shared" si="101"/>
        <v>0.64874320987654321</v>
      </c>
      <c r="AO244" s="5">
        <v>45.647500000000001</v>
      </c>
      <c r="AP244" s="5">
        <v>30.241099999999999</v>
      </c>
      <c r="AQ244" s="5">
        <f t="shared" si="102"/>
        <v>0.91635149675595817</v>
      </c>
      <c r="AR244" s="5">
        <f t="shared" si="103"/>
        <v>0.6019279305101074</v>
      </c>
      <c r="AS244" s="5">
        <v>45.647500000000001</v>
      </c>
      <c r="AT244" s="5">
        <v>13.280200000000001</v>
      </c>
      <c r="AU244" s="5">
        <f t="shared" si="104"/>
        <v>0.66944480700895037</v>
      </c>
      <c r="AV244" s="5">
        <f t="shared" si="105"/>
        <v>0.2234054006769351</v>
      </c>
    </row>
    <row r="245" spans="1:48" ht="20" customHeight="1" x14ac:dyDescent="0.15">
      <c r="A245" s="25">
        <v>37.048400000000001</v>
      </c>
      <c r="B245" s="4">
        <v>44.303199999999997</v>
      </c>
      <c r="C245" s="5">
        <f t="shared" si="84"/>
        <v>0.8316139169472504</v>
      </c>
      <c r="D245" s="5">
        <f t="shared" si="85"/>
        <v>0.57263025104726883</v>
      </c>
      <c r="E245" s="5">
        <v>37.048400000000001</v>
      </c>
      <c r="F245" s="5">
        <v>48.789000000000001</v>
      </c>
      <c r="G245" s="5">
        <f t="shared" si="86"/>
        <v>0.90298522013804949</v>
      </c>
      <c r="H245" s="5">
        <f t="shared" si="87"/>
        <v>0.52369165639799231</v>
      </c>
      <c r="I245" s="7"/>
      <c r="J245" s="7"/>
      <c r="K245" s="7"/>
      <c r="L245" s="7"/>
      <c r="M245" s="5">
        <v>38.146999999999998</v>
      </c>
      <c r="N245" s="5">
        <v>27.389399999999998</v>
      </c>
      <c r="O245" s="5">
        <f t="shared" si="90"/>
        <v>0.62857152272922001</v>
      </c>
      <c r="P245" s="5">
        <f t="shared" si="91"/>
        <v>0.34378216360322728</v>
      </c>
      <c r="Q245" s="5">
        <v>38.146999999999998</v>
      </c>
      <c r="R245" s="5">
        <v>22.061</v>
      </c>
      <c r="S245" s="5">
        <f t="shared" si="92"/>
        <v>0.78571472707911527</v>
      </c>
      <c r="T245" s="5">
        <f t="shared" si="93"/>
        <v>0.2020016115445189</v>
      </c>
      <c r="U245" s="5">
        <v>38.146999999999998</v>
      </c>
      <c r="V245" s="5">
        <v>25.700399999999998</v>
      </c>
      <c r="W245" s="5">
        <f t="shared" si="94"/>
        <v>0.63852259526702881</v>
      </c>
      <c r="X245" s="5">
        <f t="shared" si="95"/>
        <v>0.35292469775285212</v>
      </c>
      <c r="Y245" s="5">
        <v>52.428199999999997</v>
      </c>
      <c r="Z245" s="5">
        <v>5.8914999999999997</v>
      </c>
      <c r="AA245" s="5">
        <f t="shared" si="96"/>
        <v>0.84912355714491639</v>
      </c>
      <c r="AB245" s="5">
        <f t="shared" si="97"/>
        <v>0.11373552123552123</v>
      </c>
      <c r="AC245" s="5">
        <v>52.428199999999997</v>
      </c>
      <c r="AD245" s="5">
        <v>30.900700000000001</v>
      </c>
      <c r="AE245" s="5">
        <f t="shared" si="98"/>
        <v>0.88321249039770355</v>
      </c>
      <c r="AF245" s="5">
        <f t="shared" si="99"/>
        <v>0.63214238224313402</v>
      </c>
      <c r="AG245" s="7"/>
      <c r="AH245" s="7"/>
      <c r="AI245" s="7"/>
      <c r="AJ245" s="7"/>
      <c r="AK245" s="5">
        <v>55.7239</v>
      </c>
      <c r="AL245" s="5">
        <v>46.006100000000004</v>
      </c>
      <c r="AM245" s="5">
        <f t="shared" si="100"/>
        <v>0.86428616851159923</v>
      </c>
      <c r="AN245" s="5">
        <f t="shared" si="101"/>
        <v>0.56797654320987656</v>
      </c>
      <c r="AO245" s="5">
        <v>45.8369</v>
      </c>
      <c r="AP245" s="5">
        <v>30.347799999999999</v>
      </c>
      <c r="AQ245" s="5">
        <f t="shared" si="102"/>
        <v>0.92015361020106634</v>
      </c>
      <c r="AR245" s="5">
        <f t="shared" si="103"/>
        <v>0.60405171933344481</v>
      </c>
      <c r="AS245" s="5">
        <v>45.8369</v>
      </c>
      <c r="AT245" s="5">
        <v>13.882999999999999</v>
      </c>
      <c r="AU245" s="5">
        <f t="shared" si="104"/>
        <v>0.67222245850021489</v>
      </c>
      <c r="AV245" s="5">
        <f t="shared" si="105"/>
        <v>0.23354596900633195</v>
      </c>
    </row>
    <row r="246" spans="1:48" ht="20" customHeight="1" x14ac:dyDescent="0.15">
      <c r="A246" s="25">
        <v>37.201500000000003</v>
      </c>
      <c r="B246" s="4">
        <v>37.123699999999999</v>
      </c>
      <c r="C246" s="5">
        <f t="shared" si="84"/>
        <v>0.83505050505050515</v>
      </c>
      <c r="D246" s="5">
        <f t="shared" si="85"/>
        <v>0.47983336758526463</v>
      </c>
      <c r="E246" s="5">
        <v>37.201500000000003</v>
      </c>
      <c r="F246" s="5">
        <v>46.539700000000003</v>
      </c>
      <c r="G246" s="5">
        <f t="shared" si="86"/>
        <v>0.90671674531061119</v>
      </c>
      <c r="H246" s="5">
        <f t="shared" si="87"/>
        <v>0.49954810677131412</v>
      </c>
      <c r="I246" s="7"/>
      <c r="J246" s="7"/>
      <c r="K246" s="7"/>
      <c r="L246" s="7"/>
      <c r="M246" s="5">
        <v>38.304600000000001</v>
      </c>
      <c r="N246" s="5">
        <v>21.6372</v>
      </c>
      <c r="O246" s="5">
        <f t="shared" si="90"/>
        <v>0.63116839461907048</v>
      </c>
      <c r="P246" s="5">
        <f t="shared" si="91"/>
        <v>0.27158256224363253</v>
      </c>
      <c r="Q246" s="5">
        <v>38.304600000000001</v>
      </c>
      <c r="R246" s="5">
        <v>24.969000000000001</v>
      </c>
      <c r="S246" s="5">
        <f t="shared" si="92"/>
        <v>0.78896081827862419</v>
      </c>
      <c r="T246" s="5">
        <f t="shared" si="93"/>
        <v>0.22862872211844854</v>
      </c>
      <c r="U246" s="5">
        <v>38.304600000000001</v>
      </c>
      <c r="V246" s="5">
        <v>22.454699999999999</v>
      </c>
      <c r="W246" s="5">
        <f t="shared" si="94"/>
        <v>0.64116057888340983</v>
      </c>
      <c r="X246" s="5">
        <f t="shared" si="95"/>
        <v>0.30835388595628743</v>
      </c>
      <c r="Y246" s="5">
        <v>52.644799999999996</v>
      </c>
      <c r="Z246" s="5">
        <v>6.4775999999999998</v>
      </c>
      <c r="AA246" s="5">
        <f t="shared" si="96"/>
        <v>0.85263159599571781</v>
      </c>
      <c r="AB246" s="5">
        <f t="shared" si="97"/>
        <v>0.12505019305019305</v>
      </c>
      <c r="AC246" s="5">
        <v>52.644799999999996</v>
      </c>
      <c r="AD246" s="5">
        <v>32.5197</v>
      </c>
      <c r="AE246" s="5">
        <f t="shared" si="98"/>
        <v>0.88686136305440622</v>
      </c>
      <c r="AF246" s="5">
        <f t="shared" si="99"/>
        <v>0.6652626195468726</v>
      </c>
      <c r="AG246" s="7"/>
      <c r="AH246" s="7"/>
      <c r="AI246" s="7"/>
      <c r="AJ246" s="7"/>
      <c r="AK246" s="5">
        <v>55.954099999999997</v>
      </c>
      <c r="AL246" s="5">
        <v>56.497999999999998</v>
      </c>
      <c r="AM246" s="5">
        <f t="shared" si="100"/>
        <v>0.86785660554115696</v>
      </c>
      <c r="AN246" s="5">
        <f t="shared" si="101"/>
        <v>0.69750617283950611</v>
      </c>
      <c r="AO246" s="5">
        <v>46.026299999999999</v>
      </c>
      <c r="AP246" s="5">
        <v>28.2135</v>
      </c>
      <c r="AQ246" s="5">
        <f t="shared" si="102"/>
        <v>0.92395572364617462</v>
      </c>
      <c r="AR246" s="5">
        <f t="shared" si="103"/>
        <v>0.56156997157665944</v>
      </c>
      <c r="AS246" s="5">
        <v>46.026299999999999</v>
      </c>
      <c r="AT246" s="5">
        <v>17.745000000000001</v>
      </c>
      <c r="AU246" s="5">
        <f t="shared" si="104"/>
        <v>0.6750001099914793</v>
      </c>
      <c r="AV246" s="5">
        <f t="shared" si="105"/>
        <v>0.29851424187980702</v>
      </c>
    </row>
    <row r="247" spans="1:48" ht="20" customHeight="1" x14ac:dyDescent="0.15">
      <c r="A247" s="25">
        <v>37.354599999999998</v>
      </c>
      <c r="B247" s="4">
        <v>33.7438</v>
      </c>
      <c r="C247" s="5">
        <f t="shared" si="84"/>
        <v>0.8384870931537598</v>
      </c>
      <c r="D247" s="5">
        <f t="shared" si="85"/>
        <v>0.4361472910599874</v>
      </c>
      <c r="E247" s="5">
        <v>37.354599999999998</v>
      </c>
      <c r="F247" s="5">
        <v>41.402500000000003</v>
      </c>
      <c r="G247" s="5">
        <f t="shared" si="86"/>
        <v>0.91044827048317278</v>
      </c>
      <c r="H247" s="5">
        <f t="shared" si="87"/>
        <v>0.44440639906572954</v>
      </c>
      <c r="I247" s="7"/>
      <c r="J247" s="7"/>
      <c r="K247" s="7"/>
      <c r="L247" s="7"/>
      <c r="M247" s="5">
        <v>38.462299999999999</v>
      </c>
      <c r="N247" s="5">
        <v>29.111799999999999</v>
      </c>
      <c r="O247" s="5">
        <f t="shared" si="90"/>
        <v>0.63376691427027243</v>
      </c>
      <c r="P247" s="5">
        <f t="shared" si="91"/>
        <v>0.36540112563197558</v>
      </c>
      <c r="Q247" s="5">
        <v>38.462299999999999</v>
      </c>
      <c r="R247" s="5">
        <v>28.582000000000001</v>
      </c>
      <c r="S247" s="5">
        <f t="shared" si="92"/>
        <v>0.79220896918067096</v>
      </c>
      <c r="T247" s="5">
        <f t="shared" si="93"/>
        <v>0.26171116727099586</v>
      </c>
      <c r="U247" s="5">
        <v>38.462299999999999</v>
      </c>
      <c r="V247" s="5">
        <v>22.263500000000001</v>
      </c>
      <c r="W247" s="5">
        <f t="shared" si="94"/>
        <v>0.64380023634726302</v>
      </c>
      <c r="X247" s="5">
        <f t="shared" si="95"/>
        <v>0.30572827693034443</v>
      </c>
      <c r="Y247" s="5">
        <v>52.861499999999999</v>
      </c>
      <c r="Z247" s="5">
        <v>6.3846999999999996</v>
      </c>
      <c r="AA247" s="5">
        <f t="shared" si="96"/>
        <v>0.8561412544397099</v>
      </c>
      <c r="AB247" s="5">
        <f t="shared" si="97"/>
        <v>0.12325675675675675</v>
      </c>
      <c r="AC247" s="5">
        <v>52.861499999999999</v>
      </c>
      <c r="AD247" s="5">
        <v>28.393899999999999</v>
      </c>
      <c r="AE247" s="5">
        <f t="shared" si="98"/>
        <v>0.89051192032452398</v>
      </c>
      <c r="AF247" s="5">
        <f t="shared" si="99"/>
        <v>0.58086022605226817</v>
      </c>
      <c r="AG247" s="7"/>
      <c r="AH247" s="7"/>
      <c r="AI247" s="7"/>
      <c r="AJ247" s="7"/>
      <c r="AK247" s="5">
        <v>56.184399999999997</v>
      </c>
      <c r="AL247" s="5">
        <v>56.097999999999999</v>
      </c>
      <c r="AM247" s="5">
        <f t="shared" si="100"/>
        <v>0.87142859358593161</v>
      </c>
      <c r="AN247" s="5">
        <f t="shared" si="101"/>
        <v>0.69256790123456791</v>
      </c>
      <c r="AO247" s="5">
        <v>46.215699999999998</v>
      </c>
      <c r="AP247" s="5">
        <v>29.469000000000001</v>
      </c>
      <c r="AQ247" s="5">
        <f t="shared" si="102"/>
        <v>0.92775783709128279</v>
      </c>
      <c r="AR247" s="5">
        <f t="shared" si="103"/>
        <v>0.58655982038359566</v>
      </c>
      <c r="AS247" s="5">
        <v>46.215699999999998</v>
      </c>
      <c r="AT247" s="5">
        <v>13.0341</v>
      </c>
      <c r="AU247" s="5">
        <f t="shared" si="104"/>
        <v>0.67777776148274382</v>
      </c>
      <c r="AV247" s="5">
        <f t="shared" si="105"/>
        <v>0.21926539758160568</v>
      </c>
    </row>
    <row r="248" spans="1:48" ht="20" customHeight="1" x14ac:dyDescent="0.15">
      <c r="A248" s="25">
        <v>37.5077</v>
      </c>
      <c r="B248" s="4">
        <v>37.572699999999998</v>
      </c>
      <c r="C248" s="5">
        <f t="shared" si="84"/>
        <v>0.84192368125701467</v>
      </c>
      <c r="D248" s="5">
        <f t="shared" si="85"/>
        <v>0.48563680803020365</v>
      </c>
      <c r="E248" s="5">
        <v>37.5077</v>
      </c>
      <c r="F248" s="5">
        <v>46.585299999999997</v>
      </c>
      <c r="G248" s="5">
        <f t="shared" si="86"/>
        <v>0.91417979565573459</v>
      </c>
      <c r="H248" s="5">
        <f t="shared" si="87"/>
        <v>0.50003756832067459</v>
      </c>
      <c r="I248" s="7"/>
      <c r="J248" s="7"/>
      <c r="K248" s="7"/>
      <c r="L248" s="7"/>
      <c r="M248" s="5">
        <v>38.619900000000001</v>
      </c>
      <c r="N248" s="5">
        <v>28.504100000000001</v>
      </c>
      <c r="O248" s="5">
        <f t="shared" si="90"/>
        <v>0.6363637861601229</v>
      </c>
      <c r="P248" s="5">
        <f t="shared" si="91"/>
        <v>0.35777348790271973</v>
      </c>
      <c r="Q248" s="5">
        <v>38.619900000000001</v>
      </c>
      <c r="R248" s="5">
        <v>26.635999999999999</v>
      </c>
      <c r="S248" s="5">
        <f t="shared" si="92"/>
        <v>0.79545506038017999</v>
      </c>
      <c r="T248" s="5">
        <f t="shared" si="93"/>
        <v>0.24389261253342123</v>
      </c>
      <c r="U248" s="5">
        <v>38.619900000000001</v>
      </c>
      <c r="V248" s="5">
        <v>20.046299999999999</v>
      </c>
      <c r="W248" s="5">
        <f t="shared" si="94"/>
        <v>0.64643821996364403</v>
      </c>
      <c r="X248" s="5">
        <f t="shared" si="95"/>
        <v>0.27528109946004731</v>
      </c>
      <c r="Y248" s="5">
        <v>53.078099999999999</v>
      </c>
      <c r="Z248" s="5">
        <v>7.1677</v>
      </c>
      <c r="AA248" s="5">
        <f t="shared" si="96"/>
        <v>0.85964929329051132</v>
      </c>
      <c r="AB248" s="5">
        <f t="shared" si="97"/>
        <v>0.13837258687258688</v>
      </c>
      <c r="AC248" s="5">
        <v>53.078099999999999</v>
      </c>
      <c r="AD248" s="5">
        <v>20.6159</v>
      </c>
      <c r="AE248" s="5">
        <f t="shared" si="98"/>
        <v>0.89416079298122664</v>
      </c>
      <c r="AF248" s="5">
        <f t="shared" si="99"/>
        <v>0.42174397790620366</v>
      </c>
      <c r="AG248" s="7"/>
      <c r="AH248" s="7"/>
      <c r="AI248" s="7"/>
      <c r="AJ248" s="7"/>
      <c r="AK248" s="5">
        <v>56.4146</v>
      </c>
      <c r="AL248" s="5">
        <v>50.25</v>
      </c>
      <c r="AM248" s="5">
        <f t="shared" si="100"/>
        <v>0.87499903061548934</v>
      </c>
      <c r="AN248" s="5">
        <f t="shared" si="101"/>
        <v>0.62037037037037035</v>
      </c>
      <c r="AO248" s="5">
        <v>46.405099999999997</v>
      </c>
      <c r="AP248" s="5">
        <v>28.7166</v>
      </c>
      <c r="AQ248" s="5">
        <f t="shared" si="102"/>
        <v>0.93155995053639107</v>
      </c>
      <c r="AR248" s="5">
        <f t="shared" si="103"/>
        <v>0.57158382496954641</v>
      </c>
      <c r="AS248" s="5">
        <v>46.405099999999997</v>
      </c>
      <c r="AT248" s="5">
        <v>13.652799999999999</v>
      </c>
      <c r="AU248" s="5">
        <f t="shared" si="104"/>
        <v>0.68055541297400823</v>
      </c>
      <c r="AV248" s="5">
        <f t="shared" si="105"/>
        <v>0.22967344274649923</v>
      </c>
    </row>
    <row r="249" spans="1:48" ht="20" customHeight="1" x14ac:dyDescent="0.15">
      <c r="A249" s="25">
        <v>37.660800000000002</v>
      </c>
      <c r="B249" s="4">
        <v>38.074199999999998</v>
      </c>
      <c r="C249" s="5">
        <f t="shared" si="84"/>
        <v>0.84536026936026942</v>
      </c>
      <c r="D249" s="5">
        <f t="shared" si="85"/>
        <v>0.4921188244737158</v>
      </c>
      <c r="E249" s="5">
        <v>37.660800000000002</v>
      </c>
      <c r="F249" s="5">
        <v>64.890199999999993</v>
      </c>
      <c r="G249" s="5">
        <f t="shared" si="86"/>
        <v>0.9179113208282963</v>
      </c>
      <c r="H249" s="5">
        <f t="shared" si="87"/>
        <v>0.69651881206823252</v>
      </c>
      <c r="I249" s="7"/>
      <c r="J249" s="7"/>
      <c r="K249" s="7"/>
      <c r="L249" s="7"/>
      <c r="M249" s="5">
        <v>38.777500000000003</v>
      </c>
      <c r="N249" s="5">
        <v>30.370100000000001</v>
      </c>
      <c r="O249" s="5">
        <f t="shared" si="90"/>
        <v>0.63896065804997337</v>
      </c>
      <c r="P249" s="5">
        <f t="shared" si="91"/>
        <v>0.38119486687719967</v>
      </c>
      <c r="Q249" s="5">
        <v>38.777500000000003</v>
      </c>
      <c r="R249" s="5">
        <v>27.391999999999999</v>
      </c>
      <c r="S249" s="5">
        <f t="shared" si="92"/>
        <v>0.79870115157968891</v>
      </c>
      <c r="T249" s="5">
        <f t="shared" si="93"/>
        <v>0.25081492876240707</v>
      </c>
      <c r="U249" s="5">
        <v>38.777500000000003</v>
      </c>
      <c r="V249" s="5">
        <v>20.623200000000001</v>
      </c>
      <c r="W249" s="5">
        <f t="shared" si="94"/>
        <v>0.64907620358002505</v>
      </c>
      <c r="X249" s="5">
        <f t="shared" si="95"/>
        <v>0.28320324301165045</v>
      </c>
      <c r="Y249" s="5">
        <v>53.294800000000002</v>
      </c>
      <c r="Z249" s="5">
        <v>20.2377</v>
      </c>
      <c r="AA249" s="5">
        <f t="shared" si="96"/>
        <v>0.86315895173450341</v>
      </c>
      <c r="AB249" s="5">
        <f t="shared" si="97"/>
        <v>0.39068918918918921</v>
      </c>
      <c r="AC249" s="5">
        <v>53.294800000000002</v>
      </c>
      <c r="AD249" s="5">
        <v>35.833599999999997</v>
      </c>
      <c r="AE249" s="5">
        <f t="shared" si="98"/>
        <v>0.8978113502513444</v>
      </c>
      <c r="AF249" s="5">
        <f t="shared" si="99"/>
        <v>0.73305579706438906</v>
      </c>
      <c r="AG249" s="7"/>
      <c r="AH249" s="7"/>
      <c r="AI249" s="7"/>
      <c r="AJ249" s="7"/>
      <c r="AK249" s="5">
        <v>56.6449</v>
      </c>
      <c r="AL249" s="5">
        <v>50.544899999999998</v>
      </c>
      <c r="AM249" s="5">
        <f t="shared" si="100"/>
        <v>0.8785710186602641</v>
      </c>
      <c r="AN249" s="5">
        <f t="shared" si="101"/>
        <v>0.62401111111111107</v>
      </c>
      <c r="AO249" s="5">
        <v>46.594499999999996</v>
      </c>
      <c r="AP249" s="5">
        <v>32.432600000000001</v>
      </c>
      <c r="AQ249" s="5">
        <f t="shared" si="102"/>
        <v>0.93536206398149924</v>
      </c>
      <c r="AR249" s="5">
        <f t="shared" si="103"/>
        <v>0.64554820423404269</v>
      </c>
      <c r="AS249" s="5">
        <v>46.594499999999996</v>
      </c>
      <c r="AT249" s="5">
        <v>15.2867</v>
      </c>
      <c r="AU249" s="5">
        <f t="shared" si="104"/>
        <v>0.68333306446527264</v>
      </c>
      <c r="AV249" s="5">
        <f t="shared" si="105"/>
        <v>0.25715963152121984</v>
      </c>
    </row>
    <row r="250" spans="1:48" ht="20" customHeight="1" x14ac:dyDescent="0.15">
      <c r="A250" s="25">
        <v>37.813899999999997</v>
      </c>
      <c r="B250" s="4">
        <v>39.323599999999999</v>
      </c>
      <c r="C250" s="5">
        <f t="shared" si="84"/>
        <v>0.84879685746352407</v>
      </c>
      <c r="D250" s="5">
        <f t="shared" si="85"/>
        <v>0.50826764071404285</v>
      </c>
      <c r="E250" s="5">
        <v>37.813899999999997</v>
      </c>
      <c r="F250" s="5">
        <v>71.010099999999994</v>
      </c>
      <c r="G250" s="5">
        <f t="shared" si="86"/>
        <v>0.92164284600085788</v>
      </c>
      <c r="H250" s="5">
        <f t="shared" si="87"/>
        <v>0.76220863083865364</v>
      </c>
      <c r="I250" s="7"/>
      <c r="J250" s="7"/>
      <c r="K250" s="7"/>
      <c r="L250" s="7"/>
      <c r="M250" s="5">
        <v>38.935200000000002</v>
      </c>
      <c r="N250" s="5">
        <v>23.040700000000001</v>
      </c>
      <c r="O250" s="5">
        <f t="shared" si="90"/>
        <v>0.64155917770117521</v>
      </c>
      <c r="P250" s="5">
        <f t="shared" si="91"/>
        <v>0.28919880307465223</v>
      </c>
      <c r="Q250" s="5">
        <v>38.935200000000002</v>
      </c>
      <c r="R250" s="5">
        <v>26.687999999999999</v>
      </c>
      <c r="S250" s="5">
        <f t="shared" si="92"/>
        <v>0.80194930248173568</v>
      </c>
      <c r="T250" s="5">
        <f t="shared" si="93"/>
        <v>0.24436875068673769</v>
      </c>
      <c r="U250" s="5">
        <v>38.935200000000002</v>
      </c>
      <c r="V250" s="5">
        <v>16.848099999999999</v>
      </c>
      <c r="W250" s="5">
        <f t="shared" si="94"/>
        <v>0.65171586104387824</v>
      </c>
      <c r="X250" s="5">
        <f t="shared" si="95"/>
        <v>0.2313625702405343</v>
      </c>
      <c r="Y250" s="5">
        <v>53.511400000000002</v>
      </c>
      <c r="Z250" s="5">
        <v>13.355600000000001</v>
      </c>
      <c r="AA250" s="5">
        <f t="shared" si="96"/>
        <v>0.86666699058530483</v>
      </c>
      <c r="AB250" s="5">
        <f t="shared" si="97"/>
        <v>0.25783011583011584</v>
      </c>
      <c r="AC250" s="5">
        <v>53.511400000000002</v>
      </c>
      <c r="AD250" s="5">
        <v>33.793199999999999</v>
      </c>
      <c r="AE250" s="5">
        <f t="shared" si="98"/>
        <v>0.90146022290804717</v>
      </c>
      <c r="AF250" s="5">
        <f t="shared" si="99"/>
        <v>0.69131488774101157</v>
      </c>
      <c r="AG250" s="7"/>
      <c r="AH250" s="7"/>
      <c r="AI250" s="7"/>
      <c r="AJ250" s="7"/>
      <c r="AK250" s="5">
        <v>56.8752</v>
      </c>
      <c r="AL250" s="5">
        <v>43.252600000000001</v>
      </c>
      <c r="AM250" s="5">
        <f t="shared" si="100"/>
        <v>0.88214300670503876</v>
      </c>
      <c r="AN250" s="5">
        <f t="shared" si="101"/>
        <v>0.53398271604938274</v>
      </c>
      <c r="AO250" s="5">
        <v>46.783900000000003</v>
      </c>
      <c r="AP250" s="5">
        <v>30.531300000000002</v>
      </c>
      <c r="AQ250" s="5">
        <f t="shared" si="102"/>
        <v>0.93916417742660763</v>
      </c>
      <c r="AR250" s="5">
        <f t="shared" si="103"/>
        <v>0.60770415840638214</v>
      </c>
      <c r="AS250" s="5">
        <v>46.783900000000003</v>
      </c>
      <c r="AT250" s="5">
        <v>15.5565</v>
      </c>
      <c r="AU250" s="5">
        <f t="shared" si="104"/>
        <v>0.68611071595653728</v>
      </c>
      <c r="AV250" s="5">
        <f t="shared" si="105"/>
        <v>0.26169832650342167</v>
      </c>
    </row>
    <row r="251" spans="1:48" ht="20" customHeight="1" x14ac:dyDescent="0.15">
      <c r="A251" s="25">
        <v>37.966999999999999</v>
      </c>
      <c r="B251" s="4">
        <v>39.308500000000002</v>
      </c>
      <c r="C251" s="5">
        <f t="shared" si="84"/>
        <v>0.85223344556677894</v>
      </c>
      <c r="D251" s="5">
        <f t="shared" si="85"/>
        <v>0.50807246933159622</v>
      </c>
      <c r="E251" s="5">
        <v>37.966999999999999</v>
      </c>
      <c r="F251" s="5">
        <v>59.998199999999997</v>
      </c>
      <c r="G251" s="5">
        <f t="shared" si="86"/>
        <v>0.9253743711734197</v>
      </c>
      <c r="H251" s="5">
        <f t="shared" si="87"/>
        <v>0.64400903357105133</v>
      </c>
      <c r="I251" s="7"/>
      <c r="J251" s="7"/>
      <c r="K251" s="7"/>
      <c r="L251" s="7"/>
      <c r="M251" s="5">
        <v>39.092799999999997</v>
      </c>
      <c r="N251" s="5">
        <v>29.6297</v>
      </c>
      <c r="O251" s="5">
        <f t="shared" si="90"/>
        <v>0.64415604959102557</v>
      </c>
      <c r="P251" s="5">
        <f t="shared" si="91"/>
        <v>0.37190162518764719</v>
      </c>
      <c r="Q251" s="5">
        <v>39.092799999999997</v>
      </c>
      <c r="R251" s="5">
        <v>23.788</v>
      </c>
      <c r="S251" s="5">
        <f t="shared" si="92"/>
        <v>0.80519539368124449</v>
      </c>
      <c r="T251" s="5">
        <f t="shared" si="93"/>
        <v>0.21781489213639527</v>
      </c>
      <c r="U251" s="5">
        <v>39.092799999999997</v>
      </c>
      <c r="V251" s="5">
        <v>24.485499999999998</v>
      </c>
      <c r="W251" s="5">
        <f t="shared" si="94"/>
        <v>0.65435384466025914</v>
      </c>
      <c r="X251" s="5">
        <f t="shared" si="95"/>
        <v>0.33624136927158571</v>
      </c>
      <c r="Y251" s="5">
        <v>53.728099999999998</v>
      </c>
      <c r="Z251" s="5">
        <v>15.7439</v>
      </c>
      <c r="AA251" s="5">
        <f t="shared" si="96"/>
        <v>0.87017664902929681</v>
      </c>
      <c r="AB251" s="5">
        <f t="shared" si="97"/>
        <v>0.30393629343629347</v>
      </c>
      <c r="AC251" s="5">
        <v>53.728099999999998</v>
      </c>
      <c r="AD251" s="5">
        <v>13.825900000000001</v>
      </c>
      <c r="AE251" s="5">
        <f t="shared" si="98"/>
        <v>0.90511078017816471</v>
      </c>
      <c r="AF251" s="5">
        <f t="shared" si="99"/>
        <v>0.28283946197514448</v>
      </c>
      <c r="AG251" s="7"/>
      <c r="AH251" s="7"/>
      <c r="AI251" s="7"/>
      <c r="AJ251" s="7"/>
      <c r="AK251" s="5">
        <v>57.105400000000003</v>
      </c>
      <c r="AL251" s="5">
        <v>41.930599999999998</v>
      </c>
      <c r="AM251" s="5">
        <f t="shared" si="100"/>
        <v>0.88571344373459648</v>
      </c>
      <c r="AN251" s="5">
        <f t="shared" si="101"/>
        <v>0.51766172839506175</v>
      </c>
      <c r="AO251" s="5">
        <v>46.973300000000002</v>
      </c>
      <c r="AP251" s="5">
        <v>29.615500000000001</v>
      </c>
      <c r="AQ251" s="5">
        <f t="shared" si="102"/>
        <v>0.94296629087171591</v>
      </c>
      <c r="AR251" s="5">
        <f t="shared" si="103"/>
        <v>0.58947580035190805</v>
      </c>
      <c r="AS251" s="5">
        <v>46.973300000000002</v>
      </c>
      <c r="AT251" s="5">
        <v>16.777799999999999</v>
      </c>
      <c r="AU251" s="5">
        <f t="shared" si="104"/>
        <v>0.68888836744780169</v>
      </c>
      <c r="AV251" s="5">
        <f t="shared" si="105"/>
        <v>0.28224357550921531</v>
      </c>
    </row>
    <row r="252" spans="1:48" ht="20" customHeight="1" x14ac:dyDescent="0.15">
      <c r="A252" s="25">
        <v>38.120100000000001</v>
      </c>
      <c r="B252" s="4">
        <v>38.887700000000002</v>
      </c>
      <c r="C252" s="5">
        <f t="shared" si="84"/>
        <v>0.85567003367003369</v>
      </c>
      <c r="D252" s="5">
        <f t="shared" si="85"/>
        <v>0.50263352113731918</v>
      </c>
      <c r="E252" s="5">
        <v>38.120100000000001</v>
      </c>
      <c r="F252" s="5">
        <v>65.806600000000003</v>
      </c>
      <c r="G252" s="5">
        <f t="shared" si="86"/>
        <v>0.9291058963459814</v>
      </c>
      <c r="H252" s="5">
        <f t="shared" si="87"/>
        <v>0.7063552718014332</v>
      </c>
      <c r="I252" s="7"/>
      <c r="J252" s="7"/>
      <c r="K252" s="7"/>
      <c r="L252" s="7"/>
      <c r="M252" s="5">
        <v>39.250399999999999</v>
      </c>
      <c r="N252" s="5">
        <v>28.9481</v>
      </c>
      <c r="O252" s="5">
        <f t="shared" si="90"/>
        <v>0.64675292148087604</v>
      </c>
      <c r="P252" s="5">
        <f t="shared" si="91"/>
        <v>0.36334642052044164</v>
      </c>
      <c r="Q252" s="5">
        <v>39.250399999999999</v>
      </c>
      <c r="R252" s="5">
        <v>19.321000000000002</v>
      </c>
      <c r="S252" s="5">
        <f t="shared" si="92"/>
        <v>0.80844148488075351</v>
      </c>
      <c r="T252" s="5">
        <f t="shared" si="93"/>
        <v>0.17691279346591951</v>
      </c>
      <c r="U252" s="5">
        <v>39.250399999999999</v>
      </c>
      <c r="V252" s="5">
        <v>25.429400000000001</v>
      </c>
      <c r="W252" s="5">
        <f t="shared" si="94"/>
        <v>0.65699182827664004</v>
      </c>
      <c r="X252" s="5">
        <f t="shared" si="95"/>
        <v>0.34920325399746227</v>
      </c>
      <c r="Y252" s="5">
        <v>53.944699999999997</v>
      </c>
      <c r="Z252" s="5">
        <v>18.660399999999999</v>
      </c>
      <c r="AA252" s="5">
        <f t="shared" si="96"/>
        <v>0.87368468788009823</v>
      </c>
      <c r="AB252" s="5">
        <f t="shared" si="97"/>
        <v>0.36023938223938223</v>
      </c>
      <c r="AC252" s="5">
        <v>53.944699999999997</v>
      </c>
      <c r="AD252" s="5">
        <v>19.7012</v>
      </c>
      <c r="AE252" s="5">
        <f t="shared" si="98"/>
        <v>0.90875965283486748</v>
      </c>
      <c r="AF252" s="5">
        <f t="shared" si="99"/>
        <v>0.40303175983225081</v>
      </c>
      <c r="AG252" s="7"/>
      <c r="AH252" s="7"/>
      <c r="AI252" s="7"/>
      <c r="AJ252" s="7"/>
      <c r="AK252" s="5">
        <v>57.335700000000003</v>
      </c>
      <c r="AL252" s="5">
        <v>36.655900000000003</v>
      </c>
      <c r="AM252" s="5">
        <f t="shared" si="100"/>
        <v>0.88928543177937125</v>
      </c>
      <c r="AN252" s="5">
        <f t="shared" si="101"/>
        <v>0.45254197530864199</v>
      </c>
      <c r="AO252" s="5">
        <v>47.162700000000001</v>
      </c>
      <c r="AP252" s="5">
        <v>33.232799999999997</v>
      </c>
      <c r="AQ252" s="5">
        <f t="shared" si="102"/>
        <v>0.94676840431682407</v>
      </c>
      <c r="AR252" s="5">
        <f t="shared" si="103"/>
        <v>0.66147562519406689</v>
      </c>
      <c r="AS252" s="5">
        <v>47.162700000000001</v>
      </c>
      <c r="AT252" s="5">
        <v>15.9183</v>
      </c>
      <c r="AU252" s="5">
        <f t="shared" si="104"/>
        <v>0.69166601893906621</v>
      </c>
      <c r="AV252" s="5">
        <f t="shared" si="105"/>
        <v>0.26778468619415791</v>
      </c>
    </row>
    <row r="253" spans="1:48" ht="20" customHeight="1" x14ac:dyDescent="0.15">
      <c r="A253" s="25">
        <v>38.273200000000003</v>
      </c>
      <c r="B253" s="4">
        <v>33.339799999999997</v>
      </c>
      <c r="C253" s="5">
        <f t="shared" si="84"/>
        <v>0.85910662177328856</v>
      </c>
      <c r="D253" s="5">
        <f t="shared" si="85"/>
        <v>0.43092548718525375</v>
      </c>
      <c r="E253" s="5">
        <v>38.273200000000003</v>
      </c>
      <c r="F253" s="5">
        <v>56.210099999999997</v>
      </c>
      <c r="G253" s="5">
        <f t="shared" si="86"/>
        <v>0.93283742151854321</v>
      </c>
      <c r="H253" s="5">
        <f t="shared" si="87"/>
        <v>0.6033483034146383</v>
      </c>
      <c r="I253" s="7"/>
      <c r="J253" s="7"/>
      <c r="K253" s="7"/>
      <c r="L253" s="7"/>
      <c r="M253" s="5">
        <v>39.408000000000001</v>
      </c>
      <c r="N253" s="5">
        <v>30.915500000000002</v>
      </c>
      <c r="O253" s="5">
        <f t="shared" si="90"/>
        <v>0.64934979337072651</v>
      </c>
      <c r="P253" s="5">
        <f t="shared" si="91"/>
        <v>0.38804053680896894</v>
      </c>
      <c r="Q253" s="5">
        <v>39.408000000000001</v>
      </c>
      <c r="R253" s="5">
        <v>25.228000000000002</v>
      </c>
      <c r="S253" s="5">
        <f t="shared" si="92"/>
        <v>0.81168757608026254</v>
      </c>
      <c r="T253" s="5">
        <f t="shared" si="93"/>
        <v>0.23100025638208257</v>
      </c>
      <c r="U253" s="5">
        <v>39.408000000000001</v>
      </c>
      <c r="V253" s="5">
        <v>24.610900000000001</v>
      </c>
      <c r="W253" s="5">
        <f t="shared" si="94"/>
        <v>0.65962981189302106</v>
      </c>
      <c r="X253" s="5">
        <f t="shared" si="95"/>
        <v>0.3379633952750023</v>
      </c>
      <c r="Y253" s="5">
        <v>54.1614</v>
      </c>
      <c r="Z253" s="5">
        <v>22.189</v>
      </c>
      <c r="AA253" s="5">
        <f t="shared" si="96"/>
        <v>0.87719434632409032</v>
      </c>
      <c r="AB253" s="5">
        <f t="shared" si="97"/>
        <v>0.42835907335907336</v>
      </c>
      <c r="AC253" s="5">
        <v>54.1614</v>
      </c>
      <c r="AD253" s="5">
        <v>25.928799999999999</v>
      </c>
      <c r="AE253" s="5">
        <f t="shared" si="98"/>
        <v>0.91241021010498513</v>
      </c>
      <c r="AF253" s="5">
        <f t="shared" si="99"/>
        <v>0.53043113588707613</v>
      </c>
      <c r="AG253" s="7"/>
      <c r="AH253" s="7"/>
      <c r="AI253" s="7"/>
      <c r="AJ253" s="7"/>
      <c r="AK253" s="5">
        <v>57.566000000000003</v>
      </c>
      <c r="AL253" s="5">
        <v>42.954099999999997</v>
      </c>
      <c r="AM253" s="5">
        <f t="shared" si="100"/>
        <v>0.8928574198241459</v>
      </c>
      <c r="AN253" s="5">
        <f t="shared" si="101"/>
        <v>0.53029753086419751</v>
      </c>
      <c r="AO253" s="5">
        <v>47.3521</v>
      </c>
      <c r="AP253" s="5">
        <v>32.457799999999999</v>
      </c>
      <c r="AQ253" s="5">
        <f t="shared" si="102"/>
        <v>0.95057051776193235</v>
      </c>
      <c r="AR253" s="5">
        <f t="shared" si="103"/>
        <v>0.64604979259719264</v>
      </c>
      <c r="AS253" s="5">
        <v>47.3521</v>
      </c>
      <c r="AT253" s="5">
        <v>11.1852</v>
      </c>
      <c r="AU253" s="5">
        <f t="shared" si="104"/>
        <v>0.69444367043033062</v>
      </c>
      <c r="AV253" s="5">
        <f t="shared" si="105"/>
        <v>0.18816238367281021</v>
      </c>
    </row>
    <row r="254" spans="1:48" ht="20" customHeight="1" x14ac:dyDescent="0.15">
      <c r="A254" s="25">
        <v>38.426299999999998</v>
      </c>
      <c r="B254" s="4">
        <v>38.920200000000001</v>
      </c>
      <c r="C254" s="5">
        <f t="shared" si="84"/>
        <v>0.8625432098765432</v>
      </c>
      <c r="D254" s="5">
        <f t="shared" si="85"/>
        <v>0.50305359199357869</v>
      </c>
      <c r="E254" s="5">
        <v>38.426299999999998</v>
      </c>
      <c r="F254" s="5">
        <v>55.476599999999998</v>
      </c>
      <c r="G254" s="5">
        <f t="shared" si="86"/>
        <v>0.9365689466911048</v>
      </c>
      <c r="H254" s="5">
        <f t="shared" si="87"/>
        <v>0.59547505678183321</v>
      </c>
      <c r="I254" s="7"/>
      <c r="J254" s="7"/>
      <c r="K254" s="7"/>
      <c r="L254" s="7"/>
      <c r="M254" s="5">
        <v>39.5657</v>
      </c>
      <c r="N254" s="5">
        <v>22.251999999999999</v>
      </c>
      <c r="O254" s="5">
        <f t="shared" si="90"/>
        <v>0.65194831302192835</v>
      </c>
      <c r="P254" s="5">
        <f t="shared" si="91"/>
        <v>0.27929931668817182</v>
      </c>
      <c r="Q254" s="5">
        <v>39.5657</v>
      </c>
      <c r="R254" s="5">
        <v>29.454999999999998</v>
      </c>
      <c r="S254" s="5">
        <f t="shared" si="92"/>
        <v>0.81493572698230921</v>
      </c>
      <c r="T254" s="5">
        <f t="shared" si="93"/>
        <v>0.26970479434494377</v>
      </c>
      <c r="U254" s="5">
        <v>39.5657</v>
      </c>
      <c r="V254" s="5">
        <v>29.872</v>
      </c>
      <c r="W254" s="5">
        <f t="shared" si="94"/>
        <v>0.66226946935687425</v>
      </c>
      <c r="X254" s="5">
        <f t="shared" si="95"/>
        <v>0.4102102135092528</v>
      </c>
      <c r="Y254" s="5">
        <v>54.378</v>
      </c>
      <c r="Z254" s="5">
        <v>24.464600000000001</v>
      </c>
      <c r="AA254" s="5">
        <f t="shared" si="96"/>
        <v>0.88070238517489186</v>
      </c>
      <c r="AB254" s="5">
        <f t="shared" si="97"/>
        <v>0.47228957528957533</v>
      </c>
      <c r="AC254" s="5">
        <v>54.378</v>
      </c>
      <c r="AD254" s="5">
        <v>24.012699999999999</v>
      </c>
      <c r="AE254" s="5">
        <f t="shared" si="98"/>
        <v>0.9160590827616879</v>
      </c>
      <c r="AF254" s="5">
        <f t="shared" si="99"/>
        <v>0.49123305886564717</v>
      </c>
      <c r="AG254" s="7"/>
      <c r="AH254" s="7"/>
      <c r="AI254" s="7"/>
      <c r="AJ254" s="7"/>
      <c r="AK254" s="5">
        <v>57.796199999999999</v>
      </c>
      <c r="AL254" s="5">
        <v>38.9452</v>
      </c>
      <c r="AM254" s="5">
        <f t="shared" si="100"/>
        <v>0.89642785685370352</v>
      </c>
      <c r="AN254" s="5">
        <f t="shared" si="101"/>
        <v>0.48080493827160492</v>
      </c>
      <c r="AO254" s="5">
        <v>47.541499999999999</v>
      </c>
      <c r="AP254" s="5">
        <v>34.184600000000003</v>
      </c>
      <c r="AQ254" s="5">
        <f t="shared" si="102"/>
        <v>0.95437263120704052</v>
      </c>
      <c r="AR254" s="5">
        <f t="shared" si="103"/>
        <v>0.68042053805304104</v>
      </c>
      <c r="AS254" s="5">
        <v>47.541499999999999</v>
      </c>
      <c r="AT254" s="5">
        <v>6.3693</v>
      </c>
      <c r="AU254" s="5">
        <f t="shared" si="104"/>
        <v>0.69722132192159514</v>
      </c>
      <c r="AV254" s="5">
        <f t="shared" si="105"/>
        <v>0.10714718291378161</v>
      </c>
    </row>
    <row r="255" spans="1:48" ht="20" customHeight="1" x14ac:dyDescent="0.15">
      <c r="A255" s="25">
        <v>38.5794</v>
      </c>
      <c r="B255" s="4">
        <v>40.940899999999999</v>
      </c>
      <c r="C255" s="5">
        <f t="shared" si="84"/>
        <v>0.86597979797979807</v>
      </c>
      <c r="D255" s="5">
        <f t="shared" si="85"/>
        <v>0.52917165904722752</v>
      </c>
      <c r="E255" s="5">
        <v>38.5794</v>
      </c>
      <c r="F255" s="5">
        <v>50.218499999999999</v>
      </c>
      <c r="G255" s="5">
        <f t="shared" si="86"/>
        <v>0.94030047186366661</v>
      </c>
      <c r="H255" s="5">
        <f t="shared" si="87"/>
        <v>0.53903563194208892</v>
      </c>
      <c r="I255" s="7"/>
      <c r="J255" s="7"/>
      <c r="K255" s="7"/>
      <c r="L255" s="7"/>
      <c r="M255" s="5">
        <v>39.723300000000002</v>
      </c>
      <c r="N255" s="5">
        <v>21.3355</v>
      </c>
      <c r="O255" s="5">
        <f t="shared" si="90"/>
        <v>0.65454518491177882</v>
      </c>
      <c r="P255" s="5">
        <f t="shared" si="91"/>
        <v>0.26779572942659041</v>
      </c>
      <c r="Q255" s="5">
        <v>39.723300000000002</v>
      </c>
      <c r="R255" s="5">
        <v>27.81</v>
      </c>
      <c r="S255" s="5">
        <f t="shared" si="92"/>
        <v>0.81818181818181823</v>
      </c>
      <c r="T255" s="5">
        <f t="shared" si="93"/>
        <v>0.25464234699483573</v>
      </c>
      <c r="U255" s="5">
        <v>39.723300000000002</v>
      </c>
      <c r="V255" s="5">
        <v>34.089500000000001</v>
      </c>
      <c r="W255" s="5">
        <f t="shared" si="94"/>
        <v>0.66490745297325526</v>
      </c>
      <c r="X255" s="5">
        <f t="shared" si="95"/>
        <v>0.46812604021905707</v>
      </c>
      <c r="Y255" s="5">
        <v>54.5946</v>
      </c>
      <c r="Z255" s="5">
        <v>17.500800000000002</v>
      </c>
      <c r="AA255" s="5">
        <f t="shared" si="96"/>
        <v>0.88421042402569328</v>
      </c>
      <c r="AB255" s="5">
        <f t="shared" si="97"/>
        <v>0.33785328185328189</v>
      </c>
      <c r="AC255" s="5">
        <v>54.5946</v>
      </c>
      <c r="AD255" s="5">
        <v>26.138999999999999</v>
      </c>
      <c r="AE255" s="5">
        <f t="shared" si="98"/>
        <v>0.91970795541839068</v>
      </c>
      <c r="AF255" s="5">
        <f t="shared" si="99"/>
        <v>0.53473124328747501</v>
      </c>
      <c r="AG255" s="7"/>
      <c r="AH255" s="7"/>
      <c r="AI255" s="7"/>
      <c r="AJ255" s="7"/>
      <c r="AK255" s="5">
        <v>58.026499999999999</v>
      </c>
      <c r="AL255" s="5">
        <v>38.200000000000003</v>
      </c>
      <c r="AM255" s="5">
        <f t="shared" si="100"/>
        <v>0.89999984489847829</v>
      </c>
      <c r="AN255" s="5">
        <f t="shared" si="101"/>
        <v>0.47160493827160499</v>
      </c>
      <c r="AO255" s="5">
        <v>47.730899999999998</v>
      </c>
      <c r="AP255" s="5">
        <v>42.106499999999997</v>
      </c>
      <c r="AQ255" s="5">
        <f t="shared" si="102"/>
        <v>0.9581747446521488</v>
      </c>
      <c r="AR255" s="5">
        <f t="shared" si="103"/>
        <v>0.83810041321327056</v>
      </c>
      <c r="AS255" s="5">
        <v>47.730899999999998</v>
      </c>
      <c r="AT255" s="5">
        <v>4.28</v>
      </c>
      <c r="AU255" s="5">
        <f t="shared" si="104"/>
        <v>0.69999897341285955</v>
      </c>
      <c r="AV255" s="5">
        <f t="shared" si="105"/>
        <v>7.2000053831815958E-2</v>
      </c>
    </row>
    <row r="256" spans="1:48" ht="20" customHeight="1" x14ac:dyDescent="0.15">
      <c r="A256" s="25">
        <v>38.732500000000002</v>
      </c>
      <c r="B256" s="4">
        <v>38.819699999999997</v>
      </c>
      <c r="C256" s="5">
        <f t="shared" si="84"/>
        <v>0.86941638608305283</v>
      </c>
      <c r="D256" s="5">
        <f t="shared" si="85"/>
        <v>0.50175460365345315</v>
      </c>
      <c r="E256" s="5">
        <v>38.732500000000002</v>
      </c>
      <c r="F256" s="5">
        <v>53.738599999999998</v>
      </c>
      <c r="G256" s="5">
        <f t="shared" si="86"/>
        <v>0.94403199703622831</v>
      </c>
      <c r="H256" s="5">
        <f t="shared" si="87"/>
        <v>0.57681970211541844</v>
      </c>
      <c r="I256" s="7"/>
      <c r="J256" s="7"/>
      <c r="K256" s="7"/>
      <c r="L256" s="7"/>
      <c r="M256" s="5">
        <v>39.880899999999997</v>
      </c>
      <c r="N256" s="5">
        <v>23.3918</v>
      </c>
      <c r="O256" s="5">
        <f t="shared" si="90"/>
        <v>0.65714205680162929</v>
      </c>
      <c r="P256" s="5">
        <f t="shared" si="91"/>
        <v>0.2936056874036661</v>
      </c>
      <c r="Q256" s="5">
        <v>39.880899999999997</v>
      </c>
      <c r="R256" s="5">
        <v>29.754999999999999</v>
      </c>
      <c r="S256" s="5">
        <f t="shared" si="92"/>
        <v>0.82142790938132715</v>
      </c>
      <c r="T256" s="5">
        <f t="shared" si="93"/>
        <v>0.27245174522946197</v>
      </c>
      <c r="U256" s="5">
        <v>39.880899999999997</v>
      </c>
      <c r="V256" s="5">
        <v>38.220199999999998</v>
      </c>
      <c r="W256" s="5">
        <f t="shared" si="94"/>
        <v>0.66754543658963617</v>
      </c>
      <c r="X256" s="5">
        <f t="shared" si="95"/>
        <v>0.52484990634595419</v>
      </c>
      <c r="Y256" s="5">
        <v>54.811300000000003</v>
      </c>
      <c r="Z256" s="5">
        <v>26.510300000000001</v>
      </c>
      <c r="AA256" s="5">
        <f t="shared" si="96"/>
        <v>0.88772008246968537</v>
      </c>
      <c r="AB256" s="5">
        <f t="shared" si="97"/>
        <v>0.51178185328185333</v>
      </c>
      <c r="AC256" s="5">
        <v>54.811300000000003</v>
      </c>
      <c r="AD256" s="5">
        <v>31.509499999999999</v>
      </c>
      <c r="AE256" s="5">
        <f t="shared" si="98"/>
        <v>0.92335851268850833</v>
      </c>
      <c r="AF256" s="5">
        <f t="shared" si="99"/>
        <v>0.64459673707359477</v>
      </c>
      <c r="AG256" s="7"/>
      <c r="AH256" s="7"/>
      <c r="AI256" s="7"/>
      <c r="AJ256" s="7"/>
      <c r="AK256" s="5">
        <v>58.256799999999998</v>
      </c>
      <c r="AL256" s="5">
        <v>54.618899999999996</v>
      </c>
      <c r="AM256" s="5">
        <f t="shared" si="100"/>
        <v>0.90357183294325294</v>
      </c>
      <c r="AN256" s="5">
        <f t="shared" si="101"/>
        <v>0.67430740740740736</v>
      </c>
      <c r="AO256" s="5">
        <v>47.920400000000001</v>
      </c>
      <c r="AP256" s="5">
        <v>39.516399999999997</v>
      </c>
      <c r="AQ256" s="5">
        <f t="shared" si="102"/>
        <v>0.96197886554891765</v>
      </c>
      <c r="AR256" s="5">
        <f t="shared" si="103"/>
        <v>0.78654628545951055</v>
      </c>
      <c r="AS256" s="5">
        <v>47.920400000000001</v>
      </c>
      <c r="AT256" s="5">
        <v>7.5867000000000004</v>
      </c>
      <c r="AU256" s="5">
        <f t="shared" si="104"/>
        <v>0.70277809145718173</v>
      </c>
      <c r="AV256" s="5">
        <f t="shared" si="105"/>
        <v>0.12762682439388739</v>
      </c>
    </row>
    <row r="257" spans="1:48" ht="20" customHeight="1" x14ac:dyDescent="0.15">
      <c r="A257" s="25">
        <v>38.8855</v>
      </c>
      <c r="B257" s="4">
        <v>37.148499999999999</v>
      </c>
      <c r="C257" s="5">
        <f t="shared" si="84"/>
        <v>0.87285072951739628</v>
      </c>
      <c r="D257" s="5">
        <f t="shared" si="85"/>
        <v>0.4801539139617334</v>
      </c>
      <c r="E257" s="5">
        <v>38.8855</v>
      </c>
      <c r="F257" s="5">
        <v>59.431899999999999</v>
      </c>
      <c r="G257" s="5">
        <f t="shared" si="86"/>
        <v>0.94776108489646305</v>
      </c>
      <c r="H257" s="5">
        <f t="shared" si="87"/>
        <v>0.6379304792859013</v>
      </c>
      <c r="I257" s="7"/>
      <c r="J257" s="7"/>
      <c r="K257" s="7"/>
      <c r="L257" s="7"/>
      <c r="M257" s="5">
        <v>40.038600000000002</v>
      </c>
      <c r="N257" s="5">
        <v>22.752400000000002</v>
      </c>
      <c r="O257" s="5">
        <f t="shared" si="90"/>
        <v>0.65974057645283124</v>
      </c>
      <c r="P257" s="5">
        <f t="shared" si="91"/>
        <v>0.28558016236814493</v>
      </c>
      <c r="Q257" s="5">
        <v>40.038600000000002</v>
      </c>
      <c r="R257" s="5">
        <v>22.802</v>
      </c>
      <c r="S257" s="5">
        <f t="shared" si="92"/>
        <v>0.82467606028337392</v>
      </c>
      <c r="T257" s="5">
        <f t="shared" si="93"/>
        <v>0.20878658022927882</v>
      </c>
      <c r="U257" s="5">
        <v>40.038600000000002</v>
      </c>
      <c r="V257" s="5">
        <v>32.2774</v>
      </c>
      <c r="W257" s="5">
        <f t="shared" si="94"/>
        <v>0.67018509405348947</v>
      </c>
      <c r="X257" s="5">
        <f t="shared" si="95"/>
        <v>0.44324180321115275</v>
      </c>
      <c r="Y257" s="5">
        <v>55.027900000000002</v>
      </c>
      <c r="Z257" s="5">
        <v>32.421100000000003</v>
      </c>
      <c r="AA257" s="5">
        <f t="shared" si="96"/>
        <v>0.89122812132048679</v>
      </c>
      <c r="AB257" s="5">
        <f t="shared" si="97"/>
        <v>0.62588996138996145</v>
      </c>
      <c r="AC257" s="5">
        <v>55.027900000000002</v>
      </c>
      <c r="AD257" s="5">
        <v>27.087900000000001</v>
      </c>
      <c r="AE257" s="5">
        <f t="shared" si="98"/>
        <v>0.9270073853452111</v>
      </c>
      <c r="AF257" s="5">
        <f t="shared" si="99"/>
        <v>0.55414309824579355</v>
      </c>
      <c r="AG257" s="7"/>
      <c r="AH257" s="7"/>
      <c r="AI257" s="7"/>
      <c r="AJ257" s="7"/>
      <c r="AK257" s="5">
        <v>58.487000000000002</v>
      </c>
      <c r="AL257" s="5">
        <v>58.483699999999999</v>
      </c>
      <c r="AM257" s="5">
        <f t="shared" si="100"/>
        <v>0.90714226997281078</v>
      </c>
      <c r="AN257" s="5">
        <f t="shared" si="101"/>
        <v>0.72202098765432099</v>
      </c>
      <c r="AO257" s="5">
        <v>48.1098</v>
      </c>
      <c r="AP257" s="5">
        <v>39.793199999999999</v>
      </c>
      <c r="AQ257" s="5">
        <f t="shared" si="102"/>
        <v>0.96578097899402582</v>
      </c>
      <c r="AR257" s="5">
        <f t="shared" si="103"/>
        <v>0.79205579573411034</v>
      </c>
      <c r="AS257" s="5">
        <v>48.1098</v>
      </c>
      <c r="AT257" s="5">
        <v>13.3681</v>
      </c>
      <c r="AU257" s="5">
        <f t="shared" si="104"/>
        <v>0.70555574294844625</v>
      </c>
      <c r="AV257" s="5">
        <f t="shared" si="105"/>
        <v>0.22488409337128476</v>
      </c>
    </row>
    <row r="258" spans="1:48" ht="20" customHeight="1" x14ac:dyDescent="0.15">
      <c r="A258" s="25">
        <v>39.038600000000002</v>
      </c>
      <c r="B258" s="4">
        <v>39.035499999999999</v>
      </c>
      <c r="C258" s="5">
        <f t="shared" si="84"/>
        <v>0.87628731762065104</v>
      </c>
      <c r="D258" s="5">
        <f t="shared" si="85"/>
        <v>0.50454387413901625</v>
      </c>
      <c r="E258" s="5">
        <v>39.038600000000002</v>
      </c>
      <c r="F258" s="5">
        <v>66.747799999999998</v>
      </c>
      <c r="G258" s="5">
        <f t="shared" si="86"/>
        <v>0.95149261006902486</v>
      </c>
      <c r="H258" s="5">
        <f t="shared" si="87"/>
        <v>0.716457929921128</v>
      </c>
      <c r="I258" s="7"/>
      <c r="J258" s="7"/>
      <c r="K258" s="7"/>
      <c r="L258" s="7"/>
      <c r="M258" s="5">
        <v>40.196199999999997</v>
      </c>
      <c r="N258" s="5">
        <v>17.333600000000001</v>
      </c>
      <c r="O258" s="5">
        <f t="shared" si="90"/>
        <v>0.6623374483426816</v>
      </c>
      <c r="P258" s="5">
        <f t="shared" si="91"/>
        <v>0.21756528113185761</v>
      </c>
      <c r="Q258" s="5">
        <v>40.196199999999997</v>
      </c>
      <c r="R258" s="5">
        <v>23.236999999999998</v>
      </c>
      <c r="S258" s="5">
        <f t="shared" si="92"/>
        <v>0.82792215148288284</v>
      </c>
      <c r="T258" s="5">
        <f t="shared" si="93"/>
        <v>0.21276965901183018</v>
      </c>
      <c r="U258" s="5">
        <v>40.196199999999997</v>
      </c>
      <c r="V258" s="5">
        <v>30.345199999999998</v>
      </c>
      <c r="W258" s="5">
        <f t="shared" si="94"/>
        <v>0.67282307766987037</v>
      </c>
      <c r="X258" s="5">
        <f t="shared" si="95"/>
        <v>0.41670832120316609</v>
      </c>
      <c r="Y258" s="5">
        <v>55.244599999999998</v>
      </c>
      <c r="Z258" s="5">
        <v>24.141300000000001</v>
      </c>
      <c r="AA258" s="5">
        <f t="shared" si="96"/>
        <v>0.89473777976447877</v>
      </c>
      <c r="AB258" s="5">
        <f t="shared" si="97"/>
        <v>0.46604826254826259</v>
      </c>
      <c r="AC258" s="5">
        <v>55.244599999999998</v>
      </c>
      <c r="AD258" s="5">
        <v>26.742899999999999</v>
      </c>
      <c r="AE258" s="5">
        <f t="shared" si="98"/>
        <v>0.93065794261532864</v>
      </c>
      <c r="AF258" s="5">
        <f t="shared" si="99"/>
        <v>0.54708535774561451</v>
      </c>
      <c r="AG258" s="7"/>
      <c r="AH258" s="7"/>
      <c r="AI258" s="7"/>
      <c r="AJ258" s="7"/>
      <c r="AK258" s="5">
        <v>58.717300000000002</v>
      </c>
      <c r="AL258" s="5">
        <v>57.720700000000001</v>
      </c>
      <c r="AM258" s="5">
        <f t="shared" si="100"/>
        <v>0.91071425801758543</v>
      </c>
      <c r="AN258" s="5">
        <f t="shared" si="101"/>
        <v>0.71260123456790125</v>
      </c>
      <c r="AO258" s="5">
        <v>48.299199999999999</v>
      </c>
      <c r="AP258" s="5">
        <v>39.207900000000002</v>
      </c>
      <c r="AQ258" s="5">
        <f t="shared" si="102"/>
        <v>0.9695830924391341</v>
      </c>
      <c r="AR258" s="5">
        <f t="shared" si="103"/>
        <v>0.78040580887094846</v>
      </c>
      <c r="AS258" s="5">
        <v>48.299199999999999</v>
      </c>
      <c r="AT258" s="5">
        <v>15.833299999999999</v>
      </c>
      <c r="AU258" s="5">
        <f t="shared" si="104"/>
        <v>0.70833339443971066</v>
      </c>
      <c r="AV258" s="5">
        <f t="shared" si="105"/>
        <v>0.26635477858301199</v>
      </c>
    </row>
    <row r="259" spans="1:48" ht="20" customHeight="1" x14ac:dyDescent="0.15">
      <c r="A259" s="25">
        <v>39.191699999999997</v>
      </c>
      <c r="B259" s="4">
        <v>47.427799999999998</v>
      </c>
      <c r="C259" s="5">
        <f t="shared" ref="C259:C294" si="106">$A259/44.55</f>
        <v>0.87972390572390569</v>
      </c>
      <c r="D259" s="5">
        <f t="shared" ref="D259:D294" si="107">B259/77.3679</f>
        <v>0.61301650943091379</v>
      </c>
      <c r="E259" s="5">
        <v>39.191699999999997</v>
      </c>
      <c r="F259" s="5">
        <v>67.390699999999995</v>
      </c>
      <c r="G259" s="5">
        <f t="shared" ref="G259:G271" si="108">E259/41.0288</f>
        <v>0.95522413524158645</v>
      </c>
      <c r="H259" s="5">
        <f t="shared" ref="H259:H271" si="109">F259/93.1636</f>
        <v>0.72335869373875628</v>
      </c>
      <c r="I259" s="7"/>
      <c r="J259" s="7"/>
      <c r="K259" s="7"/>
      <c r="L259" s="7"/>
      <c r="M259" s="5">
        <v>40.3538</v>
      </c>
      <c r="N259" s="5">
        <v>13.8459</v>
      </c>
      <c r="O259" s="5">
        <f t="shared" ref="O259:O322" si="110">M259/60.6884</f>
        <v>0.66493432023253207</v>
      </c>
      <c r="P259" s="5">
        <f t="shared" ref="P259:P322" si="111">N259/79.6708</f>
        <v>0.17378889128764868</v>
      </c>
      <c r="Q259" s="5">
        <v>40.3538</v>
      </c>
      <c r="R259" s="5">
        <v>28.969000000000001</v>
      </c>
      <c r="S259" s="5">
        <f t="shared" ref="S259:S311" si="112">Q259/48.5507</f>
        <v>0.83116824268239187</v>
      </c>
      <c r="T259" s="5">
        <f t="shared" ref="T259:T311" si="113">R259/109.212</f>
        <v>0.26525473391202431</v>
      </c>
      <c r="U259" s="5">
        <v>40.3538</v>
      </c>
      <c r="V259" s="5">
        <v>28.602499999999999</v>
      </c>
      <c r="W259" s="5">
        <f t="shared" ref="W259:W322" si="114">U259/59.7426</f>
        <v>0.67546106128625127</v>
      </c>
      <c r="X259" s="5">
        <f t="shared" ref="X259:X322" si="115">V259/72.8212</f>
        <v>0.39277710337099631</v>
      </c>
      <c r="Y259" s="5">
        <v>55.461199999999998</v>
      </c>
      <c r="Z259" s="5">
        <v>28.8094</v>
      </c>
      <c r="AA259" s="5">
        <f t="shared" ref="AA259:AA288" si="116">Y259/61.7439</f>
        <v>0.89824581861528019</v>
      </c>
      <c r="AB259" s="5">
        <f t="shared" ref="AB259:AB288" si="117">Z259/51.8</f>
        <v>0.55616602316602315</v>
      </c>
      <c r="AC259" s="5">
        <v>55.461199999999998</v>
      </c>
      <c r="AD259" s="5">
        <v>29.859100000000002</v>
      </c>
      <c r="AE259" s="5">
        <f t="shared" ref="AE259:AE277" si="118">AC259/59.3608</f>
        <v>0.93430681527203141</v>
      </c>
      <c r="AF259" s="5">
        <f t="shared" ref="AF259:AF277" si="119">AD259/48.8825</f>
        <v>0.6108341430982458</v>
      </c>
      <c r="AG259" s="7"/>
      <c r="AH259" s="7"/>
      <c r="AI259" s="7"/>
      <c r="AJ259" s="7"/>
      <c r="AK259" s="5">
        <v>58.947499999999998</v>
      </c>
      <c r="AL259" s="5">
        <v>46.7102</v>
      </c>
      <c r="AM259" s="5">
        <f t="shared" ref="AM259:AM283" si="120">AK259/64.4739</f>
        <v>0.91428469504714305</v>
      </c>
      <c r="AN259" s="5">
        <f t="shared" ref="AN259:AN283" si="121">AL259/81</f>
        <v>0.57666913580246915</v>
      </c>
      <c r="AO259" s="5">
        <v>48.488599999999998</v>
      </c>
      <c r="AP259" s="5">
        <v>36.479500000000002</v>
      </c>
      <c r="AQ259" s="5">
        <f t="shared" ref="AQ259:AQ266" si="122">AO259/49.8144</f>
        <v>0.97338520588424227</v>
      </c>
      <c r="AR259" s="5">
        <f t="shared" ref="AR259:AR266" si="123">AP259/50.2404</f>
        <v>0.72609891640990121</v>
      </c>
      <c r="AS259" s="5">
        <v>48.488599999999998</v>
      </c>
      <c r="AT259" s="5">
        <v>12.4252</v>
      </c>
      <c r="AU259" s="5">
        <f t="shared" ref="AU259:AU322" si="124">AS259/68.1871</f>
        <v>0.71111104593097518</v>
      </c>
      <c r="AV259" s="5">
        <f t="shared" ref="AV259:AV322" si="125">AT259/59.4444</f>
        <v>0.20902221235305596</v>
      </c>
    </row>
    <row r="260" spans="1:48" ht="20" customHeight="1" x14ac:dyDescent="0.15">
      <c r="A260" s="25">
        <v>39.344799999999999</v>
      </c>
      <c r="B260" s="4">
        <v>49.049100000000003</v>
      </c>
      <c r="C260" s="5">
        <f t="shared" si="106"/>
        <v>0.88316049382716055</v>
      </c>
      <c r="D260" s="5">
        <f t="shared" si="107"/>
        <v>0.63397222879256121</v>
      </c>
      <c r="E260" s="5">
        <v>39.344799999999999</v>
      </c>
      <c r="F260" s="5">
        <v>68.982399999999998</v>
      </c>
      <c r="G260" s="5">
        <f t="shared" si="108"/>
        <v>0.95895566041414815</v>
      </c>
      <c r="H260" s="5">
        <f t="shared" si="109"/>
        <v>0.74044369260097287</v>
      </c>
      <c r="I260" s="7"/>
      <c r="J260" s="7"/>
      <c r="K260" s="7"/>
      <c r="L260" s="7"/>
      <c r="M260" s="5">
        <v>40.511499999999998</v>
      </c>
      <c r="N260" s="5">
        <v>12.480600000000001</v>
      </c>
      <c r="O260" s="5">
        <f t="shared" si="110"/>
        <v>0.66753283988373391</v>
      </c>
      <c r="P260" s="5">
        <f t="shared" si="111"/>
        <v>0.15665212348815377</v>
      </c>
      <c r="Q260" s="5">
        <v>40.511499999999998</v>
      </c>
      <c r="R260" s="5">
        <v>27.984999999999999</v>
      </c>
      <c r="S260" s="5">
        <f t="shared" si="112"/>
        <v>0.83441639358443853</v>
      </c>
      <c r="T260" s="5">
        <f t="shared" si="113"/>
        <v>0.25624473501080464</v>
      </c>
      <c r="U260" s="5">
        <v>40.511499999999998</v>
      </c>
      <c r="V260" s="5">
        <v>18.169699999999999</v>
      </c>
      <c r="W260" s="5">
        <f t="shared" si="114"/>
        <v>0.67810071875010458</v>
      </c>
      <c r="X260" s="5">
        <f t="shared" si="115"/>
        <v>0.24951113137383066</v>
      </c>
      <c r="Y260" s="5">
        <v>55.677900000000001</v>
      </c>
      <c r="Z260" s="5">
        <v>25.199000000000002</v>
      </c>
      <c r="AA260" s="5">
        <f t="shared" si="116"/>
        <v>0.90175547705927228</v>
      </c>
      <c r="AB260" s="5">
        <f t="shared" si="117"/>
        <v>0.48646718146718154</v>
      </c>
      <c r="AC260" s="5">
        <v>55.677900000000001</v>
      </c>
      <c r="AD260" s="5">
        <v>28.058399999999999</v>
      </c>
      <c r="AE260" s="5">
        <f t="shared" si="118"/>
        <v>0.93795737254214906</v>
      </c>
      <c r="AF260" s="5">
        <f t="shared" si="119"/>
        <v>0.57399682913107963</v>
      </c>
      <c r="AG260" s="7"/>
      <c r="AH260" s="7"/>
      <c r="AI260" s="7"/>
      <c r="AJ260" s="7"/>
      <c r="AK260" s="5">
        <v>59.177799999999998</v>
      </c>
      <c r="AL260" s="5">
        <v>42.875300000000003</v>
      </c>
      <c r="AM260" s="5">
        <f t="shared" si="120"/>
        <v>0.91785668309191781</v>
      </c>
      <c r="AN260" s="5">
        <f t="shared" si="121"/>
        <v>0.52932469135802473</v>
      </c>
      <c r="AO260" s="5">
        <v>48.677999999999997</v>
      </c>
      <c r="AP260" s="5">
        <v>46.7849</v>
      </c>
      <c r="AQ260" s="5">
        <f t="shared" si="122"/>
        <v>0.97718731932935055</v>
      </c>
      <c r="AR260" s="5">
        <f t="shared" si="123"/>
        <v>0.93122069091806592</v>
      </c>
      <c r="AS260" s="5">
        <v>48.677999999999997</v>
      </c>
      <c r="AT260" s="5">
        <v>16.370200000000001</v>
      </c>
      <c r="AU260" s="5">
        <f t="shared" si="124"/>
        <v>0.71388869742223959</v>
      </c>
      <c r="AV260" s="5">
        <f t="shared" si="125"/>
        <v>0.27538674795270873</v>
      </c>
    </row>
    <row r="261" spans="1:48" ht="20" customHeight="1" x14ac:dyDescent="0.15">
      <c r="A261" s="25">
        <v>39.497900000000001</v>
      </c>
      <c r="B261" s="4">
        <v>39.963799999999999</v>
      </c>
      <c r="C261" s="5">
        <f t="shared" si="106"/>
        <v>0.88659708193041531</v>
      </c>
      <c r="D261" s="5">
        <f t="shared" si="107"/>
        <v>0.51654239031949933</v>
      </c>
      <c r="E261" s="5">
        <v>39.497900000000001</v>
      </c>
      <c r="F261" s="5">
        <v>70.865399999999994</v>
      </c>
      <c r="G261" s="5">
        <f t="shared" si="108"/>
        <v>0.96268718558670996</v>
      </c>
      <c r="H261" s="5">
        <f t="shared" si="109"/>
        <v>0.7606554491239067</v>
      </c>
      <c r="I261" s="7"/>
      <c r="J261" s="7"/>
      <c r="K261" s="7"/>
      <c r="L261" s="7"/>
      <c r="M261" s="5">
        <v>40.6691</v>
      </c>
      <c r="N261" s="5">
        <v>6.9653999999999998</v>
      </c>
      <c r="O261" s="5">
        <f t="shared" si="110"/>
        <v>0.67012971177358438</v>
      </c>
      <c r="P261" s="5">
        <f t="shared" si="111"/>
        <v>8.7427263188018689E-2</v>
      </c>
      <c r="Q261" s="5">
        <v>40.6691</v>
      </c>
      <c r="R261" s="5">
        <v>28.984000000000002</v>
      </c>
      <c r="S261" s="5">
        <f t="shared" si="112"/>
        <v>0.83766248478394756</v>
      </c>
      <c r="T261" s="5">
        <f t="shared" si="113"/>
        <v>0.26539208145625026</v>
      </c>
      <c r="U261" s="5">
        <v>40.6691</v>
      </c>
      <c r="V261" s="5">
        <v>21.820399999999999</v>
      </c>
      <c r="W261" s="5">
        <f t="shared" si="114"/>
        <v>0.68073870236648548</v>
      </c>
      <c r="X261" s="5">
        <f t="shared" si="115"/>
        <v>0.29964351040631021</v>
      </c>
      <c r="Y261" s="5">
        <v>55.894500000000001</v>
      </c>
      <c r="Z261" s="5">
        <v>29.819900000000001</v>
      </c>
      <c r="AA261" s="5">
        <f t="shared" si="116"/>
        <v>0.90526351591007381</v>
      </c>
      <c r="AB261" s="5">
        <f t="shared" si="117"/>
        <v>0.57567374517374525</v>
      </c>
      <c r="AC261" s="5">
        <v>55.894500000000001</v>
      </c>
      <c r="AD261" s="5">
        <v>30.751899999999999</v>
      </c>
      <c r="AE261" s="5">
        <f t="shared" si="118"/>
        <v>0.94160624519885183</v>
      </c>
      <c r="AF261" s="5">
        <f t="shared" si="119"/>
        <v>0.62909834807957854</v>
      </c>
      <c r="AG261" s="7"/>
      <c r="AH261" s="7"/>
      <c r="AI261" s="7"/>
      <c r="AJ261" s="7"/>
      <c r="AK261" s="5">
        <v>59.408099999999997</v>
      </c>
      <c r="AL261" s="5">
        <v>46.707099999999997</v>
      </c>
      <c r="AM261" s="5">
        <f t="shared" si="120"/>
        <v>0.92142867113669247</v>
      </c>
      <c r="AN261" s="5">
        <f t="shared" si="121"/>
        <v>0.57663086419753085</v>
      </c>
      <c r="AO261" s="5">
        <v>48.867400000000004</v>
      </c>
      <c r="AP261" s="5">
        <v>50.240400000000001</v>
      </c>
      <c r="AQ261" s="5">
        <f t="shared" si="122"/>
        <v>0.98098943277445882</v>
      </c>
      <c r="AR261" s="5">
        <f t="shared" si="123"/>
        <v>1</v>
      </c>
      <c r="AS261" s="5">
        <v>48.867400000000004</v>
      </c>
      <c r="AT261" s="5">
        <v>15.5267</v>
      </c>
      <c r="AU261" s="5">
        <f t="shared" si="124"/>
        <v>0.71666634891350423</v>
      </c>
      <c r="AV261" s="5">
        <f t="shared" si="125"/>
        <v>0.2611970177173964</v>
      </c>
    </row>
    <row r="262" spans="1:48" ht="20" customHeight="1" x14ac:dyDescent="0.15">
      <c r="A262" s="25">
        <v>39.651000000000003</v>
      </c>
      <c r="B262" s="4">
        <v>41.9238</v>
      </c>
      <c r="C262" s="5">
        <f t="shared" si="106"/>
        <v>0.89003367003367018</v>
      </c>
      <c r="D262" s="5">
        <f t="shared" si="107"/>
        <v>0.54187589426622662</v>
      </c>
      <c r="E262" s="5">
        <v>39.651000000000003</v>
      </c>
      <c r="F262" s="5">
        <v>74.892399999999995</v>
      </c>
      <c r="G262" s="5">
        <f t="shared" si="108"/>
        <v>0.96641871075927166</v>
      </c>
      <c r="H262" s="5">
        <f t="shared" si="109"/>
        <v>0.8038804855115087</v>
      </c>
      <c r="I262" s="7"/>
      <c r="J262" s="7"/>
      <c r="K262" s="7"/>
      <c r="L262" s="7"/>
      <c r="M262" s="5">
        <v>40.826700000000002</v>
      </c>
      <c r="N262" s="5">
        <v>5.4584999999999999</v>
      </c>
      <c r="O262" s="5">
        <f t="shared" si="110"/>
        <v>0.67272658366343485</v>
      </c>
      <c r="P262" s="5">
        <f t="shared" si="111"/>
        <v>6.8513181742871923E-2</v>
      </c>
      <c r="Q262" s="5">
        <v>40.826700000000002</v>
      </c>
      <c r="R262" s="5">
        <v>25.338999999999999</v>
      </c>
      <c r="S262" s="5">
        <f t="shared" si="112"/>
        <v>0.84090857598345659</v>
      </c>
      <c r="T262" s="5">
        <f t="shared" si="113"/>
        <v>0.23201662820935426</v>
      </c>
      <c r="U262" s="5">
        <v>40.826700000000002</v>
      </c>
      <c r="V262" s="5">
        <v>25.109000000000002</v>
      </c>
      <c r="W262" s="5">
        <f t="shared" si="114"/>
        <v>0.68337668598286649</v>
      </c>
      <c r="X262" s="5">
        <f t="shared" si="115"/>
        <v>0.34480343636193855</v>
      </c>
      <c r="Y262" s="5">
        <v>56.111199999999997</v>
      </c>
      <c r="Z262" s="5">
        <v>37.017499999999998</v>
      </c>
      <c r="AA262" s="5">
        <f t="shared" si="116"/>
        <v>0.90877317435406579</v>
      </c>
      <c r="AB262" s="5">
        <f t="shared" si="117"/>
        <v>0.71462355212355211</v>
      </c>
      <c r="AC262" s="5">
        <v>56.111199999999997</v>
      </c>
      <c r="AD262" s="5">
        <v>42.689500000000002</v>
      </c>
      <c r="AE262" s="5">
        <f t="shared" si="118"/>
        <v>0.94525680246896937</v>
      </c>
      <c r="AF262" s="5">
        <f t="shared" si="119"/>
        <v>0.87330844371707672</v>
      </c>
      <c r="AG262" s="7"/>
      <c r="AH262" s="7"/>
      <c r="AI262" s="7"/>
      <c r="AJ262" s="7"/>
      <c r="AK262" s="5">
        <v>59.638300000000001</v>
      </c>
      <c r="AL262" s="5">
        <v>54.212499999999999</v>
      </c>
      <c r="AM262" s="5">
        <f t="shared" si="120"/>
        <v>0.92499910816625019</v>
      </c>
      <c r="AN262" s="5">
        <f t="shared" si="121"/>
        <v>0.66929012345679006</v>
      </c>
      <c r="AO262" s="5">
        <v>49.056800000000003</v>
      </c>
      <c r="AP262" s="5">
        <v>40.145699999999998</v>
      </c>
      <c r="AQ262" s="5">
        <f t="shared" si="122"/>
        <v>0.9847915462195671</v>
      </c>
      <c r="AR262" s="5">
        <f t="shared" si="123"/>
        <v>0.79907206152817245</v>
      </c>
      <c r="AS262" s="5">
        <v>49.056800000000003</v>
      </c>
      <c r="AT262" s="5">
        <v>10.129300000000001</v>
      </c>
      <c r="AU262" s="5">
        <f t="shared" si="124"/>
        <v>0.71944400040476864</v>
      </c>
      <c r="AV262" s="5">
        <f t="shared" si="125"/>
        <v>0.17039956665388162</v>
      </c>
    </row>
    <row r="263" spans="1:48" ht="20" customHeight="1" x14ac:dyDescent="0.15">
      <c r="A263" s="25">
        <v>39.804099999999998</v>
      </c>
      <c r="B263" s="4">
        <v>41.860399999999998</v>
      </c>
      <c r="C263" s="5">
        <f t="shared" si="106"/>
        <v>0.89347025813692482</v>
      </c>
      <c r="D263" s="5">
        <f t="shared" si="107"/>
        <v>0.54105643296509265</v>
      </c>
      <c r="E263" s="5">
        <v>39.804099999999998</v>
      </c>
      <c r="F263" s="5">
        <v>77.141199999999998</v>
      </c>
      <c r="G263" s="5">
        <f t="shared" si="108"/>
        <v>0.97015023593183325</v>
      </c>
      <c r="H263" s="5">
        <f t="shared" si="109"/>
        <v>0.82801866823523351</v>
      </c>
      <c r="I263" s="7"/>
      <c r="J263" s="7"/>
      <c r="K263" s="7"/>
      <c r="L263" s="7"/>
      <c r="M263" s="5">
        <v>40.984400000000001</v>
      </c>
      <c r="N263" s="5">
        <v>3.0800999999999998</v>
      </c>
      <c r="O263" s="5">
        <f t="shared" si="110"/>
        <v>0.67532510331463669</v>
      </c>
      <c r="P263" s="5">
        <f t="shared" si="111"/>
        <v>3.8660337287939869E-2</v>
      </c>
      <c r="Q263" s="5">
        <v>40.984400000000001</v>
      </c>
      <c r="R263" s="5">
        <v>29.256</v>
      </c>
      <c r="S263" s="5">
        <f t="shared" si="112"/>
        <v>0.84415672688550325</v>
      </c>
      <c r="T263" s="5">
        <f t="shared" si="113"/>
        <v>0.2678826502582134</v>
      </c>
      <c r="U263" s="5">
        <v>40.984400000000001</v>
      </c>
      <c r="V263" s="5">
        <v>24.729299999999999</v>
      </c>
      <c r="W263" s="5">
        <f t="shared" si="114"/>
        <v>0.68601634344671969</v>
      </c>
      <c r="X263" s="5">
        <f t="shared" si="115"/>
        <v>0.33958929542495864</v>
      </c>
      <c r="Y263" s="5">
        <v>56.327800000000003</v>
      </c>
      <c r="Z263" s="5">
        <v>13.795</v>
      </c>
      <c r="AA263" s="5">
        <f t="shared" si="116"/>
        <v>0.91228121320486733</v>
      </c>
      <c r="AB263" s="5">
        <f t="shared" si="117"/>
        <v>0.26631274131274135</v>
      </c>
      <c r="AC263" s="5">
        <v>56.327800000000003</v>
      </c>
      <c r="AD263" s="5">
        <v>37.340800000000002</v>
      </c>
      <c r="AE263" s="5">
        <f t="shared" si="118"/>
        <v>0.94890567512567225</v>
      </c>
      <c r="AF263" s="5">
        <f t="shared" si="119"/>
        <v>0.76388891730169284</v>
      </c>
      <c r="AG263" s="7"/>
      <c r="AH263" s="7"/>
      <c r="AI263" s="7"/>
      <c r="AJ263" s="7"/>
      <c r="AK263" s="5">
        <v>59.868600000000001</v>
      </c>
      <c r="AL263" s="5">
        <v>57.224499999999999</v>
      </c>
      <c r="AM263" s="5">
        <f t="shared" si="120"/>
        <v>0.92857109621102496</v>
      </c>
      <c r="AN263" s="5">
        <f t="shared" si="121"/>
        <v>0.70647530864197527</v>
      </c>
      <c r="AO263" s="5">
        <v>49.246200000000002</v>
      </c>
      <c r="AP263" s="5">
        <v>33.928600000000003</v>
      </c>
      <c r="AQ263" s="5">
        <f t="shared" si="122"/>
        <v>0.98859365966467527</v>
      </c>
      <c r="AR263" s="5">
        <f t="shared" si="123"/>
        <v>0.67532503722104131</v>
      </c>
      <c r="AS263" s="5">
        <v>49.246200000000002</v>
      </c>
      <c r="AT263" s="5">
        <v>11.222200000000001</v>
      </c>
      <c r="AU263" s="5">
        <f t="shared" si="124"/>
        <v>0.72222165189603316</v>
      </c>
      <c r="AV263" s="5">
        <f t="shared" si="125"/>
        <v>0.18878481404472078</v>
      </c>
    </row>
    <row r="264" spans="1:48" ht="20" customHeight="1" x14ac:dyDescent="0.15">
      <c r="A264" s="25">
        <v>39.9572</v>
      </c>
      <c r="B264" s="4">
        <v>43.590400000000002</v>
      </c>
      <c r="C264" s="5">
        <f t="shared" si="106"/>
        <v>0.89690684624017969</v>
      </c>
      <c r="D264" s="5">
        <f t="shared" si="107"/>
        <v>0.56341712777521424</v>
      </c>
      <c r="E264" s="5">
        <v>39.9572</v>
      </c>
      <c r="F264" s="5">
        <v>82.126000000000005</v>
      </c>
      <c r="G264" s="5">
        <f t="shared" si="108"/>
        <v>0.97388176110439506</v>
      </c>
      <c r="H264" s="5">
        <f t="shared" si="109"/>
        <v>0.88152454392058699</v>
      </c>
      <c r="I264" s="7"/>
      <c r="J264" s="7"/>
      <c r="K264" s="7"/>
      <c r="L264" s="7"/>
      <c r="M264" s="5">
        <v>41.142000000000003</v>
      </c>
      <c r="N264" s="5">
        <v>3.4681999999999999</v>
      </c>
      <c r="O264" s="5">
        <f t="shared" si="110"/>
        <v>0.67792197520448727</v>
      </c>
      <c r="P264" s="5">
        <f t="shared" si="111"/>
        <v>4.3531632668430589E-2</v>
      </c>
      <c r="Q264" s="5">
        <v>41.142000000000003</v>
      </c>
      <c r="R264" s="5">
        <v>26.866</v>
      </c>
      <c r="S264" s="5">
        <f t="shared" si="112"/>
        <v>0.84740281808501228</v>
      </c>
      <c r="T264" s="5">
        <f t="shared" si="113"/>
        <v>0.24599860821155184</v>
      </c>
      <c r="U264" s="5">
        <v>41.142000000000003</v>
      </c>
      <c r="V264" s="5">
        <v>27.531099999999999</v>
      </c>
      <c r="W264" s="5">
        <f t="shared" si="114"/>
        <v>0.6886543270631007</v>
      </c>
      <c r="X264" s="5">
        <f t="shared" si="115"/>
        <v>0.37806435488566514</v>
      </c>
      <c r="Y264" s="5">
        <v>56.544499999999999</v>
      </c>
      <c r="Z264" s="5">
        <v>30.3202</v>
      </c>
      <c r="AA264" s="5">
        <f t="shared" si="116"/>
        <v>0.91579087164885931</v>
      </c>
      <c r="AB264" s="5">
        <f t="shared" si="117"/>
        <v>0.58533204633204639</v>
      </c>
      <c r="AC264" s="5">
        <v>56.544499999999999</v>
      </c>
      <c r="AD264" s="5">
        <v>35.529200000000003</v>
      </c>
      <c r="AE264" s="5">
        <f t="shared" si="118"/>
        <v>0.95255623239578979</v>
      </c>
      <c r="AF264" s="5">
        <f t="shared" si="119"/>
        <v>0.72682861964915879</v>
      </c>
      <c r="AG264" s="7"/>
      <c r="AH264" s="7"/>
      <c r="AI264" s="7"/>
      <c r="AJ264" s="7"/>
      <c r="AK264" s="5">
        <v>60.0989</v>
      </c>
      <c r="AL264" s="5">
        <v>55.710700000000003</v>
      </c>
      <c r="AM264" s="5">
        <f t="shared" si="120"/>
        <v>0.93214308425579961</v>
      </c>
      <c r="AN264" s="5">
        <f t="shared" si="121"/>
        <v>0.68778641975308641</v>
      </c>
      <c r="AO264" s="5">
        <v>49.435600000000001</v>
      </c>
      <c r="AP264" s="5">
        <v>26.748899999999999</v>
      </c>
      <c r="AQ264" s="5">
        <f t="shared" si="122"/>
        <v>0.99239577310978355</v>
      </c>
      <c r="AR264" s="5">
        <f t="shared" si="123"/>
        <v>0.53241813361358581</v>
      </c>
      <c r="AS264" s="5">
        <v>49.435600000000001</v>
      </c>
      <c r="AT264" s="5">
        <v>13.125</v>
      </c>
      <c r="AU264" s="5">
        <f t="shared" si="124"/>
        <v>0.72499930338729757</v>
      </c>
      <c r="AV264" s="5">
        <f t="shared" si="125"/>
        <v>0.22079455760340755</v>
      </c>
    </row>
    <row r="265" spans="1:48" ht="20" customHeight="1" x14ac:dyDescent="0.15">
      <c r="A265" s="25">
        <v>40.110300000000002</v>
      </c>
      <c r="B265" s="4">
        <v>42.1997</v>
      </c>
      <c r="C265" s="5">
        <f t="shared" si="106"/>
        <v>0.90034343434343445</v>
      </c>
      <c r="D265" s="5">
        <f t="shared" si="107"/>
        <v>0.54544197270444195</v>
      </c>
      <c r="E265" s="5">
        <v>40.110300000000002</v>
      </c>
      <c r="F265" s="5">
        <v>92.184200000000004</v>
      </c>
      <c r="G265" s="5">
        <f t="shared" si="108"/>
        <v>0.97761328627695676</v>
      </c>
      <c r="H265" s="5">
        <f t="shared" si="109"/>
        <v>0.98948731049465677</v>
      </c>
      <c r="I265" s="7"/>
      <c r="J265" s="7"/>
      <c r="K265" s="7"/>
      <c r="L265" s="7"/>
      <c r="M265" s="5">
        <v>41.299599999999998</v>
      </c>
      <c r="N265" s="5">
        <v>2.4277000000000002</v>
      </c>
      <c r="O265" s="5">
        <f t="shared" si="110"/>
        <v>0.68051884709433763</v>
      </c>
      <c r="P265" s="5">
        <f t="shared" si="111"/>
        <v>3.0471640801899819E-2</v>
      </c>
      <c r="Q265" s="5">
        <v>41.299599999999998</v>
      </c>
      <c r="R265" s="5">
        <v>33.570999999999998</v>
      </c>
      <c r="S265" s="5">
        <f t="shared" si="112"/>
        <v>0.85064890928452108</v>
      </c>
      <c r="T265" s="5">
        <f t="shared" si="113"/>
        <v>0.30739296048053327</v>
      </c>
      <c r="U265" s="5">
        <v>41.299599999999998</v>
      </c>
      <c r="V265" s="5">
        <v>25.786300000000001</v>
      </c>
      <c r="W265" s="5">
        <f t="shared" si="114"/>
        <v>0.6912923106794816</v>
      </c>
      <c r="X265" s="5">
        <f t="shared" si="115"/>
        <v>0.35410429929745735</v>
      </c>
      <c r="Y265" s="5">
        <v>56.761099999999999</v>
      </c>
      <c r="Z265" s="5">
        <v>31.8354</v>
      </c>
      <c r="AA265" s="5">
        <f t="shared" si="116"/>
        <v>0.91929891049966073</v>
      </c>
      <c r="AB265" s="5">
        <f t="shared" si="117"/>
        <v>0.61458301158301165</v>
      </c>
      <c r="AC265" s="5">
        <v>56.761099999999999</v>
      </c>
      <c r="AD265" s="5">
        <v>22.444199999999999</v>
      </c>
      <c r="AE265" s="5">
        <f t="shared" si="118"/>
        <v>0.95620510505249257</v>
      </c>
      <c r="AF265" s="5">
        <f t="shared" si="119"/>
        <v>0.4591459111133841</v>
      </c>
      <c r="AG265" s="7"/>
      <c r="AH265" s="7"/>
      <c r="AI265" s="7"/>
      <c r="AJ265" s="7"/>
      <c r="AK265" s="5">
        <v>60.329099999999997</v>
      </c>
      <c r="AL265" s="5">
        <v>58.971400000000003</v>
      </c>
      <c r="AM265" s="5">
        <f t="shared" si="120"/>
        <v>0.93571352128535723</v>
      </c>
      <c r="AN265" s="5">
        <f t="shared" si="121"/>
        <v>0.72804197530864201</v>
      </c>
      <c r="AO265" s="5">
        <v>49.625</v>
      </c>
      <c r="AP265" s="5">
        <v>27.013100000000001</v>
      </c>
      <c r="AQ265" s="5">
        <f t="shared" si="122"/>
        <v>0.99619788655489172</v>
      </c>
      <c r="AR265" s="5">
        <f t="shared" si="123"/>
        <v>0.53767684970661067</v>
      </c>
      <c r="AS265" s="5">
        <v>49.625</v>
      </c>
      <c r="AT265" s="5">
        <v>12.381500000000001</v>
      </c>
      <c r="AU265" s="5">
        <f t="shared" si="124"/>
        <v>0.72777695487856209</v>
      </c>
      <c r="AV265" s="5">
        <f t="shared" si="125"/>
        <v>0.20828707161650215</v>
      </c>
    </row>
    <row r="266" spans="1:48" ht="20" customHeight="1" x14ac:dyDescent="0.15">
      <c r="A266" s="25">
        <v>40.263399999999997</v>
      </c>
      <c r="B266" s="4">
        <v>37.384399999999999</v>
      </c>
      <c r="C266" s="5">
        <f t="shared" si="106"/>
        <v>0.90378002244668909</v>
      </c>
      <c r="D266" s="5">
        <f t="shared" si="107"/>
        <v>0.4832029821153217</v>
      </c>
      <c r="E266" s="5">
        <v>40.263399999999997</v>
      </c>
      <c r="F266" s="5">
        <v>93.163600000000002</v>
      </c>
      <c r="G266" s="5">
        <f t="shared" si="108"/>
        <v>0.98134481144951835</v>
      </c>
      <c r="H266" s="5">
        <f t="shared" si="109"/>
        <v>1</v>
      </c>
      <c r="I266" s="7"/>
      <c r="J266" s="7"/>
      <c r="K266" s="7"/>
      <c r="L266" s="7"/>
      <c r="M266" s="5">
        <v>41.457299999999996</v>
      </c>
      <c r="N266" s="5">
        <v>3.0213999999999999</v>
      </c>
      <c r="O266" s="5">
        <f t="shared" si="110"/>
        <v>0.68311736674553947</v>
      </c>
      <c r="P266" s="5">
        <f t="shared" si="111"/>
        <v>3.7923555430596903E-2</v>
      </c>
      <c r="Q266" s="5">
        <v>41.457299999999996</v>
      </c>
      <c r="R266" s="5">
        <v>27.523</v>
      </c>
      <c r="S266" s="5">
        <f t="shared" si="112"/>
        <v>0.85389706018656775</v>
      </c>
      <c r="T266" s="5">
        <f t="shared" si="113"/>
        <v>0.25201443064864665</v>
      </c>
      <c r="U266" s="5">
        <v>41.457299999999996</v>
      </c>
      <c r="V266" s="5">
        <v>31.058399999999999</v>
      </c>
      <c r="W266" s="5">
        <f t="shared" si="114"/>
        <v>0.6939319681433348</v>
      </c>
      <c r="X266" s="5">
        <f t="shared" si="115"/>
        <v>0.42650217244428817</v>
      </c>
      <c r="Y266" s="5">
        <v>56.977699999999999</v>
      </c>
      <c r="Z266" s="5">
        <v>20.9452</v>
      </c>
      <c r="AA266" s="5">
        <f t="shared" si="116"/>
        <v>0.92280694935046215</v>
      </c>
      <c r="AB266" s="5">
        <f t="shared" si="117"/>
        <v>0.40434749034749035</v>
      </c>
      <c r="AC266" s="5">
        <v>56.977699999999999</v>
      </c>
      <c r="AD266" s="5">
        <v>21.542200000000001</v>
      </c>
      <c r="AE266" s="5">
        <f t="shared" si="118"/>
        <v>0.95985397770919534</v>
      </c>
      <c r="AF266" s="5">
        <f t="shared" si="119"/>
        <v>0.44069349971871324</v>
      </c>
      <c r="AG266" s="7"/>
      <c r="AH266" s="7"/>
      <c r="AI266" s="7"/>
      <c r="AJ266" s="7"/>
      <c r="AK266" s="5">
        <v>60.559399999999997</v>
      </c>
      <c r="AL266" s="5">
        <v>60.636699999999998</v>
      </c>
      <c r="AM266" s="5">
        <f t="shared" si="120"/>
        <v>0.939285509330132</v>
      </c>
      <c r="AN266" s="5">
        <f t="shared" si="121"/>
        <v>0.74860123456790117</v>
      </c>
      <c r="AO266" s="5">
        <v>49.814399999999999</v>
      </c>
      <c r="AP266" s="5">
        <v>28</v>
      </c>
      <c r="AQ266" s="5">
        <f t="shared" si="122"/>
        <v>1</v>
      </c>
      <c r="AR266" s="5">
        <f t="shared" si="123"/>
        <v>0.55732040349997214</v>
      </c>
      <c r="AS266" s="5">
        <v>49.814399999999999</v>
      </c>
      <c r="AT266" s="5">
        <v>13.988</v>
      </c>
      <c r="AU266" s="5">
        <f t="shared" si="124"/>
        <v>0.7305546063698265</v>
      </c>
      <c r="AV266" s="5">
        <f t="shared" si="125"/>
        <v>0.23531232546715922</v>
      </c>
    </row>
    <row r="267" spans="1:48" ht="20" customHeight="1" x14ac:dyDescent="0.15">
      <c r="A267" s="25">
        <v>40.416499999999999</v>
      </c>
      <c r="B267" s="4">
        <v>37.131599999999999</v>
      </c>
      <c r="C267" s="5">
        <f t="shared" si="106"/>
        <v>0.90721661054994396</v>
      </c>
      <c r="D267" s="5">
        <f t="shared" si="107"/>
        <v>0.47993547711647849</v>
      </c>
      <c r="E267" s="5">
        <v>40.416499999999999</v>
      </c>
      <c r="F267" s="5">
        <v>87.687899999999999</v>
      </c>
      <c r="G267" s="5">
        <f t="shared" si="108"/>
        <v>0.98507633662208016</v>
      </c>
      <c r="H267" s="5">
        <f t="shared" si="109"/>
        <v>0.94122489899488637</v>
      </c>
      <c r="I267" s="7"/>
      <c r="J267" s="7"/>
      <c r="K267" s="7"/>
      <c r="L267" s="7"/>
      <c r="M267" s="5">
        <v>41.614899999999999</v>
      </c>
      <c r="N267" s="5">
        <v>3.7738999999999998</v>
      </c>
      <c r="O267" s="5">
        <f t="shared" si="110"/>
        <v>0.68571423863538994</v>
      </c>
      <c r="P267" s="5">
        <f t="shared" si="111"/>
        <v>4.7368672085632377E-2</v>
      </c>
      <c r="Q267" s="5">
        <v>41.614899999999999</v>
      </c>
      <c r="R267" s="5">
        <v>25.388000000000002</v>
      </c>
      <c r="S267" s="5">
        <f t="shared" si="112"/>
        <v>0.85714315138607677</v>
      </c>
      <c r="T267" s="5">
        <f t="shared" si="113"/>
        <v>0.23246529685382558</v>
      </c>
      <c r="U267" s="5">
        <v>41.614899999999999</v>
      </c>
      <c r="V267" s="5">
        <v>30.046900000000001</v>
      </c>
      <c r="W267" s="5">
        <f t="shared" si="114"/>
        <v>0.69656995175971581</v>
      </c>
      <c r="X267" s="5">
        <f t="shared" si="115"/>
        <v>0.41261198661928117</v>
      </c>
      <c r="Y267" s="5">
        <v>57.194400000000002</v>
      </c>
      <c r="Z267" s="5">
        <v>21.4787</v>
      </c>
      <c r="AA267" s="5">
        <f t="shared" si="116"/>
        <v>0.92631660779445424</v>
      </c>
      <c r="AB267" s="5">
        <f t="shared" si="117"/>
        <v>0.41464671814671816</v>
      </c>
      <c r="AC267" s="5">
        <v>57.194400000000002</v>
      </c>
      <c r="AD267" s="5">
        <v>26.221399999999999</v>
      </c>
      <c r="AE267" s="5">
        <f t="shared" si="118"/>
        <v>0.96350453497931299</v>
      </c>
      <c r="AF267" s="5">
        <f t="shared" si="119"/>
        <v>0.5364169181199816</v>
      </c>
      <c r="AG267" s="7"/>
      <c r="AH267" s="7"/>
      <c r="AI267" s="7"/>
      <c r="AJ267" s="7"/>
      <c r="AK267" s="5">
        <v>60.789700000000003</v>
      </c>
      <c r="AL267" s="5">
        <v>63.318399999999997</v>
      </c>
      <c r="AM267" s="5">
        <f t="shared" si="120"/>
        <v>0.94285749737490676</v>
      </c>
      <c r="AN267" s="5">
        <f t="shared" si="121"/>
        <v>0.78170864197530865</v>
      </c>
      <c r="AO267" s="7"/>
      <c r="AP267" s="7"/>
      <c r="AQ267" s="7"/>
      <c r="AR267" s="7"/>
      <c r="AS267" s="5">
        <v>50.003900000000002</v>
      </c>
      <c r="AT267" s="5">
        <v>22.72</v>
      </c>
      <c r="AU267" s="5">
        <f t="shared" si="124"/>
        <v>0.73333372441414868</v>
      </c>
      <c r="AV267" s="5">
        <f t="shared" si="125"/>
        <v>0.38220589323805099</v>
      </c>
    </row>
    <row r="268" spans="1:48" ht="20" customHeight="1" x14ac:dyDescent="0.15">
      <c r="A268" s="25">
        <v>40.569600000000001</v>
      </c>
      <c r="B268" s="4">
        <v>41.6569</v>
      </c>
      <c r="C268" s="5">
        <f t="shared" si="106"/>
        <v>0.91065319865319871</v>
      </c>
      <c r="D268" s="5">
        <f t="shared" si="107"/>
        <v>0.53842614314205239</v>
      </c>
      <c r="E268" s="5">
        <v>40.569600000000001</v>
      </c>
      <c r="F268" s="5">
        <v>54.745899999999999</v>
      </c>
      <c r="G268" s="5">
        <f t="shared" si="108"/>
        <v>0.98880786179464197</v>
      </c>
      <c r="H268" s="5">
        <f t="shared" si="109"/>
        <v>0.58763186480556784</v>
      </c>
      <c r="I268" s="7"/>
      <c r="J268" s="7"/>
      <c r="K268" s="7"/>
      <c r="L268" s="7"/>
      <c r="M268" s="5">
        <v>41.772500000000001</v>
      </c>
      <c r="N268" s="5">
        <v>4.4637000000000002</v>
      </c>
      <c r="O268" s="5">
        <f t="shared" si="110"/>
        <v>0.68831111052524041</v>
      </c>
      <c r="P268" s="5">
        <f t="shared" si="111"/>
        <v>5.6026800283165229E-2</v>
      </c>
      <c r="Q268" s="5">
        <v>41.772500000000001</v>
      </c>
      <c r="R268" s="5">
        <v>24.055</v>
      </c>
      <c r="S268" s="5">
        <f t="shared" si="112"/>
        <v>0.8603892425855858</v>
      </c>
      <c r="T268" s="5">
        <f t="shared" si="113"/>
        <v>0.22025967842361643</v>
      </c>
      <c r="U268" s="5">
        <v>41.772500000000001</v>
      </c>
      <c r="V268" s="5">
        <v>22.113800000000001</v>
      </c>
      <c r="W268" s="5">
        <f t="shared" si="114"/>
        <v>0.69920793537609671</v>
      </c>
      <c r="X268" s="5">
        <f t="shared" si="115"/>
        <v>0.303672556892773</v>
      </c>
      <c r="Y268" s="5">
        <v>57.411000000000001</v>
      </c>
      <c r="Z268" s="5">
        <v>25.417999999999999</v>
      </c>
      <c r="AA268" s="5">
        <f t="shared" si="116"/>
        <v>0.92982464664525577</v>
      </c>
      <c r="AB268" s="5">
        <f t="shared" si="117"/>
        <v>0.49069498069498069</v>
      </c>
      <c r="AC268" s="5">
        <v>57.411000000000001</v>
      </c>
      <c r="AD268" s="5">
        <v>36.837899999999998</v>
      </c>
      <c r="AE268" s="5">
        <f t="shared" si="118"/>
        <v>0.96715340763601576</v>
      </c>
      <c r="AF268" s="5">
        <f t="shared" si="119"/>
        <v>0.75360098194650427</v>
      </c>
      <c r="AG268" s="7"/>
      <c r="AH268" s="7"/>
      <c r="AI268" s="7"/>
      <c r="AJ268" s="7"/>
      <c r="AK268" s="5">
        <v>61.0199</v>
      </c>
      <c r="AL268" s="5">
        <v>76.185000000000002</v>
      </c>
      <c r="AM268" s="5">
        <f t="shared" si="120"/>
        <v>0.94642793440446449</v>
      </c>
      <c r="AN268" s="5">
        <f t="shared" si="121"/>
        <v>0.94055555555555559</v>
      </c>
      <c r="AO268" s="7"/>
      <c r="AP268" s="7"/>
      <c r="AQ268" s="7"/>
      <c r="AR268" s="7"/>
      <c r="AS268" s="5">
        <v>50.193300000000001</v>
      </c>
      <c r="AT268" s="5">
        <v>22.074100000000001</v>
      </c>
      <c r="AU268" s="5">
        <f t="shared" si="124"/>
        <v>0.7361113759054132</v>
      </c>
      <c r="AV268" s="5">
        <f t="shared" si="125"/>
        <v>0.37134027763759075</v>
      </c>
    </row>
    <row r="269" spans="1:48" ht="20" customHeight="1" x14ac:dyDescent="0.15">
      <c r="A269" s="25">
        <v>40.722700000000003</v>
      </c>
      <c r="B269" s="4">
        <v>42.1693</v>
      </c>
      <c r="C269" s="5">
        <f t="shared" si="106"/>
        <v>0.91408978675645358</v>
      </c>
      <c r="D269" s="5">
        <f t="shared" si="107"/>
        <v>0.54504904488812544</v>
      </c>
      <c r="E269" s="5">
        <v>40.722700000000003</v>
      </c>
      <c r="F269" s="5">
        <v>42.231499999999997</v>
      </c>
      <c r="G269" s="5">
        <f t="shared" si="108"/>
        <v>0.99253938696720367</v>
      </c>
      <c r="H269" s="5">
        <f t="shared" si="109"/>
        <v>0.45330472416265577</v>
      </c>
      <c r="I269" s="7"/>
      <c r="J269" s="7"/>
      <c r="K269" s="7"/>
      <c r="L269" s="7"/>
      <c r="M269" s="5">
        <v>41.930199999999999</v>
      </c>
      <c r="N269" s="5">
        <v>4.7516999999999996</v>
      </c>
      <c r="O269" s="5">
        <f t="shared" si="110"/>
        <v>0.69090963017644225</v>
      </c>
      <c r="P269" s="5">
        <f t="shared" si="111"/>
        <v>5.9641675494660526E-2</v>
      </c>
      <c r="Q269" s="5">
        <v>41.930199999999999</v>
      </c>
      <c r="R269" s="5">
        <v>23.95</v>
      </c>
      <c r="S269" s="5">
        <f t="shared" si="112"/>
        <v>0.86363739348763247</v>
      </c>
      <c r="T269" s="5">
        <f t="shared" si="113"/>
        <v>0.21929824561403508</v>
      </c>
      <c r="U269" s="5">
        <v>41.930199999999999</v>
      </c>
      <c r="V269" s="5">
        <v>27.261099999999999</v>
      </c>
      <c r="W269" s="5">
        <f t="shared" si="114"/>
        <v>0.70184759283995002</v>
      </c>
      <c r="X269" s="5">
        <f t="shared" si="115"/>
        <v>0.37435664339505526</v>
      </c>
      <c r="Y269" s="5">
        <v>57.627699999999997</v>
      </c>
      <c r="Z269" s="5">
        <v>24.755600000000001</v>
      </c>
      <c r="AA269" s="5">
        <f t="shared" si="116"/>
        <v>0.93333430508924764</v>
      </c>
      <c r="AB269" s="5">
        <f t="shared" si="117"/>
        <v>0.47790733590733597</v>
      </c>
      <c r="AC269" s="5">
        <v>57.627699999999997</v>
      </c>
      <c r="AD269" s="5">
        <v>34.450000000000003</v>
      </c>
      <c r="AE269" s="5">
        <f t="shared" si="118"/>
        <v>0.9708039649061333</v>
      </c>
      <c r="AF269" s="5">
        <f t="shared" si="119"/>
        <v>0.70475118907584522</v>
      </c>
      <c r="AG269" s="7"/>
      <c r="AH269" s="7"/>
      <c r="AI269" s="7"/>
      <c r="AJ269" s="7"/>
      <c r="AK269" s="5">
        <v>61.2502</v>
      </c>
      <c r="AL269" s="5">
        <v>63.95</v>
      </c>
      <c r="AM269" s="5">
        <f t="shared" si="120"/>
        <v>0.94999992244923914</v>
      </c>
      <c r="AN269" s="5">
        <f t="shared" si="121"/>
        <v>0.78950617283950619</v>
      </c>
      <c r="AO269" s="7"/>
      <c r="AP269" s="7"/>
      <c r="AQ269" s="7"/>
      <c r="AR269" s="7"/>
      <c r="AS269" s="5">
        <v>50.3827</v>
      </c>
      <c r="AT269" s="5">
        <v>17.677800000000001</v>
      </c>
      <c r="AU269" s="5">
        <f t="shared" si="124"/>
        <v>0.73888902739667761</v>
      </c>
      <c r="AV269" s="5">
        <f t="shared" si="125"/>
        <v>0.29738377374487757</v>
      </c>
    </row>
    <row r="270" spans="1:48" ht="20" customHeight="1" x14ac:dyDescent="0.15">
      <c r="A270" s="25">
        <v>40.875799999999998</v>
      </c>
      <c r="B270" s="4">
        <v>49.453000000000003</v>
      </c>
      <c r="C270" s="5">
        <f t="shared" si="106"/>
        <v>0.91752637485970823</v>
      </c>
      <c r="D270" s="5">
        <f t="shared" si="107"/>
        <v>0.63919274014158323</v>
      </c>
      <c r="E270" s="5">
        <v>40.875799999999998</v>
      </c>
      <c r="F270" s="5">
        <v>21.497299999999999</v>
      </c>
      <c r="G270" s="5">
        <f t="shared" si="108"/>
        <v>0.99627091213976526</v>
      </c>
      <c r="H270" s="5">
        <f t="shared" si="109"/>
        <v>0.23074784572515444</v>
      </c>
      <c r="I270" s="7"/>
      <c r="J270" s="7"/>
      <c r="K270" s="7"/>
      <c r="L270" s="7"/>
      <c r="M270" s="5">
        <v>42.087800000000001</v>
      </c>
      <c r="N270" s="5">
        <v>6.1635</v>
      </c>
      <c r="O270" s="5">
        <f t="shared" si="110"/>
        <v>0.69350650206629272</v>
      </c>
      <c r="P270" s="5">
        <f t="shared" si="111"/>
        <v>7.7362095021011462E-2</v>
      </c>
      <c r="Q270" s="5">
        <v>42.087800000000001</v>
      </c>
      <c r="R270" s="5">
        <v>22.960999999999999</v>
      </c>
      <c r="S270" s="5">
        <f t="shared" si="112"/>
        <v>0.86688348468714149</v>
      </c>
      <c r="T270" s="5">
        <f t="shared" si="113"/>
        <v>0.21024246419807346</v>
      </c>
      <c r="U270" s="5">
        <v>42.087800000000001</v>
      </c>
      <c r="V270" s="5">
        <v>30.004300000000001</v>
      </c>
      <c r="W270" s="5">
        <f t="shared" si="114"/>
        <v>0.70448557645633103</v>
      </c>
      <c r="X270" s="5">
        <f t="shared" si="115"/>
        <v>0.4120269921396516</v>
      </c>
      <c r="Y270" s="5">
        <v>57.844299999999997</v>
      </c>
      <c r="Z270" s="5">
        <v>26.065899999999999</v>
      </c>
      <c r="AA270" s="5">
        <f t="shared" si="116"/>
        <v>0.93684234394004917</v>
      </c>
      <c r="AB270" s="5">
        <f t="shared" si="117"/>
        <v>0.50320270270270273</v>
      </c>
      <c r="AC270" s="5">
        <v>57.844299999999997</v>
      </c>
      <c r="AD270" s="5">
        <v>40.223799999999997</v>
      </c>
      <c r="AE270" s="5">
        <f t="shared" si="118"/>
        <v>0.97445283756283607</v>
      </c>
      <c r="AF270" s="5">
        <f t="shared" si="119"/>
        <v>0.82286707922057989</v>
      </c>
      <c r="AG270" s="7"/>
      <c r="AH270" s="7"/>
      <c r="AI270" s="7"/>
      <c r="AJ270" s="7"/>
      <c r="AK270" s="5">
        <v>61.480400000000003</v>
      </c>
      <c r="AL270" s="5">
        <v>65.736199999999997</v>
      </c>
      <c r="AM270" s="5">
        <f t="shared" si="120"/>
        <v>0.95357035947879687</v>
      </c>
      <c r="AN270" s="5">
        <f t="shared" si="121"/>
        <v>0.81155802469135796</v>
      </c>
      <c r="AO270" s="7"/>
      <c r="AP270" s="7"/>
      <c r="AQ270" s="7"/>
      <c r="AR270" s="7"/>
      <c r="AS270" s="5">
        <v>50.572099999999999</v>
      </c>
      <c r="AT270" s="5">
        <v>19.73</v>
      </c>
      <c r="AU270" s="5">
        <f t="shared" si="124"/>
        <v>0.74166667888794213</v>
      </c>
      <c r="AV270" s="5">
        <f t="shared" si="125"/>
        <v>0.33190679021068425</v>
      </c>
    </row>
    <row r="271" spans="1:48" ht="20" customHeight="1" x14ac:dyDescent="0.15">
      <c r="A271" s="25">
        <v>41.028799999999997</v>
      </c>
      <c r="B271" s="4">
        <v>48.490600000000001</v>
      </c>
      <c r="C271" s="5">
        <f t="shared" si="106"/>
        <v>0.92096071829405157</v>
      </c>
      <c r="D271" s="5">
        <f t="shared" si="107"/>
        <v>0.62675347269345549</v>
      </c>
      <c r="E271" s="5">
        <v>41.028799999999997</v>
      </c>
      <c r="F271" s="5">
        <v>15</v>
      </c>
      <c r="G271" s="5">
        <f t="shared" si="108"/>
        <v>1</v>
      </c>
      <c r="H271" s="5">
        <f t="shared" si="109"/>
        <v>0.16100708860542098</v>
      </c>
      <c r="I271" s="7"/>
      <c r="J271" s="7"/>
      <c r="K271" s="7"/>
      <c r="L271" s="7"/>
      <c r="M271" s="5">
        <v>42.245399999999997</v>
      </c>
      <c r="N271" s="5">
        <v>4.548</v>
      </c>
      <c r="O271" s="5">
        <f t="shared" si="110"/>
        <v>0.69610337395614308</v>
      </c>
      <c r="P271" s="5">
        <f t="shared" si="111"/>
        <v>5.7084904381529994E-2</v>
      </c>
      <c r="Q271" s="5">
        <v>42.245399999999997</v>
      </c>
      <c r="R271" s="5">
        <v>26.123000000000001</v>
      </c>
      <c r="S271" s="5">
        <f t="shared" si="112"/>
        <v>0.87012957588665041</v>
      </c>
      <c r="T271" s="5">
        <f t="shared" si="113"/>
        <v>0.23919532652089515</v>
      </c>
      <c r="U271" s="5">
        <v>42.245399999999997</v>
      </c>
      <c r="V271" s="5">
        <v>28.4148</v>
      </c>
      <c r="W271" s="5">
        <f t="shared" si="114"/>
        <v>0.70712356007271182</v>
      </c>
      <c r="X271" s="5">
        <f t="shared" si="115"/>
        <v>0.39019955727178346</v>
      </c>
      <c r="Y271" s="5">
        <v>58.061</v>
      </c>
      <c r="Z271" s="5">
        <v>38.980499999999999</v>
      </c>
      <c r="AA271" s="5">
        <f t="shared" si="116"/>
        <v>0.94035200238404126</v>
      </c>
      <c r="AB271" s="5">
        <f t="shared" si="117"/>
        <v>0.75251930501930508</v>
      </c>
      <c r="AC271" s="5">
        <v>58.061</v>
      </c>
      <c r="AD271" s="5">
        <v>39.144300000000001</v>
      </c>
      <c r="AE271" s="5">
        <f t="shared" si="118"/>
        <v>0.97810339483295372</v>
      </c>
      <c r="AF271" s="5">
        <f t="shared" si="119"/>
        <v>0.80078351148161409</v>
      </c>
      <c r="AG271" s="7"/>
      <c r="AH271" s="7"/>
      <c r="AI271" s="7"/>
      <c r="AJ271" s="7"/>
      <c r="AK271" s="5">
        <v>61.710700000000003</v>
      </c>
      <c r="AL271" s="5">
        <v>65.440799999999996</v>
      </c>
      <c r="AM271" s="5">
        <f t="shared" si="120"/>
        <v>0.95714234752357163</v>
      </c>
      <c r="AN271" s="5">
        <f t="shared" si="121"/>
        <v>0.80791111111111102</v>
      </c>
      <c r="AO271" s="7"/>
      <c r="AP271" s="7"/>
      <c r="AQ271" s="7"/>
      <c r="AR271" s="7"/>
      <c r="AS271" s="5">
        <v>50.761499999999998</v>
      </c>
      <c r="AT271" s="5">
        <v>19.191099999999999</v>
      </c>
      <c r="AU271" s="5">
        <f t="shared" si="124"/>
        <v>0.74444433037920654</v>
      </c>
      <c r="AV271" s="5">
        <f t="shared" si="125"/>
        <v>0.32284117595601936</v>
      </c>
    </row>
    <row r="272" spans="1:48" ht="20" customHeight="1" x14ac:dyDescent="0.15">
      <c r="A272" s="25">
        <v>41.181899999999999</v>
      </c>
      <c r="B272" s="4">
        <v>43.834899999999998</v>
      </c>
      <c r="C272" s="5">
        <f t="shared" si="106"/>
        <v>0.92439730639730644</v>
      </c>
      <c r="D272" s="5">
        <f t="shared" si="107"/>
        <v>0.56657735313999724</v>
      </c>
      <c r="E272" s="7"/>
      <c r="F272" s="7"/>
      <c r="G272" s="7"/>
      <c r="H272" s="7"/>
      <c r="I272" s="7"/>
      <c r="J272" s="7"/>
      <c r="K272" s="7"/>
      <c r="L272" s="7"/>
      <c r="M272" s="5">
        <v>42.403100000000002</v>
      </c>
      <c r="N272" s="5">
        <v>5</v>
      </c>
      <c r="O272" s="5">
        <f t="shared" si="110"/>
        <v>0.69870189360734503</v>
      </c>
      <c r="P272" s="5">
        <f t="shared" si="111"/>
        <v>6.2758250199571236E-2</v>
      </c>
      <c r="Q272" s="5">
        <v>42.403100000000002</v>
      </c>
      <c r="R272" s="5">
        <v>29.146000000000001</v>
      </c>
      <c r="S272" s="5">
        <f t="shared" si="112"/>
        <v>0.87337772678869718</v>
      </c>
      <c r="T272" s="5">
        <f t="shared" si="113"/>
        <v>0.26687543493389004</v>
      </c>
      <c r="U272" s="5">
        <v>42.403100000000002</v>
      </c>
      <c r="V272" s="5">
        <v>28.408100000000001</v>
      </c>
      <c r="W272" s="5">
        <f t="shared" si="114"/>
        <v>0.70976321753656524</v>
      </c>
      <c r="X272" s="5">
        <f t="shared" si="115"/>
        <v>0.39010755109775724</v>
      </c>
      <c r="Y272" s="5">
        <v>58.2776</v>
      </c>
      <c r="Z272" s="5">
        <v>30.351400000000002</v>
      </c>
      <c r="AA272" s="5">
        <f t="shared" si="116"/>
        <v>0.94386004123484268</v>
      </c>
      <c r="AB272" s="5">
        <f t="shared" si="117"/>
        <v>0.58593436293436296</v>
      </c>
      <c r="AC272" s="5">
        <v>58.2776</v>
      </c>
      <c r="AD272" s="5">
        <v>48.8825</v>
      </c>
      <c r="AE272" s="5">
        <f t="shared" si="118"/>
        <v>0.98175226748965649</v>
      </c>
      <c r="AF272" s="5">
        <f t="shared" si="119"/>
        <v>1</v>
      </c>
      <c r="AG272" s="7"/>
      <c r="AH272" s="7"/>
      <c r="AI272" s="7"/>
      <c r="AJ272" s="7"/>
      <c r="AK272" s="5">
        <v>61.941000000000003</v>
      </c>
      <c r="AL272" s="5">
        <v>70.444400000000002</v>
      </c>
      <c r="AM272" s="5">
        <f t="shared" si="120"/>
        <v>0.96071433556834629</v>
      </c>
      <c r="AN272" s="5">
        <f t="shared" si="121"/>
        <v>0.86968395061728399</v>
      </c>
      <c r="AO272" s="7"/>
      <c r="AP272" s="7"/>
      <c r="AQ272" s="7"/>
      <c r="AR272" s="7"/>
      <c r="AS272" s="5">
        <v>50.950899999999997</v>
      </c>
      <c r="AT272" s="5">
        <v>14.028499999999999</v>
      </c>
      <c r="AU272" s="5">
        <f t="shared" si="124"/>
        <v>0.74722198187047106</v>
      </c>
      <c r="AV272" s="5">
        <f t="shared" si="125"/>
        <v>0.23599363438776402</v>
      </c>
    </row>
    <row r="273" spans="1:48" ht="20" customHeight="1" x14ac:dyDescent="0.15">
      <c r="A273" s="25">
        <v>41.335000000000001</v>
      </c>
      <c r="B273" s="4">
        <v>46.097099999999998</v>
      </c>
      <c r="C273" s="5">
        <f t="shared" si="106"/>
        <v>0.9278338945005612</v>
      </c>
      <c r="D273" s="5">
        <f t="shared" si="107"/>
        <v>0.59581686978708215</v>
      </c>
      <c r="E273" s="7"/>
      <c r="F273" s="7"/>
      <c r="G273" s="7"/>
      <c r="H273" s="7"/>
      <c r="I273" s="7"/>
      <c r="J273" s="7"/>
      <c r="K273" s="7"/>
      <c r="L273" s="7"/>
      <c r="M273" s="5">
        <v>42.560699999999997</v>
      </c>
      <c r="N273" s="5">
        <v>5</v>
      </c>
      <c r="O273" s="5">
        <f t="shared" si="110"/>
        <v>0.7012987654971955</v>
      </c>
      <c r="P273" s="5">
        <f t="shared" si="111"/>
        <v>6.2758250199571236E-2</v>
      </c>
      <c r="Q273" s="5">
        <v>42.560699999999997</v>
      </c>
      <c r="R273" s="5">
        <v>28.074999999999999</v>
      </c>
      <c r="S273" s="5">
        <f t="shared" si="112"/>
        <v>0.8766238179882061</v>
      </c>
      <c r="T273" s="5">
        <f t="shared" si="113"/>
        <v>0.25706882027616013</v>
      </c>
      <c r="U273" s="5">
        <v>42.560699999999997</v>
      </c>
      <c r="V273" s="5">
        <v>30.110900000000001</v>
      </c>
      <c r="W273" s="5">
        <f t="shared" si="114"/>
        <v>0.71240120115294603</v>
      </c>
      <c r="X273" s="5">
        <f t="shared" si="115"/>
        <v>0.41349085156520354</v>
      </c>
      <c r="Y273" s="5">
        <v>58.494300000000003</v>
      </c>
      <c r="Z273" s="5">
        <v>38.988900000000001</v>
      </c>
      <c r="AA273" s="5">
        <f t="shared" si="116"/>
        <v>0.94736969967883478</v>
      </c>
      <c r="AB273" s="5">
        <f t="shared" si="117"/>
        <v>0.75268146718146722</v>
      </c>
      <c r="AC273" s="5">
        <v>58.494300000000003</v>
      </c>
      <c r="AD273" s="5">
        <v>41.7864</v>
      </c>
      <c r="AE273" s="5">
        <f t="shared" si="118"/>
        <v>0.98540282475977425</v>
      </c>
      <c r="AF273" s="5">
        <f t="shared" si="119"/>
        <v>0.85483352938168056</v>
      </c>
      <c r="AG273" s="7"/>
      <c r="AH273" s="7"/>
      <c r="AI273" s="7"/>
      <c r="AJ273" s="7"/>
      <c r="AK273" s="5">
        <v>62.171199999999999</v>
      </c>
      <c r="AL273" s="5">
        <v>68.438800000000001</v>
      </c>
      <c r="AM273" s="5">
        <f t="shared" si="120"/>
        <v>0.96428477259790391</v>
      </c>
      <c r="AN273" s="5">
        <f t="shared" si="121"/>
        <v>0.84492345679012348</v>
      </c>
      <c r="AO273" s="7"/>
      <c r="AP273" s="7"/>
      <c r="AQ273" s="7"/>
      <c r="AR273" s="7"/>
      <c r="AS273" s="5">
        <v>51.140300000000003</v>
      </c>
      <c r="AT273" s="5">
        <v>12.5</v>
      </c>
      <c r="AU273" s="5">
        <f t="shared" si="124"/>
        <v>0.74999963336173558</v>
      </c>
      <c r="AV273" s="5">
        <f t="shared" si="125"/>
        <v>0.21028053105086433</v>
      </c>
    </row>
    <row r="274" spans="1:48" ht="20" customHeight="1" x14ac:dyDescent="0.15">
      <c r="A274" s="25">
        <v>41.488100000000003</v>
      </c>
      <c r="B274" s="4">
        <v>50.172899999999998</v>
      </c>
      <c r="C274" s="5">
        <f t="shared" si="106"/>
        <v>0.93127048260381606</v>
      </c>
      <c r="D274" s="5">
        <f t="shared" si="107"/>
        <v>0.64849763273915917</v>
      </c>
      <c r="E274" s="7"/>
      <c r="F274" s="7"/>
      <c r="G274" s="7"/>
      <c r="H274" s="7"/>
      <c r="I274" s="7"/>
      <c r="J274" s="7"/>
      <c r="K274" s="7"/>
      <c r="L274" s="7"/>
      <c r="M274" s="5">
        <v>42.718299999999999</v>
      </c>
      <c r="N274" s="5">
        <v>6.4733000000000001</v>
      </c>
      <c r="O274" s="5">
        <f t="shared" si="110"/>
        <v>0.70389563738704597</v>
      </c>
      <c r="P274" s="5">
        <f t="shared" si="111"/>
        <v>8.1250596203376893E-2</v>
      </c>
      <c r="Q274" s="5">
        <v>42.718299999999999</v>
      </c>
      <c r="R274" s="5">
        <v>29.364000000000001</v>
      </c>
      <c r="S274" s="5">
        <f t="shared" si="112"/>
        <v>0.87986990918771513</v>
      </c>
      <c r="T274" s="5">
        <f t="shared" si="113"/>
        <v>0.26887155257663992</v>
      </c>
      <c r="U274" s="5">
        <v>42.718299999999999</v>
      </c>
      <c r="V274" s="5">
        <v>28.874400000000001</v>
      </c>
      <c r="W274" s="5">
        <f t="shared" si="114"/>
        <v>0.71503918476932704</v>
      </c>
      <c r="X274" s="5">
        <f t="shared" si="115"/>
        <v>0.39651090616468831</v>
      </c>
      <c r="Y274" s="5">
        <v>58.710900000000002</v>
      </c>
      <c r="Z274" s="5">
        <v>32.786000000000001</v>
      </c>
      <c r="AA274" s="5">
        <f t="shared" si="116"/>
        <v>0.9508777385296362</v>
      </c>
      <c r="AB274" s="5">
        <f t="shared" si="117"/>
        <v>0.632934362934363</v>
      </c>
      <c r="AC274" s="5">
        <v>58.710900000000002</v>
      </c>
      <c r="AD274" s="5">
        <v>25.3004</v>
      </c>
      <c r="AE274" s="5">
        <f t="shared" si="118"/>
        <v>0.98905169741647692</v>
      </c>
      <c r="AF274" s="5">
        <f t="shared" si="119"/>
        <v>0.51757581956732979</v>
      </c>
      <c r="AG274" s="7"/>
      <c r="AH274" s="7"/>
      <c r="AI274" s="7"/>
      <c r="AJ274" s="7"/>
      <c r="AK274" s="5">
        <v>62.401499999999999</v>
      </c>
      <c r="AL274" s="5">
        <v>73.454300000000003</v>
      </c>
      <c r="AM274" s="5">
        <f t="shared" si="120"/>
        <v>0.96785676064267867</v>
      </c>
      <c r="AN274" s="5">
        <f t="shared" si="121"/>
        <v>0.90684320987654321</v>
      </c>
      <c r="AO274" s="7"/>
      <c r="AP274" s="7"/>
      <c r="AQ274" s="7"/>
      <c r="AR274" s="7"/>
      <c r="AS274" s="5">
        <v>51.329700000000003</v>
      </c>
      <c r="AT274" s="5">
        <v>15.213699999999999</v>
      </c>
      <c r="AU274" s="5">
        <f t="shared" si="124"/>
        <v>0.75277728485300011</v>
      </c>
      <c r="AV274" s="5">
        <f t="shared" si="125"/>
        <v>0.25593159321988274</v>
      </c>
    </row>
    <row r="275" spans="1:48" ht="20" customHeight="1" x14ac:dyDescent="0.15">
      <c r="A275" s="25">
        <v>41.641199999999998</v>
      </c>
      <c r="B275" s="4">
        <v>53.808199999999999</v>
      </c>
      <c r="C275" s="5">
        <f t="shared" si="106"/>
        <v>0.93470707070707071</v>
      </c>
      <c r="D275" s="5">
        <f t="shared" si="107"/>
        <v>0.69548481993178046</v>
      </c>
      <c r="E275" s="7"/>
      <c r="F275" s="7"/>
      <c r="G275" s="7"/>
      <c r="H275" s="7"/>
      <c r="I275" s="7"/>
      <c r="J275" s="7"/>
      <c r="K275" s="7"/>
      <c r="L275" s="7"/>
      <c r="M275" s="5">
        <v>42.875999999999998</v>
      </c>
      <c r="N275" s="5">
        <v>6.6105</v>
      </c>
      <c r="O275" s="5">
        <f t="shared" si="110"/>
        <v>0.70649415703824781</v>
      </c>
      <c r="P275" s="5">
        <f t="shared" si="111"/>
        <v>8.2972682588853125E-2</v>
      </c>
      <c r="Q275" s="5">
        <v>42.875999999999998</v>
      </c>
      <c r="R275" s="5">
        <v>28.657</v>
      </c>
      <c r="S275" s="5">
        <f t="shared" si="112"/>
        <v>0.88311806008976179</v>
      </c>
      <c r="T275" s="5">
        <f t="shared" si="113"/>
        <v>0.2623979049921254</v>
      </c>
      <c r="U275" s="5">
        <v>42.875999999999998</v>
      </c>
      <c r="V275" s="5">
        <v>30.289300000000001</v>
      </c>
      <c r="W275" s="5">
        <f t="shared" si="114"/>
        <v>0.71767884223318024</v>
      </c>
      <c r="X275" s="5">
        <f t="shared" si="115"/>
        <v>0.41594068760196207</v>
      </c>
      <c r="Y275" s="5">
        <v>58.927599999999998</v>
      </c>
      <c r="Z275" s="5">
        <v>32.515300000000003</v>
      </c>
      <c r="AA275" s="5">
        <f t="shared" si="116"/>
        <v>0.95438739697362818</v>
      </c>
      <c r="AB275" s="5">
        <f t="shared" si="117"/>
        <v>0.62770849420849428</v>
      </c>
      <c r="AC275" s="5">
        <v>58.927599999999998</v>
      </c>
      <c r="AD275" s="5">
        <v>30.350300000000001</v>
      </c>
      <c r="AE275" s="5">
        <f t="shared" si="118"/>
        <v>0.99270225468659457</v>
      </c>
      <c r="AF275" s="5">
        <f t="shared" si="119"/>
        <v>0.62088272899299346</v>
      </c>
      <c r="AG275" s="7"/>
      <c r="AH275" s="7"/>
      <c r="AI275" s="7"/>
      <c r="AJ275" s="7"/>
      <c r="AK275" s="5">
        <v>62.631799999999998</v>
      </c>
      <c r="AL275" s="5">
        <v>66.751000000000005</v>
      </c>
      <c r="AM275" s="5">
        <f t="shared" si="120"/>
        <v>0.97142874868745333</v>
      </c>
      <c r="AN275" s="5">
        <f t="shared" si="121"/>
        <v>0.8240864197530865</v>
      </c>
      <c r="AO275" s="7"/>
      <c r="AP275" s="7"/>
      <c r="AQ275" s="7"/>
      <c r="AR275" s="7"/>
      <c r="AS275" s="5">
        <v>51.519100000000002</v>
      </c>
      <c r="AT275" s="5">
        <v>15.9407</v>
      </c>
      <c r="AU275" s="5">
        <f t="shared" si="124"/>
        <v>0.75555493634426452</v>
      </c>
      <c r="AV275" s="5">
        <f t="shared" si="125"/>
        <v>0.26816150890580104</v>
      </c>
    </row>
    <row r="276" spans="1:48" ht="20" customHeight="1" x14ac:dyDescent="0.15">
      <c r="A276" s="25">
        <v>41.7943</v>
      </c>
      <c r="B276" s="4">
        <v>57.037599999999998</v>
      </c>
      <c r="C276" s="5">
        <f t="shared" si="106"/>
        <v>0.93814365881032558</v>
      </c>
      <c r="D276" s="5">
        <f t="shared" si="107"/>
        <v>0.73722564526114831</v>
      </c>
      <c r="E276" s="7"/>
      <c r="F276" s="7"/>
      <c r="G276" s="7"/>
      <c r="H276" s="7"/>
      <c r="I276" s="7"/>
      <c r="J276" s="7"/>
      <c r="K276" s="7"/>
      <c r="L276" s="7"/>
      <c r="M276" s="5">
        <v>43.0336</v>
      </c>
      <c r="N276" s="5">
        <v>3.0964999999999998</v>
      </c>
      <c r="O276" s="5">
        <f t="shared" si="110"/>
        <v>0.70909102892809828</v>
      </c>
      <c r="P276" s="5">
        <f t="shared" si="111"/>
        <v>3.8866184348594464E-2</v>
      </c>
      <c r="Q276" s="5">
        <v>43.0336</v>
      </c>
      <c r="R276" s="5">
        <v>30.942</v>
      </c>
      <c r="S276" s="5">
        <f t="shared" si="112"/>
        <v>0.88636415128927082</v>
      </c>
      <c r="T276" s="5">
        <f t="shared" si="113"/>
        <v>0.28332051422920557</v>
      </c>
      <c r="U276" s="5">
        <v>43.0336</v>
      </c>
      <c r="V276" s="5">
        <v>35.408499999999997</v>
      </c>
      <c r="W276" s="5">
        <f t="shared" si="114"/>
        <v>0.72031682584956125</v>
      </c>
      <c r="X276" s="5">
        <f t="shared" si="115"/>
        <v>0.48623889746392523</v>
      </c>
      <c r="Y276" s="5">
        <v>59.144199999999998</v>
      </c>
      <c r="Z276" s="5">
        <v>32.0687</v>
      </c>
      <c r="AA276" s="5">
        <f t="shared" si="116"/>
        <v>0.9578954358244296</v>
      </c>
      <c r="AB276" s="5">
        <f t="shared" si="117"/>
        <v>0.61908687258687256</v>
      </c>
      <c r="AC276" s="5">
        <v>59.144199999999998</v>
      </c>
      <c r="AD276" s="5">
        <v>34.646299999999997</v>
      </c>
      <c r="AE276" s="5">
        <f t="shared" si="118"/>
        <v>0.99635112734329723</v>
      </c>
      <c r="AF276" s="5">
        <f t="shared" si="119"/>
        <v>0.70876694113435268</v>
      </c>
      <c r="AG276" s="7"/>
      <c r="AH276" s="7"/>
      <c r="AI276" s="7"/>
      <c r="AJ276" s="7"/>
      <c r="AK276" s="5">
        <v>62.862000000000002</v>
      </c>
      <c r="AL276" s="5">
        <v>57.524999999999999</v>
      </c>
      <c r="AM276" s="5">
        <f t="shared" si="120"/>
        <v>0.97499918571701105</v>
      </c>
      <c r="AN276" s="5">
        <f t="shared" si="121"/>
        <v>0.71018518518518514</v>
      </c>
      <c r="AO276" s="7"/>
      <c r="AP276" s="7"/>
      <c r="AQ276" s="7"/>
      <c r="AR276" s="7"/>
      <c r="AS276" s="5">
        <v>51.708500000000001</v>
      </c>
      <c r="AT276" s="5">
        <v>14.291700000000001</v>
      </c>
      <c r="AU276" s="5">
        <f t="shared" si="124"/>
        <v>0.75833258783552904</v>
      </c>
      <c r="AV276" s="5">
        <f t="shared" si="125"/>
        <v>0.24042130124957103</v>
      </c>
    </row>
    <row r="277" spans="1:48" ht="20" customHeight="1" x14ac:dyDescent="0.15">
      <c r="A277" s="25">
        <v>41.947400000000002</v>
      </c>
      <c r="B277" s="4">
        <v>60.855600000000003</v>
      </c>
      <c r="C277" s="5">
        <f t="shared" si="106"/>
        <v>0.94158024691358033</v>
      </c>
      <c r="D277" s="5">
        <f t="shared" si="107"/>
        <v>0.78657427692880377</v>
      </c>
      <c r="E277" s="7"/>
      <c r="F277" s="7"/>
      <c r="G277" s="7"/>
      <c r="H277" s="7"/>
      <c r="I277" s="7"/>
      <c r="J277" s="7"/>
      <c r="K277" s="7"/>
      <c r="L277" s="7"/>
      <c r="M277" s="5">
        <v>43.191200000000002</v>
      </c>
      <c r="N277" s="5">
        <v>4.0179</v>
      </c>
      <c r="O277" s="5">
        <f t="shared" si="110"/>
        <v>0.71168790081794875</v>
      </c>
      <c r="P277" s="5">
        <f t="shared" si="111"/>
        <v>5.0431274695371453E-2</v>
      </c>
      <c r="Q277" s="5">
        <v>43.191200000000002</v>
      </c>
      <c r="R277" s="5">
        <v>34.418999999999997</v>
      </c>
      <c r="S277" s="5">
        <f t="shared" si="112"/>
        <v>0.88961024248877985</v>
      </c>
      <c r="T277" s="5">
        <f t="shared" si="113"/>
        <v>0.3151576749807713</v>
      </c>
      <c r="U277" s="5">
        <v>43.191200000000002</v>
      </c>
      <c r="V277" s="5">
        <v>24.4345</v>
      </c>
      <c r="W277" s="5">
        <f t="shared" si="114"/>
        <v>0.72295480946594226</v>
      </c>
      <c r="X277" s="5">
        <f t="shared" si="115"/>
        <v>0.33554102376780387</v>
      </c>
      <c r="Y277" s="5">
        <v>59.360799999999998</v>
      </c>
      <c r="Z277" s="5">
        <v>26.1919</v>
      </c>
      <c r="AA277" s="5">
        <f t="shared" si="116"/>
        <v>0.96140347467523113</v>
      </c>
      <c r="AB277" s="5">
        <f t="shared" si="117"/>
        <v>0.50563513513513514</v>
      </c>
      <c r="AC277" s="5">
        <v>59.360799999999998</v>
      </c>
      <c r="AD277" s="5">
        <v>29</v>
      </c>
      <c r="AE277" s="5">
        <f t="shared" si="118"/>
        <v>1</v>
      </c>
      <c r="AF277" s="5">
        <f t="shared" si="119"/>
        <v>0.59325934639185807</v>
      </c>
      <c r="AG277" s="7"/>
      <c r="AH277" s="7"/>
      <c r="AI277" s="7"/>
      <c r="AJ277" s="7"/>
      <c r="AK277" s="5">
        <v>63.092300000000002</v>
      </c>
      <c r="AL277" s="5">
        <v>55.097999999999999</v>
      </c>
      <c r="AM277" s="5">
        <f t="shared" si="120"/>
        <v>0.97857117376178582</v>
      </c>
      <c r="AN277" s="5">
        <f t="shared" si="121"/>
        <v>0.68022222222222217</v>
      </c>
      <c r="AO277" s="7"/>
      <c r="AP277" s="7"/>
      <c r="AQ277" s="7"/>
      <c r="AR277" s="7"/>
      <c r="AS277" s="5">
        <v>51.8979</v>
      </c>
      <c r="AT277" s="5">
        <v>17.283000000000001</v>
      </c>
      <c r="AU277" s="5">
        <f t="shared" si="124"/>
        <v>0.76111023932679345</v>
      </c>
      <c r="AV277" s="5">
        <f t="shared" si="125"/>
        <v>0.29074227345216708</v>
      </c>
    </row>
    <row r="278" spans="1:48" ht="20" customHeight="1" x14ac:dyDescent="0.15">
      <c r="A278" s="25">
        <v>42.100499999999997</v>
      </c>
      <c r="B278" s="4">
        <v>60.000700000000002</v>
      </c>
      <c r="C278" s="5">
        <f t="shared" si="106"/>
        <v>0.94501683501683498</v>
      </c>
      <c r="D278" s="5">
        <f t="shared" si="107"/>
        <v>0.77552447462061136</v>
      </c>
      <c r="E278" s="7"/>
      <c r="F278" s="7"/>
      <c r="G278" s="7"/>
      <c r="H278" s="7"/>
      <c r="I278" s="7"/>
      <c r="J278" s="7"/>
      <c r="K278" s="7"/>
      <c r="L278" s="7"/>
      <c r="M278" s="5">
        <v>43.3489</v>
      </c>
      <c r="N278" s="5">
        <v>5.8776000000000002</v>
      </c>
      <c r="O278" s="5">
        <f t="shared" si="110"/>
        <v>0.71428642046915058</v>
      </c>
      <c r="P278" s="5">
        <f t="shared" si="111"/>
        <v>7.3773578274599988E-2</v>
      </c>
      <c r="Q278" s="5">
        <v>43.3489</v>
      </c>
      <c r="R278" s="5">
        <v>33.856999999999999</v>
      </c>
      <c r="S278" s="5">
        <f t="shared" si="112"/>
        <v>0.89285839339082651</v>
      </c>
      <c r="T278" s="5">
        <f t="shared" si="113"/>
        <v>0.31001172032377394</v>
      </c>
      <c r="U278" s="5">
        <v>43.3489</v>
      </c>
      <c r="V278" s="5">
        <v>27.626300000000001</v>
      </c>
      <c r="W278" s="5">
        <f t="shared" si="114"/>
        <v>0.72559446692979546</v>
      </c>
      <c r="X278" s="5">
        <f t="shared" si="115"/>
        <v>0.37937166649272464</v>
      </c>
      <c r="Y278" s="5">
        <v>59.577500000000001</v>
      </c>
      <c r="Z278" s="5">
        <v>29.0169</v>
      </c>
      <c r="AA278" s="5">
        <f t="shared" si="116"/>
        <v>0.96491313311922322</v>
      </c>
      <c r="AB278" s="5">
        <f t="shared" si="117"/>
        <v>0.56017181467181465</v>
      </c>
      <c r="AC278" s="7"/>
      <c r="AD278" s="7"/>
      <c r="AE278" s="7"/>
      <c r="AF278" s="7"/>
      <c r="AG278" s="7"/>
      <c r="AH278" s="7"/>
      <c r="AI278" s="7"/>
      <c r="AJ278" s="7"/>
      <c r="AK278" s="5">
        <v>63.322600000000001</v>
      </c>
      <c r="AL278" s="5">
        <v>70.591800000000006</v>
      </c>
      <c r="AM278" s="5">
        <f t="shared" si="120"/>
        <v>0.98214316180656047</v>
      </c>
      <c r="AN278" s="5">
        <f t="shared" si="121"/>
        <v>0.87150370370370378</v>
      </c>
      <c r="AO278" s="7"/>
      <c r="AP278" s="7"/>
      <c r="AQ278" s="7"/>
      <c r="AR278" s="7"/>
      <c r="AS278" s="5">
        <v>52.087299999999999</v>
      </c>
      <c r="AT278" s="5">
        <v>18.064800000000002</v>
      </c>
      <c r="AU278" s="5">
        <f t="shared" si="124"/>
        <v>0.76388789081805797</v>
      </c>
      <c r="AV278" s="5">
        <f t="shared" si="125"/>
        <v>0.30389405898621236</v>
      </c>
    </row>
    <row r="279" spans="1:48" ht="20" customHeight="1" x14ac:dyDescent="0.15">
      <c r="A279" s="25">
        <v>42.253599999999999</v>
      </c>
      <c r="B279" s="4">
        <v>60.436100000000003</v>
      </c>
      <c r="C279" s="5">
        <f t="shared" si="106"/>
        <v>0.94845342312008984</v>
      </c>
      <c r="D279" s="5">
        <f t="shared" si="107"/>
        <v>0.78115213156877716</v>
      </c>
      <c r="E279" s="7"/>
      <c r="F279" s="7"/>
      <c r="G279" s="7"/>
      <c r="H279" s="7"/>
      <c r="I279" s="7"/>
      <c r="J279" s="7"/>
      <c r="K279" s="7"/>
      <c r="L279" s="7"/>
      <c r="M279" s="5">
        <v>43.506500000000003</v>
      </c>
      <c r="N279" s="5">
        <v>6.2523</v>
      </c>
      <c r="O279" s="5">
        <f t="shared" si="110"/>
        <v>0.71688329235900106</v>
      </c>
      <c r="P279" s="5">
        <f t="shared" si="111"/>
        <v>7.8476681544555851E-2</v>
      </c>
      <c r="Q279" s="5">
        <v>43.506500000000003</v>
      </c>
      <c r="R279" s="5">
        <v>35.08</v>
      </c>
      <c r="S279" s="5">
        <f t="shared" si="112"/>
        <v>0.89610448459033554</v>
      </c>
      <c r="T279" s="5">
        <f t="shared" si="113"/>
        <v>0.32121012342965971</v>
      </c>
      <c r="U279" s="5">
        <v>43.506500000000003</v>
      </c>
      <c r="V279" s="5">
        <v>34.250700000000002</v>
      </c>
      <c r="W279" s="5">
        <f t="shared" si="114"/>
        <v>0.72823245054617647</v>
      </c>
      <c r="X279" s="5">
        <f t="shared" si="115"/>
        <v>0.47033968130159898</v>
      </c>
      <c r="Y279" s="5">
        <v>59.7941</v>
      </c>
      <c r="Z279" s="5">
        <v>35.458199999999998</v>
      </c>
      <c r="AA279" s="5">
        <f t="shared" si="116"/>
        <v>0.96842117197002464</v>
      </c>
      <c r="AB279" s="5">
        <f t="shared" si="117"/>
        <v>0.68452123552123556</v>
      </c>
      <c r="AC279" s="7"/>
      <c r="AD279" s="7"/>
      <c r="AE279" s="7"/>
      <c r="AF279" s="7"/>
      <c r="AG279" s="7"/>
      <c r="AH279" s="7"/>
      <c r="AI279" s="7"/>
      <c r="AJ279" s="7"/>
      <c r="AK279" s="5">
        <v>63.552799999999998</v>
      </c>
      <c r="AL279" s="5">
        <v>81</v>
      </c>
      <c r="AM279" s="5">
        <f t="shared" si="120"/>
        <v>0.98571359883611809</v>
      </c>
      <c r="AN279" s="5">
        <f t="shared" si="121"/>
        <v>1</v>
      </c>
      <c r="AO279" s="7"/>
      <c r="AP279" s="7"/>
      <c r="AQ279" s="7"/>
      <c r="AR279" s="7"/>
      <c r="AS279" s="5">
        <v>52.276800000000001</v>
      </c>
      <c r="AT279" s="5">
        <v>11.7333</v>
      </c>
      <c r="AU279" s="5">
        <f t="shared" si="124"/>
        <v>0.76666700886238015</v>
      </c>
      <c r="AV279" s="5">
        <f t="shared" si="125"/>
        <v>0.19738276439832853</v>
      </c>
    </row>
    <row r="280" spans="1:48" ht="20" customHeight="1" x14ac:dyDescent="0.15">
      <c r="A280" s="25">
        <v>42.406700000000001</v>
      </c>
      <c r="B280" s="4">
        <v>66.346199999999996</v>
      </c>
      <c r="C280" s="5">
        <f t="shared" si="106"/>
        <v>0.9518900112233446</v>
      </c>
      <c r="D280" s="5">
        <f t="shared" si="107"/>
        <v>0.85754169364814081</v>
      </c>
      <c r="E280" s="7"/>
      <c r="F280" s="7"/>
      <c r="G280" s="7"/>
      <c r="H280" s="7"/>
      <c r="I280" s="7"/>
      <c r="J280" s="7"/>
      <c r="K280" s="7"/>
      <c r="L280" s="7"/>
      <c r="M280" s="5">
        <v>43.664099999999998</v>
      </c>
      <c r="N280" s="5">
        <v>7.7939999999999996</v>
      </c>
      <c r="O280" s="5">
        <f t="shared" si="110"/>
        <v>0.71948016424885142</v>
      </c>
      <c r="P280" s="5">
        <f t="shared" si="111"/>
        <v>9.7827560411091641E-2</v>
      </c>
      <c r="Q280" s="5">
        <v>43.664099999999998</v>
      </c>
      <c r="R280" s="5">
        <v>38.094000000000001</v>
      </c>
      <c r="S280" s="5">
        <f t="shared" si="112"/>
        <v>0.89935057578984445</v>
      </c>
      <c r="T280" s="5">
        <f t="shared" si="113"/>
        <v>0.34880782331611909</v>
      </c>
      <c r="U280" s="5">
        <v>43.664099999999998</v>
      </c>
      <c r="V280" s="5">
        <v>25.455200000000001</v>
      </c>
      <c r="W280" s="5">
        <f t="shared" si="114"/>
        <v>0.73087043416255726</v>
      </c>
      <c r="X280" s="5">
        <f t="shared" si="115"/>
        <v>0.34955754642878722</v>
      </c>
      <c r="Y280" s="5">
        <v>60.010800000000003</v>
      </c>
      <c r="Z280" s="5">
        <v>40.333100000000002</v>
      </c>
      <c r="AA280" s="5">
        <f t="shared" si="116"/>
        <v>0.97193083041401673</v>
      </c>
      <c r="AB280" s="5">
        <f t="shared" si="117"/>
        <v>0.7786312741312742</v>
      </c>
      <c r="AC280" s="7"/>
      <c r="AD280" s="7"/>
      <c r="AE280" s="7"/>
      <c r="AF280" s="7"/>
      <c r="AG280" s="7"/>
      <c r="AH280" s="7"/>
      <c r="AI280" s="7"/>
      <c r="AJ280" s="7"/>
      <c r="AK280" s="5">
        <v>63.783099999999997</v>
      </c>
      <c r="AL280" s="5">
        <v>70.0321</v>
      </c>
      <c r="AM280" s="5">
        <f t="shared" si="120"/>
        <v>0.98928558688089285</v>
      </c>
      <c r="AN280" s="5">
        <f t="shared" si="121"/>
        <v>0.86459382716049382</v>
      </c>
      <c r="AO280" s="7"/>
      <c r="AP280" s="7"/>
      <c r="AQ280" s="7"/>
      <c r="AR280" s="7"/>
      <c r="AS280" s="5">
        <v>52.466200000000001</v>
      </c>
      <c r="AT280" s="5">
        <v>12.0624</v>
      </c>
      <c r="AU280" s="5">
        <f t="shared" si="124"/>
        <v>0.76944466035364456</v>
      </c>
      <c r="AV280" s="5">
        <f t="shared" si="125"/>
        <v>0.20291903021983568</v>
      </c>
    </row>
    <row r="281" spans="1:48" ht="20" customHeight="1" x14ac:dyDescent="0.15">
      <c r="A281" s="25">
        <v>42.559800000000003</v>
      </c>
      <c r="B281" s="4">
        <v>73.120400000000004</v>
      </c>
      <c r="C281" s="5">
        <f t="shared" si="106"/>
        <v>0.95532659932659947</v>
      </c>
      <c r="D281" s="5">
        <f t="shared" si="107"/>
        <v>0.94509997040116123</v>
      </c>
      <c r="E281" s="7"/>
      <c r="F281" s="7"/>
      <c r="G281" s="7"/>
      <c r="H281" s="7"/>
      <c r="I281" s="7"/>
      <c r="J281" s="7"/>
      <c r="K281" s="7"/>
      <c r="L281" s="7"/>
      <c r="M281" s="5">
        <v>43.8217</v>
      </c>
      <c r="N281" s="5">
        <v>8.6439000000000004</v>
      </c>
      <c r="O281" s="5">
        <f t="shared" si="110"/>
        <v>0.72207703613870189</v>
      </c>
      <c r="P281" s="5">
        <f t="shared" si="111"/>
        <v>0.10849520778001477</v>
      </c>
      <c r="Q281" s="5">
        <v>43.8217</v>
      </c>
      <c r="R281" s="5">
        <v>33.122</v>
      </c>
      <c r="S281" s="5">
        <f t="shared" si="112"/>
        <v>0.90259666698935337</v>
      </c>
      <c r="T281" s="5">
        <f t="shared" si="113"/>
        <v>0.30328169065670441</v>
      </c>
      <c r="U281" s="5">
        <v>43.8217</v>
      </c>
      <c r="V281" s="5">
        <v>28.2178</v>
      </c>
      <c r="W281" s="5">
        <f t="shared" si="114"/>
        <v>0.73350841777893827</v>
      </c>
      <c r="X281" s="5">
        <f t="shared" si="115"/>
        <v>0.38749430111011629</v>
      </c>
      <c r="Y281" s="5">
        <v>60.227400000000003</v>
      </c>
      <c r="Z281" s="5">
        <v>46.178400000000003</v>
      </c>
      <c r="AA281" s="5">
        <f t="shared" si="116"/>
        <v>0.97543886926481815</v>
      </c>
      <c r="AB281" s="5">
        <f t="shared" si="117"/>
        <v>0.89147490347490355</v>
      </c>
      <c r="AC281" s="7"/>
      <c r="AD281" s="7"/>
      <c r="AE281" s="7"/>
      <c r="AF281" s="7"/>
      <c r="AG281" s="7"/>
      <c r="AH281" s="7"/>
      <c r="AI281" s="7"/>
      <c r="AJ281" s="7"/>
      <c r="AK281" s="5">
        <v>64.013400000000004</v>
      </c>
      <c r="AL281" s="5">
        <v>61.851999999999997</v>
      </c>
      <c r="AM281" s="5">
        <f t="shared" si="120"/>
        <v>0.99285757492566762</v>
      </c>
      <c r="AN281" s="5">
        <f t="shared" si="121"/>
        <v>0.76360493827160492</v>
      </c>
      <c r="AO281" s="7"/>
      <c r="AP281" s="7"/>
      <c r="AQ281" s="7"/>
      <c r="AR281" s="7"/>
      <c r="AS281" s="5">
        <v>52.6556</v>
      </c>
      <c r="AT281" s="5">
        <v>15.2363</v>
      </c>
      <c r="AU281" s="5">
        <f t="shared" si="124"/>
        <v>0.77222231184490908</v>
      </c>
      <c r="AV281" s="5">
        <f t="shared" si="125"/>
        <v>0.25631178042002273</v>
      </c>
    </row>
    <row r="282" spans="1:48" ht="20" customHeight="1" x14ac:dyDescent="0.15">
      <c r="A282" s="25">
        <v>42.712899999999998</v>
      </c>
      <c r="B282" s="4">
        <v>64.496099999999998</v>
      </c>
      <c r="C282" s="5">
        <f t="shared" si="106"/>
        <v>0.95876318742985411</v>
      </c>
      <c r="D282" s="5">
        <f t="shared" si="107"/>
        <v>0.83362867545842645</v>
      </c>
      <c r="E282" s="7"/>
      <c r="F282" s="7"/>
      <c r="G282" s="7"/>
      <c r="H282" s="7"/>
      <c r="I282" s="7"/>
      <c r="J282" s="7"/>
      <c r="K282" s="7"/>
      <c r="L282" s="7"/>
      <c r="M282" s="5">
        <v>43.979399999999998</v>
      </c>
      <c r="N282" s="5">
        <v>11.759499999999999</v>
      </c>
      <c r="O282" s="5">
        <f t="shared" si="110"/>
        <v>0.72467555578990384</v>
      </c>
      <c r="P282" s="5">
        <f t="shared" si="111"/>
        <v>0.14760112864437158</v>
      </c>
      <c r="Q282" s="5">
        <v>43.979399999999998</v>
      </c>
      <c r="R282" s="5">
        <v>33.984999999999999</v>
      </c>
      <c r="S282" s="5">
        <f t="shared" si="112"/>
        <v>0.90584481789140014</v>
      </c>
      <c r="T282" s="5">
        <f t="shared" si="113"/>
        <v>0.31118375270116838</v>
      </c>
      <c r="U282" s="5">
        <v>43.979399999999998</v>
      </c>
      <c r="V282" s="5">
        <v>22.457100000000001</v>
      </c>
      <c r="W282" s="5">
        <f t="shared" si="114"/>
        <v>0.73614807524279147</v>
      </c>
      <c r="X282" s="5">
        <f t="shared" si="115"/>
        <v>0.30838684339175954</v>
      </c>
      <c r="Y282" s="5">
        <v>60.444099999999999</v>
      </c>
      <c r="Z282" s="5">
        <v>51.8</v>
      </c>
      <c r="AA282" s="5">
        <f t="shared" si="116"/>
        <v>0.97894852770881013</v>
      </c>
      <c r="AB282" s="5">
        <f t="shared" si="117"/>
        <v>1</v>
      </c>
      <c r="AC282" s="7"/>
      <c r="AD282" s="7"/>
      <c r="AE282" s="7"/>
      <c r="AF282" s="7"/>
      <c r="AG282" s="7"/>
      <c r="AH282" s="7"/>
      <c r="AI282" s="7"/>
      <c r="AJ282" s="7"/>
      <c r="AK282" s="5">
        <v>64.243600000000001</v>
      </c>
      <c r="AL282" s="5">
        <v>61.162799999999997</v>
      </c>
      <c r="AM282" s="5">
        <f t="shared" si="120"/>
        <v>0.99642801195522535</v>
      </c>
      <c r="AN282" s="5">
        <f t="shared" si="121"/>
        <v>0.75509629629629627</v>
      </c>
      <c r="AO282" s="7"/>
      <c r="AP282" s="7"/>
      <c r="AQ282" s="7"/>
      <c r="AR282" s="7"/>
      <c r="AS282" s="5">
        <v>52.844999999999999</v>
      </c>
      <c r="AT282" s="5">
        <v>15.695</v>
      </c>
      <c r="AU282" s="5">
        <f t="shared" si="124"/>
        <v>0.77499996333617349</v>
      </c>
      <c r="AV282" s="5">
        <f t="shared" si="125"/>
        <v>0.26402823478746523</v>
      </c>
    </row>
    <row r="283" spans="1:48" ht="20" customHeight="1" x14ac:dyDescent="0.15">
      <c r="A283" s="25">
        <v>42.866</v>
      </c>
      <c r="B283" s="4">
        <v>66.970399999999998</v>
      </c>
      <c r="C283" s="5">
        <f t="shared" si="106"/>
        <v>0.96219977553310887</v>
      </c>
      <c r="D283" s="5">
        <f t="shared" si="107"/>
        <v>0.86560963913974653</v>
      </c>
      <c r="E283" s="7"/>
      <c r="F283" s="7"/>
      <c r="G283" s="7"/>
      <c r="H283" s="7"/>
      <c r="I283" s="7"/>
      <c r="J283" s="7"/>
      <c r="K283" s="7"/>
      <c r="L283" s="7"/>
      <c r="M283" s="5">
        <v>44.137</v>
      </c>
      <c r="N283" s="5">
        <v>11.4215</v>
      </c>
      <c r="O283" s="5">
        <f t="shared" si="110"/>
        <v>0.72727242767975431</v>
      </c>
      <c r="P283" s="5">
        <f t="shared" si="111"/>
        <v>0.14335867093088056</v>
      </c>
      <c r="Q283" s="5">
        <v>44.137</v>
      </c>
      <c r="R283" s="5">
        <v>35.777000000000001</v>
      </c>
      <c r="S283" s="5">
        <f t="shared" si="112"/>
        <v>0.90909090909090917</v>
      </c>
      <c r="T283" s="5">
        <f t="shared" si="113"/>
        <v>0.3275922059846903</v>
      </c>
      <c r="U283" s="5">
        <v>44.137</v>
      </c>
      <c r="V283" s="5">
        <v>23.1553</v>
      </c>
      <c r="W283" s="5">
        <f t="shared" si="114"/>
        <v>0.73878605885917248</v>
      </c>
      <c r="X283" s="5">
        <f t="shared" si="115"/>
        <v>0.31797471066118105</v>
      </c>
      <c r="Y283" s="5">
        <v>60.660699999999999</v>
      </c>
      <c r="Z283" s="5">
        <v>47.1828</v>
      </c>
      <c r="AA283" s="5">
        <f t="shared" si="116"/>
        <v>0.98245656655961155</v>
      </c>
      <c r="AB283" s="5">
        <f t="shared" si="117"/>
        <v>0.91086486486486495</v>
      </c>
      <c r="AC283" s="7"/>
      <c r="AD283" s="7"/>
      <c r="AE283" s="7"/>
      <c r="AF283" s="7"/>
      <c r="AG283" s="7"/>
      <c r="AH283" s="7"/>
      <c r="AI283" s="7"/>
      <c r="AJ283" s="7"/>
      <c r="AK283" s="5">
        <v>64.4739</v>
      </c>
      <c r="AL283" s="5">
        <v>63</v>
      </c>
      <c r="AM283" s="5">
        <f t="shared" si="120"/>
        <v>1</v>
      </c>
      <c r="AN283" s="5">
        <f t="shared" si="121"/>
        <v>0.77777777777777779</v>
      </c>
      <c r="AO283" s="7"/>
      <c r="AP283" s="7"/>
      <c r="AQ283" s="7"/>
      <c r="AR283" s="7"/>
      <c r="AS283" s="5">
        <v>53.034399999999998</v>
      </c>
      <c r="AT283" s="5">
        <v>11.148099999999999</v>
      </c>
      <c r="AU283" s="5">
        <f t="shared" si="124"/>
        <v>0.77777761482743801</v>
      </c>
      <c r="AV283" s="5">
        <f t="shared" si="125"/>
        <v>0.18753827105665125</v>
      </c>
    </row>
    <row r="284" spans="1:48" ht="20" customHeight="1" x14ac:dyDescent="0.15">
      <c r="A284" s="25">
        <v>43.019100000000002</v>
      </c>
      <c r="B284" s="4">
        <v>68.135999999999996</v>
      </c>
      <c r="C284" s="5">
        <f t="shared" si="106"/>
        <v>0.96563636363636374</v>
      </c>
      <c r="D284" s="5">
        <f t="shared" si="107"/>
        <v>0.88067531883377981</v>
      </c>
      <c r="E284" s="7"/>
      <c r="F284" s="7"/>
      <c r="G284" s="7"/>
      <c r="H284" s="7"/>
      <c r="I284" s="7"/>
      <c r="J284" s="7"/>
      <c r="K284" s="7"/>
      <c r="L284" s="7"/>
      <c r="M284" s="5">
        <v>44.294600000000003</v>
      </c>
      <c r="N284" s="5">
        <v>14.658899999999999</v>
      </c>
      <c r="O284" s="5">
        <f t="shared" si="110"/>
        <v>0.72986929956960478</v>
      </c>
      <c r="P284" s="5">
        <f t="shared" si="111"/>
        <v>0.18399338277009894</v>
      </c>
      <c r="Q284" s="5">
        <v>44.294600000000003</v>
      </c>
      <c r="R284" s="5">
        <v>36.613999999999997</v>
      </c>
      <c r="S284" s="5">
        <f t="shared" si="112"/>
        <v>0.91233700029041809</v>
      </c>
      <c r="T284" s="5">
        <f t="shared" si="113"/>
        <v>0.33525619895249603</v>
      </c>
      <c r="U284" s="5">
        <v>44.294600000000003</v>
      </c>
      <c r="V284" s="5">
        <v>19.922899999999998</v>
      </c>
      <c r="W284" s="5">
        <f t="shared" si="114"/>
        <v>0.74142404247555349</v>
      </c>
      <c r="X284" s="5">
        <f t="shared" si="115"/>
        <v>0.27358653798619081</v>
      </c>
      <c r="Y284" s="5">
        <v>60.877400000000002</v>
      </c>
      <c r="Z284" s="5">
        <v>41.894100000000002</v>
      </c>
      <c r="AA284" s="5">
        <f t="shared" si="116"/>
        <v>0.98596622500360365</v>
      </c>
      <c r="AB284" s="5">
        <f t="shared" si="117"/>
        <v>0.8087664092664093</v>
      </c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5">
        <v>53.223799999999997</v>
      </c>
      <c r="AT284" s="5">
        <v>10.852399999999999</v>
      </c>
      <c r="AU284" s="5">
        <f t="shared" si="124"/>
        <v>0.78055526631870242</v>
      </c>
      <c r="AV284" s="5">
        <f t="shared" si="125"/>
        <v>0.18256387481411199</v>
      </c>
    </row>
    <row r="285" spans="1:48" ht="20" customHeight="1" x14ac:dyDescent="0.15">
      <c r="A285" s="25">
        <v>43.1721</v>
      </c>
      <c r="B285" s="4">
        <v>63.311999999999998</v>
      </c>
      <c r="C285" s="5">
        <f t="shared" si="106"/>
        <v>0.96907070707070719</v>
      </c>
      <c r="D285" s="5">
        <f t="shared" si="107"/>
        <v>0.81832387850775312</v>
      </c>
      <c r="E285" s="7"/>
      <c r="F285" s="7"/>
      <c r="G285" s="7"/>
      <c r="H285" s="7"/>
      <c r="I285" s="7"/>
      <c r="J285" s="7"/>
      <c r="K285" s="7"/>
      <c r="L285" s="7"/>
      <c r="M285" s="5">
        <v>44.452300000000001</v>
      </c>
      <c r="N285" s="5">
        <v>8.4258000000000006</v>
      </c>
      <c r="O285" s="5">
        <f t="shared" si="110"/>
        <v>0.73246781922080662</v>
      </c>
      <c r="P285" s="5">
        <f t="shared" si="111"/>
        <v>0.10575769290630947</v>
      </c>
      <c r="Q285" s="5">
        <v>44.452300000000001</v>
      </c>
      <c r="R285" s="5">
        <v>37.853000000000002</v>
      </c>
      <c r="S285" s="5">
        <f t="shared" si="112"/>
        <v>0.91558515119246486</v>
      </c>
      <c r="T285" s="5">
        <f t="shared" si="113"/>
        <v>0.34660110610555617</v>
      </c>
      <c r="U285" s="5">
        <v>44.452300000000001</v>
      </c>
      <c r="V285" s="5">
        <v>25.486999999999998</v>
      </c>
      <c r="W285" s="5">
        <f t="shared" si="114"/>
        <v>0.74406369993940669</v>
      </c>
      <c r="X285" s="5">
        <f t="shared" si="115"/>
        <v>0.34999423244879235</v>
      </c>
      <c r="Y285" s="5">
        <v>61.094000000000001</v>
      </c>
      <c r="Z285" s="5">
        <v>35.487000000000002</v>
      </c>
      <c r="AA285" s="5">
        <f t="shared" si="116"/>
        <v>0.98947426385440518</v>
      </c>
      <c r="AB285" s="5">
        <f t="shared" si="117"/>
        <v>0.68507722007722016</v>
      </c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5">
        <v>53.413200000000003</v>
      </c>
      <c r="AT285" s="5">
        <v>16.9467</v>
      </c>
      <c r="AU285" s="5">
        <f t="shared" si="124"/>
        <v>0.78333291780996706</v>
      </c>
      <c r="AV285" s="5">
        <f t="shared" si="125"/>
        <v>0.28508488604477461</v>
      </c>
    </row>
    <row r="286" spans="1:48" ht="20" customHeight="1" x14ac:dyDescent="0.15">
      <c r="A286" s="25">
        <v>43.325200000000002</v>
      </c>
      <c r="B286" s="4">
        <v>68.198800000000006</v>
      </c>
      <c r="C286" s="5">
        <f t="shared" si="106"/>
        <v>0.97250729517396195</v>
      </c>
      <c r="D286" s="5">
        <f t="shared" si="107"/>
        <v>0.88148702498064446</v>
      </c>
      <c r="E286" s="7"/>
      <c r="F286" s="7"/>
      <c r="G286" s="7"/>
      <c r="H286" s="7"/>
      <c r="I286" s="7"/>
      <c r="J286" s="7"/>
      <c r="K286" s="7"/>
      <c r="L286" s="7"/>
      <c r="M286" s="5">
        <v>44.609900000000003</v>
      </c>
      <c r="N286" s="5">
        <v>8.9044000000000008</v>
      </c>
      <c r="O286" s="5">
        <f t="shared" si="110"/>
        <v>0.73506469111065709</v>
      </c>
      <c r="P286" s="5">
        <f t="shared" si="111"/>
        <v>0.11176491261541244</v>
      </c>
      <c r="Q286" s="5">
        <v>44.609900000000003</v>
      </c>
      <c r="R286" s="5">
        <v>38.847999999999999</v>
      </c>
      <c r="S286" s="5">
        <f t="shared" si="112"/>
        <v>0.91883124239197389</v>
      </c>
      <c r="T286" s="5">
        <f t="shared" si="113"/>
        <v>0.35571182653920813</v>
      </c>
      <c r="U286" s="5">
        <v>44.609900000000003</v>
      </c>
      <c r="V286" s="5">
        <v>21.3307</v>
      </c>
      <c r="W286" s="5">
        <f t="shared" si="114"/>
        <v>0.7467016835557877</v>
      </c>
      <c r="X286" s="5">
        <f t="shared" si="115"/>
        <v>0.29291882034352634</v>
      </c>
      <c r="Y286" s="5">
        <v>61.310600000000001</v>
      </c>
      <c r="Z286" s="5">
        <v>29.040600000000001</v>
      </c>
      <c r="AA286" s="5">
        <f t="shared" si="116"/>
        <v>0.9929823027052066</v>
      </c>
      <c r="AB286" s="5">
        <f t="shared" si="117"/>
        <v>0.56062934362934369</v>
      </c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5">
        <v>53.602600000000002</v>
      </c>
      <c r="AT286" s="5">
        <v>20.285699999999999</v>
      </c>
      <c r="AU286" s="5">
        <f t="shared" si="124"/>
        <v>0.78611056930123147</v>
      </c>
      <c r="AV286" s="5">
        <f t="shared" si="125"/>
        <v>0.34125502149908143</v>
      </c>
    </row>
    <row r="287" spans="1:48" ht="20" customHeight="1" x14ac:dyDescent="0.15">
      <c r="A287" s="25">
        <v>43.478299999999997</v>
      </c>
      <c r="B287" s="4">
        <v>69.453400000000002</v>
      </c>
      <c r="C287" s="5">
        <f t="shared" si="106"/>
        <v>0.9759438832772166</v>
      </c>
      <c r="D287" s="5">
        <f t="shared" si="107"/>
        <v>0.897703052557973</v>
      </c>
      <c r="E287" s="7"/>
      <c r="F287" s="7"/>
      <c r="G287" s="7"/>
      <c r="H287" s="7"/>
      <c r="I287" s="7"/>
      <c r="J287" s="7"/>
      <c r="K287" s="7"/>
      <c r="L287" s="7"/>
      <c r="M287" s="5">
        <v>44.767499999999998</v>
      </c>
      <c r="N287" s="5">
        <v>6.8251999999999997</v>
      </c>
      <c r="O287" s="5">
        <f t="shared" si="110"/>
        <v>0.73766156300050745</v>
      </c>
      <c r="P287" s="5">
        <f t="shared" si="111"/>
        <v>8.5667521852422712E-2</v>
      </c>
      <c r="Q287" s="5">
        <v>44.767499999999998</v>
      </c>
      <c r="R287" s="5">
        <v>38.792000000000002</v>
      </c>
      <c r="S287" s="5">
        <f t="shared" si="112"/>
        <v>0.9220773335914827</v>
      </c>
      <c r="T287" s="5">
        <f t="shared" si="113"/>
        <v>0.3551990623740981</v>
      </c>
      <c r="U287" s="5">
        <v>44.767499999999998</v>
      </c>
      <c r="V287" s="5">
        <v>22.886399999999998</v>
      </c>
      <c r="W287" s="5">
        <f t="shared" si="114"/>
        <v>0.74933966717216849</v>
      </c>
      <c r="X287" s="5">
        <f t="shared" si="115"/>
        <v>0.31428210466182921</v>
      </c>
      <c r="Y287" s="5">
        <v>61.527299999999997</v>
      </c>
      <c r="Z287" s="5">
        <v>41.508800000000001</v>
      </c>
      <c r="AA287" s="5">
        <f t="shared" si="116"/>
        <v>0.99649196114919858</v>
      </c>
      <c r="AB287" s="5">
        <f t="shared" si="117"/>
        <v>0.80132818532818539</v>
      </c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5">
        <v>53.792000000000002</v>
      </c>
      <c r="AT287" s="5">
        <v>20.843</v>
      </c>
      <c r="AU287" s="5">
        <f t="shared" si="124"/>
        <v>0.78888822079249599</v>
      </c>
      <c r="AV287" s="5">
        <f t="shared" si="125"/>
        <v>0.35063016869545321</v>
      </c>
    </row>
    <row r="288" spans="1:48" ht="20" customHeight="1" x14ac:dyDescent="0.15">
      <c r="A288" s="25">
        <v>43.631399999999999</v>
      </c>
      <c r="B288" s="4">
        <v>77.367900000000006</v>
      </c>
      <c r="C288" s="5">
        <f t="shared" si="106"/>
        <v>0.97938047138047146</v>
      </c>
      <c r="D288" s="5">
        <f t="shared" si="107"/>
        <v>1</v>
      </c>
      <c r="E288" s="7"/>
      <c r="F288" s="7"/>
      <c r="G288" s="7"/>
      <c r="H288" s="7"/>
      <c r="I288" s="7"/>
      <c r="J288" s="7"/>
      <c r="K288" s="7"/>
      <c r="L288" s="7"/>
      <c r="M288" s="5">
        <v>44.925199999999997</v>
      </c>
      <c r="N288" s="5">
        <v>8.3899000000000008</v>
      </c>
      <c r="O288" s="5">
        <f t="shared" si="110"/>
        <v>0.74026008265170928</v>
      </c>
      <c r="P288" s="5">
        <f t="shared" si="111"/>
        <v>0.10530708866987655</v>
      </c>
      <c r="Q288" s="5">
        <v>44.925199999999997</v>
      </c>
      <c r="R288" s="5">
        <v>36.054000000000002</v>
      </c>
      <c r="S288" s="5">
        <f t="shared" si="112"/>
        <v>0.92532548449352936</v>
      </c>
      <c r="T288" s="5">
        <f t="shared" si="113"/>
        <v>0.33012855730139545</v>
      </c>
      <c r="U288" s="5">
        <v>44.925199999999997</v>
      </c>
      <c r="V288" s="5">
        <v>25.876000000000001</v>
      </c>
      <c r="W288" s="5">
        <f t="shared" si="114"/>
        <v>0.7519793246360218</v>
      </c>
      <c r="X288" s="5">
        <f t="shared" si="115"/>
        <v>0.35533608344822659</v>
      </c>
      <c r="Y288" s="5">
        <v>61.743899999999996</v>
      </c>
      <c r="Z288" s="5">
        <v>37</v>
      </c>
      <c r="AA288" s="5">
        <f t="shared" si="116"/>
        <v>1</v>
      </c>
      <c r="AB288" s="5">
        <f t="shared" si="117"/>
        <v>0.7142857142857143</v>
      </c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5">
        <v>53.981400000000001</v>
      </c>
      <c r="AT288" s="5">
        <v>15.083299999999999</v>
      </c>
      <c r="AU288" s="5">
        <f t="shared" si="124"/>
        <v>0.7916658722837604</v>
      </c>
      <c r="AV288" s="5">
        <f t="shared" si="125"/>
        <v>0.25373794671996014</v>
      </c>
    </row>
    <row r="289" spans="1:48" ht="20" customHeight="1" x14ac:dyDescent="0.15">
      <c r="A289" s="25">
        <v>43.784500000000001</v>
      </c>
      <c r="B289" s="4">
        <v>74.118300000000005</v>
      </c>
      <c r="C289" s="5">
        <f t="shared" si="106"/>
        <v>0.98281705948372622</v>
      </c>
      <c r="D289" s="5">
        <f t="shared" si="107"/>
        <v>0.9579980844768955</v>
      </c>
      <c r="E289" s="7"/>
      <c r="F289" s="7"/>
      <c r="G289" s="7"/>
      <c r="H289" s="7"/>
      <c r="I289" s="7"/>
      <c r="J289" s="7"/>
      <c r="K289" s="7"/>
      <c r="L289" s="7"/>
      <c r="M289" s="5">
        <v>45.082799999999999</v>
      </c>
      <c r="N289" s="5">
        <v>10.2212</v>
      </c>
      <c r="O289" s="5">
        <f t="shared" si="110"/>
        <v>0.74285695454155976</v>
      </c>
      <c r="P289" s="5">
        <f t="shared" si="111"/>
        <v>0.12829292538797149</v>
      </c>
      <c r="Q289" s="5">
        <v>45.082799999999999</v>
      </c>
      <c r="R289" s="5">
        <v>39.591999999999999</v>
      </c>
      <c r="S289" s="5">
        <f t="shared" si="112"/>
        <v>0.92857157569303839</v>
      </c>
      <c r="T289" s="5">
        <f t="shared" si="113"/>
        <v>0.36252426473281324</v>
      </c>
      <c r="U289" s="5">
        <v>45.082799999999999</v>
      </c>
      <c r="V289" s="5">
        <v>19.8215</v>
      </c>
      <c r="W289" s="5">
        <f t="shared" si="114"/>
        <v>0.7546173082524027</v>
      </c>
      <c r="X289" s="5">
        <f t="shared" si="115"/>
        <v>0.27219408633749509</v>
      </c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5">
        <v>54.1708</v>
      </c>
      <c r="AT289" s="5">
        <v>16.1815</v>
      </c>
      <c r="AU289" s="5">
        <f t="shared" si="124"/>
        <v>0.79444352377502492</v>
      </c>
      <c r="AV289" s="5">
        <f t="shared" si="125"/>
        <v>0.27221235305596492</v>
      </c>
    </row>
    <row r="290" spans="1:48" ht="20" customHeight="1" x14ac:dyDescent="0.15">
      <c r="A290" s="25">
        <v>43.937600000000003</v>
      </c>
      <c r="B290" s="4">
        <v>49.990299999999998</v>
      </c>
      <c r="C290" s="5">
        <f t="shared" si="106"/>
        <v>0.98625364758698109</v>
      </c>
      <c r="D290" s="5">
        <f t="shared" si="107"/>
        <v>0.64613748078983657</v>
      </c>
      <c r="E290" s="7"/>
      <c r="F290" s="7"/>
      <c r="G290" s="7"/>
      <c r="H290" s="7"/>
      <c r="I290" s="7"/>
      <c r="J290" s="7"/>
      <c r="K290" s="7"/>
      <c r="L290" s="7"/>
      <c r="M290" s="5">
        <v>45.240400000000001</v>
      </c>
      <c r="N290" s="5">
        <v>12.5524</v>
      </c>
      <c r="O290" s="5">
        <f t="shared" si="110"/>
        <v>0.74545382643141034</v>
      </c>
      <c r="P290" s="5">
        <f t="shared" si="111"/>
        <v>0.15755333196101959</v>
      </c>
      <c r="Q290" s="5">
        <v>45.240400000000001</v>
      </c>
      <c r="R290" s="5">
        <v>38.933999999999997</v>
      </c>
      <c r="S290" s="5">
        <f t="shared" si="112"/>
        <v>0.93181766689254741</v>
      </c>
      <c r="T290" s="5">
        <f t="shared" si="113"/>
        <v>0.35649928579277002</v>
      </c>
      <c r="U290" s="5">
        <v>45.240400000000001</v>
      </c>
      <c r="V290" s="5">
        <v>13.9336</v>
      </c>
      <c r="W290" s="5">
        <f t="shared" si="114"/>
        <v>0.75725529186878371</v>
      </c>
      <c r="X290" s="5">
        <f t="shared" si="115"/>
        <v>0.19133988453911771</v>
      </c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5">
        <v>54.360199999999999</v>
      </c>
      <c r="AT290" s="5">
        <v>18.523499999999999</v>
      </c>
      <c r="AU290" s="5">
        <f t="shared" si="124"/>
        <v>0.79722117526628933</v>
      </c>
      <c r="AV290" s="5">
        <f t="shared" si="125"/>
        <v>0.31161051335365481</v>
      </c>
    </row>
    <row r="291" spans="1:48" ht="20" customHeight="1" x14ac:dyDescent="0.15">
      <c r="A291" s="25">
        <v>44.090699999999998</v>
      </c>
      <c r="B291" s="4">
        <v>42.132899999999999</v>
      </c>
      <c r="C291" s="5">
        <f t="shared" si="106"/>
        <v>0.98969023569023573</v>
      </c>
      <c r="D291" s="5">
        <f t="shared" si="107"/>
        <v>0.54457856552911477</v>
      </c>
      <c r="E291" s="7"/>
      <c r="F291" s="7"/>
      <c r="G291" s="7"/>
      <c r="H291" s="7"/>
      <c r="I291" s="7"/>
      <c r="J291" s="7"/>
      <c r="K291" s="7"/>
      <c r="L291" s="7"/>
      <c r="M291" s="5">
        <v>45.398099999999999</v>
      </c>
      <c r="N291" s="5">
        <v>17.586400000000001</v>
      </c>
      <c r="O291" s="5">
        <f t="shared" si="110"/>
        <v>0.74805234608261217</v>
      </c>
      <c r="P291" s="5">
        <f t="shared" si="111"/>
        <v>0.22073833826194794</v>
      </c>
      <c r="Q291" s="5">
        <v>45.398099999999999</v>
      </c>
      <c r="R291" s="5">
        <v>39.802</v>
      </c>
      <c r="S291" s="5">
        <f t="shared" si="112"/>
        <v>0.93506581779459408</v>
      </c>
      <c r="T291" s="5">
        <f t="shared" si="113"/>
        <v>0.36444713035197596</v>
      </c>
      <c r="U291" s="5">
        <v>45.398099999999999</v>
      </c>
      <c r="V291" s="5">
        <v>13.371</v>
      </c>
      <c r="W291" s="5">
        <f t="shared" si="114"/>
        <v>0.75989494933263702</v>
      </c>
      <c r="X291" s="5">
        <f t="shared" si="115"/>
        <v>0.18361411237386915</v>
      </c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5">
        <v>54.549700000000001</v>
      </c>
      <c r="AT291" s="5">
        <v>17.559999999999999</v>
      </c>
      <c r="AU291" s="5">
        <f t="shared" si="124"/>
        <v>0.80000029331061151</v>
      </c>
      <c r="AV291" s="5">
        <f t="shared" si="125"/>
        <v>0.29540209002025419</v>
      </c>
    </row>
    <row r="292" spans="1:48" ht="20" customHeight="1" x14ac:dyDescent="0.15">
      <c r="A292" s="25">
        <v>44.2438</v>
      </c>
      <c r="B292" s="4">
        <v>34.843800000000002</v>
      </c>
      <c r="C292" s="5">
        <f t="shared" si="106"/>
        <v>0.99312682379349049</v>
      </c>
      <c r="D292" s="5">
        <f t="shared" si="107"/>
        <v>0.45036507388723229</v>
      </c>
      <c r="E292" s="7"/>
      <c r="F292" s="7"/>
      <c r="G292" s="7"/>
      <c r="H292" s="7"/>
      <c r="I292" s="7"/>
      <c r="J292" s="7"/>
      <c r="K292" s="7"/>
      <c r="L292" s="7"/>
      <c r="M292" s="5">
        <v>45.555700000000002</v>
      </c>
      <c r="N292" s="5">
        <v>15.020899999999999</v>
      </c>
      <c r="O292" s="5">
        <f t="shared" si="110"/>
        <v>0.75064921797246265</v>
      </c>
      <c r="P292" s="5">
        <f t="shared" si="111"/>
        <v>0.18853708008454789</v>
      </c>
      <c r="Q292" s="5">
        <v>45.555700000000002</v>
      </c>
      <c r="R292" s="5">
        <v>43.487000000000002</v>
      </c>
      <c r="S292" s="5">
        <f t="shared" si="112"/>
        <v>0.93831190899410311</v>
      </c>
      <c r="T292" s="5">
        <f t="shared" si="113"/>
        <v>0.39818884371680768</v>
      </c>
      <c r="U292" s="5">
        <v>45.555700000000002</v>
      </c>
      <c r="V292" s="5">
        <v>10.1088</v>
      </c>
      <c r="W292" s="5">
        <f t="shared" si="114"/>
        <v>0.76253293294901792</v>
      </c>
      <c r="X292" s="5">
        <f t="shared" si="115"/>
        <v>0.1388167182084338</v>
      </c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5">
        <v>54.739100000000001</v>
      </c>
      <c r="AT292" s="5">
        <v>15.491300000000001</v>
      </c>
      <c r="AU292" s="5">
        <f t="shared" si="124"/>
        <v>0.80277794480187603</v>
      </c>
      <c r="AV292" s="5">
        <f t="shared" si="125"/>
        <v>0.26060150325346038</v>
      </c>
    </row>
    <row r="293" spans="1:48" ht="20" customHeight="1" x14ac:dyDescent="0.15">
      <c r="A293" s="25">
        <v>44.396900000000002</v>
      </c>
      <c r="B293" s="4">
        <v>21.3096</v>
      </c>
      <c r="C293" s="5">
        <f t="shared" si="106"/>
        <v>0.99656341189674535</v>
      </c>
      <c r="D293" s="5">
        <f t="shared" si="107"/>
        <v>0.27543205903223428</v>
      </c>
      <c r="E293" s="7"/>
      <c r="F293" s="7"/>
      <c r="G293" s="7"/>
      <c r="H293" s="7"/>
      <c r="I293" s="7"/>
      <c r="J293" s="7"/>
      <c r="K293" s="7"/>
      <c r="L293" s="7"/>
      <c r="M293" s="5">
        <v>45.713299999999997</v>
      </c>
      <c r="N293" s="5">
        <v>11.8254</v>
      </c>
      <c r="O293" s="5">
        <f t="shared" si="110"/>
        <v>0.75324608986231301</v>
      </c>
      <c r="P293" s="5">
        <f t="shared" si="111"/>
        <v>0.14842828238200195</v>
      </c>
      <c r="Q293" s="5">
        <v>45.713299999999997</v>
      </c>
      <c r="R293" s="5">
        <v>45.511000000000003</v>
      </c>
      <c r="S293" s="5">
        <f t="shared" si="112"/>
        <v>0.94155800019361202</v>
      </c>
      <c r="T293" s="5">
        <f t="shared" si="113"/>
        <v>0.41672160568435707</v>
      </c>
      <c r="U293" s="5">
        <v>45.713299999999997</v>
      </c>
      <c r="V293" s="5">
        <v>13.0867</v>
      </c>
      <c r="W293" s="5">
        <f t="shared" si="114"/>
        <v>0.76517091656539882</v>
      </c>
      <c r="X293" s="5">
        <f t="shared" si="115"/>
        <v>0.17971002949690473</v>
      </c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5">
        <v>54.9285</v>
      </c>
      <c r="AT293" s="5">
        <v>15.6111</v>
      </c>
      <c r="AU293" s="5">
        <f t="shared" si="124"/>
        <v>0.80555559629314044</v>
      </c>
      <c r="AV293" s="5">
        <f t="shared" si="125"/>
        <v>0.26261683186305185</v>
      </c>
    </row>
    <row r="294" spans="1:48" ht="20" customHeight="1" x14ac:dyDescent="0.15">
      <c r="A294" s="25">
        <v>44.55</v>
      </c>
      <c r="B294" s="4">
        <v>15</v>
      </c>
      <c r="C294" s="5">
        <f t="shared" si="106"/>
        <v>1</v>
      </c>
      <c r="D294" s="5">
        <f t="shared" si="107"/>
        <v>0.19387885673515759</v>
      </c>
      <c r="E294" s="7"/>
      <c r="F294" s="7"/>
      <c r="G294" s="7"/>
      <c r="H294" s="7"/>
      <c r="I294" s="7"/>
      <c r="J294" s="7"/>
      <c r="K294" s="7"/>
      <c r="L294" s="7"/>
      <c r="M294" s="5">
        <v>45.871000000000002</v>
      </c>
      <c r="N294" s="5">
        <v>11.7775</v>
      </c>
      <c r="O294" s="5">
        <f t="shared" si="110"/>
        <v>0.75584460951351495</v>
      </c>
      <c r="P294" s="5">
        <f t="shared" si="111"/>
        <v>0.14782705834509005</v>
      </c>
      <c r="Q294" s="5">
        <v>45.871000000000002</v>
      </c>
      <c r="R294" s="5">
        <v>43.137999999999998</v>
      </c>
      <c r="S294" s="5">
        <f t="shared" si="112"/>
        <v>0.9448061510956588</v>
      </c>
      <c r="T294" s="5">
        <f t="shared" si="113"/>
        <v>0.39499322418781818</v>
      </c>
      <c r="U294" s="5">
        <v>45.871000000000002</v>
      </c>
      <c r="V294" s="5">
        <v>13.267899999999999</v>
      </c>
      <c r="W294" s="5">
        <f t="shared" si="114"/>
        <v>0.76781057402925212</v>
      </c>
      <c r="X294" s="5">
        <f t="shared" si="115"/>
        <v>0.18219831587504734</v>
      </c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5">
        <v>55.117899999999999</v>
      </c>
      <c r="AT294" s="5">
        <v>12.775</v>
      </c>
      <c r="AU294" s="5">
        <f t="shared" si="124"/>
        <v>0.80833324778440496</v>
      </c>
      <c r="AV294" s="5">
        <f t="shared" si="125"/>
        <v>0.21490670273398335</v>
      </c>
    </row>
    <row r="295" spans="1:48" ht="20" customHeight="1" x14ac:dyDescent="0.15">
      <c r="A295" s="26"/>
      <c r="B295" s="6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5">
        <v>46.028599999999997</v>
      </c>
      <c r="N295" s="5">
        <v>11.292</v>
      </c>
      <c r="O295" s="5">
        <f t="shared" si="110"/>
        <v>0.75844148140336531</v>
      </c>
      <c r="P295" s="5">
        <f t="shared" si="111"/>
        <v>0.14173323225071169</v>
      </c>
      <c r="Q295" s="5">
        <v>46.028599999999997</v>
      </c>
      <c r="R295" s="5">
        <v>45.298999999999999</v>
      </c>
      <c r="S295" s="5">
        <f t="shared" si="112"/>
        <v>0.94805224229516771</v>
      </c>
      <c r="T295" s="5">
        <f t="shared" si="113"/>
        <v>0.41478042705929752</v>
      </c>
      <c r="U295" s="5">
        <v>46.028599999999997</v>
      </c>
      <c r="V295" s="5">
        <v>11.1557</v>
      </c>
      <c r="W295" s="5">
        <f t="shared" si="114"/>
        <v>0.77044855764563303</v>
      </c>
      <c r="X295" s="5">
        <f t="shared" si="115"/>
        <v>0.15319302620665409</v>
      </c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5">
        <v>55.307299999999998</v>
      </c>
      <c r="AT295" s="5">
        <v>17.405899999999999</v>
      </c>
      <c r="AU295" s="5">
        <f t="shared" si="124"/>
        <v>0.81111089927566937</v>
      </c>
      <c r="AV295" s="5">
        <f t="shared" si="125"/>
        <v>0.29280975163345913</v>
      </c>
    </row>
    <row r="296" spans="1:48" ht="20" customHeight="1" x14ac:dyDescent="0.15">
      <c r="A296" s="26"/>
      <c r="B296" s="6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5">
        <v>46.186199999999999</v>
      </c>
      <c r="N296" s="5">
        <v>8.9460999999999995</v>
      </c>
      <c r="O296" s="5">
        <f t="shared" si="110"/>
        <v>0.76103835329321579</v>
      </c>
      <c r="P296" s="5">
        <f t="shared" si="111"/>
        <v>0.11228831642207684</v>
      </c>
      <c r="Q296" s="5">
        <v>46.186199999999999</v>
      </c>
      <c r="R296" s="5">
        <v>44.981999999999999</v>
      </c>
      <c r="S296" s="5">
        <f t="shared" si="112"/>
        <v>0.95129833349467674</v>
      </c>
      <c r="T296" s="5">
        <f t="shared" si="113"/>
        <v>0.41187781562465664</v>
      </c>
      <c r="U296" s="5">
        <v>46.186199999999999</v>
      </c>
      <c r="V296" s="5">
        <v>14.622199999999999</v>
      </c>
      <c r="W296" s="5">
        <f t="shared" si="114"/>
        <v>0.77308654126201404</v>
      </c>
      <c r="X296" s="5">
        <f t="shared" si="115"/>
        <v>0.20079592206665089</v>
      </c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5">
        <v>55.496699999999997</v>
      </c>
      <c r="AT296" s="5">
        <v>19.136299999999999</v>
      </c>
      <c r="AU296" s="5">
        <f t="shared" si="124"/>
        <v>0.81388855076693389</v>
      </c>
      <c r="AV296" s="5">
        <f t="shared" si="125"/>
        <v>0.32191930610789238</v>
      </c>
    </row>
    <row r="297" spans="1:48" ht="20" customHeight="1" x14ac:dyDescent="0.15">
      <c r="A297" s="26"/>
      <c r="B297" s="6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5">
        <v>46.343899999999998</v>
      </c>
      <c r="N297" s="5">
        <v>8.8053000000000008</v>
      </c>
      <c r="O297" s="5">
        <f t="shared" si="110"/>
        <v>0.76363687294441762</v>
      </c>
      <c r="P297" s="5">
        <f t="shared" si="111"/>
        <v>0.11052104409645692</v>
      </c>
      <c r="Q297" s="5">
        <v>46.343899999999998</v>
      </c>
      <c r="R297" s="5">
        <v>48.612000000000002</v>
      </c>
      <c r="S297" s="5">
        <f t="shared" si="112"/>
        <v>0.9545464843967234</v>
      </c>
      <c r="T297" s="5">
        <f t="shared" si="113"/>
        <v>0.44511592132732669</v>
      </c>
      <c r="U297" s="5">
        <v>46.343899999999998</v>
      </c>
      <c r="V297" s="5">
        <v>22.016200000000001</v>
      </c>
      <c r="W297" s="5">
        <f t="shared" si="114"/>
        <v>0.77572619872586723</v>
      </c>
      <c r="X297" s="5">
        <f t="shared" si="115"/>
        <v>0.30233228785024141</v>
      </c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5">
        <v>55.686100000000003</v>
      </c>
      <c r="AT297" s="5">
        <v>18.353300000000001</v>
      </c>
      <c r="AU297" s="5">
        <f t="shared" si="124"/>
        <v>0.81666620225819841</v>
      </c>
      <c r="AV297" s="5">
        <f t="shared" si="125"/>
        <v>0.30874733364286627</v>
      </c>
    </row>
    <row r="298" spans="1:48" ht="20" customHeight="1" x14ac:dyDescent="0.15">
      <c r="A298" s="26"/>
      <c r="B298" s="6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5">
        <v>46.5015</v>
      </c>
      <c r="N298" s="5">
        <v>12.5954</v>
      </c>
      <c r="O298" s="5">
        <f t="shared" si="110"/>
        <v>0.76623374483426809</v>
      </c>
      <c r="P298" s="5">
        <f t="shared" si="111"/>
        <v>0.1580930529127359</v>
      </c>
      <c r="Q298" s="5">
        <v>46.5015</v>
      </c>
      <c r="R298" s="5">
        <v>65.713999999999999</v>
      </c>
      <c r="S298" s="5">
        <f t="shared" si="112"/>
        <v>0.95779257559623243</v>
      </c>
      <c r="T298" s="5">
        <f t="shared" si="113"/>
        <v>0.60171043475075991</v>
      </c>
      <c r="U298" s="5">
        <v>46.5015</v>
      </c>
      <c r="V298" s="5">
        <v>18.977</v>
      </c>
      <c r="W298" s="5">
        <f t="shared" si="114"/>
        <v>0.77836418234224825</v>
      </c>
      <c r="X298" s="5">
        <f t="shared" si="115"/>
        <v>0.26059718873075421</v>
      </c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5">
        <v>55.875500000000002</v>
      </c>
      <c r="AT298" s="5">
        <v>14.5046</v>
      </c>
      <c r="AU298" s="5">
        <f t="shared" si="124"/>
        <v>0.81944385374946294</v>
      </c>
      <c r="AV298" s="5">
        <f t="shared" si="125"/>
        <v>0.24400279925442933</v>
      </c>
    </row>
    <row r="299" spans="1:48" ht="20" customHeight="1" x14ac:dyDescent="0.15">
      <c r="A299" s="26"/>
      <c r="B299" s="6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5">
        <v>46.659100000000002</v>
      </c>
      <c r="N299" s="5">
        <v>11.536799999999999</v>
      </c>
      <c r="O299" s="5">
        <f t="shared" si="110"/>
        <v>0.76883061672411868</v>
      </c>
      <c r="P299" s="5">
        <f t="shared" si="111"/>
        <v>0.14480587618048268</v>
      </c>
      <c r="Q299" s="5">
        <v>46.659100000000002</v>
      </c>
      <c r="R299" s="5">
        <v>54.457000000000001</v>
      </c>
      <c r="S299" s="5">
        <f t="shared" si="112"/>
        <v>0.96103866679574146</v>
      </c>
      <c r="T299" s="5">
        <f t="shared" si="113"/>
        <v>0.49863568106068928</v>
      </c>
      <c r="U299" s="5">
        <v>46.659100000000002</v>
      </c>
      <c r="V299" s="5">
        <v>23.0549</v>
      </c>
      <c r="W299" s="5">
        <f t="shared" si="114"/>
        <v>0.78100216595862915</v>
      </c>
      <c r="X299" s="5">
        <f t="shared" si="115"/>
        <v>0.3165959912772654</v>
      </c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5">
        <v>56.064900000000002</v>
      </c>
      <c r="AT299" s="5">
        <v>13.823700000000001</v>
      </c>
      <c r="AU299" s="5">
        <f t="shared" si="124"/>
        <v>0.82222150524072735</v>
      </c>
      <c r="AV299" s="5">
        <f t="shared" si="125"/>
        <v>0.23254839816702666</v>
      </c>
    </row>
    <row r="300" spans="1:48" ht="20" customHeight="1" x14ac:dyDescent="0.15">
      <c r="A300" s="26"/>
      <c r="B300" s="6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5">
        <v>46.816800000000001</v>
      </c>
      <c r="N300" s="5">
        <v>9.5428999999999995</v>
      </c>
      <c r="O300" s="5">
        <f t="shared" si="110"/>
        <v>0.77142913637532051</v>
      </c>
      <c r="P300" s="5">
        <f t="shared" si="111"/>
        <v>0.11977914116589766</v>
      </c>
      <c r="Q300" s="5">
        <v>46.816800000000001</v>
      </c>
      <c r="R300" s="5">
        <v>55.040999999999997</v>
      </c>
      <c r="S300" s="5">
        <f t="shared" si="112"/>
        <v>0.96428681769778812</v>
      </c>
      <c r="T300" s="5">
        <f t="shared" si="113"/>
        <v>0.50398307878255133</v>
      </c>
      <c r="U300" s="5">
        <v>46.816800000000001</v>
      </c>
      <c r="V300" s="5">
        <v>27.220199999999998</v>
      </c>
      <c r="W300" s="5">
        <f t="shared" si="114"/>
        <v>0.78364182342248245</v>
      </c>
      <c r="X300" s="5">
        <f t="shared" si="115"/>
        <v>0.37379499376555175</v>
      </c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5">
        <v>56.254300000000001</v>
      </c>
      <c r="AT300" s="5">
        <v>12.164999999999999</v>
      </c>
      <c r="AU300" s="5">
        <f t="shared" si="124"/>
        <v>0.82499915673199187</v>
      </c>
      <c r="AV300" s="5">
        <f t="shared" si="125"/>
        <v>0.20464501281870115</v>
      </c>
    </row>
    <row r="301" spans="1:48" ht="20" customHeight="1" x14ac:dyDescent="0.15">
      <c r="A301" s="26"/>
      <c r="B301" s="6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5">
        <v>46.974400000000003</v>
      </c>
      <c r="N301" s="5">
        <v>12.576599999999999</v>
      </c>
      <c r="O301" s="5">
        <f t="shared" si="110"/>
        <v>0.77402600826517098</v>
      </c>
      <c r="P301" s="5">
        <f t="shared" si="111"/>
        <v>0.15785708189198552</v>
      </c>
      <c r="Q301" s="5">
        <v>46.974400000000003</v>
      </c>
      <c r="R301" s="5">
        <v>56.185000000000002</v>
      </c>
      <c r="S301" s="5">
        <f t="shared" si="112"/>
        <v>0.96753290889729715</v>
      </c>
      <c r="T301" s="5">
        <f t="shared" si="113"/>
        <v>0.51445811815551401</v>
      </c>
      <c r="U301" s="5">
        <v>46.974400000000003</v>
      </c>
      <c r="V301" s="5">
        <v>28.9557</v>
      </c>
      <c r="W301" s="5">
        <f t="shared" si="114"/>
        <v>0.78627980703886335</v>
      </c>
      <c r="X301" s="5">
        <f t="shared" si="115"/>
        <v>0.39762733929130528</v>
      </c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5">
        <v>56.4437</v>
      </c>
      <c r="AT301" s="5">
        <v>18.477</v>
      </c>
      <c r="AU301" s="5">
        <f t="shared" si="124"/>
        <v>0.82777680822325628</v>
      </c>
      <c r="AV301" s="5">
        <f t="shared" si="125"/>
        <v>0.31082826977814565</v>
      </c>
    </row>
    <row r="302" spans="1:48" ht="20" customHeight="1" x14ac:dyDescent="0.15">
      <c r="A302" s="26"/>
      <c r="B302" s="6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5">
        <v>47.131999999999998</v>
      </c>
      <c r="N302" s="5">
        <v>16.262</v>
      </c>
      <c r="O302" s="5">
        <f t="shared" si="110"/>
        <v>0.77662288015502134</v>
      </c>
      <c r="P302" s="5">
        <f t="shared" si="111"/>
        <v>0.2041149329490855</v>
      </c>
      <c r="Q302" s="5">
        <v>47.131999999999998</v>
      </c>
      <c r="R302" s="5">
        <v>69.581999999999994</v>
      </c>
      <c r="S302" s="5">
        <f t="shared" si="112"/>
        <v>0.97077900009680596</v>
      </c>
      <c r="T302" s="5">
        <f t="shared" si="113"/>
        <v>0.6371277881551477</v>
      </c>
      <c r="U302" s="5">
        <v>47.131999999999998</v>
      </c>
      <c r="V302" s="5">
        <v>26.337299999999999</v>
      </c>
      <c r="W302" s="5">
        <f t="shared" si="114"/>
        <v>0.78891779065524426</v>
      </c>
      <c r="X302" s="5">
        <f t="shared" si="115"/>
        <v>0.36167077719125745</v>
      </c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5">
        <v>56.633200000000002</v>
      </c>
      <c r="AT302" s="5">
        <v>17.614100000000001</v>
      </c>
      <c r="AU302" s="5">
        <f t="shared" si="124"/>
        <v>0.83055592626757846</v>
      </c>
      <c r="AV302" s="5">
        <f t="shared" si="125"/>
        <v>0.29631218415864236</v>
      </c>
    </row>
    <row r="303" spans="1:48" ht="20" customHeight="1" x14ac:dyDescent="0.15">
      <c r="A303" s="26"/>
      <c r="B303" s="6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5">
        <v>47.289700000000003</v>
      </c>
      <c r="N303" s="5">
        <v>13.526400000000001</v>
      </c>
      <c r="O303" s="5">
        <f t="shared" si="110"/>
        <v>0.77922139980622329</v>
      </c>
      <c r="P303" s="5">
        <f t="shared" si="111"/>
        <v>0.16977863909989607</v>
      </c>
      <c r="Q303" s="5">
        <v>47.289700000000003</v>
      </c>
      <c r="R303" s="5">
        <v>77.947000000000003</v>
      </c>
      <c r="S303" s="5">
        <f t="shared" si="112"/>
        <v>0.97402715099885284</v>
      </c>
      <c r="T303" s="5">
        <f t="shared" si="113"/>
        <v>0.71372193531846317</v>
      </c>
      <c r="U303" s="5">
        <v>47.289700000000003</v>
      </c>
      <c r="V303" s="5">
        <v>23.796700000000001</v>
      </c>
      <c r="W303" s="5">
        <f t="shared" si="114"/>
        <v>0.79155744811909756</v>
      </c>
      <c r="X303" s="5">
        <f t="shared" si="115"/>
        <v>0.32678258529109655</v>
      </c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5">
        <v>56.822600000000001</v>
      </c>
      <c r="AT303" s="5">
        <v>22.333300000000001</v>
      </c>
      <c r="AU303" s="5">
        <f t="shared" si="124"/>
        <v>0.83333357775884298</v>
      </c>
      <c r="AV303" s="5">
        <f t="shared" si="125"/>
        <v>0.37570065472946151</v>
      </c>
    </row>
    <row r="304" spans="1:48" ht="20" customHeight="1" x14ac:dyDescent="0.15">
      <c r="A304" s="26"/>
      <c r="B304" s="6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5">
        <v>47.447299999999998</v>
      </c>
      <c r="N304" s="5">
        <v>14.3689</v>
      </c>
      <c r="O304" s="5">
        <f t="shared" si="110"/>
        <v>0.78181827169607365</v>
      </c>
      <c r="P304" s="5">
        <f t="shared" si="111"/>
        <v>0.18035340425852384</v>
      </c>
      <c r="Q304" s="5">
        <v>47.447299999999998</v>
      </c>
      <c r="R304" s="5">
        <v>88.736000000000004</v>
      </c>
      <c r="S304" s="5">
        <f t="shared" si="112"/>
        <v>0.97727324219836165</v>
      </c>
      <c r="T304" s="5">
        <f t="shared" si="113"/>
        <v>0.81251144562868549</v>
      </c>
      <c r="U304" s="5">
        <v>47.447299999999998</v>
      </c>
      <c r="V304" s="5">
        <v>24.787199999999999</v>
      </c>
      <c r="W304" s="5">
        <f t="shared" si="114"/>
        <v>0.79419543173547846</v>
      </c>
      <c r="X304" s="5">
        <f t="shared" si="115"/>
        <v>0.34038439355572275</v>
      </c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5">
        <v>57.012</v>
      </c>
      <c r="AT304" s="5">
        <v>20.820699999999999</v>
      </c>
      <c r="AU304" s="5">
        <f t="shared" si="124"/>
        <v>0.83611122925010739</v>
      </c>
      <c r="AV304" s="5">
        <f t="shared" si="125"/>
        <v>0.35025502822805843</v>
      </c>
    </row>
    <row r="305" spans="1:48" ht="20" customHeight="1" x14ac:dyDescent="0.15">
      <c r="A305" s="26"/>
      <c r="B305" s="6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5">
        <v>47.604900000000001</v>
      </c>
      <c r="N305" s="5">
        <v>15.419</v>
      </c>
      <c r="O305" s="5">
        <f t="shared" si="110"/>
        <v>0.78441514358592412</v>
      </c>
      <c r="P305" s="5">
        <f t="shared" si="111"/>
        <v>0.19353389196543777</v>
      </c>
      <c r="Q305" s="5">
        <v>47.604900000000001</v>
      </c>
      <c r="R305" s="5">
        <v>93.084999999999994</v>
      </c>
      <c r="S305" s="5">
        <f t="shared" si="112"/>
        <v>0.98051933339787067</v>
      </c>
      <c r="T305" s="5">
        <f t="shared" si="113"/>
        <v>0.85233307695125071</v>
      </c>
      <c r="U305" s="5">
        <v>47.604900000000001</v>
      </c>
      <c r="V305" s="5">
        <v>22.5214</v>
      </c>
      <c r="W305" s="5">
        <f t="shared" si="114"/>
        <v>0.79683341535185948</v>
      </c>
      <c r="X305" s="5">
        <f t="shared" si="115"/>
        <v>0.30926982801711589</v>
      </c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5">
        <v>57.2014</v>
      </c>
      <c r="AT305" s="5">
        <v>17.220700000000001</v>
      </c>
      <c r="AU305" s="5">
        <f t="shared" si="124"/>
        <v>0.83888888074137191</v>
      </c>
      <c r="AV305" s="5">
        <f t="shared" si="125"/>
        <v>0.28969423528540955</v>
      </c>
    </row>
    <row r="306" spans="1:48" ht="20" customHeight="1" x14ac:dyDescent="0.15">
      <c r="A306" s="26"/>
      <c r="B306" s="6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5">
        <v>47.762599999999999</v>
      </c>
      <c r="N306" s="5">
        <v>15.645</v>
      </c>
      <c r="O306" s="5">
        <f t="shared" si="110"/>
        <v>0.78701366323712596</v>
      </c>
      <c r="P306" s="5">
        <f t="shared" si="111"/>
        <v>0.19637056487445839</v>
      </c>
      <c r="Q306" s="5">
        <v>47.762599999999999</v>
      </c>
      <c r="R306" s="5">
        <v>109.212</v>
      </c>
      <c r="S306" s="5">
        <f t="shared" si="112"/>
        <v>0.98376748429991745</v>
      </c>
      <c r="T306" s="5">
        <f t="shared" si="113"/>
        <v>1</v>
      </c>
      <c r="U306" s="5">
        <v>47.762599999999999</v>
      </c>
      <c r="V306" s="5">
        <v>28.5029</v>
      </c>
      <c r="W306" s="5">
        <f t="shared" si="114"/>
        <v>0.79947307281571267</v>
      </c>
      <c r="X306" s="5">
        <f t="shared" si="115"/>
        <v>0.39140936979890467</v>
      </c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5">
        <v>57.390799999999999</v>
      </c>
      <c r="AT306" s="5">
        <v>18.968299999999999</v>
      </c>
      <c r="AU306" s="5">
        <f t="shared" si="124"/>
        <v>0.84166653223263632</v>
      </c>
      <c r="AV306" s="5">
        <f t="shared" si="125"/>
        <v>0.3190931357705688</v>
      </c>
    </row>
    <row r="307" spans="1:48" ht="20" customHeight="1" x14ac:dyDescent="0.15">
      <c r="A307" s="26"/>
      <c r="B307" s="6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5">
        <v>47.920200000000001</v>
      </c>
      <c r="N307" s="5">
        <v>20.1065</v>
      </c>
      <c r="O307" s="5">
        <f t="shared" si="110"/>
        <v>0.78961053512697654</v>
      </c>
      <c r="P307" s="5">
        <f t="shared" si="111"/>
        <v>0.25236975152753582</v>
      </c>
      <c r="Q307" s="5">
        <v>47.920200000000001</v>
      </c>
      <c r="R307" s="5">
        <v>88.031999999999996</v>
      </c>
      <c r="S307" s="5">
        <f t="shared" si="112"/>
        <v>0.98701357549942637</v>
      </c>
      <c r="T307" s="5">
        <f t="shared" si="113"/>
        <v>0.80606526755301611</v>
      </c>
      <c r="U307" s="5">
        <v>47.920200000000001</v>
      </c>
      <c r="V307" s="5">
        <v>28.6876</v>
      </c>
      <c r="W307" s="5">
        <f t="shared" si="114"/>
        <v>0.80211105643209368</v>
      </c>
      <c r="X307" s="5">
        <f t="shared" si="115"/>
        <v>0.39394571910377746</v>
      </c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5">
        <v>57.580199999999998</v>
      </c>
      <c r="AT307" s="5">
        <v>15.2133</v>
      </c>
      <c r="AU307" s="5">
        <f t="shared" si="124"/>
        <v>0.84444418372390084</v>
      </c>
      <c r="AV307" s="5">
        <f t="shared" si="125"/>
        <v>0.25592486424288913</v>
      </c>
    </row>
    <row r="308" spans="1:48" ht="20" customHeight="1" x14ac:dyDescent="0.15">
      <c r="A308" s="26"/>
      <c r="B308" s="6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5">
        <v>48.077800000000003</v>
      </c>
      <c r="N308" s="5">
        <v>22.181799999999999</v>
      </c>
      <c r="O308" s="5">
        <f t="shared" si="110"/>
        <v>0.79220740701682701</v>
      </c>
      <c r="P308" s="5">
        <f t="shared" si="111"/>
        <v>0.27841819085536984</v>
      </c>
      <c r="Q308" s="5">
        <v>48.077800000000003</v>
      </c>
      <c r="R308" s="5">
        <v>65.867000000000004</v>
      </c>
      <c r="S308" s="5">
        <f t="shared" si="112"/>
        <v>0.99025966669893539</v>
      </c>
      <c r="T308" s="5">
        <f t="shared" si="113"/>
        <v>0.60311137970186424</v>
      </c>
      <c r="U308" s="5">
        <v>48.077800000000003</v>
      </c>
      <c r="V308" s="5">
        <v>20.678100000000001</v>
      </c>
      <c r="W308" s="5">
        <f t="shared" si="114"/>
        <v>0.80474904004847458</v>
      </c>
      <c r="X308" s="5">
        <f t="shared" si="115"/>
        <v>0.28395714434807445</v>
      </c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5">
        <v>57.769599999999997</v>
      </c>
      <c r="AT308" s="5">
        <v>30.375</v>
      </c>
      <c r="AU308" s="5">
        <f t="shared" si="124"/>
        <v>0.84722183521516525</v>
      </c>
      <c r="AV308" s="5">
        <f t="shared" si="125"/>
        <v>0.51098169045360031</v>
      </c>
    </row>
    <row r="309" spans="1:48" ht="20" customHeight="1" x14ac:dyDescent="0.15">
      <c r="A309" s="26"/>
      <c r="B309" s="6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5">
        <v>48.235399999999998</v>
      </c>
      <c r="N309" s="5">
        <v>24.248699999999999</v>
      </c>
      <c r="O309" s="5">
        <f t="shared" si="110"/>
        <v>0.79480427890667738</v>
      </c>
      <c r="P309" s="5">
        <f t="shared" si="111"/>
        <v>0.30436119632286862</v>
      </c>
      <c r="Q309" s="5">
        <v>48.235399999999998</v>
      </c>
      <c r="R309" s="5">
        <v>42.442</v>
      </c>
      <c r="S309" s="5">
        <f t="shared" si="112"/>
        <v>0.99350575789844431</v>
      </c>
      <c r="T309" s="5">
        <f t="shared" si="113"/>
        <v>0.38862029813573601</v>
      </c>
      <c r="U309" s="5">
        <v>48.235399999999998</v>
      </c>
      <c r="V309" s="5">
        <v>21.068100000000001</v>
      </c>
      <c r="W309" s="5">
        <f t="shared" si="114"/>
        <v>0.80738702366485549</v>
      </c>
      <c r="X309" s="5">
        <f t="shared" si="115"/>
        <v>0.28931272761228871</v>
      </c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5">
        <v>57.959000000000003</v>
      </c>
      <c r="AT309" s="5">
        <v>23.2</v>
      </c>
      <c r="AU309" s="5">
        <f t="shared" si="124"/>
        <v>0.84999948670642989</v>
      </c>
      <c r="AV309" s="5">
        <f t="shared" si="125"/>
        <v>0.3902806656304042</v>
      </c>
    </row>
    <row r="310" spans="1:48" ht="20" customHeight="1" x14ac:dyDescent="0.15">
      <c r="A310" s="26"/>
      <c r="B310" s="6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5">
        <v>48.393099999999997</v>
      </c>
      <c r="N310" s="5">
        <v>20.308900000000001</v>
      </c>
      <c r="O310" s="5">
        <f t="shared" si="110"/>
        <v>0.79740279855787921</v>
      </c>
      <c r="P310" s="5">
        <f t="shared" si="111"/>
        <v>0.25491020549561449</v>
      </c>
      <c r="Q310" s="5">
        <v>48.393099999999997</v>
      </c>
      <c r="R310" s="5">
        <v>21.221</v>
      </c>
      <c r="S310" s="5">
        <f t="shared" si="112"/>
        <v>0.99675390880049097</v>
      </c>
      <c r="T310" s="5">
        <f t="shared" si="113"/>
        <v>0.194310149067868</v>
      </c>
      <c r="U310" s="5">
        <v>48.393099999999997</v>
      </c>
      <c r="V310" s="5">
        <v>27.923999999999999</v>
      </c>
      <c r="W310" s="5">
        <f t="shared" si="114"/>
        <v>0.81002668112870868</v>
      </c>
      <c r="X310" s="5">
        <f t="shared" si="115"/>
        <v>0.38345976171774149</v>
      </c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5">
        <v>58.148400000000002</v>
      </c>
      <c r="AT310" s="5">
        <v>20.847000000000001</v>
      </c>
      <c r="AU310" s="5">
        <f t="shared" si="124"/>
        <v>0.8527771381976943</v>
      </c>
      <c r="AV310" s="5">
        <f t="shared" si="125"/>
        <v>0.35069745846538952</v>
      </c>
    </row>
    <row r="311" spans="1:48" ht="20" customHeight="1" x14ac:dyDescent="0.15">
      <c r="A311" s="26"/>
      <c r="B311" s="6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5">
        <v>48.550699999999999</v>
      </c>
      <c r="N311" s="5">
        <v>22.6</v>
      </c>
      <c r="O311" s="5">
        <f t="shared" si="110"/>
        <v>0.79999967044772968</v>
      </c>
      <c r="P311" s="5">
        <f t="shared" si="111"/>
        <v>0.283667290902062</v>
      </c>
      <c r="Q311" s="5">
        <v>48.550699999999999</v>
      </c>
      <c r="R311" s="5">
        <v>9</v>
      </c>
      <c r="S311" s="5">
        <f t="shared" si="112"/>
        <v>1</v>
      </c>
      <c r="T311" s="5">
        <f t="shared" si="113"/>
        <v>8.2408526535545548E-2</v>
      </c>
      <c r="U311" s="5">
        <v>48.550699999999999</v>
      </c>
      <c r="V311" s="5">
        <v>17.696899999999999</v>
      </c>
      <c r="W311" s="5">
        <f t="shared" si="114"/>
        <v>0.81266466474508969</v>
      </c>
      <c r="X311" s="5">
        <f t="shared" si="115"/>
        <v>0.24301851658582937</v>
      </c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5">
        <v>58.337800000000001</v>
      </c>
      <c r="AT311" s="5">
        <v>22.1526</v>
      </c>
      <c r="AU311" s="5">
        <f t="shared" si="124"/>
        <v>0.85555478968895882</v>
      </c>
      <c r="AV311" s="5">
        <f t="shared" si="125"/>
        <v>0.37266083937259015</v>
      </c>
    </row>
    <row r="312" spans="1:48" ht="20" customHeight="1" x14ac:dyDescent="0.15">
      <c r="A312" s="26"/>
      <c r="B312" s="6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5">
        <v>48.708300000000001</v>
      </c>
      <c r="N312" s="5">
        <v>25.663399999999999</v>
      </c>
      <c r="O312" s="5">
        <f t="shared" si="110"/>
        <v>0.80259654233758015</v>
      </c>
      <c r="P312" s="5">
        <f t="shared" si="111"/>
        <v>0.32211801563433529</v>
      </c>
      <c r="Q312" s="7"/>
      <c r="R312" s="7"/>
      <c r="S312" s="7"/>
      <c r="T312" s="7"/>
      <c r="U312" s="5">
        <v>48.708300000000001</v>
      </c>
      <c r="V312" s="5">
        <v>25.142700000000001</v>
      </c>
      <c r="W312" s="5">
        <f t="shared" si="114"/>
        <v>0.81530264836147071</v>
      </c>
      <c r="X312" s="5">
        <f t="shared" si="115"/>
        <v>0.3452662136850258</v>
      </c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5">
        <v>58.527200000000001</v>
      </c>
      <c r="AT312" s="5">
        <v>21.905000000000001</v>
      </c>
      <c r="AU312" s="5">
        <f t="shared" si="124"/>
        <v>0.85833244118022323</v>
      </c>
      <c r="AV312" s="5">
        <f t="shared" si="125"/>
        <v>0.3684956026135347</v>
      </c>
    </row>
    <row r="313" spans="1:48" ht="20" customHeight="1" x14ac:dyDescent="0.15">
      <c r="A313" s="26"/>
      <c r="B313" s="6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5">
        <v>48.866</v>
      </c>
      <c r="N313" s="5">
        <v>21.6966</v>
      </c>
      <c r="O313" s="5">
        <f t="shared" si="110"/>
        <v>0.80519506198878199</v>
      </c>
      <c r="P313" s="5">
        <f t="shared" si="111"/>
        <v>0.27232813025600344</v>
      </c>
      <c r="Q313" s="7"/>
      <c r="R313" s="7"/>
      <c r="S313" s="7"/>
      <c r="T313" s="7"/>
      <c r="U313" s="5">
        <v>48.866</v>
      </c>
      <c r="V313" s="5">
        <v>25.665700000000001</v>
      </c>
      <c r="W313" s="5">
        <f t="shared" si="114"/>
        <v>0.8179423058253239</v>
      </c>
      <c r="X313" s="5">
        <f t="shared" si="115"/>
        <v>0.35244818816498491</v>
      </c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5">
        <v>58.7166</v>
      </c>
      <c r="AT313" s="5">
        <v>19.963000000000001</v>
      </c>
      <c r="AU313" s="5">
        <f t="shared" si="124"/>
        <v>0.86111009267148775</v>
      </c>
      <c r="AV313" s="5">
        <f t="shared" si="125"/>
        <v>0.33582641930947238</v>
      </c>
    </row>
    <row r="314" spans="1:48" ht="20" customHeight="1" x14ac:dyDescent="0.15">
      <c r="A314" s="26"/>
      <c r="B314" s="6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5">
        <v>49.023600000000002</v>
      </c>
      <c r="N314" s="5">
        <v>25.888500000000001</v>
      </c>
      <c r="O314" s="5">
        <f t="shared" si="110"/>
        <v>0.80779193387863246</v>
      </c>
      <c r="P314" s="5">
        <f t="shared" si="111"/>
        <v>0.32494339205832001</v>
      </c>
      <c r="Q314" s="7"/>
      <c r="R314" s="7"/>
      <c r="S314" s="7"/>
      <c r="T314" s="7"/>
      <c r="U314" s="5">
        <v>49.023600000000002</v>
      </c>
      <c r="V314" s="5">
        <v>27.4373</v>
      </c>
      <c r="W314" s="5">
        <f t="shared" si="114"/>
        <v>0.82058028944170491</v>
      </c>
      <c r="X314" s="5">
        <f t="shared" si="115"/>
        <v>0.37677626844929774</v>
      </c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5">
        <v>58.906100000000002</v>
      </c>
      <c r="AT314" s="5">
        <v>17.866700000000002</v>
      </c>
      <c r="AU314" s="5">
        <f t="shared" si="124"/>
        <v>0.86388921071580993</v>
      </c>
      <c r="AV314" s="5">
        <f t="shared" si="125"/>
        <v>0.30056153313011824</v>
      </c>
    </row>
    <row r="315" spans="1:48" ht="20" customHeight="1" x14ac:dyDescent="0.15">
      <c r="A315" s="26"/>
      <c r="B315" s="6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5">
        <v>49.181199999999997</v>
      </c>
      <c r="N315" s="5">
        <v>25.8629</v>
      </c>
      <c r="O315" s="5">
        <f t="shared" si="110"/>
        <v>0.81038880576848282</v>
      </c>
      <c r="P315" s="5">
        <f t="shared" si="111"/>
        <v>0.32462206981729819</v>
      </c>
      <c r="Q315" s="7"/>
      <c r="R315" s="7"/>
      <c r="S315" s="7"/>
      <c r="T315" s="7"/>
      <c r="U315" s="5">
        <v>49.181199999999997</v>
      </c>
      <c r="V315" s="5">
        <v>22.9971</v>
      </c>
      <c r="W315" s="5">
        <f t="shared" si="114"/>
        <v>0.82321827305808581</v>
      </c>
      <c r="X315" s="5">
        <f t="shared" si="115"/>
        <v>0.31580226637297926</v>
      </c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5">
        <v>59.095500000000001</v>
      </c>
      <c r="AT315" s="5">
        <v>19.066700000000001</v>
      </c>
      <c r="AU315" s="5">
        <f t="shared" si="124"/>
        <v>0.86666686220707434</v>
      </c>
      <c r="AV315" s="5">
        <f t="shared" si="125"/>
        <v>0.32074846411100122</v>
      </c>
    </row>
    <row r="316" spans="1:48" ht="20" customHeight="1" x14ac:dyDescent="0.15">
      <c r="A316" s="26"/>
      <c r="B316" s="6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5">
        <v>49.338900000000002</v>
      </c>
      <c r="N316" s="5">
        <v>23.9558</v>
      </c>
      <c r="O316" s="5">
        <f t="shared" si="110"/>
        <v>0.81298732541968488</v>
      </c>
      <c r="P316" s="5">
        <f t="shared" si="111"/>
        <v>0.30068481802617775</v>
      </c>
      <c r="Q316" s="7"/>
      <c r="R316" s="7"/>
      <c r="S316" s="7"/>
      <c r="T316" s="7"/>
      <c r="U316" s="5">
        <v>49.338900000000002</v>
      </c>
      <c r="V316" s="5">
        <v>17.9451</v>
      </c>
      <c r="W316" s="5">
        <f t="shared" si="114"/>
        <v>0.82585793052193912</v>
      </c>
      <c r="X316" s="5">
        <f t="shared" si="115"/>
        <v>0.24642686470423447</v>
      </c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5">
        <v>59.2849</v>
      </c>
      <c r="AT316" s="5">
        <v>21.090900000000001</v>
      </c>
      <c r="AU316" s="5">
        <f t="shared" si="124"/>
        <v>0.86944451369833886</v>
      </c>
      <c r="AV316" s="5">
        <f t="shared" si="125"/>
        <v>0.35480045218725398</v>
      </c>
    </row>
    <row r="317" spans="1:48" ht="20" customHeight="1" x14ac:dyDescent="0.15">
      <c r="A317" s="26"/>
      <c r="B317" s="6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5">
        <v>49.496499999999997</v>
      </c>
      <c r="N317" s="5">
        <v>22.387</v>
      </c>
      <c r="O317" s="5">
        <f t="shared" si="110"/>
        <v>0.81558419730953524</v>
      </c>
      <c r="P317" s="5">
        <f t="shared" si="111"/>
        <v>0.28099378944356024</v>
      </c>
      <c r="Q317" s="7"/>
      <c r="R317" s="7"/>
      <c r="S317" s="7"/>
      <c r="T317" s="7"/>
      <c r="U317" s="5">
        <v>49.496499999999997</v>
      </c>
      <c r="V317" s="5">
        <v>23.026399999999999</v>
      </c>
      <c r="W317" s="5">
        <f t="shared" si="114"/>
        <v>0.82849591413832002</v>
      </c>
      <c r="X317" s="5">
        <f t="shared" si="115"/>
        <v>0.31620462173103431</v>
      </c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5">
        <v>59.474299999999999</v>
      </c>
      <c r="AT317" s="5">
        <v>20.505199999999999</v>
      </c>
      <c r="AU317" s="5">
        <f t="shared" si="124"/>
        <v>0.87222216518960327</v>
      </c>
      <c r="AV317" s="5">
        <f t="shared" si="125"/>
        <v>0.34494754762433466</v>
      </c>
    </row>
    <row r="318" spans="1:48" ht="20" customHeight="1" x14ac:dyDescent="0.15">
      <c r="A318" s="26"/>
      <c r="B318" s="6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5">
        <v>49.6541</v>
      </c>
      <c r="N318" s="5">
        <v>26.867799999999999</v>
      </c>
      <c r="O318" s="5">
        <f t="shared" si="110"/>
        <v>0.81818106919938571</v>
      </c>
      <c r="P318" s="5">
        <f t="shared" si="111"/>
        <v>0.33723522294240799</v>
      </c>
      <c r="Q318" s="7"/>
      <c r="R318" s="7"/>
      <c r="S318" s="7"/>
      <c r="T318" s="7"/>
      <c r="U318" s="5">
        <v>49.6541</v>
      </c>
      <c r="V318" s="5">
        <v>24.930199999999999</v>
      </c>
      <c r="W318" s="5">
        <f t="shared" si="114"/>
        <v>0.83113389775470092</v>
      </c>
      <c r="X318" s="5">
        <f t="shared" si="115"/>
        <v>0.34234810741926797</v>
      </c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5">
        <v>59.663699999999999</v>
      </c>
      <c r="AT318" s="5">
        <v>19.75</v>
      </c>
      <c r="AU318" s="5">
        <f t="shared" si="124"/>
        <v>0.87499981668086779</v>
      </c>
      <c r="AV318" s="5">
        <f t="shared" si="125"/>
        <v>0.33224323906036562</v>
      </c>
    </row>
    <row r="319" spans="1:48" ht="20" customHeight="1" x14ac:dyDescent="0.15">
      <c r="A319" s="26"/>
      <c r="B319" s="6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5">
        <v>49.811799999999998</v>
      </c>
      <c r="N319" s="5">
        <v>28.9329</v>
      </c>
      <c r="O319" s="5">
        <f t="shared" si="110"/>
        <v>0.82077958885058755</v>
      </c>
      <c r="P319" s="5">
        <f t="shared" si="111"/>
        <v>0.36315563543983492</v>
      </c>
      <c r="Q319" s="7"/>
      <c r="R319" s="7"/>
      <c r="S319" s="7"/>
      <c r="T319" s="7"/>
      <c r="U319" s="5">
        <v>49.811799999999998</v>
      </c>
      <c r="V319" s="5">
        <v>22.347300000000001</v>
      </c>
      <c r="W319" s="5">
        <f t="shared" si="114"/>
        <v>0.83377355521855423</v>
      </c>
      <c r="X319" s="5">
        <f t="shared" si="115"/>
        <v>0.30687904071891153</v>
      </c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5">
        <v>59.853099999999998</v>
      </c>
      <c r="AT319" s="5">
        <v>22.3719</v>
      </c>
      <c r="AU319" s="5">
        <f t="shared" si="124"/>
        <v>0.8777774681721322</v>
      </c>
      <c r="AV319" s="5">
        <f t="shared" si="125"/>
        <v>0.37635000100934651</v>
      </c>
    </row>
    <row r="320" spans="1:48" ht="20" customHeight="1" x14ac:dyDescent="0.15">
      <c r="A320" s="26"/>
      <c r="B320" s="6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5">
        <v>49.9694</v>
      </c>
      <c r="N320" s="5">
        <v>28.066600000000001</v>
      </c>
      <c r="O320" s="5">
        <f t="shared" si="110"/>
        <v>0.82337646074043802</v>
      </c>
      <c r="P320" s="5">
        <f t="shared" si="111"/>
        <v>0.35228214101025723</v>
      </c>
      <c r="Q320" s="7"/>
      <c r="R320" s="7"/>
      <c r="S320" s="7"/>
      <c r="T320" s="7"/>
      <c r="U320" s="5">
        <v>49.9694</v>
      </c>
      <c r="V320" s="5">
        <v>30.536899999999999</v>
      </c>
      <c r="W320" s="5">
        <f t="shared" si="114"/>
        <v>0.83641153883493513</v>
      </c>
      <c r="X320" s="5">
        <f t="shared" si="115"/>
        <v>0.41934079636149907</v>
      </c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5">
        <v>60.042499999999997</v>
      </c>
      <c r="AT320" s="5">
        <v>26.6739</v>
      </c>
      <c r="AU320" s="5">
        <f t="shared" si="124"/>
        <v>0.88055511966339672</v>
      </c>
      <c r="AV320" s="5">
        <f t="shared" si="125"/>
        <v>0.44872014857581199</v>
      </c>
    </row>
    <row r="321" spans="1:48" ht="20" customHeight="1" x14ac:dyDescent="0.15">
      <c r="A321" s="26"/>
      <c r="B321" s="6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5">
        <v>50.127000000000002</v>
      </c>
      <c r="N321" s="5">
        <v>28.889600000000002</v>
      </c>
      <c r="O321" s="5">
        <f t="shared" si="110"/>
        <v>0.82597333263028849</v>
      </c>
      <c r="P321" s="5">
        <f t="shared" si="111"/>
        <v>0.36261214899310668</v>
      </c>
      <c r="Q321" s="7"/>
      <c r="R321" s="7"/>
      <c r="S321" s="7"/>
      <c r="T321" s="7"/>
      <c r="U321" s="5">
        <v>50.127000000000002</v>
      </c>
      <c r="V321" s="5">
        <v>21.029399999999999</v>
      </c>
      <c r="W321" s="5">
        <f t="shared" si="114"/>
        <v>0.83904952245131614</v>
      </c>
      <c r="X321" s="5">
        <f t="shared" si="115"/>
        <v>0.28878128896530131</v>
      </c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5">
        <v>60.231900000000003</v>
      </c>
      <c r="AT321" s="5">
        <v>21.8</v>
      </c>
      <c r="AU321" s="5">
        <f t="shared" si="124"/>
        <v>0.88333277115466124</v>
      </c>
      <c r="AV321" s="5">
        <f t="shared" si="125"/>
        <v>0.36672924615270741</v>
      </c>
    </row>
    <row r="322" spans="1:48" ht="20" customHeight="1" x14ac:dyDescent="0.15">
      <c r="A322" s="26"/>
      <c r="B322" s="6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5">
        <v>50.284700000000001</v>
      </c>
      <c r="N322" s="5">
        <v>29.9086</v>
      </c>
      <c r="O322" s="5">
        <f t="shared" si="110"/>
        <v>0.82857185228149033</v>
      </c>
      <c r="P322" s="5">
        <f t="shared" si="111"/>
        <v>0.37540228038377926</v>
      </c>
      <c r="Q322" s="7"/>
      <c r="R322" s="7"/>
      <c r="S322" s="7"/>
      <c r="T322" s="7"/>
      <c r="U322" s="5">
        <v>50.284700000000001</v>
      </c>
      <c r="V322" s="5">
        <v>20.102900000000002</v>
      </c>
      <c r="W322" s="5">
        <f t="shared" si="114"/>
        <v>0.84168917991516934</v>
      </c>
      <c r="X322" s="5">
        <f t="shared" si="115"/>
        <v>0.27605834564659743</v>
      </c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5">
        <v>60.421300000000002</v>
      </c>
      <c r="AT322" s="5">
        <v>25.9</v>
      </c>
      <c r="AU322" s="5">
        <f t="shared" si="124"/>
        <v>0.88611042264592577</v>
      </c>
      <c r="AV322" s="5">
        <f t="shared" si="125"/>
        <v>0.43570126033739087</v>
      </c>
    </row>
    <row r="323" spans="1:48" ht="20" customHeight="1" x14ac:dyDescent="0.15">
      <c r="A323" s="26"/>
      <c r="B323" s="6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5">
        <v>50.442300000000003</v>
      </c>
      <c r="N323" s="5">
        <v>29.973700000000001</v>
      </c>
      <c r="O323" s="5">
        <f t="shared" ref="O323:O388" si="126">M323/60.6884</f>
        <v>0.8311687241713408</v>
      </c>
      <c r="P323" s="5">
        <f t="shared" ref="P323:P388" si="127">N323/79.6708</f>
        <v>0.37621939280137767</v>
      </c>
      <c r="Q323" s="7"/>
      <c r="R323" s="7"/>
      <c r="S323" s="7"/>
      <c r="T323" s="7"/>
      <c r="U323" s="5">
        <v>50.442300000000003</v>
      </c>
      <c r="V323" s="5">
        <v>17.198599999999999</v>
      </c>
      <c r="W323" s="5">
        <f t="shared" ref="W323:W382" si="128">U323/59.7426</f>
        <v>0.84432716353155035</v>
      </c>
      <c r="X323" s="5">
        <f t="shared" ref="X323:X382" si="129">V323/72.8212</f>
        <v>0.23617572904593714</v>
      </c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5">
        <v>60.610700000000001</v>
      </c>
      <c r="AT323" s="5">
        <v>23.2593</v>
      </c>
      <c r="AU323" s="5">
        <f t="shared" ref="AU323:AU363" si="130">AS323/68.1871</f>
        <v>0.88888807413719018</v>
      </c>
      <c r="AV323" s="5">
        <f t="shared" ref="AV323:AV363" si="131">AT323/59.4444</f>
        <v>0.3912782364697095</v>
      </c>
    </row>
    <row r="324" spans="1:48" ht="20" customHeight="1" x14ac:dyDescent="0.15">
      <c r="A324" s="26"/>
      <c r="B324" s="6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5">
        <v>50.599899999999998</v>
      </c>
      <c r="N324" s="5">
        <v>30.677900000000001</v>
      </c>
      <c r="O324" s="5">
        <f t="shared" si="126"/>
        <v>0.83376559606119116</v>
      </c>
      <c r="P324" s="5">
        <f t="shared" si="127"/>
        <v>0.38505826475948529</v>
      </c>
      <c r="Q324" s="7"/>
      <c r="R324" s="7"/>
      <c r="S324" s="7"/>
      <c r="T324" s="7"/>
      <c r="U324" s="5">
        <v>50.599899999999998</v>
      </c>
      <c r="V324" s="5">
        <v>18.435600000000001</v>
      </c>
      <c r="W324" s="5">
        <f t="shared" si="128"/>
        <v>0.84696514714793125</v>
      </c>
      <c r="X324" s="5">
        <f t="shared" si="129"/>
        <v>0.25316254057884241</v>
      </c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5">
        <v>60.8001</v>
      </c>
      <c r="AT324" s="5">
        <v>17.114999999999998</v>
      </c>
      <c r="AU324" s="5">
        <f t="shared" si="130"/>
        <v>0.8916657256284547</v>
      </c>
      <c r="AV324" s="5">
        <f t="shared" si="131"/>
        <v>0.28791610311484339</v>
      </c>
    </row>
    <row r="325" spans="1:48" ht="20" customHeight="1" x14ac:dyDescent="0.15">
      <c r="A325" s="26"/>
      <c r="B325" s="6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5">
        <v>50.757599999999996</v>
      </c>
      <c r="N325" s="5">
        <v>35.130600000000001</v>
      </c>
      <c r="O325" s="5">
        <f t="shared" si="126"/>
        <v>0.83636411571239311</v>
      </c>
      <c r="P325" s="5">
        <f t="shared" si="127"/>
        <v>0.44094699689221145</v>
      </c>
      <c r="Q325" s="7"/>
      <c r="R325" s="7"/>
      <c r="S325" s="7"/>
      <c r="T325" s="7"/>
      <c r="U325" s="5">
        <v>50.757599999999996</v>
      </c>
      <c r="V325" s="5">
        <v>26.2651</v>
      </c>
      <c r="W325" s="5">
        <f t="shared" si="128"/>
        <v>0.84960480461178445</v>
      </c>
      <c r="X325" s="5">
        <f t="shared" si="129"/>
        <v>0.3606793076741388</v>
      </c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5">
        <v>60.9895</v>
      </c>
      <c r="AT325" s="5">
        <v>17.9133</v>
      </c>
      <c r="AU325" s="5">
        <f t="shared" si="130"/>
        <v>0.89444337711971911</v>
      </c>
      <c r="AV325" s="5">
        <f t="shared" si="131"/>
        <v>0.30134545894987586</v>
      </c>
    </row>
    <row r="326" spans="1:48" ht="20" customHeight="1" x14ac:dyDescent="0.15">
      <c r="A326" s="26"/>
      <c r="B326" s="6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5">
        <v>50.915199999999999</v>
      </c>
      <c r="N326" s="5">
        <v>34.687600000000003</v>
      </c>
      <c r="O326" s="5">
        <f t="shared" si="126"/>
        <v>0.83896098760224358</v>
      </c>
      <c r="P326" s="5">
        <f t="shared" si="127"/>
        <v>0.43538661592452949</v>
      </c>
      <c r="Q326" s="7"/>
      <c r="R326" s="7"/>
      <c r="S326" s="7"/>
      <c r="T326" s="7"/>
      <c r="U326" s="5">
        <v>50.915199999999999</v>
      </c>
      <c r="V326" s="5">
        <v>35.777999999999999</v>
      </c>
      <c r="W326" s="5">
        <f t="shared" si="128"/>
        <v>0.85224278822816546</v>
      </c>
      <c r="X326" s="5">
        <f t="shared" si="129"/>
        <v>0.49131296930014878</v>
      </c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5">
        <v>61.179000000000002</v>
      </c>
      <c r="AT326" s="5">
        <v>18.459599999999998</v>
      </c>
      <c r="AU326" s="5">
        <f t="shared" si="130"/>
        <v>0.89722249516404129</v>
      </c>
      <c r="AV326" s="5">
        <f t="shared" si="131"/>
        <v>0.31053555927892279</v>
      </c>
    </row>
    <row r="327" spans="1:48" ht="20" customHeight="1" x14ac:dyDescent="0.15">
      <c r="A327" s="26"/>
      <c r="B327" s="6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5">
        <v>51.072800000000001</v>
      </c>
      <c r="N327" s="5">
        <v>37.208300000000001</v>
      </c>
      <c r="O327" s="5">
        <f t="shared" si="126"/>
        <v>0.84155785949209405</v>
      </c>
      <c r="P327" s="5">
        <f t="shared" si="127"/>
        <v>0.4670255601801413</v>
      </c>
      <c r="Q327" s="7"/>
      <c r="R327" s="7"/>
      <c r="S327" s="7"/>
      <c r="T327" s="7"/>
      <c r="U327" s="5">
        <v>51.072800000000001</v>
      </c>
      <c r="V327" s="5">
        <v>28.1691</v>
      </c>
      <c r="W327" s="5">
        <f t="shared" si="128"/>
        <v>0.85488077184454636</v>
      </c>
      <c r="X327" s="5">
        <f t="shared" si="129"/>
        <v>0.38682553981532847</v>
      </c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5">
        <v>61.368400000000001</v>
      </c>
      <c r="AT327" s="5">
        <v>13.16</v>
      </c>
      <c r="AU327" s="5">
        <f t="shared" si="130"/>
        <v>0.90000014665530581</v>
      </c>
      <c r="AV327" s="5">
        <f t="shared" si="131"/>
        <v>0.22138334309034996</v>
      </c>
    </row>
    <row r="328" spans="1:48" ht="20" customHeight="1" x14ac:dyDescent="0.15">
      <c r="A328" s="26"/>
      <c r="B328" s="6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5">
        <v>51.230499999999999</v>
      </c>
      <c r="N328" s="5">
        <v>35.996499999999997</v>
      </c>
      <c r="O328" s="5">
        <f t="shared" si="126"/>
        <v>0.84415637914329589</v>
      </c>
      <c r="P328" s="5">
        <f t="shared" si="127"/>
        <v>0.45181547066177319</v>
      </c>
      <c r="Q328" s="7"/>
      <c r="R328" s="7"/>
      <c r="S328" s="7"/>
      <c r="T328" s="7"/>
      <c r="U328" s="5">
        <v>51.230499999999999</v>
      </c>
      <c r="V328" s="5">
        <v>18.857500000000002</v>
      </c>
      <c r="W328" s="5">
        <f t="shared" si="128"/>
        <v>0.85752042930839967</v>
      </c>
      <c r="X328" s="5">
        <f t="shared" si="129"/>
        <v>0.25895618308953988</v>
      </c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5">
        <v>61.5578</v>
      </c>
      <c r="AT328" s="5">
        <v>13.148099999999999</v>
      </c>
      <c r="AU328" s="5">
        <f t="shared" si="130"/>
        <v>0.90277779814657022</v>
      </c>
      <c r="AV328" s="5">
        <f t="shared" si="131"/>
        <v>0.22118315602478952</v>
      </c>
    </row>
    <row r="329" spans="1:48" ht="20" customHeight="1" x14ac:dyDescent="0.15">
      <c r="A329" s="26"/>
      <c r="B329" s="6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5">
        <v>51.388100000000001</v>
      </c>
      <c r="N329" s="5">
        <v>41.383200000000002</v>
      </c>
      <c r="O329" s="5">
        <f t="shared" si="126"/>
        <v>0.84675325103314636</v>
      </c>
      <c r="P329" s="5">
        <f t="shared" si="127"/>
        <v>0.51942744393177931</v>
      </c>
      <c r="Q329" s="7"/>
      <c r="R329" s="7"/>
      <c r="S329" s="7"/>
      <c r="T329" s="7"/>
      <c r="U329" s="5">
        <v>51.388100000000001</v>
      </c>
      <c r="V329" s="5">
        <v>19.338999999999999</v>
      </c>
      <c r="W329" s="5">
        <f t="shared" si="128"/>
        <v>0.86015841292478057</v>
      </c>
      <c r="X329" s="5">
        <f t="shared" si="129"/>
        <v>0.26556826858112742</v>
      </c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5">
        <v>61.747199999999999</v>
      </c>
      <c r="AT329" s="5">
        <v>28.028099999999998</v>
      </c>
      <c r="AU329" s="5">
        <f t="shared" si="130"/>
        <v>0.90555544963783474</v>
      </c>
      <c r="AV329" s="5">
        <f t="shared" si="131"/>
        <v>0.47150110018773844</v>
      </c>
    </row>
    <row r="330" spans="1:48" ht="20" customHeight="1" x14ac:dyDescent="0.15">
      <c r="A330" s="26"/>
      <c r="B330" s="6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5">
        <v>51.545699999999997</v>
      </c>
      <c r="N330" s="5">
        <v>37.657699999999998</v>
      </c>
      <c r="O330" s="5">
        <f t="shared" si="126"/>
        <v>0.84935012292299672</v>
      </c>
      <c r="P330" s="5">
        <f t="shared" si="127"/>
        <v>0.47266627170807873</v>
      </c>
      <c r="Q330" s="7"/>
      <c r="R330" s="7"/>
      <c r="S330" s="7"/>
      <c r="T330" s="7"/>
      <c r="U330" s="5">
        <v>51.545699999999997</v>
      </c>
      <c r="V330" s="5">
        <v>28.132899999999999</v>
      </c>
      <c r="W330" s="5">
        <f t="shared" si="128"/>
        <v>0.86279639654116147</v>
      </c>
      <c r="X330" s="5">
        <f t="shared" si="129"/>
        <v>0.38632843183029114</v>
      </c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5">
        <v>61.936599999999999</v>
      </c>
      <c r="AT330" s="5">
        <v>25.933299999999999</v>
      </c>
      <c r="AU330" s="5">
        <f t="shared" si="130"/>
        <v>0.90833310112909915</v>
      </c>
      <c r="AV330" s="5">
        <f t="shared" si="131"/>
        <v>0.43626144767211039</v>
      </c>
    </row>
    <row r="331" spans="1:48" ht="20" customHeight="1" x14ac:dyDescent="0.15">
      <c r="A331" s="26"/>
      <c r="B331" s="6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5">
        <v>51.703400000000002</v>
      </c>
      <c r="N331" s="5">
        <v>31.8935</v>
      </c>
      <c r="O331" s="5">
        <f t="shared" si="126"/>
        <v>0.85194864257419867</v>
      </c>
      <c r="P331" s="5">
        <f t="shared" si="127"/>
        <v>0.40031605054800501</v>
      </c>
      <c r="Q331" s="7"/>
      <c r="R331" s="7"/>
      <c r="S331" s="7"/>
      <c r="T331" s="7"/>
      <c r="U331" s="5">
        <v>51.703400000000002</v>
      </c>
      <c r="V331" s="5">
        <v>29.524899999999999</v>
      </c>
      <c r="W331" s="5">
        <f t="shared" si="128"/>
        <v>0.86543605400501489</v>
      </c>
      <c r="X331" s="5">
        <f t="shared" si="129"/>
        <v>0.40544374440410208</v>
      </c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5">
        <v>62.125999999999998</v>
      </c>
      <c r="AT331" s="5">
        <v>27.644400000000001</v>
      </c>
      <c r="AU331" s="5">
        <f t="shared" si="130"/>
        <v>0.91111075262036367</v>
      </c>
      <c r="AV331" s="5">
        <f t="shared" si="131"/>
        <v>0.46504632900660114</v>
      </c>
    </row>
    <row r="332" spans="1:48" ht="20" customHeight="1" x14ac:dyDescent="0.15">
      <c r="A332" s="26"/>
      <c r="B332" s="6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5">
        <v>51.860999999999997</v>
      </c>
      <c r="N332" s="5">
        <v>38.0182</v>
      </c>
      <c r="O332" s="5">
        <f t="shared" si="126"/>
        <v>0.85454551446404903</v>
      </c>
      <c r="P332" s="5">
        <f t="shared" si="127"/>
        <v>0.47719114154746783</v>
      </c>
      <c r="Q332" s="7"/>
      <c r="R332" s="7"/>
      <c r="S332" s="7"/>
      <c r="T332" s="7"/>
      <c r="U332" s="5">
        <v>51.860999999999997</v>
      </c>
      <c r="V332" s="5">
        <v>24.152899999999999</v>
      </c>
      <c r="W332" s="5">
        <f t="shared" si="128"/>
        <v>0.86807403762139568</v>
      </c>
      <c r="X332" s="5">
        <f t="shared" si="129"/>
        <v>0.33167401800574553</v>
      </c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5">
        <v>62.315399999999997</v>
      </c>
      <c r="AT332" s="5">
        <v>32.307000000000002</v>
      </c>
      <c r="AU332" s="5">
        <f t="shared" si="130"/>
        <v>0.91388840411162808</v>
      </c>
      <c r="AV332" s="5">
        <f t="shared" si="131"/>
        <v>0.54348264933282198</v>
      </c>
    </row>
    <row r="333" spans="1:48" ht="20" customHeight="1" x14ac:dyDescent="0.15">
      <c r="A333" s="26"/>
      <c r="B333" s="6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5">
        <v>52.018599999999999</v>
      </c>
      <c r="N333" s="5">
        <v>35.8367</v>
      </c>
      <c r="O333" s="5">
        <f t="shared" si="126"/>
        <v>0.85714238635389961</v>
      </c>
      <c r="P333" s="5">
        <f t="shared" si="127"/>
        <v>0.4498097169853949</v>
      </c>
      <c r="Q333" s="7"/>
      <c r="R333" s="7"/>
      <c r="S333" s="7"/>
      <c r="T333" s="7"/>
      <c r="U333" s="5">
        <v>52.018599999999999</v>
      </c>
      <c r="V333" s="5">
        <v>32.783799999999999</v>
      </c>
      <c r="W333" s="5">
        <f t="shared" si="128"/>
        <v>0.87071202123777669</v>
      </c>
      <c r="X333" s="5">
        <f t="shared" si="129"/>
        <v>0.45019582209576331</v>
      </c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5">
        <v>62.504800000000003</v>
      </c>
      <c r="AT333" s="5">
        <v>34.5</v>
      </c>
      <c r="AU333" s="5">
        <f t="shared" si="130"/>
        <v>0.91666605560289272</v>
      </c>
      <c r="AV333" s="5">
        <f t="shared" si="131"/>
        <v>0.58037426570038553</v>
      </c>
    </row>
    <row r="334" spans="1:48" ht="20" customHeight="1" x14ac:dyDescent="0.15">
      <c r="A334" s="26"/>
      <c r="B334" s="6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5">
        <v>52.176299999999998</v>
      </c>
      <c r="N334" s="5">
        <v>31.770499999999998</v>
      </c>
      <c r="O334" s="5">
        <f t="shared" si="126"/>
        <v>0.85974090600510145</v>
      </c>
      <c r="P334" s="5">
        <f t="shared" si="127"/>
        <v>0.39877219759309557</v>
      </c>
      <c r="Q334" s="7"/>
      <c r="R334" s="7"/>
      <c r="S334" s="7"/>
      <c r="T334" s="7"/>
      <c r="U334" s="5">
        <v>52.176299999999998</v>
      </c>
      <c r="V334" s="5">
        <v>20.148599999999998</v>
      </c>
      <c r="W334" s="5">
        <f t="shared" si="128"/>
        <v>0.87335167870162989</v>
      </c>
      <c r="X334" s="5">
        <f t="shared" si="129"/>
        <v>0.27668591014704508</v>
      </c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5">
        <v>62.694200000000002</v>
      </c>
      <c r="AT334" s="5">
        <v>34.063499999999998</v>
      </c>
      <c r="AU334" s="5">
        <f t="shared" si="130"/>
        <v>0.91944370709415713</v>
      </c>
      <c r="AV334" s="5">
        <f t="shared" si="131"/>
        <v>0.5730312695560893</v>
      </c>
    </row>
    <row r="335" spans="1:48" ht="20" customHeight="1" x14ac:dyDescent="0.15">
      <c r="A335" s="26"/>
      <c r="B335" s="6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5">
        <v>52.3339</v>
      </c>
      <c r="N335" s="5">
        <v>30.3611</v>
      </c>
      <c r="O335" s="5">
        <f t="shared" si="126"/>
        <v>0.86233777789495192</v>
      </c>
      <c r="P335" s="5">
        <f t="shared" si="127"/>
        <v>0.38108190202684045</v>
      </c>
      <c r="Q335" s="7"/>
      <c r="R335" s="7"/>
      <c r="S335" s="7"/>
      <c r="T335" s="7"/>
      <c r="U335" s="5">
        <v>52.3339</v>
      </c>
      <c r="V335" s="5">
        <v>27.2364</v>
      </c>
      <c r="W335" s="5">
        <f t="shared" si="128"/>
        <v>0.8759896623180109</v>
      </c>
      <c r="X335" s="5">
        <f t="shared" si="129"/>
        <v>0.37401745645498835</v>
      </c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5">
        <v>62.883600000000001</v>
      </c>
      <c r="AT335" s="5">
        <v>35.570399999999999</v>
      </c>
      <c r="AU335" s="5">
        <f t="shared" si="130"/>
        <v>0.92222135858542154</v>
      </c>
      <c r="AV335" s="5">
        <f t="shared" si="131"/>
        <v>0.59838100813533313</v>
      </c>
    </row>
    <row r="336" spans="1:48" ht="20" customHeight="1" x14ac:dyDescent="0.15">
      <c r="A336" s="26"/>
      <c r="B336" s="6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5">
        <v>52.491500000000002</v>
      </c>
      <c r="N336" s="5">
        <v>34.959299999999999</v>
      </c>
      <c r="O336" s="5">
        <f t="shared" si="126"/>
        <v>0.86493464978480239</v>
      </c>
      <c r="P336" s="5">
        <f t="shared" si="127"/>
        <v>0.43879689924037413</v>
      </c>
      <c r="Q336" s="7"/>
      <c r="R336" s="7"/>
      <c r="S336" s="7"/>
      <c r="T336" s="7"/>
      <c r="U336" s="5">
        <v>52.491500000000002</v>
      </c>
      <c r="V336" s="5">
        <v>41.608800000000002</v>
      </c>
      <c r="W336" s="5">
        <f t="shared" si="128"/>
        <v>0.87862764593439191</v>
      </c>
      <c r="X336" s="5">
        <f t="shared" si="129"/>
        <v>0.57138305877958617</v>
      </c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5">
        <v>63.073</v>
      </c>
      <c r="AT336" s="5">
        <v>34.53</v>
      </c>
      <c r="AU336" s="5">
        <f t="shared" si="130"/>
        <v>0.92499901007668606</v>
      </c>
      <c r="AV336" s="5">
        <f t="shared" si="131"/>
        <v>0.58087893897490761</v>
      </c>
    </row>
    <row r="337" spans="1:48" ht="20" customHeight="1" x14ac:dyDescent="0.15">
      <c r="A337" s="26"/>
      <c r="B337" s="6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5">
        <v>52.6492</v>
      </c>
      <c r="N337" s="5">
        <v>33.895299999999999</v>
      </c>
      <c r="O337" s="5">
        <f t="shared" si="126"/>
        <v>0.86753316943600423</v>
      </c>
      <c r="P337" s="5">
        <f t="shared" si="127"/>
        <v>0.42544194359790538</v>
      </c>
      <c r="Q337" s="7"/>
      <c r="R337" s="7"/>
      <c r="S337" s="7"/>
      <c r="T337" s="7"/>
      <c r="U337" s="5">
        <v>52.6492</v>
      </c>
      <c r="V337" s="5">
        <v>35.435299999999998</v>
      </c>
      <c r="W337" s="5">
        <f t="shared" si="128"/>
        <v>0.88126730339824511</v>
      </c>
      <c r="X337" s="5">
        <f t="shared" si="129"/>
        <v>0.48660692216003026</v>
      </c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5">
        <v>63.262500000000003</v>
      </c>
      <c r="AT337" s="5">
        <v>30.196999999999999</v>
      </c>
      <c r="AU337" s="5">
        <f t="shared" si="130"/>
        <v>0.92777812812100824</v>
      </c>
      <c r="AV337" s="5">
        <f t="shared" si="131"/>
        <v>0.50798729569143597</v>
      </c>
    </row>
    <row r="338" spans="1:48" ht="20" customHeight="1" x14ac:dyDescent="0.15">
      <c r="A338" s="26"/>
      <c r="B338" s="6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5">
        <v>52.806800000000003</v>
      </c>
      <c r="N338" s="5">
        <v>28.041699999999999</v>
      </c>
      <c r="O338" s="5">
        <f t="shared" si="126"/>
        <v>0.8701300413258547</v>
      </c>
      <c r="P338" s="5">
        <f t="shared" si="127"/>
        <v>0.35196960492426332</v>
      </c>
      <c r="Q338" s="7"/>
      <c r="R338" s="7"/>
      <c r="S338" s="7"/>
      <c r="T338" s="7"/>
      <c r="U338" s="5">
        <v>52.806800000000003</v>
      </c>
      <c r="V338" s="5">
        <v>25.831900000000001</v>
      </c>
      <c r="W338" s="5">
        <f t="shared" si="128"/>
        <v>0.88390528701462612</v>
      </c>
      <c r="X338" s="5">
        <f t="shared" si="129"/>
        <v>0.35473049057142697</v>
      </c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5">
        <v>63.451900000000002</v>
      </c>
      <c r="AT338" s="5">
        <v>31.088000000000001</v>
      </c>
      <c r="AU338" s="5">
        <f t="shared" si="130"/>
        <v>0.93055577961227276</v>
      </c>
      <c r="AV338" s="5">
        <f t="shared" si="131"/>
        <v>0.52297609194474159</v>
      </c>
    </row>
    <row r="339" spans="1:48" ht="20" customHeight="1" x14ac:dyDescent="0.15">
      <c r="A339" s="26"/>
      <c r="B339" s="6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5">
        <v>52.964399999999998</v>
      </c>
      <c r="N339" s="5">
        <v>32.444000000000003</v>
      </c>
      <c r="O339" s="5">
        <f t="shared" si="126"/>
        <v>0.87272691321570506</v>
      </c>
      <c r="P339" s="5">
        <f t="shared" si="127"/>
        <v>0.40722573389497785</v>
      </c>
      <c r="Q339" s="7"/>
      <c r="R339" s="7"/>
      <c r="S339" s="7"/>
      <c r="T339" s="7"/>
      <c r="U339" s="5">
        <v>52.964399999999998</v>
      </c>
      <c r="V339" s="5">
        <v>39.208100000000002</v>
      </c>
      <c r="W339" s="5">
        <f t="shared" si="128"/>
        <v>0.88654327063100691</v>
      </c>
      <c r="X339" s="5">
        <f t="shared" si="129"/>
        <v>0.53841601072215228</v>
      </c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5">
        <v>63.641300000000001</v>
      </c>
      <c r="AT339" s="5">
        <v>29.973299999999998</v>
      </c>
      <c r="AU339" s="5">
        <f t="shared" si="130"/>
        <v>0.93333343110353717</v>
      </c>
      <c r="AV339" s="5">
        <f t="shared" si="131"/>
        <v>0.50422411530774969</v>
      </c>
    </row>
    <row r="340" spans="1:48" ht="20" customHeight="1" x14ac:dyDescent="0.15">
      <c r="A340" s="26"/>
      <c r="B340" s="6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5">
        <v>53.122</v>
      </c>
      <c r="N340" s="5">
        <v>34.7971</v>
      </c>
      <c r="O340" s="5">
        <f t="shared" si="126"/>
        <v>0.87532378510555553</v>
      </c>
      <c r="P340" s="5">
        <f t="shared" si="127"/>
        <v>0.43676102160390007</v>
      </c>
      <c r="Q340" s="7"/>
      <c r="R340" s="7"/>
      <c r="S340" s="7"/>
      <c r="T340" s="7"/>
      <c r="U340" s="5">
        <v>53.122</v>
      </c>
      <c r="V340" s="5">
        <v>42.192900000000002</v>
      </c>
      <c r="W340" s="5">
        <f t="shared" si="128"/>
        <v>0.88918125424738792</v>
      </c>
      <c r="X340" s="5">
        <f t="shared" si="129"/>
        <v>0.57940407463760557</v>
      </c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5">
        <v>63.8307</v>
      </c>
      <c r="AT340" s="5">
        <v>30.168299999999999</v>
      </c>
      <c r="AU340" s="5">
        <f t="shared" si="130"/>
        <v>0.93611108259480169</v>
      </c>
      <c r="AV340" s="5">
        <f t="shared" si="131"/>
        <v>0.50750449159214317</v>
      </c>
    </row>
    <row r="341" spans="1:48" ht="20" customHeight="1" x14ac:dyDescent="0.15">
      <c r="A341" s="26"/>
      <c r="B341" s="6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5">
        <v>53.279699999999998</v>
      </c>
      <c r="N341" s="5">
        <v>33.661799999999999</v>
      </c>
      <c r="O341" s="5">
        <f t="shared" si="126"/>
        <v>0.87792230475675737</v>
      </c>
      <c r="P341" s="5">
        <f t="shared" si="127"/>
        <v>0.42251113331358542</v>
      </c>
      <c r="Q341" s="7"/>
      <c r="R341" s="7"/>
      <c r="S341" s="7"/>
      <c r="T341" s="7"/>
      <c r="U341" s="5">
        <v>53.279699999999998</v>
      </c>
      <c r="V341" s="5">
        <v>41.072099999999999</v>
      </c>
      <c r="W341" s="5">
        <f t="shared" si="128"/>
        <v>0.89182091171124112</v>
      </c>
      <c r="X341" s="5">
        <f t="shared" si="129"/>
        <v>0.56401295227214043</v>
      </c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5">
        <v>64.020099999999999</v>
      </c>
      <c r="AT341" s="5">
        <v>31.424399999999999</v>
      </c>
      <c r="AU341" s="5">
        <f t="shared" si="130"/>
        <v>0.9388887340860661</v>
      </c>
      <c r="AV341" s="5">
        <f t="shared" si="131"/>
        <v>0.52863516159638246</v>
      </c>
    </row>
    <row r="342" spans="1:48" ht="20" customHeight="1" x14ac:dyDescent="0.15">
      <c r="A342" s="26"/>
      <c r="B342" s="6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5">
        <v>53.4373</v>
      </c>
      <c r="N342" s="5">
        <v>30.970700000000001</v>
      </c>
      <c r="O342" s="5">
        <f t="shared" si="126"/>
        <v>0.88051917664660795</v>
      </c>
      <c r="P342" s="5">
        <f t="shared" si="127"/>
        <v>0.38873338789117218</v>
      </c>
      <c r="Q342" s="7"/>
      <c r="R342" s="7"/>
      <c r="S342" s="7"/>
      <c r="T342" s="7"/>
      <c r="U342" s="5">
        <v>53.4373</v>
      </c>
      <c r="V342" s="5">
        <v>37.3399</v>
      </c>
      <c r="W342" s="5">
        <f t="shared" si="128"/>
        <v>0.89445889532762213</v>
      </c>
      <c r="X342" s="5">
        <f t="shared" si="129"/>
        <v>0.51276139366008799</v>
      </c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5">
        <v>64.209500000000006</v>
      </c>
      <c r="AT342" s="5">
        <v>23.905000000000001</v>
      </c>
      <c r="AU342" s="5">
        <f t="shared" si="130"/>
        <v>0.94166638557733073</v>
      </c>
      <c r="AV342" s="5">
        <f t="shared" si="131"/>
        <v>0.40214048758167298</v>
      </c>
    </row>
    <row r="343" spans="1:48" ht="20" customHeight="1" x14ac:dyDescent="0.15">
      <c r="A343" s="26"/>
      <c r="B343" s="6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5">
        <v>53.594900000000003</v>
      </c>
      <c r="N343" s="5">
        <v>30.2958</v>
      </c>
      <c r="O343" s="5">
        <f t="shared" si="126"/>
        <v>0.88311604853645842</v>
      </c>
      <c r="P343" s="5">
        <f t="shared" si="127"/>
        <v>0.38026227927923406</v>
      </c>
      <c r="Q343" s="7"/>
      <c r="R343" s="7"/>
      <c r="S343" s="7"/>
      <c r="T343" s="7"/>
      <c r="U343" s="5">
        <v>53.594900000000003</v>
      </c>
      <c r="V343" s="5">
        <v>35.402299999999997</v>
      </c>
      <c r="W343" s="5">
        <f t="shared" si="128"/>
        <v>0.89709687894400314</v>
      </c>
      <c r="X343" s="5">
        <f t="shared" si="129"/>
        <v>0.48615375742228906</v>
      </c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5">
        <v>64.398899999999998</v>
      </c>
      <c r="AT343" s="5">
        <v>32</v>
      </c>
      <c r="AU343" s="5">
        <f t="shared" si="130"/>
        <v>0.94444403706859503</v>
      </c>
      <c r="AV343" s="5">
        <f t="shared" si="131"/>
        <v>0.53831815949021267</v>
      </c>
    </row>
    <row r="344" spans="1:48" ht="20" customHeight="1" x14ac:dyDescent="0.15">
      <c r="A344" s="26"/>
      <c r="B344" s="6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5">
        <v>53.752600000000001</v>
      </c>
      <c r="N344" s="5">
        <v>32.587800000000001</v>
      </c>
      <c r="O344" s="5">
        <f t="shared" si="126"/>
        <v>0.88571456818766026</v>
      </c>
      <c r="P344" s="5">
        <f t="shared" si="127"/>
        <v>0.40903066117071751</v>
      </c>
      <c r="Q344" s="7"/>
      <c r="R344" s="7"/>
      <c r="S344" s="7"/>
      <c r="T344" s="7"/>
      <c r="U344" s="5">
        <v>53.752600000000001</v>
      </c>
      <c r="V344" s="5">
        <v>41.878900000000002</v>
      </c>
      <c r="W344" s="5">
        <f t="shared" si="128"/>
        <v>0.89973653640785634</v>
      </c>
      <c r="X344" s="5">
        <f t="shared" si="129"/>
        <v>0.57509214349667404</v>
      </c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5">
        <v>64.588300000000004</v>
      </c>
      <c r="AT344" s="5">
        <v>35.339399999999998</v>
      </c>
      <c r="AU344" s="5">
        <f t="shared" si="130"/>
        <v>0.94722168855985955</v>
      </c>
      <c r="AV344" s="5">
        <f t="shared" si="131"/>
        <v>0.59449502392151321</v>
      </c>
    </row>
    <row r="345" spans="1:48" ht="20" customHeight="1" x14ac:dyDescent="0.15">
      <c r="A345" s="26"/>
      <c r="B345" s="6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5">
        <v>53.910200000000003</v>
      </c>
      <c r="N345" s="5">
        <v>31.645099999999999</v>
      </c>
      <c r="O345" s="5">
        <f t="shared" si="126"/>
        <v>0.88831144007751073</v>
      </c>
      <c r="P345" s="5">
        <f t="shared" si="127"/>
        <v>0.39719822067809035</v>
      </c>
      <c r="Q345" s="7"/>
      <c r="R345" s="7"/>
      <c r="S345" s="7"/>
      <c r="T345" s="7"/>
      <c r="U345" s="5">
        <v>53.910200000000003</v>
      </c>
      <c r="V345" s="5">
        <v>29.9359</v>
      </c>
      <c r="W345" s="5">
        <f t="shared" si="128"/>
        <v>0.90237452002423735</v>
      </c>
      <c r="X345" s="5">
        <f t="shared" si="129"/>
        <v>0.41108770522869709</v>
      </c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5">
        <v>64.777699999999996</v>
      </c>
      <c r="AT345" s="5">
        <v>38.28</v>
      </c>
      <c r="AU345" s="5">
        <f t="shared" si="130"/>
        <v>0.94999934005112396</v>
      </c>
      <c r="AV345" s="5">
        <f t="shared" si="131"/>
        <v>0.64396309829016696</v>
      </c>
    </row>
    <row r="346" spans="1:48" ht="20" customHeight="1" x14ac:dyDescent="0.15">
      <c r="A346" s="26"/>
      <c r="B346" s="6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5">
        <v>54.067799999999998</v>
      </c>
      <c r="N346" s="5">
        <v>31.114699999999999</v>
      </c>
      <c r="O346" s="5">
        <f t="shared" si="126"/>
        <v>0.89090831196736109</v>
      </c>
      <c r="P346" s="5">
        <f t="shared" si="127"/>
        <v>0.39054082549691982</v>
      </c>
      <c r="Q346" s="7"/>
      <c r="R346" s="7"/>
      <c r="S346" s="7"/>
      <c r="T346" s="7"/>
      <c r="U346" s="5">
        <v>54.067799999999998</v>
      </c>
      <c r="V346" s="5">
        <v>27.023499999999999</v>
      </c>
      <c r="W346" s="5">
        <f t="shared" si="128"/>
        <v>0.90501250364061814</v>
      </c>
      <c r="X346" s="5">
        <f t="shared" si="129"/>
        <v>0.37109385728331856</v>
      </c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5">
        <v>64.967100000000002</v>
      </c>
      <c r="AT346" s="5">
        <v>38.230400000000003</v>
      </c>
      <c r="AU346" s="5">
        <f t="shared" si="130"/>
        <v>0.95277699154238849</v>
      </c>
      <c r="AV346" s="5">
        <f t="shared" si="131"/>
        <v>0.64312870514295717</v>
      </c>
    </row>
    <row r="347" spans="1:48" ht="20" customHeight="1" x14ac:dyDescent="0.15">
      <c r="A347" s="26"/>
      <c r="B347" s="6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5">
        <v>54.225499999999997</v>
      </c>
      <c r="N347" s="5">
        <v>33.418700000000001</v>
      </c>
      <c r="O347" s="5">
        <f t="shared" si="126"/>
        <v>0.89350683161856292</v>
      </c>
      <c r="P347" s="5">
        <f t="shared" si="127"/>
        <v>0.41945982718888225</v>
      </c>
      <c r="Q347" s="7"/>
      <c r="R347" s="7"/>
      <c r="S347" s="7"/>
      <c r="T347" s="7"/>
      <c r="U347" s="5">
        <v>54.225499999999997</v>
      </c>
      <c r="V347" s="5">
        <v>27.517600000000002</v>
      </c>
      <c r="W347" s="5">
        <f t="shared" si="128"/>
        <v>0.90765216110447144</v>
      </c>
      <c r="X347" s="5">
        <f t="shared" si="129"/>
        <v>0.37787896931113468</v>
      </c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5">
        <v>65.156499999999994</v>
      </c>
      <c r="AT347" s="5">
        <v>40.754100000000001</v>
      </c>
      <c r="AU347" s="5">
        <f t="shared" si="130"/>
        <v>0.9555546430336529</v>
      </c>
      <c r="AV347" s="5">
        <f t="shared" si="131"/>
        <v>0.68558350324000239</v>
      </c>
    </row>
    <row r="348" spans="1:48" ht="20" customHeight="1" x14ac:dyDescent="0.15">
      <c r="A348" s="26"/>
      <c r="B348" s="6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5">
        <v>54.383099999999999</v>
      </c>
      <c r="N348" s="5">
        <v>32.608499999999999</v>
      </c>
      <c r="O348" s="5">
        <f t="shared" si="126"/>
        <v>0.8961037035084134</v>
      </c>
      <c r="P348" s="5">
        <f t="shared" si="127"/>
        <v>0.40929048032654369</v>
      </c>
      <c r="Q348" s="7"/>
      <c r="R348" s="7"/>
      <c r="S348" s="7"/>
      <c r="T348" s="7"/>
      <c r="U348" s="5">
        <v>54.383099999999999</v>
      </c>
      <c r="V348" s="5">
        <v>41.011000000000003</v>
      </c>
      <c r="W348" s="5">
        <f t="shared" si="128"/>
        <v>0.91029014472085235</v>
      </c>
      <c r="X348" s="5">
        <f t="shared" si="129"/>
        <v>0.56317391089408031</v>
      </c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5">
        <v>65.3459</v>
      </c>
      <c r="AT348" s="5">
        <v>40.291699999999999</v>
      </c>
      <c r="AU348" s="5">
        <f t="shared" si="130"/>
        <v>0.95833229452491742</v>
      </c>
      <c r="AV348" s="5">
        <f t="shared" si="131"/>
        <v>0.67780480583536884</v>
      </c>
    </row>
    <row r="349" spans="1:48" ht="20" customHeight="1" x14ac:dyDescent="0.15">
      <c r="A349" s="26"/>
      <c r="B349" s="6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5">
        <v>54.540700000000001</v>
      </c>
      <c r="N349" s="5">
        <v>35.989600000000003</v>
      </c>
      <c r="O349" s="5">
        <f t="shared" si="126"/>
        <v>0.89870057539826387</v>
      </c>
      <c r="P349" s="5">
        <f t="shared" si="127"/>
        <v>0.45172886427649783</v>
      </c>
      <c r="Q349" s="7"/>
      <c r="R349" s="7"/>
      <c r="S349" s="7"/>
      <c r="T349" s="7"/>
      <c r="U349" s="5">
        <v>54.540700000000001</v>
      </c>
      <c r="V349" s="5">
        <v>42.663800000000002</v>
      </c>
      <c r="W349" s="5">
        <f t="shared" si="128"/>
        <v>0.91292812833723336</v>
      </c>
      <c r="X349" s="5">
        <f t="shared" si="129"/>
        <v>0.58587059812252473</v>
      </c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5">
        <v>65.535399999999996</v>
      </c>
      <c r="AT349" s="5">
        <v>37.78</v>
      </c>
      <c r="AU349" s="5">
        <f t="shared" si="130"/>
        <v>0.9611114125692396</v>
      </c>
      <c r="AV349" s="5">
        <f t="shared" si="131"/>
        <v>0.63555187704813232</v>
      </c>
    </row>
    <row r="350" spans="1:48" ht="20" customHeight="1" x14ac:dyDescent="0.15">
      <c r="A350" s="26"/>
      <c r="B350" s="6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5">
        <v>54.698399999999999</v>
      </c>
      <c r="N350" s="5">
        <v>32.039000000000001</v>
      </c>
      <c r="O350" s="5">
        <f t="shared" si="126"/>
        <v>0.90129909504946581</v>
      </c>
      <c r="P350" s="5">
        <f t="shared" si="127"/>
        <v>0.40214231562881259</v>
      </c>
      <c r="Q350" s="7"/>
      <c r="R350" s="7"/>
      <c r="S350" s="7"/>
      <c r="T350" s="7"/>
      <c r="U350" s="5">
        <v>54.698399999999999</v>
      </c>
      <c r="V350" s="5">
        <v>34.4726</v>
      </c>
      <c r="W350" s="5">
        <f t="shared" si="128"/>
        <v>0.91556778580108655</v>
      </c>
      <c r="X350" s="5">
        <f t="shared" si="129"/>
        <v>0.47338687085628905</v>
      </c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5">
        <v>65.724800000000002</v>
      </c>
      <c r="AT350" s="5">
        <v>39.289099999999998</v>
      </c>
      <c r="AU350" s="5">
        <f t="shared" si="130"/>
        <v>0.96388906406050412</v>
      </c>
      <c r="AV350" s="5">
        <f t="shared" si="131"/>
        <v>0.66093862500084111</v>
      </c>
    </row>
    <row r="351" spans="1:48" ht="20" customHeight="1" x14ac:dyDescent="0.15">
      <c r="A351" s="26"/>
      <c r="B351" s="6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5">
        <v>54.856000000000002</v>
      </c>
      <c r="N351" s="5">
        <v>31.849399999999999</v>
      </c>
      <c r="O351" s="5">
        <f t="shared" si="126"/>
        <v>0.90389596693931629</v>
      </c>
      <c r="P351" s="5">
        <f t="shared" si="127"/>
        <v>0.3997625227812448</v>
      </c>
      <c r="Q351" s="7"/>
      <c r="R351" s="7"/>
      <c r="S351" s="7"/>
      <c r="T351" s="7"/>
      <c r="U351" s="5">
        <v>54.856000000000002</v>
      </c>
      <c r="V351" s="5">
        <v>36.949800000000003</v>
      </c>
      <c r="W351" s="5">
        <f t="shared" si="128"/>
        <v>0.91820576941746757</v>
      </c>
      <c r="X351" s="5">
        <f t="shared" si="129"/>
        <v>0.50740443716939576</v>
      </c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5">
        <v>65.914199999999994</v>
      </c>
      <c r="AT351" s="5">
        <v>41.84</v>
      </c>
      <c r="AU351" s="5">
        <f t="shared" si="130"/>
        <v>0.96666671555176853</v>
      </c>
      <c r="AV351" s="5">
        <f t="shared" si="131"/>
        <v>0.70385099353345315</v>
      </c>
    </row>
    <row r="352" spans="1:48" ht="20" customHeight="1" x14ac:dyDescent="0.15">
      <c r="A352" s="26"/>
      <c r="B352" s="6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5">
        <v>55.013599999999997</v>
      </c>
      <c r="N352" s="5">
        <v>36.049999999999997</v>
      </c>
      <c r="O352" s="5">
        <f t="shared" si="126"/>
        <v>0.90649283882916665</v>
      </c>
      <c r="P352" s="5">
        <f t="shared" si="127"/>
        <v>0.45248698393890857</v>
      </c>
      <c r="Q352" s="7"/>
      <c r="R352" s="7"/>
      <c r="S352" s="7"/>
      <c r="T352" s="7"/>
      <c r="U352" s="5">
        <v>55.013599999999997</v>
      </c>
      <c r="V352" s="5">
        <v>34.892000000000003</v>
      </c>
      <c r="W352" s="5">
        <f t="shared" si="128"/>
        <v>0.92084375303384847</v>
      </c>
      <c r="X352" s="5">
        <f t="shared" si="129"/>
        <v>0.47914618270503645</v>
      </c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5">
        <v>66.1036</v>
      </c>
      <c r="AT352" s="5">
        <v>42.756900000000002</v>
      </c>
      <c r="AU352" s="5">
        <f t="shared" si="130"/>
        <v>0.96944436704303305</v>
      </c>
      <c r="AV352" s="5">
        <f t="shared" si="131"/>
        <v>0.71927549104709609</v>
      </c>
    </row>
    <row r="353" spans="1:48" ht="20" customHeight="1" x14ac:dyDescent="0.15">
      <c r="A353" s="26"/>
      <c r="B353" s="6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5">
        <v>55.171300000000002</v>
      </c>
      <c r="N353" s="5">
        <v>39.355400000000003</v>
      </c>
      <c r="O353" s="5">
        <f t="shared" si="126"/>
        <v>0.90909135848036859</v>
      </c>
      <c r="P353" s="5">
        <f t="shared" si="127"/>
        <v>0.49397520798084121</v>
      </c>
      <c r="Q353" s="7"/>
      <c r="R353" s="7"/>
      <c r="S353" s="7"/>
      <c r="T353" s="7"/>
      <c r="U353" s="5">
        <v>55.171300000000002</v>
      </c>
      <c r="V353" s="5">
        <v>40.630400000000002</v>
      </c>
      <c r="W353" s="5">
        <f t="shared" si="128"/>
        <v>0.92348341049770177</v>
      </c>
      <c r="X353" s="5">
        <f t="shared" si="129"/>
        <v>0.5579474109187984</v>
      </c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5">
        <v>66.293000000000006</v>
      </c>
      <c r="AT353" s="5">
        <v>45.555599999999998</v>
      </c>
      <c r="AU353" s="5">
        <f t="shared" si="130"/>
        <v>0.97222201853429757</v>
      </c>
      <c r="AV353" s="5">
        <f t="shared" si="131"/>
        <v>0.76635646082726039</v>
      </c>
    </row>
    <row r="354" spans="1:48" ht="20" customHeight="1" x14ac:dyDescent="0.15">
      <c r="A354" s="26"/>
      <c r="B354" s="6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5">
        <v>55.328899999999997</v>
      </c>
      <c r="N354" s="5">
        <v>37.678600000000003</v>
      </c>
      <c r="O354" s="5">
        <f t="shared" si="126"/>
        <v>0.91168823037021895</v>
      </c>
      <c r="P354" s="5">
        <f t="shared" si="127"/>
        <v>0.472928601193913</v>
      </c>
      <c r="Q354" s="7"/>
      <c r="R354" s="7"/>
      <c r="S354" s="7"/>
      <c r="T354" s="7"/>
      <c r="U354" s="5">
        <v>55.328899999999997</v>
      </c>
      <c r="V354" s="5">
        <v>45.231099999999998</v>
      </c>
      <c r="W354" s="5">
        <f t="shared" si="128"/>
        <v>0.92612139411408267</v>
      </c>
      <c r="X354" s="5">
        <f t="shared" si="129"/>
        <v>0.62112544149231264</v>
      </c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5">
        <v>66.482399999999998</v>
      </c>
      <c r="AT354" s="5">
        <v>45.58</v>
      </c>
      <c r="AU354" s="5">
        <f t="shared" si="130"/>
        <v>0.97499967002556198</v>
      </c>
      <c r="AV354" s="5">
        <f t="shared" si="131"/>
        <v>0.76676692842387162</v>
      </c>
    </row>
    <row r="355" spans="1:48" ht="20" customHeight="1" x14ac:dyDescent="0.15">
      <c r="A355" s="26"/>
      <c r="B355" s="6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5">
        <v>55.486499999999999</v>
      </c>
      <c r="N355" s="5">
        <v>35.486499999999999</v>
      </c>
      <c r="O355" s="5">
        <f t="shared" si="126"/>
        <v>0.91428510226006943</v>
      </c>
      <c r="P355" s="5">
        <f t="shared" si="127"/>
        <v>0.44541412914141693</v>
      </c>
      <c r="Q355" s="7"/>
      <c r="R355" s="7"/>
      <c r="S355" s="7"/>
      <c r="T355" s="7"/>
      <c r="U355" s="5">
        <v>55.486499999999999</v>
      </c>
      <c r="V355" s="5">
        <v>38.081299999999999</v>
      </c>
      <c r="W355" s="5">
        <f t="shared" si="128"/>
        <v>0.92875937773046369</v>
      </c>
      <c r="X355" s="5">
        <f t="shared" si="129"/>
        <v>0.52294249476800703</v>
      </c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5">
        <v>66.671800000000005</v>
      </c>
      <c r="AT355" s="5">
        <v>44.24</v>
      </c>
      <c r="AU355" s="5">
        <f t="shared" si="130"/>
        <v>0.9777773215168265</v>
      </c>
      <c r="AV355" s="5">
        <f t="shared" si="131"/>
        <v>0.74422485549521911</v>
      </c>
    </row>
    <row r="356" spans="1:48" ht="20" customHeight="1" x14ac:dyDescent="0.15">
      <c r="A356" s="26"/>
      <c r="B356" s="6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5">
        <v>55.644199999999998</v>
      </c>
      <c r="N356" s="5">
        <v>35.903300000000002</v>
      </c>
      <c r="O356" s="5">
        <f t="shared" si="126"/>
        <v>0.91688362191127126</v>
      </c>
      <c r="P356" s="5">
        <f t="shared" si="127"/>
        <v>0.45064565687805319</v>
      </c>
      <c r="Q356" s="7"/>
      <c r="R356" s="7"/>
      <c r="S356" s="7"/>
      <c r="T356" s="7"/>
      <c r="U356" s="5">
        <v>55.644199999999998</v>
      </c>
      <c r="V356" s="5">
        <v>37.869100000000003</v>
      </c>
      <c r="W356" s="5">
        <f t="shared" si="128"/>
        <v>0.93139903519431688</v>
      </c>
      <c r="X356" s="5">
        <f t="shared" si="129"/>
        <v>0.52002850818168334</v>
      </c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5">
        <v>66.861199999999997</v>
      </c>
      <c r="AT356" s="5">
        <v>51.030700000000003</v>
      </c>
      <c r="AU356" s="5">
        <f t="shared" si="130"/>
        <v>0.98055497300809091</v>
      </c>
      <c r="AV356" s="5">
        <f t="shared" si="131"/>
        <v>0.85846101567178745</v>
      </c>
    </row>
    <row r="357" spans="1:48" ht="20" customHeight="1" x14ac:dyDescent="0.15">
      <c r="A357" s="26"/>
      <c r="B357" s="6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5">
        <v>55.8018</v>
      </c>
      <c r="N357" s="5">
        <v>36.598500000000001</v>
      </c>
      <c r="O357" s="5">
        <f t="shared" si="126"/>
        <v>0.91948049380112173</v>
      </c>
      <c r="P357" s="5">
        <f t="shared" si="127"/>
        <v>0.45937156398580159</v>
      </c>
      <c r="Q357" s="7"/>
      <c r="R357" s="7"/>
      <c r="S357" s="7"/>
      <c r="T357" s="7"/>
      <c r="U357" s="5">
        <v>55.8018</v>
      </c>
      <c r="V357" s="5">
        <v>42.872599999999998</v>
      </c>
      <c r="W357" s="5">
        <f t="shared" si="128"/>
        <v>0.93403701881069789</v>
      </c>
      <c r="X357" s="5">
        <f t="shared" si="129"/>
        <v>0.5887378950085963</v>
      </c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5">
        <v>67.050600000000003</v>
      </c>
      <c r="AT357" s="5">
        <v>53.293300000000002</v>
      </c>
      <c r="AU357" s="5">
        <f t="shared" si="130"/>
        <v>0.98333262449935543</v>
      </c>
      <c r="AV357" s="5">
        <f t="shared" si="131"/>
        <v>0.89652347403624233</v>
      </c>
    </row>
    <row r="358" spans="1:48" ht="20" customHeight="1" x14ac:dyDescent="0.15">
      <c r="A358" s="26"/>
      <c r="B358" s="6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5">
        <v>55.959400000000002</v>
      </c>
      <c r="N358" s="5">
        <v>37.316099999999999</v>
      </c>
      <c r="O358" s="5">
        <f t="shared" si="126"/>
        <v>0.92207736569097221</v>
      </c>
      <c r="P358" s="5">
        <f t="shared" si="127"/>
        <v>0.46837862805444402</v>
      </c>
      <c r="Q358" s="7"/>
      <c r="R358" s="7"/>
      <c r="S358" s="7"/>
      <c r="T358" s="7"/>
      <c r="U358" s="5">
        <v>55.959400000000002</v>
      </c>
      <c r="V358" s="5">
        <v>49.22</v>
      </c>
      <c r="W358" s="5">
        <f t="shared" si="128"/>
        <v>0.9366750024270788</v>
      </c>
      <c r="X358" s="5">
        <f t="shared" si="129"/>
        <v>0.67590207247340051</v>
      </c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5">
        <v>67.239999999999995</v>
      </c>
      <c r="AT358" s="5">
        <v>59.444400000000002</v>
      </c>
      <c r="AU358" s="5">
        <f t="shared" si="130"/>
        <v>0.98611027599061984</v>
      </c>
      <c r="AV358" s="5">
        <f t="shared" si="131"/>
        <v>1</v>
      </c>
    </row>
    <row r="359" spans="1:48" ht="20" customHeight="1" x14ac:dyDescent="0.15">
      <c r="A359" s="26"/>
      <c r="B359" s="6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5">
        <v>56.117100000000001</v>
      </c>
      <c r="N359" s="5">
        <v>34.797600000000003</v>
      </c>
      <c r="O359" s="5">
        <f t="shared" si="126"/>
        <v>0.92467588534217415</v>
      </c>
      <c r="P359" s="5">
        <f t="shared" si="127"/>
        <v>0.43676729742892006</v>
      </c>
      <c r="Q359" s="7"/>
      <c r="R359" s="7"/>
      <c r="S359" s="7"/>
      <c r="T359" s="7"/>
      <c r="U359" s="5">
        <v>56.117100000000001</v>
      </c>
      <c r="V359" s="5">
        <v>26.7239</v>
      </c>
      <c r="W359" s="5">
        <f t="shared" si="128"/>
        <v>0.9393146598909321</v>
      </c>
      <c r="X359" s="5">
        <f t="shared" si="129"/>
        <v>0.36697967075521959</v>
      </c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5">
        <v>67.429400000000001</v>
      </c>
      <c r="AT359" s="5">
        <v>53.275599999999997</v>
      </c>
      <c r="AU359" s="5">
        <f t="shared" si="130"/>
        <v>0.98888792748188437</v>
      </c>
      <c r="AV359" s="5">
        <f t="shared" si="131"/>
        <v>0.89622571680427421</v>
      </c>
    </row>
    <row r="360" spans="1:48" ht="20" customHeight="1" x14ac:dyDescent="0.15">
      <c r="A360" s="26"/>
      <c r="B360" s="6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5">
        <v>56.274700000000003</v>
      </c>
      <c r="N360" s="5">
        <v>40.515000000000001</v>
      </c>
      <c r="O360" s="5">
        <f t="shared" si="126"/>
        <v>0.92727275723202462</v>
      </c>
      <c r="P360" s="5">
        <f t="shared" si="127"/>
        <v>0.50853010136712573</v>
      </c>
      <c r="Q360" s="7"/>
      <c r="R360" s="7"/>
      <c r="S360" s="7"/>
      <c r="T360" s="7"/>
      <c r="U360" s="5">
        <v>56.274700000000003</v>
      </c>
      <c r="V360" s="5">
        <v>35.755899999999997</v>
      </c>
      <c r="W360" s="5">
        <f t="shared" si="128"/>
        <v>0.941952643507313</v>
      </c>
      <c r="X360" s="5">
        <f t="shared" si="129"/>
        <v>0.49100948624850999</v>
      </c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5">
        <v>67.618799999999993</v>
      </c>
      <c r="AT360" s="5">
        <v>49.5867</v>
      </c>
      <c r="AU360" s="5">
        <f t="shared" si="130"/>
        <v>0.99166557897314878</v>
      </c>
      <c r="AV360" s="5">
        <f t="shared" si="131"/>
        <v>0.83416940872479151</v>
      </c>
    </row>
    <row r="361" spans="1:48" ht="20" customHeight="1" x14ac:dyDescent="0.15">
      <c r="A361" s="26"/>
      <c r="B361" s="6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5">
        <v>56.432299999999998</v>
      </c>
      <c r="N361" s="5">
        <v>47.8688</v>
      </c>
      <c r="O361" s="5">
        <f t="shared" si="126"/>
        <v>0.92986962912187499</v>
      </c>
      <c r="P361" s="5">
        <f t="shared" si="127"/>
        <v>0.60083242543064708</v>
      </c>
      <c r="Q361" s="7"/>
      <c r="R361" s="7"/>
      <c r="S361" s="7"/>
      <c r="T361" s="7"/>
      <c r="U361" s="5">
        <v>56.432299999999998</v>
      </c>
      <c r="V361" s="5">
        <v>43.567700000000002</v>
      </c>
      <c r="W361" s="5">
        <f t="shared" si="128"/>
        <v>0.9445906271236939</v>
      </c>
      <c r="X361" s="5">
        <f t="shared" si="129"/>
        <v>0.59828319225719984</v>
      </c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5">
        <v>67.808300000000003</v>
      </c>
      <c r="AT361" s="5">
        <v>51.4148</v>
      </c>
      <c r="AU361" s="5">
        <f t="shared" si="130"/>
        <v>0.99444469701747107</v>
      </c>
      <c r="AV361" s="5">
        <f t="shared" si="131"/>
        <v>0.8649225158299183</v>
      </c>
    </row>
    <row r="362" spans="1:48" ht="20" customHeight="1" x14ac:dyDescent="0.15">
      <c r="A362" s="26"/>
      <c r="B362" s="6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5">
        <v>56.59</v>
      </c>
      <c r="N362" s="5">
        <v>42.6355</v>
      </c>
      <c r="O362" s="5">
        <f t="shared" si="126"/>
        <v>0.93246814877307693</v>
      </c>
      <c r="P362" s="5">
        <f t="shared" si="127"/>
        <v>0.53514587527676394</v>
      </c>
      <c r="Q362" s="7"/>
      <c r="R362" s="7"/>
      <c r="S362" s="7"/>
      <c r="T362" s="7"/>
      <c r="U362" s="5">
        <v>56.59</v>
      </c>
      <c r="V362" s="5">
        <v>38.259700000000002</v>
      </c>
      <c r="W362" s="5">
        <f t="shared" si="128"/>
        <v>0.94723028458754721</v>
      </c>
      <c r="X362" s="5">
        <f t="shared" si="129"/>
        <v>0.52539233080476566</v>
      </c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5">
        <v>67.997699999999995</v>
      </c>
      <c r="AT362" s="5">
        <v>38.257800000000003</v>
      </c>
      <c r="AU362" s="5">
        <f t="shared" si="130"/>
        <v>0.99722234850873548</v>
      </c>
      <c r="AV362" s="5">
        <f t="shared" si="131"/>
        <v>0.64358964006702069</v>
      </c>
    </row>
    <row r="363" spans="1:48" ht="20" customHeight="1" x14ac:dyDescent="0.15">
      <c r="A363" s="26"/>
      <c r="B363" s="6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5">
        <v>56.747599999999998</v>
      </c>
      <c r="N363" s="5">
        <v>43.850700000000003</v>
      </c>
      <c r="O363" s="5">
        <f t="shared" si="126"/>
        <v>0.93506502066292729</v>
      </c>
      <c r="P363" s="5">
        <f t="shared" si="127"/>
        <v>0.55039864040526776</v>
      </c>
      <c r="Q363" s="7"/>
      <c r="R363" s="7"/>
      <c r="S363" s="7"/>
      <c r="T363" s="7"/>
      <c r="U363" s="5">
        <v>56.747599999999998</v>
      </c>
      <c r="V363" s="5">
        <v>47.523600000000002</v>
      </c>
      <c r="W363" s="5">
        <f t="shared" si="128"/>
        <v>0.94986826820392811</v>
      </c>
      <c r="X363" s="5">
        <f t="shared" si="129"/>
        <v>0.65260665850054655</v>
      </c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5">
        <v>68.187100000000001</v>
      </c>
      <c r="AT363" s="5">
        <v>25</v>
      </c>
      <c r="AU363" s="5">
        <f t="shared" si="130"/>
        <v>1</v>
      </c>
      <c r="AV363" s="5">
        <f t="shared" si="131"/>
        <v>0.42056106210172867</v>
      </c>
    </row>
    <row r="364" spans="1:48" ht="20" customHeight="1" x14ac:dyDescent="0.15">
      <c r="A364" s="26"/>
      <c r="B364" s="6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5">
        <v>56.905200000000001</v>
      </c>
      <c r="N364" s="5">
        <v>46.435299999999998</v>
      </c>
      <c r="O364" s="5">
        <f t="shared" si="126"/>
        <v>0.93766189255277776</v>
      </c>
      <c r="P364" s="5">
        <f t="shared" si="127"/>
        <v>0.58283963509843006</v>
      </c>
      <c r="Q364" s="7"/>
      <c r="R364" s="7"/>
      <c r="S364" s="7"/>
      <c r="T364" s="7"/>
      <c r="U364" s="5">
        <v>56.905200000000001</v>
      </c>
      <c r="V364" s="5">
        <v>40.035899999999998</v>
      </c>
      <c r="W364" s="5">
        <f t="shared" si="128"/>
        <v>0.95250625182030912</v>
      </c>
      <c r="X364" s="5">
        <f t="shared" si="129"/>
        <v>0.54978357950706658</v>
      </c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</row>
    <row r="365" spans="1:48" ht="20" customHeight="1" x14ac:dyDescent="0.15">
      <c r="A365" s="26"/>
      <c r="B365" s="6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5">
        <v>57.062899999999999</v>
      </c>
      <c r="N365" s="5">
        <v>46.591500000000003</v>
      </c>
      <c r="O365" s="5">
        <f t="shared" si="126"/>
        <v>0.9402604122039796</v>
      </c>
      <c r="P365" s="5">
        <f t="shared" si="127"/>
        <v>0.58480020283466472</v>
      </c>
      <c r="Q365" s="7"/>
      <c r="R365" s="7"/>
      <c r="S365" s="7"/>
      <c r="T365" s="7"/>
      <c r="U365" s="5">
        <v>57.062899999999999</v>
      </c>
      <c r="V365" s="5">
        <v>27.549299999999999</v>
      </c>
      <c r="W365" s="5">
        <f t="shared" si="128"/>
        <v>0.95514590928416232</v>
      </c>
      <c r="X365" s="5">
        <f t="shared" si="129"/>
        <v>0.37831428210466178</v>
      </c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</row>
    <row r="366" spans="1:48" ht="20" customHeight="1" x14ac:dyDescent="0.15">
      <c r="A366" s="26"/>
      <c r="B366" s="6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5">
        <v>57.220500000000001</v>
      </c>
      <c r="N366" s="5">
        <v>50.029400000000003</v>
      </c>
      <c r="O366" s="5">
        <f t="shared" si="126"/>
        <v>0.94285728409383007</v>
      </c>
      <c r="P366" s="5">
        <f t="shared" si="127"/>
        <v>0.62795152050688585</v>
      </c>
      <c r="Q366" s="7"/>
      <c r="R366" s="7"/>
      <c r="S366" s="7"/>
      <c r="T366" s="7"/>
      <c r="U366" s="5">
        <v>57.220500000000001</v>
      </c>
      <c r="V366" s="5">
        <v>40.9696</v>
      </c>
      <c r="W366" s="5">
        <f t="shared" si="128"/>
        <v>0.95778389290054333</v>
      </c>
      <c r="X366" s="5">
        <f t="shared" si="129"/>
        <v>0.56260539513218677</v>
      </c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</row>
    <row r="367" spans="1:48" ht="20" customHeight="1" x14ac:dyDescent="0.15">
      <c r="A367" s="26"/>
      <c r="B367" s="6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5">
        <v>57.378100000000003</v>
      </c>
      <c r="N367" s="5">
        <v>52.226100000000002</v>
      </c>
      <c r="O367" s="5">
        <f t="shared" si="126"/>
        <v>0.94545415598368066</v>
      </c>
      <c r="P367" s="5">
        <f t="shared" si="127"/>
        <v>0.65552373014956544</v>
      </c>
      <c r="Q367" s="7"/>
      <c r="R367" s="7"/>
      <c r="S367" s="7"/>
      <c r="T367" s="7"/>
      <c r="U367" s="5">
        <v>57.378100000000003</v>
      </c>
      <c r="V367" s="5">
        <v>50.514400000000002</v>
      </c>
      <c r="W367" s="5">
        <f t="shared" si="128"/>
        <v>0.96042187651692423</v>
      </c>
      <c r="X367" s="5">
        <f t="shared" si="129"/>
        <v>0.69367711600467996</v>
      </c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</row>
    <row r="368" spans="1:48" ht="20" customHeight="1" x14ac:dyDescent="0.15">
      <c r="A368" s="26"/>
      <c r="B368" s="6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5">
        <v>57.535699999999999</v>
      </c>
      <c r="N368" s="5">
        <v>54.427100000000003</v>
      </c>
      <c r="O368" s="5">
        <f t="shared" si="126"/>
        <v>0.94805102787353102</v>
      </c>
      <c r="P368" s="5">
        <f t="shared" si="127"/>
        <v>0.68314991188741681</v>
      </c>
      <c r="Q368" s="7"/>
      <c r="R368" s="7"/>
      <c r="S368" s="7"/>
      <c r="T368" s="7"/>
      <c r="U368" s="5">
        <v>57.535699999999999</v>
      </c>
      <c r="V368" s="5">
        <v>49.549900000000001</v>
      </c>
      <c r="W368" s="5">
        <f t="shared" si="128"/>
        <v>0.96305986013330513</v>
      </c>
      <c r="X368" s="5">
        <f t="shared" si="129"/>
        <v>0.68043234662433461</v>
      </c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</row>
    <row r="369" spans="1:48" ht="20" customHeight="1" x14ac:dyDescent="0.15">
      <c r="A369" s="26"/>
      <c r="B369" s="6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5">
        <v>57.693399999999997</v>
      </c>
      <c r="N369" s="5">
        <v>52.950400000000002</v>
      </c>
      <c r="O369" s="5">
        <f t="shared" si="126"/>
        <v>0.95064954752473285</v>
      </c>
      <c r="P369" s="5">
        <f t="shared" si="127"/>
        <v>0.66461489027347542</v>
      </c>
      <c r="Q369" s="7"/>
      <c r="R369" s="7"/>
      <c r="S369" s="7"/>
      <c r="T369" s="7"/>
      <c r="U369" s="5">
        <v>57.693399999999997</v>
      </c>
      <c r="V369" s="5">
        <v>38.9114</v>
      </c>
      <c r="W369" s="5">
        <f t="shared" si="128"/>
        <v>0.96569951759715833</v>
      </c>
      <c r="X369" s="5">
        <f t="shared" si="129"/>
        <v>0.53434164776191551</v>
      </c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</row>
    <row r="370" spans="1:48" ht="20" customHeight="1" x14ac:dyDescent="0.15">
      <c r="A370" s="26"/>
      <c r="B370" s="6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5">
        <v>57.850999999999999</v>
      </c>
      <c r="N370" s="5">
        <v>56.575099999999999</v>
      </c>
      <c r="O370" s="5">
        <f t="shared" si="126"/>
        <v>0.95324641941458332</v>
      </c>
      <c r="P370" s="5">
        <f t="shared" si="127"/>
        <v>0.7101108561731525</v>
      </c>
      <c r="Q370" s="7"/>
      <c r="R370" s="7"/>
      <c r="S370" s="7"/>
      <c r="T370" s="7"/>
      <c r="U370" s="5">
        <v>57.850999999999999</v>
      </c>
      <c r="V370" s="5">
        <v>39.6721</v>
      </c>
      <c r="W370" s="5">
        <f t="shared" si="128"/>
        <v>0.96833750121353934</v>
      </c>
      <c r="X370" s="5">
        <f t="shared" si="129"/>
        <v>0.54478778158008934</v>
      </c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</row>
    <row r="371" spans="1:48" ht="20" customHeight="1" x14ac:dyDescent="0.15">
      <c r="A371" s="26"/>
      <c r="B371" s="6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5">
        <v>58.008600000000001</v>
      </c>
      <c r="N371" s="5">
        <v>51.215600000000002</v>
      </c>
      <c r="O371" s="5">
        <f t="shared" si="126"/>
        <v>0.9558432913044338</v>
      </c>
      <c r="P371" s="5">
        <f t="shared" si="127"/>
        <v>0.64284028778423219</v>
      </c>
      <c r="Q371" s="7"/>
      <c r="R371" s="7"/>
      <c r="S371" s="7"/>
      <c r="T371" s="7"/>
      <c r="U371" s="5">
        <v>58.008600000000001</v>
      </c>
      <c r="V371" s="5">
        <v>52.353099999999998</v>
      </c>
      <c r="W371" s="5">
        <f t="shared" si="128"/>
        <v>0.97097548482992035</v>
      </c>
      <c r="X371" s="5">
        <f t="shared" si="129"/>
        <v>0.7189266312557332</v>
      </c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</row>
    <row r="372" spans="1:48" ht="20" customHeight="1" x14ac:dyDescent="0.15">
      <c r="A372" s="26"/>
      <c r="B372" s="6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5">
        <v>58.1663</v>
      </c>
      <c r="N372" s="5">
        <v>51.014800000000001</v>
      </c>
      <c r="O372" s="5">
        <f t="shared" si="126"/>
        <v>0.95844181095563563</v>
      </c>
      <c r="P372" s="5">
        <f t="shared" si="127"/>
        <v>0.64031991645621733</v>
      </c>
      <c r="Q372" s="7"/>
      <c r="R372" s="7"/>
      <c r="S372" s="7"/>
      <c r="T372" s="7"/>
      <c r="U372" s="5">
        <v>58.1663</v>
      </c>
      <c r="V372" s="5">
        <v>72.821200000000005</v>
      </c>
      <c r="W372" s="5">
        <f t="shared" si="128"/>
        <v>0.97361514229377355</v>
      </c>
      <c r="X372" s="5">
        <f t="shared" si="129"/>
        <v>1</v>
      </c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</row>
    <row r="373" spans="1:48" ht="20" customHeight="1" x14ac:dyDescent="0.15">
      <c r="A373" s="26"/>
      <c r="B373" s="6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5">
        <v>58.323900000000002</v>
      </c>
      <c r="N373" s="5">
        <v>55.350099999999998</v>
      </c>
      <c r="O373" s="5">
        <f t="shared" si="126"/>
        <v>0.9610386828454861</v>
      </c>
      <c r="P373" s="5">
        <f t="shared" si="127"/>
        <v>0.6947350848742575</v>
      </c>
      <c r="Q373" s="7"/>
      <c r="R373" s="7"/>
      <c r="S373" s="7"/>
      <c r="T373" s="7"/>
      <c r="U373" s="5">
        <v>58.323900000000002</v>
      </c>
      <c r="V373" s="5">
        <v>47.553100000000001</v>
      </c>
      <c r="W373" s="5">
        <f t="shared" si="128"/>
        <v>0.97625312591015456</v>
      </c>
      <c r="X373" s="5">
        <f t="shared" si="129"/>
        <v>0.65301176031155761</v>
      </c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</row>
    <row r="374" spans="1:48" ht="20" customHeight="1" x14ac:dyDescent="0.15">
      <c r="A374" s="26"/>
      <c r="B374" s="6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5">
        <v>58.481499999999997</v>
      </c>
      <c r="N374" s="5">
        <v>57.201700000000002</v>
      </c>
      <c r="O374" s="5">
        <f t="shared" si="126"/>
        <v>0.96363555473533646</v>
      </c>
      <c r="P374" s="5">
        <f t="shared" si="127"/>
        <v>0.71797572008816279</v>
      </c>
      <c r="Q374" s="7"/>
      <c r="R374" s="7"/>
      <c r="S374" s="7"/>
      <c r="T374" s="7"/>
      <c r="U374" s="5">
        <v>58.481499999999997</v>
      </c>
      <c r="V374" s="5">
        <v>55.753100000000003</v>
      </c>
      <c r="W374" s="5">
        <f t="shared" si="128"/>
        <v>0.97889110952653535</v>
      </c>
      <c r="X374" s="5">
        <f t="shared" si="129"/>
        <v>0.76561633150785757</v>
      </c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</row>
    <row r="375" spans="1:48" ht="20" customHeight="1" x14ac:dyDescent="0.15">
      <c r="A375" s="26"/>
      <c r="B375" s="6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5">
        <v>58.639200000000002</v>
      </c>
      <c r="N375" s="5">
        <v>56.8</v>
      </c>
      <c r="O375" s="5">
        <f t="shared" si="126"/>
        <v>0.96623407438653841</v>
      </c>
      <c r="P375" s="5">
        <f t="shared" si="127"/>
        <v>0.71293372226712926</v>
      </c>
      <c r="Q375" s="7"/>
      <c r="R375" s="7"/>
      <c r="S375" s="7"/>
      <c r="T375" s="7"/>
      <c r="U375" s="5">
        <v>58.639200000000002</v>
      </c>
      <c r="V375" s="5">
        <v>68.438100000000006</v>
      </c>
      <c r="W375" s="5">
        <f t="shared" si="128"/>
        <v>0.98153076699038877</v>
      </c>
      <c r="X375" s="5">
        <f t="shared" si="129"/>
        <v>0.93981011024262162</v>
      </c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</row>
    <row r="376" spans="1:48" ht="20" customHeight="1" x14ac:dyDescent="0.15">
      <c r="A376" s="26"/>
      <c r="B376" s="6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5">
        <v>58.796799999999998</v>
      </c>
      <c r="N376" s="5">
        <v>61.676499999999997</v>
      </c>
      <c r="O376" s="5">
        <f t="shared" si="126"/>
        <v>0.96883094627638888</v>
      </c>
      <c r="P376" s="5">
        <f t="shared" si="127"/>
        <v>0.77414184368677108</v>
      </c>
      <c r="Q376" s="7"/>
      <c r="R376" s="7"/>
      <c r="S376" s="7"/>
      <c r="T376" s="7"/>
      <c r="U376" s="5">
        <v>58.796799999999998</v>
      </c>
      <c r="V376" s="5">
        <v>57.078099999999999</v>
      </c>
      <c r="W376" s="5">
        <f t="shared" si="128"/>
        <v>0.98416875060676967</v>
      </c>
      <c r="X376" s="5">
        <f t="shared" si="129"/>
        <v>0.78381158234140602</v>
      </c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</row>
    <row r="377" spans="1:48" ht="20" customHeight="1" x14ac:dyDescent="0.15">
      <c r="A377" s="26"/>
      <c r="B377" s="6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5">
        <v>58.9544</v>
      </c>
      <c r="N377" s="5">
        <v>58.623699999999999</v>
      </c>
      <c r="O377" s="5">
        <f t="shared" si="126"/>
        <v>0.97142781816623935</v>
      </c>
      <c r="P377" s="5">
        <f t="shared" si="127"/>
        <v>0.73582416644492088</v>
      </c>
      <c r="Q377" s="7"/>
      <c r="R377" s="7"/>
      <c r="S377" s="7"/>
      <c r="T377" s="7"/>
      <c r="U377" s="5">
        <v>58.9544</v>
      </c>
      <c r="V377" s="5">
        <v>68.520099999999999</v>
      </c>
      <c r="W377" s="5">
        <f t="shared" si="128"/>
        <v>0.98680673422315057</v>
      </c>
      <c r="X377" s="5">
        <f t="shared" si="129"/>
        <v>0.94093615595458457</v>
      </c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</row>
    <row r="378" spans="1:48" ht="20" customHeight="1" x14ac:dyDescent="0.15">
      <c r="A378" s="26"/>
      <c r="B378" s="6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5">
        <v>59.112099999999998</v>
      </c>
      <c r="N378" s="5">
        <v>55.844000000000001</v>
      </c>
      <c r="O378" s="5">
        <f t="shared" si="126"/>
        <v>0.97402633781744119</v>
      </c>
      <c r="P378" s="5">
        <f t="shared" si="127"/>
        <v>0.70093434482897121</v>
      </c>
      <c r="Q378" s="7"/>
      <c r="R378" s="7"/>
      <c r="S378" s="7"/>
      <c r="T378" s="7"/>
      <c r="U378" s="5">
        <v>59.112099999999998</v>
      </c>
      <c r="V378" s="5">
        <v>64.806200000000004</v>
      </c>
      <c r="W378" s="5">
        <f t="shared" si="128"/>
        <v>0.98944639168700388</v>
      </c>
      <c r="X378" s="5">
        <f t="shared" si="129"/>
        <v>0.88993589778800675</v>
      </c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</row>
    <row r="379" spans="1:48" ht="20" customHeight="1" x14ac:dyDescent="0.15">
      <c r="A379" s="26"/>
      <c r="B379" s="6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5">
        <v>59.2697</v>
      </c>
      <c r="N379" s="5">
        <v>66.2012</v>
      </c>
      <c r="O379" s="5">
        <f t="shared" si="126"/>
        <v>0.97662320970729166</v>
      </c>
      <c r="P379" s="5">
        <f t="shared" si="127"/>
        <v>0.83093429462237101</v>
      </c>
      <c r="Q379" s="7"/>
      <c r="R379" s="7"/>
      <c r="S379" s="7"/>
      <c r="T379" s="7"/>
      <c r="U379" s="5">
        <v>59.2697</v>
      </c>
      <c r="V379" s="5">
        <v>49.999499999999998</v>
      </c>
      <c r="W379" s="5">
        <f t="shared" si="128"/>
        <v>0.99208437530338478</v>
      </c>
      <c r="X379" s="5">
        <f t="shared" si="129"/>
        <v>0.68660637286943904</v>
      </c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</row>
    <row r="380" spans="1:48" ht="20" customHeight="1" x14ac:dyDescent="0.15">
      <c r="A380" s="26"/>
      <c r="B380" s="6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5">
        <v>59.427300000000002</v>
      </c>
      <c r="N380" s="5">
        <v>64.467399999999998</v>
      </c>
      <c r="O380" s="5">
        <f t="shared" si="126"/>
        <v>0.97922008159714213</v>
      </c>
      <c r="P380" s="5">
        <f t="shared" si="127"/>
        <v>0.80917224378316766</v>
      </c>
      <c r="Q380" s="7"/>
      <c r="R380" s="7"/>
      <c r="S380" s="7"/>
      <c r="T380" s="7"/>
      <c r="U380" s="5">
        <v>59.427300000000002</v>
      </c>
      <c r="V380" s="5">
        <v>47.531199999999998</v>
      </c>
      <c r="W380" s="5">
        <f t="shared" si="128"/>
        <v>0.99472235891976579</v>
      </c>
      <c r="X380" s="5">
        <f t="shared" si="129"/>
        <v>0.65271102371287471</v>
      </c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</row>
    <row r="381" spans="1:48" ht="20" customHeight="1" x14ac:dyDescent="0.15">
      <c r="A381" s="26"/>
      <c r="B381" s="6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5">
        <v>59.585000000000001</v>
      </c>
      <c r="N381" s="5">
        <v>67.395700000000005</v>
      </c>
      <c r="O381" s="5">
        <f t="shared" si="126"/>
        <v>0.98181860124834397</v>
      </c>
      <c r="P381" s="5">
        <f t="shared" si="127"/>
        <v>0.84592724059504865</v>
      </c>
      <c r="Q381" s="7"/>
      <c r="R381" s="7"/>
      <c r="S381" s="7"/>
      <c r="T381" s="7"/>
      <c r="U381" s="5">
        <v>59.585000000000001</v>
      </c>
      <c r="V381" s="5">
        <v>49.293700000000001</v>
      </c>
      <c r="W381" s="5">
        <f t="shared" si="128"/>
        <v>0.99736201638361899</v>
      </c>
      <c r="X381" s="5">
        <f t="shared" si="129"/>
        <v>0.67691414038768927</v>
      </c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</row>
    <row r="382" spans="1:48" ht="20" customHeight="1" x14ac:dyDescent="0.15">
      <c r="A382" s="26"/>
      <c r="B382" s="6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5">
        <v>59.742600000000003</v>
      </c>
      <c r="N382" s="5">
        <v>70.055999999999997</v>
      </c>
      <c r="O382" s="5">
        <f t="shared" si="126"/>
        <v>0.98441547313819444</v>
      </c>
      <c r="P382" s="5">
        <f t="shared" si="127"/>
        <v>0.87931839519623245</v>
      </c>
      <c r="Q382" s="7"/>
      <c r="R382" s="7"/>
      <c r="S382" s="7"/>
      <c r="T382" s="7"/>
      <c r="U382" s="5">
        <v>59.742600000000003</v>
      </c>
      <c r="V382" s="5">
        <v>33</v>
      </c>
      <c r="W382" s="5">
        <f t="shared" si="128"/>
        <v>1</v>
      </c>
      <c r="X382" s="5">
        <f t="shared" si="129"/>
        <v>0.45316473774120719</v>
      </c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</row>
    <row r="383" spans="1:48" ht="20" customHeight="1" x14ac:dyDescent="0.15">
      <c r="A383" s="26"/>
      <c r="B383" s="6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5">
        <v>59.900199999999998</v>
      </c>
      <c r="N383" s="5">
        <v>68.444900000000004</v>
      </c>
      <c r="O383" s="5">
        <f t="shared" si="126"/>
        <v>0.9870123450280448</v>
      </c>
      <c r="P383" s="5">
        <f t="shared" si="127"/>
        <v>0.85909643181692674</v>
      </c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</row>
    <row r="384" spans="1:48" ht="20" customHeight="1" x14ac:dyDescent="0.15">
      <c r="A384" s="26"/>
      <c r="B384" s="6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5">
        <v>60.057899999999997</v>
      </c>
      <c r="N384" s="5">
        <v>71.3506</v>
      </c>
      <c r="O384" s="5">
        <f t="shared" si="126"/>
        <v>0.98961086467924675</v>
      </c>
      <c r="P384" s="5">
        <f t="shared" si="127"/>
        <v>0.8955677613379055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</row>
    <row r="385" spans="1:48" ht="20" customHeight="1" x14ac:dyDescent="0.15">
      <c r="A385" s="26"/>
      <c r="B385" s="6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5">
        <v>60.215499999999999</v>
      </c>
      <c r="N385" s="5">
        <v>75.013000000000005</v>
      </c>
      <c r="O385" s="5">
        <f t="shared" si="126"/>
        <v>0.99220773656909722</v>
      </c>
      <c r="P385" s="5">
        <f t="shared" si="127"/>
        <v>0.94153692444408754</v>
      </c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</row>
    <row r="386" spans="1:48" ht="20" customHeight="1" x14ac:dyDescent="0.15">
      <c r="A386" s="26"/>
      <c r="B386" s="6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5">
        <v>60.373100000000001</v>
      </c>
      <c r="N386" s="5">
        <v>79.6708</v>
      </c>
      <c r="O386" s="5">
        <f t="shared" si="126"/>
        <v>0.99480460845894769</v>
      </c>
      <c r="P386" s="5">
        <f t="shared" si="127"/>
        <v>1</v>
      </c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</row>
    <row r="387" spans="1:48" ht="20" customHeight="1" x14ac:dyDescent="0.15">
      <c r="A387" s="26"/>
      <c r="B387" s="6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5">
        <v>60.530799999999999</v>
      </c>
      <c r="N387" s="5">
        <v>70.627600000000001</v>
      </c>
      <c r="O387" s="5">
        <f t="shared" si="126"/>
        <v>0.99740312811014953</v>
      </c>
      <c r="P387" s="5">
        <f t="shared" si="127"/>
        <v>0.88649291835904753</v>
      </c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</row>
    <row r="388" spans="1:48" ht="20" customHeight="1" x14ac:dyDescent="0.15">
      <c r="A388" s="26"/>
      <c r="B388" s="6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5">
        <v>60.688400000000001</v>
      </c>
      <c r="N388" s="5">
        <v>42</v>
      </c>
      <c r="O388" s="5">
        <f t="shared" si="126"/>
        <v>1</v>
      </c>
      <c r="P388" s="5">
        <f t="shared" si="127"/>
        <v>0.52716930167639842</v>
      </c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</row>
  </sheetData>
  <mergeCells count="6">
    <mergeCell ref="A1:H1"/>
    <mergeCell ref="I1:P1"/>
    <mergeCell ref="Q1:X1"/>
    <mergeCell ref="Y1:AF1"/>
    <mergeCell ref="AG1:AN1"/>
    <mergeCell ref="AO1:AV1"/>
  </mergeCells>
  <pageMargins left="1" right="1" top="1" bottom="1" header="0.25" footer="0.25"/>
  <pageSetup orientation="portrait"/>
  <headerFooter>
    <oddFooter>&amp;C&amp;"Helvetica Neue,Regular"&amp;12&amp;K000000&amp;P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F382"/>
  <sheetViews>
    <sheetView showGridLines="0" workbookViewId="0">
      <pane xSplit="1" ySplit="2" topLeftCell="B3" activePane="bottomRight" state="frozen"/>
      <selection pane="topRight"/>
      <selection pane="bottomLeft"/>
      <selection pane="bottomRight" activeCell="AK20" sqref="AK20"/>
    </sheetView>
  </sheetViews>
  <sheetFormatPr baseColWidth="10" defaultColWidth="16.33203125" defaultRowHeight="20" customHeight="1" x14ac:dyDescent="0.15"/>
  <cols>
    <col min="1" max="33" width="16.33203125" style="12" customWidth="1"/>
    <col min="34" max="16384" width="16.33203125" style="12"/>
  </cols>
  <sheetData>
    <row r="1" spans="1:32" ht="27.75" customHeight="1" thickBot="1" x14ac:dyDescent="0.2">
      <c r="A1" s="35">
        <v>1</v>
      </c>
      <c r="B1" s="36"/>
      <c r="C1" s="36"/>
      <c r="D1" s="36"/>
      <c r="E1" s="36"/>
      <c r="F1" s="36"/>
      <c r="G1" s="36"/>
      <c r="H1" s="37"/>
      <c r="I1" s="35">
        <v>2</v>
      </c>
      <c r="J1" s="36"/>
      <c r="K1" s="36"/>
      <c r="L1" s="36"/>
      <c r="M1" s="36"/>
      <c r="N1" s="36"/>
      <c r="O1" s="36"/>
      <c r="P1" s="37"/>
      <c r="Q1" s="35">
        <v>3</v>
      </c>
      <c r="R1" s="36"/>
      <c r="S1" s="36"/>
      <c r="T1" s="36"/>
      <c r="U1" s="36"/>
      <c r="V1" s="36"/>
      <c r="W1" s="36"/>
      <c r="X1" s="37"/>
      <c r="Y1" s="35">
        <v>4</v>
      </c>
      <c r="Z1" s="36"/>
      <c r="AA1" s="36"/>
      <c r="AB1" s="36"/>
      <c r="AC1" s="36"/>
      <c r="AD1" s="36"/>
      <c r="AE1" s="36"/>
      <c r="AF1" s="37"/>
    </row>
    <row r="2" spans="1:32" ht="20.25" customHeight="1" x14ac:dyDescent="0.15">
      <c r="A2" s="30" t="s">
        <v>1</v>
      </c>
      <c r="B2" s="30" t="s">
        <v>0</v>
      </c>
      <c r="C2" s="31"/>
      <c r="D2" s="31"/>
      <c r="E2" s="30" t="s">
        <v>1</v>
      </c>
      <c r="F2" s="30" t="s">
        <v>0</v>
      </c>
      <c r="G2" s="31"/>
      <c r="H2" s="31"/>
      <c r="I2" s="30" t="s">
        <v>1</v>
      </c>
      <c r="J2" s="30" t="s">
        <v>0</v>
      </c>
      <c r="K2" s="31"/>
      <c r="L2" s="31"/>
      <c r="M2" s="30" t="s">
        <v>1</v>
      </c>
      <c r="N2" s="30" t="s">
        <v>0</v>
      </c>
      <c r="O2" s="31"/>
      <c r="P2" s="31"/>
      <c r="Q2" s="30" t="s">
        <v>1</v>
      </c>
      <c r="R2" s="30" t="s">
        <v>0</v>
      </c>
      <c r="S2" s="31"/>
      <c r="T2" s="31"/>
      <c r="U2" s="30" t="s">
        <v>1</v>
      </c>
      <c r="V2" s="30" t="s">
        <v>0</v>
      </c>
      <c r="W2" s="31"/>
      <c r="X2" s="31"/>
      <c r="Y2" s="30" t="s">
        <v>1</v>
      </c>
      <c r="Z2" s="30" t="s">
        <v>0</v>
      </c>
      <c r="AA2" s="31"/>
      <c r="AB2" s="31"/>
      <c r="AC2" s="30" t="s">
        <v>1</v>
      </c>
      <c r="AD2" s="30" t="s">
        <v>0</v>
      </c>
      <c r="AE2" s="31"/>
      <c r="AF2" s="31"/>
    </row>
    <row r="3" spans="1:32" ht="20.25" customHeight="1" x14ac:dyDescent="0.15">
      <c r="A3" s="24">
        <v>0</v>
      </c>
      <c r="B3" s="2">
        <v>13</v>
      </c>
      <c r="C3" s="3">
        <f t="shared" ref="C3:C66" si="0">$A3/41.1916</f>
        <v>0</v>
      </c>
      <c r="D3" s="3">
        <f t="shared" ref="D3:D66" si="1">B3/33.4476</f>
        <v>0.38866764730503833</v>
      </c>
      <c r="E3" s="3">
        <v>0</v>
      </c>
      <c r="F3" s="3">
        <v>21</v>
      </c>
      <c r="G3" s="3">
        <f t="shared" ref="G3:G66" si="2">E3/33.4074</f>
        <v>0</v>
      </c>
      <c r="H3" s="3">
        <f t="shared" ref="H3:H66" si="3">F3/42.2743</f>
        <v>0.49675571209931335</v>
      </c>
      <c r="I3" s="3">
        <v>0</v>
      </c>
      <c r="J3" s="3">
        <v>14</v>
      </c>
      <c r="K3" s="3">
        <f t="shared" ref="K3:K66" si="4">I3/44.6099</f>
        <v>0</v>
      </c>
      <c r="L3" s="3">
        <f t="shared" ref="L3:L66" si="5">J3/81.172</f>
        <v>0.17247326664367024</v>
      </c>
      <c r="M3" s="3">
        <v>0</v>
      </c>
      <c r="N3" s="3">
        <v>8</v>
      </c>
      <c r="O3" s="3">
        <f t="shared" ref="O3:O66" si="6">M3/51.0728</f>
        <v>0</v>
      </c>
      <c r="P3" s="3">
        <f t="shared" ref="P3:P66" si="7">N3/79.9973</f>
        <v>0.1000033751139101</v>
      </c>
      <c r="Q3" s="3">
        <v>0</v>
      </c>
      <c r="R3" s="3">
        <v>18</v>
      </c>
      <c r="S3" s="3">
        <f t="shared" ref="S3:S34" si="8">Q3/31.6126</f>
        <v>0</v>
      </c>
      <c r="T3" s="3">
        <f t="shared" ref="T3:T34" si="9">R3/59.9914</f>
        <v>0.30004300616421686</v>
      </c>
      <c r="U3" s="3">
        <v>0</v>
      </c>
      <c r="V3" s="3">
        <v>36</v>
      </c>
      <c r="W3" s="3">
        <f t="shared" ref="W3:W34" si="10">U3/35.8646</f>
        <v>0</v>
      </c>
      <c r="X3" s="3">
        <f t="shared" ref="X3:X34" si="11">V3/53.3094</f>
        <v>0.67530304224020532</v>
      </c>
      <c r="Y3" s="3">
        <v>0</v>
      </c>
      <c r="Z3" s="3">
        <v>16</v>
      </c>
      <c r="AA3" s="3">
        <f t="shared" ref="AA3:AA34" si="12">Y3/40.4755</f>
        <v>0</v>
      </c>
      <c r="AB3" s="3">
        <f t="shared" ref="AB3:AB34" si="13">Z3/28.0769</f>
        <v>0.56986348207957438</v>
      </c>
      <c r="AC3" s="3">
        <v>0</v>
      </c>
      <c r="AD3" s="3">
        <v>17</v>
      </c>
      <c r="AE3" s="3">
        <f t="shared" ref="AE3:AE34" si="14">AC3/36.1166</f>
        <v>0</v>
      </c>
      <c r="AF3" s="3">
        <f t="shared" ref="AF3:AF34" si="15">AD3/41.1439</f>
        <v>0.41318397137850321</v>
      </c>
    </row>
    <row r="4" spans="1:32" ht="20" customHeight="1" x14ac:dyDescent="0.15">
      <c r="A4" s="25">
        <v>0.16220000000000001</v>
      </c>
      <c r="B4" s="4">
        <v>14.7677</v>
      </c>
      <c r="C4" s="5">
        <f t="shared" si="0"/>
        <v>3.9376960351139552E-3</v>
      </c>
      <c r="D4" s="5">
        <f t="shared" si="1"/>
        <v>0.44151747808512415</v>
      </c>
      <c r="E4" s="5">
        <v>0.16220000000000001</v>
      </c>
      <c r="F4" s="5">
        <v>18.057400000000001</v>
      </c>
      <c r="G4" s="5">
        <f t="shared" si="2"/>
        <v>4.8552117195591396E-3</v>
      </c>
      <c r="H4" s="5">
        <f t="shared" si="3"/>
        <v>0.42714840931724479</v>
      </c>
      <c r="I4" s="5">
        <v>0.15759999999999999</v>
      </c>
      <c r="J4" s="5">
        <v>24.623799999999999</v>
      </c>
      <c r="K4" s="5">
        <f t="shared" si="4"/>
        <v>3.5328480897737942E-3</v>
      </c>
      <c r="L4" s="5">
        <f t="shared" si="5"/>
        <v>0.30335337308431481</v>
      </c>
      <c r="M4" s="5">
        <v>0.15759999999999999</v>
      </c>
      <c r="N4" s="5">
        <v>14.3028</v>
      </c>
      <c r="O4" s="5">
        <f t="shared" si="6"/>
        <v>3.0857912626681911E-3</v>
      </c>
      <c r="P4" s="5">
        <f t="shared" si="7"/>
        <v>0.17879103419740416</v>
      </c>
      <c r="Q4" s="5">
        <v>0.18490000000000001</v>
      </c>
      <c r="R4" s="5">
        <v>28.8384</v>
      </c>
      <c r="S4" s="5">
        <f t="shared" si="8"/>
        <v>5.8489336530370807E-3</v>
      </c>
      <c r="T4" s="5">
        <f t="shared" si="9"/>
        <v>0.48070890160923069</v>
      </c>
      <c r="U4" s="5">
        <v>0.18490000000000001</v>
      </c>
      <c r="V4" s="5">
        <v>36.913899999999998</v>
      </c>
      <c r="W4" s="5">
        <f t="shared" si="10"/>
        <v>5.1555015251808188E-3</v>
      </c>
      <c r="X4" s="5">
        <f t="shared" si="11"/>
        <v>0.69244636030418649</v>
      </c>
      <c r="Y4" s="5">
        <v>0.20760000000000001</v>
      </c>
      <c r="Z4" s="5">
        <v>15.425599999999999</v>
      </c>
      <c r="AA4" s="5">
        <f t="shared" si="12"/>
        <v>5.1290286716655763E-3</v>
      </c>
      <c r="AB4" s="5">
        <f t="shared" si="13"/>
        <v>0.54940538307291764</v>
      </c>
      <c r="AC4" s="5">
        <v>0.20760000000000001</v>
      </c>
      <c r="AD4" s="5">
        <v>12.1286</v>
      </c>
      <c r="AE4" s="5">
        <f t="shared" si="14"/>
        <v>5.7480493734183178E-3</v>
      </c>
      <c r="AF4" s="5">
        <f t="shared" si="15"/>
        <v>0.29478488913301848</v>
      </c>
    </row>
    <row r="5" spans="1:32" ht="20" customHeight="1" x14ac:dyDescent="0.15">
      <c r="A5" s="25">
        <v>0.32429999999999998</v>
      </c>
      <c r="B5" s="4">
        <v>17.330500000000001</v>
      </c>
      <c r="C5" s="5">
        <f t="shared" si="0"/>
        <v>7.8729643907981227E-3</v>
      </c>
      <c r="D5" s="5">
        <f t="shared" si="1"/>
        <v>0.51813882012461288</v>
      </c>
      <c r="E5" s="5">
        <v>0.32429999999999998</v>
      </c>
      <c r="F5" s="5">
        <v>22.144400000000001</v>
      </c>
      <c r="G5" s="5">
        <f t="shared" si="2"/>
        <v>9.7074300903392651E-3</v>
      </c>
      <c r="H5" s="5">
        <f t="shared" si="3"/>
        <v>0.52382653290533499</v>
      </c>
      <c r="I5" s="5">
        <v>0.31530000000000002</v>
      </c>
      <c r="J5" s="5">
        <v>30.299499999999998</v>
      </c>
      <c r="K5" s="5">
        <f t="shared" si="4"/>
        <v>7.0679378344268877E-3</v>
      </c>
      <c r="L5" s="5">
        <f t="shared" si="5"/>
        <v>0.37327526733356331</v>
      </c>
      <c r="M5" s="5">
        <v>0.31530000000000002</v>
      </c>
      <c r="N5" s="5">
        <v>8.3292000000000002</v>
      </c>
      <c r="O5" s="5">
        <f t="shared" si="6"/>
        <v>6.1735405147162487E-3</v>
      </c>
      <c r="P5" s="5">
        <f t="shared" si="7"/>
        <v>0.10411851399984751</v>
      </c>
      <c r="Q5" s="5">
        <v>0.36969999999999997</v>
      </c>
      <c r="R5" s="5">
        <v>29.784199999999998</v>
      </c>
      <c r="S5" s="5">
        <f t="shared" si="8"/>
        <v>1.1694704010426221E-2</v>
      </c>
      <c r="T5" s="5">
        <f t="shared" si="9"/>
        <v>0.49647449467757043</v>
      </c>
      <c r="U5" s="5">
        <v>0.36969999999999997</v>
      </c>
      <c r="V5" s="5">
        <v>35.771000000000001</v>
      </c>
      <c r="W5" s="5">
        <f t="shared" si="10"/>
        <v>1.0308214785610321E-2</v>
      </c>
      <c r="X5" s="5">
        <f t="shared" si="11"/>
        <v>0.671007364554844</v>
      </c>
      <c r="Y5" s="5">
        <v>0.41510000000000002</v>
      </c>
      <c r="Z5" s="5">
        <v>10.152100000000001</v>
      </c>
      <c r="AA5" s="5">
        <f t="shared" si="12"/>
        <v>1.0255586712949811E-2</v>
      </c>
      <c r="AB5" s="5">
        <f t="shared" si="13"/>
        <v>0.36158194102625296</v>
      </c>
      <c r="AC5" s="5">
        <v>0.41510000000000002</v>
      </c>
      <c r="AD5" s="5">
        <v>11.556699999999999</v>
      </c>
      <c r="AE5" s="5">
        <f t="shared" si="14"/>
        <v>1.1493329936926512E-2</v>
      </c>
      <c r="AF5" s="5">
        <f t="shared" si="15"/>
        <v>0.28088489423705576</v>
      </c>
    </row>
    <row r="6" spans="1:32" ht="20" customHeight="1" x14ac:dyDescent="0.15">
      <c r="A6" s="25">
        <v>0.48649999999999999</v>
      </c>
      <c r="B6" s="4">
        <v>17.0914</v>
      </c>
      <c r="C6" s="5">
        <f t="shared" si="0"/>
        <v>1.1810660425912079E-2</v>
      </c>
      <c r="D6" s="5">
        <f t="shared" si="1"/>
        <v>0.51099032516533327</v>
      </c>
      <c r="E6" s="5">
        <v>0.48649999999999999</v>
      </c>
      <c r="F6" s="5">
        <v>21.920300000000001</v>
      </c>
      <c r="G6" s="5">
        <f t="shared" si="2"/>
        <v>1.4562641809898405E-2</v>
      </c>
      <c r="H6" s="5">
        <f t="shared" si="3"/>
        <v>0.51852543980621801</v>
      </c>
      <c r="I6" s="5">
        <v>0.47289999999999999</v>
      </c>
      <c r="J6" s="5">
        <v>44.806600000000003</v>
      </c>
      <c r="K6" s="5">
        <f t="shared" si="4"/>
        <v>1.0600785924200681E-2</v>
      </c>
      <c r="L6" s="5">
        <f t="shared" si="5"/>
        <v>0.5519957620854482</v>
      </c>
      <c r="M6" s="5">
        <v>0.47289999999999999</v>
      </c>
      <c r="N6" s="5">
        <v>9</v>
      </c>
      <c r="O6" s="5">
        <f t="shared" si="6"/>
        <v>9.2593317773844389E-3</v>
      </c>
      <c r="P6" s="5">
        <f t="shared" si="7"/>
        <v>0.11250379700314886</v>
      </c>
      <c r="Q6" s="5">
        <v>0.55459999999999998</v>
      </c>
      <c r="R6" s="5">
        <v>31.589099999999998</v>
      </c>
      <c r="S6" s="5">
        <f t="shared" si="8"/>
        <v>1.7543637663463302E-2</v>
      </c>
      <c r="T6" s="5">
        <f t="shared" si="9"/>
        <v>0.52656047366789238</v>
      </c>
      <c r="U6" s="5">
        <v>0.55459999999999998</v>
      </c>
      <c r="V6" s="5">
        <v>32.434699999999999</v>
      </c>
      <c r="W6" s="5">
        <f t="shared" si="10"/>
        <v>1.546371631079114E-2</v>
      </c>
      <c r="X6" s="5">
        <f t="shared" si="11"/>
        <v>0.608423655115233</v>
      </c>
      <c r="Y6" s="5">
        <v>0.62270000000000003</v>
      </c>
      <c r="Z6" s="5">
        <v>9.4154</v>
      </c>
      <c r="AA6" s="5">
        <f t="shared" si="12"/>
        <v>1.5384615384615387E-2</v>
      </c>
      <c r="AB6" s="5">
        <f t="shared" si="13"/>
        <v>0.33534328932325153</v>
      </c>
      <c r="AC6" s="5">
        <v>0.62270000000000003</v>
      </c>
      <c r="AD6" s="5">
        <v>17.3948</v>
      </c>
      <c r="AE6" s="5">
        <f t="shared" si="14"/>
        <v>1.7241379310344831E-2</v>
      </c>
      <c r="AF6" s="5">
        <f t="shared" si="15"/>
        <v>0.42277956149028167</v>
      </c>
    </row>
    <row r="7" spans="1:32" ht="20" customHeight="1" x14ac:dyDescent="0.15">
      <c r="A7" s="25">
        <v>0.64870000000000005</v>
      </c>
      <c r="B7" s="4">
        <v>14.929600000000001</v>
      </c>
      <c r="C7" s="5">
        <f t="shared" si="0"/>
        <v>1.5748356461026035E-2</v>
      </c>
      <c r="D7" s="5">
        <f t="shared" si="1"/>
        <v>0.44635788516963848</v>
      </c>
      <c r="E7" s="5">
        <v>0.64870000000000005</v>
      </c>
      <c r="F7" s="5">
        <v>17.8582</v>
      </c>
      <c r="G7" s="5">
        <f t="shared" si="2"/>
        <v>1.9417853529457546E-2</v>
      </c>
      <c r="H7" s="5">
        <f t="shared" si="3"/>
        <v>0.42243632656247415</v>
      </c>
      <c r="I7" s="5">
        <v>0.63049999999999995</v>
      </c>
      <c r="J7" s="5">
        <v>53.770899999999997</v>
      </c>
      <c r="K7" s="5">
        <f t="shared" si="4"/>
        <v>1.4133634013974475E-2</v>
      </c>
      <c r="L7" s="5">
        <f t="shared" si="5"/>
        <v>0.66243162666929478</v>
      </c>
      <c r="M7" s="5">
        <v>0.63049999999999995</v>
      </c>
      <c r="N7" s="5">
        <v>13.523999999999999</v>
      </c>
      <c r="O7" s="5">
        <f t="shared" si="6"/>
        <v>1.2345123040052629E-2</v>
      </c>
      <c r="P7" s="5">
        <f t="shared" si="7"/>
        <v>0.169055705630065</v>
      </c>
      <c r="Q7" s="5">
        <v>0.73950000000000005</v>
      </c>
      <c r="R7" s="5">
        <v>32.452800000000003</v>
      </c>
      <c r="S7" s="5">
        <f t="shared" si="8"/>
        <v>2.3392571316500382E-2</v>
      </c>
      <c r="T7" s="5">
        <f t="shared" si="9"/>
        <v>0.54095753724700546</v>
      </c>
      <c r="U7" s="5">
        <v>0.73950000000000005</v>
      </c>
      <c r="V7" s="5">
        <v>26.806799999999999</v>
      </c>
      <c r="W7" s="5">
        <f t="shared" si="10"/>
        <v>2.0619217835971961E-2</v>
      </c>
      <c r="X7" s="5">
        <f t="shared" si="11"/>
        <v>0.50285315535346486</v>
      </c>
      <c r="Y7" s="5">
        <v>0.83030000000000004</v>
      </c>
      <c r="Z7" s="5">
        <v>11.454700000000001</v>
      </c>
      <c r="AA7" s="5">
        <f t="shared" si="12"/>
        <v>2.0513644056280964E-2</v>
      </c>
      <c r="AB7" s="5">
        <f t="shared" si="13"/>
        <v>0.40797595176105628</v>
      </c>
      <c r="AC7" s="5">
        <v>0.83030000000000004</v>
      </c>
      <c r="AD7" s="5">
        <v>18.569700000000001</v>
      </c>
      <c r="AE7" s="5">
        <f t="shared" si="14"/>
        <v>2.2989428683763146E-2</v>
      </c>
      <c r="AF7" s="5">
        <f t="shared" si="15"/>
        <v>0.45133543490043482</v>
      </c>
    </row>
    <row r="8" spans="1:32" ht="20" customHeight="1" x14ac:dyDescent="0.15">
      <c r="A8" s="25">
        <v>0.81089999999999995</v>
      </c>
      <c r="B8" s="4">
        <v>15.634600000000001</v>
      </c>
      <c r="C8" s="5">
        <f t="shared" si="0"/>
        <v>1.9686052496139989E-2</v>
      </c>
      <c r="D8" s="5">
        <f t="shared" si="1"/>
        <v>0.46743563065810401</v>
      </c>
      <c r="E8" s="5">
        <v>0.81089999999999995</v>
      </c>
      <c r="F8" s="5">
        <v>18.456499999999998</v>
      </c>
      <c r="G8" s="5">
        <f t="shared" si="2"/>
        <v>2.4273065249016682E-2</v>
      </c>
      <c r="H8" s="5">
        <f t="shared" si="3"/>
        <v>0.43658913335052263</v>
      </c>
      <c r="I8" s="5">
        <v>0.78820000000000001</v>
      </c>
      <c r="J8" s="5">
        <v>49.758699999999997</v>
      </c>
      <c r="K8" s="5">
        <f t="shared" si="4"/>
        <v>1.7668723758627568E-2</v>
      </c>
      <c r="L8" s="5">
        <f t="shared" si="5"/>
        <v>0.61300325235302811</v>
      </c>
      <c r="M8" s="5">
        <v>0.78820000000000001</v>
      </c>
      <c r="N8" s="5">
        <v>16.509899999999998</v>
      </c>
      <c r="O8" s="5">
        <f t="shared" si="6"/>
        <v>1.5432872292100688E-2</v>
      </c>
      <c r="P8" s="5">
        <f t="shared" si="7"/>
        <v>0.20638071534914301</v>
      </c>
      <c r="Q8" s="5">
        <v>0.92430000000000001</v>
      </c>
      <c r="R8" s="5">
        <v>33.454599999999999</v>
      </c>
      <c r="S8" s="5">
        <f t="shared" si="8"/>
        <v>2.9238341673889525E-2</v>
      </c>
      <c r="T8" s="5">
        <f t="shared" si="9"/>
        <v>0.55765659744563389</v>
      </c>
      <c r="U8" s="5">
        <v>0.92430000000000001</v>
      </c>
      <c r="V8" s="5">
        <v>30.288699999999999</v>
      </c>
      <c r="W8" s="5">
        <f t="shared" si="10"/>
        <v>2.5771931096401465E-2</v>
      </c>
      <c r="X8" s="5">
        <f t="shared" si="11"/>
        <v>0.5681680904305807</v>
      </c>
      <c r="Y8" s="5">
        <v>1.0378000000000001</v>
      </c>
      <c r="Z8" s="5">
        <v>11.3932</v>
      </c>
      <c r="AA8" s="5">
        <f t="shared" si="12"/>
        <v>2.5640202097565196E-2</v>
      </c>
      <c r="AB8" s="5">
        <f t="shared" si="13"/>
        <v>0.40578553900181291</v>
      </c>
      <c r="AC8" s="5">
        <v>1.0378000000000001</v>
      </c>
      <c r="AD8" s="5">
        <v>17.979700000000001</v>
      </c>
      <c r="AE8" s="5">
        <f t="shared" si="14"/>
        <v>2.8734709247271339E-2</v>
      </c>
      <c r="AF8" s="5">
        <f t="shared" si="15"/>
        <v>0.43699552059965147</v>
      </c>
    </row>
    <row r="9" spans="1:32" ht="20" customHeight="1" x14ac:dyDescent="0.15">
      <c r="A9" s="25">
        <v>0.97299999999999998</v>
      </c>
      <c r="B9" s="4">
        <v>19.242999999999999</v>
      </c>
      <c r="C9" s="5">
        <f t="shared" si="0"/>
        <v>2.3621320851824158E-2</v>
      </c>
      <c r="D9" s="5">
        <f t="shared" si="1"/>
        <v>0.57531781054545017</v>
      </c>
      <c r="E9" s="5">
        <v>0.97299999999999998</v>
      </c>
      <c r="F9" s="5">
        <v>20.346</v>
      </c>
      <c r="G9" s="5">
        <f t="shared" si="2"/>
        <v>2.9125283619796809E-2</v>
      </c>
      <c r="H9" s="5">
        <f t="shared" si="3"/>
        <v>0.48128531992250617</v>
      </c>
      <c r="I9" s="5">
        <v>0.94579999999999997</v>
      </c>
      <c r="J9" s="5">
        <v>52.6663</v>
      </c>
      <c r="K9" s="5">
        <f t="shared" si="4"/>
        <v>2.1201571848401362E-2</v>
      </c>
      <c r="L9" s="5">
        <f t="shared" si="5"/>
        <v>0.64882348593110928</v>
      </c>
      <c r="M9" s="5">
        <v>0.94579999999999997</v>
      </c>
      <c r="N9" s="5">
        <v>22.172799999999999</v>
      </c>
      <c r="O9" s="5">
        <f t="shared" si="6"/>
        <v>1.8518663554768878E-2</v>
      </c>
      <c r="P9" s="5">
        <f t="shared" si="7"/>
        <v>0.27716935446571322</v>
      </c>
      <c r="Q9" s="5">
        <v>1.1092</v>
      </c>
      <c r="R9" s="5">
        <v>31.818999999999999</v>
      </c>
      <c r="S9" s="5">
        <f t="shared" si="8"/>
        <v>3.5087275326926605E-2</v>
      </c>
      <c r="T9" s="5">
        <f t="shared" si="9"/>
        <v>0.53039268961884534</v>
      </c>
      <c r="U9" s="5">
        <v>1.1092</v>
      </c>
      <c r="V9" s="5">
        <v>29.648299999999999</v>
      </c>
      <c r="W9" s="5">
        <f t="shared" si="10"/>
        <v>3.092743262158228E-2</v>
      </c>
      <c r="X9" s="5">
        <f t="shared" si="11"/>
        <v>0.55615519964584104</v>
      </c>
      <c r="Y9" s="5">
        <v>1.2454000000000001</v>
      </c>
      <c r="Z9" s="5">
        <v>15.6</v>
      </c>
      <c r="AA9" s="5">
        <f t="shared" si="12"/>
        <v>3.0769230769230774E-2</v>
      </c>
      <c r="AB9" s="5">
        <f t="shared" si="13"/>
        <v>0.55561689502758493</v>
      </c>
      <c r="AC9" s="5">
        <v>1.2454000000000001</v>
      </c>
      <c r="AD9" s="5">
        <v>18.488700000000001</v>
      </c>
      <c r="AE9" s="5">
        <f t="shared" si="14"/>
        <v>3.4482758620689662E-2</v>
      </c>
      <c r="AF9" s="5">
        <f t="shared" si="15"/>
        <v>0.44936673480151373</v>
      </c>
    </row>
    <row r="10" spans="1:32" ht="20" customHeight="1" x14ac:dyDescent="0.15">
      <c r="A10" s="25">
        <v>1.1352</v>
      </c>
      <c r="B10" s="4">
        <v>18.614799999999999</v>
      </c>
      <c r="C10" s="5">
        <f t="shared" si="0"/>
        <v>2.7559016886938112E-2</v>
      </c>
      <c r="D10" s="5">
        <f t="shared" si="1"/>
        <v>0.55653619392721743</v>
      </c>
      <c r="E10" s="5">
        <v>1.1352</v>
      </c>
      <c r="F10" s="5">
        <v>15.5549</v>
      </c>
      <c r="G10" s="5">
        <f t="shared" si="2"/>
        <v>3.3980495339355946E-2</v>
      </c>
      <c r="H10" s="5">
        <f t="shared" si="3"/>
        <v>0.36795168695874331</v>
      </c>
      <c r="I10" s="5">
        <v>1.1033999999999999</v>
      </c>
      <c r="J10" s="5">
        <v>46.073799999999999</v>
      </c>
      <c r="K10" s="5">
        <f t="shared" si="4"/>
        <v>2.4734419938175156E-2</v>
      </c>
      <c r="L10" s="5">
        <f t="shared" si="5"/>
        <v>0.56760705662050959</v>
      </c>
      <c r="M10" s="5">
        <v>1.1033999999999999</v>
      </c>
      <c r="N10" s="5">
        <v>22.2788</v>
      </c>
      <c r="O10" s="5">
        <f t="shared" si="6"/>
        <v>2.1604454817437068E-2</v>
      </c>
      <c r="P10" s="5">
        <f t="shared" si="7"/>
        <v>0.27849439918597257</v>
      </c>
      <c r="Q10" s="5">
        <v>1.2941</v>
      </c>
      <c r="R10" s="5">
        <v>30.901199999999999</v>
      </c>
      <c r="S10" s="5">
        <f t="shared" si="8"/>
        <v>4.0936208979963688E-2</v>
      </c>
      <c r="T10" s="5">
        <f t="shared" si="9"/>
        <v>0.51509383011564991</v>
      </c>
      <c r="U10" s="5">
        <v>1.2941</v>
      </c>
      <c r="V10" s="5">
        <v>21.314299999999999</v>
      </c>
      <c r="W10" s="5">
        <f t="shared" si="10"/>
        <v>3.6082934146763099E-2</v>
      </c>
      <c r="X10" s="5">
        <f t="shared" si="11"/>
        <v>0.39982254536723355</v>
      </c>
      <c r="Y10" s="5">
        <v>1.4530000000000001</v>
      </c>
      <c r="Z10" s="5">
        <v>14.8718</v>
      </c>
      <c r="AA10" s="5">
        <f t="shared" si="12"/>
        <v>3.5898259440896349E-2</v>
      </c>
      <c r="AB10" s="5">
        <f t="shared" si="13"/>
        <v>0.52968098329943836</v>
      </c>
      <c r="AC10" s="5">
        <v>1.4530000000000001</v>
      </c>
      <c r="AD10" s="5">
        <v>18.954000000000001</v>
      </c>
      <c r="AE10" s="5">
        <f t="shared" si="14"/>
        <v>4.0230807994107977E-2</v>
      </c>
      <c r="AF10" s="5">
        <f t="shared" si="15"/>
        <v>0.46067582314753824</v>
      </c>
    </row>
    <row r="11" spans="1:32" ht="20" customHeight="1" x14ac:dyDescent="0.15">
      <c r="A11" s="25">
        <v>1.2974000000000001</v>
      </c>
      <c r="B11" s="4">
        <v>17.124099999999999</v>
      </c>
      <c r="C11" s="5">
        <f t="shared" si="0"/>
        <v>3.149671292205207E-2</v>
      </c>
      <c r="D11" s="5">
        <f t="shared" si="1"/>
        <v>0.51196797378586201</v>
      </c>
      <c r="E11" s="5">
        <v>1.2974000000000001</v>
      </c>
      <c r="F11" s="5">
        <v>21.481300000000001</v>
      </c>
      <c r="G11" s="5">
        <f t="shared" si="2"/>
        <v>3.8835707058915092E-2</v>
      </c>
      <c r="H11" s="5">
        <f t="shared" si="3"/>
        <v>0.50814087991995138</v>
      </c>
      <c r="I11" s="5">
        <v>1.2611000000000001</v>
      </c>
      <c r="J11" s="5">
        <v>44.101199999999999</v>
      </c>
      <c r="K11" s="5">
        <f t="shared" si="4"/>
        <v>2.826950968282825E-2</v>
      </c>
      <c r="L11" s="5">
        <f t="shared" si="5"/>
        <v>0.5433055733504164</v>
      </c>
      <c r="M11" s="5">
        <v>1.2611000000000001</v>
      </c>
      <c r="N11" s="5">
        <v>21.552800000000001</v>
      </c>
      <c r="O11" s="5">
        <f t="shared" si="6"/>
        <v>2.4692204069485128E-2</v>
      </c>
      <c r="P11" s="5">
        <f t="shared" si="7"/>
        <v>0.2694190928943852</v>
      </c>
      <c r="Q11" s="5">
        <v>1.4790000000000001</v>
      </c>
      <c r="R11" s="5">
        <v>24.9129</v>
      </c>
      <c r="S11" s="5">
        <f t="shared" si="8"/>
        <v>4.6785142633000765E-2</v>
      </c>
      <c r="T11" s="5">
        <f t="shared" si="9"/>
        <v>0.41527452268158438</v>
      </c>
      <c r="U11" s="5">
        <v>1.4790000000000001</v>
      </c>
      <c r="V11" s="5">
        <v>28.201799999999999</v>
      </c>
      <c r="W11" s="5">
        <f t="shared" si="10"/>
        <v>4.1238435671943921E-2</v>
      </c>
      <c r="X11" s="5">
        <f t="shared" si="11"/>
        <v>0.5290211482402728</v>
      </c>
      <c r="Y11" s="5">
        <v>1.6605000000000001</v>
      </c>
      <c r="Z11" s="5">
        <v>12.0359</v>
      </c>
      <c r="AA11" s="5">
        <f t="shared" si="12"/>
        <v>4.1024817482180585E-2</v>
      </c>
      <c r="AB11" s="5">
        <f t="shared" si="13"/>
        <v>0.4286762427475968</v>
      </c>
      <c r="AC11" s="5">
        <v>1.6605000000000001</v>
      </c>
      <c r="AD11" s="5">
        <v>16.5837</v>
      </c>
      <c r="AE11" s="5">
        <f t="shared" si="14"/>
        <v>4.5976088557616167E-2</v>
      </c>
      <c r="AF11" s="5">
        <f t="shared" si="15"/>
        <v>0.4030658250676285</v>
      </c>
    </row>
    <row r="12" spans="1:32" ht="20" customHeight="1" x14ac:dyDescent="0.15">
      <c r="A12" s="25">
        <v>1.4595</v>
      </c>
      <c r="B12" s="4">
        <v>14.3028</v>
      </c>
      <c r="C12" s="5">
        <f t="shared" si="0"/>
        <v>3.5431981277736238E-2</v>
      </c>
      <c r="D12" s="5">
        <f t="shared" si="1"/>
        <v>0.42761812506726937</v>
      </c>
      <c r="E12" s="5">
        <v>1.4595</v>
      </c>
      <c r="F12" s="5">
        <v>20.066600000000001</v>
      </c>
      <c r="G12" s="5">
        <f t="shared" si="2"/>
        <v>4.3687925429695212E-2</v>
      </c>
      <c r="H12" s="5">
        <f t="shared" si="3"/>
        <v>0.47467610344819433</v>
      </c>
      <c r="I12" s="5">
        <v>1.4187000000000001</v>
      </c>
      <c r="J12" s="5">
        <v>40.397599999999997</v>
      </c>
      <c r="K12" s="5">
        <f t="shared" si="4"/>
        <v>3.1802357772602048E-2</v>
      </c>
      <c r="L12" s="5">
        <f t="shared" si="5"/>
        <v>0.49767900261173803</v>
      </c>
      <c r="M12" s="5">
        <v>1.4187000000000001</v>
      </c>
      <c r="N12" s="5">
        <v>15.166700000000001</v>
      </c>
      <c r="O12" s="5">
        <f t="shared" si="6"/>
        <v>2.7777995332153319E-2</v>
      </c>
      <c r="P12" s="5">
        <f t="shared" si="7"/>
        <v>0.18959014866751756</v>
      </c>
      <c r="Q12" s="5">
        <v>1.6637999999999999</v>
      </c>
      <c r="R12" s="5">
        <v>26.6814</v>
      </c>
      <c r="S12" s="5">
        <f t="shared" si="8"/>
        <v>5.2630912990389904E-2</v>
      </c>
      <c r="T12" s="5">
        <f t="shared" si="9"/>
        <v>0.44475374803721868</v>
      </c>
      <c r="U12" s="5">
        <v>1.6637999999999999</v>
      </c>
      <c r="V12" s="5">
        <v>34.974200000000003</v>
      </c>
      <c r="W12" s="5">
        <f t="shared" si="10"/>
        <v>4.6391148932373422E-2</v>
      </c>
      <c r="X12" s="5">
        <f t="shared" si="11"/>
        <v>0.65606065721992757</v>
      </c>
      <c r="Y12" s="5">
        <v>1.8681000000000001</v>
      </c>
      <c r="Z12" s="5">
        <v>11.7538</v>
      </c>
      <c r="AA12" s="5">
        <f t="shared" si="12"/>
        <v>4.6153846153846163E-2</v>
      </c>
      <c r="AB12" s="5">
        <f t="shared" si="13"/>
        <v>0.41862883722918132</v>
      </c>
      <c r="AC12" s="5">
        <v>1.8681000000000001</v>
      </c>
      <c r="AD12" s="5">
        <v>19.8002</v>
      </c>
      <c r="AE12" s="5">
        <f t="shared" si="14"/>
        <v>5.1724137931034489E-2</v>
      </c>
      <c r="AF12" s="5">
        <f t="shared" si="15"/>
        <v>0.48124266294639056</v>
      </c>
    </row>
    <row r="13" spans="1:32" ht="20" customHeight="1" x14ac:dyDescent="0.15">
      <c r="A13" s="25">
        <v>1.6216999999999999</v>
      </c>
      <c r="B13" s="4">
        <v>10.947699999999999</v>
      </c>
      <c r="C13" s="5">
        <f t="shared" si="0"/>
        <v>3.9369677312850189E-2</v>
      </c>
      <c r="D13" s="5">
        <f t="shared" si="1"/>
        <v>0.32730898480010523</v>
      </c>
      <c r="E13" s="5">
        <v>1.6216999999999999</v>
      </c>
      <c r="F13" s="5">
        <v>23.6267</v>
      </c>
      <c r="G13" s="5">
        <f t="shared" si="2"/>
        <v>4.8543137149254352E-2</v>
      </c>
      <c r="H13" s="5">
        <f t="shared" si="3"/>
        <v>0.55889038966937366</v>
      </c>
      <c r="I13" s="5">
        <v>1.5763</v>
      </c>
      <c r="J13" s="5">
        <v>43.529200000000003</v>
      </c>
      <c r="K13" s="5">
        <f t="shared" si="4"/>
        <v>3.5335205862375839E-2</v>
      </c>
      <c r="L13" s="5">
        <f t="shared" si="5"/>
        <v>0.53625880845611795</v>
      </c>
      <c r="M13" s="5">
        <v>1.5763</v>
      </c>
      <c r="N13" s="5">
        <v>16.161899999999999</v>
      </c>
      <c r="O13" s="5">
        <f t="shared" si="6"/>
        <v>3.0863786594821509E-2</v>
      </c>
      <c r="P13" s="5">
        <f t="shared" si="7"/>
        <v>0.20203056853168794</v>
      </c>
      <c r="Q13" s="5">
        <v>1.8487</v>
      </c>
      <c r="R13" s="5">
        <v>33.588200000000001</v>
      </c>
      <c r="S13" s="5">
        <f t="shared" si="8"/>
        <v>5.8479846643426987E-2</v>
      </c>
      <c r="T13" s="5">
        <f t="shared" si="9"/>
        <v>0.55988358331360832</v>
      </c>
      <c r="U13" s="5">
        <v>1.8487</v>
      </c>
      <c r="V13" s="5">
        <v>29.0122</v>
      </c>
      <c r="W13" s="5">
        <f t="shared" si="10"/>
        <v>5.1546650457554244E-2</v>
      </c>
      <c r="X13" s="5">
        <f t="shared" si="11"/>
        <v>0.5442229700578135</v>
      </c>
      <c r="Y13" s="5">
        <v>2.0756999999999999</v>
      </c>
      <c r="Z13" s="5">
        <v>12.820499999999999</v>
      </c>
      <c r="AA13" s="5">
        <f t="shared" si="12"/>
        <v>5.1282874825511728E-2</v>
      </c>
      <c r="AB13" s="5">
        <f t="shared" si="13"/>
        <v>0.45662092325007392</v>
      </c>
      <c r="AC13" s="5">
        <v>2.0756999999999999</v>
      </c>
      <c r="AD13" s="5">
        <v>18.760300000000001</v>
      </c>
      <c r="AE13" s="5">
        <f t="shared" si="14"/>
        <v>5.7472187304452797E-2</v>
      </c>
      <c r="AF13" s="5">
        <f t="shared" si="15"/>
        <v>0.4559679563677726</v>
      </c>
    </row>
    <row r="14" spans="1:32" ht="20" customHeight="1" x14ac:dyDescent="0.15">
      <c r="A14" s="25">
        <v>1.7839</v>
      </c>
      <c r="B14" s="4">
        <v>14.425000000000001</v>
      </c>
      <c r="C14" s="5">
        <f t="shared" si="0"/>
        <v>4.3307373347964147E-2</v>
      </c>
      <c r="D14" s="5">
        <f t="shared" si="1"/>
        <v>0.43127160095193678</v>
      </c>
      <c r="E14" s="5">
        <v>1.7839</v>
      </c>
      <c r="F14" s="5">
        <v>20.126200000000001</v>
      </c>
      <c r="G14" s="5">
        <f t="shared" si="2"/>
        <v>5.3398348868813492E-2</v>
      </c>
      <c r="H14" s="5">
        <f t="shared" si="3"/>
        <v>0.47608594346920002</v>
      </c>
      <c r="I14" s="5">
        <v>1.734</v>
      </c>
      <c r="J14" s="5">
        <v>48.755899999999997</v>
      </c>
      <c r="K14" s="5">
        <f t="shared" si="4"/>
        <v>3.8870295607028933E-2</v>
      </c>
      <c r="L14" s="5">
        <f t="shared" si="5"/>
        <v>0.60064923865372299</v>
      </c>
      <c r="M14" s="5">
        <v>1.734</v>
      </c>
      <c r="N14" s="5">
        <v>26.172799999999999</v>
      </c>
      <c r="O14" s="5">
        <f t="shared" si="6"/>
        <v>3.3951535846869565E-2</v>
      </c>
      <c r="P14" s="5">
        <f t="shared" si="7"/>
        <v>0.32717104202266828</v>
      </c>
      <c r="Q14" s="5">
        <v>2.0335999999999999</v>
      </c>
      <c r="R14" s="5">
        <v>33.294600000000003</v>
      </c>
      <c r="S14" s="5">
        <f t="shared" si="8"/>
        <v>6.4328780296464064E-2</v>
      </c>
      <c r="T14" s="5">
        <f t="shared" si="9"/>
        <v>0.55498954850195203</v>
      </c>
      <c r="U14" s="5">
        <v>2.0335999999999999</v>
      </c>
      <c r="V14" s="5">
        <v>25.345500000000001</v>
      </c>
      <c r="W14" s="5">
        <f t="shared" si="10"/>
        <v>5.6702151982735059E-2</v>
      </c>
      <c r="X14" s="5">
        <f t="shared" si="11"/>
        <v>0.47544147936386461</v>
      </c>
      <c r="Y14" s="5">
        <v>2.2831999999999999</v>
      </c>
      <c r="Z14" s="5">
        <v>14.666700000000001</v>
      </c>
      <c r="AA14" s="5">
        <f t="shared" si="12"/>
        <v>5.6409432866795964E-2</v>
      </c>
      <c r="AB14" s="5">
        <f t="shared" si="13"/>
        <v>0.52237604578853081</v>
      </c>
      <c r="AC14" s="5">
        <v>2.2831999999999999</v>
      </c>
      <c r="AD14" s="5">
        <v>13.096399999999999</v>
      </c>
      <c r="AE14" s="5">
        <f t="shared" si="14"/>
        <v>6.3217467867960994E-2</v>
      </c>
      <c r="AF14" s="5">
        <f t="shared" si="15"/>
        <v>0.31830720957420172</v>
      </c>
    </row>
    <row r="15" spans="1:32" ht="20" customHeight="1" x14ac:dyDescent="0.15">
      <c r="A15" s="25">
        <v>1.9460999999999999</v>
      </c>
      <c r="B15" s="4">
        <v>14.7829</v>
      </c>
      <c r="C15" s="5">
        <f t="shared" si="0"/>
        <v>4.7245069383078098E-2</v>
      </c>
      <c r="D15" s="5">
        <f t="shared" si="1"/>
        <v>0.44197192025735776</v>
      </c>
      <c r="E15" s="5">
        <v>1.9460999999999999</v>
      </c>
      <c r="F15" s="5">
        <v>20.811299999999999</v>
      </c>
      <c r="G15" s="5">
        <f t="shared" si="2"/>
        <v>5.8253560588372631E-2</v>
      </c>
      <c r="H15" s="5">
        <f t="shared" si="3"/>
        <v>0.49229200720059235</v>
      </c>
      <c r="I15" s="5">
        <v>1.8915999999999999</v>
      </c>
      <c r="J15" s="5">
        <v>42.681100000000001</v>
      </c>
      <c r="K15" s="5">
        <f t="shared" si="4"/>
        <v>4.2403143696802724E-2</v>
      </c>
      <c r="L15" s="5">
        <f t="shared" si="5"/>
        <v>0.52581062435322523</v>
      </c>
      <c r="M15" s="5">
        <v>1.8915999999999999</v>
      </c>
      <c r="N15" s="5">
        <v>28.963000000000001</v>
      </c>
      <c r="O15" s="5">
        <f t="shared" si="6"/>
        <v>3.7037327109537756E-2</v>
      </c>
      <c r="P15" s="5">
        <f t="shared" si="7"/>
        <v>0.36204971917802231</v>
      </c>
      <c r="Q15" s="5">
        <v>2.2183999999999999</v>
      </c>
      <c r="R15" s="5">
        <v>22.415500000000002</v>
      </c>
      <c r="S15" s="5">
        <f t="shared" si="8"/>
        <v>7.017455065385321E-2</v>
      </c>
      <c r="T15" s="5">
        <f t="shared" si="9"/>
        <v>0.37364522248188908</v>
      </c>
      <c r="U15" s="5">
        <v>2.2183999999999999</v>
      </c>
      <c r="V15" s="5">
        <v>29.879799999999999</v>
      </c>
      <c r="W15" s="5">
        <f t="shared" si="10"/>
        <v>6.185486524316456E-2</v>
      </c>
      <c r="X15" s="5">
        <f t="shared" si="11"/>
        <v>0.56049777337580242</v>
      </c>
      <c r="Y15" s="5">
        <v>2.4908000000000001</v>
      </c>
      <c r="Z15" s="5">
        <v>12.4923</v>
      </c>
      <c r="AA15" s="5">
        <f t="shared" si="12"/>
        <v>6.1538461538461549E-2</v>
      </c>
      <c r="AB15" s="5">
        <f t="shared" si="13"/>
        <v>0.44493159857391668</v>
      </c>
      <c r="AC15" s="5">
        <v>2.4908000000000001</v>
      </c>
      <c r="AD15" s="5">
        <v>12.2889</v>
      </c>
      <c r="AE15" s="5">
        <f t="shared" si="14"/>
        <v>6.8965517241379323E-2</v>
      </c>
      <c r="AF15" s="5">
        <f t="shared" si="15"/>
        <v>0.29868097093372287</v>
      </c>
    </row>
    <row r="16" spans="1:32" ht="20" customHeight="1" x14ac:dyDescent="0.15">
      <c r="A16" s="25">
        <v>2.1082000000000001</v>
      </c>
      <c r="B16" s="4">
        <v>13.417299999999999</v>
      </c>
      <c r="C16" s="5">
        <f t="shared" si="0"/>
        <v>5.1180337738762273E-2</v>
      </c>
      <c r="D16" s="5">
        <f t="shared" si="1"/>
        <v>0.40114387878353003</v>
      </c>
      <c r="E16" s="5">
        <v>2.1082000000000001</v>
      </c>
      <c r="F16" s="5">
        <v>21.467700000000001</v>
      </c>
      <c r="G16" s="5">
        <f t="shared" si="2"/>
        <v>6.3105778959152758E-2</v>
      </c>
      <c r="H16" s="5">
        <f t="shared" si="3"/>
        <v>0.5078191714587823</v>
      </c>
      <c r="I16" s="5">
        <v>2.0491999999999999</v>
      </c>
      <c r="J16" s="5">
        <v>45.508899999999997</v>
      </c>
      <c r="K16" s="5">
        <f t="shared" si="4"/>
        <v>4.5935991786576515E-2</v>
      </c>
      <c r="L16" s="5">
        <f t="shared" si="5"/>
        <v>0.56064776031143737</v>
      </c>
      <c r="M16" s="5">
        <v>2.0491999999999999</v>
      </c>
      <c r="N16" s="5">
        <v>29.297000000000001</v>
      </c>
      <c r="O16" s="5">
        <f t="shared" si="6"/>
        <v>4.0123118372205946E-2</v>
      </c>
      <c r="P16" s="5">
        <f t="shared" si="7"/>
        <v>0.36622486008902805</v>
      </c>
      <c r="Q16" s="5">
        <v>2.4033000000000002</v>
      </c>
      <c r="R16" s="5">
        <v>22.928000000000001</v>
      </c>
      <c r="S16" s="5">
        <f t="shared" si="8"/>
        <v>7.6023484306890293E-2</v>
      </c>
      <c r="T16" s="5">
        <f t="shared" si="9"/>
        <v>0.38218811362962024</v>
      </c>
      <c r="U16" s="5">
        <v>2.4033000000000002</v>
      </c>
      <c r="V16" s="5">
        <v>29.251999999999999</v>
      </c>
      <c r="W16" s="5">
        <f t="shared" si="10"/>
        <v>6.7010366768345389E-2</v>
      </c>
      <c r="X16" s="5">
        <f t="shared" si="11"/>
        <v>0.54872123865584688</v>
      </c>
      <c r="Y16" s="5">
        <v>2.6983999999999999</v>
      </c>
      <c r="Z16" s="5">
        <v>12.4444</v>
      </c>
      <c r="AA16" s="5">
        <f t="shared" si="12"/>
        <v>6.666749021012712E-2</v>
      </c>
      <c r="AB16" s="5">
        <f t="shared" si="13"/>
        <v>0.44322556977444094</v>
      </c>
      <c r="AC16" s="5">
        <v>2.6983999999999999</v>
      </c>
      <c r="AD16" s="5">
        <v>15.138299999999999</v>
      </c>
      <c r="AE16" s="5">
        <f t="shared" si="14"/>
        <v>7.4713566614797625E-2</v>
      </c>
      <c r="AF16" s="5">
        <f t="shared" si="15"/>
        <v>0.36793546552465856</v>
      </c>
    </row>
    <row r="17" spans="1:32" ht="20" customHeight="1" x14ac:dyDescent="0.15">
      <c r="A17" s="25">
        <v>2.2704</v>
      </c>
      <c r="B17" s="4">
        <v>12.1417</v>
      </c>
      <c r="C17" s="5">
        <f t="shared" si="0"/>
        <v>5.5118033773876224E-2</v>
      </c>
      <c r="D17" s="5">
        <f t="shared" si="1"/>
        <v>0.36300661332950646</v>
      </c>
      <c r="E17" s="5">
        <v>2.2704</v>
      </c>
      <c r="F17" s="5">
        <v>18.975100000000001</v>
      </c>
      <c r="G17" s="5">
        <f t="shared" si="2"/>
        <v>6.7960990678711891E-2</v>
      </c>
      <c r="H17" s="5">
        <f t="shared" si="3"/>
        <v>0.44885663393598479</v>
      </c>
      <c r="I17" s="5">
        <v>2.2069000000000001</v>
      </c>
      <c r="J17" s="5">
        <v>44.150300000000001</v>
      </c>
      <c r="K17" s="5">
        <f t="shared" si="4"/>
        <v>4.9471081531229616E-2</v>
      </c>
      <c r="L17" s="5">
        <f t="shared" si="5"/>
        <v>0.54391046173557389</v>
      </c>
      <c r="M17" s="5">
        <v>2.2069000000000001</v>
      </c>
      <c r="N17" s="5">
        <v>28.979399999999998</v>
      </c>
      <c r="O17" s="5">
        <f t="shared" si="6"/>
        <v>4.321086762425401E-2</v>
      </c>
      <c r="P17" s="5">
        <f t="shared" si="7"/>
        <v>0.36225472609700576</v>
      </c>
      <c r="Q17" s="5">
        <v>2.5882000000000001</v>
      </c>
      <c r="R17" s="5">
        <v>26.8827</v>
      </c>
      <c r="S17" s="5">
        <f t="shared" si="8"/>
        <v>8.1872417959927377E-2</v>
      </c>
      <c r="T17" s="5">
        <f t="shared" si="9"/>
        <v>0.44810922898948852</v>
      </c>
      <c r="U17" s="5">
        <v>2.5882000000000001</v>
      </c>
      <c r="V17" s="5">
        <v>29.620799999999999</v>
      </c>
      <c r="W17" s="5">
        <f t="shared" si="10"/>
        <v>7.2165868293526197E-2</v>
      </c>
      <c r="X17" s="5">
        <f t="shared" si="11"/>
        <v>0.55563934315524088</v>
      </c>
      <c r="Y17" s="5">
        <v>2.9058999999999999</v>
      </c>
      <c r="Z17" s="5">
        <v>12.328200000000001</v>
      </c>
      <c r="AA17" s="5">
        <f t="shared" si="12"/>
        <v>7.1794048251411349E-2</v>
      </c>
      <c r="AB17" s="5">
        <f t="shared" si="13"/>
        <v>0.43908693623583805</v>
      </c>
      <c r="AC17" s="5">
        <v>2.9058999999999999</v>
      </c>
      <c r="AD17" s="5">
        <v>13.658099999999999</v>
      </c>
      <c r="AE17" s="5">
        <f t="shared" si="14"/>
        <v>8.0458847178305828E-2</v>
      </c>
      <c r="AF17" s="5">
        <f t="shared" si="15"/>
        <v>0.33195929408733732</v>
      </c>
    </row>
    <row r="18" spans="1:32" ht="20" customHeight="1" x14ac:dyDescent="0.15">
      <c r="A18" s="25">
        <v>2.4325999999999999</v>
      </c>
      <c r="B18" s="4">
        <v>10.7256</v>
      </c>
      <c r="C18" s="5">
        <f t="shared" si="0"/>
        <v>5.9055729808990175E-2</v>
      </c>
      <c r="D18" s="5">
        <f t="shared" si="1"/>
        <v>0.32066874753345531</v>
      </c>
      <c r="E18" s="5">
        <v>2.4325999999999999</v>
      </c>
      <c r="F18" s="5">
        <v>19.268599999999999</v>
      </c>
      <c r="G18" s="5">
        <f t="shared" si="2"/>
        <v>7.2816202398271038E-2</v>
      </c>
      <c r="H18" s="5">
        <f t="shared" si="3"/>
        <v>0.45579938638842038</v>
      </c>
      <c r="I18" s="5">
        <v>2.3645</v>
      </c>
      <c r="J18" s="5">
        <v>37.701099999999997</v>
      </c>
      <c r="K18" s="5">
        <f t="shared" si="4"/>
        <v>5.3003929621003407E-2</v>
      </c>
      <c r="L18" s="5">
        <f t="shared" si="5"/>
        <v>0.46445941950426251</v>
      </c>
      <c r="M18" s="5">
        <v>2.3645</v>
      </c>
      <c r="N18" s="5">
        <v>33.996899999999997</v>
      </c>
      <c r="O18" s="5">
        <f t="shared" si="6"/>
        <v>4.62966588869222E-2</v>
      </c>
      <c r="P18" s="5">
        <f t="shared" si="7"/>
        <v>0.42497559292626125</v>
      </c>
      <c r="Q18" s="5">
        <v>2.7730000000000001</v>
      </c>
      <c r="R18" s="5">
        <v>30.020299999999999</v>
      </c>
      <c r="S18" s="5">
        <f t="shared" si="8"/>
        <v>8.7718188317316523E-2</v>
      </c>
      <c r="T18" s="5">
        <f t="shared" si="9"/>
        <v>0.50041005877509104</v>
      </c>
      <c r="U18" s="5">
        <v>2.7730000000000001</v>
      </c>
      <c r="V18" s="5">
        <v>28.3184</v>
      </c>
      <c r="W18" s="5">
        <f t="shared" si="10"/>
        <v>7.7318581553955712E-2</v>
      </c>
      <c r="X18" s="5">
        <f t="shared" si="11"/>
        <v>0.53120837976041757</v>
      </c>
      <c r="Y18" s="5">
        <v>3.1135000000000002</v>
      </c>
      <c r="Z18" s="5">
        <v>13.692299999999999</v>
      </c>
      <c r="AA18" s="5">
        <f t="shared" si="12"/>
        <v>7.6923076923076927E-2</v>
      </c>
      <c r="AB18" s="5">
        <f t="shared" si="13"/>
        <v>0.48767135972988473</v>
      </c>
      <c r="AC18" s="5">
        <v>3.1135000000000002</v>
      </c>
      <c r="AD18" s="5">
        <v>14.7241</v>
      </c>
      <c r="AE18" s="5">
        <f t="shared" si="14"/>
        <v>8.6206896551724144E-2</v>
      </c>
      <c r="AF18" s="5">
        <f t="shared" si="15"/>
        <v>0.35786835958671881</v>
      </c>
    </row>
    <row r="19" spans="1:32" ht="20" customHeight="1" x14ac:dyDescent="0.15">
      <c r="A19" s="25">
        <v>2.5947</v>
      </c>
      <c r="B19" s="4">
        <v>12.1898</v>
      </c>
      <c r="C19" s="5">
        <f t="shared" si="0"/>
        <v>6.299099816467435E-2</v>
      </c>
      <c r="D19" s="5">
        <f t="shared" si="1"/>
        <v>0.36444468362453508</v>
      </c>
      <c r="E19" s="5">
        <v>2.5947</v>
      </c>
      <c r="F19" s="5">
        <v>21.376100000000001</v>
      </c>
      <c r="G19" s="5">
        <f t="shared" si="2"/>
        <v>7.7668420769051158E-2</v>
      </c>
      <c r="H19" s="5">
        <f t="shared" si="3"/>
        <v>0.50565237035267296</v>
      </c>
      <c r="I19" s="5">
        <v>2.5221</v>
      </c>
      <c r="J19" s="5">
        <v>34.062399999999997</v>
      </c>
      <c r="K19" s="5">
        <f t="shared" si="4"/>
        <v>5.6536777710777197E-2</v>
      </c>
      <c r="L19" s="5">
        <f t="shared" si="5"/>
        <v>0.41963238555166804</v>
      </c>
      <c r="M19" s="5">
        <v>2.5221</v>
      </c>
      <c r="N19" s="5">
        <v>29.362100000000002</v>
      </c>
      <c r="O19" s="5">
        <f t="shared" si="6"/>
        <v>4.938245014959039E-2</v>
      </c>
      <c r="P19" s="5">
        <f t="shared" si="7"/>
        <v>0.3670386375540175</v>
      </c>
      <c r="Q19" s="5">
        <v>2.9579</v>
      </c>
      <c r="R19" s="5">
        <v>28.4069</v>
      </c>
      <c r="S19" s="5">
        <f t="shared" si="8"/>
        <v>9.3567121970353592E-2</v>
      </c>
      <c r="T19" s="5">
        <f t="shared" si="9"/>
        <v>0.47351620398923849</v>
      </c>
      <c r="U19" s="5">
        <v>2.9579</v>
      </c>
      <c r="V19" s="5">
        <v>24.534800000000001</v>
      </c>
      <c r="W19" s="5">
        <f t="shared" si="10"/>
        <v>8.247408307913652E-2</v>
      </c>
      <c r="X19" s="5">
        <f t="shared" si="11"/>
        <v>0.46023403002097196</v>
      </c>
      <c r="Y19" s="5">
        <v>3.3210999999999999</v>
      </c>
      <c r="Z19" s="5">
        <v>14.2667</v>
      </c>
      <c r="AA19" s="5">
        <f t="shared" si="12"/>
        <v>8.2052105594742505E-2</v>
      </c>
      <c r="AB19" s="5">
        <f t="shared" si="13"/>
        <v>0.50812945873654147</v>
      </c>
      <c r="AC19" s="5">
        <v>3.3210999999999999</v>
      </c>
      <c r="AD19" s="5">
        <v>14.274900000000001</v>
      </c>
      <c r="AE19" s="5">
        <f t="shared" si="14"/>
        <v>9.1954945925142459E-2</v>
      </c>
      <c r="AF19" s="5">
        <f t="shared" si="15"/>
        <v>0.34695058076652918</v>
      </c>
    </row>
    <row r="20" spans="1:32" ht="20" customHeight="1" x14ac:dyDescent="0.15">
      <c r="A20" s="25">
        <v>2.7568999999999999</v>
      </c>
      <c r="B20" s="4">
        <v>22.341999999999999</v>
      </c>
      <c r="C20" s="5">
        <f t="shared" si="0"/>
        <v>6.6928694199788308E-2</v>
      </c>
      <c r="D20" s="5">
        <f t="shared" si="1"/>
        <v>0.66797019816070502</v>
      </c>
      <c r="E20" s="5">
        <v>2.7568999999999999</v>
      </c>
      <c r="F20" s="5">
        <v>16.845199999999998</v>
      </c>
      <c r="G20" s="5">
        <f t="shared" si="2"/>
        <v>8.2523632488610305E-2</v>
      </c>
      <c r="H20" s="5">
        <f t="shared" si="3"/>
        <v>0.39847377721215965</v>
      </c>
      <c r="I20" s="5">
        <v>2.6797</v>
      </c>
      <c r="J20" s="5">
        <v>35.2468</v>
      </c>
      <c r="K20" s="5">
        <f t="shared" si="4"/>
        <v>6.0069625800550995E-2</v>
      </c>
      <c r="L20" s="5">
        <f t="shared" si="5"/>
        <v>0.43422362390972258</v>
      </c>
      <c r="M20" s="5">
        <v>2.6797</v>
      </c>
      <c r="N20" s="5">
        <v>38.892699999999998</v>
      </c>
      <c r="O20" s="5">
        <f t="shared" si="6"/>
        <v>5.246824141225858E-2</v>
      </c>
      <c r="P20" s="5">
        <f t="shared" si="7"/>
        <v>0.48617515841159636</v>
      </c>
      <c r="Q20" s="5">
        <v>3.1427999999999998</v>
      </c>
      <c r="R20" s="5">
        <v>27.000900000000001</v>
      </c>
      <c r="S20" s="5">
        <f t="shared" si="8"/>
        <v>9.9416055623390662E-2</v>
      </c>
      <c r="T20" s="5">
        <f t="shared" si="9"/>
        <v>0.45007951139663355</v>
      </c>
      <c r="U20" s="5">
        <v>3.1427999999999998</v>
      </c>
      <c r="V20" s="5">
        <v>28.428000000000001</v>
      </c>
      <c r="W20" s="5">
        <f t="shared" si="10"/>
        <v>8.7629584604317343E-2</v>
      </c>
      <c r="X20" s="5">
        <f t="shared" si="11"/>
        <v>0.53326430235568212</v>
      </c>
      <c r="Y20" s="5">
        <v>3.5286</v>
      </c>
      <c r="Z20" s="5">
        <v>9.7623999999999995</v>
      </c>
      <c r="AA20" s="5">
        <f t="shared" si="12"/>
        <v>8.7178663636026735E-2</v>
      </c>
      <c r="AB20" s="5">
        <f t="shared" si="13"/>
        <v>0.34770220359085224</v>
      </c>
      <c r="AC20" s="5">
        <v>3.5286</v>
      </c>
      <c r="AD20" s="5">
        <v>13.3813</v>
      </c>
      <c r="AE20" s="5">
        <f t="shared" si="14"/>
        <v>9.7700226488650649E-2</v>
      </c>
      <c r="AF20" s="5">
        <f t="shared" si="15"/>
        <v>0.32523168683571557</v>
      </c>
    </row>
    <row r="21" spans="1:32" ht="20" customHeight="1" x14ac:dyDescent="0.15">
      <c r="A21" s="25">
        <v>2.9190999999999998</v>
      </c>
      <c r="B21" s="4">
        <v>16.1814</v>
      </c>
      <c r="C21" s="5">
        <f t="shared" si="0"/>
        <v>7.0866390234902252E-2</v>
      </c>
      <c r="D21" s="5">
        <f t="shared" si="1"/>
        <v>0.48378358985398051</v>
      </c>
      <c r="E21" s="5">
        <v>2.9190999999999998</v>
      </c>
      <c r="F21" s="5">
        <v>17.681899999999999</v>
      </c>
      <c r="G21" s="5">
        <f t="shared" si="2"/>
        <v>8.7378844208169437E-2</v>
      </c>
      <c r="H21" s="5">
        <f t="shared" si="3"/>
        <v>0.41826594408423085</v>
      </c>
      <c r="I21" s="5">
        <v>2.8374000000000001</v>
      </c>
      <c r="J21" s="5">
        <v>39.158799999999999</v>
      </c>
      <c r="K21" s="5">
        <f t="shared" si="4"/>
        <v>6.3604715545204096E-2</v>
      </c>
      <c r="L21" s="5">
        <f t="shared" si="5"/>
        <v>0.48241758241758242</v>
      </c>
      <c r="M21" s="5">
        <v>2.8374000000000001</v>
      </c>
      <c r="N21" s="5">
        <v>36.777799999999999</v>
      </c>
      <c r="O21" s="5">
        <f t="shared" si="6"/>
        <v>5.5555990664306637E-2</v>
      </c>
      <c r="P21" s="5">
        <f t="shared" si="7"/>
        <v>0.45973801615804533</v>
      </c>
      <c r="Q21" s="5">
        <v>3.3275999999999999</v>
      </c>
      <c r="R21" s="5">
        <v>27.856000000000002</v>
      </c>
      <c r="S21" s="5">
        <f t="shared" si="8"/>
        <v>0.10526182598077981</v>
      </c>
      <c r="T21" s="5">
        <f t="shared" si="9"/>
        <v>0.46433322109502367</v>
      </c>
      <c r="U21" s="5">
        <v>3.3275999999999999</v>
      </c>
      <c r="V21" s="5">
        <v>35.510899999999999</v>
      </c>
      <c r="W21" s="5">
        <f t="shared" si="10"/>
        <v>9.2782297864746843E-2</v>
      </c>
      <c r="X21" s="5">
        <f t="shared" si="11"/>
        <v>0.66612830007465851</v>
      </c>
      <c r="Y21" s="5">
        <v>3.7362000000000002</v>
      </c>
      <c r="Z21" s="5">
        <v>10.199999999999999</v>
      </c>
      <c r="AA21" s="5">
        <f t="shared" si="12"/>
        <v>9.2307692307692327E-2</v>
      </c>
      <c r="AB21" s="5">
        <f t="shared" si="13"/>
        <v>0.36328796982572864</v>
      </c>
      <c r="AC21" s="5">
        <v>3.7362000000000002</v>
      </c>
      <c r="AD21" s="5">
        <v>13.0809</v>
      </c>
      <c r="AE21" s="5">
        <f t="shared" si="14"/>
        <v>0.10344827586206898</v>
      </c>
      <c r="AF21" s="5">
        <f t="shared" si="15"/>
        <v>0.3179304830120625</v>
      </c>
    </row>
    <row r="22" spans="1:32" ht="20" customHeight="1" x14ac:dyDescent="0.15">
      <c r="A22" s="25">
        <v>3.0813000000000001</v>
      </c>
      <c r="B22" s="4">
        <v>14.5069</v>
      </c>
      <c r="C22" s="5">
        <f t="shared" si="0"/>
        <v>7.4804086270016223E-2</v>
      </c>
      <c r="D22" s="5">
        <f t="shared" si="1"/>
        <v>0.43372020712995846</v>
      </c>
      <c r="E22" s="5">
        <v>3.0813000000000001</v>
      </c>
      <c r="F22" s="5">
        <v>17.456299999999999</v>
      </c>
      <c r="G22" s="5">
        <f t="shared" si="2"/>
        <v>9.2234055927728584E-2</v>
      </c>
      <c r="H22" s="5">
        <f t="shared" si="3"/>
        <v>0.41292936843424966</v>
      </c>
      <c r="I22" s="5">
        <v>2.9950000000000001</v>
      </c>
      <c r="J22" s="5">
        <v>36.779000000000003</v>
      </c>
      <c r="K22" s="5">
        <f t="shared" si="4"/>
        <v>6.7137563634977887E-2</v>
      </c>
      <c r="L22" s="5">
        <f t="shared" si="5"/>
        <v>0.45309959099196773</v>
      </c>
      <c r="M22" s="5">
        <v>2.9950000000000001</v>
      </c>
      <c r="N22" s="5">
        <v>39.161200000000001</v>
      </c>
      <c r="O22" s="5">
        <f t="shared" si="6"/>
        <v>5.8641781926974827E-2</v>
      </c>
      <c r="P22" s="5">
        <f t="shared" si="7"/>
        <v>0.48953152168885705</v>
      </c>
      <c r="Q22" s="5">
        <v>3.5125000000000002</v>
      </c>
      <c r="R22" s="5">
        <v>27.777799999999999</v>
      </c>
      <c r="S22" s="5">
        <f t="shared" si="8"/>
        <v>0.11111075963381691</v>
      </c>
      <c r="T22" s="5">
        <f t="shared" si="9"/>
        <v>0.46302970092379908</v>
      </c>
      <c r="U22" s="5">
        <v>3.5125000000000002</v>
      </c>
      <c r="V22" s="5">
        <v>30.569600000000001</v>
      </c>
      <c r="W22" s="5">
        <f t="shared" si="10"/>
        <v>9.7937799389927666E-2</v>
      </c>
      <c r="X22" s="5">
        <f t="shared" si="11"/>
        <v>0.57343733000183839</v>
      </c>
      <c r="Y22" s="5">
        <v>3.9438</v>
      </c>
      <c r="Z22" s="5">
        <v>9.8768999999999991</v>
      </c>
      <c r="AA22" s="5">
        <f t="shared" si="12"/>
        <v>9.7436720979357891E-2</v>
      </c>
      <c r="AB22" s="5">
        <f t="shared" si="13"/>
        <v>0.35178028913448423</v>
      </c>
      <c r="AC22" s="5">
        <v>3.9438</v>
      </c>
      <c r="AD22" s="5">
        <v>11.939</v>
      </c>
      <c r="AE22" s="5">
        <f t="shared" si="14"/>
        <v>0.10919632523548729</v>
      </c>
      <c r="AF22" s="5">
        <f t="shared" si="15"/>
        <v>0.29017667260517355</v>
      </c>
    </row>
    <row r="23" spans="1:32" ht="20" customHeight="1" x14ac:dyDescent="0.15">
      <c r="A23" s="25">
        <v>3.2433999999999998</v>
      </c>
      <c r="B23" s="4">
        <v>13.1831</v>
      </c>
      <c r="C23" s="5">
        <f t="shared" si="0"/>
        <v>7.8739354625700378E-2</v>
      </c>
      <c r="D23" s="5">
        <f t="shared" si="1"/>
        <v>0.39414188162977309</v>
      </c>
      <c r="E23" s="5">
        <v>3.2433999999999998</v>
      </c>
      <c r="F23" s="5">
        <v>16.8248</v>
      </c>
      <c r="G23" s="5">
        <f t="shared" si="2"/>
        <v>9.7086274298508704E-2</v>
      </c>
      <c r="H23" s="5">
        <f t="shared" si="3"/>
        <v>0.39799121452040603</v>
      </c>
      <c r="I23" s="5">
        <v>3.1526000000000001</v>
      </c>
      <c r="J23" s="5">
        <v>39.002800000000001</v>
      </c>
      <c r="K23" s="5">
        <f t="shared" si="4"/>
        <v>7.0670411724751678E-2</v>
      </c>
      <c r="L23" s="5">
        <f t="shared" si="5"/>
        <v>0.48049573744641011</v>
      </c>
      <c r="M23" s="5">
        <v>3.1526000000000001</v>
      </c>
      <c r="N23" s="5">
        <v>38.831299999999999</v>
      </c>
      <c r="O23" s="5">
        <f t="shared" si="6"/>
        <v>6.1727573189643017E-2</v>
      </c>
      <c r="P23" s="5">
        <f t="shared" si="7"/>
        <v>0.48540763250759716</v>
      </c>
      <c r="Q23" s="5">
        <v>3.6974</v>
      </c>
      <c r="R23" s="5">
        <v>24.3062</v>
      </c>
      <c r="S23" s="5">
        <f t="shared" si="8"/>
        <v>0.11695969328685397</v>
      </c>
      <c r="T23" s="5">
        <f t="shared" si="9"/>
        <v>0.40516140646826049</v>
      </c>
      <c r="U23" s="5">
        <v>3.6974</v>
      </c>
      <c r="V23" s="5">
        <v>24.176400000000001</v>
      </c>
      <c r="W23" s="5">
        <f t="shared" si="10"/>
        <v>0.10309330091510849</v>
      </c>
      <c r="X23" s="5">
        <f t="shared" si="11"/>
        <v>0.45351101306711389</v>
      </c>
      <c r="Y23" s="5">
        <v>4.1513</v>
      </c>
      <c r="Z23" s="5">
        <v>8.6667000000000005</v>
      </c>
      <c r="AA23" s="5">
        <f t="shared" si="12"/>
        <v>0.10256327902064212</v>
      </c>
      <c r="AB23" s="5">
        <f t="shared" si="13"/>
        <v>0.30867724000869046</v>
      </c>
      <c r="AC23" s="5">
        <v>4.1513</v>
      </c>
      <c r="AD23" s="5">
        <v>11.202299999999999</v>
      </c>
      <c r="AE23" s="5">
        <f t="shared" si="14"/>
        <v>0.11494160579899548</v>
      </c>
      <c r="AF23" s="5">
        <f t="shared" si="15"/>
        <v>0.2722712236807886</v>
      </c>
    </row>
    <row r="24" spans="1:32" ht="20" customHeight="1" x14ac:dyDescent="0.15">
      <c r="A24" s="25">
        <v>3.4056000000000002</v>
      </c>
      <c r="B24" s="4">
        <v>8.9429999999999996</v>
      </c>
      <c r="C24" s="5">
        <f t="shared" si="0"/>
        <v>8.267705066081435E-2</v>
      </c>
      <c r="D24" s="5">
        <f t="shared" si="1"/>
        <v>0.26737344383453521</v>
      </c>
      <c r="E24" s="5">
        <v>3.4056000000000002</v>
      </c>
      <c r="F24" s="5">
        <v>23.93</v>
      </c>
      <c r="G24" s="5">
        <f t="shared" si="2"/>
        <v>0.10194148601806785</v>
      </c>
      <c r="H24" s="5">
        <f t="shared" si="3"/>
        <v>0.56606496145412233</v>
      </c>
      <c r="I24" s="5">
        <v>3.3102999999999998</v>
      </c>
      <c r="J24" s="5">
        <v>39.725000000000001</v>
      </c>
      <c r="K24" s="5">
        <f t="shared" si="4"/>
        <v>7.4205501469404758E-2</v>
      </c>
      <c r="L24" s="5">
        <f t="shared" si="5"/>
        <v>0.48939289410141429</v>
      </c>
      <c r="M24" s="5">
        <v>3.3102999999999998</v>
      </c>
      <c r="N24" s="5">
        <v>37.635800000000003</v>
      </c>
      <c r="O24" s="5">
        <f t="shared" si="6"/>
        <v>6.4815322441691067E-2</v>
      </c>
      <c r="P24" s="5">
        <f t="shared" si="7"/>
        <v>0.47046337813901223</v>
      </c>
      <c r="Q24" s="5">
        <v>3.8822999999999999</v>
      </c>
      <c r="R24" s="5">
        <v>28.095099999999999</v>
      </c>
      <c r="S24" s="5">
        <f t="shared" si="8"/>
        <v>0.12280862693989104</v>
      </c>
      <c r="T24" s="5">
        <f t="shared" si="9"/>
        <v>0.46831879236023827</v>
      </c>
      <c r="U24" s="5">
        <v>3.8822999999999999</v>
      </c>
      <c r="V24" s="5">
        <v>22.264700000000001</v>
      </c>
      <c r="W24" s="5">
        <f t="shared" si="10"/>
        <v>0.1082488024402893</v>
      </c>
      <c r="X24" s="5">
        <f t="shared" si="11"/>
        <v>0.41765054568237503</v>
      </c>
      <c r="Y24" s="5">
        <v>4.3589000000000002</v>
      </c>
      <c r="Z24" s="5">
        <v>9.6615000000000002</v>
      </c>
      <c r="AA24" s="5">
        <f t="shared" si="12"/>
        <v>0.10769230769230771</v>
      </c>
      <c r="AB24" s="5">
        <f t="shared" si="13"/>
        <v>0.344108502006988</v>
      </c>
      <c r="AC24" s="5">
        <v>4.3589000000000002</v>
      </c>
      <c r="AD24" s="5">
        <v>11.311500000000001</v>
      </c>
      <c r="AE24" s="5">
        <f t="shared" si="14"/>
        <v>0.1206896551724138</v>
      </c>
      <c r="AF24" s="5">
        <f t="shared" si="15"/>
        <v>0.27492532307340822</v>
      </c>
    </row>
    <row r="25" spans="1:32" ht="20" customHeight="1" x14ac:dyDescent="0.15">
      <c r="A25" s="25">
        <v>3.5678000000000001</v>
      </c>
      <c r="B25" s="4">
        <v>11.787699999999999</v>
      </c>
      <c r="C25" s="5">
        <f t="shared" si="0"/>
        <v>8.6614746695928294E-2</v>
      </c>
      <c r="D25" s="5">
        <f t="shared" si="1"/>
        <v>0.35242289431827689</v>
      </c>
      <c r="E25" s="5">
        <v>3.5678000000000001</v>
      </c>
      <c r="F25" s="5">
        <v>16.507400000000001</v>
      </c>
      <c r="G25" s="5">
        <f t="shared" si="2"/>
        <v>0.10679669773762698</v>
      </c>
      <c r="H25" s="5">
        <f t="shared" si="3"/>
        <v>0.39048310675753356</v>
      </c>
      <c r="I25" s="5">
        <v>3.4679000000000002</v>
      </c>
      <c r="J25" s="5">
        <v>37.526400000000002</v>
      </c>
      <c r="K25" s="5">
        <f t="shared" si="4"/>
        <v>7.7738349559178563E-2</v>
      </c>
      <c r="L25" s="5">
        <f t="shared" si="5"/>
        <v>0.4623071995269305</v>
      </c>
      <c r="M25" s="5">
        <v>3.4679000000000002</v>
      </c>
      <c r="N25" s="5">
        <v>37.817599999999999</v>
      </c>
      <c r="O25" s="5">
        <f t="shared" si="6"/>
        <v>6.7901113704359264E-2</v>
      </c>
      <c r="P25" s="5">
        <f t="shared" si="7"/>
        <v>0.4727359548384758</v>
      </c>
      <c r="Q25" s="5">
        <v>4.0670999999999999</v>
      </c>
      <c r="R25" s="5">
        <v>27.182200000000002</v>
      </c>
      <c r="S25" s="5">
        <f t="shared" si="8"/>
        <v>0.1286543972972802</v>
      </c>
      <c r="T25" s="5">
        <f t="shared" si="9"/>
        <v>0.45310161123094311</v>
      </c>
      <c r="U25" s="5">
        <v>4.0670999999999999</v>
      </c>
      <c r="V25" s="5">
        <v>17.723700000000001</v>
      </c>
      <c r="W25" s="5">
        <f t="shared" si="10"/>
        <v>0.1134015157007188</v>
      </c>
      <c r="X25" s="5">
        <f t="shared" si="11"/>
        <v>0.33246857027090909</v>
      </c>
      <c r="Y25" s="5">
        <v>4.5664999999999996</v>
      </c>
      <c r="Z25" s="5">
        <v>11.805099999999999</v>
      </c>
      <c r="AA25" s="5">
        <f t="shared" si="12"/>
        <v>0.11282133636397326</v>
      </c>
      <c r="AB25" s="5">
        <f t="shared" si="13"/>
        <v>0.42045596201859892</v>
      </c>
      <c r="AC25" s="5">
        <v>4.5664999999999996</v>
      </c>
      <c r="AD25" s="5">
        <v>9.8260000000000005</v>
      </c>
      <c r="AE25" s="5">
        <f t="shared" si="14"/>
        <v>0.12643770454583211</v>
      </c>
      <c r="AF25" s="5">
        <f t="shared" si="15"/>
        <v>0.23882033545677489</v>
      </c>
    </row>
    <row r="26" spans="1:32" ht="20" customHeight="1" x14ac:dyDescent="0.15">
      <c r="A26" s="25">
        <v>3.7299000000000002</v>
      </c>
      <c r="B26" s="4">
        <v>6.3365999999999998</v>
      </c>
      <c r="C26" s="5">
        <f t="shared" si="0"/>
        <v>9.0550015051612462E-2</v>
      </c>
      <c r="D26" s="5">
        <f t="shared" si="1"/>
        <v>0.18944857030100812</v>
      </c>
      <c r="E26" s="5">
        <v>3.7299000000000002</v>
      </c>
      <c r="F26" s="5">
        <v>17.353300000000001</v>
      </c>
      <c r="G26" s="5">
        <f t="shared" si="2"/>
        <v>0.11164891610840712</v>
      </c>
      <c r="H26" s="5">
        <f t="shared" si="3"/>
        <v>0.41049289994157212</v>
      </c>
      <c r="I26" s="5">
        <v>3.6255000000000002</v>
      </c>
      <c r="J26" s="5">
        <v>35.160499999999999</v>
      </c>
      <c r="K26" s="5">
        <f t="shared" si="4"/>
        <v>8.1271197648952354E-2</v>
      </c>
      <c r="L26" s="5">
        <f t="shared" si="5"/>
        <v>0.4331604494160548</v>
      </c>
      <c r="M26" s="5">
        <v>3.6255000000000002</v>
      </c>
      <c r="N26" s="5">
        <v>36.171100000000003</v>
      </c>
      <c r="O26" s="5">
        <f t="shared" si="6"/>
        <v>7.0986904967027462E-2</v>
      </c>
      <c r="P26" s="5">
        <f t="shared" si="7"/>
        <v>0.45215401019784424</v>
      </c>
      <c r="Q26" s="5">
        <v>4.2519999999999998</v>
      </c>
      <c r="R26" s="5">
        <v>28.584800000000001</v>
      </c>
      <c r="S26" s="5">
        <f t="shared" si="8"/>
        <v>0.13450333095031727</v>
      </c>
      <c r="T26" s="5">
        <f t="shared" si="9"/>
        <v>0.47648162903349484</v>
      </c>
      <c r="U26" s="5">
        <v>4.2519999999999998</v>
      </c>
      <c r="V26" s="5">
        <v>15.017099999999999</v>
      </c>
      <c r="W26" s="5">
        <f t="shared" si="10"/>
        <v>0.11855701722589962</v>
      </c>
      <c r="X26" s="5">
        <f t="shared" si="11"/>
        <v>0.28169703654514966</v>
      </c>
      <c r="Y26" s="5">
        <v>4.774</v>
      </c>
      <c r="Z26" s="5">
        <v>12.772600000000001</v>
      </c>
      <c r="AA26" s="5">
        <f t="shared" si="12"/>
        <v>0.11794789440525751</v>
      </c>
      <c r="AB26" s="5">
        <f t="shared" si="13"/>
        <v>0.45491489445059824</v>
      </c>
      <c r="AC26" s="5">
        <v>4.774</v>
      </c>
      <c r="AD26" s="5">
        <v>9.5274999999999999</v>
      </c>
      <c r="AE26" s="5">
        <f t="shared" si="14"/>
        <v>0.13218298510934032</v>
      </c>
      <c r="AF26" s="5">
        <f t="shared" si="15"/>
        <v>0.23156531101815819</v>
      </c>
    </row>
    <row r="27" spans="1:32" ht="20" customHeight="1" x14ac:dyDescent="0.15">
      <c r="A27" s="25">
        <v>3.8921000000000001</v>
      </c>
      <c r="B27" s="4">
        <v>6.9029999999999996</v>
      </c>
      <c r="C27" s="5">
        <f t="shared" si="0"/>
        <v>9.448771108672642E-2</v>
      </c>
      <c r="D27" s="5">
        <f t="shared" si="1"/>
        <v>0.20638252071897534</v>
      </c>
      <c r="E27" s="5">
        <v>3.8921000000000001</v>
      </c>
      <c r="F27" s="5">
        <v>18.3188</v>
      </c>
      <c r="G27" s="5">
        <f t="shared" si="2"/>
        <v>0.11650412782796625</v>
      </c>
      <c r="H27" s="5">
        <f t="shared" si="3"/>
        <v>0.43333183518118573</v>
      </c>
      <c r="I27" s="5">
        <v>3.7831999999999999</v>
      </c>
      <c r="J27" s="5">
        <v>39.454500000000003</v>
      </c>
      <c r="K27" s="5">
        <f t="shared" si="4"/>
        <v>8.4806287393605448E-2</v>
      </c>
      <c r="L27" s="5">
        <f t="shared" si="5"/>
        <v>0.48606046419947768</v>
      </c>
      <c r="M27" s="5">
        <v>3.7831999999999999</v>
      </c>
      <c r="N27" s="5">
        <v>34.148099999999999</v>
      </c>
      <c r="O27" s="5">
        <f t="shared" si="6"/>
        <v>7.4074654219075511E-2</v>
      </c>
      <c r="P27" s="5">
        <f t="shared" si="7"/>
        <v>0.4268656567159142</v>
      </c>
      <c r="Q27" s="5">
        <v>4.4368999999999996</v>
      </c>
      <c r="R27" s="5">
        <v>21.5365</v>
      </c>
      <c r="S27" s="5">
        <f t="shared" si="8"/>
        <v>0.14035226460335434</v>
      </c>
      <c r="T27" s="5">
        <f t="shared" si="9"/>
        <v>0.3589931223475365</v>
      </c>
      <c r="U27" s="5">
        <v>4.4368999999999996</v>
      </c>
      <c r="V27" s="5">
        <v>16.3657</v>
      </c>
      <c r="W27" s="5">
        <f t="shared" si="10"/>
        <v>0.12371251875108043</v>
      </c>
      <c r="X27" s="5">
        <f t="shared" si="11"/>
        <v>0.30699463884418138</v>
      </c>
      <c r="Y27" s="5">
        <v>4.9816000000000003</v>
      </c>
      <c r="Z27" s="5">
        <v>13.3538</v>
      </c>
      <c r="AA27" s="5">
        <f t="shared" si="12"/>
        <v>0.1230769230769231</v>
      </c>
      <c r="AB27" s="5">
        <f t="shared" si="13"/>
        <v>0.47561518543713871</v>
      </c>
      <c r="AC27" s="5">
        <v>4.9816000000000003</v>
      </c>
      <c r="AD27" s="5">
        <v>15.731299999999999</v>
      </c>
      <c r="AE27" s="5">
        <f t="shared" si="14"/>
        <v>0.13793103448275865</v>
      </c>
      <c r="AF27" s="5">
        <f t="shared" si="15"/>
        <v>0.38234829464392045</v>
      </c>
    </row>
    <row r="28" spans="1:32" ht="20" customHeight="1" x14ac:dyDescent="0.15">
      <c r="A28" s="25">
        <v>4.0542999999999996</v>
      </c>
      <c r="B28" s="4">
        <v>13.239599999999999</v>
      </c>
      <c r="C28" s="5">
        <f t="shared" si="0"/>
        <v>9.8425407121840364E-2</v>
      </c>
      <c r="D28" s="5">
        <f t="shared" si="1"/>
        <v>0.39583109101998348</v>
      </c>
      <c r="E28" s="5">
        <v>4.0542999999999996</v>
      </c>
      <c r="F28" s="5">
        <v>20.600300000000001</v>
      </c>
      <c r="G28" s="5">
        <f t="shared" si="2"/>
        <v>0.12135933954752538</v>
      </c>
      <c r="H28" s="5">
        <f t="shared" si="3"/>
        <v>0.48730079504568974</v>
      </c>
      <c r="I28" s="5">
        <v>3.9407999999999999</v>
      </c>
      <c r="J28" s="5">
        <v>40.440600000000003</v>
      </c>
      <c r="K28" s="5">
        <f t="shared" si="4"/>
        <v>8.8339135483379239E-2</v>
      </c>
      <c r="L28" s="5">
        <f t="shared" si="5"/>
        <v>0.49820874193071507</v>
      </c>
      <c r="M28" s="5">
        <v>3.9407999999999999</v>
      </c>
      <c r="N28" s="5">
        <v>28.613900000000001</v>
      </c>
      <c r="O28" s="5">
        <f t="shared" si="6"/>
        <v>7.7160445481743709E-2</v>
      </c>
      <c r="P28" s="5">
        <f t="shared" si="7"/>
        <v>0.35768582189648906</v>
      </c>
      <c r="Q28" s="5">
        <v>4.6216999999999997</v>
      </c>
      <c r="R28" s="5">
        <v>21.8504</v>
      </c>
      <c r="S28" s="5">
        <f t="shared" si="8"/>
        <v>0.14619803496074349</v>
      </c>
      <c r="T28" s="5">
        <f t="shared" si="9"/>
        <v>0.36422553899392246</v>
      </c>
      <c r="U28" s="5">
        <v>4.6216999999999997</v>
      </c>
      <c r="V28" s="5">
        <v>23.466699999999999</v>
      </c>
      <c r="W28" s="5">
        <f t="shared" si="10"/>
        <v>0.12886523201150993</v>
      </c>
      <c r="X28" s="5">
        <f t="shared" si="11"/>
        <v>0.44019816392606181</v>
      </c>
      <c r="Y28" s="5">
        <v>5.1891999999999996</v>
      </c>
      <c r="Z28" s="5">
        <v>11</v>
      </c>
      <c r="AA28" s="5">
        <f t="shared" si="12"/>
        <v>0.12820595174858865</v>
      </c>
      <c r="AB28" s="5">
        <f t="shared" si="13"/>
        <v>0.39178114392970737</v>
      </c>
      <c r="AC28" s="5">
        <v>5.1891999999999996</v>
      </c>
      <c r="AD28" s="5">
        <v>14.8462</v>
      </c>
      <c r="AE28" s="5">
        <f t="shared" si="14"/>
        <v>0.14367908385617692</v>
      </c>
      <c r="AF28" s="5">
        <f t="shared" si="15"/>
        <v>0.36083599269879613</v>
      </c>
    </row>
    <row r="29" spans="1:32" ht="20" customHeight="1" x14ac:dyDescent="0.15">
      <c r="A29" s="25">
        <v>4.2164999999999999</v>
      </c>
      <c r="B29" s="4">
        <v>7.5011000000000001</v>
      </c>
      <c r="C29" s="5">
        <f t="shared" si="0"/>
        <v>0.10236310315695432</v>
      </c>
      <c r="D29" s="5">
        <f t="shared" si="1"/>
        <v>0.22426422224614023</v>
      </c>
      <c r="E29" s="5">
        <v>4.2164999999999999</v>
      </c>
      <c r="F29" s="5">
        <v>17.638500000000001</v>
      </c>
      <c r="G29" s="5">
        <f t="shared" si="2"/>
        <v>0.12621455126708453</v>
      </c>
      <c r="H29" s="5">
        <f t="shared" si="3"/>
        <v>0.417239315612559</v>
      </c>
      <c r="I29" s="5">
        <v>4.0983999999999998</v>
      </c>
      <c r="J29" s="5">
        <v>41.589199999999998</v>
      </c>
      <c r="K29" s="5">
        <f t="shared" si="4"/>
        <v>9.1871983573153029E-2</v>
      </c>
      <c r="L29" s="5">
        <f t="shared" si="5"/>
        <v>0.51235894150692352</v>
      </c>
      <c r="M29" s="5">
        <v>4.0983999999999998</v>
      </c>
      <c r="N29" s="5">
        <v>24.511700000000001</v>
      </c>
      <c r="O29" s="5">
        <f t="shared" si="6"/>
        <v>8.0246236744411892E-2</v>
      </c>
      <c r="P29" s="5">
        <f t="shared" si="7"/>
        <v>0.30640659122245378</v>
      </c>
      <c r="Q29" s="5">
        <v>4.8066000000000004</v>
      </c>
      <c r="R29" s="5">
        <v>25.861799999999999</v>
      </c>
      <c r="S29" s="5">
        <f t="shared" si="8"/>
        <v>0.15204696861378059</v>
      </c>
      <c r="T29" s="5">
        <f t="shared" si="9"/>
        <v>0.431091789823208</v>
      </c>
      <c r="U29" s="5">
        <v>4.8066000000000004</v>
      </c>
      <c r="V29" s="5">
        <v>21.832699999999999</v>
      </c>
      <c r="W29" s="5">
        <f t="shared" si="10"/>
        <v>0.13402073353669078</v>
      </c>
      <c r="X29" s="5">
        <f t="shared" si="11"/>
        <v>0.40954690917549252</v>
      </c>
      <c r="Y29" s="5">
        <v>5.3967000000000001</v>
      </c>
      <c r="Z29" s="5">
        <v>13.8222</v>
      </c>
      <c r="AA29" s="5">
        <f t="shared" si="12"/>
        <v>0.13333250978987291</v>
      </c>
      <c r="AB29" s="5">
        <f t="shared" si="13"/>
        <v>0.49229793887501833</v>
      </c>
      <c r="AC29" s="5">
        <v>5.3967000000000001</v>
      </c>
      <c r="AD29" s="5">
        <v>9.3673000000000002</v>
      </c>
      <c r="AE29" s="5">
        <f t="shared" si="14"/>
        <v>0.14942436441968515</v>
      </c>
      <c r="AF29" s="5">
        <f t="shared" si="15"/>
        <v>0.22767165971140313</v>
      </c>
    </row>
    <row r="30" spans="1:32" ht="20" customHeight="1" x14ac:dyDescent="0.15">
      <c r="A30" s="25">
        <v>4.3785999999999996</v>
      </c>
      <c r="B30" s="4">
        <v>9.6133000000000006</v>
      </c>
      <c r="C30" s="5">
        <f t="shared" si="0"/>
        <v>0.10629837151263849</v>
      </c>
      <c r="D30" s="5">
        <f t="shared" si="1"/>
        <v>0.2874137456798096</v>
      </c>
      <c r="E30" s="5">
        <v>4.3785999999999996</v>
      </c>
      <c r="F30" s="5">
        <v>23.0701</v>
      </c>
      <c r="G30" s="5">
        <f t="shared" si="2"/>
        <v>0.13106676963786465</v>
      </c>
      <c r="H30" s="5">
        <f t="shared" si="3"/>
        <v>0.54572399779535086</v>
      </c>
      <c r="I30" s="5">
        <v>4.2561</v>
      </c>
      <c r="J30" s="5">
        <v>36.318100000000001</v>
      </c>
      <c r="K30" s="5">
        <f t="shared" si="4"/>
        <v>9.5407073317806124E-2</v>
      </c>
      <c r="L30" s="5">
        <f t="shared" si="5"/>
        <v>0.44742152466367718</v>
      </c>
      <c r="M30" s="5">
        <v>4.2561</v>
      </c>
      <c r="N30" s="5">
        <v>26.25</v>
      </c>
      <c r="O30" s="5">
        <f t="shared" si="6"/>
        <v>8.3333985996459956E-2</v>
      </c>
      <c r="P30" s="5">
        <f t="shared" si="7"/>
        <v>0.32813607459251753</v>
      </c>
      <c r="Q30" s="5">
        <v>4.9915000000000003</v>
      </c>
      <c r="R30" s="5">
        <v>20.584499999999998</v>
      </c>
      <c r="S30" s="5">
        <f t="shared" si="8"/>
        <v>0.15789590226681766</v>
      </c>
      <c r="T30" s="5">
        <f t="shared" si="9"/>
        <v>0.34312418113262899</v>
      </c>
      <c r="U30" s="5">
        <v>4.9915000000000003</v>
      </c>
      <c r="V30" s="5">
        <v>30.6464</v>
      </c>
      <c r="W30" s="5">
        <f t="shared" si="10"/>
        <v>0.1391762350618716</v>
      </c>
      <c r="X30" s="5">
        <f t="shared" si="11"/>
        <v>0.57487797649195083</v>
      </c>
      <c r="Y30" s="5">
        <v>5.6043000000000003</v>
      </c>
      <c r="Z30" s="5">
        <v>14.692299999999999</v>
      </c>
      <c r="AA30" s="5">
        <f t="shared" si="12"/>
        <v>0.13846153846153847</v>
      </c>
      <c r="AB30" s="5">
        <f t="shared" si="13"/>
        <v>0.52328782735985813</v>
      </c>
      <c r="AC30" s="5">
        <v>5.6043000000000003</v>
      </c>
      <c r="AD30" s="5">
        <v>11.5707</v>
      </c>
      <c r="AE30" s="5">
        <f t="shared" si="14"/>
        <v>0.15517241379310345</v>
      </c>
      <c r="AF30" s="5">
        <f t="shared" si="15"/>
        <v>0.28122516338995573</v>
      </c>
    </row>
    <row r="31" spans="1:32" ht="20" customHeight="1" x14ac:dyDescent="0.15">
      <c r="A31" s="25">
        <v>4.5407999999999999</v>
      </c>
      <c r="B31" s="4">
        <v>7.3121999999999998</v>
      </c>
      <c r="C31" s="5">
        <f t="shared" si="0"/>
        <v>0.11023606754775245</v>
      </c>
      <c r="D31" s="5">
        <f t="shared" si="1"/>
        <v>0.21861658235568471</v>
      </c>
      <c r="E31" s="5">
        <v>4.5407999999999999</v>
      </c>
      <c r="F31" s="5">
        <v>19.904</v>
      </c>
      <c r="G31" s="5">
        <f t="shared" si="2"/>
        <v>0.13592198135742378</v>
      </c>
      <c r="H31" s="5">
        <f t="shared" si="3"/>
        <v>0.47082979493451105</v>
      </c>
      <c r="I31" s="5">
        <v>4.4137000000000004</v>
      </c>
      <c r="J31" s="5">
        <v>32.865299999999998</v>
      </c>
      <c r="K31" s="5">
        <f t="shared" si="4"/>
        <v>9.8939921407579928E-2</v>
      </c>
      <c r="L31" s="5">
        <f t="shared" si="5"/>
        <v>0.40488468930172966</v>
      </c>
      <c r="M31" s="5">
        <v>4.4137000000000004</v>
      </c>
      <c r="N31" s="5">
        <v>28.3306</v>
      </c>
      <c r="O31" s="5">
        <f t="shared" si="6"/>
        <v>8.6419777259128153E-2</v>
      </c>
      <c r="P31" s="5">
        <f t="shared" si="7"/>
        <v>0.3541444523752677</v>
      </c>
      <c r="Q31" s="5">
        <v>5.1763000000000003</v>
      </c>
      <c r="R31" s="5">
        <v>23.687000000000001</v>
      </c>
      <c r="S31" s="5">
        <f t="shared" si="8"/>
        <v>0.1637416726242068</v>
      </c>
      <c r="T31" s="5">
        <f t="shared" si="9"/>
        <v>0.3948399270562114</v>
      </c>
      <c r="U31" s="5">
        <v>5.1763000000000003</v>
      </c>
      <c r="V31" s="5">
        <v>24.759</v>
      </c>
      <c r="W31" s="5">
        <f t="shared" si="10"/>
        <v>0.14432894832230109</v>
      </c>
      <c r="X31" s="5">
        <f t="shared" si="11"/>
        <v>0.46443966730070124</v>
      </c>
      <c r="Y31" s="5">
        <v>5.8118999999999996</v>
      </c>
      <c r="Z31" s="5">
        <v>13.953799999999999</v>
      </c>
      <c r="AA31" s="5">
        <f t="shared" si="12"/>
        <v>0.14359056713320403</v>
      </c>
      <c r="AB31" s="5">
        <f t="shared" si="13"/>
        <v>0.49698506601512277</v>
      </c>
      <c r="AC31" s="5">
        <v>5.8118999999999996</v>
      </c>
      <c r="AD31" s="5">
        <v>12.080299999999999</v>
      </c>
      <c r="AE31" s="5">
        <f t="shared" si="14"/>
        <v>0.16092046316652175</v>
      </c>
      <c r="AF31" s="5">
        <f t="shared" si="15"/>
        <v>0.29361096055551367</v>
      </c>
    </row>
    <row r="32" spans="1:32" ht="20" customHeight="1" x14ac:dyDescent="0.15">
      <c r="A32" s="25">
        <v>4.7030000000000003</v>
      </c>
      <c r="B32" s="4">
        <v>4.6219999999999999</v>
      </c>
      <c r="C32" s="5">
        <f t="shared" si="0"/>
        <v>0.11417376358286642</v>
      </c>
      <c r="D32" s="5">
        <f t="shared" si="1"/>
        <v>0.13818629737260671</v>
      </c>
      <c r="E32" s="5">
        <v>4.7030000000000003</v>
      </c>
      <c r="F32" s="5">
        <v>17.7898</v>
      </c>
      <c r="G32" s="5">
        <f t="shared" si="2"/>
        <v>0.14077719307698294</v>
      </c>
      <c r="H32" s="5">
        <f t="shared" si="3"/>
        <v>0.42081832224306498</v>
      </c>
      <c r="I32" s="5">
        <v>4.5712999999999999</v>
      </c>
      <c r="J32" s="5">
        <v>34.209499999999998</v>
      </c>
      <c r="K32" s="5">
        <f t="shared" si="4"/>
        <v>0.10247276949735372</v>
      </c>
      <c r="L32" s="5">
        <f t="shared" si="5"/>
        <v>0.42144458680333119</v>
      </c>
      <c r="M32" s="5">
        <v>4.5712999999999999</v>
      </c>
      <c r="N32" s="5">
        <v>28.4208</v>
      </c>
      <c r="O32" s="5">
        <f t="shared" si="6"/>
        <v>8.9505568521796336E-2</v>
      </c>
      <c r="P32" s="5">
        <f t="shared" si="7"/>
        <v>0.355271990429677</v>
      </c>
      <c r="Q32" s="5">
        <v>5.3612000000000002</v>
      </c>
      <c r="R32" s="5">
        <v>24.597999999999999</v>
      </c>
      <c r="S32" s="5">
        <f t="shared" si="8"/>
        <v>0.1695906062772439</v>
      </c>
      <c r="T32" s="5">
        <f t="shared" si="9"/>
        <v>0.41002543697930038</v>
      </c>
      <c r="U32" s="5">
        <v>5.3612000000000002</v>
      </c>
      <c r="V32" s="5">
        <v>18.5671</v>
      </c>
      <c r="W32" s="5">
        <f t="shared" si="10"/>
        <v>0.14948444984748191</v>
      </c>
      <c r="X32" s="5">
        <f t="shared" si="11"/>
        <v>0.34828941987716988</v>
      </c>
      <c r="Y32" s="5">
        <v>6.0194000000000001</v>
      </c>
      <c r="Z32" s="5">
        <v>10.321400000000001</v>
      </c>
      <c r="AA32" s="5">
        <f t="shared" si="12"/>
        <v>0.14871712517448829</v>
      </c>
      <c r="AB32" s="5">
        <f t="shared" si="13"/>
        <v>0.36761180899600743</v>
      </c>
      <c r="AC32" s="5">
        <v>6.0194000000000001</v>
      </c>
      <c r="AD32" s="5">
        <v>13.222200000000001</v>
      </c>
      <c r="AE32" s="5">
        <f t="shared" si="14"/>
        <v>0.16666574373002996</v>
      </c>
      <c r="AF32" s="5">
        <f t="shared" si="15"/>
        <v>0.32136477096240268</v>
      </c>
    </row>
    <row r="33" spans="1:32" ht="20" customHeight="1" x14ac:dyDescent="0.15">
      <c r="A33" s="25">
        <v>4.8651</v>
      </c>
      <c r="B33" s="4">
        <v>3.9167999999999998</v>
      </c>
      <c r="C33" s="5">
        <f t="shared" si="0"/>
        <v>0.11810903193855057</v>
      </c>
      <c r="D33" s="5">
        <f t="shared" si="1"/>
        <v>0.11710257238187492</v>
      </c>
      <c r="E33" s="5">
        <v>4.8651</v>
      </c>
      <c r="F33" s="5">
        <v>15.2685</v>
      </c>
      <c r="G33" s="5">
        <f t="shared" si="2"/>
        <v>0.14562941144776306</v>
      </c>
      <c r="H33" s="5">
        <f t="shared" si="3"/>
        <v>0.36117688524706504</v>
      </c>
      <c r="I33" s="5">
        <v>4.7290000000000001</v>
      </c>
      <c r="J33" s="5">
        <v>33.752699999999997</v>
      </c>
      <c r="K33" s="5">
        <f t="shared" si="4"/>
        <v>0.10600785924200681</v>
      </c>
      <c r="L33" s="5">
        <f t="shared" si="5"/>
        <v>0.41581703050312913</v>
      </c>
      <c r="M33" s="5">
        <v>4.7290000000000001</v>
      </c>
      <c r="N33" s="5">
        <v>29.7531</v>
      </c>
      <c r="O33" s="5">
        <f t="shared" si="6"/>
        <v>9.25933177738444E-2</v>
      </c>
      <c r="P33" s="5">
        <f t="shared" si="7"/>
        <v>0.37192630251270981</v>
      </c>
      <c r="Q33" s="5">
        <v>5.5461</v>
      </c>
      <c r="R33" s="5">
        <v>19.214200000000002</v>
      </c>
      <c r="S33" s="5">
        <f t="shared" si="8"/>
        <v>0.17543953993028097</v>
      </c>
      <c r="T33" s="5">
        <f t="shared" si="9"/>
        <v>0.32028257383558312</v>
      </c>
      <c r="U33" s="5">
        <v>5.5461</v>
      </c>
      <c r="V33" s="5">
        <v>21.473800000000001</v>
      </c>
      <c r="W33" s="5">
        <f t="shared" si="10"/>
        <v>0.15463995137266273</v>
      </c>
      <c r="X33" s="5">
        <f t="shared" si="11"/>
        <v>0.40281451301271448</v>
      </c>
      <c r="Y33" s="5">
        <v>6.2270000000000003</v>
      </c>
      <c r="Z33" s="5">
        <v>11.2308</v>
      </c>
      <c r="AA33" s="5">
        <f t="shared" si="12"/>
        <v>0.15384615384615385</v>
      </c>
      <c r="AB33" s="5">
        <f t="shared" si="13"/>
        <v>0.40000142465870525</v>
      </c>
      <c r="AC33" s="5">
        <v>6.2270000000000003</v>
      </c>
      <c r="AD33" s="5">
        <v>15.058299999999999</v>
      </c>
      <c r="AE33" s="5">
        <f t="shared" si="14"/>
        <v>0.17241379310344829</v>
      </c>
      <c r="AF33" s="5">
        <f t="shared" si="15"/>
        <v>0.36599107036523026</v>
      </c>
    </row>
    <row r="34" spans="1:32" ht="20" customHeight="1" x14ac:dyDescent="0.15">
      <c r="A34" s="25">
        <v>5.0273000000000003</v>
      </c>
      <c r="B34" s="4">
        <v>9.4160000000000004</v>
      </c>
      <c r="C34" s="5">
        <f t="shared" si="0"/>
        <v>0.12204672797366453</v>
      </c>
      <c r="D34" s="5">
        <f t="shared" si="1"/>
        <v>0.28151496669417236</v>
      </c>
      <c r="E34" s="5">
        <v>5.0273000000000003</v>
      </c>
      <c r="F34" s="5">
        <v>15.5175</v>
      </c>
      <c r="G34" s="5">
        <f t="shared" si="2"/>
        <v>0.1504846231673222</v>
      </c>
      <c r="H34" s="5">
        <f t="shared" si="3"/>
        <v>0.36706698869052834</v>
      </c>
      <c r="I34" s="5">
        <v>4.8865999999999996</v>
      </c>
      <c r="J34" s="5">
        <v>35.42</v>
      </c>
      <c r="K34" s="5">
        <f t="shared" si="4"/>
        <v>0.10954070733178059</v>
      </c>
      <c r="L34" s="5">
        <f t="shared" si="5"/>
        <v>0.43635736460848573</v>
      </c>
      <c r="M34" s="5">
        <v>4.8865999999999996</v>
      </c>
      <c r="N34" s="5">
        <v>30.247599999999998</v>
      </c>
      <c r="O34" s="5">
        <f t="shared" si="6"/>
        <v>9.5679109036512583E-2</v>
      </c>
      <c r="P34" s="5">
        <f t="shared" si="7"/>
        <v>0.37810776113693839</v>
      </c>
      <c r="Q34" s="5">
        <v>5.7309000000000001</v>
      </c>
      <c r="R34" s="5">
        <v>19.9892</v>
      </c>
      <c r="S34" s="5">
        <f t="shared" si="8"/>
        <v>0.18128531028767012</v>
      </c>
      <c r="T34" s="5">
        <f t="shared" si="9"/>
        <v>0.33320109215654242</v>
      </c>
      <c r="U34" s="5">
        <v>5.7309000000000001</v>
      </c>
      <c r="V34" s="5">
        <v>19.233799999999999</v>
      </c>
      <c r="W34" s="5">
        <f t="shared" si="10"/>
        <v>0.15979266463309222</v>
      </c>
      <c r="X34" s="5">
        <f t="shared" si="11"/>
        <v>0.36079565705110167</v>
      </c>
      <c r="Y34" s="5">
        <v>6.4345999999999997</v>
      </c>
      <c r="Z34" s="5">
        <v>8.4392999999999994</v>
      </c>
      <c r="AA34" s="5">
        <f t="shared" si="12"/>
        <v>0.15897518251781942</v>
      </c>
      <c r="AB34" s="5">
        <f t="shared" si="13"/>
        <v>0.30057805526963444</v>
      </c>
      <c r="AC34" s="5">
        <v>6.4345999999999997</v>
      </c>
      <c r="AD34" s="5">
        <v>14.7455</v>
      </c>
      <c r="AE34" s="5">
        <f t="shared" si="14"/>
        <v>0.17816184247686659</v>
      </c>
      <c r="AF34" s="5">
        <f t="shared" si="15"/>
        <v>0.35838848529186584</v>
      </c>
    </row>
    <row r="35" spans="1:32" ht="20" customHeight="1" x14ac:dyDescent="0.15">
      <c r="A35" s="25">
        <v>5.1894999999999998</v>
      </c>
      <c r="B35" s="4">
        <v>7.0884</v>
      </c>
      <c r="C35" s="5">
        <f t="shared" si="0"/>
        <v>0.12598442400877849</v>
      </c>
      <c r="D35" s="5">
        <f t="shared" si="1"/>
        <v>0.21192551931977183</v>
      </c>
      <c r="E35" s="5">
        <v>5.1894999999999998</v>
      </c>
      <c r="F35" s="5">
        <v>17.240200000000002</v>
      </c>
      <c r="G35" s="5">
        <f t="shared" si="2"/>
        <v>0.15533983488688133</v>
      </c>
      <c r="H35" s="5">
        <f t="shared" si="3"/>
        <v>0.40781751560640866</v>
      </c>
      <c r="I35" s="5">
        <v>5.0442</v>
      </c>
      <c r="J35" s="5">
        <v>34.805599999999998</v>
      </c>
      <c r="K35" s="5">
        <f t="shared" si="4"/>
        <v>0.11307355542155439</v>
      </c>
      <c r="L35" s="5">
        <f t="shared" si="5"/>
        <v>0.42878825210663774</v>
      </c>
      <c r="M35" s="5">
        <v>5.0442</v>
      </c>
      <c r="N35" s="5">
        <v>23.319600000000001</v>
      </c>
      <c r="O35" s="5">
        <f t="shared" si="6"/>
        <v>9.876490029918078E-2</v>
      </c>
      <c r="P35" s="5">
        <f t="shared" si="7"/>
        <v>0.29150483828829227</v>
      </c>
      <c r="Q35" s="5">
        <v>5.9157999999999999</v>
      </c>
      <c r="R35" s="5">
        <v>18.7575</v>
      </c>
      <c r="S35" s="5">
        <f t="shared" ref="S35:S66" si="16">Q35/31.6126</f>
        <v>0.18713424394070718</v>
      </c>
      <c r="T35" s="5">
        <f t="shared" ref="T35:T66" si="17">R35/59.9914</f>
        <v>0.31266981600696103</v>
      </c>
      <c r="U35" s="5">
        <v>5.9157999999999999</v>
      </c>
      <c r="V35" s="5">
        <v>19.970800000000001</v>
      </c>
      <c r="W35" s="5">
        <f t="shared" ref="W35:W66" si="18">U35/35.8646</f>
        <v>0.16494816615827304</v>
      </c>
      <c r="X35" s="5">
        <f t="shared" ref="X35:X66" si="19">V35/53.3094</f>
        <v>0.37462061099918592</v>
      </c>
      <c r="Y35" s="5">
        <v>6.6421000000000001</v>
      </c>
      <c r="Z35" s="5">
        <v>12.107699999999999</v>
      </c>
      <c r="AA35" s="5">
        <f t="shared" ref="AA35:AA66" si="20">Y35/40.4755</f>
        <v>0.16410174055910368</v>
      </c>
      <c r="AB35" s="5">
        <f t="shared" ref="AB35:AB66" si="21">Z35/28.0769</f>
        <v>0.4312335051234289</v>
      </c>
      <c r="AC35" s="5">
        <v>6.6421000000000001</v>
      </c>
      <c r="AD35" s="5">
        <v>16.9268</v>
      </c>
      <c r="AE35" s="5">
        <f t="shared" ref="AE35:AE66" si="22">AC35/36.1166</f>
        <v>0.18390712304037479</v>
      </c>
      <c r="AF35" s="5">
        <f t="shared" ref="AF35:AF66" si="23">AD35/41.1439</f>
        <v>0.41140484980762637</v>
      </c>
    </row>
    <row r="36" spans="1:32" ht="20" customHeight="1" x14ac:dyDescent="0.15">
      <c r="A36" s="25">
        <v>5.3517000000000001</v>
      </c>
      <c r="B36" s="4">
        <v>8.9088999999999992</v>
      </c>
      <c r="C36" s="5">
        <f t="shared" si="0"/>
        <v>0.12992212004389245</v>
      </c>
      <c r="D36" s="5">
        <f t="shared" si="1"/>
        <v>0.26635393869814272</v>
      </c>
      <c r="E36" s="5">
        <v>5.3517000000000001</v>
      </c>
      <c r="F36" s="5">
        <v>14.6333</v>
      </c>
      <c r="G36" s="5">
        <f t="shared" si="2"/>
        <v>0.16019504660644049</v>
      </c>
      <c r="H36" s="5">
        <f t="shared" si="3"/>
        <v>0.34615120770775626</v>
      </c>
      <c r="I36" s="5">
        <v>5.2019000000000002</v>
      </c>
      <c r="J36" s="5">
        <v>34.905000000000001</v>
      </c>
      <c r="K36" s="5">
        <f t="shared" si="4"/>
        <v>0.1166086451662075</v>
      </c>
      <c r="L36" s="5">
        <f t="shared" si="5"/>
        <v>0.43001281229980787</v>
      </c>
      <c r="M36" s="5">
        <v>5.2019000000000002</v>
      </c>
      <c r="N36" s="5">
        <v>28.895099999999999</v>
      </c>
      <c r="O36" s="5">
        <f t="shared" si="6"/>
        <v>0.10185264955122883</v>
      </c>
      <c r="P36" s="5">
        <f t="shared" si="7"/>
        <v>0.36120094053174295</v>
      </c>
      <c r="Q36" s="5">
        <v>6.1006999999999998</v>
      </c>
      <c r="R36" s="5">
        <v>22.006499999999999</v>
      </c>
      <c r="S36" s="5">
        <f t="shared" si="16"/>
        <v>0.19298317759374425</v>
      </c>
      <c r="T36" s="5">
        <f t="shared" si="17"/>
        <v>0.36682757861960213</v>
      </c>
      <c r="U36" s="5">
        <v>6.1006999999999998</v>
      </c>
      <c r="V36" s="5">
        <v>14.2067</v>
      </c>
      <c r="W36" s="5">
        <f t="shared" si="18"/>
        <v>0.17010366768345386</v>
      </c>
      <c r="X36" s="5">
        <f t="shared" si="19"/>
        <v>0.26649521472760901</v>
      </c>
      <c r="Y36" s="5">
        <v>6.8497000000000003</v>
      </c>
      <c r="Z36" s="5">
        <v>13.030799999999999</v>
      </c>
      <c r="AA36" s="5">
        <f t="shared" si="20"/>
        <v>0.16923076923076924</v>
      </c>
      <c r="AB36" s="5">
        <f t="shared" si="21"/>
        <v>0.46411106639265731</v>
      </c>
      <c r="AC36" s="5">
        <v>6.8497000000000003</v>
      </c>
      <c r="AD36" s="5">
        <v>15.2271</v>
      </c>
      <c r="AE36" s="5">
        <f t="shared" si="22"/>
        <v>0.18965517241379312</v>
      </c>
      <c r="AF36" s="5">
        <f t="shared" si="23"/>
        <v>0.37009374415162394</v>
      </c>
    </row>
    <row r="37" spans="1:32" ht="20" customHeight="1" x14ac:dyDescent="0.15">
      <c r="A37" s="25">
        <v>5.5137999999999998</v>
      </c>
      <c r="B37" s="4">
        <v>9.8188999999999993</v>
      </c>
      <c r="C37" s="5">
        <f t="shared" si="0"/>
        <v>0.13385738839957662</v>
      </c>
      <c r="D37" s="5">
        <f t="shared" si="1"/>
        <v>0.29356067400949543</v>
      </c>
      <c r="E37" s="5">
        <v>5.5137999999999998</v>
      </c>
      <c r="F37" s="5">
        <v>14.7136</v>
      </c>
      <c r="G37" s="5">
        <f t="shared" si="2"/>
        <v>0.16504726497722061</v>
      </c>
      <c r="H37" s="5">
        <f t="shared" si="3"/>
        <v>0.3480507069306884</v>
      </c>
      <c r="I37" s="5">
        <v>5.3594999999999997</v>
      </c>
      <c r="J37" s="5">
        <v>27.754000000000001</v>
      </c>
      <c r="K37" s="5">
        <f t="shared" si="4"/>
        <v>0.12014149325598128</v>
      </c>
      <c r="L37" s="5">
        <f t="shared" si="5"/>
        <v>0.34191593160203027</v>
      </c>
      <c r="M37" s="5">
        <v>5.3594999999999997</v>
      </c>
      <c r="N37" s="5">
        <v>28.823</v>
      </c>
      <c r="O37" s="5">
        <f t="shared" si="6"/>
        <v>0.10493844081389701</v>
      </c>
      <c r="P37" s="5">
        <f t="shared" si="7"/>
        <v>0.36029966011352887</v>
      </c>
      <c r="Q37" s="5">
        <v>6.2854999999999999</v>
      </c>
      <c r="R37" s="5">
        <v>19.275500000000001</v>
      </c>
      <c r="S37" s="5">
        <f t="shared" si="16"/>
        <v>0.1988289479511334</v>
      </c>
      <c r="T37" s="5">
        <f t="shared" si="17"/>
        <v>0.32130438696213126</v>
      </c>
      <c r="U37" s="5">
        <v>6.2854999999999999</v>
      </c>
      <c r="V37" s="5">
        <v>16.260300000000001</v>
      </c>
      <c r="W37" s="5">
        <f t="shared" si="18"/>
        <v>0.17525638094388338</v>
      </c>
      <c r="X37" s="5">
        <f t="shared" si="19"/>
        <v>0.30501750160384478</v>
      </c>
      <c r="Y37" s="5">
        <v>7.0572999999999997</v>
      </c>
      <c r="Z37" s="5">
        <v>13.355600000000001</v>
      </c>
      <c r="AA37" s="5">
        <f t="shared" si="20"/>
        <v>0.1743597979024348</v>
      </c>
      <c r="AB37" s="5">
        <f t="shared" si="21"/>
        <v>0.47567929507887274</v>
      </c>
      <c r="AC37" s="5">
        <v>7.0572999999999997</v>
      </c>
      <c r="AD37" s="5">
        <v>13.3813</v>
      </c>
      <c r="AE37" s="5">
        <f t="shared" si="22"/>
        <v>0.19540322178721142</v>
      </c>
      <c r="AF37" s="5">
        <f t="shared" si="23"/>
        <v>0.32523168683571557</v>
      </c>
    </row>
    <row r="38" spans="1:32" ht="20" customHeight="1" x14ac:dyDescent="0.15">
      <c r="A38" s="25">
        <v>5.6760000000000002</v>
      </c>
      <c r="B38" s="4">
        <v>6.9532999999999996</v>
      </c>
      <c r="C38" s="5">
        <f t="shared" si="0"/>
        <v>0.13779508443469057</v>
      </c>
      <c r="D38" s="5">
        <f t="shared" si="1"/>
        <v>0.20788636553893253</v>
      </c>
      <c r="E38" s="5">
        <v>5.6760000000000002</v>
      </c>
      <c r="F38" s="5">
        <v>15.3592</v>
      </c>
      <c r="G38" s="5">
        <f t="shared" si="2"/>
        <v>0.16990247669677974</v>
      </c>
      <c r="H38" s="5">
        <f t="shared" si="3"/>
        <v>0.36332239682265588</v>
      </c>
      <c r="I38" s="5">
        <v>5.5171000000000001</v>
      </c>
      <c r="J38" s="5">
        <v>28.033000000000001</v>
      </c>
      <c r="K38" s="5">
        <f t="shared" si="4"/>
        <v>0.12367434134575508</v>
      </c>
      <c r="L38" s="5">
        <f t="shared" si="5"/>
        <v>0.34535307741585769</v>
      </c>
      <c r="M38" s="5">
        <v>5.5171000000000001</v>
      </c>
      <c r="N38" s="5">
        <v>29.157800000000002</v>
      </c>
      <c r="O38" s="5">
        <f t="shared" si="6"/>
        <v>0.10802423207656521</v>
      </c>
      <c r="P38" s="5">
        <f t="shared" si="7"/>
        <v>0.36448480136204603</v>
      </c>
      <c r="Q38" s="5">
        <v>6.4703999999999997</v>
      </c>
      <c r="R38" s="5">
        <v>18.898700000000002</v>
      </c>
      <c r="S38" s="5">
        <f t="shared" si="16"/>
        <v>0.20467788160417047</v>
      </c>
      <c r="T38" s="5">
        <f t="shared" si="17"/>
        <v>0.31502348669976032</v>
      </c>
      <c r="U38" s="5">
        <v>6.4703999999999997</v>
      </c>
      <c r="V38" s="5">
        <v>18.311</v>
      </c>
      <c r="W38" s="5">
        <f t="shared" si="18"/>
        <v>0.18041188246906417</v>
      </c>
      <c r="X38" s="5">
        <f t="shared" si="19"/>
        <v>0.34348538906834442</v>
      </c>
      <c r="Y38" s="5">
        <v>7.2648000000000001</v>
      </c>
      <c r="Z38" s="5">
        <v>13.0855</v>
      </c>
      <c r="AA38" s="5">
        <f t="shared" si="20"/>
        <v>0.17948635594371906</v>
      </c>
      <c r="AB38" s="5">
        <f t="shared" si="21"/>
        <v>0.46605928717201689</v>
      </c>
      <c r="AC38" s="5">
        <v>7.2648000000000001</v>
      </c>
      <c r="AD38" s="5">
        <v>9.8850999999999996</v>
      </c>
      <c r="AE38" s="5">
        <f t="shared" si="22"/>
        <v>0.20114850235071963</v>
      </c>
      <c r="AF38" s="5">
        <f t="shared" si="23"/>
        <v>0.24025675738080249</v>
      </c>
    </row>
    <row r="39" spans="1:32" ht="20" customHeight="1" x14ac:dyDescent="0.15">
      <c r="A39" s="25">
        <v>5.8381999999999996</v>
      </c>
      <c r="B39" s="4">
        <v>4.3888999999999996</v>
      </c>
      <c r="C39" s="5">
        <f t="shared" si="0"/>
        <v>0.1417327804698045</v>
      </c>
      <c r="D39" s="5">
        <f t="shared" si="1"/>
        <v>0.13121718748131403</v>
      </c>
      <c r="E39" s="5">
        <v>5.8381999999999996</v>
      </c>
      <c r="F39" s="5">
        <v>15.870799999999999</v>
      </c>
      <c r="G39" s="5">
        <f t="shared" si="2"/>
        <v>0.17475768841633887</v>
      </c>
      <c r="H39" s="5">
        <f t="shared" si="3"/>
        <v>0.37542431217075151</v>
      </c>
      <c r="I39" s="5">
        <v>5.6748000000000003</v>
      </c>
      <c r="J39" s="5">
        <v>29.342600000000001</v>
      </c>
      <c r="K39" s="5">
        <f t="shared" si="4"/>
        <v>0.12720943109040819</v>
      </c>
      <c r="L39" s="5">
        <f t="shared" si="5"/>
        <v>0.36148671955846845</v>
      </c>
      <c r="M39" s="5">
        <v>5.6748000000000003</v>
      </c>
      <c r="N39" s="5">
        <v>28.1111</v>
      </c>
      <c r="O39" s="5">
        <f t="shared" si="6"/>
        <v>0.11111198132861327</v>
      </c>
      <c r="P39" s="5">
        <f t="shared" si="7"/>
        <v>0.3514006097705798</v>
      </c>
      <c r="Q39" s="5">
        <v>6.6553000000000004</v>
      </c>
      <c r="R39" s="5">
        <v>17.285299999999999</v>
      </c>
      <c r="S39" s="5">
        <f t="shared" si="16"/>
        <v>0.21052681525720757</v>
      </c>
      <c r="T39" s="5">
        <f t="shared" si="17"/>
        <v>0.28812963191390767</v>
      </c>
      <c r="U39" s="5">
        <v>6.6553000000000004</v>
      </c>
      <c r="V39" s="5">
        <v>21.4452</v>
      </c>
      <c r="W39" s="5">
        <f t="shared" si="18"/>
        <v>0.18556738399424502</v>
      </c>
      <c r="X39" s="5">
        <f t="shared" si="19"/>
        <v>0.40227802226249032</v>
      </c>
      <c r="Y39" s="5">
        <v>7.4724000000000004</v>
      </c>
      <c r="Z39" s="5">
        <v>10.615399999999999</v>
      </c>
      <c r="AA39" s="5">
        <f t="shared" si="20"/>
        <v>0.18461538461538465</v>
      </c>
      <c r="AB39" s="5">
        <f t="shared" si="21"/>
        <v>0.37808305047921958</v>
      </c>
      <c r="AC39" s="5">
        <v>7.4724000000000004</v>
      </c>
      <c r="AD39" s="5">
        <v>8.3579000000000008</v>
      </c>
      <c r="AE39" s="5">
        <f t="shared" si="22"/>
        <v>0.20689655172413796</v>
      </c>
      <c r="AF39" s="5">
        <f t="shared" si="23"/>
        <v>0.2031382537873172</v>
      </c>
    </row>
    <row r="40" spans="1:32" ht="20" customHeight="1" x14ac:dyDescent="0.15">
      <c r="A40" s="25">
        <v>6.0004</v>
      </c>
      <c r="B40" s="4">
        <v>4.6395</v>
      </c>
      <c r="C40" s="5">
        <f t="shared" si="0"/>
        <v>0.14567047650491846</v>
      </c>
      <c r="D40" s="5">
        <f t="shared" si="1"/>
        <v>0.13870950382090194</v>
      </c>
      <c r="E40" s="5">
        <v>6.0004</v>
      </c>
      <c r="F40" s="5">
        <v>15.009</v>
      </c>
      <c r="G40" s="5">
        <f t="shared" si="2"/>
        <v>0.17961290013589801</v>
      </c>
      <c r="H40" s="5">
        <f t="shared" si="3"/>
        <v>0.35503840394755209</v>
      </c>
      <c r="I40" s="5">
        <v>5.8323999999999998</v>
      </c>
      <c r="J40" s="5">
        <v>27.0398</v>
      </c>
      <c r="K40" s="5">
        <f t="shared" si="4"/>
        <v>0.13074227918018197</v>
      </c>
      <c r="L40" s="5">
        <f t="shared" si="5"/>
        <v>0.3331173310993939</v>
      </c>
      <c r="M40" s="5">
        <v>5.8323999999999998</v>
      </c>
      <c r="N40" s="5">
        <v>34.754100000000001</v>
      </c>
      <c r="O40" s="5">
        <f t="shared" si="6"/>
        <v>0.11419777259128146</v>
      </c>
      <c r="P40" s="5">
        <f t="shared" si="7"/>
        <v>0.43444091238079291</v>
      </c>
      <c r="Q40" s="5">
        <v>6.8402000000000003</v>
      </c>
      <c r="R40" s="5">
        <v>18.794699999999999</v>
      </c>
      <c r="S40" s="5">
        <f t="shared" si="16"/>
        <v>0.21637574891024466</v>
      </c>
      <c r="T40" s="5">
        <f t="shared" si="17"/>
        <v>0.31328990488636704</v>
      </c>
      <c r="U40" s="5">
        <v>6.8402000000000003</v>
      </c>
      <c r="V40" s="5">
        <v>31.2972</v>
      </c>
      <c r="W40" s="5">
        <f t="shared" si="18"/>
        <v>0.19072288551942584</v>
      </c>
      <c r="X40" s="5">
        <f t="shared" si="19"/>
        <v>0.58708595482222647</v>
      </c>
      <c r="Y40" s="5">
        <v>7.68</v>
      </c>
      <c r="Z40" s="5">
        <v>9.6768999999999998</v>
      </c>
      <c r="AA40" s="5">
        <f t="shared" si="20"/>
        <v>0.18974441328705019</v>
      </c>
      <c r="AB40" s="5">
        <f t="shared" si="21"/>
        <v>0.34465699560848956</v>
      </c>
      <c r="AC40" s="5">
        <v>7.68</v>
      </c>
      <c r="AD40" s="5">
        <v>8.0777999999999999</v>
      </c>
      <c r="AE40" s="5">
        <f t="shared" si="22"/>
        <v>0.21264460109755626</v>
      </c>
      <c r="AF40" s="5">
        <f t="shared" si="23"/>
        <v>0.19633044023536902</v>
      </c>
    </row>
    <row r="41" spans="1:32" ht="20" customHeight="1" x14ac:dyDescent="0.15">
      <c r="A41" s="25">
        <v>6.1624999999999996</v>
      </c>
      <c r="B41" s="4">
        <v>3.9478</v>
      </c>
      <c r="C41" s="5">
        <f t="shared" si="0"/>
        <v>0.14960574486060263</v>
      </c>
      <c r="D41" s="5">
        <f t="shared" si="1"/>
        <v>0.11802939523314079</v>
      </c>
      <c r="E41" s="5">
        <v>6.1624999999999996</v>
      </c>
      <c r="F41" s="5">
        <v>14.1271</v>
      </c>
      <c r="G41" s="5">
        <f t="shared" si="2"/>
        <v>0.18446511850667813</v>
      </c>
      <c r="H41" s="5">
        <f t="shared" si="3"/>
        <v>0.3341770295427719</v>
      </c>
      <c r="I41" s="5">
        <v>5.99</v>
      </c>
      <c r="J41" s="5">
        <v>31.182200000000002</v>
      </c>
      <c r="K41" s="5">
        <f t="shared" si="4"/>
        <v>0.13427512726995577</v>
      </c>
      <c r="L41" s="5">
        <f t="shared" si="5"/>
        <v>0.38414970679544674</v>
      </c>
      <c r="M41" s="5">
        <v>5.99</v>
      </c>
      <c r="N41" s="5">
        <v>28.9465</v>
      </c>
      <c r="O41" s="5">
        <f t="shared" si="6"/>
        <v>0.11728356385394965</v>
      </c>
      <c r="P41" s="5">
        <f t="shared" si="7"/>
        <v>0.36184346221684982</v>
      </c>
      <c r="Q41" s="5">
        <v>7.0250000000000004</v>
      </c>
      <c r="R41" s="5">
        <v>23.333300000000001</v>
      </c>
      <c r="S41" s="5">
        <f t="shared" si="16"/>
        <v>0.22222151926763381</v>
      </c>
      <c r="T41" s="5">
        <f t="shared" si="17"/>
        <v>0.38894408198508457</v>
      </c>
      <c r="U41" s="5">
        <v>7.0250000000000004</v>
      </c>
      <c r="V41" s="5">
        <v>30.680199999999999</v>
      </c>
      <c r="W41" s="5">
        <f t="shared" si="18"/>
        <v>0.19587559877985533</v>
      </c>
      <c r="X41" s="5">
        <f t="shared" si="19"/>
        <v>0.57551201101494298</v>
      </c>
      <c r="Y41" s="5">
        <v>7.8875000000000002</v>
      </c>
      <c r="Z41" s="5">
        <v>9.9761000000000006</v>
      </c>
      <c r="AA41" s="5">
        <f t="shared" si="20"/>
        <v>0.19487097132833445</v>
      </c>
      <c r="AB41" s="5">
        <f t="shared" si="21"/>
        <v>0.35531344272337761</v>
      </c>
      <c r="AC41" s="5">
        <v>7.8875000000000002</v>
      </c>
      <c r="AD41" s="5">
        <v>8.0851000000000006</v>
      </c>
      <c r="AE41" s="5">
        <f t="shared" si="22"/>
        <v>0.21838988166106446</v>
      </c>
      <c r="AF41" s="5">
        <f t="shared" si="23"/>
        <v>0.19650786629366687</v>
      </c>
    </row>
    <row r="42" spans="1:32" ht="20" customHeight="1" x14ac:dyDescent="0.15">
      <c r="A42" s="25">
        <v>6.3247</v>
      </c>
      <c r="B42" s="4">
        <v>2.9923000000000002</v>
      </c>
      <c r="C42" s="5">
        <f t="shared" si="0"/>
        <v>0.15354344089571659</v>
      </c>
      <c r="D42" s="5">
        <f t="shared" si="1"/>
        <v>8.9462323156220477E-2</v>
      </c>
      <c r="E42" s="5">
        <v>6.3247</v>
      </c>
      <c r="F42" s="5">
        <v>14.852499999999999</v>
      </c>
      <c r="G42" s="5">
        <f t="shared" si="2"/>
        <v>0.18932033022623729</v>
      </c>
      <c r="H42" s="5">
        <f t="shared" si="3"/>
        <v>0.35133639114071669</v>
      </c>
      <c r="I42" s="5">
        <v>6.1477000000000004</v>
      </c>
      <c r="J42" s="5">
        <v>37.918599999999998</v>
      </c>
      <c r="K42" s="5">
        <f t="shared" si="4"/>
        <v>0.13781021701460885</v>
      </c>
      <c r="L42" s="5">
        <f t="shared" si="5"/>
        <v>0.4671389148967624</v>
      </c>
      <c r="M42" s="5">
        <v>6.1477000000000004</v>
      </c>
      <c r="N42" s="5">
        <v>30.645099999999999</v>
      </c>
      <c r="O42" s="5">
        <f t="shared" si="6"/>
        <v>0.12037131310599772</v>
      </c>
      <c r="P42" s="5">
        <f t="shared" si="7"/>
        <v>0.3830766788379108</v>
      </c>
      <c r="Q42" s="5">
        <v>7.2099000000000002</v>
      </c>
      <c r="R42" s="5">
        <v>16.494900000000001</v>
      </c>
      <c r="S42" s="5">
        <f t="shared" si="16"/>
        <v>0.22807045292067088</v>
      </c>
      <c r="T42" s="5">
        <f t="shared" si="17"/>
        <v>0.27495441013211896</v>
      </c>
      <c r="U42" s="5">
        <v>7.2099000000000002</v>
      </c>
      <c r="V42" s="5">
        <v>30.918500000000002</v>
      </c>
      <c r="W42" s="5">
        <f t="shared" si="18"/>
        <v>0.20103110030503615</v>
      </c>
      <c r="X42" s="5">
        <f t="shared" si="19"/>
        <v>0.57998214198621634</v>
      </c>
      <c r="Y42" s="5">
        <v>8.0951000000000004</v>
      </c>
      <c r="Z42" s="5">
        <v>10.8</v>
      </c>
      <c r="AA42" s="5">
        <f t="shared" si="20"/>
        <v>0.20000000000000004</v>
      </c>
      <c r="AB42" s="5">
        <f t="shared" si="21"/>
        <v>0.3846578504037127</v>
      </c>
      <c r="AC42" s="5">
        <v>8.0951000000000004</v>
      </c>
      <c r="AD42" s="5">
        <v>8.1415000000000006</v>
      </c>
      <c r="AE42" s="5">
        <f t="shared" si="22"/>
        <v>0.22413793103448279</v>
      </c>
      <c r="AF42" s="5">
        <f t="shared" si="23"/>
        <v>0.19787866488106379</v>
      </c>
    </row>
    <row r="43" spans="1:32" ht="20" customHeight="1" x14ac:dyDescent="0.15">
      <c r="A43" s="25">
        <v>6.4869000000000003</v>
      </c>
      <c r="B43" s="4">
        <v>4.8898000000000001</v>
      </c>
      <c r="C43" s="5">
        <f t="shared" si="0"/>
        <v>0.15748113693083057</v>
      </c>
      <c r="D43" s="5">
        <f t="shared" si="1"/>
        <v>0.1461928509070905</v>
      </c>
      <c r="E43" s="5">
        <v>6.4869000000000003</v>
      </c>
      <c r="F43" s="5">
        <v>14.2681</v>
      </c>
      <c r="G43" s="5">
        <f t="shared" si="2"/>
        <v>0.19417554194579645</v>
      </c>
      <c r="H43" s="5">
        <f t="shared" si="3"/>
        <v>0.33751238932401012</v>
      </c>
      <c r="I43" s="5">
        <v>6.3052999999999999</v>
      </c>
      <c r="J43" s="5">
        <v>31.9879</v>
      </c>
      <c r="K43" s="5">
        <f t="shared" si="4"/>
        <v>0.14134306510438266</v>
      </c>
      <c r="L43" s="5">
        <f t="shared" si="5"/>
        <v>0.39407554329078992</v>
      </c>
      <c r="M43" s="5">
        <v>6.3052999999999999</v>
      </c>
      <c r="N43" s="5">
        <v>32.585700000000003</v>
      </c>
      <c r="O43" s="5">
        <f t="shared" si="6"/>
        <v>0.1234571043686659</v>
      </c>
      <c r="P43" s="5">
        <f t="shared" si="7"/>
        <v>0.40733499755616759</v>
      </c>
      <c r="Q43" s="5">
        <v>7.3948</v>
      </c>
      <c r="R43" s="5">
        <v>18.048300000000001</v>
      </c>
      <c r="S43" s="5">
        <f t="shared" si="16"/>
        <v>0.23391938657370795</v>
      </c>
      <c r="T43" s="5">
        <f t="shared" si="17"/>
        <v>0.30084812156409085</v>
      </c>
      <c r="U43" s="5">
        <v>7.3948</v>
      </c>
      <c r="V43" s="5">
        <v>30.138200000000001</v>
      </c>
      <c r="W43" s="5">
        <f t="shared" si="18"/>
        <v>0.20618660183021698</v>
      </c>
      <c r="X43" s="5">
        <f t="shared" si="19"/>
        <v>0.56534494854565998</v>
      </c>
      <c r="Y43" s="5">
        <v>8.3026999999999997</v>
      </c>
      <c r="Z43" s="5">
        <v>12.025600000000001</v>
      </c>
      <c r="AA43" s="5">
        <f t="shared" si="20"/>
        <v>0.20512902867166558</v>
      </c>
      <c r="AB43" s="5">
        <f t="shared" si="21"/>
        <v>0.42830939313100808</v>
      </c>
      <c r="AC43" s="5">
        <v>8.3026999999999997</v>
      </c>
      <c r="AD43" s="5">
        <v>10.704499999999999</v>
      </c>
      <c r="AE43" s="5">
        <f t="shared" si="22"/>
        <v>0.22988598040790109</v>
      </c>
      <c r="AF43" s="5">
        <f t="shared" si="23"/>
        <v>0.26017222480124635</v>
      </c>
    </row>
    <row r="44" spans="1:32" ht="20" customHeight="1" x14ac:dyDescent="0.15">
      <c r="A44" s="25">
        <v>6.649</v>
      </c>
      <c r="B44" s="4">
        <v>4.5747999999999998</v>
      </c>
      <c r="C44" s="5">
        <f t="shared" si="0"/>
        <v>0.16141640528651471</v>
      </c>
      <c r="D44" s="5">
        <f t="shared" si="1"/>
        <v>0.13677513483777609</v>
      </c>
      <c r="E44" s="5">
        <v>6.649</v>
      </c>
      <c r="F44" s="5">
        <v>16.853200000000001</v>
      </c>
      <c r="G44" s="5">
        <f t="shared" si="2"/>
        <v>0.19902776031657654</v>
      </c>
      <c r="H44" s="5">
        <f t="shared" si="3"/>
        <v>0.39866301748343563</v>
      </c>
      <c r="I44" s="5">
        <v>6.4629000000000003</v>
      </c>
      <c r="J44" s="5">
        <v>32.513300000000001</v>
      </c>
      <c r="K44" s="5">
        <f t="shared" si="4"/>
        <v>0.14487591319415646</v>
      </c>
      <c r="L44" s="5">
        <f t="shared" si="5"/>
        <v>0.40054821859754597</v>
      </c>
      <c r="M44" s="5">
        <v>6.4629000000000003</v>
      </c>
      <c r="N44" s="5">
        <v>30.055199999999999</v>
      </c>
      <c r="O44" s="5">
        <f t="shared" si="6"/>
        <v>0.12654289563133411</v>
      </c>
      <c r="P44" s="5">
        <f t="shared" si="7"/>
        <v>0.37570267996544887</v>
      </c>
      <c r="Q44" s="5">
        <v>7.5796000000000001</v>
      </c>
      <c r="R44" s="5">
        <v>21.499199999999998</v>
      </c>
      <c r="S44" s="5">
        <f t="shared" si="16"/>
        <v>0.2397651569310971</v>
      </c>
      <c r="T44" s="5">
        <f t="shared" si="17"/>
        <v>0.35837136656254059</v>
      </c>
      <c r="U44" s="5">
        <v>7.5796000000000001</v>
      </c>
      <c r="V44" s="5">
        <v>25.788900000000002</v>
      </c>
      <c r="W44" s="5">
        <f t="shared" si="18"/>
        <v>0.21133931509064646</v>
      </c>
      <c r="X44" s="5">
        <f t="shared" si="19"/>
        <v>0.48375896183412315</v>
      </c>
      <c r="Y44" s="5">
        <v>8.5101999999999993</v>
      </c>
      <c r="Z44" s="5">
        <v>9.2359000000000009</v>
      </c>
      <c r="AA44" s="5">
        <f t="shared" si="20"/>
        <v>0.2102555867129498</v>
      </c>
      <c r="AB44" s="5">
        <f t="shared" si="21"/>
        <v>0.32895013338367135</v>
      </c>
      <c r="AC44" s="5">
        <v>8.5101999999999993</v>
      </c>
      <c r="AD44" s="5">
        <v>12.0412</v>
      </c>
      <c r="AE44" s="5">
        <f t="shared" si="22"/>
        <v>0.23563126097140927</v>
      </c>
      <c r="AF44" s="5">
        <f t="shared" si="23"/>
        <v>0.29266063742134313</v>
      </c>
    </row>
    <row r="45" spans="1:32" ht="20" customHeight="1" x14ac:dyDescent="0.15">
      <c r="A45" s="25">
        <v>6.8112000000000004</v>
      </c>
      <c r="B45" s="4">
        <v>3.6219999999999999</v>
      </c>
      <c r="C45" s="5">
        <f t="shared" si="0"/>
        <v>0.1653541013216287</v>
      </c>
      <c r="D45" s="5">
        <f t="shared" si="1"/>
        <v>0.1082887860414499</v>
      </c>
      <c r="E45" s="5">
        <v>6.8112000000000004</v>
      </c>
      <c r="F45" s="5">
        <v>18.2867</v>
      </c>
      <c r="G45" s="5">
        <f t="shared" si="2"/>
        <v>0.2038829720361357</v>
      </c>
      <c r="H45" s="5">
        <f t="shared" si="3"/>
        <v>0.43257250859269109</v>
      </c>
      <c r="I45" s="5">
        <v>6.6205999999999996</v>
      </c>
      <c r="J45" s="5">
        <v>33.843299999999999</v>
      </c>
      <c r="K45" s="5">
        <f t="shared" si="4"/>
        <v>0.14841100293880952</v>
      </c>
      <c r="L45" s="5">
        <f t="shared" si="5"/>
        <v>0.41693317892869464</v>
      </c>
      <c r="M45" s="5">
        <v>6.6205999999999996</v>
      </c>
      <c r="N45" s="5">
        <v>26.444400000000002</v>
      </c>
      <c r="O45" s="5">
        <f t="shared" si="6"/>
        <v>0.12963064488338213</v>
      </c>
      <c r="P45" s="5">
        <f t="shared" si="7"/>
        <v>0.33056615660778554</v>
      </c>
      <c r="Q45" s="5">
        <v>7.7645</v>
      </c>
      <c r="R45" s="5">
        <v>24.854099999999999</v>
      </c>
      <c r="S45" s="5">
        <f t="shared" si="16"/>
        <v>0.24561409058413416</v>
      </c>
      <c r="T45" s="5">
        <f t="shared" si="17"/>
        <v>0.41429438219478126</v>
      </c>
      <c r="U45" s="5">
        <v>7.7645</v>
      </c>
      <c r="V45" s="5">
        <v>20.315899999999999</v>
      </c>
      <c r="W45" s="5">
        <f t="shared" si="18"/>
        <v>0.21649481661582728</v>
      </c>
      <c r="X45" s="5">
        <f t="shared" si="19"/>
        <v>0.38109414099577188</v>
      </c>
      <c r="Y45" s="5">
        <v>8.7178000000000004</v>
      </c>
      <c r="Z45" s="5">
        <v>10.784599999999999</v>
      </c>
      <c r="AA45" s="5">
        <f t="shared" si="20"/>
        <v>0.21538461538461542</v>
      </c>
      <c r="AB45" s="5">
        <f t="shared" si="21"/>
        <v>0.38410935680221109</v>
      </c>
      <c r="AC45" s="5">
        <v>8.7178000000000004</v>
      </c>
      <c r="AD45" s="5">
        <v>11.8704</v>
      </c>
      <c r="AE45" s="5">
        <f t="shared" si="22"/>
        <v>0.2413793103448276</v>
      </c>
      <c r="AF45" s="5">
        <f t="shared" si="23"/>
        <v>0.28850935375596382</v>
      </c>
    </row>
    <row r="46" spans="1:32" ht="20" customHeight="1" x14ac:dyDescent="0.15">
      <c r="A46" s="25">
        <v>6.9733999999999998</v>
      </c>
      <c r="B46" s="4">
        <v>5.0217999999999998</v>
      </c>
      <c r="C46" s="5">
        <f t="shared" si="0"/>
        <v>0.16929179735674263</v>
      </c>
      <c r="D46" s="5">
        <f t="shared" si="1"/>
        <v>0.15013932240280317</v>
      </c>
      <c r="E46" s="5">
        <v>6.9733999999999998</v>
      </c>
      <c r="F46" s="5">
        <v>18.654</v>
      </c>
      <c r="G46" s="5">
        <f t="shared" si="2"/>
        <v>0.20873818375569483</v>
      </c>
      <c r="H46" s="5">
        <f t="shared" si="3"/>
        <v>0.44126100254764716</v>
      </c>
      <c r="I46" s="5">
        <v>6.7782</v>
      </c>
      <c r="J46" s="5">
        <v>30.773099999999999</v>
      </c>
      <c r="K46" s="5">
        <f t="shared" si="4"/>
        <v>0.15194385102858332</v>
      </c>
      <c r="L46" s="5">
        <f t="shared" si="5"/>
        <v>0.37910979155373775</v>
      </c>
      <c r="M46" s="5">
        <v>6.7782</v>
      </c>
      <c r="N46" s="5">
        <v>28.5566</v>
      </c>
      <c r="O46" s="5">
        <f t="shared" si="6"/>
        <v>0.13271643614605033</v>
      </c>
      <c r="P46" s="5">
        <f t="shared" si="7"/>
        <v>0.35696954772223566</v>
      </c>
      <c r="Q46" s="5">
        <v>7.9493999999999998</v>
      </c>
      <c r="R46" s="5">
        <v>21.654399999999999</v>
      </c>
      <c r="S46" s="5">
        <f t="shared" si="16"/>
        <v>0.25146302423717126</v>
      </c>
      <c r="T46" s="5">
        <f t="shared" si="17"/>
        <v>0.36095840403791207</v>
      </c>
      <c r="U46" s="5">
        <v>7.9493999999999998</v>
      </c>
      <c r="V46" s="5">
        <v>24.792899999999999</v>
      </c>
      <c r="W46" s="5">
        <f t="shared" si="18"/>
        <v>0.22165031814100811</v>
      </c>
      <c r="X46" s="5">
        <f t="shared" si="19"/>
        <v>0.46507557766547741</v>
      </c>
      <c r="Y46" s="5">
        <v>8.9253999999999998</v>
      </c>
      <c r="Z46" s="5">
        <v>7.8821000000000003</v>
      </c>
      <c r="AA46" s="5">
        <f t="shared" si="20"/>
        <v>0.22051364405628096</v>
      </c>
      <c r="AB46" s="5">
        <f t="shared" si="21"/>
        <v>0.28073255950621334</v>
      </c>
      <c r="AC46" s="5">
        <v>8.9253999999999998</v>
      </c>
      <c r="AD46" s="5">
        <v>13.5861</v>
      </c>
      <c r="AE46" s="5">
        <f t="shared" si="22"/>
        <v>0.2471273597182459</v>
      </c>
      <c r="AF46" s="5">
        <f t="shared" si="23"/>
        <v>0.33020933844385192</v>
      </c>
    </row>
    <row r="47" spans="1:32" ht="20" customHeight="1" x14ac:dyDescent="0.15">
      <c r="A47" s="25">
        <v>7.1356000000000002</v>
      </c>
      <c r="B47" s="4">
        <v>1.5235000000000001</v>
      </c>
      <c r="C47" s="5">
        <f t="shared" si="0"/>
        <v>0.17322949339185659</v>
      </c>
      <c r="D47" s="5">
        <f t="shared" si="1"/>
        <v>4.5548858513017376E-2</v>
      </c>
      <c r="E47" s="5">
        <v>7.1356000000000002</v>
      </c>
      <c r="F47" s="5">
        <v>14.2844</v>
      </c>
      <c r="G47" s="5">
        <f t="shared" si="2"/>
        <v>0.21359339547525397</v>
      </c>
      <c r="H47" s="5">
        <f t="shared" si="3"/>
        <v>0.3378979663767348</v>
      </c>
      <c r="I47" s="5">
        <v>6.9358000000000004</v>
      </c>
      <c r="J47" s="5">
        <v>26.379000000000001</v>
      </c>
      <c r="K47" s="5">
        <f t="shared" si="4"/>
        <v>0.15547669911835713</v>
      </c>
      <c r="L47" s="5">
        <f t="shared" si="5"/>
        <v>0.3249765929138127</v>
      </c>
      <c r="M47" s="5">
        <v>6.9358000000000004</v>
      </c>
      <c r="N47" s="5">
        <v>28.810700000000001</v>
      </c>
      <c r="O47" s="5">
        <f t="shared" si="6"/>
        <v>0.13580222740871853</v>
      </c>
      <c r="P47" s="5">
        <f t="shared" si="7"/>
        <v>0.36014590492429122</v>
      </c>
      <c r="Q47" s="5">
        <v>8.1341999999999999</v>
      </c>
      <c r="R47" s="5">
        <v>13.956</v>
      </c>
      <c r="S47" s="5">
        <f t="shared" si="16"/>
        <v>0.25730879459456041</v>
      </c>
      <c r="T47" s="5">
        <f t="shared" si="17"/>
        <v>0.23263334411265615</v>
      </c>
      <c r="U47" s="5">
        <v>8.1341999999999999</v>
      </c>
      <c r="V47" s="5">
        <v>34.876300000000001</v>
      </c>
      <c r="W47" s="5">
        <f t="shared" si="18"/>
        <v>0.22680303140143759</v>
      </c>
      <c r="X47" s="5">
        <f t="shared" si="19"/>
        <v>0.65422420811339088</v>
      </c>
      <c r="Y47" s="5">
        <v>9.1328999999999994</v>
      </c>
      <c r="Z47" s="5">
        <v>5.4871999999999996</v>
      </c>
      <c r="AA47" s="5">
        <f t="shared" si="20"/>
        <v>0.22564020209756519</v>
      </c>
      <c r="AB47" s="5">
        <f t="shared" si="21"/>
        <v>0.19543468117919</v>
      </c>
      <c r="AC47" s="5">
        <v>9.1328999999999994</v>
      </c>
      <c r="AD47" s="5">
        <v>17.275700000000001</v>
      </c>
      <c r="AE47" s="5">
        <f t="shared" si="22"/>
        <v>0.2528726402817541</v>
      </c>
      <c r="AF47" s="5">
        <f t="shared" si="23"/>
        <v>0.41988484319668284</v>
      </c>
    </row>
    <row r="48" spans="1:32" ht="20" customHeight="1" x14ac:dyDescent="0.15">
      <c r="A48" s="25">
        <v>7.2976999999999999</v>
      </c>
      <c r="B48" s="4">
        <v>2.4969000000000001</v>
      </c>
      <c r="C48" s="5">
        <f t="shared" si="0"/>
        <v>0.17716476174754076</v>
      </c>
      <c r="D48" s="5">
        <f t="shared" si="1"/>
        <v>7.4651096042765402E-2</v>
      </c>
      <c r="E48" s="5">
        <v>7.2976999999999999</v>
      </c>
      <c r="F48" s="5">
        <v>14.3392</v>
      </c>
      <c r="G48" s="5">
        <f t="shared" si="2"/>
        <v>0.21844561384603409</v>
      </c>
      <c r="H48" s="5">
        <f t="shared" si="3"/>
        <v>0.33919426223497495</v>
      </c>
      <c r="I48" s="5">
        <v>7.0933999999999999</v>
      </c>
      <c r="J48" s="5">
        <v>35.591500000000003</v>
      </c>
      <c r="K48" s="5">
        <f t="shared" si="4"/>
        <v>0.15900954720813093</v>
      </c>
      <c r="L48" s="5">
        <f t="shared" si="5"/>
        <v>0.43847016212487072</v>
      </c>
      <c r="M48" s="5">
        <v>7.0933999999999999</v>
      </c>
      <c r="N48" s="5">
        <v>29.916699999999999</v>
      </c>
      <c r="O48" s="5">
        <f t="shared" si="6"/>
        <v>0.13888801867138673</v>
      </c>
      <c r="P48" s="5">
        <f t="shared" si="7"/>
        <v>0.37397137153378929</v>
      </c>
      <c r="Q48" s="5">
        <v>8.3191000000000006</v>
      </c>
      <c r="R48" s="5">
        <v>14.905799999999999</v>
      </c>
      <c r="S48" s="5">
        <f t="shared" si="16"/>
        <v>0.26315772824759748</v>
      </c>
      <c r="T48" s="5">
        <f t="shared" si="17"/>
        <v>0.24846561340458798</v>
      </c>
      <c r="U48" s="5">
        <v>8.3191000000000006</v>
      </c>
      <c r="V48" s="5">
        <v>27.940799999999999</v>
      </c>
      <c r="W48" s="5">
        <f t="shared" si="18"/>
        <v>0.23195853292661844</v>
      </c>
      <c r="X48" s="5">
        <f t="shared" si="19"/>
        <v>0.52412520118403139</v>
      </c>
      <c r="Y48" s="5">
        <v>9.3405000000000005</v>
      </c>
      <c r="Z48" s="5">
        <v>6.1538000000000004</v>
      </c>
      <c r="AA48" s="5">
        <f t="shared" si="20"/>
        <v>0.23076923076923081</v>
      </c>
      <c r="AB48" s="5">
        <f t="shared" si="21"/>
        <v>0.2191766185013303</v>
      </c>
      <c r="AC48" s="5">
        <v>9.3405000000000005</v>
      </c>
      <c r="AD48" s="5">
        <v>17.380500000000001</v>
      </c>
      <c r="AE48" s="5">
        <f t="shared" si="22"/>
        <v>0.25862068965517243</v>
      </c>
      <c r="AF48" s="5">
        <f t="shared" si="23"/>
        <v>0.4224320008555339</v>
      </c>
    </row>
    <row r="49" spans="1:32" ht="20" customHeight="1" x14ac:dyDescent="0.15">
      <c r="A49" s="25">
        <v>7.4599000000000002</v>
      </c>
      <c r="B49" s="4">
        <v>2.8504999999999998</v>
      </c>
      <c r="C49" s="5">
        <f t="shared" si="0"/>
        <v>0.18110245778265471</v>
      </c>
      <c r="D49" s="5">
        <f t="shared" si="1"/>
        <v>8.5222856049462434E-2</v>
      </c>
      <c r="E49" s="5">
        <v>7.4599000000000002</v>
      </c>
      <c r="F49" s="5">
        <v>15.2395</v>
      </c>
      <c r="G49" s="5">
        <f t="shared" si="2"/>
        <v>0.22330082556559325</v>
      </c>
      <c r="H49" s="5">
        <f t="shared" si="3"/>
        <v>0.36049088926368977</v>
      </c>
      <c r="I49" s="5">
        <v>7.2511000000000001</v>
      </c>
      <c r="J49" s="5">
        <v>30.156099999999999</v>
      </c>
      <c r="K49" s="5">
        <f t="shared" si="4"/>
        <v>0.16254463695278401</v>
      </c>
      <c r="L49" s="5">
        <f t="shared" si="5"/>
        <v>0.37150864830237029</v>
      </c>
      <c r="M49" s="5">
        <v>7.2511000000000001</v>
      </c>
      <c r="N49" s="5">
        <v>37.322400000000002</v>
      </c>
      <c r="O49" s="5">
        <f t="shared" si="6"/>
        <v>0.14197576792343478</v>
      </c>
      <c r="P49" s="5">
        <f t="shared" si="7"/>
        <v>0.46654574591892484</v>
      </c>
      <c r="Q49" s="5">
        <v>8.5039999999999996</v>
      </c>
      <c r="R49" s="5">
        <v>16.3536</v>
      </c>
      <c r="S49" s="5">
        <f t="shared" si="16"/>
        <v>0.26900666190063455</v>
      </c>
      <c r="T49" s="5">
        <f t="shared" si="17"/>
        <v>0.27259907253372984</v>
      </c>
      <c r="U49" s="5">
        <v>8.5039999999999996</v>
      </c>
      <c r="V49" s="5">
        <v>29.7117</v>
      </c>
      <c r="W49" s="5">
        <f t="shared" si="18"/>
        <v>0.23711403445179924</v>
      </c>
      <c r="X49" s="5">
        <f t="shared" si="19"/>
        <v>0.55734448333689746</v>
      </c>
      <c r="Y49" s="5">
        <v>9.5480999999999998</v>
      </c>
      <c r="Z49" s="5">
        <v>7.9009</v>
      </c>
      <c r="AA49" s="5">
        <f t="shared" si="20"/>
        <v>0.23589825944089635</v>
      </c>
      <c r="AB49" s="5">
        <f t="shared" si="21"/>
        <v>0.28140214909765682</v>
      </c>
      <c r="AC49" s="5">
        <v>9.5480999999999998</v>
      </c>
      <c r="AD49" s="5">
        <v>17.0321</v>
      </c>
      <c r="AE49" s="5">
        <f t="shared" si="22"/>
        <v>0.26436873902859076</v>
      </c>
      <c r="AF49" s="5">
        <f t="shared" si="23"/>
        <v>0.41396415993622382</v>
      </c>
    </row>
    <row r="50" spans="1:32" ht="20" customHeight="1" x14ac:dyDescent="0.15">
      <c r="A50" s="25">
        <v>7.6220999999999997</v>
      </c>
      <c r="B50" s="4">
        <v>3.2378</v>
      </c>
      <c r="C50" s="5">
        <f t="shared" si="0"/>
        <v>0.18504015381776867</v>
      </c>
      <c r="D50" s="5">
        <f t="shared" si="1"/>
        <v>9.6802162188019472E-2</v>
      </c>
      <c r="E50" s="5">
        <v>7.6220999999999997</v>
      </c>
      <c r="F50" s="5">
        <v>13.975899999999999</v>
      </c>
      <c r="G50" s="5">
        <f t="shared" si="2"/>
        <v>0.22815603728515235</v>
      </c>
      <c r="H50" s="5">
        <f t="shared" si="3"/>
        <v>0.33060038841565681</v>
      </c>
      <c r="I50" s="5">
        <v>7.4086999999999996</v>
      </c>
      <c r="J50" s="5">
        <v>29.973800000000001</v>
      </c>
      <c r="K50" s="5">
        <f t="shared" si="4"/>
        <v>0.16607748504255779</v>
      </c>
      <c r="L50" s="5">
        <f t="shared" si="5"/>
        <v>0.36926279998028877</v>
      </c>
      <c r="M50" s="5">
        <v>7.4086999999999996</v>
      </c>
      <c r="N50" s="5">
        <v>34.264400000000002</v>
      </c>
      <c r="O50" s="5">
        <f t="shared" si="6"/>
        <v>0.14506155918610297</v>
      </c>
      <c r="P50" s="5">
        <f t="shared" si="7"/>
        <v>0.42831945578163266</v>
      </c>
      <c r="Q50" s="5">
        <v>8.6888000000000005</v>
      </c>
      <c r="R50" s="5">
        <v>14.173299999999999</v>
      </c>
      <c r="S50" s="5">
        <f t="shared" si="16"/>
        <v>0.27485243225802369</v>
      </c>
      <c r="T50" s="5">
        <f t="shared" si="17"/>
        <v>0.23625552995929416</v>
      </c>
      <c r="U50" s="5">
        <v>8.6888000000000005</v>
      </c>
      <c r="V50" s="5">
        <v>30.542999999999999</v>
      </c>
      <c r="W50" s="5">
        <f t="shared" si="18"/>
        <v>0.24226674771222875</v>
      </c>
      <c r="X50" s="5">
        <f t="shared" si="19"/>
        <v>0.57293835608729415</v>
      </c>
      <c r="Y50" s="5">
        <v>9.7555999999999994</v>
      </c>
      <c r="Z50" s="5">
        <v>12.8667</v>
      </c>
      <c r="AA50" s="5">
        <f t="shared" si="20"/>
        <v>0.24102481748218058</v>
      </c>
      <c r="AB50" s="5">
        <f t="shared" si="21"/>
        <v>0.45826640405457869</v>
      </c>
      <c r="AC50" s="5">
        <v>9.7555999999999994</v>
      </c>
      <c r="AD50" s="5">
        <v>20.0608</v>
      </c>
      <c r="AE50" s="5">
        <f t="shared" si="22"/>
        <v>0.27011401959209891</v>
      </c>
      <c r="AF50" s="5">
        <f t="shared" si="23"/>
        <v>0.48757653017822811</v>
      </c>
    </row>
    <row r="51" spans="1:32" ht="20" customHeight="1" x14ac:dyDescent="0.15">
      <c r="A51" s="25">
        <v>7.7842000000000002</v>
      </c>
      <c r="B51" s="4">
        <v>3.4432</v>
      </c>
      <c r="C51" s="5">
        <f t="shared" si="0"/>
        <v>0.18897542217345284</v>
      </c>
      <c r="D51" s="5">
        <f t="shared" si="1"/>
        <v>0.10294311101543907</v>
      </c>
      <c r="E51" s="5">
        <v>7.7842000000000002</v>
      </c>
      <c r="F51" s="5">
        <v>12.5664</v>
      </c>
      <c r="G51" s="5">
        <f t="shared" si="2"/>
        <v>0.2330082556559325</v>
      </c>
      <c r="H51" s="5">
        <f t="shared" si="3"/>
        <v>0.29725861812022908</v>
      </c>
      <c r="I51" s="5">
        <v>7.5663</v>
      </c>
      <c r="J51" s="5">
        <v>31.794799999999999</v>
      </c>
      <c r="K51" s="5">
        <f t="shared" si="4"/>
        <v>0.16961033313233159</v>
      </c>
      <c r="L51" s="5">
        <f t="shared" si="5"/>
        <v>0.39169664416301186</v>
      </c>
      <c r="M51" s="5">
        <v>7.5663</v>
      </c>
      <c r="N51" s="5">
        <v>28.6296</v>
      </c>
      <c r="O51" s="5">
        <f t="shared" si="6"/>
        <v>0.14814735044877117</v>
      </c>
      <c r="P51" s="5">
        <f t="shared" si="7"/>
        <v>0.35788207852015008</v>
      </c>
      <c r="Q51" s="5">
        <v>8.8736999999999995</v>
      </c>
      <c r="R51" s="5">
        <v>15.638999999999999</v>
      </c>
      <c r="S51" s="5">
        <f t="shared" si="16"/>
        <v>0.28070136591106076</v>
      </c>
      <c r="T51" s="5">
        <f t="shared" si="17"/>
        <v>0.26068736518901042</v>
      </c>
      <c r="U51" s="5">
        <v>8.8736999999999995</v>
      </c>
      <c r="V51" s="5">
        <v>23.593399999999999</v>
      </c>
      <c r="W51" s="5">
        <f t="shared" si="18"/>
        <v>0.24742224923740955</v>
      </c>
      <c r="X51" s="5">
        <f t="shared" si="19"/>
        <v>0.44257485546639053</v>
      </c>
      <c r="Y51" s="5">
        <v>9.9632000000000005</v>
      </c>
      <c r="Z51" s="5">
        <v>13.4</v>
      </c>
      <c r="AA51" s="5">
        <f t="shared" si="20"/>
        <v>0.2461538461538462</v>
      </c>
      <c r="AB51" s="5">
        <f t="shared" si="21"/>
        <v>0.47726066624164354</v>
      </c>
      <c r="AC51" s="5">
        <v>9.9632000000000005</v>
      </c>
      <c r="AD51" s="5">
        <v>15.382899999999999</v>
      </c>
      <c r="AE51" s="5">
        <f t="shared" si="22"/>
        <v>0.27586206896551729</v>
      </c>
      <c r="AF51" s="5">
        <f t="shared" si="23"/>
        <v>0.37388045372461043</v>
      </c>
    </row>
    <row r="52" spans="1:32" ht="20" customHeight="1" x14ac:dyDescent="0.15">
      <c r="A52" s="25">
        <v>7.9463999999999997</v>
      </c>
      <c r="B52" s="4">
        <v>5.0244</v>
      </c>
      <c r="C52" s="5">
        <f t="shared" si="0"/>
        <v>0.19291311820856677</v>
      </c>
      <c r="D52" s="5">
        <f t="shared" si="1"/>
        <v>0.1502170559322642</v>
      </c>
      <c r="E52" s="5">
        <v>7.9463999999999997</v>
      </c>
      <c r="F52" s="5">
        <v>14.2087</v>
      </c>
      <c r="G52" s="5">
        <f t="shared" si="2"/>
        <v>0.23786346737549163</v>
      </c>
      <c r="H52" s="5">
        <f t="shared" si="3"/>
        <v>0.33610728030978637</v>
      </c>
      <c r="I52" s="5">
        <v>7.7240000000000002</v>
      </c>
      <c r="J52" s="5">
        <v>24.444600000000001</v>
      </c>
      <c r="K52" s="5">
        <f t="shared" si="4"/>
        <v>0.1731454228769847</v>
      </c>
      <c r="L52" s="5">
        <f t="shared" si="5"/>
        <v>0.30114571527127582</v>
      </c>
      <c r="M52" s="5">
        <v>7.7240000000000002</v>
      </c>
      <c r="N52" s="5">
        <v>31.915600000000001</v>
      </c>
      <c r="O52" s="5">
        <f t="shared" si="6"/>
        <v>0.15123509970081922</v>
      </c>
      <c r="P52" s="5">
        <f t="shared" si="7"/>
        <v>0.39895846484818864</v>
      </c>
      <c r="Q52" s="5">
        <v>9.0586000000000002</v>
      </c>
      <c r="R52" s="5">
        <v>16.526</v>
      </c>
      <c r="S52" s="5">
        <f t="shared" si="16"/>
        <v>0.28655029956409789</v>
      </c>
      <c r="T52" s="5">
        <f t="shared" si="17"/>
        <v>0.27547281777054711</v>
      </c>
      <c r="U52" s="5">
        <v>9.0586000000000002</v>
      </c>
      <c r="V52" s="5">
        <v>31.222200000000001</v>
      </c>
      <c r="W52" s="5">
        <f t="shared" si="18"/>
        <v>0.25257775076259037</v>
      </c>
      <c r="X52" s="5">
        <f t="shared" si="19"/>
        <v>0.5856790734842261</v>
      </c>
      <c r="Y52" s="5">
        <v>10.1708</v>
      </c>
      <c r="Z52" s="5">
        <v>13.384600000000001</v>
      </c>
      <c r="AA52" s="5">
        <f t="shared" si="20"/>
        <v>0.25128287482551176</v>
      </c>
      <c r="AB52" s="5">
        <f t="shared" si="21"/>
        <v>0.47671217264014193</v>
      </c>
      <c r="AC52" s="5">
        <v>10.1708</v>
      </c>
      <c r="AD52" s="5">
        <v>15.292899999999999</v>
      </c>
      <c r="AE52" s="5">
        <f t="shared" si="22"/>
        <v>0.28161011833893557</v>
      </c>
      <c r="AF52" s="5">
        <f t="shared" si="23"/>
        <v>0.37169300917025366</v>
      </c>
    </row>
    <row r="53" spans="1:32" ht="20" customHeight="1" x14ac:dyDescent="0.15">
      <c r="A53" s="25">
        <v>8.1085999999999991</v>
      </c>
      <c r="B53" s="4">
        <v>4.1562000000000001</v>
      </c>
      <c r="C53" s="5">
        <f t="shared" si="0"/>
        <v>0.19685081424368073</v>
      </c>
      <c r="D53" s="5">
        <f t="shared" si="1"/>
        <v>0.12426003659455387</v>
      </c>
      <c r="E53" s="5">
        <v>8.1085999999999991</v>
      </c>
      <c r="F53" s="5">
        <v>14.2918</v>
      </c>
      <c r="G53" s="5">
        <f t="shared" si="2"/>
        <v>0.24271867909505077</v>
      </c>
      <c r="H53" s="5">
        <f t="shared" si="3"/>
        <v>0.33807301362766506</v>
      </c>
      <c r="I53" s="5">
        <v>7.8815999999999997</v>
      </c>
      <c r="J53" s="5">
        <v>24.0883</v>
      </c>
      <c r="K53" s="5">
        <f t="shared" si="4"/>
        <v>0.17667827096675848</v>
      </c>
      <c r="L53" s="5">
        <f t="shared" si="5"/>
        <v>0.29675627063519444</v>
      </c>
      <c r="M53" s="5">
        <v>7.8815999999999997</v>
      </c>
      <c r="N53" s="5">
        <v>30.724299999999999</v>
      </c>
      <c r="O53" s="5">
        <f t="shared" si="6"/>
        <v>0.15432089096348742</v>
      </c>
      <c r="P53" s="5">
        <f t="shared" si="7"/>
        <v>0.38406671225153849</v>
      </c>
      <c r="Q53" s="5">
        <v>9.2434999999999992</v>
      </c>
      <c r="R53" s="5">
        <v>20.921800000000001</v>
      </c>
      <c r="S53" s="5">
        <f t="shared" si="16"/>
        <v>0.2923992332171349</v>
      </c>
      <c r="T53" s="5">
        <f t="shared" si="17"/>
        <v>0.34874665368702851</v>
      </c>
      <c r="U53" s="5">
        <v>9.2434999999999992</v>
      </c>
      <c r="V53" s="5">
        <v>26.350300000000001</v>
      </c>
      <c r="W53" s="5">
        <f t="shared" si="18"/>
        <v>0.25773325228777116</v>
      </c>
      <c r="X53" s="5">
        <f t="shared" si="19"/>
        <v>0.49428993760950229</v>
      </c>
      <c r="Y53" s="5">
        <v>10.378299999999999</v>
      </c>
      <c r="Z53" s="5">
        <v>17.812000000000001</v>
      </c>
      <c r="AA53" s="5">
        <f t="shared" si="20"/>
        <v>0.25640943286679596</v>
      </c>
      <c r="AB53" s="5">
        <f t="shared" si="21"/>
        <v>0.63440052142508618</v>
      </c>
      <c r="AC53" s="5">
        <v>10.378299999999999</v>
      </c>
      <c r="AD53" s="5">
        <v>16.934100000000001</v>
      </c>
      <c r="AE53" s="5">
        <f t="shared" si="22"/>
        <v>0.28735539890244377</v>
      </c>
      <c r="AF53" s="5">
        <f t="shared" si="23"/>
        <v>0.41158227586592422</v>
      </c>
    </row>
    <row r="54" spans="1:32" ht="20" customHeight="1" x14ac:dyDescent="0.15">
      <c r="A54" s="25">
        <v>8.2707999999999995</v>
      </c>
      <c r="B54" s="4">
        <v>6.1708999999999996</v>
      </c>
      <c r="C54" s="5">
        <f t="shared" si="0"/>
        <v>0.20078851027879469</v>
      </c>
      <c r="D54" s="5">
        <f t="shared" si="1"/>
        <v>0.18449455267343545</v>
      </c>
      <c r="E54" s="5">
        <v>8.2707999999999995</v>
      </c>
      <c r="F54" s="5">
        <v>12.118499999999999</v>
      </c>
      <c r="G54" s="5">
        <f t="shared" si="2"/>
        <v>0.2475738908146099</v>
      </c>
      <c r="H54" s="5">
        <f t="shared" si="3"/>
        <v>0.28666352843216802</v>
      </c>
      <c r="I54" s="5">
        <v>8.0391999999999992</v>
      </c>
      <c r="J54" s="5">
        <v>28.5901</v>
      </c>
      <c r="K54" s="5">
        <f t="shared" si="4"/>
        <v>0.18021111905653225</v>
      </c>
      <c r="L54" s="5">
        <f t="shared" si="5"/>
        <v>0.35221628147637118</v>
      </c>
      <c r="M54" s="5">
        <v>8.0391999999999992</v>
      </c>
      <c r="N54" s="5">
        <v>24.567900000000002</v>
      </c>
      <c r="O54" s="5">
        <f t="shared" si="6"/>
        <v>0.15740668222615559</v>
      </c>
      <c r="P54" s="5">
        <f t="shared" si="7"/>
        <v>0.30710911493262899</v>
      </c>
      <c r="Q54" s="5">
        <v>9.4283000000000001</v>
      </c>
      <c r="R54" s="5">
        <v>20.712800000000001</v>
      </c>
      <c r="S54" s="5">
        <f t="shared" si="16"/>
        <v>0.2982450035745241</v>
      </c>
      <c r="T54" s="5">
        <f t="shared" si="17"/>
        <v>0.34526282100434397</v>
      </c>
      <c r="U54" s="5">
        <v>9.4283000000000001</v>
      </c>
      <c r="V54" s="5">
        <v>22.434999999999999</v>
      </c>
      <c r="W54" s="5">
        <f t="shared" si="18"/>
        <v>0.26288596554820071</v>
      </c>
      <c r="X54" s="5">
        <f t="shared" si="19"/>
        <v>0.42084510424052796</v>
      </c>
      <c r="Y54" s="5">
        <v>10.585900000000001</v>
      </c>
      <c r="Z54" s="5">
        <v>16.107700000000001</v>
      </c>
      <c r="AA54" s="5">
        <f t="shared" si="20"/>
        <v>0.26153846153846155</v>
      </c>
      <c r="AB54" s="5">
        <f t="shared" si="21"/>
        <v>0.57369937564332252</v>
      </c>
      <c r="AC54" s="5">
        <v>10.585900000000001</v>
      </c>
      <c r="AD54" s="5">
        <v>15.187900000000001</v>
      </c>
      <c r="AE54" s="5">
        <f t="shared" si="22"/>
        <v>0.2931034482758621</v>
      </c>
      <c r="AF54" s="5">
        <f t="shared" si="23"/>
        <v>0.36914099052350408</v>
      </c>
    </row>
    <row r="55" spans="1:32" ht="20" customHeight="1" x14ac:dyDescent="0.15">
      <c r="A55" s="25">
        <v>8.4329000000000001</v>
      </c>
      <c r="B55" s="4">
        <v>10.815099999999999</v>
      </c>
      <c r="C55" s="5">
        <f t="shared" si="0"/>
        <v>0.20472377863447888</v>
      </c>
      <c r="D55" s="5">
        <f t="shared" si="1"/>
        <v>0.32334457479759382</v>
      </c>
      <c r="E55" s="5">
        <v>8.4329000000000001</v>
      </c>
      <c r="F55" s="5">
        <v>14.771599999999999</v>
      </c>
      <c r="G55" s="5">
        <f t="shared" si="2"/>
        <v>0.25242610918539005</v>
      </c>
      <c r="H55" s="5">
        <f t="shared" si="3"/>
        <v>0.34942269889743888</v>
      </c>
      <c r="I55" s="5">
        <v>8.1968999999999994</v>
      </c>
      <c r="J55" s="5">
        <v>28.667899999999999</v>
      </c>
      <c r="K55" s="5">
        <f t="shared" si="4"/>
        <v>0.18374620880118536</v>
      </c>
      <c r="L55" s="5">
        <f t="shared" si="5"/>
        <v>0.35317474005814814</v>
      </c>
      <c r="M55" s="5">
        <v>8.1968999999999994</v>
      </c>
      <c r="N55" s="5">
        <v>20.5336</v>
      </c>
      <c r="O55" s="5">
        <f t="shared" si="6"/>
        <v>0.16049443147820364</v>
      </c>
      <c r="P55" s="5">
        <f t="shared" si="7"/>
        <v>0.25667866290487307</v>
      </c>
      <c r="Q55" s="5">
        <v>9.6132000000000009</v>
      </c>
      <c r="R55" s="5">
        <v>17.794699999999999</v>
      </c>
      <c r="S55" s="5">
        <f t="shared" si="16"/>
        <v>0.30409393722756117</v>
      </c>
      <c r="T55" s="5">
        <f t="shared" si="17"/>
        <v>0.296620848988355</v>
      </c>
      <c r="U55" s="5">
        <v>9.6132000000000009</v>
      </c>
      <c r="V55" s="5">
        <v>21.0825</v>
      </c>
      <c r="W55" s="5">
        <f t="shared" si="18"/>
        <v>0.26804146707338156</v>
      </c>
      <c r="X55" s="5">
        <f t="shared" si="19"/>
        <v>0.39547434411192023</v>
      </c>
      <c r="Y55" s="5">
        <v>10.7935</v>
      </c>
      <c r="Z55" s="5">
        <v>12.511100000000001</v>
      </c>
      <c r="AA55" s="5">
        <f t="shared" si="20"/>
        <v>0.26666749021012714</v>
      </c>
      <c r="AB55" s="5">
        <f t="shared" si="21"/>
        <v>0.44560118816536021</v>
      </c>
      <c r="AC55" s="5">
        <v>10.7935</v>
      </c>
      <c r="AD55" s="5">
        <v>17.122499999999999</v>
      </c>
      <c r="AE55" s="5">
        <f t="shared" si="22"/>
        <v>0.29885149764928037</v>
      </c>
      <c r="AF55" s="5">
        <f t="shared" si="23"/>
        <v>0.41616132646637771</v>
      </c>
    </row>
    <row r="56" spans="1:32" ht="20" customHeight="1" x14ac:dyDescent="0.15">
      <c r="A56" s="25">
        <v>8.5951000000000004</v>
      </c>
      <c r="B56" s="4">
        <v>9.4403000000000006</v>
      </c>
      <c r="C56" s="5">
        <f t="shared" si="0"/>
        <v>0.20866147466959284</v>
      </c>
      <c r="D56" s="5">
        <f t="shared" si="1"/>
        <v>0.2822414762195195</v>
      </c>
      <c r="E56" s="5">
        <v>8.5951000000000004</v>
      </c>
      <c r="F56" s="5">
        <v>18.263200000000001</v>
      </c>
      <c r="G56" s="5">
        <f t="shared" si="2"/>
        <v>0.25728132090494921</v>
      </c>
      <c r="H56" s="5">
        <f t="shared" si="3"/>
        <v>0.43201661529581808</v>
      </c>
      <c r="I56" s="5">
        <v>8.3544999999999998</v>
      </c>
      <c r="J56" s="5">
        <v>26.515599999999999</v>
      </c>
      <c r="K56" s="5">
        <f t="shared" si="4"/>
        <v>0.18727905689095917</v>
      </c>
      <c r="L56" s="5">
        <f t="shared" si="5"/>
        <v>0.32665943921549301</v>
      </c>
      <c r="M56" s="5">
        <v>8.3544999999999998</v>
      </c>
      <c r="N56" s="5">
        <v>16.686599999999999</v>
      </c>
      <c r="O56" s="5">
        <f t="shared" si="6"/>
        <v>0.16358022274087183</v>
      </c>
      <c r="P56" s="5">
        <f t="shared" si="7"/>
        <v>0.20858953989697152</v>
      </c>
      <c r="Q56" s="5">
        <v>9.7980999999999998</v>
      </c>
      <c r="R56" s="5">
        <v>19.988900000000001</v>
      </c>
      <c r="S56" s="5">
        <f t="shared" si="16"/>
        <v>0.30994287088059824</v>
      </c>
      <c r="T56" s="5">
        <f t="shared" si="17"/>
        <v>0.33319609143977308</v>
      </c>
      <c r="U56" s="5">
        <v>9.7980999999999998</v>
      </c>
      <c r="V56" s="5">
        <v>21.168800000000001</v>
      </c>
      <c r="W56" s="5">
        <f t="shared" si="18"/>
        <v>0.27319696859856235</v>
      </c>
      <c r="X56" s="5">
        <f t="shared" si="19"/>
        <v>0.39709319557151274</v>
      </c>
      <c r="Y56" s="5">
        <v>11.000999999999999</v>
      </c>
      <c r="Z56" s="5">
        <v>11.3863</v>
      </c>
      <c r="AA56" s="5">
        <f t="shared" si="20"/>
        <v>0.27179404825141135</v>
      </c>
      <c r="AB56" s="5">
        <f t="shared" si="21"/>
        <v>0.40553978537516611</v>
      </c>
      <c r="AC56" s="5">
        <v>11.000999999999999</v>
      </c>
      <c r="AD56" s="5">
        <v>14.2263</v>
      </c>
      <c r="AE56" s="5">
        <f t="shared" si="22"/>
        <v>0.30459677821278858</v>
      </c>
      <c r="AF56" s="5">
        <f t="shared" si="23"/>
        <v>0.34576936070717651</v>
      </c>
    </row>
    <row r="57" spans="1:32" ht="20" customHeight="1" x14ac:dyDescent="0.15">
      <c r="A57" s="25">
        <v>8.7573000000000008</v>
      </c>
      <c r="B57" s="4">
        <v>4.96</v>
      </c>
      <c r="C57" s="5">
        <f t="shared" si="0"/>
        <v>0.2125991707047068</v>
      </c>
      <c r="D57" s="5">
        <f t="shared" si="1"/>
        <v>0.1482916562025377</v>
      </c>
      <c r="E57" s="5">
        <v>8.7573000000000008</v>
      </c>
      <c r="F57" s="5">
        <v>15.1496</v>
      </c>
      <c r="G57" s="5">
        <f t="shared" si="2"/>
        <v>0.26213653262450837</v>
      </c>
      <c r="H57" s="5">
        <f t="shared" si="3"/>
        <v>0.35836430171522654</v>
      </c>
      <c r="I57" s="5">
        <v>8.5121000000000002</v>
      </c>
      <c r="J57" s="5">
        <v>27.2193</v>
      </c>
      <c r="K57" s="5">
        <f t="shared" si="4"/>
        <v>0.19081190498073297</v>
      </c>
      <c r="L57" s="5">
        <f t="shared" si="5"/>
        <v>0.33532868476814665</v>
      </c>
      <c r="M57" s="5">
        <v>8.5121000000000002</v>
      </c>
      <c r="N57" s="5">
        <v>12.666700000000001</v>
      </c>
      <c r="O57" s="5">
        <f t="shared" si="6"/>
        <v>0.16666601400354006</v>
      </c>
      <c r="P57" s="5">
        <f t="shared" si="7"/>
        <v>0.15833909394442064</v>
      </c>
      <c r="Q57" s="5">
        <v>9.9829000000000008</v>
      </c>
      <c r="R57" s="5">
        <v>22.127400000000002</v>
      </c>
      <c r="S57" s="5">
        <f t="shared" si="16"/>
        <v>0.31578864123798739</v>
      </c>
      <c r="T57" s="5">
        <f t="shared" si="17"/>
        <v>0.36884286747767181</v>
      </c>
      <c r="U57" s="5">
        <v>9.9829000000000008</v>
      </c>
      <c r="V57" s="5">
        <v>20.624099999999999</v>
      </c>
      <c r="W57" s="5">
        <f t="shared" si="18"/>
        <v>0.27834968185899189</v>
      </c>
      <c r="X57" s="5">
        <f t="shared" si="19"/>
        <v>0.38687548537406163</v>
      </c>
      <c r="Y57" s="5">
        <v>11.208600000000001</v>
      </c>
      <c r="Z57" s="5">
        <v>15.7692</v>
      </c>
      <c r="AA57" s="5">
        <f t="shared" si="20"/>
        <v>0.27692307692307694</v>
      </c>
      <c r="AB57" s="5">
        <f t="shared" si="21"/>
        <v>0.56164320135057644</v>
      </c>
      <c r="AC57" s="5">
        <v>11.208600000000001</v>
      </c>
      <c r="AD57" s="5">
        <v>11.365</v>
      </c>
      <c r="AE57" s="5">
        <f t="shared" si="22"/>
        <v>0.31034482758620691</v>
      </c>
      <c r="AF57" s="5">
        <f t="shared" si="23"/>
        <v>0.27622563733627586</v>
      </c>
    </row>
    <row r="58" spans="1:32" ht="20" customHeight="1" x14ac:dyDescent="0.15">
      <c r="A58" s="25">
        <v>8.9193999999999996</v>
      </c>
      <c r="B58" s="4">
        <v>4.2248000000000001</v>
      </c>
      <c r="C58" s="5">
        <f t="shared" si="0"/>
        <v>0.21653443906039094</v>
      </c>
      <c r="D58" s="5">
        <f t="shared" si="1"/>
        <v>0.12631100587187122</v>
      </c>
      <c r="E58" s="5">
        <v>8.9193999999999996</v>
      </c>
      <c r="F58" s="5">
        <v>15.365500000000001</v>
      </c>
      <c r="G58" s="5">
        <f t="shared" si="2"/>
        <v>0.26698875099528846</v>
      </c>
      <c r="H58" s="5">
        <f t="shared" si="3"/>
        <v>0.3634714235362857</v>
      </c>
      <c r="I58" s="5">
        <v>8.6698000000000004</v>
      </c>
      <c r="J58" s="5">
        <v>25.901399999999999</v>
      </c>
      <c r="K58" s="5">
        <f t="shared" si="4"/>
        <v>0.19434699472538605</v>
      </c>
      <c r="L58" s="5">
        <f t="shared" si="5"/>
        <v>0.31909279061745427</v>
      </c>
      <c r="M58" s="5">
        <v>8.6698000000000004</v>
      </c>
      <c r="N58" s="5">
        <v>6.5712999999999999</v>
      </c>
      <c r="O58" s="5">
        <f t="shared" si="6"/>
        <v>0.16975376325558811</v>
      </c>
      <c r="P58" s="5">
        <f t="shared" si="7"/>
        <v>8.2144022360754673E-2</v>
      </c>
      <c r="Q58" s="5">
        <v>10.1678</v>
      </c>
      <c r="R58" s="5">
        <v>30.168399999999998</v>
      </c>
      <c r="S58" s="5">
        <f t="shared" si="16"/>
        <v>0.32163757489102446</v>
      </c>
      <c r="T58" s="5">
        <f t="shared" si="17"/>
        <v>0.50287874595358661</v>
      </c>
      <c r="U58" s="5">
        <v>10.1678</v>
      </c>
      <c r="V58" s="5">
        <v>27.622299999999999</v>
      </c>
      <c r="W58" s="5">
        <f t="shared" si="18"/>
        <v>0.28350518338417269</v>
      </c>
      <c r="X58" s="5">
        <f t="shared" si="19"/>
        <v>0.51815064510198949</v>
      </c>
      <c r="Y58" s="5">
        <v>11.4162</v>
      </c>
      <c r="Z58" s="5">
        <v>14.8462</v>
      </c>
      <c r="AA58" s="5">
        <f t="shared" si="20"/>
        <v>0.28205210559474253</v>
      </c>
      <c r="AB58" s="5">
        <f t="shared" si="21"/>
        <v>0.52876920172811104</v>
      </c>
      <c r="AC58" s="5">
        <v>11.4162</v>
      </c>
      <c r="AD58" s="5">
        <v>12.444000000000001</v>
      </c>
      <c r="AE58" s="5">
        <f t="shared" si="22"/>
        <v>0.31609287695962524</v>
      </c>
      <c r="AF58" s="5">
        <f t="shared" si="23"/>
        <v>0.30245066704906437</v>
      </c>
    </row>
    <row r="59" spans="1:32" ht="20" customHeight="1" x14ac:dyDescent="0.15">
      <c r="A59" s="25">
        <v>9.0815999999999999</v>
      </c>
      <c r="B59" s="4">
        <v>5.7767999999999997</v>
      </c>
      <c r="C59" s="5">
        <f t="shared" si="0"/>
        <v>0.2204721350955049</v>
      </c>
      <c r="D59" s="5">
        <f t="shared" si="1"/>
        <v>0.17271194345782656</v>
      </c>
      <c r="E59" s="5">
        <v>9.0815999999999999</v>
      </c>
      <c r="F59" s="5">
        <v>13.121499999999999</v>
      </c>
      <c r="G59" s="5">
        <f t="shared" si="2"/>
        <v>0.27184396271484756</v>
      </c>
      <c r="H59" s="5">
        <f t="shared" si="3"/>
        <v>0.3103895274433876</v>
      </c>
      <c r="I59" s="5">
        <v>8.8274000000000008</v>
      </c>
      <c r="J59" s="5">
        <v>23.717300000000002</v>
      </c>
      <c r="K59" s="5">
        <f t="shared" si="4"/>
        <v>0.19787984281515986</v>
      </c>
      <c r="L59" s="5">
        <f t="shared" si="5"/>
        <v>0.29218572906913715</v>
      </c>
      <c r="M59" s="5">
        <v>8.8274000000000008</v>
      </c>
      <c r="N59" s="5">
        <v>10.417</v>
      </c>
      <c r="O59" s="5">
        <f t="shared" si="6"/>
        <v>0.17283955451825631</v>
      </c>
      <c r="P59" s="5">
        <f t="shared" si="7"/>
        <v>0.13021689482020019</v>
      </c>
      <c r="Q59" s="5">
        <v>10.3527</v>
      </c>
      <c r="R59" s="5">
        <v>26.682700000000001</v>
      </c>
      <c r="S59" s="5">
        <f t="shared" si="16"/>
        <v>0.32748650854406153</v>
      </c>
      <c r="T59" s="5">
        <f t="shared" si="17"/>
        <v>0.44477541780988611</v>
      </c>
      <c r="U59" s="5">
        <v>10.3527</v>
      </c>
      <c r="V59" s="5">
        <v>20.4406</v>
      </c>
      <c r="W59" s="5">
        <f t="shared" si="18"/>
        <v>0.28866068490935348</v>
      </c>
      <c r="X59" s="5">
        <f t="shared" si="19"/>
        <v>0.38343331570042061</v>
      </c>
      <c r="Y59" s="5">
        <v>11.623699999999999</v>
      </c>
      <c r="Z59" s="5">
        <v>10.917899999999999</v>
      </c>
      <c r="AA59" s="5">
        <f t="shared" si="20"/>
        <v>0.28717866363602673</v>
      </c>
      <c r="AB59" s="5">
        <f t="shared" si="21"/>
        <v>0.38885703193728655</v>
      </c>
      <c r="AC59" s="5">
        <v>11.623699999999999</v>
      </c>
      <c r="AD59" s="5">
        <v>10.422800000000001</v>
      </c>
      <c r="AE59" s="5">
        <f t="shared" si="22"/>
        <v>0.32183815752313338</v>
      </c>
      <c r="AF59" s="5">
        <f t="shared" si="23"/>
        <v>0.25332552334610964</v>
      </c>
    </row>
    <row r="60" spans="1:32" ht="20" customHeight="1" x14ac:dyDescent="0.15">
      <c r="A60" s="25">
        <v>9.2438000000000002</v>
      </c>
      <c r="B60" s="4">
        <v>8.1091999999999995</v>
      </c>
      <c r="C60" s="5">
        <f t="shared" si="0"/>
        <v>0.22440983113061885</v>
      </c>
      <c r="D60" s="5">
        <f t="shared" si="1"/>
        <v>0.24244489888661666</v>
      </c>
      <c r="E60" s="5">
        <v>9.2438000000000002</v>
      </c>
      <c r="F60" s="5">
        <v>15.084199999999999</v>
      </c>
      <c r="G60" s="5">
        <f t="shared" si="2"/>
        <v>0.27669917443440672</v>
      </c>
      <c r="H60" s="5">
        <f t="shared" si="3"/>
        <v>0.35681726249754581</v>
      </c>
      <c r="I60" s="5">
        <v>8.9849999999999994</v>
      </c>
      <c r="J60" s="5">
        <v>24.845300000000002</v>
      </c>
      <c r="K60" s="5">
        <f t="shared" si="4"/>
        <v>0.20141269090493363</v>
      </c>
      <c r="L60" s="5">
        <f t="shared" si="5"/>
        <v>0.30608214655299859</v>
      </c>
      <c r="M60" s="5">
        <v>8.9849999999999994</v>
      </c>
      <c r="N60" s="5">
        <v>12.7377</v>
      </c>
      <c r="O60" s="5">
        <f t="shared" si="6"/>
        <v>0.17592534578092447</v>
      </c>
      <c r="P60" s="5">
        <f t="shared" si="7"/>
        <v>0.1592266238985566</v>
      </c>
      <c r="Q60" s="5">
        <v>10.5375</v>
      </c>
      <c r="R60" s="5">
        <v>14.666700000000001</v>
      </c>
      <c r="S60" s="5">
        <f t="shared" si="16"/>
        <v>0.33333227890145067</v>
      </c>
      <c r="T60" s="5">
        <f t="shared" si="17"/>
        <v>0.24448004213937333</v>
      </c>
      <c r="U60" s="5">
        <v>10.5375</v>
      </c>
      <c r="V60" s="5">
        <v>18.3093</v>
      </c>
      <c r="W60" s="5">
        <f t="shared" si="18"/>
        <v>0.29381339816978297</v>
      </c>
      <c r="X60" s="5">
        <f t="shared" si="19"/>
        <v>0.34345349975801642</v>
      </c>
      <c r="Y60" s="5">
        <v>11.831300000000001</v>
      </c>
      <c r="Z60" s="5">
        <v>10.723100000000001</v>
      </c>
      <c r="AA60" s="5">
        <f t="shared" si="20"/>
        <v>0.29230769230769232</v>
      </c>
      <c r="AB60" s="5">
        <f t="shared" si="21"/>
        <v>0.38191894404296772</v>
      </c>
      <c r="AC60" s="5">
        <v>11.831300000000001</v>
      </c>
      <c r="AD60" s="5">
        <v>14.9762</v>
      </c>
      <c r="AE60" s="5">
        <f t="shared" si="22"/>
        <v>0.32758620689655177</v>
      </c>
      <c r="AF60" s="5">
        <f t="shared" si="23"/>
        <v>0.36399563483286707</v>
      </c>
    </row>
    <row r="61" spans="1:32" ht="20" customHeight="1" x14ac:dyDescent="0.15">
      <c r="A61" s="25">
        <v>9.4060000000000006</v>
      </c>
      <c r="B61" s="4">
        <v>8.2149000000000001</v>
      </c>
      <c r="C61" s="5">
        <f t="shared" si="0"/>
        <v>0.22834752716573284</v>
      </c>
      <c r="D61" s="5">
        <f t="shared" si="1"/>
        <v>0.24560506583431996</v>
      </c>
      <c r="E61" s="5">
        <v>9.4060000000000006</v>
      </c>
      <c r="F61" s="5">
        <v>14.1439</v>
      </c>
      <c r="G61" s="5">
        <f t="shared" si="2"/>
        <v>0.28155438615396589</v>
      </c>
      <c r="H61" s="5">
        <f t="shared" si="3"/>
        <v>0.33457443411245136</v>
      </c>
      <c r="I61" s="5">
        <v>9.1426999999999996</v>
      </c>
      <c r="J61" s="5">
        <v>25.771699999999999</v>
      </c>
      <c r="K61" s="5">
        <f t="shared" si="4"/>
        <v>0.20494778064958671</v>
      </c>
      <c r="L61" s="5">
        <f t="shared" si="5"/>
        <v>0.31749494899719116</v>
      </c>
      <c r="M61" s="5">
        <v>9.1426999999999996</v>
      </c>
      <c r="N61" s="5">
        <v>5.2935999999999996</v>
      </c>
      <c r="O61" s="5">
        <f t="shared" si="6"/>
        <v>0.17901309503297252</v>
      </c>
      <c r="P61" s="5">
        <f t="shared" si="7"/>
        <v>6.6172233312874307E-2</v>
      </c>
      <c r="Q61" s="5">
        <v>10.7224</v>
      </c>
      <c r="R61" s="5">
        <v>17.733499999999999</v>
      </c>
      <c r="S61" s="5">
        <f t="shared" si="16"/>
        <v>0.3391812125544878</v>
      </c>
      <c r="T61" s="5">
        <f t="shared" si="17"/>
        <v>0.29560070276739664</v>
      </c>
      <c r="U61" s="5">
        <v>10.7224</v>
      </c>
      <c r="V61" s="5">
        <v>19.886199999999999</v>
      </c>
      <c r="W61" s="5">
        <f t="shared" si="18"/>
        <v>0.29896889969496382</v>
      </c>
      <c r="X61" s="5">
        <f t="shared" si="19"/>
        <v>0.37303364884992141</v>
      </c>
      <c r="Y61" s="5">
        <v>12.0389</v>
      </c>
      <c r="Z61" s="5">
        <v>13.7453</v>
      </c>
      <c r="AA61" s="5">
        <f t="shared" si="20"/>
        <v>0.29743672097935792</v>
      </c>
      <c r="AB61" s="5">
        <f t="shared" si="21"/>
        <v>0.48955903251427335</v>
      </c>
      <c r="AC61" s="5">
        <v>12.0389</v>
      </c>
      <c r="AD61" s="5">
        <v>15.1111</v>
      </c>
      <c r="AE61" s="5">
        <f t="shared" si="22"/>
        <v>0.33333425626997004</v>
      </c>
      <c r="AF61" s="5">
        <f t="shared" si="23"/>
        <v>0.36727437117045297</v>
      </c>
    </row>
    <row r="62" spans="1:32" ht="20" customHeight="1" x14ac:dyDescent="0.15">
      <c r="A62" s="25">
        <v>9.5680999999999994</v>
      </c>
      <c r="B62" s="4">
        <v>12.331899999999999</v>
      </c>
      <c r="C62" s="5">
        <f t="shared" si="0"/>
        <v>0.23228279552141698</v>
      </c>
      <c r="D62" s="5">
        <f t="shared" si="1"/>
        <v>0.36869311998469245</v>
      </c>
      <c r="E62" s="5">
        <v>9.5680999999999994</v>
      </c>
      <c r="F62" s="5">
        <v>13.708299999999999</v>
      </c>
      <c r="G62" s="5">
        <f t="shared" si="2"/>
        <v>0.28640660452474598</v>
      </c>
      <c r="H62" s="5">
        <f t="shared" si="3"/>
        <v>0.324270301341477</v>
      </c>
      <c r="I62" s="5">
        <v>9.3003</v>
      </c>
      <c r="J62" s="5">
        <v>21.9527</v>
      </c>
      <c r="K62" s="5">
        <f t="shared" si="4"/>
        <v>0.20848062873936052</v>
      </c>
      <c r="L62" s="5">
        <f t="shared" si="5"/>
        <v>0.27044670576060714</v>
      </c>
      <c r="M62" s="5">
        <v>9.3003</v>
      </c>
      <c r="N62" s="5">
        <v>4.7808999999999999</v>
      </c>
      <c r="O62" s="5">
        <f t="shared" si="6"/>
        <v>0.18209888629564072</v>
      </c>
      <c r="P62" s="5">
        <f t="shared" si="7"/>
        <v>5.9763267010261599E-2</v>
      </c>
      <c r="Q62" s="5">
        <v>10.907299999999999</v>
      </c>
      <c r="R62" s="5">
        <v>19.778099999999998</v>
      </c>
      <c r="S62" s="5">
        <f t="shared" si="16"/>
        <v>0.34503014620752481</v>
      </c>
      <c r="T62" s="5">
        <f t="shared" si="17"/>
        <v>0.32968225445647209</v>
      </c>
      <c r="U62" s="5">
        <v>10.907299999999999</v>
      </c>
      <c r="V62" s="5">
        <v>20.764600000000002</v>
      </c>
      <c r="W62" s="5">
        <f t="shared" si="18"/>
        <v>0.30412440122014461</v>
      </c>
      <c r="X62" s="5">
        <f t="shared" si="19"/>
        <v>0.38951104308058249</v>
      </c>
      <c r="Y62" s="5">
        <v>12.2464</v>
      </c>
      <c r="Z62" s="5">
        <v>12.870100000000001</v>
      </c>
      <c r="AA62" s="5">
        <f t="shared" si="20"/>
        <v>0.30256327902064212</v>
      </c>
      <c r="AB62" s="5">
        <f t="shared" si="21"/>
        <v>0.45838750004452061</v>
      </c>
      <c r="AC62" s="5">
        <v>12.2464</v>
      </c>
      <c r="AD62" s="5">
        <v>16.526499999999999</v>
      </c>
      <c r="AE62" s="5">
        <f t="shared" si="22"/>
        <v>0.33907953683347825</v>
      </c>
      <c r="AF62" s="5">
        <f t="shared" si="23"/>
        <v>0.40167558252863722</v>
      </c>
    </row>
    <row r="63" spans="1:32" ht="20" customHeight="1" x14ac:dyDescent="0.15">
      <c r="A63" s="25">
        <v>9.7302999999999997</v>
      </c>
      <c r="B63" s="4">
        <v>14.995900000000001</v>
      </c>
      <c r="C63" s="5">
        <f t="shared" si="0"/>
        <v>0.23622049155653094</v>
      </c>
      <c r="D63" s="5">
        <f t="shared" si="1"/>
        <v>0.44834009017089416</v>
      </c>
      <c r="E63" s="5">
        <v>9.7302999999999997</v>
      </c>
      <c r="F63" s="5">
        <v>12.8795</v>
      </c>
      <c r="G63" s="5">
        <f t="shared" si="2"/>
        <v>0.29126181624430514</v>
      </c>
      <c r="H63" s="5">
        <f t="shared" si="3"/>
        <v>0.30466500923729078</v>
      </c>
      <c r="I63" s="5">
        <v>9.4579000000000004</v>
      </c>
      <c r="J63" s="5">
        <v>25.5915</v>
      </c>
      <c r="K63" s="5">
        <f t="shared" si="4"/>
        <v>0.21201347682913432</v>
      </c>
      <c r="L63" s="5">
        <f t="shared" si="5"/>
        <v>0.31527497166510621</v>
      </c>
      <c r="M63" s="5">
        <v>9.4579000000000004</v>
      </c>
      <c r="N63" s="5">
        <v>5.6173000000000002</v>
      </c>
      <c r="O63" s="5">
        <f t="shared" si="6"/>
        <v>0.18518467755830892</v>
      </c>
      <c r="P63" s="5">
        <f t="shared" si="7"/>
        <v>7.0218619878420901E-2</v>
      </c>
      <c r="Q63" s="5">
        <v>11.0921</v>
      </c>
      <c r="R63" s="5">
        <v>15.836600000000001</v>
      </c>
      <c r="S63" s="5">
        <f t="shared" si="16"/>
        <v>0.35087591656491401</v>
      </c>
      <c r="T63" s="5">
        <f t="shared" si="17"/>
        <v>0.26398117063445764</v>
      </c>
      <c r="U63" s="5">
        <v>11.0921</v>
      </c>
      <c r="V63" s="5">
        <v>21.0825</v>
      </c>
      <c r="W63" s="5">
        <f t="shared" si="18"/>
        <v>0.30927711448057416</v>
      </c>
      <c r="X63" s="5">
        <f t="shared" si="19"/>
        <v>0.39547434411192023</v>
      </c>
      <c r="Y63" s="5">
        <v>12.454000000000001</v>
      </c>
      <c r="Z63" s="5">
        <v>8.5385000000000009</v>
      </c>
      <c r="AA63" s="5">
        <f t="shared" si="20"/>
        <v>0.30769230769230771</v>
      </c>
      <c r="AB63" s="5">
        <f t="shared" si="21"/>
        <v>0.30411120885852788</v>
      </c>
      <c r="AC63" s="5">
        <v>12.454000000000001</v>
      </c>
      <c r="AD63" s="5">
        <v>19.283000000000001</v>
      </c>
      <c r="AE63" s="5">
        <f t="shared" si="22"/>
        <v>0.34482758620689657</v>
      </c>
      <c r="AF63" s="5">
        <f t="shared" si="23"/>
        <v>0.46867214824068698</v>
      </c>
    </row>
    <row r="64" spans="1:32" ht="20" customHeight="1" x14ac:dyDescent="0.15">
      <c r="A64" s="25">
        <v>9.8925000000000001</v>
      </c>
      <c r="B64" s="4">
        <v>17.932700000000001</v>
      </c>
      <c r="C64" s="5">
        <f t="shared" si="0"/>
        <v>0.24015818759164489</v>
      </c>
      <c r="D64" s="5">
        <f t="shared" si="1"/>
        <v>0.5361431014482354</v>
      </c>
      <c r="E64" s="5">
        <v>9.8925000000000001</v>
      </c>
      <c r="F64" s="5">
        <v>14.2661</v>
      </c>
      <c r="G64" s="5">
        <f t="shared" si="2"/>
        <v>0.2961170279638643</v>
      </c>
      <c r="H64" s="5">
        <f t="shared" si="3"/>
        <v>0.33746507925619113</v>
      </c>
      <c r="I64" s="5">
        <v>9.6156000000000006</v>
      </c>
      <c r="J64" s="5">
        <v>23.687100000000001</v>
      </c>
      <c r="K64" s="5">
        <f t="shared" si="4"/>
        <v>0.21554856657378743</v>
      </c>
      <c r="L64" s="5">
        <f t="shared" si="5"/>
        <v>0.29181367959394866</v>
      </c>
      <c r="M64" s="5">
        <v>9.6156000000000006</v>
      </c>
      <c r="N64" s="5">
        <v>8.5321999999999996</v>
      </c>
      <c r="O64" s="5">
        <f t="shared" si="6"/>
        <v>0.188272426810357</v>
      </c>
      <c r="P64" s="5">
        <f t="shared" si="7"/>
        <v>0.10665609964336296</v>
      </c>
      <c r="Q64" s="5">
        <v>11.276999999999999</v>
      </c>
      <c r="R64" s="5">
        <v>23.819299999999998</v>
      </c>
      <c r="S64" s="5">
        <f t="shared" si="16"/>
        <v>0.35672485021795103</v>
      </c>
      <c r="T64" s="5">
        <f t="shared" si="17"/>
        <v>0.39704524315151835</v>
      </c>
      <c r="U64" s="5">
        <v>11.276999999999999</v>
      </c>
      <c r="V64" s="5">
        <v>27.153199999999998</v>
      </c>
      <c r="W64" s="5">
        <f t="shared" si="18"/>
        <v>0.31443261600575495</v>
      </c>
      <c r="X64" s="5">
        <f t="shared" si="19"/>
        <v>0.50935107129324286</v>
      </c>
      <c r="Y64" s="5">
        <v>12.6616</v>
      </c>
      <c r="Z64" s="5">
        <v>7.1265000000000001</v>
      </c>
      <c r="AA64" s="5">
        <f t="shared" si="20"/>
        <v>0.3128213363639733</v>
      </c>
      <c r="AB64" s="5">
        <f t="shared" si="21"/>
        <v>0.25382075656500541</v>
      </c>
      <c r="AC64" s="5">
        <v>12.6616</v>
      </c>
      <c r="AD64" s="5">
        <v>16.789400000000001</v>
      </c>
      <c r="AE64" s="5">
        <f t="shared" si="22"/>
        <v>0.3505756355803149</v>
      </c>
      <c r="AF64" s="5">
        <f t="shared" si="23"/>
        <v>0.40806535112130837</v>
      </c>
    </row>
    <row r="65" spans="1:32" ht="20" customHeight="1" x14ac:dyDescent="0.15">
      <c r="A65" s="25">
        <v>10.054600000000001</v>
      </c>
      <c r="B65" s="4">
        <v>18.5685</v>
      </c>
      <c r="C65" s="5">
        <f t="shared" si="0"/>
        <v>0.24409345594732906</v>
      </c>
      <c r="D65" s="5">
        <f t="shared" si="1"/>
        <v>0.55515193915258487</v>
      </c>
      <c r="E65" s="5">
        <v>10.054600000000001</v>
      </c>
      <c r="F65" s="5">
        <v>11.6793</v>
      </c>
      <c r="G65" s="5">
        <f t="shared" si="2"/>
        <v>0.30096924633464439</v>
      </c>
      <c r="H65" s="5">
        <f t="shared" si="3"/>
        <v>0.2762742375391195</v>
      </c>
      <c r="I65" s="5">
        <v>9.7731999999999992</v>
      </c>
      <c r="J65" s="5">
        <v>29.691199999999998</v>
      </c>
      <c r="K65" s="5">
        <f t="shared" si="4"/>
        <v>0.21908141466356118</v>
      </c>
      <c r="L65" s="5">
        <f t="shared" si="5"/>
        <v>0.36578130389789582</v>
      </c>
      <c r="M65" s="5">
        <v>9.7731999999999992</v>
      </c>
      <c r="N65" s="5">
        <v>6.9794</v>
      </c>
      <c r="O65" s="5">
        <f t="shared" si="6"/>
        <v>0.19135821807302517</v>
      </c>
      <c r="P65" s="5">
        <f t="shared" si="7"/>
        <v>8.7245444533753019E-2</v>
      </c>
      <c r="Q65" s="5">
        <v>11.4619</v>
      </c>
      <c r="R65" s="5">
        <v>21.823899999999998</v>
      </c>
      <c r="S65" s="5">
        <f t="shared" si="16"/>
        <v>0.36257378387098815</v>
      </c>
      <c r="T65" s="5">
        <f t="shared" si="17"/>
        <v>0.36378380901262514</v>
      </c>
      <c r="U65" s="5">
        <v>11.4619</v>
      </c>
      <c r="V65" s="5">
        <v>23.8935</v>
      </c>
      <c r="W65" s="5">
        <f t="shared" si="18"/>
        <v>0.31958811753093574</v>
      </c>
      <c r="X65" s="5">
        <f t="shared" si="19"/>
        <v>0.44820425666017627</v>
      </c>
      <c r="Y65" s="5">
        <v>12.8691</v>
      </c>
      <c r="Z65" s="5">
        <v>4.8855000000000004</v>
      </c>
      <c r="AA65" s="5">
        <f t="shared" si="20"/>
        <v>0.3179478944052575</v>
      </c>
      <c r="AB65" s="5">
        <f t="shared" si="21"/>
        <v>0.17400425260623503</v>
      </c>
      <c r="AC65" s="5">
        <v>12.8691</v>
      </c>
      <c r="AD65" s="5">
        <v>10.079700000000001</v>
      </c>
      <c r="AE65" s="5">
        <f t="shared" si="22"/>
        <v>0.35632091614382305</v>
      </c>
      <c r="AF65" s="5">
        <f t="shared" si="23"/>
        <v>0.24498649860611171</v>
      </c>
    </row>
    <row r="66" spans="1:32" ht="20" customHeight="1" x14ac:dyDescent="0.15">
      <c r="A66" s="25">
        <v>10.216799999999999</v>
      </c>
      <c r="B66" s="4">
        <v>15.0581</v>
      </c>
      <c r="C66" s="5">
        <f t="shared" si="0"/>
        <v>0.24803115198244299</v>
      </c>
      <c r="D66" s="5">
        <f t="shared" si="1"/>
        <v>0.45019971537569209</v>
      </c>
      <c r="E66" s="5">
        <v>10.216799999999999</v>
      </c>
      <c r="F66" s="5">
        <v>10.8826</v>
      </c>
      <c r="G66" s="5">
        <f t="shared" si="2"/>
        <v>0.3058244580542035</v>
      </c>
      <c r="H66" s="5">
        <f t="shared" si="3"/>
        <v>0.25742827202342794</v>
      </c>
      <c r="I66" s="5">
        <v>9.9307999999999996</v>
      </c>
      <c r="J66" s="5">
        <v>33.642499999999998</v>
      </c>
      <c r="K66" s="5">
        <f t="shared" si="4"/>
        <v>0.22261426275333498</v>
      </c>
      <c r="L66" s="5">
        <f t="shared" si="5"/>
        <v>0.41445941950426257</v>
      </c>
      <c r="M66" s="5">
        <v>9.9307999999999996</v>
      </c>
      <c r="N66" s="5">
        <v>5.8611000000000004</v>
      </c>
      <c r="O66" s="5">
        <f t="shared" si="6"/>
        <v>0.19444400933569336</v>
      </c>
      <c r="P66" s="5">
        <f t="shared" si="7"/>
        <v>7.3266222735017317E-2</v>
      </c>
      <c r="Q66" s="5">
        <v>11.646800000000001</v>
      </c>
      <c r="R66" s="5">
        <v>20.626000000000001</v>
      </c>
      <c r="S66" s="5">
        <f t="shared" si="16"/>
        <v>0.36842271752402522</v>
      </c>
      <c r="T66" s="5">
        <f t="shared" si="17"/>
        <v>0.34381594695239653</v>
      </c>
      <c r="U66" s="5">
        <v>11.646800000000001</v>
      </c>
      <c r="V66" s="5">
        <v>22.991</v>
      </c>
      <c r="W66" s="5">
        <f t="shared" si="18"/>
        <v>0.32474361905611659</v>
      </c>
      <c r="X66" s="5">
        <f t="shared" si="19"/>
        <v>0.43127478455957113</v>
      </c>
      <c r="Y66" s="5">
        <v>13.076700000000001</v>
      </c>
      <c r="Z66" s="5">
        <v>5.5076999999999998</v>
      </c>
      <c r="AA66" s="5">
        <f t="shared" si="20"/>
        <v>0.32307692307692309</v>
      </c>
      <c r="AB66" s="5">
        <f t="shared" si="21"/>
        <v>0.19616481876560446</v>
      </c>
      <c r="AC66" s="5">
        <v>13.076700000000001</v>
      </c>
      <c r="AD66" s="5">
        <v>7.8548999999999998</v>
      </c>
      <c r="AE66" s="5">
        <f t="shared" si="22"/>
        <v>0.36206896551724144</v>
      </c>
      <c r="AF66" s="5">
        <f t="shared" si="23"/>
        <v>0.19091286922241205</v>
      </c>
    </row>
    <row r="67" spans="1:32" ht="20" customHeight="1" x14ac:dyDescent="0.15">
      <c r="A67" s="25">
        <v>10.379</v>
      </c>
      <c r="B67" s="4">
        <v>16.239100000000001</v>
      </c>
      <c r="C67" s="5">
        <f t="shared" ref="C67:C130" si="24">$A67/41.1916</f>
        <v>0.25196884801755698</v>
      </c>
      <c r="D67" s="5">
        <f t="shared" ref="D67:D130" si="25">B67/33.4476</f>
        <v>0.48550867625778832</v>
      </c>
      <c r="E67" s="5">
        <v>10.379</v>
      </c>
      <c r="F67" s="5">
        <v>13.708299999999999</v>
      </c>
      <c r="G67" s="5">
        <f t="shared" ref="G67:G130" si="26">E67/33.4074</f>
        <v>0.31067966977376266</v>
      </c>
      <c r="H67" s="5">
        <f t="shared" ref="H67:H130" si="27">F67/42.2743</f>
        <v>0.324270301341477</v>
      </c>
      <c r="I67" s="5">
        <v>10.0885</v>
      </c>
      <c r="J67" s="5">
        <v>29.780799999999999</v>
      </c>
      <c r="K67" s="5">
        <f t="shared" ref="K67:K130" si="28">I67/44.6099</f>
        <v>0.22614935249798809</v>
      </c>
      <c r="L67" s="5">
        <f t="shared" ref="L67:L130" si="29">J67/81.172</f>
        <v>0.36688513280441531</v>
      </c>
      <c r="M67" s="5">
        <v>10.0885</v>
      </c>
      <c r="N67" s="5">
        <v>6.9863</v>
      </c>
      <c r="O67" s="5">
        <f t="shared" ref="O67:O130" si="30">M67/51.0728</f>
        <v>0.19753175858774141</v>
      </c>
      <c r="P67" s="5">
        <f t="shared" ref="P67:P130" si="31">N67/79.9973</f>
        <v>8.7331697444788761E-2</v>
      </c>
      <c r="Q67" s="5">
        <v>11.8316</v>
      </c>
      <c r="R67" s="5">
        <v>21.886099999999999</v>
      </c>
      <c r="S67" s="5">
        <f t="shared" ref="S67:S98" si="32">Q67/31.6126</f>
        <v>0.37426848788141437</v>
      </c>
      <c r="T67" s="5">
        <f t="shared" ref="T67:T98" si="33">R67/59.9914</f>
        <v>0.36482062428948148</v>
      </c>
      <c r="U67" s="5">
        <v>11.8316</v>
      </c>
      <c r="V67" s="5">
        <v>21.411899999999999</v>
      </c>
      <c r="W67" s="5">
        <f t="shared" ref="W67:W98" si="34">U67/35.8646</f>
        <v>0.32989633231654608</v>
      </c>
      <c r="X67" s="5">
        <f t="shared" ref="X67:X98" si="35">V67/53.3094</f>
        <v>0.40165336694841813</v>
      </c>
      <c r="Y67" s="5">
        <v>13.2843</v>
      </c>
      <c r="Z67" s="5">
        <v>5.0392999999999999</v>
      </c>
      <c r="AA67" s="5">
        <f t="shared" ref="AA67:AA98" si="36">Y67/40.4755</f>
        <v>0.32820595174858869</v>
      </c>
      <c r="AB67" s="5">
        <f t="shared" ref="AB67:AB98" si="37">Z67/28.0769</f>
        <v>0.17948206532772493</v>
      </c>
      <c r="AC67" s="5">
        <v>13.2843</v>
      </c>
      <c r="AD67" s="5">
        <v>11.3207</v>
      </c>
      <c r="AE67" s="5">
        <f t="shared" ref="AE67:AE98" si="38">AC67/36.1166</f>
        <v>0.36781701489065971</v>
      </c>
      <c r="AF67" s="5">
        <f t="shared" ref="AF67:AF98" si="39">AD67/41.1439</f>
        <v>0.27514892851674244</v>
      </c>
    </row>
    <row r="68" spans="1:32" ht="20" customHeight="1" x14ac:dyDescent="0.15">
      <c r="A68" s="25">
        <v>10.5412</v>
      </c>
      <c r="B68" s="4">
        <v>18.507000000000001</v>
      </c>
      <c r="C68" s="5">
        <f t="shared" si="24"/>
        <v>0.25590654405267094</v>
      </c>
      <c r="D68" s="5">
        <f t="shared" si="25"/>
        <v>0.55331324220571887</v>
      </c>
      <c r="E68" s="5">
        <v>10.5412</v>
      </c>
      <c r="F68" s="5">
        <v>12.2965</v>
      </c>
      <c r="G68" s="5">
        <f t="shared" si="26"/>
        <v>0.31553488149332182</v>
      </c>
      <c r="H68" s="5">
        <f t="shared" si="27"/>
        <v>0.29087412446805744</v>
      </c>
      <c r="I68" s="5">
        <v>10.2461</v>
      </c>
      <c r="J68" s="5">
        <v>23.2881</v>
      </c>
      <c r="K68" s="5">
        <f t="shared" si="28"/>
        <v>0.2296822005877619</v>
      </c>
      <c r="L68" s="5">
        <f t="shared" si="29"/>
        <v>0.28689819149460405</v>
      </c>
      <c r="M68" s="5">
        <v>10.2461</v>
      </c>
      <c r="N68" s="5">
        <v>6.8543000000000003</v>
      </c>
      <c r="O68" s="5">
        <f t="shared" si="30"/>
        <v>0.20061754985040961</v>
      </c>
      <c r="P68" s="5">
        <f t="shared" si="31"/>
        <v>8.5681641755409252E-2</v>
      </c>
      <c r="Q68" s="5">
        <v>12.016500000000001</v>
      </c>
      <c r="R68" s="5">
        <v>17.036000000000001</v>
      </c>
      <c r="S68" s="5">
        <f t="shared" si="32"/>
        <v>0.38011742153445149</v>
      </c>
      <c r="T68" s="5">
        <f t="shared" si="33"/>
        <v>0.28397403627853329</v>
      </c>
      <c r="U68" s="5">
        <v>12.016500000000001</v>
      </c>
      <c r="V68" s="5">
        <v>21.841000000000001</v>
      </c>
      <c r="W68" s="5">
        <f t="shared" si="34"/>
        <v>0.33505183384172693</v>
      </c>
      <c r="X68" s="5">
        <f t="shared" si="35"/>
        <v>0.40970260404356462</v>
      </c>
      <c r="Y68" s="5">
        <v>13.4918</v>
      </c>
      <c r="Z68" s="5">
        <v>8.1111000000000004</v>
      </c>
      <c r="AA68" s="5">
        <f t="shared" si="36"/>
        <v>0.33333250978987289</v>
      </c>
      <c r="AB68" s="5">
        <f t="shared" si="37"/>
        <v>0.28888873059347725</v>
      </c>
      <c r="AC68" s="5">
        <v>13.4918</v>
      </c>
      <c r="AD68" s="5">
        <v>12.538600000000001</v>
      </c>
      <c r="AE68" s="5">
        <f t="shared" si="38"/>
        <v>0.37356229545416791</v>
      </c>
      <c r="AF68" s="5">
        <f t="shared" si="39"/>
        <v>0.3047499143250883</v>
      </c>
    </row>
    <row r="69" spans="1:32" ht="20" customHeight="1" x14ac:dyDescent="0.15">
      <c r="A69" s="25">
        <v>10.7033</v>
      </c>
      <c r="B69" s="4">
        <v>15.080299999999999</v>
      </c>
      <c r="C69" s="5">
        <f t="shared" si="24"/>
        <v>0.25984181240835513</v>
      </c>
      <c r="D69" s="5">
        <f t="shared" si="25"/>
        <v>0.45086344012724378</v>
      </c>
      <c r="E69" s="5">
        <v>10.7033</v>
      </c>
      <c r="F69" s="5">
        <v>11.7034</v>
      </c>
      <c r="G69" s="5">
        <f t="shared" si="26"/>
        <v>0.32038709986410197</v>
      </c>
      <c r="H69" s="5">
        <f t="shared" si="27"/>
        <v>0.27684432385633828</v>
      </c>
      <c r="I69" s="5">
        <v>10.403700000000001</v>
      </c>
      <c r="J69" s="5">
        <v>22.999600000000001</v>
      </c>
      <c r="K69" s="5">
        <f t="shared" si="28"/>
        <v>0.2332150486775357</v>
      </c>
      <c r="L69" s="5">
        <f t="shared" si="29"/>
        <v>0.28334401024983985</v>
      </c>
      <c r="M69" s="5">
        <v>10.403700000000001</v>
      </c>
      <c r="N69" s="5">
        <v>4.9752999999999998</v>
      </c>
      <c r="O69" s="5">
        <f t="shared" si="30"/>
        <v>0.20370334111307781</v>
      </c>
      <c r="P69" s="5">
        <f t="shared" si="31"/>
        <v>6.2193349025529615E-2</v>
      </c>
      <c r="Q69" s="5">
        <v>12.2014</v>
      </c>
      <c r="R69" s="5">
        <v>20.0702</v>
      </c>
      <c r="S69" s="5">
        <f t="shared" si="32"/>
        <v>0.38596635518748851</v>
      </c>
      <c r="T69" s="5">
        <f t="shared" si="33"/>
        <v>0.33455128568428144</v>
      </c>
      <c r="U69" s="5">
        <v>12.2014</v>
      </c>
      <c r="V69" s="5">
        <v>25.2363</v>
      </c>
      <c r="W69" s="5">
        <f t="shared" si="34"/>
        <v>0.34020733536690773</v>
      </c>
      <c r="X69" s="5">
        <f t="shared" si="35"/>
        <v>0.47339306013573595</v>
      </c>
      <c r="Y69" s="5">
        <v>13.699400000000001</v>
      </c>
      <c r="Z69" s="5">
        <v>9.8614999999999995</v>
      </c>
      <c r="AA69" s="5">
        <f t="shared" si="36"/>
        <v>0.33846153846153848</v>
      </c>
      <c r="AB69" s="5">
        <f t="shared" si="37"/>
        <v>0.35123179553298262</v>
      </c>
      <c r="AC69" s="5">
        <v>13.699400000000001</v>
      </c>
      <c r="AD69" s="5">
        <v>12.9358</v>
      </c>
      <c r="AE69" s="5">
        <f t="shared" si="38"/>
        <v>0.37931034482758624</v>
      </c>
      <c r="AF69" s="5">
        <f t="shared" si="39"/>
        <v>0.31440383629164953</v>
      </c>
    </row>
    <row r="70" spans="1:32" ht="20" customHeight="1" x14ac:dyDescent="0.15">
      <c r="A70" s="25">
        <v>10.865500000000001</v>
      </c>
      <c r="B70" s="4">
        <v>17.466699999999999</v>
      </c>
      <c r="C70" s="5">
        <f t="shared" si="24"/>
        <v>0.26377950844346909</v>
      </c>
      <c r="D70" s="5">
        <f t="shared" si="25"/>
        <v>0.52221086116791637</v>
      </c>
      <c r="E70" s="5">
        <v>10.865500000000001</v>
      </c>
      <c r="F70" s="5">
        <v>19.139299999999999</v>
      </c>
      <c r="G70" s="5">
        <f t="shared" si="26"/>
        <v>0.32524231158366113</v>
      </c>
      <c r="H70" s="5">
        <f t="shared" si="27"/>
        <v>0.45274079050392319</v>
      </c>
      <c r="I70" s="5">
        <v>10.561400000000001</v>
      </c>
      <c r="J70" s="5">
        <v>22.455400000000001</v>
      </c>
      <c r="K70" s="5">
        <f t="shared" si="28"/>
        <v>0.23675013842218881</v>
      </c>
      <c r="L70" s="5">
        <f t="shared" si="29"/>
        <v>0.27663972798501951</v>
      </c>
      <c r="M70" s="5">
        <v>10.561400000000001</v>
      </c>
      <c r="N70" s="5">
        <v>3.8693</v>
      </c>
      <c r="O70" s="5">
        <f t="shared" si="30"/>
        <v>0.20679109036512588</v>
      </c>
      <c r="P70" s="5">
        <f t="shared" si="31"/>
        <v>4.8367882416031543E-2</v>
      </c>
      <c r="Q70" s="5">
        <v>12.386200000000001</v>
      </c>
      <c r="R70" s="5">
        <v>19.438300000000002</v>
      </c>
      <c r="S70" s="5">
        <f t="shared" si="32"/>
        <v>0.39181212554487771</v>
      </c>
      <c r="T70" s="5">
        <f t="shared" si="33"/>
        <v>0.32401810926232766</v>
      </c>
      <c r="U70" s="5">
        <v>12.386200000000001</v>
      </c>
      <c r="V70" s="5">
        <v>23.775700000000001</v>
      </c>
      <c r="W70" s="5">
        <f t="shared" si="34"/>
        <v>0.34536004862733727</v>
      </c>
      <c r="X70" s="5">
        <f t="shared" si="35"/>
        <v>0.44599451503862364</v>
      </c>
      <c r="Y70" s="5">
        <v>13.907</v>
      </c>
      <c r="Z70" s="5">
        <v>5.9744000000000002</v>
      </c>
      <c r="AA70" s="5">
        <f t="shared" si="36"/>
        <v>0.34359056713320407</v>
      </c>
      <c r="AB70" s="5">
        <f t="shared" si="37"/>
        <v>0.21278702420851306</v>
      </c>
      <c r="AC70" s="5">
        <v>13.907</v>
      </c>
      <c r="AD70" s="5">
        <v>14.422499999999999</v>
      </c>
      <c r="AE70" s="5">
        <f t="shared" si="38"/>
        <v>0.38505839420100452</v>
      </c>
      <c r="AF70" s="5">
        <f t="shared" si="39"/>
        <v>0.35053798983567425</v>
      </c>
    </row>
    <row r="71" spans="1:32" ht="20" customHeight="1" x14ac:dyDescent="0.15">
      <c r="A71" s="25">
        <v>11.027699999999999</v>
      </c>
      <c r="B71" s="4">
        <v>16.277200000000001</v>
      </c>
      <c r="C71" s="5">
        <f t="shared" si="24"/>
        <v>0.26771720447858299</v>
      </c>
      <c r="D71" s="5">
        <f t="shared" si="25"/>
        <v>0.48664777143950538</v>
      </c>
      <c r="E71" s="5">
        <v>11.027699999999999</v>
      </c>
      <c r="F71" s="5">
        <v>13.668900000000001</v>
      </c>
      <c r="G71" s="5">
        <f t="shared" si="26"/>
        <v>0.33009752330322017</v>
      </c>
      <c r="H71" s="5">
        <f t="shared" si="27"/>
        <v>0.32333829300544309</v>
      </c>
      <c r="I71" s="5">
        <v>10.718999999999999</v>
      </c>
      <c r="J71" s="5">
        <v>22.379200000000001</v>
      </c>
      <c r="K71" s="5">
        <f t="shared" si="28"/>
        <v>0.24028298651196256</v>
      </c>
      <c r="L71" s="5">
        <f t="shared" si="29"/>
        <v>0.27570098063371606</v>
      </c>
      <c r="M71" s="5">
        <v>10.718999999999999</v>
      </c>
      <c r="N71" s="5">
        <v>3.5213000000000001</v>
      </c>
      <c r="O71" s="5">
        <f t="shared" si="30"/>
        <v>0.20987688162779403</v>
      </c>
      <c r="P71" s="5">
        <f t="shared" si="31"/>
        <v>4.4017735598576455E-2</v>
      </c>
      <c r="Q71" s="5">
        <v>12.571099999999999</v>
      </c>
      <c r="R71" s="5">
        <v>10.1899</v>
      </c>
      <c r="S71" s="5">
        <f t="shared" si="32"/>
        <v>0.39766105919791472</v>
      </c>
      <c r="T71" s="5">
        <f t="shared" si="33"/>
        <v>0.16985601269515296</v>
      </c>
      <c r="U71" s="5">
        <v>12.571099999999999</v>
      </c>
      <c r="V71" s="5">
        <v>25.8141</v>
      </c>
      <c r="W71" s="5">
        <f t="shared" si="34"/>
        <v>0.35051555015251806</v>
      </c>
      <c r="X71" s="5">
        <f t="shared" si="35"/>
        <v>0.48423167396369121</v>
      </c>
      <c r="Y71" s="5">
        <v>14.1145</v>
      </c>
      <c r="Z71" s="5">
        <v>3.8205</v>
      </c>
      <c r="AA71" s="5">
        <f t="shared" si="36"/>
        <v>0.34871712517448827</v>
      </c>
      <c r="AB71" s="5">
        <f t="shared" si="37"/>
        <v>0.13607271458031336</v>
      </c>
      <c r="AC71" s="5">
        <v>14.1145</v>
      </c>
      <c r="AD71" s="5">
        <v>13.333299999999999</v>
      </c>
      <c r="AE71" s="5">
        <f t="shared" si="38"/>
        <v>0.39080367476451272</v>
      </c>
      <c r="AF71" s="5">
        <f t="shared" si="39"/>
        <v>0.32406504974005862</v>
      </c>
    </row>
    <row r="72" spans="1:32" ht="20" customHeight="1" x14ac:dyDescent="0.15">
      <c r="A72" s="25">
        <v>11.1898</v>
      </c>
      <c r="B72" s="4">
        <v>16.718299999999999</v>
      </c>
      <c r="C72" s="5">
        <f t="shared" si="24"/>
        <v>0.27165247283426719</v>
      </c>
      <c r="D72" s="5">
        <f t="shared" si="25"/>
        <v>0.49983556368767862</v>
      </c>
      <c r="E72" s="5">
        <v>11.1898</v>
      </c>
      <c r="F72" s="5">
        <v>15.3447</v>
      </c>
      <c r="G72" s="5">
        <f t="shared" si="26"/>
        <v>0.33494974167400032</v>
      </c>
      <c r="H72" s="5">
        <f t="shared" si="27"/>
        <v>0.36297939883096825</v>
      </c>
      <c r="I72" s="5">
        <v>10.8766</v>
      </c>
      <c r="J72" s="5">
        <v>20.583200000000001</v>
      </c>
      <c r="K72" s="5">
        <f t="shared" si="28"/>
        <v>0.24381583460173636</v>
      </c>
      <c r="L72" s="5">
        <f t="shared" si="29"/>
        <v>0.25357512442714242</v>
      </c>
      <c r="M72" s="5">
        <v>10.8766</v>
      </c>
      <c r="N72" s="5">
        <v>6.6079999999999997</v>
      </c>
      <c r="O72" s="5">
        <f t="shared" si="30"/>
        <v>0.21296267289046222</v>
      </c>
      <c r="P72" s="5">
        <f t="shared" si="31"/>
        <v>8.260278784408974E-2</v>
      </c>
      <c r="Q72" s="5">
        <v>12.756</v>
      </c>
      <c r="R72" s="5">
        <v>12.6159</v>
      </c>
      <c r="S72" s="5">
        <f t="shared" si="32"/>
        <v>0.40350999285095185</v>
      </c>
      <c r="T72" s="5">
        <f t="shared" si="33"/>
        <v>0.2102951423037302</v>
      </c>
      <c r="U72" s="5">
        <v>12.756</v>
      </c>
      <c r="V72" s="5">
        <v>22.201000000000001</v>
      </c>
      <c r="W72" s="5">
        <f t="shared" si="34"/>
        <v>0.35567105167769886</v>
      </c>
      <c r="X72" s="5">
        <f t="shared" si="35"/>
        <v>0.41645563446596662</v>
      </c>
      <c r="Y72" s="5">
        <v>14.322100000000001</v>
      </c>
      <c r="Z72" s="5">
        <v>6.2614999999999998</v>
      </c>
      <c r="AA72" s="5">
        <f t="shared" si="36"/>
        <v>0.35384615384615387</v>
      </c>
      <c r="AB72" s="5">
        <f t="shared" si="37"/>
        <v>0.22301251206507841</v>
      </c>
      <c r="AC72" s="5">
        <v>14.322100000000001</v>
      </c>
      <c r="AD72" s="5">
        <v>13.0273</v>
      </c>
      <c r="AE72" s="5">
        <f t="shared" si="38"/>
        <v>0.39655172413793105</v>
      </c>
      <c r="AF72" s="5">
        <f t="shared" si="39"/>
        <v>0.31662773825524559</v>
      </c>
    </row>
    <row r="73" spans="1:32" ht="20" customHeight="1" x14ac:dyDescent="0.15">
      <c r="A73" s="25">
        <v>11.352</v>
      </c>
      <c r="B73" s="4">
        <v>15.327400000000001</v>
      </c>
      <c r="C73" s="5">
        <f t="shared" si="24"/>
        <v>0.27559016886938115</v>
      </c>
      <c r="D73" s="5">
        <f t="shared" si="25"/>
        <v>0.45825111517717265</v>
      </c>
      <c r="E73" s="5">
        <v>11.352</v>
      </c>
      <c r="F73" s="5">
        <v>15.047000000000001</v>
      </c>
      <c r="G73" s="5">
        <f t="shared" si="26"/>
        <v>0.33980495339355948</v>
      </c>
      <c r="H73" s="5">
        <f t="shared" si="27"/>
        <v>0.35593729523611278</v>
      </c>
      <c r="I73" s="5">
        <v>11.0343</v>
      </c>
      <c r="J73" s="5">
        <v>17.226800000000001</v>
      </c>
      <c r="K73" s="5">
        <f t="shared" si="28"/>
        <v>0.24735092434638947</v>
      </c>
      <c r="L73" s="5">
        <f t="shared" si="29"/>
        <v>0.21222589070122705</v>
      </c>
      <c r="M73" s="5">
        <v>11.0343</v>
      </c>
      <c r="N73" s="5">
        <v>7.4101999999999997</v>
      </c>
      <c r="O73" s="5">
        <f t="shared" si="30"/>
        <v>0.2160504221425103</v>
      </c>
      <c r="P73" s="5">
        <f t="shared" si="31"/>
        <v>9.263062628363708E-2</v>
      </c>
      <c r="Q73" s="5">
        <v>12.940799999999999</v>
      </c>
      <c r="R73" s="5">
        <v>14.2906</v>
      </c>
      <c r="S73" s="5">
        <f t="shared" si="32"/>
        <v>0.40935576320834094</v>
      </c>
      <c r="T73" s="5">
        <f t="shared" si="33"/>
        <v>0.23821081021613097</v>
      </c>
      <c r="U73" s="5">
        <v>12.940799999999999</v>
      </c>
      <c r="V73" s="5">
        <v>17.6905</v>
      </c>
      <c r="W73" s="5">
        <f t="shared" si="34"/>
        <v>0.36082376493812834</v>
      </c>
      <c r="X73" s="5">
        <f t="shared" si="35"/>
        <v>0.33184579079862092</v>
      </c>
      <c r="Y73" s="5">
        <v>14.5297</v>
      </c>
      <c r="Z73" s="5">
        <v>8.6153999999999993</v>
      </c>
      <c r="AA73" s="5">
        <f t="shared" si="36"/>
        <v>0.35897518251781946</v>
      </c>
      <c r="AB73" s="5">
        <f t="shared" si="37"/>
        <v>0.3068501152192728</v>
      </c>
      <c r="AC73" s="5">
        <v>14.5297</v>
      </c>
      <c r="AD73" s="5">
        <v>14.033799999999999</v>
      </c>
      <c r="AE73" s="5">
        <f t="shared" si="38"/>
        <v>0.40229977351134938</v>
      </c>
      <c r="AF73" s="5">
        <f t="shared" si="39"/>
        <v>0.34109065985480225</v>
      </c>
    </row>
    <row r="74" spans="1:32" ht="20" customHeight="1" x14ac:dyDescent="0.15">
      <c r="A74" s="25">
        <v>11.514200000000001</v>
      </c>
      <c r="B74" s="4">
        <v>14.074199999999999</v>
      </c>
      <c r="C74" s="5">
        <f t="shared" si="24"/>
        <v>0.2795278649044951</v>
      </c>
      <c r="D74" s="5">
        <f t="shared" si="25"/>
        <v>0.42078355397696693</v>
      </c>
      <c r="E74" s="5">
        <v>11.514200000000001</v>
      </c>
      <c r="F74" s="5">
        <v>15.561</v>
      </c>
      <c r="G74" s="5">
        <f t="shared" si="26"/>
        <v>0.34466016511311864</v>
      </c>
      <c r="H74" s="5">
        <f t="shared" si="27"/>
        <v>0.36809598266559118</v>
      </c>
      <c r="I74" s="5">
        <v>11.1919</v>
      </c>
      <c r="J74" s="5">
        <v>22.679500000000001</v>
      </c>
      <c r="K74" s="5">
        <f t="shared" si="28"/>
        <v>0.25088377243616328</v>
      </c>
      <c r="L74" s="5">
        <f t="shared" si="29"/>
        <v>0.27940053220322281</v>
      </c>
      <c r="M74" s="5">
        <v>11.1919</v>
      </c>
      <c r="N74" s="5">
        <v>8.7627000000000006</v>
      </c>
      <c r="O74" s="5">
        <f t="shared" si="30"/>
        <v>0.2191362134051785</v>
      </c>
      <c r="P74" s="5">
        <f t="shared" si="31"/>
        <v>0.10953744688883252</v>
      </c>
      <c r="Q74" s="5">
        <v>13.1257</v>
      </c>
      <c r="R74" s="5">
        <v>15.599299999999999</v>
      </c>
      <c r="S74" s="5">
        <f t="shared" si="32"/>
        <v>0.41520469686137806</v>
      </c>
      <c r="T74" s="5">
        <f t="shared" si="33"/>
        <v>0.26002560366985933</v>
      </c>
      <c r="U74" s="5">
        <v>13.1257</v>
      </c>
      <c r="V74" s="5">
        <v>14.452199999999999</v>
      </c>
      <c r="W74" s="5">
        <f t="shared" si="34"/>
        <v>0.36597926646330919</v>
      </c>
      <c r="X74" s="5">
        <f t="shared" si="35"/>
        <v>0.2711004063073304</v>
      </c>
      <c r="Y74" s="5">
        <v>14.7372</v>
      </c>
      <c r="Z74" s="5">
        <v>6.5846</v>
      </c>
      <c r="AA74" s="5">
        <f t="shared" si="36"/>
        <v>0.36410174055910366</v>
      </c>
      <c r="AB74" s="5">
        <f t="shared" si="37"/>
        <v>0.23452019275632283</v>
      </c>
      <c r="AC74" s="5">
        <v>14.7372</v>
      </c>
      <c r="AD74" s="5">
        <v>12.438000000000001</v>
      </c>
      <c r="AE74" s="5">
        <f t="shared" si="38"/>
        <v>0.40804505407485753</v>
      </c>
      <c r="AF74" s="5">
        <f t="shared" si="39"/>
        <v>0.30230483741210729</v>
      </c>
    </row>
    <row r="75" spans="1:32" ht="20" customHeight="1" x14ac:dyDescent="0.15">
      <c r="A75" s="25">
        <v>11.676399999999999</v>
      </c>
      <c r="B75" s="4">
        <v>13.200100000000001</v>
      </c>
      <c r="C75" s="5">
        <f t="shared" si="24"/>
        <v>0.28346556093960901</v>
      </c>
      <c r="D75" s="5">
        <f t="shared" si="25"/>
        <v>0.39465013932240284</v>
      </c>
      <c r="E75" s="5">
        <v>11.676399999999999</v>
      </c>
      <c r="F75" s="5">
        <v>19.1768</v>
      </c>
      <c r="G75" s="5">
        <f t="shared" si="26"/>
        <v>0.34951537683267775</v>
      </c>
      <c r="H75" s="5">
        <f t="shared" si="27"/>
        <v>0.45362785427552915</v>
      </c>
      <c r="I75" s="5">
        <v>11.349500000000001</v>
      </c>
      <c r="J75" s="5">
        <v>22.790400000000002</v>
      </c>
      <c r="K75" s="5">
        <f t="shared" si="28"/>
        <v>0.25441662052593705</v>
      </c>
      <c r="L75" s="5">
        <f t="shared" si="29"/>
        <v>0.28076676686542162</v>
      </c>
      <c r="M75" s="5">
        <v>11.349500000000001</v>
      </c>
      <c r="N75" s="5">
        <v>8.7777999999999992</v>
      </c>
      <c r="O75" s="5">
        <f t="shared" si="30"/>
        <v>0.2222220046678467</v>
      </c>
      <c r="P75" s="5">
        <f t="shared" si="31"/>
        <v>0.10972620325936</v>
      </c>
      <c r="Q75" s="5">
        <v>13.310600000000001</v>
      </c>
      <c r="R75" s="5">
        <v>17.9224</v>
      </c>
      <c r="S75" s="5">
        <f t="shared" si="32"/>
        <v>0.42105363051441513</v>
      </c>
      <c r="T75" s="5">
        <f t="shared" si="33"/>
        <v>0.29874948742653112</v>
      </c>
      <c r="U75" s="5">
        <v>13.310600000000001</v>
      </c>
      <c r="V75" s="5">
        <v>9.9467999999999996</v>
      </c>
      <c r="W75" s="5">
        <f t="shared" si="34"/>
        <v>0.37113476798849004</v>
      </c>
      <c r="X75" s="5">
        <f t="shared" si="35"/>
        <v>0.18658623057096874</v>
      </c>
      <c r="Y75" s="5">
        <v>14.944800000000001</v>
      </c>
      <c r="Z75" s="5">
        <v>10.1692</v>
      </c>
      <c r="AA75" s="5">
        <f t="shared" si="36"/>
        <v>0.36923076923076931</v>
      </c>
      <c r="AB75" s="5">
        <f t="shared" si="37"/>
        <v>0.36219098262272548</v>
      </c>
      <c r="AC75" s="5">
        <v>14.944800000000001</v>
      </c>
      <c r="AD75" s="5">
        <v>11.627800000000001</v>
      </c>
      <c r="AE75" s="5">
        <f t="shared" si="38"/>
        <v>0.41379310344827591</v>
      </c>
      <c r="AF75" s="5">
        <f t="shared" si="39"/>
        <v>0.28261297543499764</v>
      </c>
    </row>
    <row r="76" spans="1:32" ht="20" customHeight="1" x14ac:dyDescent="0.15">
      <c r="A76" s="25">
        <v>11.8385</v>
      </c>
      <c r="B76" s="4">
        <v>11.571300000000001</v>
      </c>
      <c r="C76" s="5">
        <f t="shared" si="24"/>
        <v>0.2874008292952932</v>
      </c>
      <c r="D76" s="5">
        <f t="shared" si="25"/>
        <v>0.34595307286621463</v>
      </c>
      <c r="E76" s="5">
        <v>11.8385</v>
      </c>
      <c r="F76" s="5">
        <v>15.9124</v>
      </c>
      <c r="G76" s="5">
        <f t="shared" si="26"/>
        <v>0.3543675952034579</v>
      </c>
      <c r="H76" s="5">
        <f t="shared" si="27"/>
        <v>0.37640836158138635</v>
      </c>
      <c r="I76" s="5">
        <v>11.507099999999999</v>
      </c>
      <c r="J76" s="5">
        <v>22.227499999999999</v>
      </c>
      <c r="K76" s="5">
        <f t="shared" si="28"/>
        <v>0.25794946861571083</v>
      </c>
      <c r="L76" s="5">
        <f t="shared" si="29"/>
        <v>0.27383210959444143</v>
      </c>
      <c r="M76" s="5">
        <v>11.507099999999999</v>
      </c>
      <c r="N76" s="5">
        <v>18.021599999999999</v>
      </c>
      <c r="O76" s="5">
        <f t="shared" si="30"/>
        <v>0.22530779593051486</v>
      </c>
      <c r="P76" s="5">
        <f t="shared" si="31"/>
        <v>0.22527760311910527</v>
      </c>
      <c r="Q76" s="5">
        <v>13.4954</v>
      </c>
      <c r="R76" s="5">
        <v>17.2105</v>
      </c>
      <c r="S76" s="5">
        <f t="shared" si="32"/>
        <v>0.42689940087180428</v>
      </c>
      <c r="T76" s="5">
        <f t="shared" si="33"/>
        <v>0.28688278653273636</v>
      </c>
      <c r="U76" s="5">
        <v>13.4954</v>
      </c>
      <c r="V76" s="5">
        <v>10.2896</v>
      </c>
      <c r="W76" s="5">
        <f t="shared" si="34"/>
        <v>0.37628748124891953</v>
      </c>
      <c r="X76" s="5">
        <f t="shared" si="35"/>
        <v>0.19301661620652269</v>
      </c>
      <c r="Y76" s="5">
        <v>15.1524</v>
      </c>
      <c r="Z76" s="5">
        <v>8.5794999999999995</v>
      </c>
      <c r="AA76" s="5">
        <f t="shared" si="36"/>
        <v>0.37435979790243484</v>
      </c>
      <c r="AB76" s="5">
        <f t="shared" si="37"/>
        <v>0.30557148403135675</v>
      </c>
      <c r="AC76" s="5">
        <v>15.1524</v>
      </c>
      <c r="AD76" s="5">
        <v>10.190799999999999</v>
      </c>
      <c r="AE76" s="5">
        <f t="shared" si="38"/>
        <v>0.41954115282169419</v>
      </c>
      <c r="AF76" s="5">
        <f t="shared" si="39"/>
        <v>0.24768677738376768</v>
      </c>
    </row>
    <row r="77" spans="1:32" ht="20" customHeight="1" x14ac:dyDescent="0.15">
      <c r="A77" s="25">
        <v>12.0007</v>
      </c>
      <c r="B77" s="4">
        <v>8.6325000000000003</v>
      </c>
      <c r="C77" s="5">
        <f t="shared" si="24"/>
        <v>0.29133852533040716</v>
      </c>
      <c r="D77" s="5">
        <f t="shared" si="25"/>
        <v>0.25809026656621104</v>
      </c>
      <c r="E77" s="5">
        <v>12.0007</v>
      </c>
      <c r="F77" s="5">
        <v>16.242999999999999</v>
      </c>
      <c r="G77" s="5">
        <f t="shared" si="26"/>
        <v>0.35922280692301706</v>
      </c>
      <c r="H77" s="5">
        <f t="shared" si="27"/>
        <v>0.38422871579186407</v>
      </c>
      <c r="I77" s="5">
        <v>11.6648</v>
      </c>
      <c r="J77" s="5">
        <v>24.0107</v>
      </c>
      <c r="K77" s="5">
        <f t="shared" si="28"/>
        <v>0.26148455836036394</v>
      </c>
      <c r="L77" s="5">
        <f t="shared" si="29"/>
        <v>0.29580027595722663</v>
      </c>
      <c r="M77" s="5">
        <v>11.6648</v>
      </c>
      <c r="N77" s="5">
        <v>30.196200000000001</v>
      </c>
      <c r="O77" s="5">
        <f t="shared" si="30"/>
        <v>0.22839554518256291</v>
      </c>
      <c r="P77" s="5">
        <f t="shared" si="31"/>
        <v>0.37746523945183152</v>
      </c>
      <c r="Q77" s="5">
        <v>13.680300000000001</v>
      </c>
      <c r="R77" s="5">
        <v>15.5436</v>
      </c>
      <c r="S77" s="5">
        <f t="shared" si="32"/>
        <v>0.4327483345248414</v>
      </c>
      <c r="T77" s="5">
        <f t="shared" si="33"/>
        <v>0.25909713725634009</v>
      </c>
      <c r="U77" s="5">
        <v>13.680300000000001</v>
      </c>
      <c r="V77" s="5">
        <v>12.009499999999999</v>
      </c>
      <c r="W77" s="5">
        <f t="shared" si="34"/>
        <v>0.38144298277410038</v>
      </c>
      <c r="X77" s="5">
        <f t="shared" si="35"/>
        <v>0.22527921904954848</v>
      </c>
      <c r="Y77" s="5">
        <v>15.3599</v>
      </c>
      <c r="Z77" s="5">
        <v>6.0820999999999996</v>
      </c>
      <c r="AA77" s="5">
        <f t="shared" si="36"/>
        <v>0.37948635594371904</v>
      </c>
      <c r="AB77" s="5">
        <f t="shared" si="37"/>
        <v>0.21662291777226117</v>
      </c>
      <c r="AC77" s="5">
        <v>15.3599</v>
      </c>
      <c r="AD77" s="5">
        <v>10.1838</v>
      </c>
      <c r="AE77" s="5">
        <f t="shared" si="38"/>
        <v>0.42528643338520239</v>
      </c>
      <c r="AF77" s="5">
        <f t="shared" si="39"/>
        <v>0.24751664280731772</v>
      </c>
    </row>
    <row r="78" spans="1:32" ht="20" customHeight="1" x14ac:dyDescent="0.15">
      <c r="A78" s="25">
        <v>12.1629</v>
      </c>
      <c r="B78" s="4">
        <v>9.1895000000000007</v>
      </c>
      <c r="C78" s="5">
        <f t="shared" si="24"/>
        <v>0.29527622136552112</v>
      </c>
      <c r="D78" s="5">
        <f t="shared" si="25"/>
        <v>0.27474318037766537</v>
      </c>
      <c r="E78" s="5">
        <v>12.1629</v>
      </c>
      <c r="F78" s="5">
        <v>17.1615</v>
      </c>
      <c r="G78" s="5">
        <f t="shared" si="26"/>
        <v>0.36407801864257616</v>
      </c>
      <c r="H78" s="5">
        <f t="shared" si="27"/>
        <v>0.40595586443773168</v>
      </c>
      <c r="I78" s="5">
        <v>11.8224</v>
      </c>
      <c r="J78" s="5">
        <v>18.398800000000001</v>
      </c>
      <c r="K78" s="5">
        <f t="shared" si="28"/>
        <v>0.26501740645013772</v>
      </c>
      <c r="L78" s="5">
        <f t="shared" si="29"/>
        <v>0.22666436702311143</v>
      </c>
      <c r="M78" s="5">
        <v>11.8224</v>
      </c>
      <c r="N78" s="5">
        <v>26.716000000000001</v>
      </c>
      <c r="O78" s="5">
        <f t="shared" si="30"/>
        <v>0.23148133644523111</v>
      </c>
      <c r="P78" s="5">
        <f t="shared" si="31"/>
        <v>0.33396127119290281</v>
      </c>
      <c r="Q78" s="5">
        <v>13.8652</v>
      </c>
      <c r="R78" s="5">
        <v>19.518899999999999</v>
      </c>
      <c r="S78" s="5">
        <f t="shared" si="32"/>
        <v>0.43859726817787842</v>
      </c>
      <c r="T78" s="5">
        <f t="shared" si="33"/>
        <v>0.32536163516770733</v>
      </c>
      <c r="U78" s="5">
        <v>13.8652</v>
      </c>
      <c r="V78" s="5">
        <v>10.607900000000001</v>
      </c>
      <c r="W78" s="5">
        <f t="shared" si="34"/>
        <v>0.38659848429928112</v>
      </c>
      <c r="X78" s="5">
        <f t="shared" si="35"/>
        <v>0.19898742060499652</v>
      </c>
      <c r="Y78" s="5">
        <v>15.567500000000001</v>
      </c>
      <c r="Z78" s="5">
        <v>12.615399999999999</v>
      </c>
      <c r="AA78" s="5">
        <f t="shared" si="36"/>
        <v>0.38461538461538469</v>
      </c>
      <c r="AB78" s="5">
        <f t="shared" si="37"/>
        <v>0.44931598573916637</v>
      </c>
      <c r="AC78" s="5">
        <v>15.567500000000001</v>
      </c>
      <c r="AD78" s="5">
        <v>12.1332</v>
      </c>
      <c r="AE78" s="5">
        <f t="shared" si="38"/>
        <v>0.43103448275862072</v>
      </c>
      <c r="AF78" s="5">
        <f t="shared" si="39"/>
        <v>0.29489669185468564</v>
      </c>
    </row>
    <row r="79" spans="1:32" ht="20" customHeight="1" x14ac:dyDescent="0.15">
      <c r="A79" s="25">
        <v>12.324999999999999</v>
      </c>
      <c r="B79" s="4">
        <v>9.0653000000000006</v>
      </c>
      <c r="C79" s="5">
        <f t="shared" si="24"/>
        <v>0.29921148972120526</v>
      </c>
      <c r="D79" s="5">
        <f t="shared" si="25"/>
        <v>0.27102990947033567</v>
      </c>
      <c r="E79" s="5">
        <v>12.324999999999999</v>
      </c>
      <c r="F79" s="5">
        <v>17.153600000000001</v>
      </c>
      <c r="G79" s="5">
        <f t="shared" si="26"/>
        <v>0.36893023701335625</v>
      </c>
      <c r="H79" s="5">
        <f t="shared" si="27"/>
        <v>0.40576898966984676</v>
      </c>
      <c r="I79" s="5">
        <v>11.98</v>
      </c>
      <c r="J79" s="5">
        <v>21.638400000000001</v>
      </c>
      <c r="K79" s="5">
        <f t="shared" si="28"/>
        <v>0.26855025453991155</v>
      </c>
      <c r="L79" s="5">
        <f t="shared" si="29"/>
        <v>0.26657468092445674</v>
      </c>
      <c r="M79" s="5">
        <v>11.98</v>
      </c>
      <c r="N79" s="5">
        <v>31.709199999999999</v>
      </c>
      <c r="O79" s="5">
        <f t="shared" si="30"/>
        <v>0.23456712770789931</v>
      </c>
      <c r="P79" s="5">
        <f t="shared" si="31"/>
        <v>0.39637837777024976</v>
      </c>
      <c r="Q79" s="5">
        <v>14.05</v>
      </c>
      <c r="R79" s="5">
        <v>18</v>
      </c>
      <c r="S79" s="5">
        <f t="shared" si="32"/>
        <v>0.44444303853526762</v>
      </c>
      <c r="T79" s="5">
        <f t="shared" si="33"/>
        <v>0.30004300616421686</v>
      </c>
      <c r="U79" s="5">
        <v>14.05</v>
      </c>
      <c r="V79" s="5">
        <v>12.845599999999999</v>
      </c>
      <c r="W79" s="5">
        <f t="shared" si="34"/>
        <v>0.39175119755971066</v>
      </c>
      <c r="X79" s="5">
        <f t="shared" si="35"/>
        <v>0.24096313220557725</v>
      </c>
      <c r="Y79" s="5">
        <v>15.7751</v>
      </c>
      <c r="Z79" s="5">
        <v>8.3145000000000007</v>
      </c>
      <c r="AA79" s="5">
        <f t="shared" si="36"/>
        <v>0.38974441328705023</v>
      </c>
      <c r="AB79" s="5">
        <f t="shared" si="37"/>
        <v>0.29613312010941384</v>
      </c>
      <c r="AC79" s="5">
        <v>15.7751</v>
      </c>
      <c r="AD79" s="5">
        <v>11.8378</v>
      </c>
      <c r="AE79" s="5">
        <f t="shared" si="38"/>
        <v>0.43678253213203905</v>
      </c>
      <c r="AF79" s="5">
        <f t="shared" si="39"/>
        <v>0.28771701272849681</v>
      </c>
    </row>
    <row r="80" spans="1:32" ht="20" customHeight="1" x14ac:dyDescent="0.15">
      <c r="A80" s="25">
        <v>12.4872</v>
      </c>
      <c r="B80" s="4">
        <v>6.8072999999999997</v>
      </c>
      <c r="C80" s="5">
        <f t="shared" si="24"/>
        <v>0.30314918575631922</v>
      </c>
      <c r="D80" s="5">
        <f t="shared" si="25"/>
        <v>0.20352132888458363</v>
      </c>
      <c r="E80" s="5">
        <v>12.4872</v>
      </c>
      <c r="F80" s="5">
        <v>16.510000000000002</v>
      </c>
      <c r="G80" s="5">
        <f t="shared" si="26"/>
        <v>0.37378544873291542</v>
      </c>
      <c r="H80" s="5">
        <f t="shared" si="27"/>
        <v>0.39054460984569828</v>
      </c>
      <c r="I80" s="5">
        <v>12.137700000000001</v>
      </c>
      <c r="J80" s="5">
        <v>22.340900000000001</v>
      </c>
      <c r="K80" s="5">
        <f t="shared" si="28"/>
        <v>0.27208534428456466</v>
      </c>
      <c r="L80" s="5">
        <f t="shared" si="29"/>
        <v>0.27522914305425517</v>
      </c>
      <c r="M80" s="5">
        <v>12.137700000000001</v>
      </c>
      <c r="N80" s="5">
        <v>29.982199999999999</v>
      </c>
      <c r="O80" s="5">
        <f t="shared" si="30"/>
        <v>0.23765487695994739</v>
      </c>
      <c r="P80" s="5">
        <f t="shared" si="31"/>
        <v>0.37479014916753439</v>
      </c>
      <c r="Q80" s="5">
        <v>14.2349</v>
      </c>
      <c r="R80" s="5">
        <v>16.4648</v>
      </c>
      <c r="S80" s="5">
        <f t="shared" si="32"/>
        <v>0.45029197218830463</v>
      </c>
      <c r="T80" s="5">
        <f t="shared" si="33"/>
        <v>0.2744526715495888</v>
      </c>
      <c r="U80" s="5">
        <v>14.2349</v>
      </c>
      <c r="V80" s="5">
        <v>11.585000000000001</v>
      </c>
      <c r="W80" s="5">
        <f t="shared" si="34"/>
        <v>0.39690669908489146</v>
      </c>
      <c r="X80" s="5">
        <f t="shared" si="35"/>
        <v>0.21731627067646608</v>
      </c>
      <c r="Y80" s="5">
        <v>15.9826</v>
      </c>
      <c r="Z80" s="5">
        <v>9.4888999999999992</v>
      </c>
      <c r="AA80" s="5">
        <f t="shared" si="36"/>
        <v>0.39487097132833443</v>
      </c>
      <c r="AB80" s="5">
        <f t="shared" si="37"/>
        <v>0.33796109969405452</v>
      </c>
      <c r="AC80" s="5">
        <v>15.9826</v>
      </c>
      <c r="AD80" s="5">
        <v>11.590400000000001</v>
      </c>
      <c r="AE80" s="5">
        <f t="shared" si="38"/>
        <v>0.4425278126955472</v>
      </c>
      <c r="AF80" s="5">
        <f t="shared" si="39"/>
        <v>0.28170397069796493</v>
      </c>
    </row>
    <row r="81" spans="1:32" ht="20" customHeight="1" x14ac:dyDescent="0.15">
      <c r="A81" s="25">
        <v>12.6494</v>
      </c>
      <c r="B81" s="4">
        <v>6.9523999999999999</v>
      </c>
      <c r="C81" s="5">
        <f t="shared" si="24"/>
        <v>0.30708688179143317</v>
      </c>
      <c r="D81" s="5">
        <f t="shared" si="25"/>
        <v>0.20785945777873449</v>
      </c>
      <c r="E81" s="5">
        <v>12.6494</v>
      </c>
      <c r="F81" s="5">
        <v>14.0448</v>
      </c>
      <c r="G81" s="5">
        <f t="shared" si="26"/>
        <v>0.37864066045247458</v>
      </c>
      <c r="H81" s="5">
        <f t="shared" si="27"/>
        <v>0.33223022025202076</v>
      </c>
      <c r="I81" s="5">
        <v>12.295299999999999</v>
      </c>
      <c r="J81" s="5">
        <v>22.831299999999999</v>
      </c>
      <c r="K81" s="5">
        <f t="shared" si="28"/>
        <v>0.27561819237433838</v>
      </c>
      <c r="L81" s="5">
        <f t="shared" si="29"/>
        <v>0.28127063519440199</v>
      </c>
      <c r="M81" s="5">
        <v>12.295299999999999</v>
      </c>
      <c r="N81" s="5">
        <v>27.049399999999999</v>
      </c>
      <c r="O81" s="5">
        <f t="shared" si="30"/>
        <v>0.24074066822261553</v>
      </c>
      <c r="P81" s="5">
        <f t="shared" si="31"/>
        <v>0.33812891185077498</v>
      </c>
      <c r="Q81" s="5">
        <v>14.4198</v>
      </c>
      <c r="R81" s="5">
        <v>17.8947</v>
      </c>
      <c r="S81" s="5">
        <f t="shared" si="32"/>
        <v>0.45614090584134176</v>
      </c>
      <c r="T81" s="5">
        <f t="shared" si="33"/>
        <v>0.29828775457815621</v>
      </c>
      <c r="U81" s="5">
        <v>14.4198</v>
      </c>
      <c r="V81" s="5">
        <v>14.113899999999999</v>
      </c>
      <c r="W81" s="5">
        <f t="shared" si="34"/>
        <v>0.40206220061007231</v>
      </c>
      <c r="X81" s="5">
        <f t="shared" si="35"/>
        <v>0.26475443355205647</v>
      </c>
      <c r="Y81" s="5">
        <v>16.190200000000001</v>
      </c>
      <c r="Z81" s="5">
        <v>11.4</v>
      </c>
      <c r="AA81" s="5">
        <f t="shared" si="36"/>
        <v>0.40000000000000008</v>
      </c>
      <c r="AB81" s="5">
        <f t="shared" si="37"/>
        <v>0.40602773098169676</v>
      </c>
      <c r="AC81" s="5">
        <v>16.190200000000001</v>
      </c>
      <c r="AD81" s="5">
        <v>9.1723999999999997</v>
      </c>
      <c r="AE81" s="5">
        <f t="shared" si="38"/>
        <v>0.44827586206896558</v>
      </c>
      <c r="AF81" s="5">
        <f t="shared" si="39"/>
        <v>0.22293462700424604</v>
      </c>
    </row>
    <row r="82" spans="1:32" ht="20" customHeight="1" x14ac:dyDescent="0.15">
      <c r="A82" s="25">
        <v>12.8116</v>
      </c>
      <c r="B82" s="4">
        <v>7.7565</v>
      </c>
      <c r="C82" s="5">
        <f t="shared" si="24"/>
        <v>0.31102457782654713</v>
      </c>
      <c r="D82" s="5">
        <f t="shared" si="25"/>
        <v>0.23190004664011768</v>
      </c>
      <c r="E82" s="5">
        <v>12.8116</v>
      </c>
      <c r="F82" s="5">
        <v>13.4312</v>
      </c>
      <c r="G82" s="5">
        <f t="shared" si="26"/>
        <v>0.38349587217203374</v>
      </c>
      <c r="H82" s="5">
        <f t="shared" si="27"/>
        <v>0.31771549144515704</v>
      </c>
      <c r="I82" s="5">
        <v>12.4529</v>
      </c>
      <c r="J82" s="5">
        <v>22.900099999999998</v>
      </c>
      <c r="K82" s="5">
        <f t="shared" si="28"/>
        <v>0.27915104046411221</v>
      </c>
      <c r="L82" s="5">
        <f t="shared" si="29"/>
        <v>0.28211821810476517</v>
      </c>
      <c r="M82" s="5">
        <v>12.4529</v>
      </c>
      <c r="N82" s="5">
        <v>29.014099999999999</v>
      </c>
      <c r="O82" s="5">
        <f t="shared" si="30"/>
        <v>0.24382645948528375</v>
      </c>
      <c r="P82" s="5">
        <f t="shared" si="31"/>
        <v>0.36268849073656234</v>
      </c>
      <c r="Q82" s="5">
        <v>14.604699999999999</v>
      </c>
      <c r="R82" s="5">
        <v>19.734400000000001</v>
      </c>
      <c r="S82" s="5">
        <f t="shared" si="32"/>
        <v>0.46198983949437877</v>
      </c>
      <c r="T82" s="5">
        <f t="shared" si="33"/>
        <v>0.32895381671372897</v>
      </c>
      <c r="U82" s="5">
        <v>14.604699999999999</v>
      </c>
      <c r="V82" s="5">
        <v>11.423</v>
      </c>
      <c r="W82" s="5">
        <f t="shared" si="34"/>
        <v>0.4072177021352531</v>
      </c>
      <c r="X82" s="5">
        <f t="shared" si="35"/>
        <v>0.21427740698638514</v>
      </c>
      <c r="Y82" s="5">
        <v>16.3978</v>
      </c>
      <c r="Z82" s="5">
        <v>11.673500000000001</v>
      </c>
      <c r="AA82" s="5">
        <f t="shared" si="36"/>
        <v>0.40512902867166561</v>
      </c>
      <c r="AB82" s="5">
        <f t="shared" si="37"/>
        <v>0.41576883487849448</v>
      </c>
      <c r="AC82" s="5">
        <v>16.3978</v>
      </c>
      <c r="AD82" s="5">
        <v>10.1669</v>
      </c>
      <c r="AE82" s="5">
        <f t="shared" si="38"/>
        <v>0.45402391144238385</v>
      </c>
      <c r="AF82" s="5">
        <f t="shared" si="39"/>
        <v>0.2471058893298885</v>
      </c>
    </row>
    <row r="83" spans="1:32" ht="20" customHeight="1" x14ac:dyDescent="0.15">
      <c r="A83" s="25">
        <v>12.973699999999999</v>
      </c>
      <c r="B83" s="4">
        <v>6.0488999999999997</v>
      </c>
      <c r="C83" s="5">
        <f t="shared" si="24"/>
        <v>0.31495984618223127</v>
      </c>
      <c r="D83" s="5">
        <f t="shared" si="25"/>
        <v>0.18084705629103431</v>
      </c>
      <c r="E83" s="5">
        <v>12.973699999999999</v>
      </c>
      <c r="F83" s="5">
        <v>13.037000000000001</v>
      </c>
      <c r="G83" s="5">
        <f t="shared" si="26"/>
        <v>0.38834809054281383</v>
      </c>
      <c r="H83" s="5">
        <f t="shared" si="27"/>
        <v>0.30839067707803564</v>
      </c>
      <c r="I83" s="5">
        <v>12.6106</v>
      </c>
      <c r="J83" s="5">
        <v>21.152699999999999</v>
      </c>
      <c r="K83" s="5">
        <f t="shared" si="28"/>
        <v>0.28268613020876532</v>
      </c>
      <c r="L83" s="5">
        <f t="shared" si="29"/>
        <v>0.26059109052382595</v>
      </c>
      <c r="M83" s="5">
        <v>12.6106</v>
      </c>
      <c r="N83" s="5">
        <v>26.2867</v>
      </c>
      <c r="O83" s="5">
        <f t="shared" si="30"/>
        <v>0.2469142087373318</v>
      </c>
      <c r="P83" s="5">
        <f t="shared" si="31"/>
        <v>0.3285948400758526</v>
      </c>
      <c r="Q83" s="5">
        <v>14.7895</v>
      </c>
      <c r="R83" s="5">
        <v>20.779</v>
      </c>
      <c r="S83" s="5">
        <f t="shared" si="32"/>
        <v>0.46783560985176798</v>
      </c>
      <c r="T83" s="5">
        <f t="shared" si="33"/>
        <v>0.34636631250479238</v>
      </c>
      <c r="U83" s="5">
        <v>14.7895</v>
      </c>
      <c r="V83" s="5">
        <v>19.784099999999999</v>
      </c>
      <c r="W83" s="5">
        <f t="shared" si="34"/>
        <v>0.41237041539568264</v>
      </c>
      <c r="X83" s="5">
        <f t="shared" si="35"/>
        <v>0.37111841438845683</v>
      </c>
      <c r="Y83" s="5">
        <v>16.6053</v>
      </c>
      <c r="Z83" s="5">
        <v>11.341900000000001</v>
      </c>
      <c r="AA83" s="5">
        <f t="shared" si="36"/>
        <v>0.41025558671294982</v>
      </c>
      <c r="AB83" s="5">
        <f t="shared" si="37"/>
        <v>0.40395841421239531</v>
      </c>
      <c r="AC83" s="5">
        <v>16.6053</v>
      </c>
      <c r="AD83" s="5">
        <v>14.105</v>
      </c>
      <c r="AE83" s="5">
        <f t="shared" si="38"/>
        <v>0.45976919200589206</v>
      </c>
      <c r="AF83" s="5">
        <f t="shared" si="39"/>
        <v>0.34282117154669345</v>
      </c>
    </row>
    <row r="84" spans="1:32" ht="20" customHeight="1" x14ac:dyDescent="0.15">
      <c r="A84" s="25">
        <v>13.135899999999999</v>
      </c>
      <c r="B84" s="4">
        <v>6.1889000000000003</v>
      </c>
      <c r="C84" s="5">
        <f t="shared" si="24"/>
        <v>0.31889754221734529</v>
      </c>
      <c r="D84" s="5">
        <f t="shared" si="25"/>
        <v>0.18503270787739629</v>
      </c>
      <c r="E84" s="5">
        <v>13.135899999999999</v>
      </c>
      <c r="F84" s="5">
        <v>10.7502</v>
      </c>
      <c r="G84" s="5">
        <f t="shared" si="26"/>
        <v>0.39320330226237293</v>
      </c>
      <c r="H84" s="5">
        <f t="shared" si="27"/>
        <v>0.25429634553381131</v>
      </c>
      <c r="I84" s="5">
        <v>12.7682</v>
      </c>
      <c r="J84" s="5">
        <v>23.136500000000002</v>
      </c>
      <c r="K84" s="5">
        <f t="shared" si="28"/>
        <v>0.2862189782985391</v>
      </c>
      <c r="L84" s="5">
        <f t="shared" si="29"/>
        <v>0.28503055240723407</v>
      </c>
      <c r="M84" s="5">
        <v>12.7682</v>
      </c>
      <c r="N84" s="5">
        <v>29</v>
      </c>
      <c r="O84" s="5">
        <f t="shared" si="30"/>
        <v>0.25</v>
      </c>
      <c r="P84" s="5">
        <f t="shared" si="31"/>
        <v>0.3625122347879241</v>
      </c>
      <c r="Q84" s="5">
        <v>14.974399999999999</v>
      </c>
      <c r="R84" s="5">
        <v>12.5402</v>
      </c>
      <c r="S84" s="5">
        <f t="shared" si="32"/>
        <v>0.47368454350480499</v>
      </c>
      <c r="T84" s="5">
        <f t="shared" si="33"/>
        <v>0.20903329477225069</v>
      </c>
      <c r="U84" s="5">
        <v>14.974399999999999</v>
      </c>
      <c r="V84" s="5">
        <v>20.1952</v>
      </c>
      <c r="W84" s="5">
        <f t="shared" si="34"/>
        <v>0.41752591692086344</v>
      </c>
      <c r="X84" s="5">
        <f t="shared" si="35"/>
        <v>0.37882999996248318</v>
      </c>
      <c r="Y84" s="5">
        <v>16.812899999999999</v>
      </c>
      <c r="Z84" s="5">
        <v>13.892300000000001</v>
      </c>
      <c r="AA84" s="5">
        <f t="shared" si="36"/>
        <v>0.41538461538461541</v>
      </c>
      <c r="AB84" s="5">
        <f t="shared" si="37"/>
        <v>0.49479465325587946</v>
      </c>
      <c r="AC84" s="5">
        <v>16.812899999999999</v>
      </c>
      <c r="AD84" s="5">
        <v>10.3567</v>
      </c>
      <c r="AE84" s="5">
        <f t="shared" si="38"/>
        <v>0.46551724137931033</v>
      </c>
      <c r="AF84" s="5">
        <f t="shared" si="39"/>
        <v>0.25171896684563205</v>
      </c>
    </row>
    <row r="85" spans="1:32" ht="20" customHeight="1" x14ac:dyDescent="0.15">
      <c r="A85" s="25">
        <v>13.2981</v>
      </c>
      <c r="B85" s="4">
        <v>7.5536000000000003</v>
      </c>
      <c r="C85" s="5">
        <f t="shared" si="24"/>
        <v>0.32283523825245924</v>
      </c>
      <c r="D85" s="5">
        <f t="shared" si="25"/>
        <v>0.22583384159102596</v>
      </c>
      <c r="E85" s="5">
        <v>13.2981</v>
      </c>
      <c r="F85" s="5">
        <v>12.7979</v>
      </c>
      <c r="G85" s="5">
        <f t="shared" si="26"/>
        <v>0.39805851398193209</v>
      </c>
      <c r="H85" s="5">
        <f t="shared" si="27"/>
        <v>0.30273475847027631</v>
      </c>
      <c r="I85" s="5">
        <v>12.925800000000001</v>
      </c>
      <c r="J85" s="5">
        <v>24.615400000000001</v>
      </c>
      <c r="K85" s="5">
        <f t="shared" si="28"/>
        <v>0.28975182638831293</v>
      </c>
      <c r="L85" s="5">
        <f t="shared" si="29"/>
        <v>0.3032498891243286</v>
      </c>
      <c r="M85" s="5">
        <v>12.925800000000001</v>
      </c>
      <c r="N85" s="5">
        <v>29.1358</v>
      </c>
      <c r="O85" s="5">
        <f t="shared" si="30"/>
        <v>0.25308579126266822</v>
      </c>
      <c r="P85" s="5">
        <f t="shared" si="31"/>
        <v>0.36420979208048271</v>
      </c>
      <c r="Q85" s="5">
        <v>15.1593</v>
      </c>
      <c r="R85" s="5">
        <v>10.6448</v>
      </c>
      <c r="S85" s="5">
        <f t="shared" si="32"/>
        <v>0.47953347715784211</v>
      </c>
      <c r="T85" s="5">
        <f t="shared" si="33"/>
        <v>0.17743876622315866</v>
      </c>
      <c r="U85" s="5">
        <v>15.1593</v>
      </c>
      <c r="V85" s="5">
        <v>21.2578</v>
      </c>
      <c r="W85" s="5">
        <f t="shared" si="34"/>
        <v>0.42268141844604423</v>
      </c>
      <c r="X85" s="5">
        <f t="shared" si="35"/>
        <v>0.39876269475927323</v>
      </c>
      <c r="Y85" s="5">
        <v>17.020399999999999</v>
      </c>
      <c r="Z85" s="5">
        <v>19.1538</v>
      </c>
      <c r="AA85" s="5">
        <f t="shared" si="36"/>
        <v>0.42051117342589961</v>
      </c>
      <c r="AB85" s="5">
        <f t="shared" si="37"/>
        <v>0.6821906976909845</v>
      </c>
      <c r="AC85" s="5">
        <v>17.020399999999999</v>
      </c>
      <c r="AD85" s="5">
        <v>6.5944000000000003</v>
      </c>
      <c r="AE85" s="5">
        <f t="shared" si="38"/>
        <v>0.47126252194281854</v>
      </c>
      <c r="AF85" s="5">
        <f t="shared" si="39"/>
        <v>0.16027649299167068</v>
      </c>
    </row>
    <row r="86" spans="1:32" ht="20" customHeight="1" x14ac:dyDescent="0.15">
      <c r="A86" s="25">
        <v>13.4602</v>
      </c>
      <c r="B86" s="4">
        <v>8.7195</v>
      </c>
      <c r="C86" s="5">
        <f t="shared" si="24"/>
        <v>0.32677050660814339</v>
      </c>
      <c r="D86" s="5">
        <f t="shared" si="25"/>
        <v>0.26069135005202165</v>
      </c>
      <c r="E86" s="5">
        <v>13.4602</v>
      </c>
      <c r="F86" s="5">
        <v>11.115600000000001</v>
      </c>
      <c r="G86" s="5">
        <f t="shared" si="26"/>
        <v>0.40291073235271224</v>
      </c>
      <c r="H86" s="5">
        <f t="shared" si="27"/>
        <v>0.26293989492433939</v>
      </c>
      <c r="I86" s="5">
        <v>13.083500000000001</v>
      </c>
      <c r="J86" s="5">
        <v>26.2057</v>
      </c>
      <c r="K86" s="5">
        <f t="shared" si="28"/>
        <v>0.29328691613296598</v>
      </c>
      <c r="L86" s="5">
        <f t="shared" si="29"/>
        <v>0.32284162026314495</v>
      </c>
      <c r="M86" s="5">
        <v>13.083500000000001</v>
      </c>
      <c r="N86" s="5">
        <v>30.294899999999998</v>
      </c>
      <c r="O86" s="5">
        <f t="shared" si="30"/>
        <v>0.25617354051471625</v>
      </c>
      <c r="P86" s="5">
        <f t="shared" si="31"/>
        <v>0.37869903109229935</v>
      </c>
      <c r="Q86" s="5">
        <v>15.344099999999999</v>
      </c>
      <c r="R86" s="5">
        <v>13.174799999999999</v>
      </c>
      <c r="S86" s="5">
        <f t="shared" si="32"/>
        <v>0.48537924751523126</v>
      </c>
      <c r="T86" s="5">
        <f t="shared" si="33"/>
        <v>0.21961147764512912</v>
      </c>
      <c r="U86" s="5">
        <v>15.344099999999999</v>
      </c>
      <c r="V86" s="5">
        <v>26.6585</v>
      </c>
      <c r="W86" s="5">
        <f t="shared" si="34"/>
        <v>0.42783413170647372</v>
      </c>
      <c r="X86" s="5">
        <f t="shared" si="35"/>
        <v>0.50007128198779205</v>
      </c>
      <c r="Y86" s="5">
        <v>17.228000000000002</v>
      </c>
      <c r="Z86" s="5">
        <v>19.034199999999998</v>
      </c>
      <c r="AA86" s="5">
        <f t="shared" si="36"/>
        <v>0.42564020209756526</v>
      </c>
      <c r="AB86" s="5">
        <f t="shared" si="37"/>
        <v>0.67793096816243958</v>
      </c>
      <c r="AC86" s="5">
        <v>17.228000000000002</v>
      </c>
      <c r="AD86" s="5">
        <v>5.2614999999999998</v>
      </c>
      <c r="AE86" s="5">
        <f t="shared" si="38"/>
        <v>0.47701057131623692</v>
      </c>
      <c r="AF86" s="5">
        <f t="shared" si="39"/>
        <v>0.12788043914164673</v>
      </c>
    </row>
    <row r="87" spans="1:32" ht="20" customHeight="1" x14ac:dyDescent="0.15">
      <c r="A87" s="25">
        <v>13.622400000000001</v>
      </c>
      <c r="B87" s="4">
        <v>4.9588999999999999</v>
      </c>
      <c r="C87" s="5">
        <f t="shared" si="24"/>
        <v>0.3307082026432574</v>
      </c>
      <c r="D87" s="5">
        <f t="shared" si="25"/>
        <v>0.14825876894007342</v>
      </c>
      <c r="E87" s="5">
        <v>13.622400000000001</v>
      </c>
      <c r="F87" s="5">
        <v>13.4404</v>
      </c>
      <c r="G87" s="5">
        <f t="shared" si="26"/>
        <v>0.4077659440722714</v>
      </c>
      <c r="H87" s="5">
        <f t="shared" si="27"/>
        <v>0.31793311775712435</v>
      </c>
      <c r="I87" s="5">
        <v>13.241099999999999</v>
      </c>
      <c r="J87" s="5">
        <v>33.446800000000003</v>
      </c>
      <c r="K87" s="5">
        <f t="shared" si="28"/>
        <v>0.29681976422273976</v>
      </c>
      <c r="L87" s="5">
        <f t="shared" si="29"/>
        <v>0.412048489626965</v>
      </c>
      <c r="M87" s="5">
        <v>13.241099999999999</v>
      </c>
      <c r="N87" s="5">
        <v>35.481499999999997</v>
      </c>
      <c r="O87" s="5">
        <f t="shared" si="30"/>
        <v>0.25925933177738442</v>
      </c>
      <c r="P87" s="5">
        <f t="shared" si="31"/>
        <v>0.44353371926302509</v>
      </c>
      <c r="Q87" s="5">
        <v>15.529</v>
      </c>
      <c r="R87" s="5">
        <v>9.4025999999999996</v>
      </c>
      <c r="S87" s="5">
        <f t="shared" si="32"/>
        <v>0.49122818116826833</v>
      </c>
      <c r="T87" s="5">
        <f t="shared" si="33"/>
        <v>0.15673246498664808</v>
      </c>
      <c r="U87" s="5">
        <v>15.529</v>
      </c>
      <c r="V87" s="5">
        <v>26.734300000000001</v>
      </c>
      <c r="W87" s="5">
        <f t="shared" si="34"/>
        <v>0.43298963323165457</v>
      </c>
      <c r="X87" s="5">
        <f t="shared" si="35"/>
        <v>0.50149317006006455</v>
      </c>
      <c r="Y87" s="5">
        <v>17.435600000000001</v>
      </c>
      <c r="Z87" s="5">
        <v>13.276899999999999</v>
      </c>
      <c r="AA87" s="5">
        <f t="shared" si="36"/>
        <v>0.43076923076923085</v>
      </c>
      <c r="AB87" s="5">
        <f t="shared" si="37"/>
        <v>0.47287627907639379</v>
      </c>
      <c r="AC87" s="5">
        <v>17.435600000000001</v>
      </c>
      <c r="AD87" s="5">
        <v>2.5030000000000001</v>
      </c>
      <c r="AE87" s="5">
        <f t="shared" si="38"/>
        <v>0.48275862068965519</v>
      </c>
      <c r="AF87" s="5">
        <f t="shared" si="39"/>
        <v>6.083526355061139E-2</v>
      </c>
    </row>
    <row r="88" spans="1:32" ht="20" customHeight="1" x14ac:dyDescent="0.15">
      <c r="A88" s="25">
        <v>13.784599999999999</v>
      </c>
      <c r="B88" s="4">
        <v>6.8902000000000001</v>
      </c>
      <c r="C88" s="5">
        <f t="shared" si="24"/>
        <v>0.3346458986783713</v>
      </c>
      <c r="D88" s="5">
        <f t="shared" si="25"/>
        <v>0.20599983257393653</v>
      </c>
      <c r="E88" s="5">
        <v>13.784599999999999</v>
      </c>
      <c r="F88" s="5">
        <v>12.829000000000001</v>
      </c>
      <c r="G88" s="5">
        <f t="shared" si="26"/>
        <v>0.41262115579183051</v>
      </c>
      <c r="H88" s="5">
        <f t="shared" si="27"/>
        <v>0.30347043002486146</v>
      </c>
      <c r="I88" s="5">
        <v>13.3987</v>
      </c>
      <c r="J88" s="5">
        <v>35.518900000000002</v>
      </c>
      <c r="K88" s="5">
        <f t="shared" si="28"/>
        <v>0.30035261231251359</v>
      </c>
      <c r="L88" s="5">
        <f t="shared" si="29"/>
        <v>0.4375757650421328</v>
      </c>
      <c r="M88" s="5">
        <v>13.3987</v>
      </c>
      <c r="N88" s="5">
        <v>32.301400000000001</v>
      </c>
      <c r="O88" s="5">
        <f t="shared" si="30"/>
        <v>0.26234512304005264</v>
      </c>
      <c r="P88" s="5">
        <f t="shared" si="31"/>
        <v>0.40378112761305696</v>
      </c>
      <c r="Q88" s="5">
        <v>15.713900000000001</v>
      </c>
      <c r="R88" s="5">
        <v>12.105</v>
      </c>
      <c r="S88" s="5">
        <f t="shared" si="32"/>
        <v>0.49707711482130545</v>
      </c>
      <c r="T88" s="5">
        <f t="shared" si="33"/>
        <v>0.20177892164543584</v>
      </c>
      <c r="U88" s="5">
        <v>15.713900000000001</v>
      </c>
      <c r="V88" s="5">
        <v>21.1799</v>
      </c>
      <c r="W88" s="5">
        <f t="shared" si="34"/>
        <v>0.43814513475683542</v>
      </c>
      <c r="X88" s="5">
        <f t="shared" si="35"/>
        <v>0.39730141400953678</v>
      </c>
      <c r="Y88" s="5">
        <v>17.6431</v>
      </c>
      <c r="Z88" s="5">
        <v>11.5214</v>
      </c>
      <c r="AA88" s="5">
        <f t="shared" si="36"/>
        <v>0.43589578881051505</v>
      </c>
      <c r="AB88" s="5">
        <f t="shared" si="37"/>
        <v>0.41035157015197549</v>
      </c>
      <c r="AC88" s="5">
        <v>17.6431</v>
      </c>
      <c r="AD88" s="5">
        <v>2.9316</v>
      </c>
      <c r="AE88" s="5">
        <f t="shared" si="38"/>
        <v>0.4885039012531634</v>
      </c>
      <c r="AF88" s="5">
        <f t="shared" si="39"/>
        <v>7.1252360617248239E-2</v>
      </c>
    </row>
    <row r="89" spans="1:32" ht="20" customHeight="1" x14ac:dyDescent="0.15">
      <c r="A89" s="25">
        <v>13.9468</v>
      </c>
      <c r="B89" s="4">
        <v>10.024100000000001</v>
      </c>
      <c r="C89" s="5">
        <f t="shared" si="24"/>
        <v>0.33858359471348526</v>
      </c>
      <c r="D89" s="5">
        <f t="shared" si="25"/>
        <v>0.29969564333464882</v>
      </c>
      <c r="E89" s="5">
        <v>13.9468</v>
      </c>
      <c r="F89" s="5">
        <v>11.358000000000001</v>
      </c>
      <c r="G89" s="5">
        <f t="shared" si="26"/>
        <v>0.41747636751138967</v>
      </c>
      <c r="H89" s="5">
        <f t="shared" si="27"/>
        <v>0.26867387514400004</v>
      </c>
      <c r="I89" s="5">
        <v>13.5564</v>
      </c>
      <c r="J89" s="5">
        <v>29.2041</v>
      </c>
      <c r="K89" s="5">
        <f t="shared" si="28"/>
        <v>0.30388770205716664</v>
      </c>
      <c r="L89" s="5">
        <f t="shared" si="29"/>
        <v>0.35978046617060072</v>
      </c>
      <c r="M89" s="5">
        <v>13.5564</v>
      </c>
      <c r="N89" s="5">
        <v>29.170100000000001</v>
      </c>
      <c r="O89" s="5">
        <f t="shared" si="30"/>
        <v>0.26543287229210066</v>
      </c>
      <c r="P89" s="5">
        <f t="shared" si="31"/>
        <v>0.36463855655128363</v>
      </c>
      <c r="Q89" s="5">
        <v>15.8987</v>
      </c>
      <c r="R89" s="5">
        <v>10.5291</v>
      </c>
      <c r="S89" s="5">
        <f t="shared" si="32"/>
        <v>0.50292288517869455</v>
      </c>
      <c r="T89" s="5">
        <f t="shared" si="33"/>
        <v>0.17551015645575865</v>
      </c>
      <c r="U89" s="5">
        <v>15.8987</v>
      </c>
      <c r="V89" s="5">
        <v>20.0122</v>
      </c>
      <c r="W89" s="5">
        <f t="shared" si="34"/>
        <v>0.44329784801726491</v>
      </c>
      <c r="X89" s="5">
        <f t="shared" si="35"/>
        <v>0.37539720949776212</v>
      </c>
      <c r="Y89" s="5">
        <v>17.8507</v>
      </c>
      <c r="Z89" s="5">
        <v>12.615399999999999</v>
      </c>
      <c r="AA89" s="5">
        <f t="shared" si="36"/>
        <v>0.44102481748218059</v>
      </c>
      <c r="AB89" s="5">
        <f t="shared" si="37"/>
        <v>0.44931598573916637</v>
      </c>
      <c r="AC89" s="5">
        <v>17.8507</v>
      </c>
      <c r="AD89" s="5">
        <v>4.8851000000000004</v>
      </c>
      <c r="AE89" s="5">
        <f t="shared" si="38"/>
        <v>0.49425195062658173</v>
      </c>
      <c r="AF89" s="5">
        <f t="shared" si="39"/>
        <v>0.11873205991653685</v>
      </c>
    </row>
    <row r="90" spans="1:32" ht="20" customHeight="1" x14ac:dyDescent="0.15">
      <c r="A90" s="25">
        <v>14.1089</v>
      </c>
      <c r="B90" s="4">
        <v>9.1614000000000004</v>
      </c>
      <c r="C90" s="5">
        <f t="shared" si="24"/>
        <v>0.34251886306916945</v>
      </c>
      <c r="D90" s="5">
        <f t="shared" si="25"/>
        <v>0.27390306030925987</v>
      </c>
      <c r="E90" s="5">
        <v>14.1089</v>
      </c>
      <c r="F90" s="5">
        <v>11.9863</v>
      </c>
      <c r="G90" s="5">
        <f t="shared" si="26"/>
        <v>0.42232858588216982</v>
      </c>
      <c r="H90" s="5">
        <f t="shared" si="27"/>
        <v>0.28353633294933328</v>
      </c>
      <c r="I90" s="5">
        <v>13.714</v>
      </c>
      <c r="J90" s="5">
        <v>31.481400000000001</v>
      </c>
      <c r="K90" s="5">
        <f t="shared" si="28"/>
        <v>0.30742055014694047</v>
      </c>
      <c r="L90" s="5">
        <f t="shared" si="29"/>
        <v>0.38783570689400287</v>
      </c>
      <c r="M90" s="5">
        <v>13.714</v>
      </c>
      <c r="N90" s="5">
        <v>35.012300000000003</v>
      </c>
      <c r="O90" s="5">
        <f t="shared" si="30"/>
        <v>0.26851866355476889</v>
      </c>
      <c r="P90" s="5">
        <f t="shared" si="31"/>
        <v>0.43766852131259437</v>
      </c>
      <c r="Q90" s="5">
        <v>16.083600000000001</v>
      </c>
      <c r="R90" s="5">
        <v>13.782999999999999</v>
      </c>
      <c r="S90" s="5">
        <f t="shared" si="32"/>
        <v>0.50877181883173161</v>
      </c>
      <c r="T90" s="5">
        <f t="shared" si="33"/>
        <v>0.22974959744230006</v>
      </c>
      <c r="U90" s="5">
        <v>16.083600000000001</v>
      </c>
      <c r="V90" s="5">
        <v>15.027200000000001</v>
      </c>
      <c r="W90" s="5">
        <f t="shared" si="34"/>
        <v>0.44845334954244576</v>
      </c>
      <c r="X90" s="5">
        <f t="shared" si="35"/>
        <v>0.28188649656533371</v>
      </c>
      <c r="Y90" s="5">
        <v>18.058299999999999</v>
      </c>
      <c r="Z90" s="5">
        <v>11.615399999999999</v>
      </c>
      <c r="AA90" s="5">
        <f t="shared" si="36"/>
        <v>0.44615384615384618</v>
      </c>
      <c r="AB90" s="5">
        <f t="shared" si="37"/>
        <v>0.41369951810919298</v>
      </c>
      <c r="AC90" s="5">
        <v>18.058299999999999</v>
      </c>
      <c r="AD90" s="5">
        <v>5</v>
      </c>
      <c r="AE90" s="5">
        <f t="shared" si="38"/>
        <v>0.5</v>
      </c>
      <c r="AF90" s="5">
        <f t="shared" si="39"/>
        <v>0.12152469746426565</v>
      </c>
    </row>
    <row r="91" spans="1:32" ht="20" customHeight="1" x14ac:dyDescent="0.15">
      <c r="A91" s="25">
        <v>14.271100000000001</v>
      </c>
      <c r="B91" s="4">
        <v>9.8306000000000004</v>
      </c>
      <c r="C91" s="5">
        <f t="shared" si="24"/>
        <v>0.34645655910428341</v>
      </c>
      <c r="D91" s="5">
        <f t="shared" si="25"/>
        <v>0.29391047489207001</v>
      </c>
      <c r="E91" s="5">
        <v>14.271100000000001</v>
      </c>
      <c r="F91" s="5">
        <v>13.4255</v>
      </c>
      <c r="G91" s="5">
        <f t="shared" si="26"/>
        <v>0.42718379760172892</v>
      </c>
      <c r="H91" s="5">
        <f t="shared" si="27"/>
        <v>0.31758065775187289</v>
      </c>
      <c r="I91" s="5">
        <v>13.871600000000001</v>
      </c>
      <c r="J91" s="5">
        <v>29.230799999999999</v>
      </c>
      <c r="K91" s="5">
        <f t="shared" si="28"/>
        <v>0.31095339823671425</v>
      </c>
      <c r="L91" s="5">
        <f t="shared" si="29"/>
        <v>0.36010939732912828</v>
      </c>
      <c r="M91" s="5">
        <v>13.871600000000001</v>
      </c>
      <c r="N91" s="5">
        <v>37.030200000000001</v>
      </c>
      <c r="O91" s="5">
        <f t="shared" si="30"/>
        <v>0.27160445481743706</v>
      </c>
      <c r="P91" s="5">
        <f t="shared" si="31"/>
        <v>0.46289312264288923</v>
      </c>
      <c r="Q91" s="5">
        <v>16.2685</v>
      </c>
      <c r="R91" s="5">
        <v>15.135999999999999</v>
      </c>
      <c r="S91" s="5">
        <f t="shared" si="32"/>
        <v>0.51462075248476868</v>
      </c>
      <c r="T91" s="5">
        <f t="shared" si="33"/>
        <v>0.25230283007231036</v>
      </c>
      <c r="U91" s="5">
        <v>16.2685</v>
      </c>
      <c r="V91" s="5">
        <v>18.420100000000001</v>
      </c>
      <c r="W91" s="5">
        <f t="shared" si="34"/>
        <v>0.4536088510676265</v>
      </c>
      <c r="X91" s="5">
        <f t="shared" si="35"/>
        <v>0.34553193245468911</v>
      </c>
      <c r="Y91" s="5">
        <v>18.265799999999999</v>
      </c>
      <c r="Z91" s="5">
        <v>9.1538000000000004</v>
      </c>
      <c r="AA91" s="5">
        <f t="shared" si="36"/>
        <v>0.45128040419513038</v>
      </c>
      <c r="AB91" s="5">
        <f t="shared" si="37"/>
        <v>0.32602602139125048</v>
      </c>
      <c r="AC91" s="5">
        <v>18.265799999999999</v>
      </c>
      <c r="AD91" s="5">
        <v>6.8368000000000002</v>
      </c>
      <c r="AE91" s="5">
        <f t="shared" si="38"/>
        <v>0.5057452805635082</v>
      </c>
      <c r="AF91" s="5">
        <f t="shared" si="39"/>
        <v>0.1661680103247383</v>
      </c>
    </row>
    <row r="92" spans="1:32" ht="20" customHeight="1" x14ac:dyDescent="0.15">
      <c r="A92" s="25">
        <v>14.433299999999999</v>
      </c>
      <c r="B92" s="4">
        <v>14.3217</v>
      </c>
      <c r="C92" s="5">
        <f t="shared" si="24"/>
        <v>0.35039425513939731</v>
      </c>
      <c r="D92" s="5">
        <f t="shared" si="25"/>
        <v>0.42818318803142824</v>
      </c>
      <c r="E92" s="5">
        <v>14.433299999999999</v>
      </c>
      <c r="F92" s="5">
        <v>11.3276</v>
      </c>
      <c r="G92" s="5">
        <f t="shared" si="26"/>
        <v>0.43203900932128803</v>
      </c>
      <c r="H92" s="5">
        <f t="shared" si="27"/>
        <v>0.2679547621131515</v>
      </c>
      <c r="I92" s="5">
        <v>14.029299999999999</v>
      </c>
      <c r="J92" s="5">
        <v>29.585999999999999</v>
      </c>
      <c r="K92" s="5">
        <f t="shared" si="28"/>
        <v>0.3144884879813673</v>
      </c>
      <c r="L92" s="5">
        <f t="shared" si="29"/>
        <v>0.3644852904942591</v>
      </c>
      <c r="M92" s="5">
        <v>14.029299999999999</v>
      </c>
      <c r="N92" s="5">
        <v>25.758900000000001</v>
      </c>
      <c r="O92" s="5">
        <f t="shared" si="30"/>
        <v>0.27469220406948508</v>
      </c>
      <c r="P92" s="5">
        <f t="shared" si="31"/>
        <v>0.32199711740271236</v>
      </c>
      <c r="Q92" s="5">
        <v>16.453299999999999</v>
      </c>
      <c r="R92" s="5">
        <v>15.707599999999999</v>
      </c>
      <c r="S92" s="5">
        <f t="shared" si="32"/>
        <v>0.52046652284215777</v>
      </c>
      <c r="T92" s="5">
        <f t="shared" si="33"/>
        <v>0.26183086242361403</v>
      </c>
      <c r="U92" s="5">
        <v>16.453299999999999</v>
      </c>
      <c r="V92" s="5">
        <v>19.665199999999999</v>
      </c>
      <c r="W92" s="5">
        <f t="shared" si="34"/>
        <v>0.45876156432805598</v>
      </c>
      <c r="X92" s="5">
        <f t="shared" si="35"/>
        <v>0.36888803850728014</v>
      </c>
      <c r="Y92" s="5">
        <v>18.473400000000002</v>
      </c>
      <c r="Z92" s="5">
        <v>7.2991000000000001</v>
      </c>
      <c r="AA92" s="5">
        <f t="shared" si="36"/>
        <v>0.45640943286679603</v>
      </c>
      <c r="AB92" s="5">
        <f t="shared" si="37"/>
        <v>0.25996815887793884</v>
      </c>
      <c r="AC92" s="5">
        <v>18.473400000000002</v>
      </c>
      <c r="AD92" s="5">
        <v>11.537699999999999</v>
      </c>
      <c r="AE92" s="5">
        <f t="shared" si="38"/>
        <v>0.51149332993692653</v>
      </c>
      <c r="AF92" s="5">
        <f t="shared" si="39"/>
        <v>0.28042310038669155</v>
      </c>
    </row>
    <row r="93" spans="1:32" ht="20" customHeight="1" x14ac:dyDescent="0.15">
      <c r="A93" s="25">
        <v>14.5954</v>
      </c>
      <c r="B93" s="4">
        <v>14.4917</v>
      </c>
      <c r="C93" s="5">
        <f t="shared" si="24"/>
        <v>0.35432952349508151</v>
      </c>
      <c r="D93" s="5">
        <f t="shared" si="25"/>
        <v>0.4332657649577249</v>
      </c>
      <c r="E93" s="5">
        <v>14.5954</v>
      </c>
      <c r="F93" s="5">
        <v>17.869800000000001</v>
      </c>
      <c r="G93" s="5">
        <f t="shared" si="26"/>
        <v>0.43689122769206817</v>
      </c>
      <c r="H93" s="5">
        <f t="shared" si="27"/>
        <v>0.42271072495582429</v>
      </c>
      <c r="I93" s="5">
        <v>14.1869</v>
      </c>
      <c r="J93" s="5">
        <v>27.226800000000001</v>
      </c>
      <c r="K93" s="5">
        <f t="shared" si="28"/>
        <v>0.31802133607114114</v>
      </c>
      <c r="L93" s="5">
        <f t="shared" si="29"/>
        <v>0.33542108116099151</v>
      </c>
      <c r="M93" s="5">
        <v>14.1869</v>
      </c>
      <c r="N93" s="5">
        <v>28.666699999999999</v>
      </c>
      <c r="O93" s="5">
        <f t="shared" si="30"/>
        <v>0.2777779953321533</v>
      </c>
      <c r="P93" s="5">
        <f t="shared" si="31"/>
        <v>0.3583458441722408</v>
      </c>
      <c r="Q93" s="5">
        <v>16.638200000000001</v>
      </c>
      <c r="R93" s="5">
        <v>14.6648</v>
      </c>
      <c r="S93" s="5">
        <f t="shared" si="32"/>
        <v>0.52631545649519496</v>
      </c>
      <c r="T93" s="5">
        <f t="shared" si="33"/>
        <v>0.2444483709331671</v>
      </c>
      <c r="U93" s="5">
        <v>16.638200000000001</v>
      </c>
      <c r="V93" s="5">
        <v>16.1004</v>
      </c>
      <c r="W93" s="5">
        <f t="shared" si="34"/>
        <v>0.46391706585323689</v>
      </c>
      <c r="X93" s="5">
        <f t="shared" si="35"/>
        <v>0.30201803059122784</v>
      </c>
      <c r="Y93" s="5">
        <v>18.681000000000001</v>
      </c>
      <c r="Z93" s="5">
        <v>10.307700000000001</v>
      </c>
      <c r="AA93" s="5">
        <f t="shared" si="36"/>
        <v>0.46153846153846162</v>
      </c>
      <c r="AB93" s="5">
        <f t="shared" si="37"/>
        <v>0.36712386338947678</v>
      </c>
      <c r="AC93" s="5">
        <v>18.681000000000001</v>
      </c>
      <c r="AD93" s="5">
        <v>12.0725</v>
      </c>
      <c r="AE93" s="5">
        <f t="shared" si="38"/>
        <v>0.51724137931034486</v>
      </c>
      <c r="AF93" s="5">
        <f t="shared" si="39"/>
        <v>0.29342138202746942</v>
      </c>
    </row>
    <row r="94" spans="1:32" ht="20" customHeight="1" x14ac:dyDescent="0.15">
      <c r="A94" s="25">
        <v>14.7576</v>
      </c>
      <c r="B94" s="4">
        <v>11.2592</v>
      </c>
      <c r="C94" s="5">
        <f t="shared" si="24"/>
        <v>0.35826721953019547</v>
      </c>
      <c r="D94" s="5">
        <f t="shared" si="25"/>
        <v>0.33662205957976055</v>
      </c>
      <c r="E94" s="5">
        <v>14.7576</v>
      </c>
      <c r="F94" s="5">
        <v>16.546500000000002</v>
      </c>
      <c r="G94" s="5">
        <f t="shared" si="26"/>
        <v>0.44174643941162733</v>
      </c>
      <c r="H94" s="5">
        <f t="shared" si="27"/>
        <v>0.39140801858339469</v>
      </c>
      <c r="I94" s="5">
        <v>14.3445</v>
      </c>
      <c r="J94" s="5">
        <v>28.441800000000001</v>
      </c>
      <c r="K94" s="5">
        <f t="shared" si="28"/>
        <v>0.32155418416091491</v>
      </c>
      <c r="L94" s="5">
        <f t="shared" si="29"/>
        <v>0.35038929680185288</v>
      </c>
      <c r="M94" s="5">
        <v>14.3445</v>
      </c>
      <c r="N94" s="5">
        <v>17.297000000000001</v>
      </c>
      <c r="O94" s="5">
        <f t="shared" si="30"/>
        <v>0.28086378659482153</v>
      </c>
      <c r="P94" s="5">
        <f t="shared" si="31"/>
        <v>0.21621979741816288</v>
      </c>
      <c r="Q94" s="5">
        <v>16.8231</v>
      </c>
      <c r="R94" s="5">
        <v>23.137599999999999</v>
      </c>
      <c r="S94" s="5">
        <f t="shared" si="32"/>
        <v>0.53216439014823202</v>
      </c>
      <c r="T94" s="5">
        <f t="shared" si="33"/>
        <v>0.38568194774584358</v>
      </c>
      <c r="U94" s="5">
        <v>16.8231</v>
      </c>
      <c r="V94" s="5">
        <v>23.561299999999999</v>
      </c>
      <c r="W94" s="5">
        <f t="shared" si="34"/>
        <v>0.46907256737841768</v>
      </c>
      <c r="X94" s="5">
        <f t="shared" si="35"/>
        <v>0.44197271025372636</v>
      </c>
      <c r="Y94" s="5">
        <v>18.888500000000001</v>
      </c>
      <c r="Z94" s="5">
        <v>11.6</v>
      </c>
      <c r="AA94" s="5">
        <f t="shared" si="36"/>
        <v>0.46666501957974582</v>
      </c>
      <c r="AB94" s="5">
        <f t="shared" si="37"/>
        <v>0.41315102450769137</v>
      </c>
      <c r="AC94" s="5">
        <v>18.888500000000001</v>
      </c>
      <c r="AD94" s="5">
        <v>18.0351</v>
      </c>
      <c r="AE94" s="5">
        <f t="shared" si="38"/>
        <v>0.52298665987385307</v>
      </c>
      <c r="AF94" s="5">
        <f t="shared" si="39"/>
        <v>0.43834201424755548</v>
      </c>
    </row>
    <row r="95" spans="1:32" ht="20" customHeight="1" x14ac:dyDescent="0.15">
      <c r="A95" s="25">
        <v>14.9198</v>
      </c>
      <c r="B95" s="4">
        <v>17.361499999999999</v>
      </c>
      <c r="C95" s="5">
        <f t="shared" si="24"/>
        <v>0.36220491556530943</v>
      </c>
      <c r="D95" s="5">
        <f t="shared" si="25"/>
        <v>0.51906564297587865</v>
      </c>
      <c r="E95" s="5">
        <v>14.9198</v>
      </c>
      <c r="F95" s="5">
        <v>12.6904</v>
      </c>
      <c r="G95" s="5">
        <f t="shared" si="26"/>
        <v>0.44660165113118649</v>
      </c>
      <c r="H95" s="5">
        <f t="shared" si="27"/>
        <v>0.30019184232500601</v>
      </c>
      <c r="I95" s="5">
        <v>14.5022</v>
      </c>
      <c r="J95" s="5">
        <v>24.912800000000001</v>
      </c>
      <c r="K95" s="5">
        <f t="shared" si="28"/>
        <v>0.32508927390556802</v>
      </c>
      <c r="L95" s="5">
        <f t="shared" si="29"/>
        <v>0.30691371408860202</v>
      </c>
      <c r="M95" s="5">
        <v>14.5022</v>
      </c>
      <c r="N95" s="5">
        <v>20.307300000000001</v>
      </c>
      <c r="O95" s="5">
        <f t="shared" si="30"/>
        <v>0.28395153584686955</v>
      </c>
      <c r="P95" s="5">
        <f t="shared" si="31"/>
        <v>0.25384981743133833</v>
      </c>
      <c r="Q95" s="5">
        <v>17.007999999999999</v>
      </c>
      <c r="R95" s="5">
        <v>18.967099999999999</v>
      </c>
      <c r="S95" s="5">
        <f t="shared" si="32"/>
        <v>0.53801332380126909</v>
      </c>
      <c r="T95" s="5">
        <f t="shared" si="33"/>
        <v>0.31616365012318431</v>
      </c>
      <c r="U95" s="5">
        <v>17.007999999999999</v>
      </c>
      <c r="V95" s="5">
        <v>22.209499999999998</v>
      </c>
      <c r="W95" s="5">
        <f t="shared" si="34"/>
        <v>0.47422806890359848</v>
      </c>
      <c r="X95" s="5">
        <f t="shared" si="35"/>
        <v>0.41661508101760664</v>
      </c>
      <c r="Y95" s="5">
        <v>19.0961</v>
      </c>
      <c r="Z95" s="5">
        <v>12.8222</v>
      </c>
      <c r="AA95" s="5">
        <f t="shared" si="36"/>
        <v>0.47179404825141136</v>
      </c>
      <c r="AB95" s="5">
        <f t="shared" si="37"/>
        <v>0.45668147124504488</v>
      </c>
      <c r="AC95" s="5">
        <v>19.0961</v>
      </c>
      <c r="AD95" s="5">
        <v>14.3917</v>
      </c>
      <c r="AE95" s="5">
        <f t="shared" si="38"/>
        <v>0.52873470924727139</v>
      </c>
      <c r="AF95" s="5">
        <f t="shared" si="39"/>
        <v>0.3497893976992944</v>
      </c>
    </row>
    <row r="96" spans="1:32" ht="20" customHeight="1" x14ac:dyDescent="0.15">
      <c r="A96" s="25">
        <v>15.082000000000001</v>
      </c>
      <c r="B96" s="4">
        <v>17.7803</v>
      </c>
      <c r="C96" s="5">
        <f t="shared" si="24"/>
        <v>0.36614261160042338</v>
      </c>
      <c r="D96" s="5">
        <f t="shared" si="25"/>
        <v>0.53158672072136715</v>
      </c>
      <c r="E96" s="5">
        <v>15.082000000000001</v>
      </c>
      <c r="F96" s="5">
        <v>9.9939</v>
      </c>
      <c r="G96" s="5">
        <f t="shared" si="26"/>
        <v>0.45145686285074565</v>
      </c>
      <c r="H96" s="5">
        <f t="shared" si="27"/>
        <v>0.2364060433880632</v>
      </c>
      <c r="I96" s="5">
        <v>14.659800000000001</v>
      </c>
      <c r="J96" s="5">
        <v>27.118200000000002</v>
      </c>
      <c r="K96" s="5">
        <f t="shared" si="28"/>
        <v>0.32862212199534185</v>
      </c>
      <c r="L96" s="5">
        <f t="shared" si="29"/>
        <v>0.33408318139259846</v>
      </c>
      <c r="M96" s="5">
        <v>14.659800000000001</v>
      </c>
      <c r="N96" s="5">
        <v>16.533999999999999</v>
      </c>
      <c r="O96" s="5">
        <f t="shared" si="30"/>
        <v>0.28703732710953778</v>
      </c>
      <c r="P96" s="5">
        <f t="shared" si="31"/>
        <v>0.20668197551667369</v>
      </c>
      <c r="Q96" s="5">
        <v>17.192799999999998</v>
      </c>
      <c r="R96" s="5">
        <v>17.368400000000001</v>
      </c>
      <c r="S96" s="5">
        <f t="shared" si="32"/>
        <v>0.54385909415865819</v>
      </c>
      <c r="T96" s="5">
        <f t="shared" si="33"/>
        <v>0.28951483045903248</v>
      </c>
      <c r="U96" s="5">
        <v>17.192799999999998</v>
      </c>
      <c r="V96" s="5">
        <v>22.645700000000001</v>
      </c>
      <c r="W96" s="5">
        <f t="shared" si="34"/>
        <v>0.47938078216402796</v>
      </c>
      <c r="X96" s="5">
        <f t="shared" si="35"/>
        <v>0.4247975028794172</v>
      </c>
      <c r="Y96" s="5">
        <v>19.303699999999999</v>
      </c>
      <c r="Z96" s="5">
        <v>16.2</v>
      </c>
      <c r="AA96" s="5">
        <f t="shared" si="36"/>
        <v>0.47692307692307695</v>
      </c>
      <c r="AB96" s="5">
        <f t="shared" si="37"/>
        <v>0.57698677560556899</v>
      </c>
      <c r="AC96" s="5">
        <v>19.303699999999999</v>
      </c>
      <c r="AD96" s="5">
        <v>15.9703</v>
      </c>
      <c r="AE96" s="5">
        <f t="shared" si="38"/>
        <v>0.53448275862068961</v>
      </c>
      <c r="AF96" s="5">
        <f t="shared" si="39"/>
        <v>0.38815717518271237</v>
      </c>
    </row>
    <row r="97" spans="1:32" ht="20" customHeight="1" x14ac:dyDescent="0.15">
      <c r="A97" s="25">
        <v>15.2441</v>
      </c>
      <c r="B97" s="4">
        <v>11.738</v>
      </c>
      <c r="C97" s="5">
        <f t="shared" si="24"/>
        <v>0.37007787995610752</v>
      </c>
      <c r="D97" s="5">
        <f t="shared" si="25"/>
        <v>0.35093698800511841</v>
      </c>
      <c r="E97" s="5">
        <v>15.2441</v>
      </c>
      <c r="F97" s="5">
        <v>9.7370999999999999</v>
      </c>
      <c r="G97" s="5">
        <f t="shared" si="26"/>
        <v>0.45630908122152575</v>
      </c>
      <c r="H97" s="5">
        <f t="shared" si="27"/>
        <v>0.23033143068010589</v>
      </c>
      <c r="I97" s="5">
        <v>14.817399999999999</v>
      </c>
      <c r="J97" s="5">
        <v>43.112499999999997</v>
      </c>
      <c r="K97" s="5">
        <f t="shared" si="28"/>
        <v>0.33215497008511558</v>
      </c>
      <c r="L97" s="5">
        <f t="shared" si="29"/>
        <v>0.5311252648696595</v>
      </c>
      <c r="M97" s="5">
        <v>14.817399999999999</v>
      </c>
      <c r="N97" s="5">
        <v>17.701000000000001</v>
      </c>
      <c r="O97" s="5">
        <f t="shared" si="30"/>
        <v>0.29012311837220595</v>
      </c>
      <c r="P97" s="5">
        <f t="shared" si="31"/>
        <v>0.22126996786141534</v>
      </c>
      <c r="Q97" s="5">
        <v>17.377700000000001</v>
      </c>
      <c r="R97" s="5">
        <v>12.7362</v>
      </c>
      <c r="S97" s="5">
        <f t="shared" si="32"/>
        <v>0.54970802781169537</v>
      </c>
      <c r="T97" s="5">
        <f t="shared" si="33"/>
        <v>0.21230042972826105</v>
      </c>
      <c r="U97" s="5">
        <v>17.377700000000001</v>
      </c>
      <c r="V97" s="5">
        <v>20.3187</v>
      </c>
      <c r="W97" s="5">
        <f t="shared" si="34"/>
        <v>0.48453628368920887</v>
      </c>
      <c r="X97" s="5">
        <f t="shared" si="35"/>
        <v>0.38114666456572388</v>
      </c>
      <c r="Y97" s="5">
        <v>19.511199999999999</v>
      </c>
      <c r="Z97" s="5">
        <v>12.5709</v>
      </c>
      <c r="AA97" s="5">
        <f t="shared" si="36"/>
        <v>0.48204963496436115</v>
      </c>
      <c r="AB97" s="5">
        <f t="shared" si="37"/>
        <v>0.44773105292963256</v>
      </c>
      <c r="AC97" s="5">
        <v>19.511199999999999</v>
      </c>
      <c r="AD97" s="5">
        <v>17.763500000000001</v>
      </c>
      <c r="AE97" s="5">
        <f t="shared" si="38"/>
        <v>0.54022803918419782</v>
      </c>
      <c r="AF97" s="5">
        <f t="shared" si="39"/>
        <v>0.43174079268129661</v>
      </c>
    </row>
    <row r="98" spans="1:32" ht="20" customHeight="1" x14ac:dyDescent="0.15">
      <c r="A98" s="25">
        <v>15.4063</v>
      </c>
      <c r="B98" s="4">
        <v>13.5847</v>
      </c>
      <c r="C98" s="5">
        <f t="shared" si="24"/>
        <v>0.37401557599122148</v>
      </c>
      <c r="D98" s="5">
        <f t="shared" si="25"/>
        <v>0.40614872218036568</v>
      </c>
      <c r="E98" s="5">
        <v>15.4063</v>
      </c>
      <c r="F98" s="5">
        <v>12.155200000000001</v>
      </c>
      <c r="G98" s="5">
        <f t="shared" si="26"/>
        <v>0.46116429294108485</v>
      </c>
      <c r="H98" s="5">
        <f t="shared" si="27"/>
        <v>0.28753166817664638</v>
      </c>
      <c r="I98" s="5">
        <v>14.975099999999999</v>
      </c>
      <c r="J98" s="5">
        <v>27.690300000000001</v>
      </c>
      <c r="K98" s="5">
        <f t="shared" si="28"/>
        <v>0.33569005982976868</v>
      </c>
      <c r="L98" s="5">
        <f t="shared" si="29"/>
        <v>0.34113117823880157</v>
      </c>
      <c r="M98" s="5">
        <v>14.975099999999999</v>
      </c>
      <c r="N98" s="5">
        <v>17.264399999999998</v>
      </c>
      <c r="O98" s="5">
        <f t="shared" si="30"/>
        <v>0.29321086762425397</v>
      </c>
      <c r="P98" s="5">
        <f t="shared" si="31"/>
        <v>0.21581228366457367</v>
      </c>
      <c r="Q98" s="5">
        <v>17.5626</v>
      </c>
      <c r="R98" s="5">
        <v>16</v>
      </c>
      <c r="S98" s="5">
        <f t="shared" si="32"/>
        <v>0.55555696146473244</v>
      </c>
      <c r="T98" s="5">
        <f t="shared" si="33"/>
        <v>0.26670489436819278</v>
      </c>
      <c r="U98" s="5">
        <v>17.5626</v>
      </c>
      <c r="V98" s="5">
        <v>20.7545</v>
      </c>
      <c r="W98" s="5">
        <f t="shared" si="34"/>
        <v>0.48969178521438961</v>
      </c>
      <c r="X98" s="5">
        <f t="shared" si="35"/>
        <v>0.38932158306039838</v>
      </c>
      <c r="Y98" s="5">
        <v>19.718800000000002</v>
      </c>
      <c r="Z98" s="5">
        <v>14.2393</v>
      </c>
      <c r="AA98" s="5">
        <f t="shared" si="36"/>
        <v>0.4871786636360268</v>
      </c>
      <c r="AB98" s="5">
        <f t="shared" si="37"/>
        <v>0.50715356752348018</v>
      </c>
      <c r="AC98" s="5">
        <v>19.718800000000002</v>
      </c>
      <c r="AD98" s="5">
        <v>19.0458</v>
      </c>
      <c r="AE98" s="5">
        <f t="shared" si="38"/>
        <v>0.54597608855761626</v>
      </c>
      <c r="AF98" s="5">
        <f t="shared" si="39"/>
        <v>0.46290701659298217</v>
      </c>
    </row>
    <row r="99" spans="1:32" ht="20" customHeight="1" x14ac:dyDescent="0.15">
      <c r="A99" s="25">
        <v>15.5685</v>
      </c>
      <c r="B99" s="4">
        <v>16.654499999999999</v>
      </c>
      <c r="C99" s="5">
        <f t="shared" si="24"/>
        <v>0.37795327202633544</v>
      </c>
      <c r="D99" s="5">
        <f t="shared" si="25"/>
        <v>0.49792810246475078</v>
      </c>
      <c r="E99" s="5">
        <v>15.5685</v>
      </c>
      <c r="F99" s="5">
        <v>12.835699999999999</v>
      </c>
      <c r="G99" s="5">
        <f t="shared" si="26"/>
        <v>0.46601950466064401</v>
      </c>
      <c r="H99" s="5">
        <f t="shared" si="27"/>
        <v>0.30362891875205505</v>
      </c>
      <c r="I99" s="5">
        <v>15.1327</v>
      </c>
      <c r="J99" s="5">
        <v>24.59</v>
      </c>
      <c r="K99" s="5">
        <f t="shared" si="28"/>
        <v>0.33922290791954252</v>
      </c>
      <c r="L99" s="5">
        <f t="shared" si="29"/>
        <v>0.3029369733405608</v>
      </c>
      <c r="M99" s="5">
        <v>15.1327</v>
      </c>
      <c r="N99" s="5">
        <v>14.469099999999999</v>
      </c>
      <c r="O99" s="5">
        <f t="shared" si="30"/>
        <v>0.29629665888692219</v>
      </c>
      <c r="P99" s="5">
        <f t="shared" si="31"/>
        <v>0.18086985435758457</v>
      </c>
      <c r="Q99" s="5">
        <v>17.747399999999999</v>
      </c>
      <c r="R99" s="5">
        <v>17.926100000000002</v>
      </c>
      <c r="S99" s="5">
        <f t="shared" ref="S99:S130" si="40">Q99/31.6126</f>
        <v>0.56140273182212153</v>
      </c>
      <c r="T99" s="5">
        <f t="shared" ref="T99:T130" si="41">R99/59.9914</f>
        <v>0.2988111629333538</v>
      </c>
      <c r="U99" s="5">
        <v>17.747399999999999</v>
      </c>
      <c r="V99" s="5">
        <v>18.855399999999999</v>
      </c>
      <c r="W99" s="5">
        <f t="shared" ref="W99:W130" si="42">U99/35.8646</f>
        <v>0.49484449847481909</v>
      </c>
      <c r="X99" s="5">
        <f t="shared" ref="X99:X130" si="43">V99/53.3094</f>
        <v>0.35369747174044353</v>
      </c>
      <c r="Y99" s="5">
        <v>19.926400000000001</v>
      </c>
      <c r="Z99" s="5">
        <v>15.0923</v>
      </c>
      <c r="AA99" s="5">
        <f t="shared" ref="AA99:AA130" si="44">Y99/40.4755</f>
        <v>0.49230769230769239</v>
      </c>
      <c r="AB99" s="5">
        <f t="shared" ref="AB99:AB130" si="45">Z99/28.0769</f>
        <v>0.53753441441184746</v>
      </c>
      <c r="AC99" s="5">
        <v>19.926400000000001</v>
      </c>
      <c r="AD99" s="5">
        <v>23.158100000000001</v>
      </c>
      <c r="AE99" s="5">
        <f t="shared" ref="AE99:AE130" si="46">AC99/36.1166</f>
        <v>0.55172413793103459</v>
      </c>
      <c r="AF99" s="5">
        <f t="shared" ref="AF99:AF130" si="47">AD99/41.1439</f>
        <v>0.56285621926944207</v>
      </c>
    </row>
    <row r="100" spans="1:32" ht="20" customHeight="1" x14ac:dyDescent="0.15">
      <c r="A100" s="25">
        <v>15.730700000000001</v>
      </c>
      <c r="B100" s="4">
        <v>10.8345</v>
      </c>
      <c r="C100" s="5">
        <f t="shared" si="24"/>
        <v>0.3818909680614494</v>
      </c>
      <c r="D100" s="5">
        <f t="shared" si="25"/>
        <v>0.32392458651741829</v>
      </c>
      <c r="E100" s="5">
        <v>15.730700000000001</v>
      </c>
      <c r="F100" s="5">
        <v>18.580500000000001</v>
      </c>
      <c r="G100" s="5">
        <f t="shared" si="26"/>
        <v>0.47087471638020317</v>
      </c>
      <c r="H100" s="5">
        <f t="shared" si="27"/>
        <v>0.43952235755529961</v>
      </c>
      <c r="I100" s="5">
        <v>15.2903</v>
      </c>
      <c r="J100" s="5">
        <v>25.619599999999998</v>
      </c>
      <c r="K100" s="5">
        <f t="shared" si="28"/>
        <v>0.34275575600931629</v>
      </c>
      <c r="L100" s="5">
        <f t="shared" si="29"/>
        <v>0.31562115015029812</v>
      </c>
      <c r="M100" s="5">
        <v>15.2903</v>
      </c>
      <c r="N100" s="5">
        <v>13.983499999999999</v>
      </c>
      <c r="O100" s="5">
        <f t="shared" si="30"/>
        <v>0.29938245014959036</v>
      </c>
      <c r="P100" s="5">
        <f t="shared" si="31"/>
        <v>0.17479964948817023</v>
      </c>
      <c r="Q100" s="5">
        <v>17.932300000000001</v>
      </c>
      <c r="R100" s="5">
        <v>21.152699999999999</v>
      </c>
      <c r="S100" s="5">
        <f t="shared" si="40"/>
        <v>0.56725166547515871</v>
      </c>
      <c r="T100" s="5">
        <f t="shared" si="41"/>
        <v>0.35259553869387944</v>
      </c>
      <c r="U100" s="5">
        <v>17.932300000000001</v>
      </c>
      <c r="V100" s="5">
        <v>13</v>
      </c>
      <c r="W100" s="5">
        <f t="shared" si="42"/>
        <v>0.5</v>
      </c>
      <c r="X100" s="5">
        <f t="shared" si="43"/>
        <v>0.24385943192007414</v>
      </c>
      <c r="Y100" s="5">
        <v>20.133900000000001</v>
      </c>
      <c r="Z100" s="5">
        <v>15.3009</v>
      </c>
      <c r="AA100" s="5">
        <f t="shared" si="44"/>
        <v>0.49743425034897659</v>
      </c>
      <c r="AB100" s="5">
        <f t="shared" si="45"/>
        <v>0.54496400955946001</v>
      </c>
      <c r="AC100" s="5">
        <v>20.133900000000001</v>
      </c>
      <c r="AD100" s="5">
        <v>13.627800000000001</v>
      </c>
      <c r="AE100" s="5">
        <f t="shared" si="46"/>
        <v>0.55746941849454268</v>
      </c>
      <c r="AF100" s="5">
        <f t="shared" si="47"/>
        <v>0.33122285442070393</v>
      </c>
    </row>
    <row r="101" spans="1:32" ht="20" customHeight="1" x14ac:dyDescent="0.15">
      <c r="A101" s="25">
        <v>15.892799999999999</v>
      </c>
      <c r="B101" s="4">
        <v>9.2617999999999991</v>
      </c>
      <c r="C101" s="5">
        <f t="shared" si="24"/>
        <v>0.38582623641713354</v>
      </c>
      <c r="D101" s="5">
        <f t="shared" si="25"/>
        <v>0.27690477044690798</v>
      </c>
      <c r="E101" s="5">
        <v>15.892799999999999</v>
      </c>
      <c r="F101" s="5">
        <v>17.6935</v>
      </c>
      <c r="G101" s="5">
        <f t="shared" si="26"/>
        <v>0.47572693475098327</v>
      </c>
      <c r="H101" s="5">
        <f t="shared" si="27"/>
        <v>0.41854034247758098</v>
      </c>
      <c r="I101" s="5">
        <v>15.448</v>
      </c>
      <c r="J101" s="5">
        <v>24.1052</v>
      </c>
      <c r="K101" s="5">
        <f t="shared" si="28"/>
        <v>0.3462908457539694</v>
      </c>
      <c r="L101" s="5">
        <f t="shared" si="29"/>
        <v>0.29696447050707142</v>
      </c>
      <c r="M101" s="5">
        <v>15.448</v>
      </c>
      <c r="N101" s="5">
        <v>17.104299999999999</v>
      </c>
      <c r="O101" s="5">
        <f t="shared" si="30"/>
        <v>0.30247019940163844</v>
      </c>
      <c r="P101" s="5">
        <f t="shared" si="31"/>
        <v>0.21381096612010655</v>
      </c>
      <c r="Q101" s="5">
        <v>18.1172</v>
      </c>
      <c r="R101" s="5">
        <v>22.884899999999998</v>
      </c>
      <c r="S101" s="5">
        <f t="shared" si="40"/>
        <v>0.57310059912819578</v>
      </c>
      <c r="T101" s="5">
        <f t="shared" si="41"/>
        <v>0.38146967732041592</v>
      </c>
      <c r="U101" s="5">
        <v>18.1172</v>
      </c>
      <c r="V101" s="5">
        <v>14.3293</v>
      </c>
      <c r="W101" s="5">
        <f t="shared" si="42"/>
        <v>0.50515550152518074</v>
      </c>
      <c r="X101" s="5">
        <f t="shared" si="43"/>
        <v>0.26879499675479374</v>
      </c>
      <c r="Y101" s="5">
        <v>20.3415</v>
      </c>
      <c r="Z101" s="5">
        <v>14.355600000000001</v>
      </c>
      <c r="AA101" s="5">
        <f t="shared" si="44"/>
        <v>0.50256327902064213</v>
      </c>
      <c r="AB101" s="5">
        <f t="shared" si="45"/>
        <v>0.51129576270884614</v>
      </c>
      <c r="AC101" s="5">
        <v>20.3415</v>
      </c>
      <c r="AD101" s="5">
        <v>14.378500000000001</v>
      </c>
      <c r="AE101" s="5">
        <f t="shared" si="46"/>
        <v>0.56321746786796101</v>
      </c>
      <c r="AF101" s="5">
        <f t="shared" si="47"/>
        <v>0.34946857249798874</v>
      </c>
    </row>
    <row r="102" spans="1:32" ht="20" customHeight="1" x14ac:dyDescent="0.15">
      <c r="A102" s="25">
        <v>16.055</v>
      </c>
      <c r="B102" s="4">
        <v>8.1445000000000007</v>
      </c>
      <c r="C102" s="5">
        <f t="shared" si="24"/>
        <v>0.38976393245224755</v>
      </c>
      <c r="D102" s="5">
        <f t="shared" si="25"/>
        <v>0.24350028103660654</v>
      </c>
      <c r="E102" s="5">
        <v>16.055</v>
      </c>
      <c r="F102" s="5">
        <v>17.810700000000001</v>
      </c>
      <c r="G102" s="5">
        <f t="shared" si="26"/>
        <v>0.48058214647054243</v>
      </c>
      <c r="H102" s="5">
        <f t="shared" si="27"/>
        <v>0.42131271245177337</v>
      </c>
      <c r="I102" s="5">
        <v>15.605600000000001</v>
      </c>
      <c r="J102" s="5">
        <v>29.152999999999999</v>
      </c>
      <c r="K102" s="5">
        <f t="shared" si="28"/>
        <v>0.34982369384374318</v>
      </c>
      <c r="L102" s="5">
        <f t="shared" si="29"/>
        <v>0.35915093874735132</v>
      </c>
      <c r="M102" s="5">
        <v>15.605600000000001</v>
      </c>
      <c r="N102" s="5">
        <v>12.777799999999999</v>
      </c>
      <c r="O102" s="5">
        <f t="shared" si="30"/>
        <v>0.30555599066430666</v>
      </c>
      <c r="P102" s="5">
        <f t="shared" si="31"/>
        <v>0.15972789081631505</v>
      </c>
      <c r="Q102" s="5">
        <v>18.302</v>
      </c>
      <c r="R102" s="5">
        <v>27.487500000000001</v>
      </c>
      <c r="S102" s="5">
        <f t="shared" si="40"/>
        <v>0.57894636948558487</v>
      </c>
      <c r="T102" s="5">
        <f t="shared" si="41"/>
        <v>0.45819067399660618</v>
      </c>
      <c r="U102" s="5">
        <v>18.302</v>
      </c>
      <c r="V102" s="5">
        <v>16.905000000000001</v>
      </c>
      <c r="W102" s="5">
        <f t="shared" si="42"/>
        <v>0.51030821478561028</v>
      </c>
      <c r="X102" s="5">
        <f t="shared" si="43"/>
        <v>0.31711105358529645</v>
      </c>
      <c r="Y102" s="5">
        <v>20.549099999999999</v>
      </c>
      <c r="Z102" s="5">
        <v>12.3385</v>
      </c>
      <c r="AA102" s="5">
        <f t="shared" si="44"/>
        <v>0.50769230769230766</v>
      </c>
      <c r="AB102" s="5">
        <f t="shared" si="45"/>
        <v>0.43945378585242673</v>
      </c>
      <c r="AC102" s="5">
        <v>20.549099999999999</v>
      </c>
      <c r="AD102" s="5">
        <v>14.7004</v>
      </c>
      <c r="AE102" s="5">
        <f t="shared" si="46"/>
        <v>0.56896551724137934</v>
      </c>
      <c r="AF102" s="5">
        <f t="shared" si="47"/>
        <v>0.35729233252073817</v>
      </c>
    </row>
    <row r="103" spans="1:32" ht="20" customHeight="1" x14ac:dyDescent="0.15">
      <c r="A103" s="25">
        <v>16.217199999999998</v>
      </c>
      <c r="B103" s="4">
        <v>8.7838999999999992</v>
      </c>
      <c r="C103" s="5">
        <f t="shared" si="24"/>
        <v>0.39370162848736145</v>
      </c>
      <c r="D103" s="5">
        <f t="shared" si="25"/>
        <v>0.26261674978174815</v>
      </c>
      <c r="E103" s="5">
        <v>16.217199999999998</v>
      </c>
      <c r="F103" s="5">
        <v>18.791599999999999</v>
      </c>
      <c r="G103" s="5">
        <f t="shared" si="26"/>
        <v>0.48543735819010153</v>
      </c>
      <c r="H103" s="5">
        <f t="shared" si="27"/>
        <v>0.44451593521359312</v>
      </c>
      <c r="I103" s="5">
        <v>15.763199999999999</v>
      </c>
      <c r="J103" s="5">
        <v>22.970400000000001</v>
      </c>
      <c r="K103" s="5">
        <f t="shared" si="28"/>
        <v>0.35335654193351695</v>
      </c>
      <c r="L103" s="5">
        <f t="shared" si="29"/>
        <v>0.28298428029369738</v>
      </c>
      <c r="M103" s="5">
        <v>15.763199999999999</v>
      </c>
      <c r="N103" s="5">
        <v>12.5761</v>
      </c>
      <c r="O103" s="5">
        <f t="shared" si="30"/>
        <v>0.30864178192697483</v>
      </c>
      <c r="P103" s="5">
        <f t="shared" si="31"/>
        <v>0.15720655572125561</v>
      </c>
      <c r="Q103" s="5">
        <v>18.486899999999999</v>
      </c>
      <c r="R103" s="5">
        <v>17.508199999999999</v>
      </c>
      <c r="S103" s="5">
        <f t="shared" si="40"/>
        <v>0.58479530313862194</v>
      </c>
      <c r="T103" s="5">
        <f t="shared" si="41"/>
        <v>0.2918451644735745</v>
      </c>
      <c r="U103" s="5">
        <v>18.486899999999999</v>
      </c>
      <c r="V103" s="5">
        <v>22.734000000000002</v>
      </c>
      <c r="W103" s="5">
        <f t="shared" si="42"/>
        <v>0.51546371631079102</v>
      </c>
      <c r="X103" s="5">
        <f t="shared" si="43"/>
        <v>0.42645387117468969</v>
      </c>
      <c r="Y103" s="5">
        <v>20.756599999999999</v>
      </c>
      <c r="Z103" s="5">
        <v>13.051299999999999</v>
      </c>
      <c r="AA103" s="5">
        <f t="shared" si="44"/>
        <v>0.51281886573359192</v>
      </c>
      <c r="AB103" s="5">
        <f t="shared" si="45"/>
        <v>0.46484120397907175</v>
      </c>
      <c r="AC103" s="5">
        <v>20.756599999999999</v>
      </c>
      <c r="AD103" s="5">
        <v>8.3903999999999996</v>
      </c>
      <c r="AE103" s="5">
        <f t="shared" si="46"/>
        <v>0.57471079780488754</v>
      </c>
      <c r="AF103" s="5">
        <f t="shared" si="47"/>
        <v>0.20392816432083491</v>
      </c>
    </row>
    <row r="104" spans="1:32" ht="20" customHeight="1" x14ac:dyDescent="0.15">
      <c r="A104" s="25">
        <v>16.379300000000001</v>
      </c>
      <c r="B104" s="4">
        <v>8.1785999999999994</v>
      </c>
      <c r="C104" s="5">
        <f t="shared" si="24"/>
        <v>0.39763689684304565</v>
      </c>
      <c r="D104" s="5">
        <f t="shared" si="25"/>
        <v>0.24451978617299894</v>
      </c>
      <c r="E104" s="5">
        <v>16.379300000000001</v>
      </c>
      <c r="F104" s="5">
        <v>20.572299999999998</v>
      </c>
      <c r="G104" s="5">
        <f t="shared" si="26"/>
        <v>0.49028957656088168</v>
      </c>
      <c r="H104" s="5">
        <f t="shared" si="27"/>
        <v>0.48663845409622397</v>
      </c>
      <c r="I104" s="5">
        <v>15.9209</v>
      </c>
      <c r="J104" s="5">
        <v>23.1615</v>
      </c>
      <c r="K104" s="5">
        <f t="shared" si="28"/>
        <v>0.35689163167817006</v>
      </c>
      <c r="L104" s="5">
        <f t="shared" si="29"/>
        <v>0.28533854038338347</v>
      </c>
      <c r="M104" s="5">
        <v>15.9209</v>
      </c>
      <c r="N104" s="5">
        <v>17.3978</v>
      </c>
      <c r="O104" s="5">
        <f t="shared" si="30"/>
        <v>0.31172953117902286</v>
      </c>
      <c r="P104" s="5">
        <f t="shared" si="31"/>
        <v>0.21747983994459816</v>
      </c>
      <c r="Q104" s="5">
        <v>18.671800000000001</v>
      </c>
      <c r="R104" s="5">
        <v>19.203399999999998</v>
      </c>
      <c r="S104" s="5">
        <f t="shared" si="40"/>
        <v>0.59064423679165901</v>
      </c>
      <c r="T104" s="5">
        <f t="shared" si="41"/>
        <v>0.32010254803188454</v>
      </c>
      <c r="U104" s="5">
        <v>18.671800000000001</v>
      </c>
      <c r="V104" s="5">
        <v>25.721399999999999</v>
      </c>
      <c r="W104" s="5">
        <f t="shared" si="42"/>
        <v>0.52061921783597198</v>
      </c>
      <c r="X104" s="5">
        <f t="shared" si="43"/>
        <v>0.48249276862992269</v>
      </c>
      <c r="Y104" s="5">
        <v>20.964200000000002</v>
      </c>
      <c r="Z104" s="5">
        <v>12.159000000000001</v>
      </c>
      <c r="AA104" s="5">
        <f t="shared" si="44"/>
        <v>0.51794789440525757</v>
      </c>
      <c r="AB104" s="5">
        <f t="shared" si="45"/>
        <v>0.43306062991284655</v>
      </c>
      <c r="AC104" s="5">
        <v>20.964200000000002</v>
      </c>
      <c r="AD104" s="5">
        <v>7.6885000000000003</v>
      </c>
      <c r="AE104" s="5">
        <f t="shared" si="46"/>
        <v>0.58045884717830587</v>
      </c>
      <c r="AF104" s="5">
        <f t="shared" si="47"/>
        <v>0.18686852729080131</v>
      </c>
    </row>
    <row r="105" spans="1:32" ht="20" customHeight="1" x14ac:dyDescent="0.15">
      <c r="A105" s="25">
        <v>16.541499999999999</v>
      </c>
      <c r="B105" s="4">
        <v>7.4016000000000002</v>
      </c>
      <c r="C105" s="5">
        <f t="shared" si="24"/>
        <v>0.40157459287815961</v>
      </c>
      <c r="D105" s="5">
        <f t="shared" si="25"/>
        <v>0.22128941986869013</v>
      </c>
      <c r="E105" s="5">
        <v>16.541499999999999</v>
      </c>
      <c r="F105" s="5">
        <v>20.7133</v>
      </c>
      <c r="G105" s="5">
        <f t="shared" si="26"/>
        <v>0.49514478828044078</v>
      </c>
      <c r="H105" s="5">
        <f t="shared" si="27"/>
        <v>0.48997381387746225</v>
      </c>
      <c r="I105" s="5">
        <v>16.078499999999998</v>
      </c>
      <c r="J105" s="5">
        <v>28.096699999999998</v>
      </c>
      <c r="K105" s="5">
        <f t="shared" si="28"/>
        <v>0.36042447976794384</v>
      </c>
      <c r="L105" s="5">
        <f t="shared" si="29"/>
        <v>0.34613783077908639</v>
      </c>
      <c r="M105" s="5">
        <v>16.078499999999998</v>
      </c>
      <c r="N105" s="5">
        <v>11.098800000000001</v>
      </c>
      <c r="O105" s="5">
        <f t="shared" si="30"/>
        <v>0.31481532244169103</v>
      </c>
      <c r="P105" s="5">
        <f t="shared" si="31"/>
        <v>0.1387396824642832</v>
      </c>
      <c r="Q105" s="5">
        <v>18.8566</v>
      </c>
      <c r="R105" s="5">
        <v>20.109000000000002</v>
      </c>
      <c r="S105" s="5">
        <f t="shared" si="40"/>
        <v>0.59649000714904821</v>
      </c>
      <c r="T105" s="5">
        <f t="shared" si="41"/>
        <v>0.33519804505312434</v>
      </c>
      <c r="U105" s="5">
        <v>18.8566</v>
      </c>
      <c r="V105" s="5">
        <v>24.6632</v>
      </c>
      <c r="W105" s="5">
        <f t="shared" si="42"/>
        <v>0.52577193109640141</v>
      </c>
      <c r="X105" s="5">
        <f t="shared" si="43"/>
        <v>0.46264261087162867</v>
      </c>
      <c r="Y105" s="5">
        <v>21.171800000000001</v>
      </c>
      <c r="Z105" s="5">
        <v>11.4308</v>
      </c>
      <c r="AA105" s="5">
        <f t="shared" si="44"/>
        <v>0.52307692307692311</v>
      </c>
      <c r="AB105" s="5">
        <f t="shared" si="45"/>
        <v>0.40712471818469986</v>
      </c>
      <c r="AC105" s="5">
        <v>21.171800000000001</v>
      </c>
      <c r="AD105" s="5">
        <v>10.5291</v>
      </c>
      <c r="AE105" s="5">
        <f t="shared" si="46"/>
        <v>0.5862068965517242</v>
      </c>
      <c r="AF105" s="5">
        <f t="shared" si="47"/>
        <v>0.25590913841419988</v>
      </c>
    </row>
    <row r="106" spans="1:32" ht="20" customHeight="1" x14ac:dyDescent="0.15">
      <c r="A106" s="25">
        <v>16.703700000000001</v>
      </c>
      <c r="B106" s="4">
        <v>8.7527000000000008</v>
      </c>
      <c r="C106" s="5">
        <f t="shared" si="24"/>
        <v>0.40551228891327362</v>
      </c>
      <c r="D106" s="5">
        <f t="shared" si="25"/>
        <v>0.2616839474282161</v>
      </c>
      <c r="E106" s="5">
        <v>16.703700000000001</v>
      </c>
      <c r="F106" s="5">
        <v>17</v>
      </c>
      <c r="G106" s="5">
        <f t="shared" si="26"/>
        <v>0.5</v>
      </c>
      <c r="H106" s="5">
        <f t="shared" si="27"/>
        <v>0.4021355764613489</v>
      </c>
      <c r="I106" s="5">
        <v>16.2361</v>
      </c>
      <c r="J106" s="5">
        <v>34.142600000000002</v>
      </c>
      <c r="K106" s="5">
        <f t="shared" si="28"/>
        <v>0.36395732785771767</v>
      </c>
      <c r="L106" s="5">
        <f t="shared" si="29"/>
        <v>0.42062041097915542</v>
      </c>
      <c r="M106" s="5">
        <v>16.2361</v>
      </c>
      <c r="N106" s="5">
        <v>10.027100000000001</v>
      </c>
      <c r="O106" s="5">
        <f t="shared" si="30"/>
        <v>0.31790111370435925</v>
      </c>
      <c r="P106" s="5">
        <f t="shared" si="31"/>
        <v>0.125342980325586</v>
      </c>
      <c r="Q106" s="5">
        <v>19.041499999999999</v>
      </c>
      <c r="R106" s="5">
        <v>17.9938</v>
      </c>
      <c r="S106" s="5">
        <f t="shared" si="40"/>
        <v>0.60233894080208517</v>
      </c>
      <c r="T106" s="5">
        <f t="shared" si="41"/>
        <v>0.29993965801764921</v>
      </c>
      <c r="U106" s="5">
        <v>19.041499999999999</v>
      </c>
      <c r="V106" s="5">
        <v>29.9222</v>
      </c>
      <c r="W106" s="5">
        <f t="shared" si="42"/>
        <v>0.53092743262158226</v>
      </c>
      <c r="X106" s="5">
        <f t="shared" si="43"/>
        <v>0.56129313029221872</v>
      </c>
      <c r="Y106" s="5">
        <v>21.379300000000001</v>
      </c>
      <c r="Z106" s="5">
        <v>12.326499999999999</v>
      </c>
      <c r="AA106" s="5">
        <f t="shared" si="44"/>
        <v>0.52820348111820736</v>
      </c>
      <c r="AB106" s="5">
        <f t="shared" si="45"/>
        <v>0.43902638824086704</v>
      </c>
      <c r="AC106" s="5">
        <v>21.379300000000001</v>
      </c>
      <c r="AD106" s="5">
        <v>8.9762000000000004</v>
      </c>
      <c r="AE106" s="5">
        <f t="shared" si="46"/>
        <v>0.5919521771152324</v>
      </c>
      <c r="AF106" s="5">
        <f t="shared" si="47"/>
        <v>0.21816599787574828</v>
      </c>
    </row>
    <row r="107" spans="1:32" ht="20" customHeight="1" x14ac:dyDescent="0.15">
      <c r="A107" s="25">
        <v>16.8659</v>
      </c>
      <c r="B107" s="4">
        <v>9.0780999999999992</v>
      </c>
      <c r="C107" s="5">
        <f t="shared" si="24"/>
        <v>0.40944998494838752</v>
      </c>
      <c r="D107" s="5">
        <f t="shared" si="25"/>
        <v>0.27141259761537445</v>
      </c>
      <c r="E107" s="5">
        <v>16.8659</v>
      </c>
      <c r="F107" s="5">
        <v>13.053000000000001</v>
      </c>
      <c r="G107" s="5">
        <f t="shared" si="26"/>
        <v>0.50485521171955905</v>
      </c>
      <c r="H107" s="5">
        <f t="shared" si="27"/>
        <v>0.30876915762058749</v>
      </c>
      <c r="I107" s="5">
        <v>16.393699999999999</v>
      </c>
      <c r="J107" s="5">
        <v>28.9055</v>
      </c>
      <c r="K107" s="5">
        <f t="shared" si="28"/>
        <v>0.36749017594749145</v>
      </c>
      <c r="L107" s="5">
        <f t="shared" si="29"/>
        <v>0.35610185778347214</v>
      </c>
      <c r="M107" s="5">
        <v>16.393699999999999</v>
      </c>
      <c r="N107" s="5">
        <v>12.360799999999999</v>
      </c>
      <c r="O107" s="5">
        <f t="shared" si="30"/>
        <v>0.32098690496702742</v>
      </c>
      <c r="P107" s="5">
        <f t="shared" si="31"/>
        <v>0.15451521488850248</v>
      </c>
      <c r="Q107" s="5">
        <v>19.226400000000002</v>
      </c>
      <c r="R107" s="5">
        <v>15.295199999999999</v>
      </c>
      <c r="S107" s="5">
        <f t="shared" si="40"/>
        <v>0.60818787445512235</v>
      </c>
      <c r="T107" s="5">
        <f t="shared" si="41"/>
        <v>0.25495654377127386</v>
      </c>
      <c r="U107" s="5">
        <v>19.226400000000002</v>
      </c>
      <c r="V107" s="5">
        <v>31.010899999999999</v>
      </c>
      <c r="W107" s="5">
        <f t="shared" si="42"/>
        <v>0.53608293414676311</v>
      </c>
      <c r="X107" s="5">
        <f t="shared" si="43"/>
        <v>0.58171541979463282</v>
      </c>
      <c r="Y107" s="5">
        <v>21.5869</v>
      </c>
      <c r="Z107" s="5">
        <v>9</v>
      </c>
      <c r="AA107" s="5">
        <f t="shared" si="44"/>
        <v>0.5333325097898729</v>
      </c>
      <c r="AB107" s="5">
        <f t="shared" si="45"/>
        <v>0.32054820866976058</v>
      </c>
      <c r="AC107" s="5">
        <v>21.5869</v>
      </c>
      <c r="AD107" s="5">
        <v>10.654500000000001</v>
      </c>
      <c r="AE107" s="5">
        <f t="shared" si="46"/>
        <v>0.59770022648865062</v>
      </c>
      <c r="AF107" s="5">
        <f t="shared" si="47"/>
        <v>0.25895697782660371</v>
      </c>
    </row>
    <row r="108" spans="1:32" ht="20" customHeight="1" x14ac:dyDescent="0.15">
      <c r="A108" s="25">
        <v>17.027999999999999</v>
      </c>
      <c r="B108" s="4">
        <v>9.2918000000000003</v>
      </c>
      <c r="C108" s="5">
        <f t="shared" si="24"/>
        <v>0.41338525330407166</v>
      </c>
      <c r="D108" s="5">
        <f t="shared" si="25"/>
        <v>0.27780169578684272</v>
      </c>
      <c r="E108" s="5">
        <v>17.027999999999999</v>
      </c>
      <c r="F108" s="5">
        <v>13.333500000000001</v>
      </c>
      <c r="G108" s="5">
        <f t="shared" si="26"/>
        <v>0.50970743009033914</v>
      </c>
      <c r="H108" s="5">
        <f t="shared" si="27"/>
        <v>0.31540439463219977</v>
      </c>
      <c r="I108" s="5">
        <v>16.551400000000001</v>
      </c>
      <c r="J108" s="5">
        <v>28.4587</v>
      </c>
      <c r="K108" s="5">
        <f t="shared" si="28"/>
        <v>0.37102526569214456</v>
      </c>
      <c r="L108" s="5">
        <f t="shared" si="29"/>
        <v>0.35059749667372986</v>
      </c>
      <c r="M108" s="5">
        <v>16.551400000000001</v>
      </c>
      <c r="N108" s="5">
        <v>12.043200000000001</v>
      </c>
      <c r="O108" s="5">
        <f t="shared" si="30"/>
        <v>0.32407465421907555</v>
      </c>
      <c r="P108" s="5">
        <f t="shared" si="31"/>
        <v>0.15054508089648028</v>
      </c>
      <c r="Q108" s="5">
        <v>19.411300000000001</v>
      </c>
      <c r="R108" s="5">
        <v>17.818999999999999</v>
      </c>
      <c r="S108" s="5">
        <f t="shared" si="40"/>
        <v>0.61403680810815942</v>
      </c>
      <c r="T108" s="5">
        <f t="shared" si="41"/>
        <v>0.2970259070466767</v>
      </c>
      <c r="U108" s="5">
        <v>19.411300000000001</v>
      </c>
      <c r="V108" s="5">
        <v>28.871099999999998</v>
      </c>
      <c r="W108" s="5">
        <f t="shared" si="42"/>
        <v>0.54123843567194385</v>
      </c>
      <c r="X108" s="5">
        <f t="shared" si="43"/>
        <v>0.54157615730058861</v>
      </c>
      <c r="Y108" s="5">
        <v>21.794499999999999</v>
      </c>
      <c r="Z108" s="5">
        <v>7.9230999999999998</v>
      </c>
      <c r="AA108" s="5">
        <f t="shared" si="44"/>
        <v>0.53846153846153844</v>
      </c>
      <c r="AB108" s="5">
        <f t="shared" si="45"/>
        <v>0.28219283467904221</v>
      </c>
      <c r="AC108" s="5">
        <v>21.794499999999999</v>
      </c>
      <c r="AD108" s="5">
        <v>19.790700000000001</v>
      </c>
      <c r="AE108" s="5">
        <f t="shared" si="46"/>
        <v>0.60344827586206895</v>
      </c>
      <c r="AF108" s="5">
        <f t="shared" si="47"/>
        <v>0.48101176602120849</v>
      </c>
    </row>
    <row r="109" spans="1:32" ht="20" customHeight="1" x14ac:dyDescent="0.15">
      <c r="A109" s="25">
        <v>17.190200000000001</v>
      </c>
      <c r="B109" s="4">
        <v>13.8544</v>
      </c>
      <c r="C109" s="5">
        <f t="shared" si="24"/>
        <v>0.41732294933918568</v>
      </c>
      <c r="D109" s="5">
        <f t="shared" si="25"/>
        <v>0.41421208098637868</v>
      </c>
      <c r="E109" s="5">
        <v>17.190200000000001</v>
      </c>
      <c r="F109" s="5">
        <v>13.7746</v>
      </c>
      <c r="G109" s="5">
        <f t="shared" si="26"/>
        <v>0.51456264180989841</v>
      </c>
      <c r="H109" s="5">
        <f t="shared" si="27"/>
        <v>0.32583863008967623</v>
      </c>
      <c r="I109" s="5">
        <v>16.709</v>
      </c>
      <c r="J109" s="5">
        <v>27.767499999999998</v>
      </c>
      <c r="K109" s="5">
        <f t="shared" si="28"/>
        <v>0.37455811378191833</v>
      </c>
      <c r="L109" s="5">
        <f t="shared" si="29"/>
        <v>0.34208224510915092</v>
      </c>
      <c r="M109" s="5">
        <v>16.709</v>
      </c>
      <c r="N109" s="5">
        <v>17.090499999999999</v>
      </c>
      <c r="O109" s="5">
        <f t="shared" si="30"/>
        <v>0.32716044548174367</v>
      </c>
      <c r="P109" s="5">
        <f t="shared" si="31"/>
        <v>0.21363846029803504</v>
      </c>
      <c r="Q109" s="5">
        <v>19.5961</v>
      </c>
      <c r="R109" s="5">
        <v>18.4863</v>
      </c>
      <c r="S109" s="5">
        <f t="shared" si="40"/>
        <v>0.61988257846554851</v>
      </c>
      <c r="T109" s="5">
        <f t="shared" si="41"/>
        <v>0.30814916804742015</v>
      </c>
      <c r="U109" s="5">
        <v>19.5961</v>
      </c>
      <c r="V109" s="5">
        <v>26.3337</v>
      </c>
      <c r="W109" s="5">
        <f t="shared" si="42"/>
        <v>0.54639114893237339</v>
      </c>
      <c r="X109" s="5">
        <f t="shared" si="43"/>
        <v>0.49397854787335821</v>
      </c>
      <c r="Y109" s="5">
        <v>22.001999999999999</v>
      </c>
      <c r="Z109" s="5">
        <v>9.7077000000000009</v>
      </c>
      <c r="AA109" s="5">
        <f t="shared" si="44"/>
        <v>0.54358809650282269</v>
      </c>
      <c r="AB109" s="5">
        <f t="shared" si="45"/>
        <v>0.34575398281149278</v>
      </c>
      <c r="AC109" s="5">
        <v>22.001999999999999</v>
      </c>
      <c r="AD109" s="5">
        <v>19.9178</v>
      </c>
      <c r="AE109" s="5">
        <f t="shared" si="46"/>
        <v>0.60919355642557715</v>
      </c>
      <c r="AF109" s="5">
        <f t="shared" si="47"/>
        <v>0.4841009238307501</v>
      </c>
    </row>
    <row r="110" spans="1:32" ht="20" customHeight="1" x14ac:dyDescent="0.15">
      <c r="A110" s="25">
        <v>17.352399999999999</v>
      </c>
      <c r="B110" s="4">
        <v>12.525399999999999</v>
      </c>
      <c r="C110" s="5">
        <f t="shared" si="24"/>
        <v>0.42126064537429958</v>
      </c>
      <c r="D110" s="5">
        <f t="shared" si="25"/>
        <v>0.37447828842727127</v>
      </c>
      <c r="E110" s="5">
        <v>17.352399999999999</v>
      </c>
      <c r="F110" s="5">
        <v>14.664099999999999</v>
      </c>
      <c r="G110" s="5">
        <f t="shared" si="26"/>
        <v>0.51941785352945746</v>
      </c>
      <c r="H110" s="5">
        <f t="shared" si="27"/>
        <v>0.34687978275216858</v>
      </c>
      <c r="I110" s="5">
        <v>16.866599999999998</v>
      </c>
      <c r="J110" s="5">
        <v>27.440899999999999</v>
      </c>
      <c r="K110" s="5">
        <f t="shared" si="28"/>
        <v>0.37809096187169211</v>
      </c>
      <c r="L110" s="5">
        <f t="shared" si="29"/>
        <v>0.33805869018873502</v>
      </c>
      <c r="M110" s="5">
        <v>16.866599999999998</v>
      </c>
      <c r="N110" s="5">
        <v>30.926600000000001</v>
      </c>
      <c r="O110" s="5">
        <f t="shared" si="30"/>
        <v>0.33024623674441184</v>
      </c>
      <c r="P110" s="5">
        <f t="shared" si="31"/>
        <v>0.38659554759973153</v>
      </c>
      <c r="Q110" s="5">
        <v>19.780999999999999</v>
      </c>
      <c r="R110" s="5">
        <v>21.253900000000002</v>
      </c>
      <c r="S110" s="5">
        <f t="shared" si="40"/>
        <v>0.62573151211858558</v>
      </c>
      <c r="T110" s="5">
        <f t="shared" si="41"/>
        <v>0.3542824471507583</v>
      </c>
      <c r="U110" s="5">
        <v>19.780999999999999</v>
      </c>
      <c r="V110" s="5">
        <v>24.349599999999999</v>
      </c>
      <c r="W110" s="5">
        <f t="shared" si="42"/>
        <v>0.55154665045755413</v>
      </c>
      <c r="X110" s="5">
        <f t="shared" si="43"/>
        <v>0.45675997103700289</v>
      </c>
      <c r="Y110" s="5">
        <v>22.209599999999998</v>
      </c>
      <c r="Z110" s="5">
        <v>11.5128</v>
      </c>
      <c r="AA110" s="5">
        <f t="shared" si="44"/>
        <v>0.54871712517448823</v>
      </c>
      <c r="AB110" s="5">
        <f t="shared" si="45"/>
        <v>0.41004526853035772</v>
      </c>
      <c r="AC110" s="5">
        <v>22.209599999999998</v>
      </c>
      <c r="AD110" s="5">
        <v>18.705200000000001</v>
      </c>
      <c r="AE110" s="5">
        <f t="shared" si="46"/>
        <v>0.61494160579899548</v>
      </c>
      <c r="AF110" s="5">
        <f t="shared" si="47"/>
        <v>0.45462875420171645</v>
      </c>
    </row>
    <row r="111" spans="1:32" ht="20" customHeight="1" x14ac:dyDescent="0.15">
      <c r="A111" s="25">
        <v>17.514500000000002</v>
      </c>
      <c r="B111" s="4">
        <v>17.098800000000001</v>
      </c>
      <c r="C111" s="5">
        <f t="shared" si="24"/>
        <v>0.42519591372998383</v>
      </c>
      <c r="D111" s="5">
        <f t="shared" si="25"/>
        <v>0.51121156674918378</v>
      </c>
      <c r="E111" s="5">
        <v>17.514500000000002</v>
      </c>
      <c r="F111" s="5">
        <v>14.392300000000001</v>
      </c>
      <c r="G111" s="5">
        <f t="shared" si="26"/>
        <v>0.52427007190023767</v>
      </c>
      <c r="H111" s="5">
        <f t="shared" si="27"/>
        <v>0.34045034453556894</v>
      </c>
      <c r="I111" s="5">
        <v>17.0243</v>
      </c>
      <c r="J111" s="5">
        <v>20.070499999999999</v>
      </c>
      <c r="K111" s="5">
        <f t="shared" si="28"/>
        <v>0.38162605161634522</v>
      </c>
      <c r="L111" s="5">
        <f t="shared" si="29"/>
        <v>0.24725890701227024</v>
      </c>
      <c r="M111" s="5">
        <v>17.0243</v>
      </c>
      <c r="N111" s="5">
        <v>33.333300000000001</v>
      </c>
      <c r="O111" s="5">
        <f t="shared" si="30"/>
        <v>0.33333398599645997</v>
      </c>
      <c r="P111" s="5">
        <f t="shared" si="31"/>
        <v>0.41668031296056246</v>
      </c>
      <c r="Q111" s="5">
        <v>19.965900000000001</v>
      </c>
      <c r="R111" s="5">
        <v>22.747900000000001</v>
      </c>
      <c r="S111" s="5">
        <f t="shared" si="40"/>
        <v>0.63158044577162276</v>
      </c>
      <c r="T111" s="5">
        <f t="shared" si="41"/>
        <v>0.37918601666238833</v>
      </c>
      <c r="U111" s="5">
        <v>19.965900000000001</v>
      </c>
      <c r="V111" s="5">
        <v>21.0932</v>
      </c>
      <c r="W111" s="5">
        <f t="shared" si="42"/>
        <v>0.55670215198273509</v>
      </c>
      <c r="X111" s="5">
        <f t="shared" si="43"/>
        <v>0.39567505918280832</v>
      </c>
      <c r="Y111" s="5">
        <v>22.417200000000001</v>
      </c>
      <c r="Z111" s="5">
        <v>9.5846</v>
      </c>
      <c r="AA111" s="5">
        <f t="shared" si="44"/>
        <v>0.55384615384615388</v>
      </c>
      <c r="AB111" s="5">
        <f t="shared" si="45"/>
        <v>0.34136959564624303</v>
      </c>
      <c r="AC111" s="5">
        <v>22.417200000000001</v>
      </c>
      <c r="AD111" s="5">
        <v>15.8621</v>
      </c>
      <c r="AE111" s="5">
        <f t="shared" si="46"/>
        <v>0.62068965517241381</v>
      </c>
      <c r="AF111" s="5">
        <f t="shared" si="47"/>
        <v>0.38552738072958564</v>
      </c>
    </row>
    <row r="112" spans="1:32" ht="20" customHeight="1" x14ac:dyDescent="0.15">
      <c r="A112" s="25">
        <v>17.6767</v>
      </c>
      <c r="B112" s="4">
        <v>13.7719</v>
      </c>
      <c r="C112" s="5">
        <f t="shared" si="24"/>
        <v>0.42913360976509773</v>
      </c>
      <c r="D112" s="5">
        <f t="shared" si="25"/>
        <v>0.41174553630155825</v>
      </c>
      <c r="E112" s="5">
        <v>17.6767</v>
      </c>
      <c r="F112" s="5">
        <v>15.8232</v>
      </c>
      <c r="G112" s="5">
        <f t="shared" si="26"/>
        <v>0.52912528361979683</v>
      </c>
      <c r="H112" s="5">
        <f t="shared" si="27"/>
        <v>0.37429833255665973</v>
      </c>
      <c r="I112" s="5">
        <v>17.181899999999999</v>
      </c>
      <c r="J112" s="5">
        <v>26.707799999999999</v>
      </c>
      <c r="K112" s="5">
        <f t="shared" si="28"/>
        <v>0.385158899706119</v>
      </c>
      <c r="L112" s="5">
        <f t="shared" si="29"/>
        <v>0.32902725077612971</v>
      </c>
      <c r="M112" s="5">
        <v>17.181899999999999</v>
      </c>
      <c r="N112" s="5">
        <v>34.556600000000003</v>
      </c>
      <c r="O112" s="5">
        <f t="shared" si="30"/>
        <v>0.33641977725912814</v>
      </c>
      <c r="P112" s="5">
        <f t="shared" si="31"/>
        <v>0.43197207905766827</v>
      </c>
      <c r="Q112" s="5">
        <v>20.150700000000001</v>
      </c>
      <c r="R112" s="5">
        <v>22.333600000000001</v>
      </c>
      <c r="S112" s="5">
        <f t="shared" si="40"/>
        <v>0.63742621612901185</v>
      </c>
      <c r="T112" s="5">
        <f t="shared" si="41"/>
        <v>0.37228002680384192</v>
      </c>
      <c r="U112" s="5">
        <v>20.150700000000001</v>
      </c>
      <c r="V112" s="5">
        <v>30.855499999999999</v>
      </c>
      <c r="W112" s="5">
        <f t="shared" si="42"/>
        <v>0.56185486524316453</v>
      </c>
      <c r="X112" s="5">
        <f t="shared" si="43"/>
        <v>0.57880036166229598</v>
      </c>
      <c r="Y112" s="5">
        <v>22.624700000000001</v>
      </c>
      <c r="Z112" s="5">
        <v>8.4666999999999994</v>
      </c>
      <c r="AA112" s="5">
        <f t="shared" si="44"/>
        <v>0.55897271188743813</v>
      </c>
      <c r="AB112" s="5">
        <f t="shared" si="45"/>
        <v>0.30155394648269573</v>
      </c>
      <c r="AC112" s="5">
        <v>22.624700000000001</v>
      </c>
      <c r="AD112" s="5">
        <v>16.2941</v>
      </c>
      <c r="AE112" s="5">
        <f t="shared" si="46"/>
        <v>0.62643493573592202</v>
      </c>
      <c r="AF112" s="5">
        <f t="shared" si="47"/>
        <v>0.39602711459049822</v>
      </c>
    </row>
    <row r="113" spans="1:32" ht="20" customHeight="1" x14ac:dyDescent="0.15">
      <c r="A113" s="25">
        <v>17.838899999999999</v>
      </c>
      <c r="B113" s="4">
        <v>21.289000000000001</v>
      </c>
      <c r="C113" s="5">
        <f t="shared" si="24"/>
        <v>0.43307130580021164</v>
      </c>
      <c r="D113" s="5">
        <f t="shared" si="25"/>
        <v>0.63648811872899702</v>
      </c>
      <c r="E113" s="5">
        <v>17.838899999999999</v>
      </c>
      <c r="F113" s="5">
        <v>15.0062</v>
      </c>
      <c r="G113" s="5">
        <f t="shared" si="26"/>
        <v>0.53398049533935588</v>
      </c>
      <c r="H113" s="5">
        <f t="shared" si="27"/>
        <v>0.35497216985260549</v>
      </c>
      <c r="I113" s="5">
        <v>17.339500000000001</v>
      </c>
      <c r="J113" s="5">
        <v>28.550799999999999</v>
      </c>
      <c r="K113" s="5">
        <f t="shared" si="28"/>
        <v>0.38869174779589283</v>
      </c>
      <c r="L113" s="5">
        <f t="shared" si="29"/>
        <v>0.35173212437786427</v>
      </c>
      <c r="M113" s="5">
        <v>17.339500000000001</v>
      </c>
      <c r="N113" s="5">
        <v>29.695499999999999</v>
      </c>
      <c r="O113" s="5">
        <f t="shared" si="30"/>
        <v>0.33950556852179636</v>
      </c>
      <c r="P113" s="5">
        <f t="shared" si="31"/>
        <v>0.37120627821188967</v>
      </c>
      <c r="Q113" s="5">
        <v>20.335599999999999</v>
      </c>
      <c r="R113" s="5">
        <v>25.9969</v>
      </c>
      <c r="S113" s="5">
        <f t="shared" si="40"/>
        <v>0.64327514978204892</v>
      </c>
      <c r="T113" s="5">
        <f t="shared" si="41"/>
        <v>0.43334377927502943</v>
      </c>
      <c r="U113" s="5">
        <v>20.335599999999999</v>
      </c>
      <c r="V113" s="5">
        <v>28.656500000000001</v>
      </c>
      <c r="W113" s="5">
        <f t="shared" si="42"/>
        <v>0.56701036676834538</v>
      </c>
      <c r="X113" s="5">
        <f t="shared" si="43"/>
        <v>0.53755060083212347</v>
      </c>
      <c r="Y113" s="5">
        <v>22.8323</v>
      </c>
      <c r="Z113" s="5">
        <v>12.0769</v>
      </c>
      <c r="AA113" s="5">
        <f t="shared" si="44"/>
        <v>0.56410174055910367</v>
      </c>
      <c r="AB113" s="5">
        <f t="shared" si="45"/>
        <v>0.43013651792042573</v>
      </c>
      <c r="AC113" s="5">
        <v>22.8323</v>
      </c>
      <c r="AD113" s="5">
        <v>18.418900000000001</v>
      </c>
      <c r="AE113" s="5">
        <f t="shared" si="46"/>
        <v>0.63218298510934035</v>
      </c>
      <c r="AF113" s="5">
        <f t="shared" si="47"/>
        <v>0.44767025002491256</v>
      </c>
    </row>
    <row r="114" spans="1:32" ht="20" customHeight="1" x14ac:dyDescent="0.15">
      <c r="A114" s="25">
        <v>18.001100000000001</v>
      </c>
      <c r="B114" s="4">
        <v>12.9213</v>
      </c>
      <c r="C114" s="5">
        <f t="shared" si="24"/>
        <v>0.43700900183532565</v>
      </c>
      <c r="D114" s="5">
        <f t="shared" si="25"/>
        <v>0.38631471316327631</v>
      </c>
      <c r="E114" s="5">
        <v>18.001100000000001</v>
      </c>
      <c r="F114" s="5">
        <v>16.1845</v>
      </c>
      <c r="G114" s="5">
        <f t="shared" si="26"/>
        <v>0.53883570705891504</v>
      </c>
      <c r="H114" s="5">
        <f t="shared" si="27"/>
        <v>0.38284489630815888</v>
      </c>
      <c r="I114" s="5">
        <v>17.497199999999999</v>
      </c>
      <c r="J114" s="5">
        <v>27.3203</v>
      </c>
      <c r="K114" s="5">
        <f t="shared" si="28"/>
        <v>0.39222683754054588</v>
      </c>
      <c r="L114" s="5">
        <f t="shared" si="29"/>
        <v>0.33657295619179028</v>
      </c>
      <c r="M114" s="5">
        <v>17.497199999999999</v>
      </c>
      <c r="N114" s="5">
        <v>30.8889</v>
      </c>
      <c r="O114" s="5">
        <f t="shared" si="30"/>
        <v>0.34259331777384439</v>
      </c>
      <c r="P114" s="5">
        <f t="shared" si="31"/>
        <v>0.38612428169450719</v>
      </c>
      <c r="Q114" s="5">
        <v>20.520499999999998</v>
      </c>
      <c r="R114" s="5">
        <v>20.608499999999999</v>
      </c>
      <c r="S114" s="5">
        <f t="shared" si="40"/>
        <v>0.64912408343508599</v>
      </c>
      <c r="T114" s="5">
        <f t="shared" si="41"/>
        <v>0.34352423847418129</v>
      </c>
      <c r="U114" s="5">
        <v>20.520499999999998</v>
      </c>
      <c r="V114" s="5">
        <v>28.304600000000001</v>
      </c>
      <c r="W114" s="5">
        <f t="shared" si="42"/>
        <v>0.57216586829352611</v>
      </c>
      <c r="X114" s="5">
        <f t="shared" si="43"/>
        <v>0.53094951359422549</v>
      </c>
      <c r="Y114" s="5">
        <v>23.039899999999999</v>
      </c>
      <c r="Z114" s="5">
        <v>10.4308</v>
      </c>
      <c r="AA114" s="5">
        <f t="shared" si="44"/>
        <v>0.56923076923076921</v>
      </c>
      <c r="AB114" s="5">
        <f t="shared" si="45"/>
        <v>0.37150825055472647</v>
      </c>
      <c r="AC114" s="5">
        <v>23.039899999999999</v>
      </c>
      <c r="AD114" s="5">
        <v>17.3627</v>
      </c>
      <c r="AE114" s="5">
        <f t="shared" si="46"/>
        <v>0.63793103448275867</v>
      </c>
      <c r="AF114" s="5">
        <f t="shared" si="47"/>
        <v>0.42199937293256107</v>
      </c>
    </row>
    <row r="115" spans="1:32" ht="20" customHeight="1" x14ac:dyDescent="0.15">
      <c r="A115" s="25">
        <v>18.1632</v>
      </c>
      <c r="B115" s="4">
        <v>10.299200000000001</v>
      </c>
      <c r="C115" s="5">
        <f t="shared" si="24"/>
        <v>0.44094427019100979</v>
      </c>
      <c r="D115" s="5">
        <f t="shared" si="25"/>
        <v>0.30792044870185009</v>
      </c>
      <c r="E115" s="5">
        <v>18.1632</v>
      </c>
      <c r="F115" s="5">
        <v>14.085100000000001</v>
      </c>
      <c r="G115" s="5">
        <f t="shared" si="26"/>
        <v>0.54368792542969513</v>
      </c>
      <c r="H115" s="5">
        <f t="shared" si="27"/>
        <v>0.33318351811857327</v>
      </c>
      <c r="I115" s="5">
        <v>17.654800000000002</v>
      </c>
      <c r="J115" s="5">
        <v>27.301300000000001</v>
      </c>
      <c r="K115" s="5">
        <f t="shared" si="28"/>
        <v>0.39575968563031971</v>
      </c>
      <c r="L115" s="5">
        <f t="shared" si="29"/>
        <v>0.33633888532991674</v>
      </c>
      <c r="M115" s="5">
        <v>17.654800000000002</v>
      </c>
      <c r="N115" s="5">
        <v>28.825800000000001</v>
      </c>
      <c r="O115" s="5">
        <f t="shared" si="30"/>
        <v>0.34567910903651261</v>
      </c>
      <c r="P115" s="5">
        <f t="shared" si="31"/>
        <v>0.36033466129481873</v>
      </c>
      <c r="Q115" s="5">
        <v>20.705300000000001</v>
      </c>
      <c r="R115" s="5">
        <v>20.605399999999999</v>
      </c>
      <c r="S115" s="5">
        <f t="shared" si="40"/>
        <v>0.65496985379247519</v>
      </c>
      <c r="T115" s="5">
        <f t="shared" si="41"/>
        <v>0.34347256440089746</v>
      </c>
      <c r="U115" s="5">
        <v>20.705300000000001</v>
      </c>
      <c r="V115" s="5">
        <v>27.020299999999999</v>
      </c>
      <c r="W115" s="5">
        <f t="shared" si="42"/>
        <v>0.57731858155395566</v>
      </c>
      <c r="X115" s="5">
        <f t="shared" si="43"/>
        <v>0.50685807756230605</v>
      </c>
      <c r="Y115" s="5">
        <v>23.247399999999999</v>
      </c>
      <c r="Z115" s="5">
        <v>7.6752000000000002</v>
      </c>
      <c r="AA115" s="5">
        <f t="shared" si="44"/>
        <v>0.57435732727205346</v>
      </c>
      <c r="AB115" s="5">
        <f t="shared" si="45"/>
        <v>0.27336351235357181</v>
      </c>
      <c r="AC115" s="5">
        <v>23.247399999999999</v>
      </c>
      <c r="AD115" s="5">
        <v>18.041599999999999</v>
      </c>
      <c r="AE115" s="5">
        <f t="shared" si="46"/>
        <v>0.64367631504626677</v>
      </c>
      <c r="AF115" s="5">
        <f t="shared" si="47"/>
        <v>0.43849999635425901</v>
      </c>
    </row>
    <row r="116" spans="1:32" ht="20" customHeight="1" x14ac:dyDescent="0.15">
      <c r="A116" s="25">
        <v>18.325399999999998</v>
      </c>
      <c r="B116" s="4">
        <v>11.874000000000001</v>
      </c>
      <c r="C116" s="5">
        <f t="shared" si="24"/>
        <v>0.44488196622612375</v>
      </c>
      <c r="D116" s="5">
        <f t="shared" si="25"/>
        <v>0.3550030495461558</v>
      </c>
      <c r="E116" s="5">
        <v>18.325399999999998</v>
      </c>
      <c r="F116" s="5">
        <v>18.222300000000001</v>
      </c>
      <c r="G116" s="5">
        <f t="shared" si="26"/>
        <v>0.54854313714925429</v>
      </c>
      <c r="H116" s="5">
        <f t="shared" si="27"/>
        <v>0.4310491244089199</v>
      </c>
      <c r="I116" s="5">
        <v>17.8124</v>
      </c>
      <c r="J116" s="5">
        <v>25.1266</v>
      </c>
      <c r="K116" s="5">
        <f t="shared" si="28"/>
        <v>0.39929253372009349</v>
      </c>
      <c r="L116" s="5">
        <f t="shared" si="29"/>
        <v>0.30954762726063173</v>
      </c>
      <c r="M116" s="5">
        <v>17.8124</v>
      </c>
      <c r="N116" s="5">
        <v>24.159800000000001</v>
      </c>
      <c r="O116" s="5">
        <f t="shared" si="30"/>
        <v>0.34876490029918078</v>
      </c>
      <c r="P116" s="5">
        <f t="shared" si="31"/>
        <v>0.30200769275963069</v>
      </c>
      <c r="Q116" s="5">
        <v>20.8902</v>
      </c>
      <c r="R116" s="5">
        <v>23.5931</v>
      </c>
      <c r="S116" s="5">
        <f t="shared" si="40"/>
        <v>0.66081878744551226</v>
      </c>
      <c r="T116" s="5">
        <f t="shared" si="41"/>
        <v>0.39327470270738807</v>
      </c>
      <c r="U116" s="5">
        <v>20.8902</v>
      </c>
      <c r="V116" s="5">
        <v>25.662299999999998</v>
      </c>
      <c r="W116" s="5">
        <f t="shared" si="42"/>
        <v>0.58247408307913651</v>
      </c>
      <c r="X116" s="5">
        <f t="shared" si="43"/>
        <v>0.48138414613557834</v>
      </c>
      <c r="Y116" s="5">
        <v>23.454999999999998</v>
      </c>
      <c r="Z116" s="5">
        <v>9.8529999999999998</v>
      </c>
      <c r="AA116" s="5">
        <f t="shared" si="44"/>
        <v>0.579486355943719</v>
      </c>
      <c r="AB116" s="5">
        <f t="shared" si="45"/>
        <v>0.35092905555812787</v>
      </c>
      <c r="AC116" s="5">
        <v>23.454999999999998</v>
      </c>
      <c r="AD116" s="5">
        <v>19.8584</v>
      </c>
      <c r="AE116" s="5">
        <f t="shared" si="46"/>
        <v>0.6494243644196851</v>
      </c>
      <c r="AF116" s="5">
        <f t="shared" si="47"/>
        <v>0.48265721042487464</v>
      </c>
    </row>
    <row r="117" spans="1:32" ht="20" customHeight="1" x14ac:dyDescent="0.15">
      <c r="A117" s="25">
        <v>18.4876</v>
      </c>
      <c r="B117" s="4">
        <v>11.7402</v>
      </c>
      <c r="C117" s="5">
        <f t="shared" si="24"/>
        <v>0.44881966226123771</v>
      </c>
      <c r="D117" s="5">
        <f t="shared" si="25"/>
        <v>0.35100276253004697</v>
      </c>
      <c r="E117" s="5">
        <v>18.4876</v>
      </c>
      <c r="F117" s="5">
        <v>21.0517</v>
      </c>
      <c r="G117" s="5">
        <f t="shared" si="26"/>
        <v>0.55339834886881345</v>
      </c>
      <c r="H117" s="5">
        <f t="shared" si="27"/>
        <v>0.49797867735243401</v>
      </c>
      <c r="I117" s="5">
        <v>17.970099999999999</v>
      </c>
      <c r="J117" s="5">
        <v>29.663399999999999</v>
      </c>
      <c r="K117" s="5">
        <f t="shared" si="28"/>
        <v>0.40282762346474654</v>
      </c>
      <c r="L117" s="5">
        <f t="shared" si="29"/>
        <v>0.3654388212684177</v>
      </c>
      <c r="M117" s="5">
        <v>17.970099999999999</v>
      </c>
      <c r="N117" s="5">
        <v>18.0123</v>
      </c>
      <c r="O117" s="5">
        <f t="shared" si="30"/>
        <v>0.3518526495512288</v>
      </c>
      <c r="P117" s="5">
        <f t="shared" si="31"/>
        <v>0.22516134919553535</v>
      </c>
      <c r="Q117" s="5">
        <v>21.075099999999999</v>
      </c>
      <c r="R117" s="5">
        <v>23</v>
      </c>
      <c r="S117" s="5">
        <f t="shared" si="40"/>
        <v>0.66666772109854933</v>
      </c>
      <c r="T117" s="5">
        <f t="shared" si="41"/>
        <v>0.38338828565427713</v>
      </c>
      <c r="U117" s="5">
        <v>21.075099999999999</v>
      </c>
      <c r="V117" s="5">
        <v>21.654800000000002</v>
      </c>
      <c r="W117" s="5">
        <f t="shared" si="42"/>
        <v>0.58762958460431725</v>
      </c>
      <c r="X117" s="5">
        <f t="shared" si="43"/>
        <v>0.40620978664175555</v>
      </c>
      <c r="Y117" s="5">
        <v>23.662600000000001</v>
      </c>
      <c r="Z117" s="5">
        <v>13.723100000000001</v>
      </c>
      <c r="AA117" s="5">
        <f t="shared" si="44"/>
        <v>0.58461538461538465</v>
      </c>
      <c r="AB117" s="5">
        <f t="shared" si="45"/>
        <v>0.48876834693288795</v>
      </c>
      <c r="AC117" s="5">
        <v>23.662600000000001</v>
      </c>
      <c r="AD117" s="5">
        <v>18.2652</v>
      </c>
      <c r="AE117" s="5">
        <f t="shared" si="46"/>
        <v>0.65517241379310354</v>
      </c>
      <c r="AF117" s="5">
        <f t="shared" si="47"/>
        <v>0.44393458082486104</v>
      </c>
    </row>
    <row r="118" spans="1:32" ht="20" customHeight="1" x14ac:dyDescent="0.15">
      <c r="A118" s="25">
        <v>18.649699999999999</v>
      </c>
      <c r="B118" s="4">
        <v>13.584</v>
      </c>
      <c r="C118" s="5">
        <f t="shared" si="24"/>
        <v>0.45275493061692185</v>
      </c>
      <c r="D118" s="5">
        <f t="shared" si="25"/>
        <v>0.40612779392243387</v>
      </c>
      <c r="E118" s="5">
        <v>18.649699999999999</v>
      </c>
      <c r="F118" s="5">
        <v>17.923400000000001</v>
      </c>
      <c r="G118" s="5">
        <f t="shared" si="26"/>
        <v>0.55825056723959354</v>
      </c>
      <c r="H118" s="5">
        <f t="shared" si="27"/>
        <v>0.423978634773373</v>
      </c>
      <c r="I118" s="5">
        <v>18.127700000000001</v>
      </c>
      <c r="J118" s="5">
        <v>30.1983</v>
      </c>
      <c r="K118" s="5">
        <f t="shared" si="28"/>
        <v>0.40636047155452037</v>
      </c>
      <c r="L118" s="5">
        <f t="shared" si="29"/>
        <v>0.37202853200611047</v>
      </c>
      <c r="M118" s="5">
        <v>18.127700000000001</v>
      </c>
      <c r="N118" s="5">
        <v>18.090199999999999</v>
      </c>
      <c r="O118" s="5">
        <f t="shared" si="30"/>
        <v>0.35493844081389703</v>
      </c>
      <c r="P118" s="5">
        <f t="shared" si="31"/>
        <v>0.22613513206070707</v>
      </c>
      <c r="Q118" s="5">
        <v>21.259899999999998</v>
      </c>
      <c r="R118" s="5">
        <v>17.8156</v>
      </c>
      <c r="S118" s="5">
        <f t="shared" si="40"/>
        <v>0.67251349145593842</v>
      </c>
      <c r="T118" s="5">
        <f t="shared" si="41"/>
        <v>0.29696923225662347</v>
      </c>
      <c r="U118" s="5">
        <v>21.259899999999998</v>
      </c>
      <c r="V118" s="5">
        <v>20.433199999999999</v>
      </c>
      <c r="W118" s="5">
        <f t="shared" si="42"/>
        <v>0.59278229786474679</v>
      </c>
      <c r="X118" s="5">
        <f t="shared" si="43"/>
        <v>0.38329450340840454</v>
      </c>
      <c r="Y118" s="5">
        <v>23.870100000000001</v>
      </c>
      <c r="Z118" s="5">
        <v>12.854699999999999</v>
      </c>
      <c r="AA118" s="5">
        <f t="shared" si="44"/>
        <v>0.5897419426566689</v>
      </c>
      <c r="AB118" s="5">
        <f t="shared" si="45"/>
        <v>0.457839006443019</v>
      </c>
      <c r="AC118" s="5">
        <v>23.870100000000001</v>
      </c>
      <c r="AD118" s="5">
        <v>18.524000000000001</v>
      </c>
      <c r="AE118" s="5">
        <f t="shared" si="46"/>
        <v>0.66091769435661174</v>
      </c>
      <c r="AF118" s="5">
        <f t="shared" si="47"/>
        <v>0.45022469916561142</v>
      </c>
    </row>
    <row r="119" spans="1:32" ht="20" customHeight="1" x14ac:dyDescent="0.15">
      <c r="A119" s="25">
        <v>18.811900000000001</v>
      </c>
      <c r="B119" s="4">
        <v>17.573699999999999</v>
      </c>
      <c r="C119" s="5">
        <f t="shared" si="24"/>
        <v>0.45669262665203586</v>
      </c>
      <c r="D119" s="5">
        <f t="shared" si="25"/>
        <v>0.52540989488035006</v>
      </c>
      <c r="E119" s="5">
        <v>18.811900000000001</v>
      </c>
      <c r="F119" s="5">
        <v>18.614999999999998</v>
      </c>
      <c r="G119" s="5">
        <f t="shared" si="26"/>
        <v>0.56310577895915281</v>
      </c>
      <c r="H119" s="5">
        <f t="shared" si="27"/>
        <v>0.44033845622517698</v>
      </c>
      <c r="I119" s="5">
        <v>18.285299999999999</v>
      </c>
      <c r="J119" s="5">
        <v>26.707899999999999</v>
      </c>
      <c r="K119" s="5">
        <f t="shared" si="28"/>
        <v>0.40989331964429415</v>
      </c>
      <c r="L119" s="5">
        <f t="shared" si="29"/>
        <v>0.32902848272803431</v>
      </c>
      <c r="M119" s="5">
        <v>18.285299999999999</v>
      </c>
      <c r="N119" s="5">
        <v>15.8752</v>
      </c>
      <c r="O119" s="5">
        <f t="shared" si="30"/>
        <v>0.3580242320765652</v>
      </c>
      <c r="P119" s="5">
        <f t="shared" si="31"/>
        <v>0.19844669757604319</v>
      </c>
      <c r="Q119" s="5">
        <v>21.444800000000001</v>
      </c>
      <c r="R119" s="5">
        <v>25.649100000000001</v>
      </c>
      <c r="S119" s="5">
        <f t="shared" si="40"/>
        <v>0.6783624251089756</v>
      </c>
      <c r="T119" s="5">
        <f t="shared" si="41"/>
        <v>0.42754628163370084</v>
      </c>
      <c r="U119" s="5">
        <v>21.444800000000001</v>
      </c>
      <c r="V119" s="5">
        <v>21.560600000000001</v>
      </c>
      <c r="W119" s="5">
        <f t="shared" si="42"/>
        <v>0.59793779938992764</v>
      </c>
      <c r="X119" s="5">
        <f t="shared" si="43"/>
        <v>0.40444274368122701</v>
      </c>
      <c r="Y119" s="5">
        <v>24.0777</v>
      </c>
      <c r="Z119" s="5">
        <v>13.391500000000001</v>
      </c>
      <c r="AA119" s="5">
        <f t="shared" si="44"/>
        <v>0.59487097132833444</v>
      </c>
      <c r="AB119" s="5">
        <f t="shared" si="45"/>
        <v>0.47695792626678873</v>
      </c>
      <c r="AC119" s="5">
        <v>24.0777</v>
      </c>
      <c r="AD119" s="5">
        <v>17.555599999999998</v>
      </c>
      <c r="AE119" s="5">
        <f t="shared" si="46"/>
        <v>0.66666574373002996</v>
      </c>
      <c r="AF119" s="5">
        <f t="shared" si="47"/>
        <v>0.4266877957607324</v>
      </c>
    </row>
    <row r="120" spans="1:32" ht="20" customHeight="1" x14ac:dyDescent="0.15">
      <c r="A120" s="25">
        <v>18.9741</v>
      </c>
      <c r="B120" s="4">
        <v>16.45</v>
      </c>
      <c r="C120" s="5">
        <f t="shared" si="24"/>
        <v>0.46063032268714982</v>
      </c>
      <c r="D120" s="5">
        <f t="shared" si="25"/>
        <v>0.49181406139752926</v>
      </c>
      <c r="E120" s="5">
        <v>18.9741</v>
      </c>
      <c r="F120" s="5">
        <v>14.970599999999999</v>
      </c>
      <c r="G120" s="5">
        <f t="shared" si="26"/>
        <v>0.56796099067871186</v>
      </c>
      <c r="H120" s="5">
        <f t="shared" si="27"/>
        <v>0.35413005064542763</v>
      </c>
      <c r="I120" s="5">
        <v>18.443000000000001</v>
      </c>
      <c r="J120" s="5">
        <v>28.662199999999999</v>
      </c>
      <c r="K120" s="5">
        <f t="shared" si="28"/>
        <v>0.41342840938894732</v>
      </c>
      <c r="L120" s="5">
        <f t="shared" si="29"/>
        <v>0.35310451879958604</v>
      </c>
      <c r="M120" s="5">
        <v>18.443000000000001</v>
      </c>
      <c r="N120" s="5">
        <v>17.944400000000002</v>
      </c>
      <c r="O120" s="5">
        <f t="shared" si="30"/>
        <v>0.36111198132861327</v>
      </c>
      <c r="P120" s="5">
        <f t="shared" si="31"/>
        <v>0.22431257054925607</v>
      </c>
      <c r="Q120" s="5">
        <v>21.6297</v>
      </c>
      <c r="R120" s="5">
        <v>18.5623</v>
      </c>
      <c r="S120" s="5">
        <f t="shared" si="40"/>
        <v>0.68421135876201256</v>
      </c>
      <c r="T120" s="5">
        <f t="shared" si="41"/>
        <v>0.30941601629566906</v>
      </c>
      <c r="U120" s="5">
        <v>21.6297</v>
      </c>
      <c r="V120" s="5">
        <v>20.1069</v>
      </c>
      <c r="W120" s="5">
        <f t="shared" si="42"/>
        <v>0.60309330091510849</v>
      </c>
      <c r="X120" s="5">
        <f t="shared" si="43"/>
        <v>0.37717363166721068</v>
      </c>
      <c r="Y120" s="5">
        <v>24.285299999999999</v>
      </c>
      <c r="Z120" s="5">
        <v>11.4</v>
      </c>
      <c r="AA120" s="5">
        <f t="shared" si="44"/>
        <v>0.60000000000000009</v>
      </c>
      <c r="AB120" s="5">
        <f t="shared" si="45"/>
        <v>0.40602773098169676</v>
      </c>
      <c r="AC120" s="5">
        <v>24.285299999999999</v>
      </c>
      <c r="AD120" s="5">
        <v>15.692</v>
      </c>
      <c r="AE120" s="5">
        <f t="shared" si="46"/>
        <v>0.67241379310344829</v>
      </c>
      <c r="AF120" s="5">
        <f t="shared" si="47"/>
        <v>0.38139311052185132</v>
      </c>
    </row>
    <row r="121" spans="1:32" ht="20" customHeight="1" x14ac:dyDescent="0.15">
      <c r="A121" s="25">
        <v>19.136299999999999</v>
      </c>
      <c r="B121" s="4">
        <v>14.7545</v>
      </c>
      <c r="C121" s="5">
        <f t="shared" si="24"/>
        <v>0.46456801872226372</v>
      </c>
      <c r="D121" s="5">
        <f t="shared" si="25"/>
        <v>0.44112283093555293</v>
      </c>
      <c r="E121" s="5">
        <v>19.136299999999999</v>
      </c>
      <c r="F121" s="5">
        <v>13.6068</v>
      </c>
      <c r="G121" s="5">
        <f t="shared" si="26"/>
        <v>0.57281620239827091</v>
      </c>
      <c r="H121" s="5">
        <f t="shared" si="27"/>
        <v>0.32186931539966362</v>
      </c>
      <c r="I121" s="5">
        <v>18.6006</v>
      </c>
      <c r="J121" s="5">
        <v>30.0716</v>
      </c>
      <c r="K121" s="5">
        <f t="shared" si="28"/>
        <v>0.41696125747872104</v>
      </c>
      <c r="L121" s="5">
        <f t="shared" si="29"/>
        <v>0.37046764894298528</v>
      </c>
      <c r="M121" s="5">
        <v>18.6006</v>
      </c>
      <c r="N121" s="5">
        <v>15.735300000000001</v>
      </c>
      <c r="O121" s="5">
        <f t="shared" si="30"/>
        <v>0.36419777259128144</v>
      </c>
      <c r="P121" s="5">
        <f t="shared" si="31"/>
        <v>0.19669788855373871</v>
      </c>
      <c r="Q121" s="5">
        <v>21.814499999999999</v>
      </c>
      <c r="R121" s="5">
        <v>16.657699999999998</v>
      </c>
      <c r="S121" s="5">
        <f t="shared" si="40"/>
        <v>0.69005712911940176</v>
      </c>
      <c r="T121" s="5">
        <f t="shared" si="41"/>
        <v>0.27766813243231525</v>
      </c>
      <c r="U121" s="5">
        <v>21.814499999999999</v>
      </c>
      <c r="V121" s="5">
        <v>22.093399999999999</v>
      </c>
      <c r="W121" s="5">
        <f t="shared" si="42"/>
        <v>0.60824601417553792</v>
      </c>
      <c r="X121" s="5">
        <f t="shared" si="43"/>
        <v>0.414437228706382</v>
      </c>
      <c r="Y121" s="5">
        <v>24.492799999999999</v>
      </c>
      <c r="Z121" s="5">
        <v>14.671799999999999</v>
      </c>
      <c r="AA121" s="5">
        <f t="shared" si="44"/>
        <v>0.60512655804128423</v>
      </c>
      <c r="AB121" s="5">
        <f t="shared" si="45"/>
        <v>0.52255768977344363</v>
      </c>
      <c r="AC121" s="5">
        <v>24.492799999999999</v>
      </c>
      <c r="AD121" s="5">
        <v>14.489800000000001</v>
      </c>
      <c r="AE121" s="5">
        <f t="shared" si="46"/>
        <v>0.67815907366695649</v>
      </c>
      <c r="AF121" s="5">
        <f t="shared" si="47"/>
        <v>0.35217371226354333</v>
      </c>
    </row>
    <row r="122" spans="1:32" ht="20" customHeight="1" x14ac:dyDescent="0.15">
      <c r="A122" s="25">
        <v>19.298400000000001</v>
      </c>
      <c r="B122" s="4">
        <v>14.8445</v>
      </c>
      <c r="C122" s="5">
        <f t="shared" si="24"/>
        <v>0.46850328707794792</v>
      </c>
      <c r="D122" s="5">
        <f t="shared" si="25"/>
        <v>0.44381360695535704</v>
      </c>
      <c r="E122" s="5">
        <v>19.298400000000001</v>
      </c>
      <c r="F122" s="5">
        <v>12.6972</v>
      </c>
      <c r="G122" s="5">
        <f t="shared" si="26"/>
        <v>0.57766842076905112</v>
      </c>
      <c r="H122" s="5">
        <f t="shared" si="27"/>
        <v>0.30035269655559055</v>
      </c>
      <c r="I122" s="5">
        <v>18.758199999999999</v>
      </c>
      <c r="J122" s="5">
        <v>30.677499999999998</v>
      </c>
      <c r="K122" s="5">
        <f t="shared" si="28"/>
        <v>0.42049410556849481</v>
      </c>
      <c r="L122" s="5">
        <f t="shared" si="29"/>
        <v>0.37793204553294241</v>
      </c>
      <c r="M122" s="5">
        <v>18.758199999999999</v>
      </c>
      <c r="N122" s="5">
        <v>15.507199999999999</v>
      </c>
      <c r="O122" s="5">
        <f t="shared" si="30"/>
        <v>0.36728356385394961</v>
      </c>
      <c r="P122" s="5">
        <f t="shared" si="31"/>
        <v>0.19384654232080334</v>
      </c>
      <c r="Q122" s="5">
        <v>21.999400000000001</v>
      </c>
      <c r="R122" s="5">
        <v>17.8369</v>
      </c>
      <c r="S122" s="5">
        <f t="shared" si="40"/>
        <v>0.69590606277243883</v>
      </c>
      <c r="T122" s="5">
        <f t="shared" si="41"/>
        <v>0.29732428314725112</v>
      </c>
      <c r="U122" s="5">
        <v>21.999400000000001</v>
      </c>
      <c r="V122" s="5">
        <v>22.043900000000001</v>
      </c>
      <c r="W122" s="5">
        <f t="shared" si="42"/>
        <v>0.61340151570071877</v>
      </c>
      <c r="X122" s="5">
        <f t="shared" si="43"/>
        <v>0.41350868702330174</v>
      </c>
      <c r="Y122" s="5">
        <v>24.700399999999998</v>
      </c>
      <c r="Z122" s="5">
        <v>14.3179</v>
      </c>
      <c r="AA122" s="5">
        <f t="shared" si="44"/>
        <v>0.61025558671294977</v>
      </c>
      <c r="AB122" s="5">
        <f t="shared" si="45"/>
        <v>0.50995302187919611</v>
      </c>
      <c r="AC122" s="5">
        <v>24.700399999999998</v>
      </c>
      <c r="AD122" s="5">
        <v>19.286799999999999</v>
      </c>
      <c r="AE122" s="5">
        <f t="shared" si="46"/>
        <v>0.68390712304037482</v>
      </c>
      <c r="AF122" s="5">
        <f t="shared" si="47"/>
        <v>0.46876450701075978</v>
      </c>
    </row>
    <row r="123" spans="1:32" ht="20" customHeight="1" x14ac:dyDescent="0.15">
      <c r="A123" s="25">
        <v>19.460599999999999</v>
      </c>
      <c r="B123" s="4">
        <v>14.444000000000001</v>
      </c>
      <c r="C123" s="5">
        <f t="shared" si="24"/>
        <v>0.47244098311306187</v>
      </c>
      <c r="D123" s="5">
        <f t="shared" si="25"/>
        <v>0.43183965366722876</v>
      </c>
      <c r="E123" s="5">
        <v>19.460599999999999</v>
      </c>
      <c r="F123" s="5">
        <v>13.055199999999999</v>
      </c>
      <c r="G123" s="5">
        <f t="shared" si="26"/>
        <v>0.58252363248861028</v>
      </c>
      <c r="H123" s="5">
        <f t="shared" si="27"/>
        <v>0.30882119869518831</v>
      </c>
      <c r="I123" s="5">
        <v>18.915900000000001</v>
      </c>
      <c r="J123" s="5">
        <v>33.345300000000002</v>
      </c>
      <c r="K123" s="5">
        <f t="shared" si="28"/>
        <v>0.42402919531314798</v>
      </c>
      <c r="L123" s="5">
        <f t="shared" si="29"/>
        <v>0.41079805844379841</v>
      </c>
      <c r="M123" s="5">
        <v>18.915900000000001</v>
      </c>
      <c r="N123" s="5">
        <v>20.604900000000001</v>
      </c>
      <c r="O123" s="5">
        <f t="shared" si="30"/>
        <v>0.37037131310599775</v>
      </c>
      <c r="P123" s="5">
        <f t="shared" si="31"/>
        <v>0.25756994298557578</v>
      </c>
      <c r="Q123" s="5">
        <v>22.1843</v>
      </c>
      <c r="R123" s="5">
        <v>18.189299999999999</v>
      </c>
      <c r="S123" s="5">
        <f t="shared" si="40"/>
        <v>0.7017549964254759</v>
      </c>
      <c r="T123" s="5">
        <f t="shared" si="41"/>
        <v>0.30319845844571053</v>
      </c>
      <c r="U123" s="5">
        <v>22.1843</v>
      </c>
      <c r="V123" s="5">
        <v>27.134399999999999</v>
      </c>
      <c r="W123" s="5">
        <f t="shared" si="42"/>
        <v>0.61855701722589962</v>
      </c>
      <c r="X123" s="5">
        <f t="shared" si="43"/>
        <v>0.50899841303785076</v>
      </c>
      <c r="Y123" s="5">
        <v>24.908000000000001</v>
      </c>
      <c r="Z123" s="5">
        <v>14.692299999999999</v>
      </c>
      <c r="AA123" s="5">
        <f t="shared" si="44"/>
        <v>0.61538461538461542</v>
      </c>
      <c r="AB123" s="5">
        <f t="shared" si="45"/>
        <v>0.52328782735985813</v>
      </c>
      <c r="AC123" s="5">
        <v>24.908000000000001</v>
      </c>
      <c r="AD123" s="5">
        <v>18.309200000000001</v>
      </c>
      <c r="AE123" s="5">
        <f t="shared" si="46"/>
        <v>0.68965517241379315</v>
      </c>
      <c r="AF123" s="5">
        <f t="shared" si="47"/>
        <v>0.44500399816254654</v>
      </c>
    </row>
    <row r="124" spans="1:32" ht="20" customHeight="1" x14ac:dyDescent="0.15">
      <c r="A124" s="25">
        <v>19.622800000000002</v>
      </c>
      <c r="B124" s="4">
        <v>14.580399999999999</v>
      </c>
      <c r="C124" s="5">
        <f t="shared" si="24"/>
        <v>0.47637867914817589</v>
      </c>
      <c r="D124" s="5">
        <f t="shared" si="25"/>
        <v>0.43591767421279848</v>
      </c>
      <c r="E124" s="5">
        <v>19.622800000000002</v>
      </c>
      <c r="F124" s="5">
        <v>11.720700000000001</v>
      </c>
      <c r="G124" s="5">
        <f t="shared" si="26"/>
        <v>0.58737884420816944</v>
      </c>
      <c r="H124" s="5">
        <f t="shared" si="27"/>
        <v>0.27725355594297246</v>
      </c>
      <c r="I124" s="5">
        <v>19.073499999999999</v>
      </c>
      <c r="J124" s="5">
        <v>23.622399999999999</v>
      </c>
      <c r="K124" s="5">
        <f t="shared" si="28"/>
        <v>0.4275620434029217</v>
      </c>
      <c r="L124" s="5">
        <f t="shared" si="29"/>
        <v>0.29101660671167395</v>
      </c>
      <c r="M124" s="5">
        <v>19.073499999999999</v>
      </c>
      <c r="N124" s="5">
        <v>19.020900000000001</v>
      </c>
      <c r="O124" s="5">
        <f t="shared" si="30"/>
        <v>0.37345710436866586</v>
      </c>
      <c r="P124" s="5">
        <f t="shared" si="31"/>
        <v>0.23776927471302159</v>
      </c>
      <c r="Q124" s="5">
        <v>22.369199999999999</v>
      </c>
      <c r="R124" s="5">
        <v>16.206199999999999</v>
      </c>
      <c r="S124" s="5">
        <f t="shared" si="40"/>
        <v>0.70760393007851297</v>
      </c>
      <c r="T124" s="5">
        <f t="shared" si="41"/>
        <v>0.27014205369436284</v>
      </c>
      <c r="U124" s="5">
        <v>22.369199999999999</v>
      </c>
      <c r="V124" s="5">
        <v>24.6935</v>
      </c>
      <c r="W124" s="5">
        <f t="shared" si="42"/>
        <v>0.62371251875108036</v>
      </c>
      <c r="X124" s="5">
        <f t="shared" si="43"/>
        <v>0.46321099093218088</v>
      </c>
      <c r="Y124" s="5">
        <v>25.115500000000001</v>
      </c>
      <c r="Z124" s="5">
        <v>12.012</v>
      </c>
      <c r="AA124" s="5">
        <f t="shared" si="44"/>
        <v>0.62051117342589968</v>
      </c>
      <c r="AB124" s="5">
        <f t="shared" si="45"/>
        <v>0.42782500917124044</v>
      </c>
      <c r="AC124" s="5">
        <v>25.115500000000001</v>
      </c>
      <c r="AD124" s="5">
        <v>24.182600000000001</v>
      </c>
      <c r="AE124" s="5">
        <f t="shared" si="46"/>
        <v>0.69540045297730135</v>
      </c>
      <c r="AF124" s="5">
        <f t="shared" si="47"/>
        <v>0.5877566297798702</v>
      </c>
    </row>
    <row r="125" spans="1:32" ht="20" customHeight="1" x14ac:dyDescent="0.15">
      <c r="A125" s="25">
        <v>19.7849</v>
      </c>
      <c r="B125" s="4">
        <v>17.100899999999999</v>
      </c>
      <c r="C125" s="5">
        <f t="shared" si="24"/>
        <v>0.48031394750386003</v>
      </c>
      <c r="D125" s="5">
        <f t="shared" si="25"/>
        <v>0.51127435152297918</v>
      </c>
      <c r="E125" s="5">
        <v>19.7849</v>
      </c>
      <c r="F125" s="5">
        <v>12.517200000000001</v>
      </c>
      <c r="G125" s="5">
        <f t="shared" si="26"/>
        <v>0.59223106257894953</v>
      </c>
      <c r="H125" s="5">
        <f t="shared" si="27"/>
        <v>0.29609479045188214</v>
      </c>
      <c r="I125" s="5">
        <v>19.231100000000001</v>
      </c>
      <c r="J125" s="5">
        <v>19.575700000000001</v>
      </c>
      <c r="K125" s="5">
        <f t="shared" si="28"/>
        <v>0.43109489149269559</v>
      </c>
      <c r="L125" s="5">
        <f t="shared" si="29"/>
        <v>0.24116320898832111</v>
      </c>
      <c r="M125" s="5">
        <v>19.231100000000001</v>
      </c>
      <c r="N125" s="5">
        <v>21.034300000000002</v>
      </c>
      <c r="O125" s="5">
        <f t="shared" si="30"/>
        <v>0.37654289563133414</v>
      </c>
      <c r="P125" s="5">
        <f t="shared" si="31"/>
        <v>0.26293762414481492</v>
      </c>
      <c r="Q125" s="5">
        <v>22.553999999999998</v>
      </c>
      <c r="R125" s="5">
        <v>15.847300000000001</v>
      </c>
      <c r="S125" s="5">
        <f t="shared" si="40"/>
        <v>0.71344970043590206</v>
      </c>
      <c r="T125" s="5">
        <f t="shared" si="41"/>
        <v>0.26415952953256633</v>
      </c>
      <c r="U125" s="5">
        <v>22.553999999999998</v>
      </c>
      <c r="V125" s="5">
        <v>20.880500000000001</v>
      </c>
      <c r="W125" s="5">
        <f t="shared" si="42"/>
        <v>0.6288652320115099</v>
      </c>
      <c r="X125" s="5">
        <f t="shared" si="43"/>
        <v>0.39168514370823915</v>
      </c>
      <c r="Y125" s="5">
        <v>25.3231</v>
      </c>
      <c r="Z125" s="5">
        <v>16.220500000000001</v>
      </c>
      <c r="AA125" s="5">
        <f t="shared" si="44"/>
        <v>0.62564020209756521</v>
      </c>
      <c r="AB125" s="5">
        <f t="shared" si="45"/>
        <v>0.57771691319198348</v>
      </c>
      <c r="AC125" s="5">
        <v>25.3231</v>
      </c>
      <c r="AD125" s="5">
        <v>24.082599999999999</v>
      </c>
      <c r="AE125" s="5">
        <f t="shared" si="46"/>
        <v>0.70114850235071968</v>
      </c>
      <c r="AF125" s="5">
        <f t="shared" si="47"/>
        <v>0.58532613583058479</v>
      </c>
    </row>
    <row r="126" spans="1:32" ht="20" customHeight="1" x14ac:dyDescent="0.15">
      <c r="A126" s="25">
        <v>19.947099999999999</v>
      </c>
      <c r="B126" s="4">
        <v>18.8642</v>
      </c>
      <c r="C126" s="5">
        <f t="shared" si="24"/>
        <v>0.48425164353897393</v>
      </c>
      <c r="D126" s="5">
        <f t="shared" si="25"/>
        <v>0.56399263325320803</v>
      </c>
      <c r="E126" s="5">
        <v>19.947099999999999</v>
      </c>
      <c r="F126" s="5">
        <v>14.821099999999999</v>
      </c>
      <c r="G126" s="5">
        <f t="shared" si="26"/>
        <v>0.59708627429850858</v>
      </c>
      <c r="H126" s="5">
        <f t="shared" si="27"/>
        <v>0.3505936230759587</v>
      </c>
      <c r="I126" s="5">
        <v>19.3888</v>
      </c>
      <c r="J126" s="5">
        <v>17.163900000000002</v>
      </c>
      <c r="K126" s="5">
        <f t="shared" si="28"/>
        <v>0.43462998123734864</v>
      </c>
      <c r="L126" s="5">
        <f t="shared" si="29"/>
        <v>0.21145099295323513</v>
      </c>
      <c r="M126" s="5">
        <v>19.3888</v>
      </c>
      <c r="N126" s="5">
        <v>26.805599999999998</v>
      </c>
      <c r="O126" s="5">
        <f t="shared" si="30"/>
        <v>0.37963064488338216</v>
      </c>
      <c r="P126" s="5">
        <f t="shared" si="31"/>
        <v>0.33508130899417854</v>
      </c>
      <c r="Q126" s="5">
        <v>22.738900000000001</v>
      </c>
      <c r="R126" s="5">
        <v>16.806999999999999</v>
      </c>
      <c r="S126" s="5">
        <f t="shared" si="40"/>
        <v>0.71929863408893924</v>
      </c>
      <c r="T126" s="5">
        <f t="shared" si="41"/>
        <v>0.28015682247788848</v>
      </c>
      <c r="U126" s="5">
        <v>22.738900000000001</v>
      </c>
      <c r="V126" s="5">
        <v>22.723500000000001</v>
      </c>
      <c r="W126" s="5">
        <f t="shared" si="42"/>
        <v>0.63402073353669075</v>
      </c>
      <c r="X126" s="5">
        <f t="shared" si="43"/>
        <v>0.42625690778736963</v>
      </c>
      <c r="Y126" s="5">
        <v>25.5307</v>
      </c>
      <c r="Z126" s="5">
        <v>13.7692</v>
      </c>
      <c r="AA126" s="5">
        <f t="shared" si="44"/>
        <v>0.63076923076923086</v>
      </c>
      <c r="AB126" s="5">
        <f t="shared" si="45"/>
        <v>0.49041026609062965</v>
      </c>
      <c r="AC126" s="5">
        <v>25.5307</v>
      </c>
      <c r="AD126" s="5">
        <v>19.828800000000001</v>
      </c>
      <c r="AE126" s="5">
        <f t="shared" si="46"/>
        <v>0.7068965517241379</v>
      </c>
      <c r="AF126" s="5">
        <f t="shared" si="47"/>
        <v>0.48193778421588618</v>
      </c>
    </row>
    <row r="127" spans="1:32" ht="20" customHeight="1" x14ac:dyDescent="0.15">
      <c r="A127" s="25">
        <v>20.109300000000001</v>
      </c>
      <c r="B127" s="4">
        <v>15.5891</v>
      </c>
      <c r="C127" s="5">
        <f t="shared" si="24"/>
        <v>0.48818933957408794</v>
      </c>
      <c r="D127" s="5">
        <f t="shared" si="25"/>
        <v>0.46607529389253638</v>
      </c>
      <c r="E127" s="5">
        <v>20.109300000000001</v>
      </c>
      <c r="F127" s="5">
        <v>13.3581</v>
      </c>
      <c r="G127" s="5">
        <f t="shared" si="26"/>
        <v>0.60194148601806785</v>
      </c>
      <c r="H127" s="5">
        <f t="shared" si="27"/>
        <v>0.31598630846637321</v>
      </c>
      <c r="I127" s="5">
        <v>19.546399999999998</v>
      </c>
      <c r="J127" s="5">
        <v>19.107900000000001</v>
      </c>
      <c r="K127" s="5">
        <f t="shared" si="28"/>
        <v>0.43816282932712236</v>
      </c>
      <c r="L127" s="5">
        <f t="shared" si="29"/>
        <v>0.23540013797861334</v>
      </c>
      <c r="M127" s="5">
        <v>19.546399999999998</v>
      </c>
      <c r="N127" s="5">
        <v>14.9451</v>
      </c>
      <c r="O127" s="5">
        <f t="shared" si="30"/>
        <v>0.38271643614605033</v>
      </c>
      <c r="P127" s="5">
        <f t="shared" si="31"/>
        <v>0.18682005517686223</v>
      </c>
      <c r="Q127" s="5">
        <v>22.9238</v>
      </c>
      <c r="R127" s="5">
        <v>19.137599999999999</v>
      </c>
      <c r="S127" s="5">
        <f t="shared" si="40"/>
        <v>0.72514756774197631</v>
      </c>
      <c r="T127" s="5">
        <f t="shared" si="41"/>
        <v>0.31900572415379536</v>
      </c>
      <c r="U127" s="5">
        <v>22.9238</v>
      </c>
      <c r="V127" s="5">
        <v>26.7942</v>
      </c>
      <c r="W127" s="5">
        <f t="shared" si="42"/>
        <v>0.63917623506187149</v>
      </c>
      <c r="X127" s="5">
        <f t="shared" si="43"/>
        <v>0.50261679928868086</v>
      </c>
      <c r="Y127" s="5">
        <v>25.738199999999999</v>
      </c>
      <c r="Z127" s="5">
        <v>10.579499999999999</v>
      </c>
      <c r="AA127" s="5">
        <f t="shared" si="44"/>
        <v>0.63589578881051501</v>
      </c>
      <c r="AB127" s="5">
        <f t="shared" si="45"/>
        <v>0.37680441929130354</v>
      </c>
      <c r="AC127" s="5">
        <v>25.738199999999999</v>
      </c>
      <c r="AD127" s="5">
        <v>20.396899999999999</v>
      </c>
      <c r="AE127" s="5">
        <f t="shared" si="46"/>
        <v>0.7126418322876461</v>
      </c>
      <c r="AF127" s="5">
        <f t="shared" si="47"/>
        <v>0.49574542034177599</v>
      </c>
    </row>
    <row r="128" spans="1:32" ht="20" customHeight="1" x14ac:dyDescent="0.15">
      <c r="A128" s="25">
        <v>20.2715</v>
      </c>
      <c r="B128" s="4">
        <v>13.503399999999999</v>
      </c>
      <c r="C128" s="5">
        <f t="shared" si="24"/>
        <v>0.49212703560920185</v>
      </c>
      <c r="D128" s="5">
        <f t="shared" si="25"/>
        <v>0.40371805450914261</v>
      </c>
      <c r="E128" s="5">
        <v>20.2715</v>
      </c>
      <c r="F128" s="5">
        <v>12.941700000000001</v>
      </c>
      <c r="G128" s="5">
        <f t="shared" si="26"/>
        <v>0.6067966977376269</v>
      </c>
      <c r="H128" s="5">
        <f t="shared" si="27"/>
        <v>0.30613635234646114</v>
      </c>
      <c r="I128" s="5">
        <v>19.704000000000001</v>
      </c>
      <c r="J128" s="5">
        <v>16.710899999999999</v>
      </c>
      <c r="K128" s="5">
        <f t="shared" si="28"/>
        <v>0.44169567741689625</v>
      </c>
      <c r="L128" s="5">
        <f t="shared" si="29"/>
        <v>0.20587025082540777</v>
      </c>
      <c r="M128" s="5">
        <v>19.704000000000001</v>
      </c>
      <c r="N128" s="5">
        <v>20.307600000000001</v>
      </c>
      <c r="O128" s="5">
        <f t="shared" si="30"/>
        <v>0.38580222740871856</v>
      </c>
      <c r="P128" s="5">
        <f t="shared" si="31"/>
        <v>0.25385356755790511</v>
      </c>
      <c r="Q128" s="5">
        <v>23.108599999999999</v>
      </c>
      <c r="R128" s="5">
        <v>22.423500000000001</v>
      </c>
      <c r="S128" s="5">
        <f t="shared" si="40"/>
        <v>0.7309933380993654</v>
      </c>
      <c r="T128" s="5">
        <f t="shared" si="41"/>
        <v>0.37377857492907318</v>
      </c>
      <c r="U128" s="5">
        <v>23.108599999999999</v>
      </c>
      <c r="V128" s="5">
        <v>21.080500000000001</v>
      </c>
      <c r="W128" s="5">
        <f t="shared" si="42"/>
        <v>0.64432894832230103</v>
      </c>
      <c r="X128" s="5">
        <f t="shared" si="43"/>
        <v>0.39543682727624024</v>
      </c>
      <c r="Y128" s="5">
        <v>25.945799999999998</v>
      </c>
      <c r="Z128" s="5">
        <v>9.7009000000000007</v>
      </c>
      <c r="AA128" s="5">
        <f t="shared" si="44"/>
        <v>0.64102481748218054</v>
      </c>
      <c r="AB128" s="5">
        <f t="shared" si="45"/>
        <v>0.34551179083160893</v>
      </c>
      <c r="AC128" s="5">
        <v>25.945799999999998</v>
      </c>
      <c r="AD128" s="5">
        <v>24.784800000000001</v>
      </c>
      <c r="AE128" s="5">
        <f t="shared" si="46"/>
        <v>0.71838988166106443</v>
      </c>
      <c r="AF128" s="5">
        <f t="shared" si="47"/>
        <v>0.60239306434246631</v>
      </c>
    </row>
    <row r="129" spans="1:32" ht="20" customHeight="1" x14ac:dyDescent="0.15">
      <c r="A129" s="25">
        <v>20.433599999999998</v>
      </c>
      <c r="B129" s="4">
        <v>14.0786</v>
      </c>
      <c r="C129" s="5">
        <f t="shared" si="24"/>
        <v>0.49606230396488599</v>
      </c>
      <c r="D129" s="5">
        <f t="shared" si="25"/>
        <v>0.420915103026824</v>
      </c>
      <c r="E129" s="5">
        <v>20.433599999999998</v>
      </c>
      <c r="F129" s="5">
        <v>15.1403</v>
      </c>
      <c r="G129" s="5">
        <f t="shared" si="26"/>
        <v>0.61164891610840699</v>
      </c>
      <c r="H129" s="5">
        <f t="shared" si="27"/>
        <v>0.35814430989986829</v>
      </c>
      <c r="I129" s="5">
        <v>19.861699999999999</v>
      </c>
      <c r="J129" s="5">
        <v>19.619900000000001</v>
      </c>
      <c r="K129" s="5">
        <f t="shared" si="28"/>
        <v>0.4452307671615493</v>
      </c>
      <c r="L129" s="5">
        <f t="shared" si="29"/>
        <v>0.24170773173015328</v>
      </c>
      <c r="M129" s="5">
        <v>19.861699999999999</v>
      </c>
      <c r="N129" s="5">
        <v>11.5556</v>
      </c>
      <c r="O129" s="5">
        <f t="shared" si="30"/>
        <v>0.38888997666076658</v>
      </c>
      <c r="P129" s="5">
        <f t="shared" si="31"/>
        <v>0.14444987518328745</v>
      </c>
      <c r="Q129" s="5">
        <v>23.293500000000002</v>
      </c>
      <c r="R129" s="5">
        <v>23.1053</v>
      </c>
      <c r="S129" s="5">
        <f t="shared" si="40"/>
        <v>0.73684227175240258</v>
      </c>
      <c r="T129" s="5">
        <f t="shared" si="41"/>
        <v>0.38514353724033779</v>
      </c>
      <c r="U129" s="5">
        <v>23.293500000000002</v>
      </c>
      <c r="V129" s="5">
        <v>23.5153</v>
      </c>
      <c r="W129" s="5">
        <f t="shared" si="42"/>
        <v>0.64948444984748188</v>
      </c>
      <c r="X129" s="5">
        <f t="shared" si="43"/>
        <v>0.4411098230330861</v>
      </c>
      <c r="Y129" s="5">
        <v>26.153400000000001</v>
      </c>
      <c r="Z129" s="5">
        <v>11.3385</v>
      </c>
      <c r="AA129" s="5">
        <f t="shared" si="44"/>
        <v>0.64615384615384619</v>
      </c>
      <c r="AB129" s="5">
        <f t="shared" si="45"/>
        <v>0.40383731822245333</v>
      </c>
      <c r="AC129" s="5">
        <v>26.153400000000001</v>
      </c>
      <c r="AD129" s="5">
        <v>20.554099999999998</v>
      </c>
      <c r="AE129" s="5">
        <f t="shared" si="46"/>
        <v>0.72413793103448287</v>
      </c>
      <c r="AF129" s="5">
        <f t="shared" si="47"/>
        <v>0.49956615683005251</v>
      </c>
    </row>
    <row r="130" spans="1:32" ht="20" customHeight="1" x14ac:dyDescent="0.15">
      <c r="A130" s="25">
        <v>20.595800000000001</v>
      </c>
      <c r="B130" s="4">
        <v>14</v>
      </c>
      <c r="C130" s="5">
        <f t="shared" si="24"/>
        <v>0.5</v>
      </c>
      <c r="D130" s="5">
        <f t="shared" si="25"/>
        <v>0.41856515863619509</v>
      </c>
      <c r="E130" s="5">
        <v>20.595800000000001</v>
      </c>
      <c r="F130" s="5">
        <v>13.4725</v>
      </c>
      <c r="G130" s="5">
        <f t="shared" si="26"/>
        <v>0.61650412782796626</v>
      </c>
      <c r="H130" s="5">
        <f t="shared" si="27"/>
        <v>0.318692444345619</v>
      </c>
      <c r="I130" s="5">
        <v>20.019300000000001</v>
      </c>
      <c r="J130" s="5">
        <v>32.426099999999998</v>
      </c>
      <c r="K130" s="5">
        <f t="shared" si="28"/>
        <v>0.44876361525132313</v>
      </c>
      <c r="L130" s="5">
        <f t="shared" si="29"/>
        <v>0.39947395653673679</v>
      </c>
      <c r="M130" s="5">
        <v>20.019300000000001</v>
      </c>
      <c r="N130" s="5">
        <v>8.5868000000000002</v>
      </c>
      <c r="O130" s="5">
        <f t="shared" si="30"/>
        <v>0.3919757679234348</v>
      </c>
      <c r="P130" s="5">
        <f t="shared" si="31"/>
        <v>0.10733862267851541</v>
      </c>
      <c r="Q130" s="5">
        <v>23.478400000000001</v>
      </c>
      <c r="R130" s="5">
        <v>20.786100000000001</v>
      </c>
      <c r="S130" s="5">
        <f t="shared" si="40"/>
        <v>0.74269120540543965</v>
      </c>
      <c r="T130" s="5">
        <f t="shared" si="41"/>
        <v>0.34648466280166829</v>
      </c>
      <c r="U130" s="5">
        <v>23.478400000000001</v>
      </c>
      <c r="V130" s="5">
        <v>20.4772</v>
      </c>
      <c r="W130" s="5">
        <f t="shared" si="42"/>
        <v>0.65463995137266273</v>
      </c>
      <c r="X130" s="5">
        <f t="shared" si="43"/>
        <v>0.38411987379336482</v>
      </c>
      <c r="Y130" s="5">
        <v>26.360900000000001</v>
      </c>
      <c r="Z130" s="5">
        <v>8.7982999999999993</v>
      </c>
      <c r="AA130" s="5">
        <f t="shared" si="44"/>
        <v>0.65128040419513045</v>
      </c>
      <c r="AB130" s="5">
        <f t="shared" si="45"/>
        <v>0.3133643671487949</v>
      </c>
      <c r="AC130" s="5">
        <v>26.360900000000001</v>
      </c>
      <c r="AD130" s="5">
        <v>16.642900000000001</v>
      </c>
      <c r="AE130" s="5">
        <f t="shared" si="46"/>
        <v>0.72988321159799097</v>
      </c>
      <c r="AF130" s="5">
        <f t="shared" si="47"/>
        <v>0.40450467748560542</v>
      </c>
    </row>
    <row r="131" spans="1:32" ht="20" customHeight="1" x14ac:dyDescent="0.15">
      <c r="A131" s="25">
        <v>20.757999999999999</v>
      </c>
      <c r="B131" s="4">
        <v>13.2166</v>
      </c>
      <c r="C131" s="5">
        <f t="shared" ref="C131:C194" si="48">$A131/41.1916</f>
        <v>0.50393769603511396</v>
      </c>
      <c r="D131" s="5">
        <f t="shared" ref="D131:D194" si="49">B131/33.4476</f>
        <v>0.39514344825936687</v>
      </c>
      <c r="E131" s="5">
        <v>20.757999999999999</v>
      </c>
      <c r="F131" s="5">
        <v>10.834300000000001</v>
      </c>
      <c r="G131" s="5">
        <f t="shared" ref="G131:G194" si="50">E131/33.4074</f>
        <v>0.62135933954752531</v>
      </c>
      <c r="H131" s="5">
        <f t="shared" ref="H131:H194" si="51">F131/42.2743</f>
        <v>0.25628573388559955</v>
      </c>
      <c r="I131" s="5">
        <v>20.1769</v>
      </c>
      <c r="J131" s="5">
        <v>24.519300000000001</v>
      </c>
      <c r="K131" s="5">
        <f t="shared" ref="K131:K194" si="52">I131/44.6099</f>
        <v>0.45229646334109691</v>
      </c>
      <c r="L131" s="5">
        <f t="shared" ref="L131:L194" si="53">J131/81.172</f>
        <v>0.3020659833440103</v>
      </c>
      <c r="M131" s="5">
        <v>20.1769</v>
      </c>
      <c r="N131" s="5">
        <v>19.459499999999998</v>
      </c>
      <c r="O131" s="5">
        <f t="shared" ref="O131:O194" si="54">M131/51.0728</f>
        <v>0.39506155918610297</v>
      </c>
      <c r="P131" s="5">
        <f t="shared" ref="P131:P194" si="55">N131/79.9973</f>
        <v>0.24325195975364167</v>
      </c>
      <c r="Q131" s="5">
        <v>23.6632</v>
      </c>
      <c r="R131" s="5">
        <v>21.5549</v>
      </c>
      <c r="S131" s="5">
        <f t="shared" ref="S131:S162" si="56">Q131/31.6126</f>
        <v>0.74853697576282874</v>
      </c>
      <c r="T131" s="5">
        <f t="shared" ref="T131:T162" si="57">R131/59.9914</f>
        <v>0.35929983297605989</v>
      </c>
      <c r="U131" s="5">
        <v>23.6632</v>
      </c>
      <c r="V131" s="5">
        <v>17.8169</v>
      </c>
      <c r="W131" s="5">
        <f t="shared" ref="W131:W162" si="58">U131/35.8646</f>
        <v>0.65979266463309216</v>
      </c>
      <c r="X131" s="5">
        <f t="shared" ref="X131:X162" si="59">V131/53.3094</f>
        <v>0.33421685481359764</v>
      </c>
      <c r="Y131" s="5">
        <v>26.5685</v>
      </c>
      <c r="Z131" s="5">
        <v>6.3811999999999998</v>
      </c>
      <c r="AA131" s="5">
        <f t="shared" ref="AA131:AA162" si="60">Y131/40.4755</f>
        <v>0.65640943286679598</v>
      </c>
      <c r="AB131" s="5">
        <f t="shared" ref="AB131:AB162" si="61">Z131/28.0769</f>
        <v>0.22727580324038624</v>
      </c>
      <c r="AC131" s="5">
        <v>26.5685</v>
      </c>
      <c r="AD131" s="5">
        <v>20.236000000000001</v>
      </c>
      <c r="AE131" s="5">
        <f t="shared" ref="AE131:AE162" si="62">AC131/36.1166</f>
        <v>0.7356312609714093</v>
      </c>
      <c r="AF131" s="5">
        <f t="shared" ref="AF131:AF162" si="63">AD131/41.1439</f>
        <v>0.49183475557737599</v>
      </c>
    </row>
    <row r="132" spans="1:32" ht="20" customHeight="1" x14ac:dyDescent="0.15">
      <c r="A132" s="25">
        <v>20.920100000000001</v>
      </c>
      <c r="B132" s="4">
        <v>15.7879</v>
      </c>
      <c r="C132" s="5">
        <f t="shared" si="48"/>
        <v>0.5078729643907981</v>
      </c>
      <c r="D132" s="5">
        <f t="shared" si="49"/>
        <v>0.47201891914517036</v>
      </c>
      <c r="E132" s="5">
        <v>20.920100000000001</v>
      </c>
      <c r="F132" s="5">
        <v>16.464400000000001</v>
      </c>
      <c r="G132" s="5">
        <f t="shared" si="50"/>
        <v>0.62621155791830552</v>
      </c>
      <c r="H132" s="5">
        <f t="shared" si="51"/>
        <v>0.38946594029942549</v>
      </c>
      <c r="I132" s="5">
        <v>20.334599999999998</v>
      </c>
      <c r="J132" s="5">
        <v>21.755099999999999</v>
      </c>
      <c r="K132" s="5">
        <f t="shared" si="52"/>
        <v>0.45583155308574996</v>
      </c>
      <c r="L132" s="5">
        <f t="shared" si="53"/>
        <v>0.26801236879712215</v>
      </c>
      <c r="M132" s="5">
        <v>20.334599999999998</v>
      </c>
      <c r="N132" s="5">
        <v>19.913599999999999</v>
      </c>
      <c r="O132" s="5">
        <f t="shared" si="54"/>
        <v>0.398149308438151</v>
      </c>
      <c r="P132" s="5">
        <f t="shared" si="55"/>
        <v>0.24892840133354502</v>
      </c>
      <c r="Q132" s="5">
        <v>23.848099999999999</v>
      </c>
      <c r="R132" s="5">
        <v>18.906700000000001</v>
      </c>
      <c r="S132" s="5">
        <f t="shared" si="56"/>
        <v>0.75438590941586581</v>
      </c>
      <c r="T132" s="5">
        <f t="shared" si="57"/>
        <v>0.31515683914694442</v>
      </c>
      <c r="U132" s="5">
        <v>23.848099999999999</v>
      </c>
      <c r="V132" s="5">
        <v>17.3247</v>
      </c>
      <c r="W132" s="5">
        <f t="shared" si="58"/>
        <v>0.66494816615827301</v>
      </c>
      <c r="X132" s="5">
        <f t="shared" si="59"/>
        <v>0.32498396155274684</v>
      </c>
      <c r="Y132" s="5">
        <v>26.7761</v>
      </c>
      <c r="Z132" s="5">
        <v>6.7538</v>
      </c>
      <c r="AA132" s="5">
        <f t="shared" si="60"/>
        <v>0.66153846153846163</v>
      </c>
      <c r="AB132" s="5">
        <f t="shared" si="61"/>
        <v>0.24054649907931433</v>
      </c>
      <c r="AC132" s="5">
        <v>26.7761</v>
      </c>
      <c r="AD132" s="5">
        <v>22.0488</v>
      </c>
      <c r="AE132" s="5">
        <f t="shared" si="62"/>
        <v>0.74137931034482762</v>
      </c>
      <c r="AF132" s="5">
        <f t="shared" si="63"/>
        <v>0.53589474989002017</v>
      </c>
    </row>
    <row r="133" spans="1:32" ht="20" customHeight="1" x14ac:dyDescent="0.15">
      <c r="A133" s="25">
        <v>21.0823</v>
      </c>
      <c r="B133" s="4">
        <v>18.458100000000002</v>
      </c>
      <c r="C133" s="5">
        <f t="shared" si="48"/>
        <v>0.51181066042591206</v>
      </c>
      <c r="D133" s="5">
        <f t="shared" si="49"/>
        <v>0.55185125390162526</v>
      </c>
      <c r="E133" s="5">
        <v>21.0823</v>
      </c>
      <c r="F133" s="5">
        <v>20.5032</v>
      </c>
      <c r="G133" s="5">
        <f t="shared" si="50"/>
        <v>0.63106676963786457</v>
      </c>
      <c r="H133" s="5">
        <f t="shared" si="51"/>
        <v>0.48500389125307813</v>
      </c>
      <c r="I133" s="5">
        <v>20.4922</v>
      </c>
      <c r="J133" s="5">
        <v>25.240400000000001</v>
      </c>
      <c r="K133" s="5">
        <f t="shared" si="52"/>
        <v>0.4593644011755238</v>
      </c>
      <c r="L133" s="5">
        <f t="shared" si="53"/>
        <v>0.31094958852806387</v>
      </c>
      <c r="M133" s="5">
        <v>20.4922</v>
      </c>
      <c r="N133" s="5">
        <v>21.358000000000001</v>
      </c>
      <c r="O133" s="5">
        <f t="shared" si="54"/>
        <v>0.40123509970081922</v>
      </c>
      <c r="P133" s="5">
        <f t="shared" si="55"/>
        <v>0.26698401071036149</v>
      </c>
      <c r="Q133" s="5">
        <v>24.033000000000001</v>
      </c>
      <c r="R133" s="5">
        <v>26.393999999999998</v>
      </c>
      <c r="S133" s="5">
        <f t="shared" si="56"/>
        <v>0.76023484306890299</v>
      </c>
      <c r="T133" s="5">
        <f t="shared" si="57"/>
        <v>0.43996306137212998</v>
      </c>
      <c r="U133" s="5">
        <v>24.033000000000001</v>
      </c>
      <c r="V133" s="5">
        <v>15.642899999999999</v>
      </c>
      <c r="W133" s="5">
        <f t="shared" si="58"/>
        <v>0.67010366768345386</v>
      </c>
      <c r="X133" s="5">
        <f t="shared" si="59"/>
        <v>0.29343605442942522</v>
      </c>
      <c r="Y133" s="5">
        <v>26.983599999999999</v>
      </c>
      <c r="Z133" s="5">
        <v>5.1111000000000004</v>
      </c>
      <c r="AA133" s="5">
        <f t="shared" si="60"/>
        <v>0.66666501957974578</v>
      </c>
      <c r="AB133" s="5">
        <f t="shared" si="61"/>
        <v>0.18203932770355705</v>
      </c>
      <c r="AC133" s="5">
        <v>26.983599999999999</v>
      </c>
      <c r="AD133" s="5">
        <v>16.4466</v>
      </c>
      <c r="AE133" s="5">
        <f t="shared" si="62"/>
        <v>0.74712459090833583</v>
      </c>
      <c r="AF133" s="5">
        <f t="shared" si="63"/>
        <v>0.39973361786315831</v>
      </c>
    </row>
    <row r="134" spans="1:32" ht="20" customHeight="1" x14ac:dyDescent="0.15">
      <c r="A134" s="25">
        <v>21.244499999999999</v>
      </c>
      <c r="B134" s="4">
        <v>13.0684</v>
      </c>
      <c r="C134" s="5">
        <f t="shared" si="48"/>
        <v>0.51574835646102601</v>
      </c>
      <c r="D134" s="5">
        <f t="shared" si="49"/>
        <v>0.39071263708008946</v>
      </c>
      <c r="E134" s="5">
        <v>21.244499999999999</v>
      </c>
      <c r="F134" s="5">
        <v>15.614000000000001</v>
      </c>
      <c r="G134" s="5">
        <f t="shared" si="50"/>
        <v>0.63592198135742373</v>
      </c>
      <c r="H134" s="5">
        <f t="shared" si="51"/>
        <v>0.36934969946279422</v>
      </c>
      <c r="I134" s="5">
        <v>20.649799999999999</v>
      </c>
      <c r="J134" s="5">
        <v>31.427</v>
      </c>
      <c r="K134" s="5">
        <f t="shared" si="52"/>
        <v>0.46289724926529757</v>
      </c>
      <c r="L134" s="5">
        <f t="shared" si="53"/>
        <v>0.38716552505790175</v>
      </c>
      <c r="M134" s="5">
        <v>20.649799999999999</v>
      </c>
      <c r="N134" s="5">
        <v>19.8855</v>
      </c>
      <c r="O134" s="5">
        <f t="shared" si="54"/>
        <v>0.40432089096348739</v>
      </c>
      <c r="P134" s="5">
        <f t="shared" si="55"/>
        <v>0.24857713947845742</v>
      </c>
      <c r="Q134" s="5">
        <v>24.2178</v>
      </c>
      <c r="R134" s="5">
        <v>21.573399999999999</v>
      </c>
      <c r="S134" s="5">
        <f t="shared" si="56"/>
        <v>0.76608061342629208</v>
      </c>
      <c r="T134" s="5">
        <f t="shared" si="57"/>
        <v>0.35960821051017311</v>
      </c>
      <c r="U134" s="5">
        <v>24.2178</v>
      </c>
      <c r="V134" s="5">
        <v>20.139099999999999</v>
      </c>
      <c r="W134" s="5">
        <f t="shared" si="58"/>
        <v>0.67525638094388329</v>
      </c>
      <c r="X134" s="5">
        <f t="shared" si="59"/>
        <v>0.37777765272165886</v>
      </c>
      <c r="Y134" s="5">
        <v>27.191199999999998</v>
      </c>
      <c r="Z134" s="5">
        <v>4.1760999999999999</v>
      </c>
      <c r="AA134" s="5">
        <f t="shared" si="60"/>
        <v>0.67179404825141131</v>
      </c>
      <c r="AB134" s="5">
        <f t="shared" si="61"/>
        <v>0.1487379304695319</v>
      </c>
      <c r="AC134" s="5">
        <v>27.191199999999998</v>
      </c>
      <c r="AD134" s="5">
        <v>20.860399999999998</v>
      </c>
      <c r="AE134" s="5">
        <f t="shared" si="62"/>
        <v>0.75287264028175405</v>
      </c>
      <c r="AF134" s="5">
        <f t="shared" si="63"/>
        <v>0.50701075979671339</v>
      </c>
    </row>
    <row r="135" spans="1:32" ht="20" customHeight="1" x14ac:dyDescent="0.15">
      <c r="A135" s="25">
        <v>21.406700000000001</v>
      </c>
      <c r="B135" s="4">
        <v>10.9528</v>
      </c>
      <c r="C135" s="5">
        <f t="shared" si="48"/>
        <v>0.51968605249613997</v>
      </c>
      <c r="D135" s="5">
        <f t="shared" si="49"/>
        <v>0.32746146210789412</v>
      </c>
      <c r="E135" s="5">
        <v>21.406700000000001</v>
      </c>
      <c r="F135" s="5">
        <v>15.095800000000001</v>
      </c>
      <c r="G135" s="5">
        <f t="shared" si="50"/>
        <v>0.64077719307698289</v>
      </c>
      <c r="H135" s="5">
        <f t="shared" si="51"/>
        <v>0.35709166089089595</v>
      </c>
      <c r="I135" s="5">
        <v>20.807400000000001</v>
      </c>
      <c r="J135" s="5">
        <v>26.5915</v>
      </c>
      <c r="K135" s="5">
        <f t="shared" si="52"/>
        <v>0.4664300973550714</v>
      </c>
      <c r="L135" s="5">
        <f t="shared" si="53"/>
        <v>0.32759449071108265</v>
      </c>
      <c r="M135" s="5">
        <v>20.807400000000001</v>
      </c>
      <c r="N135" s="5">
        <v>19.839500000000001</v>
      </c>
      <c r="O135" s="5">
        <f t="shared" si="54"/>
        <v>0.40740668222615561</v>
      </c>
      <c r="P135" s="5">
        <f t="shared" si="55"/>
        <v>0.24800212007155245</v>
      </c>
      <c r="Q135" s="5">
        <v>24.402699999999999</v>
      </c>
      <c r="R135" s="5">
        <v>21.067399999999999</v>
      </c>
      <c r="S135" s="5">
        <f t="shared" si="56"/>
        <v>0.77192954707932915</v>
      </c>
      <c r="T135" s="5">
        <f t="shared" si="57"/>
        <v>0.351173668225779</v>
      </c>
      <c r="U135" s="5">
        <v>24.402699999999999</v>
      </c>
      <c r="V135" s="5">
        <v>19.7789</v>
      </c>
      <c r="W135" s="5">
        <f t="shared" si="58"/>
        <v>0.68041188246906414</v>
      </c>
      <c r="X135" s="5">
        <f t="shared" si="59"/>
        <v>0.37102087061568884</v>
      </c>
      <c r="Y135" s="5">
        <v>27.398800000000001</v>
      </c>
      <c r="Z135" s="5">
        <v>3.1231</v>
      </c>
      <c r="AA135" s="5">
        <f t="shared" si="60"/>
        <v>0.67692307692307696</v>
      </c>
      <c r="AB135" s="5">
        <f t="shared" si="61"/>
        <v>0.11123379005516991</v>
      </c>
      <c r="AC135" s="5">
        <v>27.398800000000001</v>
      </c>
      <c r="AD135" s="5">
        <v>18.142700000000001</v>
      </c>
      <c r="AE135" s="5">
        <f t="shared" si="62"/>
        <v>0.75862068965517249</v>
      </c>
      <c r="AF135" s="5">
        <f t="shared" si="63"/>
        <v>0.44095722573698654</v>
      </c>
    </row>
    <row r="136" spans="1:32" ht="20" customHeight="1" x14ac:dyDescent="0.15">
      <c r="A136" s="25">
        <v>21.5688</v>
      </c>
      <c r="B136" s="4">
        <v>11.3385</v>
      </c>
      <c r="C136" s="5">
        <f t="shared" si="48"/>
        <v>0.52362132085182411</v>
      </c>
      <c r="D136" s="5">
        <f t="shared" si="49"/>
        <v>0.33899293222832128</v>
      </c>
      <c r="E136" s="5">
        <v>21.5688</v>
      </c>
      <c r="F136" s="5">
        <v>11.9414</v>
      </c>
      <c r="G136" s="5">
        <f t="shared" si="50"/>
        <v>0.64562941144776298</v>
      </c>
      <c r="H136" s="5">
        <f t="shared" si="51"/>
        <v>0.28247422192679716</v>
      </c>
      <c r="I136" s="5">
        <v>20.9651</v>
      </c>
      <c r="J136" s="5">
        <v>29.5535</v>
      </c>
      <c r="K136" s="5">
        <f t="shared" si="52"/>
        <v>0.46996518709972446</v>
      </c>
      <c r="L136" s="5">
        <f t="shared" si="53"/>
        <v>0.3640849061252649</v>
      </c>
      <c r="M136" s="5">
        <v>20.9651</v>
      </c>
      <c r="N136" s="5">
        <v>30.043900000000001</v>
      </c>
      <c r="O136" s="5">
        <f t="shared" si="54"/>
        <v>0.41049443147820364</v>
      </c>
      <c r="P136" s="5">
        <f t="shared" si="55"/>
        <v>0.37556142519810048</v>
      </c>
      <c r="Q136" s="5">
        <v>24.587599999999998</v>
      </c>
      <c r="R136" s="5">
        <v>23.555599999999998</v>
      </c>
      <c r="S136" s="5">
        <f t="shared" si="56"/>
        <v>0.77777848073236611</v>
      </c>
      <c r="T136" s="5">
        <f t="shared" si="57"/>
        <v>0.3926496131112126</v>
      </c>
      <c r="U136" s="5">
        <v>24.587599999999998</v>
      </c>
      <c r="V136" s="5">
        <v>18.782399999999999</v>
      </c>
      <c r="W136" s="5">
        <f t="shared" si="58"/>
        <v>0.68556738399424488</v>
      </c>
      <c r="X136" s="5">
        <f t="shared" si="59"/>
        <v>0.35232810723812313</v>
      </c>
      <c r="Y136" s="5">
        <v>27.606300000000001</v>
      </c>
      <c r="Z136" s="5">
        <v>5.8785999999999996</v>
      </c>
      <c r="AA136" s="5">
        <f t="shared" si="60"/>
        <v>0.68204963496436122</v>
      </c>
      <c r="AB136" s="5">
        <f t="shared" si="61"/>
        <v>0.20937496660956159</v>
      </c>
      <c r="AC136" s="5">
        <v>27.606300000000001</v>
      </c>
      <c r="AD136" s="5">
        <v>19.540199999999999</v>
      </c>
      <c r="AE136" s="5">
        <f t="shared" si="62"/>
        <v>0.76436597021868069</v>
      </c>
      <c r="AF136" s="5">
        <f t="shared" si="63"/>
        <v>0.47492337867824874</v>
      </c>
    </row>
    <row r="137" spans="1:32" ht="20" customHeight="1" x14ac:dyDescent="0.15">
      <c r="A137" s="25">
        <v>21.731000000000002</v>
      </c>
      <c r="B137" s="4">
        <v>12.9262</v>
      </c>
      <c r="C137" s="5">
        <f t="shared" si="48"/>
        <v>0.52755901688693818</v>
      </c>
      <c r="D137" s="5">
        <f t="shared" si="49"/>
        <v>0.38646121096879893</v>
      </c>
      <c r="E137" s="5">
        <v>21.731000000000002</v>
      </c>
      <c r="F137" s="5">
        <v>11.696099999999999</v>
      </c>
      <c r="G137" s="5">
        <f t="shared" si="50"/>
        <v>0.65048462316732225</v>
      </c>
      <c r="H137" s="5">
        <f t="shared" si="51"/>
        <v>0.27667164210879897</v>
      </c>
      <c r="I137" s="5">
        <v>21.122699999999998</v>
      </c>
      <c r="J137" s="5">
        <v>26.9389</v>
      </c>
      <c r="K137" s="5">
        <f t="shared" si="52"/>
        <v>0.47349803518949823</v>
      </c>
      <c r="L137" s="5">
        <f t="shared" si="53"/>
        <v>0.33187429162765486</v>
      </c>
      <c r="M137" s="5">
        <v>21.122699999999998</v>
      </c>
      <c r="N137" s="5">
        <v>23.9314</v>
      </c>
      <c r="O137" s="5">
        <f t="shared" si="54"/>
        <v>0.41358022274087181</v>
      </c>
      <c r="P137" s="5">
        <f t="shared" si="55"/>
        <v>0.29915259640012853</v>
      </c>
      <c r="Q137" s="5">
        <v>24.772500000000001</v>
      </c>
      <c r="R137" s="5">
        <v>24.189599999999999</v>
      </c>
      <c r="S137" s="5">
        <f t="shared" si="56"/>
        <v>0.78362741438540329</v>
      </c>
      <c r="T137" s="5">
        <f t="shared" si="57"/>
        <v>0.40321779455055223</v>
      </c>
      <c r="U137" s="5">
        <v>24.772500000000001</v>
      </c>
      <c r="V137" s="5">
        <v>20.067</v>
      </c>
      <c r="W137" s="5">
        <f t="shared" si="58"/>
        <v>0.69072288551942584</v>
      </c>
      <c r="X137" s="5">
        <f t="shared" si="59"/>
        <v>0.37642517079539445</v>
      </c>
      <c r="Y137" s="5">
        <v>27.8139</v>
      </c>
      <c r="Z137" s="5">
        <v>6.0187999999999997</v>
      </c>
      <c r="AA137" s="5">
        <f t="shared" si="60"/>
        <v>0.68717866363602675</v>
      </c>
      <c r="AB137" s="5">
        <f t="shared" si="61"/>
        <v>0.21436839537128388</v>
      </c>
      <c r="AC137" s="5">
        <v>27.8139</v>
      </c>
      <c r="AD137" s="5">
        <v>21.3719</v>
      </c>
      <c r="AE137" s="5">
        <f t="shared" si="62"/>
        <v>0.77011401959209902</v>
      </c>
      <c r="AF137" s="5">
        <f t="shared" si="63"/>
        <v>0.51944273634730787</v>
      </c>
    </row>
    <row r="138" spans="1:32" ht="20" customHeight="1" x14ac:dyDescent="0.15">
      <c r="A138" s="25">
        <v>21.8932</v>
      </c>
      <c r="B138" s="4">
        <v>16.689</v>
      </c>
      <c r="C138" s="5">
        <f t="shared" si="48"/>
        <v>0.53149671292205203</v>
      </c>
      <c r="D138" s="5">
        <f t="shared" si="49"/>
        <v>0.49895956660567575</v>
      </c>
      <c r="E138" s="5">
        <v>21.8932</v>
      </c>
      <c r="F138" s="5">
        <v>12.1022</v>
      </c>
      <c r="G138" s="5">
        <f t="shared" si="50"/>
        <v>0.6553398348868813</v>
      </c>
      <c r="H138" s="5">
        <f t="shared" si="51"/>
        <v>0.28627795137944334</v>
      </c>
      <c r="I138" s="5">
        <v>21.2803</v>
      </c>
      <c r="J138" s="5">
        <v>29.3537</v>
      </c>
      <c r="K138" s="5">
        <f t="shared" si="52"/>
        <v>0.47703088327927207</v>
      </c>
      <c r="L138" s="5">
        <f t="shared" si="53"/>
        <v>0.36162346621987879</v>
      </c>
      <c r="M138" s="5">
        <v>21.2803</v>
      </c>
      <c r="N138" s="5">
        <v>19.416699999999999</v>
      </c>
      <c r="O138" s="5">
        <f t="shared" si="54"/>
        <v>0.41666601400354003</v>
      </c>
      <c r="P138" s="5">
        <f t="shared" si="55"/>
        <v>0.24271694169678226</v>
      </c>
      <c r="Q138" s="5">
        <v>24.9573</v>
      </c>
      <c r="R138" s="5">
        <v>28.734100000000002</v>
      </c>
      <c r="S138" s="5">
        <f t="shared" si="56"/>
        <v>0.78947318474279238</v>
      </c>
      <c r="T138" s="5">
        <f t="shared" si="57"/>
        <v>0.47897031907906806</v>
      </c>
      <c r="U138" s="5">
        <v>24.9573</v>
      </c>
      <c r="V138" s="5">
        <v>15.7441</v>
      </c>
      <c r="W138" s="5">
        <f t="shared" si="58"/>
        <v>0.69587559877985528</v>
      </c>
      <c r="X138" s="5">
        <f t="shared" si="59"/>
        <v>0.29533440631483382</v>
      </c>
      <c r="Y138" s="5">
        <v>28.0215</v>
      </c>
      <c r="Z138" s="5">
        <v>8.0769000000000002</v>
      </c>
      <c r="AA138" s="5">
        <f t="shared" si="60"/>
        <v>0.6923076923076924</v>
      </c>
      <c r="AB138" s="5">
        <f t="shared" si="61"/>
        <v>0.28767064740053211</v>
      </c>
      <c r="AC138" s="5">
        <v>28.0215</v>
      </c>
      <c r="AD138" s="5">
        <v>18.7681</v>
      </c>
      <c r="AE138" s="5">
        <f t="shared" si="62"/>
        <v>0.77586206896551724</v>
      </c>
      <c r="AF138" s="5">
        <f t="shared" si="63"/>
        <v>0.45615753489581684</v>
      </c>
    </row>
    <row r="139" spans="1:32" ht="20" customHeight="1" x14ac:dyDescent="0.15">
      <c r="A139" s="25">
        <v>22.055299999999999</v>
      </c>
      <c r="B139" s="4">
        <v>11.509</v>
      </c>
      <c r="C139" s="5">
        <f t="shared" si="48"/>
        <v>0.53543198127773617</v>
      </c>
      <c r="D139" s="5">
        <f t="shared" si="49"/>
        <v>0.34409045791028353</v>
      </c>
      <c r="E139" s="5">
        <v>22.055299999999999</v>
      </c>
      <c r="F139" s="5">
        <v>14.853199999999999</v>
      </c>
      <c r="G139" s="5">
        <f t="shared" si="50"/>
        <v>0.66019205325766139</v>
      </c>
      <c r="H139" s="5">
        <f t="shared" si="51"/>
        <v>0.35135294966445335</v>
      </c>
      <c r="I139" s="5">
        <v>21.437999999999999</v>
      </c>
      <c r="J139" s="5">
        <v>30.353400000000001</v>
      </c>
      <c r="K139" s="5">
        <f t="shared" si="52"/>
        <v>0.48056597302392512</v>
      </c>
      <c r="L139" s="5">
        <f t="shared" si="53"/>
        <v>0.37393928941014143</v>
      </c>
      <c r="M139" s="5">
        <v>21.437999999999999</v>
      </c>
      <c r="N139" s="5">
        <v>17.3278</v>
      </c>
      <c r="O139" s="5">
        <f t="shared" si="54"/>
        <v>0.41975376325558805</v>
      </c>
      <c r="P139" s="5">
        <f t="shared" si="55"/>
        <v>0.21660481041235144</v>
      </c>
      <c r="Q139" s="5">
        <v>25.142199999999999</v>
      </c>
      <c r="R139" s="5">
        <v>27.1126</v>
      </c>
      <c r="S139" s="5">
        <f t="shared" si="56"/>
        <v>0.79532211839582945</v>
      </c>
      <c r="T139" s="5">
        <f t="shared" si="57"/>
        <v>0.45194144494044147</v>
      </c>
      <c r="U139" s="5">
        <v>25.142199999999999</v>
      </c>
      <c r="V139" s="5">
        <v>19.359300000000001</v>
      </c>
      <c r="W139" s="5">
        <f t="shared" si="58"/>
        <v>0.70103110030503613</v>
      </c>
      <c r="X139" s="5">
        <f t="shared" si="59"/>
        <v>0.36314983849002241</v>
      </c>
      <c r="Y139" s="5">
        <v>28.228999999999999</v>
      </c>
      <c r="Z139" s="5">
        <v>9.3932000000000002</v>
      </c>
      <c r="AA139" s="5">
        <f t="shared" si="60"/>
        <v>0.69743425034897655</v>
      </c>
      <c r="AB139" s="5">
        <f t="shared" si="61"/>
        <v>0.33455260374186613</v>
      </c>
      <c r="AC139" s="5">
        <v>28.228999999999999</v>
      </c>
      <c r="AD139" s="5">
        <v>17.0441</v>
      </c>
      <c r="AE139" s="5">
        <f t="shared" si="62"/>
        <v>0.78160734952902544</v>
      </c>
      <c r="AF139" s="5">
        <f t="shared" si="63"/>
        <v>0.41425581921013804</v>
      </c>
    </row>
    <row r="140" spans="1:32" ht="20" customHeight="1" x14ac:dyDescent="0.15">
      <c r="A140" s="25">
        <v>22.217500000000001</v>
      </c>
      <c r="B140" s="4">
        <v>11.011200000000001</v>
      </c>
      <c r="C140" s="5">
        <f t="shared" si="48"/>
        <v>0.53936967731285024</v>
      </c>
      <c r="D140" s="5">
        <f t="shared" si="49"/>
        <v>0.32920747676963369</v>
      </c>
      <c r="E140" s="5">
        <v>22.217500000000001</v>
      </c>
      <c r="F140" s="5">
        <v>15.2356</v>
      </c>
      <c r="G140" s="5">
        <f t="shared" si="50"/>
        <v>0.66504726497722055</v>
      </c>
      <c r="H140" s="5">
        <f t="shared" si="51"/>
        <v>0.36039863463144278</v>
      </c>
      <c r="I140" s="5">
        <v>21.595600000000001</v>
      </c>
      <c r="J140" s="5">
        <v>28.053000000000001</v>
      </c>
      <c r="K140" s="5">
        <f t="shared" si="52"/>
        <v>0.48409882111369895</v>
      </c>
      <c r="L140" s="5">
        <f t="shared" si="53"/>
        <v>0.34559946779677725</v>
      </c>
      <c r="M140" s="5">
        <v>21.595600000000001</v>
      </c>
      <c r="N140" s="5">
        <v>15.513</v>
      </c>
      <c r="O140" s="5">
        <f t="shared" si="54"/>
        <v>0.42283955451825633</v>
      </c>
      <c r="P140" s="5">
        <f t="shared" si="55"/>
        <v>0.19391904476776092</v>
      </c>
      <c r="Q140" s="5">
        <v>25.327100000000002</v>
      </c>
      <c r="R140" s="5">
        <v>23.3718</v>
      </c>
      <c r="S140" s="5">
        <f t="shared" si="56"/>
        <v>0.80117105204886663</v>
      </c>
      <c r="T140" s="5">
        <f t="shared" si="57"/>
        <v>0.38958584063715801</v>
      </c>
      <c r="U140" s="5">
        <v>25.327100000000002</v>
      </c>
      <c r="V140" s="5">
        <v>21.034800000000001</v>
      </c>
      <c r="W140" s="5">
        <f t="shared" si="58"/>
        <v>0.70618660183021698</v>
      </c>
      <c r="X140" s="5">
        <f t="shared" si="59"/>
        <v>0.39457956758095197</v>
      </c>
      <c r="Y140" s="5">
        <v>28.436599999999999</v>
      </c>
      <c r="Z140" s="5">
        <v>15.7111</v>
      </c>
      <c r="AA140" s="5">
        <f t="shared" si="60"/>
        <v>0.70256327902064208</v>
      </c>
      <c r="AB140" s="5">
        <f t="shared" si="61"/>
        <v>0.55957388458127499</v>
      </c>
      <c r="AC140" s="5">
        <v>28.436599999999999</v>
      </c>
      <c r="AD140" s="5">
        <v>18.542899999999999</v>
      </c>
      <c r="AE140" s="5">
        <f t="shared" si="62"/>
        <v>0.78735539890244377</v>
      </c>
      <c r="AF140" s="5">
        <f t="shared" si="63"/>
        <v>0.45068406252202631</v>
      </c>
    </row>
    <row r="141" spans="1:32" ht="20" customHeight="1" x14ac:dyDescent="0.15">
      <c r="A141" s="25">
        <v>22.3797</v>
      </c>
      <c r="B141" s="4">
        <v>8.9834999999999994</v>
      </c>
      <c r="C141" s="5">
        <f t="shared" si="48"/>
        <v>0.54330737334796408</v>
      </c>
      <c r="D141" s="5">
        <f t="shared" si="49"/>
        <v>0.26858429304344705</v>
      </c>
      <c r="E141" s="5">
        <v>22.3797</v>
      </c>
      <c r="F141" s="5">
        <v>17.758800000000001</v>
      </c>
      <c r="G141" s="5">
        <f t="shared" si="50"/>
        <v>0.66990247669677971</v>
      </c>
      <c r="H141" s="5">
        <f t="shared" si="51"/>
        <v>0.42008501619187077</v>
      </c>
      <c r="I141" s="5">
        <v>21.7532</v>
      </c>
      <c r="J141" s="5">
        <v>23.018000000000001</v>
      </c>
      <c r="K141" s="5">
        <f t="shared" si="52"/>
        <v>0.48763166920347273</v>
      </c>
      <c r="L141" s="5">
        <f t="shared" si="53"/>
        <v>0.28357068940028585</v>
      </c>
      <c r="M141" s="5">
        <v>21.7532</v>
      </c>
      <c r="N141" s="5">
        <v>26.5062</v>
      </c>
      <c r="O141" s="5">
        <f t="shared" si="54"/>
        <v>0.42592534578092445</v>
      </c>
      <c r="P141" s="5">
        <f t="shared" si="55"/>
        <v>0.33133868268054051</v>
      </c>
      <c r="Q141" s="5">
        <v>25.511900000000001</v>
      </c>
      <c r="R141" s="5">
        <v>31.199400000000001</v>
      </c>
      <c r="S141" s="5">
        <f t="shared" si="56"/>
        <v>0.80701682240625572</v>
      </c>
      <c r="T141" s="5">
        <f t="shared" si="57"/>
        <v>0.52006454258443713</v>
      </c>
      <c r="U141" s="5">
        <v>25.511900000000001</v>
      </c>
      <c r="V141" s="5">
        <v>21.8658</v>
      </c>
      <c r="W141" s="5">
        <f t="shared" si="58"/>
        <v>0.71133931509064641</v>
      </c>
      <c r="X141" s="5">
        <f t="shared" si="59"/>
        <v>0.41016781280599673</v>
      </c>
      <c r="Y141" s="5">
        <v>28.644200000000001</v>
      </c>
      <c r="Z141" s="5">
        <v>12.0154</v>
      </c>
      <c r="AA141" s="5">
        <f t="shared" si="60"/>
        <v>0.70769230769230773</v>
      </c>
      <c r="AB141" s="5">
        <f t="shared" si="61"/>
        <v>0.42794610516118231</v>
      </c>
      <c r="AC141" s="5">
        <v>28.644200000000001</v>
      </c>
      <c r="AD141" s="5">
        <v>20.0488</v>
      </c>
      <c r="AE141" s="5">
        <f t="shared" si="62"/>
        <v>0.7931034482758621</v>
      </c>
      <c r="AF141" s="5">
        <f t="shared" si="63"/>
        <v>0.48728487090431388</v>
      </c>
    </row>
    <row r="142" spans="1:32" ht="20" customHeight="1" x14ac:dyDescent="0.15">
      <c r="A142" s="25">
        <v>22.541899999999998</v>
      </c>
      <c r="B142" s="4">
        <v>9.7538</v>
      </c>
      <c r="C142" s="5">
        <f t="shared" si="48"/>
        <v>0.54724506938307804</v>
      </c>
      <c r="D142" s="5">
        <f t="shared" si="49"/>
        <v>0.29161434602183711</v>
      </c>
      <c r="E142" s="5">
        <v>22.541899999999998</v>
      </c>
      <c r="F142" s="5">
        <v>12.7994</v>
      </c>
      <c r="G142" s="5">
        <f t="shared" si="50"/>
        <v>0.67475768841633876</v>
      </c>
      <c r="H142" s="5">
        <f t="shared" si="51"/>
        <v>0.30277024102114053</v>
      </c>
      <c r="I142" s="5">
        <v>21.910900000000002</v>
      </c>
      <c r="J142" s="5">
        <v>26.460100000000001</v>
      </c>
      <c r="K142" s="5">
        <f t="shared" si="52"/>
        <v>0.49116675894812589</v>
      </c>
      <c r="L142" s="5">
        <f t="shared" si="53"/>
        <v>0.32597570590844133</v>
      </c>
      <c r="M142" s="5">
        <v>21.910900000000002</v>
      </c>
      <c r="N142" s="5">
        <v>29.6999</v>
      </c>
      <c r="O142" s="5">
        <f t="shared" si="54"/>
        <v>0.42901309503297258</v>
      </c>
      <c r="P142" s="5">
        <f t="shared" si="55"/>
        <v>0.3712612800682023</v>
      </c>
      <c r="Q142" s="5">
        <v>25.6968</v>
      </c>
      <c r="R142" s="5">
        <v>29.886399999999998</v>
      </c>
      <c r="S142" s="5">
        <f t="shared" si="56"/>
        <v>0.81286575605929279</v>
      </c>
      <c r="T142" s="5">
        <f t="shared" si="57"/>
        <v>0.49817807219034727</v>
      </c>
      <c r="U142" s="5">
        <v>25.6968</v>
      </c>
      <c r="V142" s="5">
        <v>28.904699999999998</v>
      </c>
      <c r="W142" s="5">
        <f t="shared" si="58"/>
        <v>0.71649481661582726</v>
      </c>
      <c r="X142" s="5">
        <f t="shared" si="59"/>
        <v>0.54220644014001285</v>
      </c>
      <c r="Y142" s="5">
        <v>28.851700000000001</v>
      </c>
      <c r="Z142" s="5">
        <v>13.603400000000001</v>
      </c>
      <c r="AA142" s="5">
        <f t="shared" si="60"/>
        <v>0.71281886573359199</v>
      </c>
      <c r="AB142" s="5">
        <f t="shared" si="61"/>
        <v>0.48450505575758013</v>
      </c>
      <c r="AC142" s="5">
        <v>28.851700000000001</v>
      </c>
      <c r="AD142" s="5">
        <v>18.4849</v>
      </c>
      <c r="AE142" s="5">
        <f t="shared" si="62"/>
        <v>0.7988487288393703</v>
      </c>
      <c r="AF142" s="5">
        <f t="shared" si="63"/>
        <v>0.44927437603144083</v>
      </c>
    </row>
    <row r="143" spans="1:32" ht="20" customHeight="1" x14ac:dyDescent="0.15">
      <c r="A143" s="25">
        <v>22.704000000000001</v>
      </c>
      <c r="B143" s="4">
        <v>10.1614</v>
      </c>
      <c r="C143" s="5">
        <f t="shared" si="48"/>
        <v>0.55118033773876229</v>
      </c>
      <c r="D143" s="5">
        <f t="shared" si="49"/>
        <v>0.30380057164041663</v>
      </c>
      <c r="E143" s="5">
        <v>22.704000000000001</v>
      </c>
      <c r="F143" s="5">
        <v>12.1204</v>
      </c>
      <c r="G143" s="5">
        <f t="shared" si="50"/>
        <v>0.67960990678711897</v>
      </c>
      <c r="H143" s="5">
        <f t="shared" si="51"/>
        <v>0.28670847299659608</v>
      </c>
      <c r="I143" s="5">
        <v>22.0685</v>
      </c>
      <c r="J143" s="5">
        <v>25.1675</v>
      </c>
      <c r="K143" s="5">
        <f t="shared" si="52"/>
        <v>0.49469960703789961</v>
      </c>
      <c r="L143" s="5">
        <f t="shared" si="53"/>
        <v>0.3100514955896122</v>
      </c>
      <c r="M143" s="5">
        <v>22.0685</v>
      </c>
      <c r="N143" s="5">
        <v>30.6433</v>
      </c>
      <c r="O143" s="5">
        <f t="shared" si="54"/>
        <v>0.43209888629564075</v>
      </c>
      <c r="P143" s="5">
        <f t="shared" si="55"/>
        <v>0.38305417807851017</v>
      </c>
      <c r="Q143" s="5">
        <v>25.881699999999999</v>
      </c>
      <c r="R143" s="5">
        <v>21.647600000000001</v>
      </c>
      <c r="S143" s="5">
        <f t="shared" si="56"/>
        <v>0.81871468971232986</v>
      </c>
      <c r="T143" s="5">
        <f t="shared" si="57"/>
        <v>0.36084505445780563</v>
      </c>
      <c r="U143" s="5">
        <v>25.881699999999999</v>
      </c>
      <c r="V143" s="5">
        <v>26.544499999999999</v>
      </c>
      <c r="W143" s="5">
        <f t="shared" si="58"/>
        <v>0.721650318141008</v>
      </c>
      <c r="X143" s="5">
        <f t="shared" si="59"/>
        <v>0.49793282235403141</v>
      </c>
      <c r="Y143" s="5">
        <v>29.0593</v>
      </c>
      <c r="Z143" s="5">
        <v>11.4701</v>
      </c>
      <c r="AA143" s="5">
        <f t="shared" si="60"/>
        <v>0.71794789440525753</v>
      </c>
      <c r="AB143" s="5">
        <f t="shared" si="61"/>
        <v>0.40852444536255789</v>
      </c>
      <c r="AC143" s="5">
        <v>29.0593</v>
      </c>
      <c r="AD143" s="5">
        <v>24.116900000000001</v>
      </c>
      <c r="AE143" s="5">
        <f t="shared" si="62"/>
        <v>0.80459677821278863</v>
      </c>
      <c r="AF143" s="5">
        <f t="shared" si="63"/>
        <v>0.58615979525518969</v>
      </c>
    </row>
    <row r="144" spans="1:32" ht="20" customHeight="1" x14ac:dyDescent="0.15">
      <c r="A144" s="25">
        <v>22.866199999999999</v>
      </c>
      <c r="B144" s="4">
        <v>14.152100000000001</v>
      </c>
      <c r="C144" s="5">
        <f t="shared" si="48"/>
        <v>0.55511803377387614</v>
      </c>
      <c r="D144" s="5">
        <f t="shared" si="49"/>
        <v>0.42311257010966408</v>
      </c>
      <c r="E144" s="5">
        <v>22.866199999999999</v>
      </c>
      <c r="F144" s="5">
        <v>12.220800000000001</v>
      </c>
      <c r="G144" s="5">
        <f t="shared" si="50"/>
        <v>0.68446511850667813</v>
      </c>
      <c r="H144" s="5">
        <f t="shared" si="51"/>
        <v>0.28908343840110901</v>
      </c>
      <c r="I144" s="5">
        <v>22.226099999999999</v>
      </c>
      <c r="J144" s="5">
        <v>24.261500000000002</v>
      </c>
      <c r="K144" s="5">
        <f t="shared" si="52"/>
        <v>0.49823245512767339</v>
      </c>
      <c r="L144" s="5">
        <f t="shared" si="53"/>
        <v>0.29889001133395754</v>
      </c>
      <c r="M144" s="5">
        <v>22.226099999999999</v>
      </c>
      <c r="N144" s="5">
        <v>27.703700000000001</v>
      </c>
      <c r="O144" s="5">
        <f t="shared" si="54"/>
        <v>0.43518467755830892</v>
      </c>
      <c r="P144" s="5">
        <f t="shared" si="55"/>
        <v>0.34630793789290393</v>
      </c>
      <c r="Q144" s="5">
        <v>26.066500000000001</v>
      </c>
      <c r="R144" s="5">
        <v>24.1782</v>
      </c>
      <c r="S144" s="5">
        <f t="shared" si="56"/>
        <v>0.82456046006971906</v>
      </c>
      <c r="T144" s="5">
        <f t="shared" si="57"/>
        <v>0.40302776731331491</v>
      </c>
      <c r="U144" s="5">
        <v>26.066500000000001</v>
      </c>
      <c r="V144" s="5">
        <v>18.152999999999999</v>
      </c>
      <c r="W144" s="5">
        <f t="shared" si="58"/>
        <v>0.72680303140143765</v>
      </c>
      <c r="X144" s="5">
        <f t="shared" si="59"/>
        <v>0.3405215590496235</v>
      </c>
      <c r="Y144" s="5">
        <v>29.2669</v>
      </c>
      <c r="Z144" s="5">
        <v>11.8462</v>
      </c>
      <c r="AA144" s="5">
        <f t="shared" si="60"/>
        <v>0.72307692307692317</v>
      </c>
      <c r="AB144" s="5">
        <f t="shared" si="61"/>
        <v>0.42191979883819086</v>
      </c>
      <c r="AC144" s="5">
        <v>29.2669</v>
      </c>
      <c r="AD144" s="5">
        <v>24.557700000000001</v>
      </c>
      <c r="AE144" s="5">
        <f t="shared" si="62"/>
        <v>0.81034482758620696</v>
      </c>
      <c r="AF144" s="5">
        <f t="shared" si="63"/>
        <v>0.59687341258363935</v>
      </c>
    </row>
    <row r="145" spans="1:32" ht="20" customHeight="1" x14ac:dyDescent="0.15">
      <c r="A145" s="25">
        <v>23.028400000000001</v>
      </c>
      <c r="B145" s="4">
        <v>13.0322</v>
      </c>
      <c r="C145" s="5">
        <f t="shared" si="48"/>
        <v>0.55905572980899021</v>
      </c>
      <c r="D145" s="5">
        <f t="shared" si="49"/>
        <v>0.38963034716990153</v>
      </c>
      <c r="E145" s="5">
        <v>23.028400000000001</v>
      </c>
      <c r="F145" s="5">
        <v>18.609400000000001</v>
      </c>
      <c r="G145" s="5">
        <f t="shared" si="50"/>
        <v>0.68932033022623729</v>
      </c>
      <c r="H145" s="5">
        <f t="shared" si="51"/>
        <v>0.44020598803528388</v>
      </c>
      <c r="I145" s="5">
        <v>22.383800000000001</v>
      </c>
      <c r="J145" s="5">
        <v>23.027899999999999</v>
      </c>
      <c r="K145" s="5">
        <f t="shared" si="52"/>
        <v>0.50176754487232655</v>
      </c>
      <c r="L145" s="5">
        <f t="shared" si="53"/>
        <v>0.28369265263884097</v>
      </c>
      <c r="M145" s="5">
        <v>22.383800000000001</v>
      </c>
      <c r="N145" s="5">
        <v>22.5761</v>
      </c>
      <c r="O145" s="5">
        <f t="shared" si="54"/>
        <v>0.438272426810357</v>
      </c>
      <c r="P145" s="5">
        <f t="shared" si="55"/>
        <v>0.28221077461364324</v>
      </c>
      <c r="Q145" s="5">
        <v>26.2514</v>
      </c>
      <c r="R145" s="5">
        <v>27.8169</v>
      </c>
      <c r="S145" s="5">
        <f t="shared" si="56"/>
        <v>0.83040939372275613</v>
      </c>
      <c r="T145" s="5">
        <f t="shared" si="57"/>
        <v>0.46368146100941138</v>
      </c>
      <c r="U145" s="5">
        <v>26.2514</v>
      </c>
      <c r="V145" s="5">
        <v>15.8247</v>
      </c>
      <c r="W145" s="5">
        <f t="shared" si="58"/>
        <v>0.73195853292661839</v>
      </c>
      <c r="X145" s="5">
        <f t="shared" si="59"/>
        <v>0.29684633479273825</v>
      </c>
      <c r="Y145" s="5">
        <v>29.474399999999999</v>
      </c>
      <c r="Z145" s="5">
        <v>12.4786</v>
      </c>
      <c r="AA145" s="5">
        <f t="shared" si="60"/>
        <v>0.72820348111820732</v>
      </c>
      <c r="AB145" s="5">
        <f t="shared" si="61"/>
        <v>0.44444365296738603</v>
      </c>
      <c r="AC145" s="5">
        <v>29.474399999999999</v>
      </c>
      <c r="AD145" s="5">
        <v>17.895499999999998</v>
      </c>
      <c r="AE145" s="5">
        <f t="shared" si="62"/>
        <v>0.81609010814971505</v>
      </c>
      <c r="AF145" s="5">
        <f t="shared" si="63"/>
        <v>0.43494904469435319</v>
      </c>
    </row>
    <row r="146" spans="1:32" ht="20" customHeight="1" x14ac:dyDescent="0.15">
      <c r="A146" s="25">
        <v>23.1905</v>
      </c>
      <c r="B146" s="4">
        <v>13.559200000000001</v>
      </c>
      <c r="C146" s="5">
        <f t="shared" si="48"/>
        <v>0.56299099816467435</v>
      </c>
      <c r="D146" s="5">
        <f t="shared" si="49"/>
        <v>0.40538633564142124</v>
      </c>
      <c r="E146" s="5">
        <v>23.1905</v>
      </c>
      <c r="F146" s="5">
        <v>17.830400000000001</v>
      </c>
      <c r="G146" s="5">
        <f t="shared" si="50"/>
        <v>0.69417254859701738</v>
      </c>
      <c r="H146" s="5">
        <f t="shared" si="51"/>
        <v>0.42177871661979033</v>
      </c>
      <c r="I146" s="5">
        <v>22.541399999999999</v>
      </c>
      <c r="J146" s="5">
        <v>25.544899999999998</v>
      </c>
      <c r="K146" s="5">
        <f t="shared" si="52"/>
        <v>0.50530039296210028</v>
      </c>
      <c r="L146" s="5">
        <f t="shared" si="53"/>
        <v>0.31470088207756369</v>
      </c>
      <c r="M146" s="5">
        <v>22.541399999999999</v>
      </c>
      <c r="N146" s="5">
        <v>30.237300000000001</v>
      </c>
      <c r="O146" s="5">
        <f t="shared" si="54"/>
        <v>0.44135821807302517</v>
      </c>
      <c r="P146" s="5">
        <f t="shared" si="55"/>
        <v>0.37797900679147922</v>
      </c>
      <c r="Q146" s="5">
        <v>26.436299999999999</v>
      </c>
      <c r="R146" s="5">
        <v>24.483799999999999</v>
      </c>
      <c r="S146" s="5">
        <f t="shared" si="56"/>
        <v>0.8362583273757932</v>
      </c>
      <c r="T146" s="5">
        <f t="shared" si="57"/>
        <v>0.40812183079574738</v>
      </c>
      <c r="U146" s="5">
        <v>26.436299999999999</v>
      </c>
      <c r="V146" s="5">
        <v>17.412700000000001</v>
      </c>
      <c r="W146" s="5">
        <f t="shared" si="58"/>
        <v>0.73711403445179924</v>
      </c>
      <c r="X146" s="5">
        <f t="shared" si="59"/>
        <v>0.32663470232266734</v>
      </c>
      <c r="Y146" s="5">
        <v>29.681999999999999</v>
      </c>
      <c r="Z146" s="5">
        <v>14.622199999999999</v>
      </c>
      <c r="AA146" s="5">
        <f t="shared" si="60"/>
        <v>0.73333250978987297</v>
      </c>
      <c r="AB146" s="5">
        <f t="shared" si="61"/>
        <v>0.52079111297899694</v>
      </c>
      <c r="AC146" s="5">
        <v>29.681999999999999</v>
      </c>
      <c r="AD146" s="5">
        <v>21.844100000000001</v>
      </c>
      <c r="AE146" s="5">
        <f t="shared" si="62"/>
        <v>0.82183815752313338</v>
      </c>
      <c r="AF146" s="5">
        <f t="shared" si="63"/>
        <v>0.53091952877583315</v>
      </c>
    </row>
    <row r="147" spans="1:32" ht="20" customHeight="1" x14ac:dyDescent="0.15">
      <c r="A147" s="25">
        <v>23.352699999999999</v>
      </c>
      <c r="B147" s="4">
        <v>11.757300000000001</v>
      </c>
      <c r="C147" s="5">
        <f t="shared" si="48"/>
        <v>0.56692869419978831</v>
      </c>
      <c r="D147" s="5">
        <f t="shared" si="49"/>
        <v>0.35151400997380977</v>
      </c>
      <c r="E147" s="5">
        <v>23.352699999999999</v>
      </c>
      <c r="F147" s="5">
        <v>18.184999999999999</v>
      </c>
      <c r="G147" s="5">
        <f t="shared" si="50"/>
        <v>0.69902776031657643</v>
      </c>
      <c r="H147" s="5">
        <f t="shared" si="51"/>
        <v>0.43016679164409583</v>
      </c>
      <c r="I147" s="5">
        <v>22.699000000000002</v>
      </c>
      <c r="J147" s="5">
        <v>24.353400000000001</v>
      </c>
      <c r="K147" s="5">
        <f t="shared" si="52"/>
        <v>0.50883324105187411</v>
      </c>
      <c r="L147" s="5">
        <f t="shared" si="53"/>
        <v>0.30002217513428275</v>
      </c>
      <c r="M147" s="5">
        <v>22.699000000000002</v>
      </c>
      <c r="N147" s="5">
        <v>34.555599999999998</v>
      </c>
      <c r="O147" s="5">
        <f t="shared" si="54"/>
        <v>0.44444400933569339</v>
      </c>
      <c r="P147" s="5">
        <f t="shared" si="55"/>
        <v>0.43195957863577894</v>
      </c>
      <c r="Q147" s="5">
        <v>26.621099999999998</v>
      </c>
      <c r="R147" s="5">
        <v>29.767299999999999</v>
      </c>
      <c r="S147" s="5">
        <f t="shared" si="56"/>
        <v>0.84210409773318229</v>
      </c>
      <c r="T147" s="5">
        <f t="shared" si="57"/>
        <v>0.49619278763289404</v>
      </c>
      <c r="U147" s="5">
        <v>26.621099999999998</v>
      </c>
      <c r="V147" s="5">
        <v>14.315899999999999</v>
      </c>
      <c r="W147" s="5">
        <f t="shared" si="58"/>
        <v>0.74226674771222867</v>
      </c>
      <c r="X147" s="5">
        <f t="shared" si="59"/>
        <v>0.26854363395573766</v>
      </c>
      <c r="Y147" s="5">
        <v>29.889600000000002</v>
      </c>
      <c r="Z147" s="5">
        <v>15.5077</v>
      </c>
      <c r="AA147" s="5">
        <f t="shared" si="60"/>
        <v>0.73846153846153861</v>
      </c>
      <c r="AB147" s="5">
        <f t="shared" si="61"/>
        <v>0.55232949506533846</v>
      </c>
      <c r="AC147" s="5">
        <v>29.889600000000002</v>
      </c>
      <c r="AD147" s="5">
        <v>19.654</v>
      </c>
      <c r="AE147" s="5">
        <f t="shared" si="62"/>
        <v>0.82758620689655182</v>
      </c>
      <c r="AF147" s="5">
        <f t="shared" si="63"/>
        <v>0.47768928079253542</v>
      </c>
    </row>
    <row r="148" spans="1:32" ht="20" customHeight="1" x14ac:dyDescent="0.15">
      <c r="A148" s="25">
        <v>23.514900000000001</v>
      </c>
      <c r="B148" s="4">
        <v>11.7361</v>
      </c>
      <c r="C148" s="5">
        <f t="shared" si="48"/>
        <v>0.57086639023490227</v>
      </c>
      <c r="D148" s="5">
        <f t="shared" si="49"/>
        <v>0.35088018273358923</v>
      </c>
      <c r="E148" s="5">
        <v>23.514900000000001</v>
      </c>
      <c r="F148" s="5">
        <v>16.069900000000001</v>
      </c>
      <c r="G148" s="5">
        <f t="shared" si="50"/>
        <v>0.7038829720361357</v>
      </c>
      <c r="H148" s="5">
        <f t="shared" si="51"/>
        <v>0.3801340294221312</v>
      </c>
      <c r="I148" s="5">
        <v>22.8567</v>
      </c>
      <c r="J148" s="5">
        <v>20.494700000000002</v>
      </c>
      <c r="K148" s="5">
        <f t="shared" si="52"/>
        <v>0.51236833079652722</v>
      </c>
      <c r="L148" s="5">
        <f t="shared" si="53"/>
        <v>0.25248484699157347</v>
      </c>
      <c r="M148" s="5">
        <v>22.8567</v>
      </c>
      <c r="N148" s="5">
        <v>22.5137</v>
      </c>
      <c r="O148" s="5">
        <f t="shared" si="54"/>
        <v>0.44753175858774141</v>
      </c>
      <c r="P148" s="5">
        <f t="shared" si="55"/>
        <v>0.28143074828775472</v>
      </c>
      <c r="Q148" s="5">
        <v>26.806000000000001</v>
      </c>
      <c r="R148" s="5">
        <v>34.926400000000001</v>
      </c>
      <c r="S148" s="5">
        <f t="shared" si="56"/>
        <v>0.84795303138621947</v>
      </c>
      <c r="T148" s="5">
        <f t="shared" si="57"/>
        <v>0.58219011391632802</v>
      </c>
      <c r="U148" s="5">
        <v>26.806000000000001</v>
      </c>
      <c r="V148" s="5">
        <v>12.7003</v>
      </c>
      <c r="W148" s="5">
        <f t="shared" si="58"/>
        <v>0.74742224923740952</v>
      </c>
      <c r="X148" s="5">
        <f t="shared" si="59"/>
        <v>0.23823753409342444</v>
      </c>
      <c r="Y148" s="5">
        <v>30.097100000000001</v>
      </c>
      <c r="Z148" s="5">
        <v>11.8889</v>
      </c>
      <c r="AA148" s="5">
        <f t="shared" si="60"/>
        <v>0.74358809650282276</v>
      </c>
      <c r="AB148" s="5">
        <f t="shared" si="61"/>
        <v>0.4234406220059907</v>
      </c>
      <c r="AC148" s="5">
        <v>30.097100000000001</v>
      </c>
      <c r="AD148" s="5">
        <v>18.222200000000001</v>
      </c>
      <c r="AE148" s="5">
        <f t="shared" si="62"/>
        <v>0.83333148746006003</v>
      </c>
      <c r="AF148" s="5">
        <f t="shared" si="63"/>
        <v>0.44288946842666838</v>
      </c>
    </row>
    <row r="149" spans="1:32" ht="20" customHeight="1" x14ac:dyDescent="0.15">
      <c r="A149" s="25">
        <v>23.677099999999999</v>
      </c>
      <c r="B149" s="4">
        <v>12.9412</v>
      </c>
      <c r="C149" s="5">
        <f t="shared" si="48"/>
        <v>0.57480408627001622</v>
      </c>
      <c r="D149" s="5">
        <f t="shared" si="49"/>
        <v>0.38690967363876633</v>
      </c>
      <c r="E149" s="5">
        <v>23.677099999999999</v>
      </c>
      <c r="F149" s="5">
        <v>11.7491</v>
      </c>
      <c r="G149" s="5">
        <f t="shared" si="50"/>
        <v>0.70873818375569475</v>
      </c>
      <c r="H149" s="5">
        <f t="shared" si="51"/>
        <v>0.27792535890600201</v>
      </c>
      <c r="I149" s="5">
        <v>23.014299999999999</v>
      </c>
      <c r="J149" s="5">
        <v>24.6798</v>
      </c>
      <c r="K149" s="5">
        <f t="shared" si="52"/>
        <v>0.51590117888630094</v>
      </c>
      <c r="L149" s="5">
        <f t="shared" si="53"/>
        <v>0.3040432661508895</v>
      </c>
      <c r="M149" s="5">
        <v>23.014299999999999</v>
      </c>
      <c r="N149" s="5">
        <v>23.566500000000001</v>
      </c>
      <c r="O149" s="5">
        <f t="shared" si="54"/>
        <v>0.45061754985040958</v>
      </c>
      <c r="P149" s="5">
        <f t="shared" si="55"/>
        <v>0.29459119245274529</v>
      </c>
      <c r="Q149" s="5">
        <v>26.9909</v>
      </c>
      <c r="R149" s="5">
        <v>31.494599999999998</v>
      </c>
      <c r="S149" s="5">
        <f t="shared" si="56"/>
        <v>0.85380196503925643</v>
      </c>
      <c r="T149" s="5">
        <f t="shared" si="57"/>
        <v>0.52498524788553025</v>
      </c>
      <c r="U149" s="5">
        <v>26.9909</v>
      </c>
      <c r="V149" s="5">
        <v>18.658999999999999</v>
      </c>
      <c r="W149" s="5">
        <f t="shared" si="58"/>
        <v>0.75257775076259037</v>
      </c>
      <c r="X149" s="5">
        <f t="shared" si="59"/>
        <v>0.35001331847666639</v>
      </c>
      <c r="Y149" s="5">
        <v>30.3047</v>
      </c>
      <c r="Z149" s="5">
        <v>10.439299999999999</v>
      </c>
      <c r="AA149" s="5">
        <f t="shared" si="60"/>
        <v>0.7487171251744883</v>
      </c>
      <c r="AB149" s="5">
        <f t="shared" si="61"/>
        <v>0.37181099052958128</v>
      </c>
      <c r="AC149" s="5">
        <v>30.3047</v>
      </c>
      <c r="AD149" s="5">
        <v>16.4253</v>
      </c>
      <c r="AE149" s="5">
        <f t="shared" si="62"/>
        <v>0.83907953683347825</v>
      </c>
      <c r="AF149" s="5">
        <f t="shared" si="63"/>
        <v>0.39921592265196054</v>
      </c>
    </row>
    <row r="150" spans="1:32" ht="20" customHeight="1" x14ac:dyDescent="0.15">
      <c r="A150" s="25">
        <v>23.839200000000002</v>
      </c>
      <c r="B150" s="4">
        <v>16.915400000000002</v>
      </c>
      <c r="C150" s="5">
        <f t="shared" si="48"/>
        <v>0.57873935462570036</v>
      </c>
      <c r="D150" s="5">
        <f t="shared" si="49"/>
        <v>0.50572836317104963</v>
      </c>
      <c r="E150" s="5">
        <v>23.839200000000002</v>
      </c>
      <c r="F150" s="5">
        <v>15.8171</v>
      </c>
      <c r="G150" s="5">
        <f t="shared" si="50"/>
        <v>0.71359040212647495</v>
      </c>
      <c r="H150" s="5">
        <f t="shared" si="51"/>
        <v>0.37415403684981186</v>
      </c>
      <c r="I150" s="5">
        <v>23.171900000000001</v>
      </c>
      <c r="J150" s="5">
        <v>19.658100000000001</v>
      </c>
      <c r="K150" s="5">
        <f t="shared" si="52"/>
        <v>0.51943402697607477</v>
      </c>
      <c r="L150" s="5">
        <f t="shared" si="53"/>
        <v>0.24217833735770958</v>
      </c>
      <c r="M150" s="5">
        <v>23.171900000000001</v>
      </c>
      <c r="N150" s="5">
        <v>28.330200000000001</v>
      </c>
      <c r="O150" s="5">
        <f t="shared" si="54"/>
        <v>0.45370334111307781</v>
      </c>
      <c r="P150" s="5">
        <f t="shared" si="55"/>
        <v>0.354139452206512</v>
      </c>
      <c r="Q150" s="5">
        <v>27.175799999999999</v>
      </c>
      <c r="R150" s="5">
        <v>32.555900000000001</v>
      </c>
      <c r="S150" s="5">
        <f t="shared" si="56"/>
        <v>0.8596508986922935</v>
      </c>
      <c r="T150" s="5">
        <f t="shared" si="57"/>
        <v>0.54267611691009043</v>
      </c>
      <c r="U150" s="5">
        <v>27.175799999999999</v>
      </c>
      <c r="V150" s="5">
        <v>21.367799999999999</v>
      </c>
      <c r="W150" s="5">
        <f t="shared" si="58"/>
        <v>0.75773325228777111</v>
      </c>
      <c r="X150" s="5">
        <f t="shared" si="59"/>
        <v>0.40082612072167384</v>
      </c>
      <c r="Y150" s="5">
        <v>30.5123</v>
      </c>
      <c r="Z150" s="5">
        <v>6.9077000000000002</v>
      </c>
      <c r="AA150" s="5">
        <f t="shared" si="60"/>
        <v>0.75384615384615394</v>
      </c>
      <c r="AB150" s="5">
        <f t="shared" si="61"/>
        <v>0.24602787344756724</v>
      </c>
      <c r="AC150" s="5">
        <v>30.5123</v>
      </c>
      <c r="AD150" s="5">
        <v>16.4162</v>
      </c>
      <c r="AE150" s="5">
        <f t="shared" si="62"/>
        <v>0.84482758620689657</v>
      </c>
      <c r="AF150" s="5">
        <f t="shared" si="63"/>
        <v>0.39899474770257559</v>
      </c>
    </row>
    <row r="151" spans="1:32" ht="20" customHeight="1" x14ac:dyDescent="0.15">
      <c r="A151" s="25">
        <v>24.0014</v>
      </c>
      <c r="B151" s="4">
        <v>16.4451</v>
      </c>
      <c r="C151" s="5">
        <f t="shared" si="48"/>
        <v>0.58267705066081432</v>
      </c>
      <c r="D151" s="5">
        <f t="shared" si="49"/>
        <v>0.49166756359200658</v>
      </c>
      <c r="E151" s="5">
        <v>24.0014</v>
      </c>
      <c r="F151" s="5">
        <v>14.6708</v>
      </c>
      <c r="G151" s="5">
        <f t="shared" si="50"/>
        <v>0.71844561384603411</v>
      </c>
      <c r="H151" s="5">
        <f t="shared" si="51"/>
        <v>0.34703827147936217</v>
      </c>
      <c r="I151" s="5">
        <v>23.329599999999999</v>
      </c>
      <c r="J151" s="5">
        <v>19.257999999999999</v>
      </c>
      <c r="K151" s="5">
        <f t="shared" si="52"/>
        <v>0.52296911672072788</v>
      </c>
      <c r="L151" s="5">
        <f t="shared" si="53"/>
        <v>0.23724929778741438</v>
      </c>
      <c r="M151" s="5">
        <v>23.329599999999999</v>
      </c>
      <c r="N151" s="5">
        <v>18.161899999999999</v>
      </c>
      <c r="O151" s="5">
        <f t="shared" si="54"/>
        <v>0.45679109036512583</v>
      </c>
      <c r="P151" s="5">
        <f t="shared" si="55"/>
        <v>0.22703141231016546</v>
      </c>
      <c r="Q151" s="5">
        <v>27.360600000000002</v>
      </c>
      <c r="R151" s="5">
        <v>32.608199999999997</v>
      </c>
      <c r="S151" s="5">
        <f t="shared" si="56"/>
        <v>0.86549666904968281</v>
      </c>
      <c r="T151" s="5">
        <f t="shared" si="57"/>
        <v>0.54354790853355639</v>
      </c>
      <c r="U151" s="5">
        <v>27.360600000000002</v>
      </c>
      <c r="V151" s="5">
        <v>24.0853</v>
      </c>
      <c r="W151" s="5">
        <f t="shared" si="58"/>
        <v>0.76288596554820076</v>
      </c>
      <c r="X151" s="5">
        <f t="shared" si="59"/>
        <v>0.4518021212018894</v>
      </c>
      <c r="Y151" s="5">
        <v>30.719799999999999</v>
      </c>
      <c r="Z151" s="5">
        <v>8.0785999999999998</v>
      </c>
      <c r="AA151" s="5">
        <f t="shared" si="60"/>
        <v>0.75897271188743809</v>
      </c>
      <c r="AB151" s="5">
        <f t="shared" si="61"/>
        <v>0.28773119539550307</v>
      </c>
      <c r="AC151" s="5">
        <v>30.719799999999999</v>
      </c>
      <c r="AD151" s="5">
        <v>17.691199999999998</v>
      </c>
      <c r="AE151" s="5">
        <f t="shared" si="62"/>
        <v>0.85057286677040478</v>
      </c>
      <c r="AF151" s="5">
        <f t="shared" si="63"/>
        <v>0.4299835455559633</v>
      </c>
    </row>
    <row r="152" spans="1:32" ht="20" customHeight="1" x14ac:dyDescent="0.15">
      <c r="A152" s="25">
        <v>24.163599999999999</v>
      </c>
      <c r="B152" s="4">
        <v>13.920500000000001</v>
      </c>
      <c r="C152" s="5">
        <f t="shared" si="48"/>
        <v>0.58661474669592828</v>
      </c>
      <c r="D152" s="5">
        <f t="shared" si="49"/>
        <v>0.41618830648536814</v>
      </c>
      <c r="E152" s="5">
        <v>24.163599999999999</v>
      </c>
      <c r="F152" s="5">
        <v>16.824300000000001</v>
      </c>
      <c r="G152" s="5">
        <f t="shared" si="50"/>
        <v>0.72330082556559316</v>
      </c>
      <c r="H152" s="5">
        <f t="shared" si="51"/>
        <v>0.39797938700345131</v>
      </c>
      <c r="I152" s="5">
        <v>23.487200000000001</v>
      </c>
      <c r="J152" s="5">
        <v>18.307200000000002</v>
      </c>
      <c r="K152" s="5">
        <f t="shared" si="52"/>
        <v>0.52650196481050171</v>
      </c>
      <c r="L152" s="5">
        <f t="shared" si="53"/>
        <v>0.2255358990785</v>
      </c>
      <c r="M152" s="5">
        <v>23.487200000000001</v>
      </c>
      <c r="N152" s="5">
        <v>12.1663</v>
      </c>
      <c r="O152" s="5">
        <f t="shared" si="54"/>
        <v>0.45987688162779405</v>
      </c>
      <c r="P152" s="5">
        <f t="shared" si="55"/>
        <v>0.15208388283104554</v>
      </c>
      <c r="Q152" s="5">
        <v>27.545500000000001</v>
      </c>
      <c r="R152" s="5">
        <v>36.293900000000001</v>
      </c>
      <c r="S152" s="5">
        <f t="shared" si="56"/>
        <v>0.87134560270271977</v>
      </c>
      <c r="T152" s="5">
        <f t="shared" si="57"/>
        <v>0.60498504785685947</v>
      </c>
      <c r="U152" s="5">
        <v>27.545500000000001</v>
      </c>
      <c r="V152" s="5">
        <v>22.922799999999999</v>
      </c>
      <c r="W152" s="5">
        <f t="shared" si="58"/>
        <v>0.7680414670733815</v>
      </c>
      <c r="X152" s="5">
        <f t="shared" si="59"/>
        <v>0.42999546046288273</v>
      </c>
      <c r="Y152" s="5">
        <v>30.927399999999999</v>
      </c>
      <c r="Z152" s="5">
        <v>10.840999999999999</v>
      </c>
      <c r="AA152" s="5">
        <f t="shared" si="60"/>
        <v>0.76410174055910374</v>
      </c>
      <c r="AB152" s="5">
        <f t="shared" si="61"/>
        <v>0.38611812557654157</v>
      </c>
      <c r="AC152" s="5">
        <v>30.927399999999999</v>
      </c>
      <c r="AD152" s="5">
        <v>22.646599999999999</v>
      </c>
      <c r="AE152" s="5">
        <f t="shared" si="62"/>
        <v>0.85632091614382311</v>
      </c>
      <c r="AF152" s="5">
        <f t="shared" si="63"/>
        <v>0.55042424271884771</v>
      </c>
    </row>
    <row r="153" spans="1:32" ht="20" customHeight="1" x14ac:dyDescent="0.15">
      <c r="A153" s="25">
        <v>24.325800000000001</v>
      </c>
      <c r="B153" s="4">
        <v>12.3241</v>
      </c>
      <c r="C153" s="5">
        <f t="shared" si="48"/>
        <v>0.59055244273104224</v>
      </c>
      <c r="D153" s="5">
        <f t="shared" si="49"/>
        <v>0.3684599193963094</v>
      </c>
      <c r="E153" s="5">
        <v>24.325800000000001</v>
      </c>
      <c r="F153" s="5">
        <v>14.054</v>
      </c>
      <c r="G153" s="5">
        <f t="shared" si="50"/>
        <v>0.72815603728515232</v>
      </c>
      <c r="H153" s="5">
        <f t="shared" si="51"/>
        <v>0.33244784656398807</v>
      </c>
      <c r="I153" s="5">
        <v>23.6448</v>
      </c>
      <c r="J153" s="5">
        <v>25.090499999999999</v>
      </c>
      <c r="K153" s="5">
        <f t="shared" si="52"/>
        <v>0.53003481290027543</v>
      </c>
      <c r="L153" s="5">
        <f t="shared" si="53"/>
        <v>0.309102892623072</v>
      </c>
      <c r="M153" s="5">
        <v>23.6448</v>
      </c>
      <c r="N153" s="5">
        <v>17.802499999999998</v>
      </c>
      <c r="O153" s="5">
        <f t="shared" si="54"/>
        <v>0.46296267289046222</v>
      </c>
      <c r="P153" s="5">
        <f t="shared" si="55"/>
        <v>0.22253876068317305</v>
      </c>
      <c r="Q153" s="5">
        <v>27.730399999999999</v>
      </c>
      <c r="R153" s="5">
        <v>34.298200000000001</v>
      </c>
      <c r="S153" s="5">
        <f t="shared" si="56"/>
        <v>0.87719453635575684</v>
      </c>
      <c r="T153" s="5">
        <f t="shared" si="57"/>
        <v>0.57171861300119686</v>
      </c>
      <c r="U153" s="5">
        <v>27.730399999999999</v>
      </c>
      <c r="V153" s="5">
        <v>26.932600000000001</v>
      </c>
      <c r="W153" s="5">
        <f t="shared" si="58"/>
        <v>0.77319696859856224</v>
      </c>
      <c r="X153" s="5">
        <f t="shared" si="59"/>
        <v>0.50521296431773766</v>
      </c>
      <c r="Y153" s="5">
        <v>31.135000000000002</v>
      </c>
      <c r="Z153" s="5">
        <v>9.6922999999999995</v>
      </c>
      <c r="AA153" s="5">
        <f t="shared" si="60"/>
        <v>0.76923076923076938</v>
      </c>
      <c r="AB153" s="5">
        <f t="shared" si="61"/>
        <v>0.34520548920999111</v>
      </c>
      <c r="AC153" s="5">
        <v>31.135000000000002</v>
      </c>
      <c r="AD153" s="5">
        <v>20.3948</v>
      </c>
      <c r="AE153" s="5">
        <f t="shared" si="62"/>
        <v>0.86206896551724144</v>
      </c>
      <c r="AF153" s="5">
        <f t="shared" si="63"/>
        <v>0.49569437996884103</v>
      </c>
    </row>
    <row r="154" spans="1:32" ht="20" customHeight="1" x14ac:dyDescent="0.15">
      <c r="A154" s="25">
        <v>24.4879</v>
      </c>
      <c r="B154" s="4">
        <v>13.339600000000001</v>
      </c>
      <c r="C154" s="5">
        <f t="shared" si="48"/>
        <v>0.59448771108672638</v>
      </c>
      <c r="D154" s="5">
        <f t="shared" si="49"/>
        <v>0.39882084215309921</v>
      </c>
      <c r="E154" s="5">
        <v>24.4879</v>
      </c>
      <c r="F154" s="5">
        <v>15.4656</v>
      </c>
      <c r="G154" s="5">
        <f t="shared" si="50"/>
        <v>0.73300825565593242</v>
      </c>
      <c r="H154" s="5">
        <f t="shared" si="51"/>
        <v>0.36583929243062574</v>
      </c>
      <c r="I154" s="5">
        <v>23.802499999999998</v>
      </c>
      <c r="J154" s="5">
        <v>30.472899999999999</v>
      </c>
      <c r="K154" s="5">
        <f t="shared" si="52"/>
        <v>0.53356990264492854</v>
      </c>
      <c r="L154" s="5">
        <f t="shared" si="53"/>
        <v>0.37541147193613561</v>
      </c>
      <c r="M154" s="5">
        <v>23.802499999999998</v>
      </c>
      <c r="N154" s="5">
        <v>19.345700000000001</v>
      </c>
      <c r="O154" s="5">
        <f t="shared" si="54"/>
        <v>0.46605042214251025</v>
      </c>
      <c r="P154" s="5">
        <f t="shared" si="55"/>
        <v>0.24182941174264633</v>
      </c>
      <c r="Q154" s="5">
        <v>27.915199999999999</v>
      </c>
      <c r="R154" s="5">
        <v>30.324400000000001</v>
      </c>
      <c r="S154" s="5">
        <f t="shared" si="56"/>
        <v>0.88304030671314593</v>
      </c>
      <c r="T154" s="5">
        <f t="shared" si="57"/>
        <v>0.50547911867367656</v>
      </c>
      <c r="U154" s="5">
        <v>27.915199999999999</v>
      </c>
      <c r="V154" s="5">
        <v>24.0853</v>
      </c>
      <c r="W154" s="5">
        <f t="shared" si="58"/>
        <v>0.77834968185899178</v>
      </c>
      <c r="X154" s="5">
        <f t="shared" si="59"/>
        <v>0.4518021212018894</v>
      </c>
      <c r="Y154" s="5">
        <v>31.342500000000001</v>
      </c>
      <c r="Z154" s="5">
        <v>5.5658000000000003</v>
      </c>
      <c r="AA154" s="5">
        <f t="shared" si="60"/>
        <v>0.77435732727205353</v>
      </c>
      <c r="AB154" s="5">
        <f t="shared" si="61"/>
        <v>0.19823413553490593</v>
      </c>
      <c r="AC154" s="5">
        <v>31.342500000000001</v>
      </c>
      <c r="AD154" s="5">
        <v>18.049900000000001</v>
      </c>
      <c r="AE154" s="5">
        <f t="shared" si="62"/>
        <v>0.86781424608074964</v>
      </c>
      <c r="AF154" s="5">
        <f t="shared" si="63"/>
        <v>0.43870172735204976</v>
      </c>
    </row>
    <row r="155" spans="1:32" ht="20" customHeight="1" x14ac:dyDescent="0.15">
      <c r="A155" s="25">
        <v>24.650099999999998</v>
      </c>
      <c r="B155" s="4">
        <v>14.094200000000001</v>
      </c>
      <c r="C155" s="5">
        <f t="shared" si="48"/>
        <v>0.59842540712184034</v>
      </c>
      <c r="D155" s="5">
        <f t="shared" si="49"/>
        <v>0.42138150420359011</v>
      </c>
      <c r="E155" s="5">
        <v>24.650099999999998</v>
      </c>
      <c r="F155" s="5">
        <v>14.054399999999999</v>
      </c>
      <c r="G155" s="5">
        <f t="shared" si="50"/>
        <v>0.73786346737549158</v>
      </c>
      <c r="H155" s="5">
        <f t="shared" si="51"/>
        <v>0.33245730857755185</v>
      </c>
      <c r="I155" s="5">
        <v>23.960100000000001</v>
      </c>
      <c r="J155" s="5">
        <v>31.747399999999999</v>
      </c>
      <c r="K155" s="5">
        <f t="shared" si="52"/>
        <v>0.53710275073470237</v>
      </c>
      <c r="L155" s="5">
        <f t="shared" si="53"/>
        <v>0.3911126989602326</v>
      </c>
      <c r="M155" s="5">
        <v>23.960100000000001</v>
      </c>
      <c r="N155" s="5">
        <v>13.839499999999999</v>
      </c>
      <c r="O155" s="5">
        <f t="shared" si="54"/>
        <v>0.46913621340517847</v>
      </c>
      <c r="P155" s="5">
        <f t="shared" si="55"/>
        <v>0.17299958873611984</v>
      </c>
      <c r="Q155" s="5">
        <v>28.100100000000001</v>
      </c>
      <c r="R155" s="5">
        <v>29.777799999999999</v>
      </c>
      <c r="S155" s="5">
        <f t="shared" si="56"/>
        <v>0.88888924036618311</v>
      </c>
      <c r="T155" s="5">
        <f t="shared" si="57"/>
        <v>0.49636781271982316</v>
      </c>
      <c r="U155" s="5">
        <v>28.100100000000001</v>
      </c>
      <c r="V155" s="5">
        <v>26.836200000000002</v>
      </c>
      <c r="W155" s="5">
        <f t="shared" si="58"/>
        <v>0.78350518338417263</v>
      </c>
      <c r="X155" s="5">
        <f t="shared" si="59"/>
        <v>0.5034046528379611</v>
      </c>
      <c r="Y155" s="5">
        <v>31.5501</v>
      </c>
      <c r="Z155" s="5">
        <v>10.3863</v>
      </c>
      <c r="AA155" s="5">
        <f t="shared" si="60"/>
        <v>0.77948635594371907</v>
      </c>
      <c r="AB155" s="5">
        <f t="shared" si="61"/>
        <v>0.36992331774519271</v>
      </c>
      <c r="AC155" s="5">
        <v>31.5501</v>
      </c>
      <c r="AD155" s="5">
        <v>23.499300000000002</v>
      </c>
      <c r="AE155" s="5">
        <f t="shared" si="62"/>
        <v>0.87356229545416797</v>
      </c>
      <c r="AF155" s="5">
        <f t="shared" si="63"/>
        <v>0.57114906462440362</v>
      </c>
    </row>
    <row r="156" spans="1:32" ht="20" customHeight="1" x14ac:dyDescent="0.15">
      <c r="A156" s="25">
        <v>24.8123</v>
      </c>
      <c r="B156" s="4">
        <v>13.519299999999999</v>
      </c>
      <c r="C156" s="5">
        <f t="shared" si="48"/>
        <v>0.60236310315695429</v>
      </c>
      <c r="D156" s="5">
        <f t="shared" si="49"/>
        <v>0.40419342493930804</v>
      </c>
      <c r="E156" s="5">
        <v>24.8123</v>
      </c>
      <c r="F156" s="5">
        <v>15.726000000000001</v>
      </c>
      <c r="G156" s="5">
        <f t="shared" si="50"/>
        <v>0.74271867909505074</v>
      </c>
      <c r="H156" s="5">
        <f t="shared" si="51"/>
        <v>0.37199906326065724</v>
      </c>
      <c r="I156" s="5">
        <v>24.117699999999999</v>
      </c>
      <c r="J156" s="5">
        <v>30.194299999999998</v>
      </c>
      <c r="K156" s="5">
        <f t="shared" si="52"/>
        <v>0.54063559882447609</v>
      </c>
      <c r="L156" s="5">
        <f t="shared" si="53"/>
        <v>0.37197925392992659</v>
      </c>
      <c r="M156" s="5">
        <v>24.117699999999999</v>
      </c>
      <c r="N156" s="5">
        <v>12.222200000000001</v>
      </c>
      <c r="O156" s="5">
        <f t="shared" si="54"/>
        <v>0.47222200466784664</v>
      </c>
      <c r="P156" s="5">
        <f t="shared" si="55"/>
        <v>0.15278265641465402</v>
      </c>
      <c r="Q156" s="5">
        <v>28.285</v>
      </c>
      <c r="R156" s="5">
        <v>38.9086</v>
      </c>
      <c r="S156" s="5">
        <f t="shared" si="56"/>
        <v>0.89473817401922018</v>
      </c>
      <c r="T156" s="5">
        <f t="shared" si="57"/>
        <v>0.6485696283133916</v>
      </c>
      <c r="U156" s="5">
        <v>28.285</v>
      </c>
      <c r="V156" s="5">
        <v>28.8017</v>
      </c>
      <c r="W156" s="5">
        <f t="shared" si="58"/>
        <v>0.78866068490935348</v>
      </c>
      <c r="X156" s="5">
        <f t="shared" si="59"/>
        <v>0.54027432310249224</v>
      </c>
      <c r="Y156" s="5">
        <v>31.7577</v>
      </c>
      <c r="Z156" s="5">
        <v>9.0153999999999996</v>
      </c>
      <c r="AA156" s="5">
        <f t="shared" si="60"/>
        <v>0.78461538461538471</v>
      </c>
      <c r="AB156" s="5">
        <f t="shared" si="61"/>
        <v>0.32109670227126214</v>
      </c>
      <c r="AC156" s="5">
        <v>31.7577</v>
      </c>
      <c r="AD156" s="5">
        <v>19.829999999999998</v>
      </c>
      <c r="AE156" s="5">
        <f t="shared" si="62"/>
        <v>0.8793103448275863</v>
      </c>
      <c r="AF156" s="5">
        <f t="shared" si="63"/>
        <v>0.48196695014327756</v>
      </c>
    </row>
    <row r="157" spans="1:32" ht="20" customHeight="1" x14ac:dyDescent="0.15">
      <c r="A157" s="25">
        <v>24.974399999999999</v>
      </c>
      <c r="B157" s="4">
        <v>14.191000000000001</v>
      </c>
      <c r="C157" s="5">
        <f t="shared" si="48"/>
        <v>0.60629837151263843</v>
      </c>
      <c r="D157" s="5">
        <f t="shared" si="49"/>
        <v>0.42427558330044607</v>
      </c>
      <c r="E157" s="5">
        <v>24.974399999999999</v>
      </c>
      <c r="F157" s="5">
        <v>14.027100000000001</v>
      </c>
      <c r="G157" s="5">
        <f t="shared" si="50"/>
        <v>0.74757089746583083</v>
      </c>
      <c r="H157" s="5">
        <f t="shared" si="51"/>
        <v>0.3318115261518228</v>
      </c>
      <c r="I157" s="5">
        <v>24.275400000000001</v>
      </c>
      <c r="J157" s="5">
        <v>26.0913</v>
      </c>
      <c r="K157" s="5">
        <f t="shared" si="52"/>
        <v>0.54417068856912931</v>
      </c>
      <c r="L157" s="5">
        <f t="shared" si="53"/>
        <v>0.32143226728428526</v>
      </c>
      <c r="M157" s="5">
        <v>24.275400000000001</v>
      </c>
      <c r="N157" s="5">
        <v>13.4252</v>
      </c>
      <c r="O157" s="5">
        <f t="shared" si="54"/>
        <v>0.47530975391989477</v>
      </c>
      <c r="P157" s="5">
        <f t="shared" si="55"/>
        <v>0.16782066394740824</v>
      </c>
      <c r="Q157" s="5">
        <v>28.469799999999999</v>
      </c>
      <c r="R157" s="5">
        <v>35.020000000000003</v>
      </c>
      <c r="S157" s="5">
        <f t="shared" si="56"/>
        <v>0.90058394437660927</v>
      </c>
      <c r="T157" s="5">
        <f t="shared" si="57"/>
        <v>0.58375033754838201</v>
      </c>
      <c r="U157" s="5">
        <v>28.469799999999999</v>
      </c>
      <c r="V157" s="5">
        <v>32.9499</v>
      </c>
      <c r="W157" s="5">
        <f t="shared" si="58"/>
        <v>0.79381339816978291</v>
      </c>
      <c r="X157" s="5">
        <f t="shared" si="59"/>
        <v>0.61808799198640396</v>
      </c>
      <c r="Y157" s="5">
        <v>31.965199999999999</v>
      </c>
      <c r="Z157" s="5">
        <v>11.0085</v>
      </c>
      <c r="AA157" s="5">
        <f t="shared" si="60"/>
        <v>0.78974194265666886</v>
      </c>
      <c r="AB157" s="5">
        <f t="shared" si="61"/>
        <v>0.39208388390456211</v>
      </c>
      <c r="AC157" s="5">
        <v>31.965199999999999</v>
      </c>
      <c r="AD157" s="5">
        <v>21.642199999999999</v>
      </c>
      <c r="AE157" s="5">
        <f t="shared" si="62"/>
        <v>0.88505562539109439</v>
      </c>
      <c r="AF157" s="5">
        <f t="shared" si="63"/>
        <v>0.52601236149222597</v>
      </c>
    </row>
    <row r="158" spans="1:32" ht="20" customHeight="1" x14ac:dyDescent="0.15">
      <c r="A158" s="25">
        <v>25.136600000000001</v>
      </c>
      <c r="B158" s="4">
        <v>14.313599999999999</v>
      </c>
      <c r="C158" s="5">
        <f t="shared" si="48"/>
        <v>0.6102360675477525</v>
      </c>
      <c r="D158" s="5">
        <f t="shared" si="49"/>
        <v>0.42794101818964586</v>
      </c>
      <c r="E158" s="5">
        <v>25.136600000000001</v>
      </c>
      <c r="F158" s="5">
        <v>15.5159</v>
      </c>
      <c r="G158" s="5">
        <f t="shared" si="50"/>
        <v>0.75242610918538999</v>
      </c>
      <c r="H158" s="5">
        <f t="shared" si="51"/>
        <v>0.36702914063627312</v>
      </c>
      <c r="I158" s="5">
        <v>24.433</v>
      </c>
      <c r="J158" s="5">
        <v>25.6783</v>
      </c>
      <c r="K158" s="5">
        <f t="shared" si="52"/>
        <v>0.54770353665890303</v>
      </c>
      <c r="L158" s="5">
        <f t="shared" si="53"/>
        <v>0.31634430591829699</v>
      </c>
      <c r="M158" s="5">
        <v>24.433</v>
      </c>
      <c r="N158" s="5">
        <v>13.6145</v>
      </c>
      <c r="O158" s="5">
        <f t="shared" si="54"/>
        <v>0.47839554518256294</v>
      </c>
      <c r="P158" s="5">
        <f t="shared" si="55"/>
        <v>0.17018699381104113</v>
      </c>
      <c r="Q158" s="5">
        <v>28.654699999999998</v>
      </c>
      <c r="R158" s="5">
        <v>34.467799999999997</v>
      </c>
      <c r="S158" s="5">
        <f t="shared" si="56"/>
        <v>0.90643287802964634</v>
      </c>
      <c r="T158" s="5">
        <f t="shared" si="57"/>
        <v>0.5745456848814996</v>
      </c>
      <c r="U158" s="5">
        <v>28.654699999999998</v>
      </c>
      <c r="V158" s="5">
        <v>31.814399999999999</v>
      </c>
      <c r="W158" s="5">
        <f t="shared" si="58"/>
        <v>0.79896889969496376</v>
      </c>
      <c r="X158" s="5">
        <f t="shared" si="59"/>
        <v>0.59678780852907742</v>
      </c>
      <c r="Y158" s="5">
        <v>32.172800000000002</v>
      </c>
      <c r="Z158" s="5">
        <v>10.7521</v>
      </c>
      <c r="AA158" s="5">
        <f t="shared" si="60"/>
        <v>0.79487097132833451</v>
      </c>
      <c r="AB158" s="5">
        <f t="shared" si="61"/>
        <v>0.38295182160423696</v>
      </c>
      <c r="AC158" s="5">
        <v>32.172800000000002</v>
      </c>
      <c r="AD158" s="5">
        <v>22.8489</v>
      </c>
      <c r="AE158" s="5">
        <f t="shared" si="62"/>
        <v>0.89080367476451283</v>
      </c>
      <c r="AF158" s="5">
        <f t="shared" si="63"/>
        <v>0.55534113197825197</v>
      </c>
    </row>
    <row r="159" spans="1:32" ht="20" customHeight="1" x14ac:dyDescent="0.15">
      <c r="A159" s="25">
        <v>25.2988</v>
      </c>
      <c r="B159" s="4">
        <v>13.3888</v>
      </c>
      <c r="C159" s="5">
        <f t="shared" si="48"/>
        <v>0.61417376358286635</v>
      </c>
      <c r="D159" s="5">
        <f t="shared" si="49"/>
        <v>0.40029179971059209</v>
      </c>
      <c r="E159" s="5">
        <v>25.2988</v>
      </c>
      <c r="F159" s="5">
        <v>17.262699999999999</v>
      </c>
      <c r="G159" s="5">
        <f t="shared" si="50"/>
        <v>0.75728132090494915</v>
      </c>
      <c r="H159" s="5">
        <f t="shared" si="51"/>
        <v>0.40834975386937217</v>
      </c>
      <c r="I159" s="5">
        <v>24.590599999999998</v>
      </c>
      <c r="J159" s="5">
        <v>19.915199999999999</v>
      </c>
      <c r="K159" s="5">
        <f t="shared" si="52"/>
        <v>0.55123638474867676</v>
      </c>
      <c r="L159" s="5">
        <f t="shared" si="53"/>
        <v>0.24534568570443011</v>
      </c>
      <c r="M159" s="5">
        <v>24.590599999999998</v>
      </c>
      <c r="N159" s="5">
        <v>12.0123</v>
      </c>
      <c r="O159" s="5">
        <f t="shared" si="54"/>
        <v>0.48148133644523106</v>
      </c>
      <c r="P159" s="5">
        <f t="shared" si="55"/>
        <v>0.15015881786010279</v>
      </c>
      <c r="Q159" s="5">
        <v>28.839600000000001</v>
      </c>
      <c r="R159" s="5">
        <v>35.438600000000001</v>
      </c>
      <c r="S159" s="5">
        <f t="shared" si="56"/>
        <v>0.91228181168268352</v>
      </c>
      <c r="T159" s="5">
        <f t="shared" si="57"/>
        <v>0.59072800434728978</v>
      </c>
      <c r="U159" s="5">
        <v>28.839600000000001</v>
      </c>
      <c r="V159" s="5">
        <v>26.343599999999999</v>
      </c>
      <c r="W159" s="5">
        <f t="shared" si="58"/>
        <v>0.80412440122014461</v>
      </c>
      <c r="X159" s="5">
        <f t="shared" si="59"/>
        <v>0.49416425620997423</v>
      </c>
      <c r="Y159" s="5">
        <v>32.380400000000002</v>
      </c>
      <c r="Z159" s="5">
        <v>12.8</v>
      </c>
      <c r="AA159" s="5">
        <f t="shared" si="60"/>
        <v>0.80000000000000016</v>
      </c>
      <c r="AB159" s="5">
        <f t="shared" si="61"/>
        <v>0.45589078566365948</v>
      </c>
      <c r="AC159" s="5">
        <v>32.380400000000002</v>
      </c>
      <c r="AD159" s="5">
        <v>28.802600000000002</v>
      </c>
      <c r="AE159" s="5">
        <f t="shared" si="62"/>
        <v>0.89655172413793116</v>
      </c>
      <c r="AF159" s="5">
        <f t="shared" si="63"/>
        <v>0.70004545023685161</v>
      </c>
    </row>
    <row r="160" spans="1:32" ht="20" customHeight="1" x14ac:dyDescent="0.15">
      <c r="A160" s="25">
        <v>25.460999999999999</v>
      </c>
      <c r="B160" s="4">
        <v>12.428800000000001</v>
      </c>
      <c r="C160" s="5">
        <f t="shared" si="48"/>
        <v>0.61811145961798031</v>
      </c>
      <c r="D160" s="5">
        <f t="shared" si="49"/>
        <v>0.37159018883268158</v>
      </c>
      <c r="E160" s="5">
        <v>25.460999999999999</v>
      </c>
      <c r="F160" s="5">
        <v>17.1601</v>
      </c>
      <c r="G160" s="5">
        <f t="shared" si="50"/>
        <v>0.7621365326245082</v>
      </c>
      <c r="H160" s="5">
        <f t="shared" si="51"/>
        <v>0.40592274739025841</v>
      </c>
      <c r="I160" s="5">
        <v>24.7483</v>
      </c>
      <c r="J160" s="5">
        <v>16.886800000000001</v>
      </c>
      <c r="K160" s="5">
        <f t="shared" si="52"/>
        <v>0.55477147449332997</v>
      </c>
      <c r="L160" s="5">
        <f t="shared" si="53"/>
        <v>0.20803725422559505</v>
      </c>
      <c r="M160" s="5">
        <v>24.7483</v>
      </c>
      <c r="N160" s="5">
        <v>11.0556</v>
      </c>
      <c r="O160" s="5">
        <f t="shared" si="54"/>
        <v>0.48456908569727919</v>
      </c>
      <c r="P160" s="5">
        <f t="shared" si="55"/>
        <v>0.13819966423866806</v>
      </c>
      <c r="Q160" s="5">
        <v>29.0244</v>
      </c>
      <c r="R160" s="5">
        <v>38.288699999999999</v>
      </c>
      <c r="S160" s="5">
        <f t="shared" si="56"/>
        <v>0.91812758204007261</v>
      </c>
      <c r="T160" s="5">
        <f t="shared" si="57"/>
        <v>0.63823648056221394</v>
      </c>
      <c r="U160" s="5">
        <v>29.0244</v>
      </c>
      <c r="V160" s="5">
        <v>23.4726</v>
      </c>
      <c r="W160" s="5">
        <f t="shared" si="58"/>
        <v>0.80927711448057404</v>
      </c>
      <c r="X160" s="5">
        <f t="shared" si="59"/>
        <v>0.44030883859131786</v>
      </c>
      <c r="Y160" s="5">
        <v>32.587899999999998</v>
      </c>
      <c r="Z160" s="5">
        <v>12.389699999999999</v>
      </c>
      <c r="AA160" s="5">
        <f t="shared" si="60"/>
        <v>0.80512655804128419</v>
      </c>
      <c r="AB160" s="5">
        <f t="shared" si="61"/>
        <v>0.44127734899508136</v>
      </c>
      <c r="AC160" s="5">
        <v>32.587899999999998</v>
      </c>
      <c r="AD160" s="5">
        <v>26.411799999999999</v>
      </c>
      <c r="AE160" s="5">
        <f t="shared" si="62"/>
        <v>0.90229700470143925</v>
      </c>
      <c r="AF160" s="5">
        <f t="shared" si="63"/>
        <v>0.6419372008973383</v>
      </c>
    </row>
    <row r="161" spans="1:32" ht="20" customHeight="1" x14ac:dyDescent="0.15">
      <c r="A161" s="25">
        <v>25.623100000000001</v>
      </c>
      <c r="B161" s="4">
        <v>14.052899999999999</v>
      </c>
      <c r="C161" s="5">
        <f t="shared" si="48"/>
        <v>0.62204672797366456</v>
      </c>
      <c r="D161" s="5">
        <f t="shared" si="49"/>
        <v>0.42014673698561328</v>
      </c>
      <c r="E161" s="5">
        <v>25.623100000000001</v>
      </c>
      <c r="F161" s="5">
        <v>17.734500000000001</v>
      </c>
      <c r="G161" s="5">
        <f t="shared" si="50"/>
        <v>0.7669887509952884</v>
      </c>
      <c r="H161" s="5">
        <f t="shared" si="51"/>
        <v>0.41951019886787011</v>
      </c>
      <c r="I161" s="5">
        <v>24.905899999999999</v>
      </c>
      <c r="J161" s="5">
        <v>14.1617</v>
      </c>
      <c r="K161" s="5">
        <f t="shared" si="52"/>
        <v>0.5583043225831037</v>
      </c>
      <c r="L161" s="5">
        <f t="shared" si="53"/>
        <v>0.17446533287340463</v>
      </c>
      <c r="M161" s="5">
        <v>24.905899999999999</v>
      </c>
      <c r="N161" s="5">
        <v>10.8299</v>
      </c>
      <c r="O161" s="5">
        <f t="shared" si="54"/>
        <v>0.48765487695994736</v>
      </c>
      <c r="P161" s="5">
        <f t="shared" si="55"/>
        <v>0.13537831901826688</v>
      </c>
      <c r="Q161" s="5">
        <v>29.209299999999999</v>
      </c>
      <c r="R161" s="5">
        <v>39.3934</v>
      </c>
      <c r="S161" s="5">
        <f t="shared" si="56"/>
        <v>0.92397651569310968</v>
      </c>
      <c r="T161" s="5">
        <f t="shared" si="57"/>
        <v>0.65665078661274778</v>
      </c>
      <c r="U161" s="5">
        <v>29.209299999999999</v>
      </c>
      <c r="V161" s="5">
        <v>26.752600000000001</v>
      </c>
      <c r="W161" s="5">
        <f t="shared" si="58"/>
        <v>0.81443261600575489</v>
      </c>
      <c r="X161" s="5">
        <f t="shared" si="59"/>
        <v>0.50183644910653658</v>
      </c>
      <c r="Y161" s="5">
        <v>32.795499999999997</v>
      </c>
      <c r="Z161" s="5">
        <v>10.3795</v>
      </c>
      <c r="AA161" s="5">
        <f t="shared" si="60"/>
        <v>0.81025558671294984</v>
      </c>
      <c r="AB161" s="5">
        <f t="shared" si="61"/>
        <v>0.36968112576530887</v>
      </c>
      <c r="AC161" s="5">
        <v>32.795499999999997</v>
      </c>
      <c r="AD161" s="5">
        <v>26.174700000000001</v>
      </c>
      <c r="AE161" s="5">
        <f t="shared" si="62"/>
        <v>0.90804505407485747</v>
      </c>
      <c r="AF161" s="5">
        <f t="shared" si="63"/>
        <v>0.63617449974358287</v>
      </c>
    </row>
    <row r="162" spans="1:32" ht="20" customHeight="1" x14ac:dyDescent="0.15">
      <c r="A162" s="25">
        <v>25.785299999999999</v>
      </c>
      <c r="B162" s="4">
        <v>16.422699999999999</v>
      </c>
      <c r="C162" s="5">
        <f t="shared" si="48"/>
        <v>0.62598442400877841</v>
      </c>
      <c r="D162" s="5">
        <f t="shared" si="49"/>
        <v>0.49099785933818862</v>
      </c>
      <c r="E162" s="5">
        <v>25.785299999999999</v>
      </c>
      <c r="F162" s="5">
        <v>16.631</v>
      </c>
      <c r="G162" s="5">
        <f t="shared" si="50"/>
        <v>0.77184396271484756</v>
      </c>
      <c r="H162" s="5">
        <f t="shared" si="51"/>
        <v>0.39340686894874666</v>
      </c>
      <c r="I162" s="5">
        <v>25.063500000000001</v>
      </c>
      <c r="J162" s="5">
        <v>19.206900000000001</v>
      </c>
      <c r="K162" s="5">
        <f t="shared" si="52"/>
        <v>0.56183717067287753</v>
      </c>
      <c r="L162" s="5">
        <f t="shared" si="53"/>
        <v>0.23661977036416501</v>
      </c>
      <c r="M162" s="5">
        <v>25.063500000000001</v>
      </c>
      <c r="N162" s="5">
        <v>13.8056</v>
      </c>
      <c r="O162" s="5">
        <f t="shared" si="54"/>
        <v>0.49074066822261558</v>
      </c>
      <c r="P162" s="5">
        <f t="shared" si="55"/>
        <v>0.17257582443407465</v>
      </c>
      <c r="Q162" s="5">
        <v>29.394200000000001</v>
      </c>
      <c r="R162" s="5">
        <v>38.086799999999997</v>
      </c>
      <c r="S162" s="5">
        <f t="shared" si="56"/>
        <v>0.92982544934614686</v>
      </c>
      <c r="T162" s="5">
        <f t="shared" si="57"/>
        <v>0.63487099817640524</v>
      </c>
      <c r="U162" s="5">
        <v>29.394200000000001</v>
      </c>
      <c r="V162" s="5">
        <v>29.2319</v>
      </c>
      <c r="W162" s="5">
        <f t="shared" si="58"/>
        <v>0.81958811753093574</v>
      </c>
      <c r="X162" s="5">
        <f t="shared" si="59"/>
        <v>0.54834419445726268</v>
      </c>
      <c r="Y162" s="5">
        <v>33.003100000000003</v>
      </c>
      <c r="Z162" s="5">
        <v>9.9846000000000004</v>
      </c>
      <c r="AA162" s="5">
        <f t="shared" si="60"/>
        <v>0.81538461538461549</v>
      </c>
      <c r="AB162" s="5">
        <f t="shared" si="61"/>
        <v>0.35561618269823236</v>
      </c>
      <c r="AC162" s="5">
        <v>33.003100000000003</v>
      </c>
      <c r="AD162" s="5">
        <v>28.570699999999999</v>
      </c>
      <c r="AE162" s="5">
        <f t="shared" si="62"/>
        <v>0.91379310344827602</v>
      </c>
      <c r="AF162" s="5">
        <f t="shared" si="63"/>
        <v>0.69440913476845889</v>
      </c>
    </row>
    <row r="163" spans="1:32" ht="20" customHeight="1" x14ac:dyDescent="0.15">
      <c r="A163" s="25">
        <v>25.947500000000002</v>
      </c>
      <c r="B163" s="4">
        <v>11.906700000000001</v>
      </c>
      <c r="C163" s="5">
        <f t="shared" si="48"/>
        <v>0.62992212004389248</v>
      </c>
      <c r="D163" s="5">
        <f t="shared" si="49"/>
        <v>0.35598069816668459</v>
      </c>
      <c r="E163" s="5">
        <v>25.947500000000002</v>
      </c>
      <c r="F163" s="5">
        <v>16.0733</v>
      </c>
      <c r="G163" s="5">
        <f t="shared" si="50"/>
        <v>0.77669917443440672</v>
      </c>
      <c r="H163" s="5">
        <f t="shared" si="51"/>
        <v>0.38021445653742347</v>
      </c>
      <c r="I163" s="5">
        <v>25.2211</v>
      </c>
      <c r="J163" s="5">
        <v>17.197700000000001</v>
      </c>
      <c r="K163" s="5">
        <f t="shared" si="52"/>
        <v>0.56537001876265125</v>
      </c>
      <c r="L163" s="5">
        <f t="shared" si="53"/>
        <v>0.21186739269698912</v>
      </c>
      <c r="M163" s="5">
        <v>25.2211</v>
      </c>
      <c r="N163" s="5">
        <v>13.038399999999999</v>
      </c>
      <c r="O163" s="5">
        <f t="shared" si="54"/>
        <v>0.49382645948528375</v>
      </c>
      <c r="P163" s="5">
        <f t="shared" si="55"/>
        <v>0.16298550076065066</v>
      </c>
      <c r="Q163" s="5">
        <v>29.579000000000001</v>
      </c>
      <c r="R163" s="5">
        <v>35.143700000000003</v>
      </c>
      <c r="S163" s="5">
        <f t="shared" ref="S163:S174" si="64">Q163/31.6126</f>
        <v>0.93567121970353595</v>
      </c>
      <c r="T163" s="5">
        <f t="shared" ref="T163:T174" si="65">R163/59.9914</f>
        <v>0.58581229976296612</v>
      </c>
      <c r="U163" s="5">
        <v>29.579000000000001</v>
      </c>
      <c r="V163" s="5">
        <v>24.791899999999998</v>
      </c>
      <c r="W163" s="5">
        <f t="shared" ref="W163:W197" si="66">U163/35.8646</f>
        <v>0.82474083079136529</v>
      </c>
      <c r="X163" s="5">
        <f t="shared" ref="X163:X197" si="67">V163/53.3094</f>
        <v>0.46505681924763737</v>
      </c>
      <c r="Y163" s="5">
        <v>33.210599999999999</v>
      </c>
      <c r="Z163" s="5">
        <v>11.897399999999999</v>
      </c>
      <c r="AA163" s="5">
        <f t="shared" ref="AA163:AA198" si="68">Y163/40.4755</f>
        <v>0.82051117342589963</v>
      </c>
      <c r="AB163" s="5">
        <f t="shared" ref="AB163:AB198" si="69">Z163/28.0769</f>
        <v>0.42374336198084545</v>
      </c>
      <c r="AC163" s="5">
        <v>33.210599999999999</v>
      </c>
      <c r="AD163" s="5">
        <v>27.7104</v>
      </c>
      <c r="AE163" s="5">
        <f t="shared" ref="AE163:AE177" si="70">AC163/36.1166</f>
        <v>0.91953838401178412</v>
      </c>
      <c r="AF163" s="5">
        <f t="shared" ref="AF163:AF177" si="71">AD163/41.1439</f>
        <v>0.67349959532275738</v>
      </c>
    </row>
    <row r="164" spans="1:32" ht="20" customHeight="1" x14ac:dyDescent="0.15">
      <c r="A164" s="25">
        <v>26.1096</v>
      </c>
      <c r="B164" s="4">
        <v>17.238499999999998</v>
      </c>
      <c r="C164" s="5">
        <f t="shared" si="48"/>
        <v>0.63385738839957662</v>
      </c>
      <c r="D164" s="5">
        <f t="shared" si="49"/>
        <v>0.51538824908214631</v>
      </c>
      <c r="E164" s="5">
        <v>26.1096</v>
      </c>
      <c r="F164" s="5">
        <v>17.3307</v>
      </c>
      <c r="G164" s="5">
        <f t="shared" si="50"/>
        <v>0.78155139280518682</v>
      </c>
      <c r="H164" s="5">
        <f t="shared" si="51"/>
        <v>0.40995829617521762</v>
      </c>
      <c r="I164" s="5">
        <v>25.378799999999998</v>
      </c>
      <c r="J164" s="5">
        <v>17.566500000000001</v>
      </c>
      <c r="K164" s="5">
        <f t="shared" si="52"/>
        <v>0.56890510850730436</v>
      </c>
      <c r="L164" s="5">
        <f t="shared" si="53"/>
        <v>0.21641083132114525</v>
      </c>
      <c r="M164" s="5">
        <v>25.378799999999998</v>
      </c>
      <c r="N164" s="5">
        <v>8.4417000000000009</v>
      </c>
      <c r="O164" s="5">
        <f t="shared" si="54"/>
        <v>0.49691420873733178</v>
      </c>
      <c r="P164" s="5">
        <f t="shared" si="55"/>
        <v>0.10552481146238687</v>
      </c>
      <c r="Q164" s="5">
        <v>29.7639</v>
      </c>
      <c r="R164" s="5">
        <v>41.017200000000003</v>
      </c>
      <c r="S164" s="5">
        <f t="shared" si="64"/>
        <v>0.94152015335657302</v>
      </c>
      <c r="T164" s="5">
        <f t="shared" si="65"/>
        <v>0.68371799957993984</v>
      </c>
      <c r="U164" s="5">
        <v>29.7639</v>
      </c>
      <c r="V164" s="5">
        <v>21.879899999999999</v>
      </c>
      <c r="W164" s="5">
        <f t="shared" si="66"/>
        <v>0.82989633231654603</v>
      </c>
      <c r="X164" s="5">
        <f t="shared" si="67"/>
        <v>0.41043230649754081</v>
      </c>
      <c r="Y164" s="5">
        <v>33.418199999999999</v>
      </c>
      <c r="Z164" s="5">
        <v>12.129899999999999</v>
      </c>
      <c r="AA164" s="5">
        <f t="shared" si="68"/>
        <v>0.82564020209756528</v>
      </c>
      <c r="AB164" s="5">
        <f t="shared" si="69"/>
        <v>0.43202419070481429</v>
      </c>
      <c r="AC164" s="5">
        <v>33.418199999999999</v>
      </c>
      <c r="AD164" s="5">
        <v>32.689500000000002</v>
      </c>
      <c r="AE164" s="5">
        <f t="shared" si="70"/>
        <v>0.92528643338520233</v>
      </c>
      <c r="AF164" s="5">
        <f t="shared" si="71"/>
        <v>0.7945163195516225</v>
      </c>
    </row>
    <row r="165" spans="1:32" ht="20" customHeight="1" x14ac:dyDescent="0.15">
      <c r="A165" s="25">
        <v>26.271799999999999</v>
      </c>
      <c r="B165" s="4">
        <v>15.939500000000001</v>
      </c>
      <c r="C165" s="5">
        <f t="shared" si="48"/>
        <v>0.63779508443469057</v>
      </c>
      <c r="D165" s="5">
        <f t="shared" si="49"/>
        <v>0.47655138186297374</v>
      </c>
      <c r="E165" s="5">
        <v>26.271799999999999</v>
      </c>
      <c r="F165" s="5">
        <v>19.080500000000001</v>
      </c>
      <c r="G165" s="5">
        <f t="shared" si="50"/>
        <v>0.78640660452474587</v>
      </c>
      <c r="H165" s="5">
        <f t="shared" si="51"/>
        <v>0.45134987451004516</v>
      </c>
      <c r="I165" s="5">
        <v>25.5364</v>
      </c>
      <c r="J165" s="5">
        <v>18.6557</v>
      </c>
      <c r="K165" s="5">
        <f t="shared" si="52"/>
        <v>0.57243795659707819</v>
      </c>
      <c r="L165" s="5">
        <f t="shared" si="53"/>
        <v>0.22982925146602276</v>
      </c>
      <c r="M165" s="5">
        <v>25.5364</v>
      </c>
      <c r="N165" s="5">
        <v>12</v>
      </c>
      <c r="O165" s="5">
        <f t="shared" si="54"/>
        <v>0.5</v>
      </c>
      <c r="P165" s="5">
        <f t="shared" si="55"/>
        <v>0.15000506267086516</v>
      </c>
      <c r="Q165" s="5">
        <v>29.948799999999999</v>
      </c>
      <c r="R165" s="5">
        <v>42.8947</v>
      </c>
      <c r="S165" s="5">
        <f t="shared" si="64"/>
        <v>0.94736908700960998</v>
      </c>
      <c r="T165" s="5">
        <f t="shared" si="65"/>
        <v>0.71501415202845742</v>
      </c>
      <c r="U165" s="5">
        <v>29.948799999999999</v>
      </c>
      <c r="V165" s="5">
        <v>27.028300000000002</v>
      </c>
      <c r="W165" s="5">
        <f t="shared" si="66"/>
        <v>0.83505183384172688</v>
      </c>
      <c r="X165" s="5">
        <f t="shared" si="67"/>
        <v>0.50700814490502621</v>
      </c>
      <c r="Y165" s="5">
        <v>33.625799999999998</v>
      </c>
      <c r="Z165" s="5">
        <v>10.784599999999999</v>
      </c>
      <c r="AA165" s="5">
        <f t="shared" si="68"/>
        <v>0.83076923076923082</v>
      </c>
      <c r="AB165" s="5">
        <f t="shared" si="69"/>
        <v>0.38410935680221109</v>
      </c>
      <c r="AC165" s="5">
        <v>33.625799999999998</v>
      </c>
      <c r="AD165" s="5">
        <v>31.217600000000001</v>
      </c>
      <c r="AE165" s="5">
        <f t="shared" si="70"/>
        <v>0.93103448275862066</v>
      </c>
      <c r="AF165" s="5">
        <f t="shared" si="71"/>
        <v>0.7587418791120919</v>
      </c>
    </row>
    <row r="166" spans="1:32" ht="20" customHeight="1" x14ac:dyDescent="0.15">
      <c r="A166" s="25">
        <v>26.434000000000001</v>
      </c>
      <c r="B166" s="4">
        <v>20.512599999999999</v>
      </c>
      <c r="C166" s="5">
        <f t="shared" si="48"/>
        <v>0.64173278046980453</v>
      </c>
      <c r="D166" s="5">
        <f t="shared" si="49"/>
        <v>0.61327569093148682</v>
      </c>
      <c r="E166" s="5">
        <v>26.434000000000001</v>
      </c>
      <c r="F166" s="5">
        <v>15.613899999999999</v>
      </c>
      <c r="G166" s="5">
        <f t="shared" si="50"/>
        <v>0.79126181624430514</v>
      </c>
      <c r="H166" s="5">
        <f t="shared" si="51"/>
        <v>0.36934733395940322</v>
      </c>
      <c r="I166" s="5">
        <v>25.693999999999999</v>
      </c>
      <c r="J166" s="5">
        <v>18.112100000000002</v>
      </c>
      <c r="K166" s="5">
        <f t="shared" si="52"/>
        <v>0.57597080468685191</v>
      </c>
      <c r="L166" s="5">
        <f t="shared" si="53"/>
        <v>0.22313236091263</v>
      </c>
      <c r="M166" s="5">
        <v>25.693999999999999</v>
      </c>
      <c r="N166" s="5">
        <v>12.545299999999999</v>
      </c>
      <c r="O166" s="5">
        <f t="shared" si="54"/>
        <v>0.50308579126266817</v>
      </c>
      <c r="P166" s="5">
        <f t="shared" si="55"/>
        <v>0.15682154272706703</v>
      </c>
      <c r="Q166" s="5">
        <v>30.133700000000001</v>
      </c>
      <c r="R166" s="5">
        <v>49.429699999999997</v>
      </c>
      <c r="S166" s="5">
        <f t="shared" si="64"/>
        <v>0.95321802066264716</v>
      </c>
      <c r="T166" s="5">
        <f t="shared" si="65"/>
        <v>0.82394643232196607</v>
      </c>
      <c r="U166" s="5">
        <v>30.133700000000001</v>
      </c>
      <c r="V166" s="5">
        <v>28.649100000000001</v>
      </c>
      <c r="W166" s="5">
        <f t="shared" si="66"/>
        <v>0.84020733536690773</v>
      </c>
      <c r="X166" s="5">
        <f t="shared" si="67"/>
        <v>0.5374117885401074</v>
      </c>
      <c r="Y166" s="5">
        <v>33.833300000000001</v>
      </c>
      <c r="Z166" s="5">
        <v>13.003399999999999</v>
      </c>
      <c r="AA166" s="5">
        <f t="shared" si="68"/>
        <v>0.83589578881051507</v>
      </c>
      <c r="AB166" s="5">
        <f t="shared" si="69"/>
        <v>0.46313517517959601</v>
      </c>
      <c r="AC166" s="5">
        <v>33.833300000000001</v>
      </c>
      <c r="AD166" s="5">
        <v>30.317299999999999</v>
      </c>
      <c r="AE166" s="5">
        <f t="shared" si="70"/>
        <v>0.93677976332212898</v>
      </c>
      <c r="AF166" s="5">
        <f t="shared" si="71"/>
        <v>0.73686014208667627</v>
      </c>
    </row>
    <row r="167" spans="1:32" ht="20" customHeight="1" x14ac:dyDescent="0.15">
      <c r="A167" s="25">
        <v>26.5962</v>
      </c>
      <c r="B167" s="4">
        <v>16.901199999999999</v>
      </c>
      <c r="C167" s="5">
        <f t="shared" si="48"/>
        <v>0.64567047650491849</v>
      </c>
      <c r="D167" s="5">
        <f t="shared" si="49"/>
        <v>0.50530381851014716</v>
      </c>
      <c r="E167" s="5">
        <v>26.5962</v>
      </c>
      <c r="F167" s="5">
        <v>17.4757</v>
      </c>
      <c r="G167" s="5">
        <f t="shared" si="50"/>
        <v>0.79611702796386419</v>
      </c>
      <c r="H167" s="5">
        <f t="shared" si="51"/>
        <v>0.41338827609209383</v>
      </c>
      <c r="I167" s="5">
        <v>25.851700000000001</v>
      </c>
      <c r="J167" s="5">
        <v>20.673999999999999</v>
      </c>
      <c r="K167" s="5">
        <f t="shared" si="52"/>
        <v>0.57950589443150513</v>
      </c>
      <c r="L167" s="5">
        <f t="shared" si="53"/>
        <v>0.25469373675651702</v>
      </c>
      <c r="M167" s="5">
        <v>25.851700000000001</v>
      </c>
      <c r="N167" s="5">
        <v>16.8642</v>
      </c>
      <c r="O167" s="5">
        <f t="shared" si="54"/>
        <v>0.5061735405147163</v>
      </c>
      <c r="P167" s="5">
        <f t="shared" si="55"/>
        <v>0.21080961482450034</v>
      </c>
      <c r="Q167" s="5">
        <v>30.3185</v>
      </c>
      <c r="R167" s="5">
        <v>42.502600000000001</v>
      </c>
      <c r="S167" s="5">
        <f t="shared" si="64"/>
        <v>0.95906379102003636</v>
      </c>
      <c r="T167" s="5">
        <f t="shared" si="65"/>
        <v>0.70847821521084697</v>
      </c>
      <c r="U167" s="5">
        <v>30.3185</v>
      </c>
      <c r="V167" s="5">
        <v>31.692</v>
      </c>
      <c r="W167" s="5">
        <f t="shared" si="66"/>
        <v>0.84536004862733716</v>
      </c>
      <c r="X167" s="5">
        <f t="shared" si="67"/>
        <v>0.59449177818546073</v>
      </c>
      <c r="Y167" s="5">
        <v>34.040900000000001</v>
      </c>
      <c r="Z167" s="5">
        <v>13.685499999999999</v>
      </c>
      <c r="AA167" s="5">
        <f t="shared" si="68"/>
        <v>0.84102481748218061</v>
      </c>
      <c r="AB167" s="5">
        <f t="shared" si="69"/>
        <v>0.48742916775000089</v>
      </c>
      <c r="AC167" s="5">
        <v>34.040900000000001</v>
      </c>
      <c r="AD167" s="5">
        <v>36.3431</v>
      </c>
      <c r="AE167" s="5">
        <f t="shared" si="70"/>
        <v>0.94252781269554731</v>
      </c>
      <c r="AF167" s="5">
        <f t="shared" si="71"/>
        <v>0.88331684648271058</v>
      </c>
    </row>
    <row r="168" spans="1:32" ht="20" customHeight="1" x14ac:dyDescent="0.15">
      <c r="A168" s="25">
        <v>26.758299999999998</v>
      </c>
      <c r="B168" s="4">
        <v>15.935700000000001</v>
      </c>
      <c r="C168" s="5">
        <f t="shared" si="48"/>
        <v>0.64960574486060263</v>
      </c>
      <c r="D168" s="5">
        <f t="shared" si="49"/>
        <v>0.47643777131991533</v>
      </c>
      <c r="E168" s="5">
        <v>26.758299999999998</v>
      </c>
      <c r="F168" s="5">
        <v>19.331499999999998</v>
      </c>
      <c r="G168" s="5">
        <f t="shared" si="50"/>
        <v>0.80096924633464428</v>
      </c>
      <c r="H168" s="5">
        <f t="shared" si="51"/>
        <v>0.4572872880213274</v>
      </c>
      <c r="I168" s="5">
        <v>26.0093</v>
      </c>
      <c r="J168" s="5">
        <v>17.159700000000001</v>
      </c>
      <c r="K168" s="5">
        <f t="shared" si="52"/>
        <v>0.58303874252127885</v>
      </c>
      <c r="L168" s="5">
        <f t="shared" si="53"/>
        <v>0.21139925097324203</v>
      </c>
      <c r="M168" s="5">
        <v>26.0093</v>
      </c>
      <c r="N168" s="5">
        <v>12.1142</v>
      </c>
      <c r="O168" s="5">
        <f t="shared" si="54"/>
        <v>0.50925933177738447</v>
      </c>
      <c r="P168" s="5">
        <f t="shared" si="55"/>
        <v>0.15143261085061621</v>
      </c>
      <c r="Q168" s="5">
        <v>30.503399999999999</v>
      </c>
      <c r="R168" s="5">
        <v>45.374899999999997</v>
      </c>
      <c r="S168" s="5">
        <f t="shared" si="64"/>
        <v>0.96491272467307332</v>
      </c>
      <c r="T168" s="5">
        <f t="shared" si="65"/>
        <v>0.75635674446670687</v>
      </c>
      <c r="U168" s="5">
        <v>30.503399999999999</v>
      </c>
      <c r="V168" s="5">
        <v>27.977</v>
      </c>
      <c r="W168" s="5">
        <f t="shared" si="66"/>
        <v>0.85051555015251801</v>
      </c>
      <c r="X168" s="5">
        <f t="shared" si="67"/>
        <v>0.52480425590983959</v>
      </c>
      <c r="Y168" s="5">
        <v>34.2485</v>
      </c>
      <c r="Z168" s="5">
        <v>13</v>
      </c>
      <c r="AA168" s="5">
        <f t="shared" si="68"/>
        <v>0.84615384615384626</v>
      </c>
      <c r="AB168" s="5">
        <f t="shared" si="69"/>
        <v>0.46301407918965415</v>
      </c>
      <c r="AC168" s="5">
        <v>34.2485</v>
      </c>
      <c r="AD168" s="5">
        <v>41.143900000000002</v>
      </c>
      <c r="AE168" s="5">
        <f t="shared" si="70"/>
        <v>0.94827586206896552</v>
      </c>
      <c r="AF168" s="5">
        <f t="shared" si="71"/>
        <v>1</v>
      </c>
    </row>
    <row r="169" spans="1:32" ht="20" customHeight="1" x14ac:dyDescent="0.15">
      <c r="A169" s="25">
        <v>26.920500000000001</v>
      </c>
      <c r="B169" s="4">
        <v>11.432700000000001</v>
      </c>
      <c r="C169" s="5">
        <f t="shared" si="48"/>
        <v>0.65354344089571659</v>
      </c>
      <c r="D169" s="5">
        <f t="shared" si="49"/>
        <v>0.34180927779571629</v>
      </c>
      <c r="E169" s="5">
        <v>26.920500000000001</v>
      </c>
      <c r="F169" s="5">
        <v>22.0337</v>
      </c>
      <c r="G169" s="5">
        <f t="shared" si="50"/>
        <v>0.80582445805420355</v>
      </c>
      <c r="H169" s="5">
        <f t="shared" si="51"/>
        <v>0.5212079206515543</v>
      </c>
      <c r="I169" s="5">
        <v>26.166899999999998</v>
      </c>
      <c r="J169" s="5">
        <v>18.997900000000001</v>
      </c>
      <c r="K169" s="5">
        <f t="shared" si="52"/>
        <v>0.58657159061105257</v>
      </c>
      <c r="L169" s="5">
        <f t="shared" si="53"/>
        <v>0.23404499088355593</v>
      </c>
      <c r="M169" s="5">
        <v>26.166899999999998</v>
      </c>
      <c r="N169" s="5">
        <v>12.325100000000001</v>
      </c>
      <c r="O169" s="5">
        <f t="shared" si="54"/>
        <v>0.51234512304005264</v>
      </c>
      <c r="P169" s="5">
        <f t="shared" si="55"/>
        <v>0.15406894982705668</v>
      </c>
      <c r="Q169" s="5">
        <v>30.688300000000002</v>
      </c>
      <c r="R169" s="5">
        <v>46.697099999999999</v>
      </c>
      <c r="S169" s="5">
        <f t="shared" si="64"/>
        <v>0.9707616583261105</v>
      </c>
      <c r="T169" s="5">
        <f t="shared" si="65"/>
        <v>0.77839657017505848</v>
      </c>
      <c r="U169" s="5">
        <v>30.688300000000002</v>
      </c>
      <c r="V169" s="5">
        <v>24.384699999999999</v>
      </c>
      <c r="W169" s="5">
        <f t="shared" si="66"/>
        <v>0.85567105167769886</v>
      </c>
      <c r="X169" s="5">
        <f t="shared" si="67"/>
        <v>0.45741839150318708</v>
      </c>
      <c r="Y169" s="5">
        <v>34.456000000000003</v>
      </c>
      <c r="Z169" s="5">
        <v>14.100899999999999</v>
      </c>
      <c r="AA169" s="5">
        <f t="shared" si="68"/>
        <v>0.85128040419513051</v>
      </c>
      <c r="AB169" s="5">
        <f t="shared" si="69"/>
        <v>0.50222424840349189</v>
      </c>
      <c r="AC169" s="5">
        <v>34.456000000000003</v>
      </c>
      <c r="AD169" s="5">
        <v>40.494399999999999</v>
      </c>
      <c r="AE169" s="5">
        <f t="shared" si="70"/>
        <v>0.95402114263247384</v>
      </c>
      <c r="AF169" s="5">
        <f t="shared" si="71"/>
        <v>0.98421394179939181</v>
      </c>
    </row>
    <row r="170" spans="1:32" ht="20" customHeight="1" x14ac:dyDescent="0.15">
      <c r="A170" s="25">
        <v>27.082699999999999</v>
      </c>
      <c r="B170" s="4">
        <v>17.1142</v>
      </c>
      <c r="C170" s="5">
        <f t="shared" si="48"/>
        <v>0.65748113693083055</v>
      </c>
      <c r="D170" s="5">
        <f t="shared" si="49"/>
        <v>0.51167198842368355</v>
      </c>
      <c r="E170" s="5">
        <v>27.082699999999999</v>
      </c>
      <c r="F170" s="5">
        <v>14.8081</v>
      </c>
      <c r="G170" s="5">
        <f t="shared" si="50"/>
        <v>0.8106796697737626</v>
      </c>
      <c r="H170" s="5">
        <f t="shared" si="51"/>
        <v>0.35028610763513529</v>
      </c>
      <c r="I170" s="5">
        <v>26.3246</v>
      </c>
      <c r="J170" s="5">
        <v>17.931100000000001</v>
      </c>
      <c r="K170" s="5">
        <f t="shared" si="52"/>
        <v>0.59010668035570579</v>
      </c>
      <c r="L170" s="5">
        <f t="shared" si="53"/>
        <v>0.22090252796530824</v>
      </c>
      <c r="M170" s="5">
        <v>26.3246</v>
      </c>
      <c r="N170" s="5">
        <v>18.082999999999998</v>
      </c>
      <c r="O170" s="5">
        <f t="shared" si="54"/>
        <v>0.51543287229210066</v>
      </c>
      <c r="P170" s="5">
        <f t="shared" si="55"/>
        <v>0.22604512902310453</v>
      </c>
      <c r="Q170" s="5">
        <v>30.873100000000001</v>
      </c>
      <c r="R170" s="5">
        <v>59.991399999999999</v>
      </c>
      <c r="S170" s="5">
        <f t="shared" si="64"/>
        <v>0.97660742868349959</v>
      </c>
      <c r="T170" s="5">
        <f t="shared" si="65"/>
        <v>1</v>
      </c>
      <c r="U170" s="5">
        <v>30.873100000000001</v>
      </c>
      <c r="V170" s="5">
        <v>25.668900000000001</v>
      </c>
      <c r="W170" s="5">
        <f t="shared" si="66"/>
        <v>0.8608237649381284</v>
      </c>
      <c r="X170" s="5">
        <f t="shared" si="67"/>
        <v>0.48150795169332244</v>
      </c>
      <c r="Y170" s="5">
        <v>34.663600000000002</v>
      </c>
      <c r="Z170" s="5">
        <v>14.9419</v>
      </c>
      <c r="AA170" s="5">
        <f t="shared" si="68"/>
        <v>0.85640943286679605</v>
      </c>
      <c r="AB170" s="5">
        <f t="shared" si="69"/>
        <v>0.53217769768029954</v>
      </c>
      <c r="AC170" s="5">
        <v>34.663600000000002</v>
      </c>
      <c r="AD170" s="5">
        <v>36.583300000000001</v>
      </c>
      <c r="AE170" s="5">
        <f t="shared" si="70"/>
        <v>0.95976919200589217</v>
      </c>
      <c r="AF170" s="5">
        <f t="shared" si="71"/>
        <v>0.88915489294889394</v>
      </c>
    </row>
    <row r="171" spans="1:32" ht="20" customHeight="1" x14ac:dyDescent="0.15">
      <c r="A171" s="25">
        <v>27.244800000000001</v>
      </c>
      <c r="B171" s="4">
        <v>13.511799999999999</v>
      </c>
      <c r="C171" s="5">
        <f t="shared" si="48"/>
        <v>0.6614164052865148</v>
      </c>
      <c r="D171" s="5">
        <f t="shared" si="49"/>
        <v>0.40396919360432432</v>
      </c>
      <c r="E171" s="5">
        <v>27.244800000000001</v>
      </c>
      <c r="F171" s="5">
        <v>18.6813</v>
      </c>
      <c r="G171" s="5">
        <f t="shared" si="50"/>
        <v>0.8155318881445428</v>
      </c>
      <c r="H171" s="5">
        <f t="shared" si="51"/>
        <v>0.44190678497337632</v>
      </c>
      <c r="I171" s="5">
        <v>26.482199999999999</v>
      </c>
      <c r="J171" s="5">
        <v>17.764099999999999</v>
      </c>
      <c r="K171" s="5">
        <f t="shared" si="52"/>
        <v>0.59363952844547951</v>
      </c>
      <c r="L171" s="5">
        <f t="shared" si="53"/>
        <v>0.21884516828463016</v>
      </c>
      <c r="M171" s="5">
        <v>26.482199999999999</v>
      </c>
      <c r="N171" s="5">
        <v>24.5062</v>
      </c>
      <c r="O171" s="5">
        <f t="shared" si="54"/>
        <v>0.51851866355476883</v>
      </c>
      <c r="P171" s="5">
        <f t="shared" si="55"/>
        <v>0.30633783890206295</v>
      </c>
      <c r="Q171" s="5">
        <v>31.058</v>
      </c>
      <c r="R171" s="5">
        <v>59.499499999999998</v>
      </c>
      <c r="S171" s="5">
        <f t="shared" si="64"/>
        <v>0.98245636233653666</v>
      </c>
      <c r="T171" s="5">
        <f t="shared" si="65"/>
        <v>0.9918004914037678</v>
      </c>
      <c r="U171" s="5">
        <v>31.058</v>
      </c>
      <c r="V171" s="5">
        <v>36.113</v>
      </c>
      <c r="W171" s="5">
        <f t="shared" si="66"/>
        <v>0.86597926646330914</v>
      </c>
      <c r="X171" s="5">
        <f t="shared" si="67"/>
        <v>0.67742274345612596</v>
      </c>
      <c r="Y171" s="5">
        <v>34.871200000000002</v>
      </c>
      <c r="Z171" s="5">
        <v>14.5077</v>
      </c>
      <c r="AA171" s="5">
        <f t="shared" si="68"/>
        <v>0.8615384615384617</v>
      </c>
      <c r="AB171" s="5">
        <f t="shared" si="69"/>
        <v>0.51671302743536507</v>
      </c>
      <c r="AC171" s="5">
        <v>34.871200000000002</v>
      </c>
      <c r="AD171" s="5">
        <v>31.796700000000001</v>
      </c>
      <c r="AE171" s="5">
        <f t="shared" si="70"/>
        <v>0.96551724137931039</v>
      </c>
      <c r="AF171" s="5">
        <f t="shared" si="71"/>
        <v>0.77281686957240314</v>
      </c>
    </row>
    <row r="172" spans="1:32" ht="20" customHeight="1" x14ac:dyDescent="0.15">
      <c r="A172" s="25">
        <v>27.407</v>
      </c>
      <c r="B172" s="4">
        <v>9.2838999999999992</v>
      </c>
      <c r="C172" s="5">
        <f t="shared" si="48"/>
        <v>0.66535410132162864</v>
      </c>
      <c r="D172" s="5">
        <f t="shared" si="49"/>
        <v>0.27756550544732655</v>
      </c>
      <c r="E172" s="5">
        <v>27.407</v>
      </c>
      <c r="F172" s="5">
        <v>19.391999999999999</v>
      </c>
      <c r="G172" s="5">
        <f t="shared" si="50"/>
        <v>0.82038709986410185</v>
      </c>
      <c r="H172" s="5">
        <f t="shared" si="51"/>
        <v>0.45871841757285159</v>
      </c>
      <c r="I172" s="5">
        <v>26.639800000000001</v>
      </c>
      <c r="J172" s="5">
        <v>16.731400000000001</v>
      </c>
      <c r="K172" s="5">
        <f t="shared" si="52"/>
        <v>0.59717237653525335</v>
      </c>
      <c r="L172" s="5">
        <f t="shared" si="53"/>
        <v>0.20612280096585031</v>
      </c>
      <c r="M172" s="5">
        <v>26.639800000000001</v>
      </c>
      <c r="N172" s="5">
        <v>33.935899999999997</v>
      </c>
      <c r="O172" s="5">
        <f t="shared" si="54"/>
        <v>0.52160445481743711</v>
      </c>
      <c r="P172" s="5">
        <f t="shared" si="55"/>
        <v>0.4242130671910177</v>
      </c>
      <c r="Q172" s="5">
        <v>31.242899999999999</v>
      </c>
      <c r="R172" s="5">
        <v>57.146799999999999</v>
      </c>
      <c r="S172" s="5">
        <f t="shared" si="64"/>
        <v>0.98830529598957373</v>
      </c>
      <c r="T172" s="5">
        <f t="shared" si="65"/>
        <v>0.95258320359251492</v>
      </c>
      <c r="U172" s="5">
        <v>31.242899999999999</v>
      </c>
      <c r="V172" s="5">
        <v>32.798099999999998</v>
      </c>
      <c r="W172" s="5">
        <f t="shared" si="66"/>
        <v>0.87113476798848999</v>
      </c>
      <c r="X172" s="5">
        <f t="shared" si="67"/>
        <v>0.61524046415829103</v>
      </c>
      <c r="Y172" s="5">
        <v>35.078699999999998</v>
      </c>
      <c r="Z172" s="5">
        <v>16.911100000000001</v>
      </c>
      <c r="AA172" s="5">
        <f t="shared" si="68"/>
        <v>0.86666501957974573</v>
      </c>
      <c r="AB172" s="5">
        <f t="shared" si="69"/>
        <v>0.60231364573724311</v>
      </c>
      <c r="AC172" s="5">
        <v>35.078699999999998</v>
      </c>
      <c r="AD172" s="5">
        <v>32.320500000000003</v>
      </c>
      <c r="AE172" s="5">
        <f t="shared" si="70"/>
        <v>0.97126252194281848</v>
      </c>
      <c r="AF172" s="5">
        <f t="shared" si="71"/>
        <v>0.78554779687875964</v>
      </c>
    </row>
    <row r="173" spans="1:32" ht="20" customHeight="1" x14ac:dyDescent="0.15">
      <c r="A173" s="25">
        <v>27.569199999999999</v>
      </c>
      <c r="B173" s="4">
        <v>11.0402</v>
      </c>
      <c r="C173" s="5">
        <f t="shared" si="48"/>
        <v>0.6692917973567426</v>
      </c>
      <c r="D173" s="5">
        <f t="shared" si="49"/>
        <v>0.33007450459823723</v>
      </c>
      <c r="E173" s="5">
        <v>27.569199999999999</v>
      </c>
      <c r="F173" s="5">
        <v>20.636399999999998</v>
      </c>
      <c r="G173" s="5">
        <f t="shared" si="50"/>
        <v>0.82524231158366101</v>
      </c>
      <c r="H173" s="5">
        <f t="shared" si="51"/>
        <v>0.48815474176982232</v>
      </c>
      <c r="I173" s="5">
        <v>26.797499999999999</v>
      </c>
      <c r="J173" s="5">
        <v>18.018599999999999</v>
      </c>
      <c r="K173" s="5">
        <f t="shared" si="52"/>
        <v>0.60070746627990645</v>
      </c>
      <c r="L173" s="5">
        <f t="shared" si="53"/>
        <v>0.22198048588183117</v>
      </c>
      <c r="M173" s="5">
        <v>26.797499999999999</v>
      </c>
      <c r="N173" s="5">
        <v>35.619999999999997</v>
      </c>
      <c r="O173" s="5">
        <f t="shared" si="54"/>
        <v>0.52469220406948514</v>
      </c>
      <c r="P173" s="5">
        <f t="shared" si="55"/>
        <v>0.44526502769468468</v>
      </c>
      <c r="Q173" s="5">
        <v>31.427700000000002</v>
      </c>
      <c r="R173" s="5">
        <v>49.113</v>
      </c>
      <c r="S173" s="5">
        <f t="shared" si="64"/>
        <v>0.99415106634696293</v>
      </c>
      <c r="T173" s="5">
        <f t="shared" si="65"/>
        <v>0.81866734231906579</v>
      </c>
      <c r="U173" s="5">
        <v>31.427700000000002</v>
      </c>
      <c r="V173" s="5">
        <v>24.054300000000001</v>
      </c>
      <c r="W173" s="5">
        <f t="shared" si="66"/>
        <v>0.87628748124891953</v>
      </c>
      <c r="X173" s="5">
        <f t="shared" si="67"/>
        <v>0.45122061024884924</v>
      </c>
      <c r="Y173" s="5">
        <v>35.286299999999997</v>
      </c>
      <c r="Z173" s="5">
        <v>14.384600000000001</v>
      </c>
      <c r="AA173" s="5">
        <f t="shared" si="68"/>
        <v>0.87179404825141138</v>
      </c>
      <c r="AB173" s="5">
        <f t="shared" si="69"/>
        <v>0.51232864027011538</v>
      </c>
      <c r="AC173" s="5">
        <v>35.286299999999997</v>
      </c>
      <c r="AD173" s="5">
        <v>35.334099999999999</v>
      </c>
      <c r="AE173" s="5">
        <f t="shared" si="70"/>
        <v>0.97701057131623681</v>
      </c>
      <c r="AF173" s="5">
        <f t="shared" si="71"/>
        <v>0.85879316253442184</v>
      </c>
    </row>
    <row r="174" spans="1:32" ht="20" customHeight="1" x14ac:dyDescent="0.15">
      <c r="A174" s="25">
        <v>27.731400000000001</v>
      </c>
      <c r="B174" s="4">
        <v>16.630099999999999</v>
      </c>
      <c r="C174" s="5">
        <f t="shared" si="48"/>
        <v>0.67322949339185656</v>
      </c>
      <c r="D174" s="5">
        <f t="shared" si="49"/>
        <v>0.49719860318827053</v>
      </c>
      <c r="E174" s="5">
        <v>27.731400000000001</v>
      </c>
      <c r="F174" s="5">
        <v>15.4948</v>
      </c>
      <c r="G174" s="5">
        <f t="shared" si="50"/>
        <v>0.83009752330322017</v>
      </c>
      <c r="H174" s="5">
        <f t="shared" si="51"/>
        <v>0.36653001942078284</v>
      </c>
      <c r="I174" s="5">
        <v>26.955100000000002</v>
      </c>
      <c r="J174" s="5">
        <v>19.198499999999999</v>
      </c>
      <c r="K174" s="5">
        <f t="shared" si="52"/>
        <v>0.60424031436968029</v>
      </c>
      <c r="L174" s="5">
        <f t="shared" si="53"/>
        <v>0.23651628640417879</v>
      </c>
      <c r="M174" s="5">
        <v>26.955100000000002</v>
      </c>
      <c r="N174" s="5">
        <v>36.277799999999999</v>
      </c>
      <c r="O174" s="5">
        <f t="shared" si="54"/>
        <v>0.5277779953321533</v>
      </c>
      <c r="P174" s="5">
        <f t="shared" si="55"/>
        <v>0.45348780521342597</v>
      </c>
      <c r="Q174" s="5">
        <v>31.6126</v>
      </c>
      <c r="R174" s="5">
        <v>46</v>
      </c>
      <c r="S174" s="5">
        <f t="shared" si="64"/>
        <v>1</v>
      </c>
      <c r="T174" s="5">
        <f t="shared" si="65"/>
        <v>0.76677657130855426</v>
      </c>
      <c r="U174" s="5">
        <v>31.6126</v>
      </c>
      <c r="V174" s="5">
        <v>25.804099999999998</v>
      </c>
      <c r="W174" s="5">
        <f t="shared" si="66"/>
        <v>0.88144298277410027</v>
      </c>
      <c r="X174" s="5">
        <f t="shared" si="67"/>
        <v>0.48404408978529112</v>
      </c>
      <c r="Y174" s="5">
        <v>35.493899999999996</v>
      </c>
      <c r="Z174" s="5">
        <v>14.707700000000001</v>
      </c>
      <c r="AA174" s="5">
        <f t="shared" si="68"/>
        <v>0.87692307692307692</v>
      </c>
      <c r="AB174" s="5">
        <f t="shared" si="69"/>
        <v>0.52383632096135979</v>
      </c>
      <c r="AC174" s="5">
        <v>35.493899999999996</v>
      </c>
      <c r="AD174" s="5">
        <v>30.391200000000001</v>
      </c>
      <c r="AE174" s="5">
        <f t="shared" si="70"/>
        <v>0.98275862068965514</v>
      </c>
      <c r="AF174" s="5">
        <f t="shared" si="71"/>
        <v>0.7386562771151981</v>
      </c>
    </row>
    <row r="175" spans="1:32" ht="20" customHeight="1" x14ac:dyDescent="0.15">
      <c r="A175" s="25">
        <v>27.8935</v>
      </c>
      <c r="B175" s="4">
        <v>16.5868</v>
      </c>
      <c r="C175" s="5">
        <f t="shared" si="48"/>
        <v>0.6771647617475407</v>
      </c>
      <c r="D175" s="5">
        <f t="shared" si="49"/>
        <v>0.49590404094763152</v>
      </c>
      <c r="E175" s="5">
        <v>27.8935</v>
      </c>
      <c r="F175" s="5">
        <v>16.844999999999999</v>
      </c>
      <c r="G175" s="5">
        <f t="shared" si="50"/>
        <v>0.83494974167400027</v>
      </c>
      <c r="H175" s="5">
        <f t="shared" si="51"/>
        <v>0.39846904620537776</v>
      </c>
      <c r="I175" s="5">
        <v>27.1127</v>
      </c>
      <c r="J175" s="5">
        <v>21.789300000000001</v>
      </c>
      <c r="K175" s="5">
        <f t="shared" si="52"/>
        <v>0.60777316245945401</v>
      </c>
      <c r="L175" s="5">
        <f t="shared" si="53"/>
        <v>0.26843369634849457</v>
      </c>
      <c r="M175" s="5">
        <v>27.1127</v>
      </c>
      <c r="N175" s="5">
        <v>30.296299999999999</v>
      </c>
      <c r="O175" s="5">
        <f t="shared" si="54"/>
        <v>0.53086378659482147</v>
      </c>
      <c r="P175" s="5">
        <f t="shared" si="55"/>
        <v>0.37871653168294428</v>
      </c>
      <c r="Q175" s="7"/>
      <c r="R175" s="7"/>
      <c r="S175" s="7"/>
      <c r="T175" s="7"/>
      <c r="U175" s="5">
        <v>31.797499999999999</v>
      </c>
      <c r="V175" s="5">
        <v>32.7014</v>
      </c>
      <c r="W175" s="5">
        <f t="shared" si="66"/>
        <v>0.88659848429928112</v>
      </c>
      <c r="X175" s="5">
        <f t="shared" si="67"/>
        <v>0.61342652515316254</v>
      </c>
      <c r="Y175" s="5">
        <v>35.7014</v>
      </c>
      <c r="Z175" s="5">
        <v>14.362399999999999</v>
      </c>
      <c r="AA175" s="5">
        <f t="shared" si="68"/>
        <v>0.88204963496436117</v>
      </c>
      <c r="AB175" s="5">
        <f t="shared" si="69"/>
        <v>0.51153795468872987</v>
      </c>
      <c r="AC175" s="5">
        <v>35.7014</v>
      </c>
      <c r="AD175" s="5">
        <v>26.114899999999999</v>
      </c>
      <c r="AE175" s="5">
        <f t="shared" si="70"/>
        <v>0.98850390125316345</v>
      </c>
      <c r="AF175" s="5">
        <f t="shared" si="71"/>
        <v>0.63472106436191023</v>
      </c>
    </row>
    <row r="176" spans="1:32" ht="20" customHeight="1" x14ac:dyDescent="0.15">
      <c r="A176" s="25">
        <v>28.055700000000002</v>
      </c>
      <c r="B176" s="4">
        <v>14.0182</v>
      </c>
      <c r="C176" s="5">
        <f t="shared" si="48"/>
        <v>0.68110245778265477</v>
      </c>
      <c r="D176" s="5">
        <f t="shared" si="49"/>
        <v>0.41910929334242214</v>
      </c>
      <c r="E176" s="5">
        <v>28.055700000000002</v>
      </c>
      <c r="F176" s="5">
        <v>15.9107</v>
      </c>
      <c r="G176" s="5">
        <f t="shared" si="50"/>
        <v>0.83980495339355954</v>
      </c>
      <c r="H176" s="5">
        <f t="shared" si="51"/>
        <v>0.37636814802374025</v>
      </c>
      <c r="I176" s="5">
        <v>27.270399999999999</v>
      </c>
      <c r="J176" s="5">
        <v>23.1983</v>
      </c>
      <c r="K176" s="5">
        <f t="shared" si="52"/>
        <v>0.61130825220410712</v>
      </c>
      <c r="L176" s="5">
        <f t="shared" si="53"/>
        <v>0.28579189868427535</v>
      </c>
      <c r="M176" s="5">
        <v>27.270399999999999</v>
      </c>
      <c r="N176" s="5">
        <v>26.648099999999999</v>
      </c>
      <c r="O176" s="5">
        <f t="shared" si="54"/>
        <v>0.5339515358468695</v>
      </c>
      <c r="P176" s="5">
        <f t="shared" si="55"/>
        <v>0.33311249254662345</v>
      </c>
      <c r="Q176" s="7"/>
      <c r="R176" s="7"/>
      <c r="S176" s="7"/>
      <c r="T176" s="7"/>
      <c r="U176" s="5">
        <v>31.982299999999999</v>
      </c>
      <c r="V176" s="5">
        <v>30.384699999999999</v>
      </c>
      <c r="W176" s="5">
        <f t="shared" si="66"/>
        <v>0.89175119755971055</v>
      </c>
      <c r="X176" s="5">
        <f t="shared" si="67"/>
        <v>0.5699688985432213</v>
      </c>
      <c r="Y176" s="5">
        <v>35.908999999999999</v>
      </c>
      <c r="Z176" s="5">
        <v>15.6957</v>
      </c>
      <c r="AA176" s="5">
        <f t="shared" si="68"/>
        <v>0.88717866363602682</v>
      </c>
      <c r="AB176" s="5">
        <f t="shared" si="69"/>
        <v>0.55902539097977344</v>
      </c>
      <c r="AC176" s="5">
        <v>35.908999999999999</v>
      </c>
      <c r="AD176" s="5">
        <v>25.404299999999999</v>
      </c>
      <c r="AE176" s="5">
        <f t="shared" si="70"/>
        <v>0.99425195062658167</v>
      </c>
      <c r="AF176" s="5">
        <f t="shared" si="71"/>
        <v>0.61744997435828874</v>
      </c>
    </row>
    <row r="177" spans="1:32" ht="20" customHeight="1" x14ac:dyDescent="0.15">
      <c r="A177" s="25">
        <v>28.2179</v>
      </c>
      <c r="B177" s="4">
        <v>16.9148</v>
      </c>
      <c r="C177" s="5">
        <f t="shared" si="48"/>
        <v>0.68504015381776862</v>
      </c>
      <c r="D177" s="5">
        <f t="shared" si="49"/>
        <v>0.50571042466425087</v>
      </c>
      <c r="E177" s="5">
        <v>28.2179</v>
      </c>
      <c r="F177" s="5">
        <v>18.0169</v>
      </c>
      <c r="G177" s="5">
        <f t="shared" si="50"/>
        <v>0.84466016511311859</v>
      </c>
      <c r="H177" s="5">
        <f t="shared" si="51"/>
        <v>0.42619038044391039</v>
      </c>
      <c r="I177" s="5">
        <v>27.428000000000001</v>
      </c>
      <c r="J177" s="5">
        <v>21.695699999999999</v>
      </c>
      <c r="K177" s="5">
        <f t="shared" si="52"/>
        <v>0.61484110029388095</v>
      </c>
      <c r="L177" s="5">
        <f t="shared" si="53"/>
        <v>0.26728058936579113</v>
      </c>
      <c r="M177" s="5">
        <v>27.428000000000001</v>
      </c>
      <c r="N177" s="5">
        <v>23.851900000000001</v>
      </c>
      <c r="O177" s="5">
        <f t="shared" si="54"/>
        <v>0.53703732710953778</v>
      </c>
      <c r="P177" s="5">
        <f t="shared" si="55"/>
        <v>0.29815881285993406</v>
      </c>
      <c r="Q177" s="7"/>
      <c r="R177" s="7"/>
      <c r="S177" s="7"/>
      <c r="T177" s="7"/>
      <c r="U177" s="5">
        <v>32.167200000000001</v>
      </c>
      <c r="V177" s="5">
        <v>27.311199999999999</v>
      </c>
      <c r="W177" s="5">
        <f t="shared" si="66"/>
        <v>0.89690669908489151</v>
      </c>
      <c r="X177" s="5">
        <f t="shared" si="67"/>
        <v>0.51231490131196378</v>
      </c>
      <c r="Y177" s="5">
        <v>36.116599999999998</v>
      </c>
      <c r="Z177" s="5">
        <v>11.969200000000001</v>
      </c>
      <c r="AA177" s="5">
        <f t="shared" si="68"/>
        <v>0.89230769230769236</v>
      </c>
      <c r="AB177" s="5">
        <f t="shared" si="69"/>
        <v>0.42630062435667759</v>
      </c>
      <c r="AC177" s="5">
        <v>36.116599999999998</v>
      </c>
      <c r="AD177" s="5">
        <v>24</v>
      </c>
      <c r="AE177" s="5">
        <f t="shared" si="70"/>
        <v>1</v>
      </c>
      <c r="AF177" s="5">
        <f t="shared" si="71"/>
        <v>0.58331854782847514</v>
      </c>
    </row>
    <row r="178" spans="1:32" ht="20" customHeight="1" x14ac:dyDescent="0.15">
      <c r="A178" s="25">
        <v>28.38</v>
      </c>
      <c r="B178" s="4">
        <v>16.1541</v>
      </c>
      <c r="C178" s="5">
        <f t="shared" si="48"/>
        <v>0.68897542217345276</v>
      </c>
      <c r="D178" s="5">
        <f t="shared" si="49"/>
        <v>0.48296738779463994</v>
      </c>
      <c r="E178" s="5">
        <v>28.38</v>
      </c>
      <c r="F178" s="5">
        <v>20.048500000000001</v>
      </c>
      <c r="G178" s="5">
        <f t="shared" si="50"/>
        <v>0.84951238348389868</v>
      </c>
      <c r="H178" s="5">
        <f t="shared" si="51"/>
        <v>0.47424794733443254</v>
      </c>
      <c r="I178" s="5">
        <v>27.585599999999999</v>
      </c>
      <c r="J178" s="5">
        <v>23.037099999999999</v>
      </c>
      <c r="K178" s="5">
        <f t="shared" si="52"/>
        <v>0.61837394838365467</v>
      </c>
      <c r="L178" s="5">
        <f t="shared" si="53"/>
        <v>0.28380599221406394</v>
      </c>
      <c r="M178" s="5">
        <v>27.585599999999999</v>
      </c>
      <c r="N178" s="5">
        <v>26.921099999999999</v>
      </c>
      <c r="O178" s="5">
        <f t="shared" si="54"/>
        <v>0.54012311837220595</v>
      </c>
      <c r="P178" s="5">
        <f t="shared" si="55"/>
        <v>0.33652510772238564</v>
      </c>
      <c r="Q178" s="7"/>
      <c r="R178" s="7"/>
      <c r="S178" s="7"/>
      <c r="T178" s="7"/>
      <c r="U178" s="5">
        <v>32.3521</v>
      </c>
      <c r="V178" s="5">
        <v>31.658100000000001</v>
      </c>
      <c r="W178" s="5">
        <f t="shared" si="66"/>
        <v>0.90206220061007225</v>
      </c>
      <c r="X178" s="5">
        <f t="shared" si="67"/>
        <v>0.59385586782068456</v>
      </c>
      <c r="Y178" s="5">
        <v>36.324100000000001</v>
      </c>
      <c r="Z178" s="5">
        <v>9.2393000000000001</v>
      </c>
      <c r="AA178" s="5">
        <f t="shared" si="68"/>
        <v>0.89743425034897661</v>
      </c>
      <c r="AB178" s="5">
        <f t="shared" si="69"/>
        <v>0.32907122937361322</v>
      </c>
      <c r="AC178" s="7"/>
      <c r="AD178" s="7"/>
      <c r="AE178" s="7"/>
      <c r="AF178" s="7"/>
    </row>
    <row r="179" spans="1:32" ht="20" customHeight="1" x14ac:dyDescent="0.15">
      <c r="A179" s="25">
        <v>28.542200000000001</v>
      </c>
      <c r="B179" s="4">
        <v>14.006399999999999</v>
      </c>
      <c r="C179" s="5">
        <f t="shared" si="48"/>
        <v>0.69291311820856683</v>
      </c>
      <c r="D179" s="5">
        <f t="shared" si="49"/>
        <v>0.41875650270871451</v>
      </c>
      <c r="E179" s="5">
        <v>28.542200000000001</v>
      </c>
      <c r="F179" s="5">
        <v>22.944900000000001</v>
      </c>
      <c r="G179" s="5">
        <f t="shared" si="50"/>
        <v>0.85436759520345784</v>
      </c>
      <c r="H179" s="5">
        <f t="shared" si="51"/>
        <v>0.5427623875498826</v>
      </c>
      <c r="I179" s="5">
        <v>27.743300000000001</v>
      </c>
      <c r="J179" s="5">
        <v>31.501799999999999</v>
      </c>
      <c r="K179" s="5">
        <f t="shared" si="52"/>
        <v>0.62190903812830778</v>
      </c>
      <c r="L179" s="5">
        <f t="shared" si="53"/>
        <v>0.38808702508254078</v>
      </c>
      <c r="M179" s="5">
        <v>27.743300000000001</v>
      </c>
      <c r="N179" s="5">
        <v>27.390899999999998</v>
      </c>
      <c r="O179" s="5">
        <f t="shared" si="54"/>
        <v>0.54321086762425408</v>
      </c>
      <c r="P179" s="5">
        <f t="shared" si="55"/>
        <v>0.34239780592594998</v>
      </c>
      <c r="Q179" s="7"/>
      <c r="R179" s="7"/>
      <c r="S179" s="7"/>
      <c r="T179" s="7"/>
      <c r="U179" s="5">
        <v>32.536999999999999</v>
      </c>
      <c r="V179" s="5">
        <v>29.927800000000001</v>
      </c>
      <c r="W179" s="5">
        <f t="shared" si="66"/>
        <v>0.90721770213525299</v>
      </c>
      <c r="X179" s="5">
        <f t="shared" si="67"/>
        <v>0.56139817743212272</v>
      </c>
      <c r="Y179" s="5">
        <v>36.531700000000001</v>
      </c>
      <c r="Z179" s="5">
        <v>12.164099999999999</v>
      </c>
      <c r="AA179" s="5">
        <f t="shared" si="68"/>
        <v>0.90256327902064226</v>
      </c>
      <c r="AB179" s="5">
        <f t="shared" si="69"/>
        <v>0.43324227389775938</v>
      </c>
      <c r="AC179" s="7"/>
      <c r="AD179" s="7"/>
      <c r="AE179" s="7"/>
      <c r="AF179" s="7"/>
    </row>
    <row r="180" spans="1:32" ht="20" customHeight="1" x14ac:dyDescent="0.15">
      <c r="A180" s="25">
        <v>28.7044</v>
      </c>
      <c r="B180" s="4">
        <v>14.7468</v>
      </c>
      <c r="C180" s="5">
        <f t="shared" si="48"/>
        <v>0.69685081424368067</v>
      </c>
      <c r="D180" s="5">
        <f t="shared" si="49"/>
        <v>0.44089262009830299</v>
      </c>
      <c r="E180" s="5">
        <v>28.7044</v>
      </c>
      <c r="F180" s="5">
        <v>20.772300000000001</v>
      </c>
      <c r="G180" s="5">
        <f t="shared" si="50"/>
        <v>0.859222806923017</v>
      </c>
      <c r="H180" s="5">
        <f t="shared" si="51"/>
        <v>0.49136946087812222</v>
      </c>
      <c r="I180" s="5">
        <v>27.9009</v>
      </c>
      <c r="J180" s="5">
        <v>23.7622</v>
      </c>
      <c r="K180" s="5">
        <f t="shared" si="52"/>
        <v>0.62544188621808161</v>
      </c>
      <c r="L180" s="5">
        <f t="shared" si="53"/>
        <v>0.2927388754743015</v>
      </c>
      <c r="M180" s="5">
        <v>27.9009</v>
      </c>
      <c r="N180" s="5">
        <v>23.185199999999998</v>
      </c>
      <c r="O180" s="5">
        <f t="shared" si="54"/>
        <v>0.54629665888692214</v>
      </c>
      <c r="P180" s="5">
        <f t="shared" si="55"/>
        <v>0.28982478158637853</v>
      </c>
      <c r="Q180" s="7"/>
      <c r="R180" s="7"/>
      <c r="S180" s="7"/>
      <c r="T180" s="7"/>
      <c r="U180" s="5">
        <v>32.721800000000002</v>
      </c>
      <c r="V180" s="5">
        <v>33.093699999999998</v>
      </c>
      <c r="W180" s="5">
        <f t="shared" si="66"/>
        <v>0.91237041539568264</v>
      </c>
      <c r="X180" s="5">
        <f t="shared" si="67"/>
        <v>0.62078545247179673</v>
      </c>
      <c r="Y180" s="5">
        <v>36.7393</v>
      </c>
      <c r="Z180" s="5">
        <v>11.138500000000001</v>
      </c>
      <c r="AA180" s="5">
        <f t="shared" si="68"/>
        <v>0.9076923076923078</v>
      </c>
      <c r="AB180" s="5">
        <f t="shared" si="69"/>
        <v>0.39671402469645872</v>
      </c>
      <c r="AC180" s="7"/>
      <c r="AD180" s="7"/>
      <c r="AE180" s="7"/>
      <c r="AF180" s="7"/>
    </row>
    <row r="181" spans="1:32" ht="20" customHeight="1" x14ac:dyDescent="0.15">
      <c r="A181" s="25">
        <v>28.866599999999998</v>
      </c>
      <c r="B181" s="4">
        <v>9.4895999999999994</v>
      </c>
      <c r="C181" s="5">
        <f t="shared" si="48"/>
        <v>0.70078851027879463</v>
      </c>
      <c r="D181" s="5">
        <f t="shared" si="49"/>
        <v>0.28371542352814549</v>
      </c>
      <c r="E181" s="5">
        <v>28.866599999999998</v>
      </c>
      <c r="F181" s="5">
        <v>19.6312</v>
      </c>
      <c r="G181" s="5">
        <f t="shared" si="50"/>
        <v>0.86407801864257605</v>
      </c>
      <c r="H181" s="5">
        <f t="shared" si="51"/>
        <v>0.46437670168400191</v>
      </c>
      <c r="I181" s="5">
        <v>28.058499999999999</v>
      </c>
      <c r="J181" s="5">
        <v>23.963000000000001</v>
      </c>
      <c r="K181" s="5">
        <f t="shared" si="52"/>
        <v>0.62897473430785533</v>
      </c>
      <c r="L181" s="5">
        <f t="shared" si="53"/>
        <v>0.29521263489873356</v>
      </c>
      <c r="M181" s="5">
        <v>28.058499999999999</v>
      </c>
      <c r="N181" s="5">
        <v>20.1509</v>
      </c>
      <c r="O181" s="5">
        <f t="shared" si="54"/>
        <v>0.54938245014959031</v>
      </c>
      <c r="P181" s="5">
        <f t="shared" si="55"/>
        <v>0.25189475144786139</v>
      </c>
      <c r="Q181" s="7"/>
      <c r="R181" s="7"/>
      <c r="S181" s="7"/>
      <c r="T181" s="7"/>
      <c r="U181" s="5">
        <v>32.906700000000001</v>
      </c>
      <c r="V181" s="5">
        <v>33.732399999999998</v>
      </c>
      <c r="W181" s="5">
        <f t="shared" si="66"/>
        <v>0.91752591692086338</v>
      </c>
      <c r="X181" s="5">
        <f t="shared" si="67"/>
        <v>0.63276645394620834</v>
      </c>
      <c r="Y181" s="5">
        <v>36.946800000000003</v>
      </c>
      <c r="Z181" s="5">
        <v>14.7521</v>
      </c>
      <c r="AA181" s="5">
        <f t="shared" si="68"/>
        <v>0.91281886573359206</v>
      </c>
      <c r="AB181" s="5">
        <f t="shared" si="69"/>
        <v>0.52541769212413059</v>
      </c>
      <c r="AC181" s="7"/>
      <c r="AD181" s="7"/>
      <c r="AE181" s="7"/>
      <c r="AF181" s="7"/>
    </row>
    <row r="182" spans="1:32" ht="20" customHeight="1" x14ac:dyDescent="0.15">
      <c r="A182" s="25">
        <v>29.028700000000001</v>
      </c>
      <c r="B182" s="4">
        <v>8.8323999999999998</v>
      </c>
      <c r="C182" s="5">
        <f t="shared" si="48"/>
        <v>0.70472377863447888</v>
      </c>
      <c r="D182" s="5">
        <f t="shared" si="49"/>
        <v>0.26406677908130927</v>
      </c>
      <c r="E182" s="5">
        <v>29.028700000000001</v>
      </c>
      <c r="F182" s="5">
        <v>17.836600000000001</v>
      </c>
      <c r="G182" s="5">
        <f t="shared" si="50"/>
        <v>0.86893023701335625</v>
      </c>
      <c r="H182" s="5">
        <f t="shared" si="51"/>
        <v>0.42192537783002915</v>
      </c>
      <c r="I182" s="5">
        <v>28.216200000000001</v>
      </c>
      <c r="J182" s="5">
        <v>23.8476</v>
      </c>
      <c r="K182" s="5">
        <f t="shared" si="52"/>
        <v>0.63250982405250844</v>
      </c>
      <c r="L182" s="5">
        <f t="shared" si="53"/>
        <v>0.29379096240082786</v>
      </c>
      <c r="M182" s="5">
        <v>28.216200000000001</v>
      </c>
      <c r="N182" s="5">
        <v>25.6142</v>
      </c>
      <c r="O182" s="5">
        <f t="shared" si="54"/>
        <v>0.55247019940163844</v>
      </c>
      <c r="P182" s="5">
        <f t="shared" si="55"/>
        <v>0.32018830635533951</v>
      </c>
      <c r="Q182" s="7"/>
      <c r="R182" s="7"/>
      <c r="S182" s="7"/>
      <c r="T182" s="7"/>
      <c r="U182" s="5">
        <v>33.0916</v>
      </c>
      <c r="V182" s="5">
        <v>38.692300000000003</v>
      </c>
      <c r="W182" s="5">
        <f t="shared" si="66"/>
        <v>0.92268141844604423</v>
      </c>
      <c r="X182" s="5">
        <f t="shared" si="67"/>
        <v>0.72580633059085276</v>
      </c>
      <c r="Y182" s="5">
        <v>37.154400000000003</v>
      </c>
      <c r="Z182" s="5">
        <v>12.1829</v>
      </c>
      <c r="AA182" s="5">
        <f t="shared" si="68"/>
        <v>0.91794789440525759</v>
      </c>
      <c r="AB182" s="5">
        <f t="shared" si="69"/>
        <v>0.43391186348920291</v>
      </c>
      <c r="AC182" s="7"/>
      <c r="AD182" s="7"/>
      <c r="AE182" s="7"/>
      <c r="AF182" s="7"/>
    </row>
    <row r="183" spans="1:32" ht="20" customHeight="1" x14ac:dyDescent="0.15">
      <c r="A183" s="25">
        <v>29.190899999999999</v>
      </c>
      <c r="B183" s="4">
        <v>11.660500000000001</v>
      </c>
      <c r="C183" s="5">
        <f t="shared" si="48"/>
        <v>0.70866147466959284</v>
      </c>
      <c r="D183" s="5">
        <f t="shared" si="49"/>
        <v>0.34861993087695381</v>
      </c>
      <c r="E183" s="5">
        <v>29.190899999999999</v>
      </c>
      <c r="F183" s="5">
        <v>22.4773</v>
      </c>
      <c r="G183" s="5">
        <f t="shared" si="50"/>
        <v>0.87378544873291542</v>
      </c>
      <c r="H183" s="5">
        <f t="shared" si="51"/>
        <v>0.53170129369380459</v>
      </c>
      <c r="I183" s="5">
        <v>28.373799999999999</v>
      </c>
      <c r="J183" s="5">
        <v>20.604900000000001</v>
      </c>
      <c r="K183" s="5">
        <f t="shared" si="52"/>
        <v>0.63604267214228227</v>
      </c>
      <c r="L183" s="5">
        <f t="shared" si="53"/>
        <v>0.25384245799044008</v>
      </c>
      <c r="M183" s="5">
        <v>28.373799999999999</v>
      </c>
      <c r="N183" s="5">
        <v>25.8889</v>
      </c>
      <c r="O183" s="5">
        <f t="shared" si="54"/>
        <v>0.55555599066430661</v>
      </c>
      <c r="P183" s="5">
        <f t="shared" si="55"/>
        <v>0.32362217224831341</v>
      </c>
      <c r="Q183" s="7"/>
      <c r="R183" s="7"/>
      <c r="S183" s="7"/>
      <c r="T183" s="7"/>
      <c r="U183" s="5">
        <v>33.276400000000002</v>
      </c>
      <c r="V183" s="5">
        <v>40.982100000000003</v>
      </c>
      <c r="W183" s="5">
        <f t="shared" si="66"/>
        <v>0.92783413170647377</v>
      </c>
      <c r="X183" s="5">
        <f t="shared" si="67"/>
        <v>0.76875935576089782</v>
      </c>
      <c r="Y183" s="5">
        <v>37.362000000000002</v>
      </c>
      <c r="Z183" s="5">
        <v>12.2308</v>
      </c>
      <c r="AA183" s="5">
        <f t="shared" si="68"/>
        <v>0.92307692307692324</v>
      </c>
      <c r="AB183" s="5">
        <f t="shared" si="69"/>
        <v>0.43561789228867864</v>
      </c>
      <c r="AC183" s="7"/>
      <c r="AD183" s="7"/>
      <c r="AE183" s="7"/>
      <c r="AF183" s="7"/>
    </row>
    <row r="184" spans="1:32" ht="20" customHeight="1" x14ac:dyDescent="0.15">
      <c r="A184" s="25">
        <v>29.353100000000001</v>
      </c>
      <c r="B184" s="4">
        <v>12.878399999999999</v>
      </c>
      <c r="C184" s="5">
        <f t="shared" si="48"/>
        <v>0.7125991707047068</v>
      </c>
      <c r="D184" s="5">
        <f t="shared" si="49"/>
        <v>0.38503210992716963</v>
      </c>
      <c r="E184" s="5">
        <v>29.353100000000001</v>
      </c>
      <c r="F184" s="5">
        <v>23.869700000000002</v>
      </c>
      <c r="G184" s="5">
        <f t="shared" si="50"/>
        <v>0.87864066045247458</v>
      </c>
      <c r="H184" s="5">
        <f t="shared" si="51"/>
        <v>0.56463856290937997</v>
      </c>
      <c r="I184" s="5">
        <v>28.531400000000001</v>
      </c>
      <c r="J184" s="5">
        <v>20.994199999999999</v>
      </c>
      <c r="K184" s="5">
        <f t="shared" si="52"/>
        <v>0.63957552023205611</v>
      </c>
      <c r="L184" s="5">
        <f t="shared" si="53"/>
        <v>0.25863844675503866</v>
      </c>
      <c r="M184" s="5">
        <v>28.531400000000001</v>
      </c>
      <c r="N184" s="5">
        <v>21.354299999999999</v>
      </c>
      <c r="O184" s="5">
        <f t="shared" si="54"/>
        <v>0.55864178192697489</v>
      </c>
      <c r="P184" s="5">
        <f t="shared" si="55"/>
        <v>0.26693775914937129</v>
      </c>
      <c r="Q184" s="7"/>
      <c r="R184" s="7"/>
      <c r="S184" s="7"/>
      <c r="T184" s="7"/>
      <c r="U184" s="5">
        <v>33.461300000000001</v>
      </c>
      <c r="V184" s="5">
        <v>37.295699999999997</v>
      </c>
      <c r="W184" s="5">
        <f t="shared" si="66"/>
        <v>0.93298963323165462</v>
      </c>
      <c r="X184" s="5">
        <f t="shared" si="67"/>
        <v>0.69960832423550068</v>
      </c>
      <c r="Y184" s="5">
        <v>37.569499999999998</v>
      </c>
      <c r="Z184" s="5">
        <v>8.3537999999999997</v>
      </c>
      <c r="AA184" s="5">
        <f t="shared" si="68"/>
        <v>0.92820348111820739</v>
      </c>
      <c r="AB184" s="5">
        <f t="shared" si="69"/>
        <v>0.29753284728727175</v>
      </c>
      <c r="AC184" s="7"/>
      <c r="AD184" s="7"/>
      <c r="AE184" s="7"/>
      <c r="AF184" s="7"/>
    </row>
    <row r="185" spans="1:32" ht="20" customHeight="1" x14ac:dyDescent="0.15">
      <c r="A185" s="25">
        <v>29.5152</v>
      </c>
      <c r="B185" s="4">
        <v>14.5014</v>
      </c>
      <c r="C185" s="5">
        <f t="shared" si="48"/>
        <v>0.71653443906039094</v>
      </c>
      <c r="D185" s="5">
        <f t="shared" si="49"/>
        <v>0.43355577081763713</v>
      </c>
      <c r="E185" s="5">
        <v>29.5152</v>
      </c>
      <c r="F185" s="5">
        <v>22.2225</v>
      </c>
      <c r="G185" s="5">
        <f t="shared" si="50"/>
        <v>0.88349287882325467</v>
      </c>
      <c r="H185" s="5">
        <f t="shared" si="51"/>
        <v>0.52567399105366619</v>
      </c>
      <c r="I185" s="5">
        <v>28.6891</v>
      </c>
      <c r="J185" s="5">
        <v>17.717500000000001</v>
      </c>
      <c r="K185" s="5">
        <f t="shared" si="52"/>
        <v>0.6431106099767091</v>
      </c>
      <c r="L185" s="5">
        <f t="shared" si="53"/>
        <v>0.2182710786970877</v>
      </c>
      <c r="M185" s="5">
        <v>28.6891</v>
      </c>
      <c r="N185" s="5">
        <v>16.311399999999999</v>
      </c>
      <c r="O185" s="5">
        <f t="shared" si="54"/>
        <v>0.56172953117902291</v>
      </c>
      <c r="P185" s="5">
        <f t="shared" si="55"/>
        <v>0.20389938160412913</v>
      </c>
      <c r="Q185" s="7"/>
      <c r="R185" s="7"/>
      <c r="S185" s="7"/>
      <c r="T185" s="7"/>
      <c r="U185" s="5">
        <v>33.6462</v>
      </c>
      <c r="V185" s="5">
        <v>37.7742</v>
      </c>
      <c r="W185" s="5">
        <f t="shared" si="66"/>
        <v>0.93814513475683536</v>
      </c>
      <c r="X185" s="5">
        <f t="shared" si="67"/>
        <v>0.70858422717194347</v>
      </c>
      <c r="Y185" s="5">
        <v>37.777099999999997</v>
      </c>
      <c r="Z185" s="5">
        <v>12.8667</v>
      </c>
      <c r="AA185" s="5">
        <f t="shared" si="68"/>
        <v>0.93333250978987292</v>
      </c>
      <c r="AB185" s="5">
        <f t="shared" si="69"/>
        <v>0.45826640405457869</v>
      </c>
      <c r="AC185" s="7"/>
      <c r="AD185" s="7"/>
      <c r="AE185" s="7"/>
      <c r="AF185" s="7"/>
    </row>
    <row r="186" spans="1:32" ht="20" customHeight="1" x14ac:dyDescent="0.15">
      <c r="A186" s="25">
        <v>29.677399999999999</v>
      </c>
      <c r="B186" s="4">
        <v>12.569699999999999</v>
      </c>
      <c r="C186" s="5">
        <f t="shared" si="48"/>
        <v>0.7204721350955049</v>
      </c>
      <c r="D186" s="5">
        <f t="shared" si="49"/>
        <v>0.37580274817924153</v>
      </c>
      <c r="E186" s="5">
        <v>29.677399999999999</v>
      </c>
      <c r="F186" s="5">
        <v>18.749199999999998</v>
      </c>
      <c r="G186" s="5">
        <f t="shared" si="50"/>
        <v>0.88834809054281372</v>
      </c>
      <c r="H186" s="5">
        <f t="shared" si="51"/>
        <v>0.44351296177583072</v>
      </c>
      <c r="I186" s="5">
        <v>28.846699999999998</v>
      </c>
      <c r="J186" s="5">
        <v>23.349599999999999</v>
      </c>
      <c r="K186" s="5">
        <f t="shared" si="52"/>
        <v>0.64664345806648293</v>
      </c>
      <c r="L186" s="5">
        <f t="shared" si="53"/>
        <v>0.28765584191593158</v>
      </c>
      <c r="M186" s="5">
        <v>28.846699999999998</v>
      </c>
      <c r="N186" s="5">
        <v>18.1142</v>
      </c>
      <c r="O186" s="5">
        <f t="shared" si="54"/>
        <v>0.56481532244169108</v>
      </c>
      <c r="P186" s="5">
        <f t="shared" si="55"/>
        <v>0.22643514218604879</v>
      </c>
      <c r="Q186" s="7"/>
      <c r="R186" s="7"/>
      <c r="S186" s="7"/>
      <c r="T186" s="7"/>
      <c r="U186" s="5">
        <v>33.831000000000003</v>
      </c>
      <c r="V186" s="5">
        <v>40.5334</v>
      </c>
      <c r="W186" s="5">
        <f t="shared" si="66"/>
        <v>0.94329784801726491</v>
      </c>
      <c r="X186" s="5">
        <f t="shared" si="67"/>
        <v>0.76034245367608722</v>
      </c>
      <c r="Y186" s="5">
        <v>37.984699999999997</v>
      </c>
      <c r="Z186" s="5">
        <v>13.953799999999999</v>
      </c>
      <c r="AA186" s="5">
        <f t="shared" si="68"/>
        <v>0.93846153846153846</v>
      </c>
      <c r="AB186" s="5">
        <f t="shared" si="69"/>
        <v>0.49698506601512277</v>
      </c>
      <c r="AC186" s="7"/>
      <c r="AD186" s="7"/>
      <c r="AE186" s="7"/>
      <c r="AF186" s="7"/>
    </row>
    <row r="187" spans="1:32" ht="20" customHeight="1" x14ac:dyDescent="0.15">
      <c r="A187" s="25">
        <v>29.839600000000001</v>
      </c>
      <c r="B187" s="4">
        <v>11.652200000000001</v>
      </c>
      <c r="C187" s="5">
        <f t="shared" si="48"/>
        <v>0.72440983113061885</v>
      </c>
      <c r="D187" s="5">
        <f t="shared" si="49"/>
        <v>0.34837178153290521</v>
      </c>
      <c r="E187" s="5">
        <v>29.839600000000001</v>
      </c>
      <c r="F187" s="5">
        <v>20.467500000000001</v>
      </c>
      <c r="G187" s="5">
        <f t="shared" si="50"/>
        <v>0.89320330226237299</v>
      </c>
      <c r="H187" s="5">
        <f t="shared" si="51"/>
        <v>0.48415940654250933</v>
      </c>
      <c r="I187" s="5">
        <v>29.004300000000001</v>
      </c>
      <c r="J187" s="5">
        <v>20.876799999999999</v>
      </c>
      <c r="K187" s="5">
        <f t="shared" si="52"/>
        <v>0.65017630615625677</v>
      </c>
      <c r="L187" s="5">
        <f t="shared" si="53"/>
        <v>0.25719213521904105</v>
      </c>
      <c r="M187" s="5">
        <v>29.004300000000001</v>
      </c>
      <c r="N187" s="5">
        <v>21.0014</v>
      </c>
      <c r="O187" s="5">
        <f t="shared" si="54"/>
        <v>0.56790111370435925</v>
      </c>
      <c r="P187" s="5">
        <f t="shared" si="55"/>
        <v>0.26252636026465898</v>
      </c>
      <c r="Q187" s="7"/>
      <c r="R187" s="7"/>
      <c r="S187" s="7"/>
      <c r="T187" s="7"/>
      <c r="U187" s="5">
        <v>34.015900000000002</v>
      </c>
      <c r="V187" s="5">
        <v>47.985900000000001</v>
      </c>
      <c r="W187" s="5">
        <f t="shared" si="66"/>
        <v>0.94845334954244576</v>
      </c>
      <c r="X187" s="5">
        <f t="shared" si="67"/>
        <v>0.90013956262872974</v>
      </c>
      <c r="Y187" s="5">
        <v>38.1922</v>
      </c>
      <c r="Z187" s="5">
        <v>14.276899999999999</v>
      </c>
      <c r="AA187" s="5">
        <f t="shared" si="68"/>
        <v>0.94358809650282272</v>
      </c>
      <c r="AB187" s="5">
        <f t="shared" si="69"/>
        <v>0.50849274670636713</v>
      </c>
      <c r="AC187" s="7"/>
      <c r="AD187" s="7"/>
      <c r="AE187" s="7"/>
      <c r="AF187" s="7"/>
    </row>
    <row r="188" spans="1:32" ht="20" customHeight="1" x14ac:dyDescent="0.15">
      <c r="A188" s="25">
        <v>30.001799999999999</v>
      </c>
      <c r="B188" s="4">
        <v>20.775099999999998</v>
      </c>
      <c r="C188" s="5">
        <f t="shared" si="48"/>
        <v>0.72834752716573281</v>
      </c>
      <c r="D188" s="5">
        <f t="shared" si="49"/>
        <v>0.62112378765591547</v>
      </c>
      <c r="E188" s="5">
        <v>30.001799999999999</v>
      </c>
      <c r="F188" s="5">
        <v>19.003399999999999</v>
      </c>
      <c r="G188" s="5">
        <f t="shared" si="50"/>
        <v>0.89805851398193204</v>
      </c>
      <c r="H188" s="5">
        <f t="shared" si="51"/>
        <v>0.44952607139562334</v>
      </c>
      <c r="I188" s="5">
        <v>29.161999999999999</v>
      </c>
      <c r="J188" s="5">
        <v>21.4146</v>
      </c>
      <c r="K188" s="5">
        <f t="shared" si="52"/>
        <v>0.65371139590090976</v>
      </c>
      <c r="L188" s="5">
        <f t="shared" si="53"/>
        <v>0.2638175725619672</v>
      </c>
      <c r="M188" s="5">
        <v>29.161999999999999</v>
      </c>
      <c r="N188" s="5">
        <v>17.520900000000001</v>
      </c>
      <c r="O188" s="5">
        <f t="shared" si="54"/>
        <v>0.57098886295640727</v>
      </c>
      <c r="P188" s="5">
        <f t="shared" si="55"/>
        <v>0.21901864187916345</v>
      </c>
      <c r="Q188" s="7"/>
      <c r="R188" s="7"/>
      <c r="S188" s="7"/>
      <c r="T188" s="7"/>
      <c r="U188" s="5">
        <v>34.200800000000001</v>
      </c>
      <c r="V188" s="5">
        <v>49.678800000000003</v>
      </c>
      <c r="W188" s="5">
        <f t="shared" si="66"/>
        <v>0.9536088510676265</v>
      </c>
      <c r="X188" s="5">
        <f t="shared" si="67"/>
        <v>0.9318956881900754</v>
      </c>
      <c r="Y188" s="5">
        <v>38.399799999999999</v>
      </c>
      <c r="Z188" s="5">
        <v>17.470099999999999</v>
      </c>
      <c r="AA188" s="5">
        <f t="shared" si="68"/>
        <v>0.94871712517448836</v>
      </c>
      <c r="AB188" s="5">
        <f t="shared" si="69"/>
        <v>0.62222325114239818</v>
      </c>
      <c r="AC188" s="7"/>
      <c r="AD188" s="7"/>
      <c r="AE188" s="7"/>
      <c r="AF188" s="7"/>
    </row>
    <row r="189" spans="1:32" ht="20" customHeight="1" x14ac:dyDescent="0.15">
      <c r="A189" s="25">
        <v>30.163900000000002</v>
      </c>
      <c r="B189" s="4">
        <v>15.713699999999999</v>
      </c>
      <c r="C189" s="5">
        <f t="shared" si="48"/>
        <v>0.73228279552141706</v>
      </c>
      <c r="D189" s="5">
        <f t="shared" si="49"/>
        <v>0.46980052380439846</v>
      </c>
      <c r="E189" s="5">
        <v>30.163900000000002</v>
      </c>
      <c r="F189" s="5">
        <v>20.961600000000001</v>
      </c>
      <c r="G189" s="5">
        <f t="shared" si="50"/>
        <v>0.90291073235271224</v>
      </c>
      <c r="H189" s="5">
        <f t="shared" si="51"/>
        <v>0.49584735879718889</v>
      </c>
      <c r="I189" s="5">
        <v>29.319600000000001</v>
      </c>
      <c r="J189" s="5">
        <v>24.018899999999999</v>
      </c>
      <c r="K189" s="5">
        <f t="shared" si="52"/>
        <v>0.65724424399068371</v>
      </c>
      <c r="L189" s="5">
        <f t="shared" si="53"/>
        <v>0.29590129601340365</v>
      </c>
      <c r="M189" s="5">
        <v>29.319600000000001</v>
      </c>
      <c r="N189" s="5">
        <v>15.0617</v>
      </c>
      <c r="O189" s="5">
        <f t="shared" si="54"/>
        <v>0.57407465421907555</v>
      </c>
      <c r="P189" s="5">
        <f t="shared" si="55"/>
        <v>0.18827760436914748</v>
      </c>
      <c r="Q189" s="7"/>
      <c r="R189" s="7"/>
      <c r="S189" s="7"/>
      <c r="T189" s="7"/>
      <c r="U189" s="5">
        <v>34.385599999999997</v>
      </c>
      <c r="V189" s="5">
        <v>51.716900000000003</v>
      </c>
      <c r="W189" s="5">
        <f t="shared" si="66"/>
        <v>0.95876156432805593</v>
      </c>
      <c r="X189" s="5">
        <f t="shared" si="67"/>
        <v>0.97012721958979098</v>
      </c>
      <c r="Y189" s="5">
        <v>38.607399999999998</v>
      </c>
      <c r="Z189" s="5">
        <v>17.1538</v>
      </c>
      <c r="AA189" s="5">
        <f t="shared" si="68"/>
        <v>0.9538461538461539</v>
      </c>
      <c r="AB189" s="5">
        <f t="shared" si="69"/>
        <v>0.61095776243103761</v>
      </c>
      <c r="AC189" s="7"/>
      <c r="AD189" s="7"/>
      <c r="AE189" s="7"/>
      <c r="AF189" s="7"/>
    </row>
    <row r="190" spans="1:32" ht="20" customHeight="1" x14ac:dyDescent="0.15">
      <c r="A190" s="25">
        <v>30.3261</v>
      </c>
      <c r="B190" s="4">
        <v>15.2697</v>
      </c>
      <c r="C190" s="5">
        <f t="shared" si="48"/>
        <v>0.73622049155653091</v>
      </c>
      <c r="D190" s="5">
        <f t="shared" si="49"/>
        <v>0.4565260287733649</v>
      </c>
      <c r="E190" s="5">
        <v>30.3261</v>
      </c>
      <c r="F190" s="5">
        <v>23.9329</v>
      </c>
      <c r="G190" s="5">
        <f t="shared" si="50"/>
        <v>0.9077659440722714</v>
      </c>
      <c r="H190" s="5">
        <f t="shared" si="51"/>
        <v>0.56613356105245982</v>
      </c>
      <c r="I190" s="5">
        <v>29.4772</v>
      </c>
      <c r="J190" s="5">
        <v>22.059799999999999</v>
      </c>
      <c r="K190" s="5">
        <f t="shared" si="52"/>
        <v>0.66077709208045743</v>
      </c>
      <c r="L190" s="5">
        <f t="shared" si="53"/>
        <v>0.27176612625043117</v>
      </c>
      <c r="M190" s="5">
        <v>29.4772</v>
      </c>
      <c r="N190" s="5">
        <v>15.1372</v>
      </c>
      <c r="O190" s="5">
        <f t="shared" si="54"/>
        <v>0.57716044548174372</v>
      </c>
      <c r="P190" s="5">
        <f t="shared" si="55"/>
        <v>0.189221386221785</v>
      </c>
      <c r="Q190" s="7"/>
      <c r="R190" s="7"/>
      <c r="S190" s="7"/>
      <c r="T190" s="7"/>
      <c r="U190" s="5">
        <v>34.570500000000003</v>
      </c>
      <c r="V190" s="5">
        <v>52.709499999999998</v>
      </c>
      <c r="W190" s="5">
        <f t="shared" si="66"/>
        <v>0.96391706585323689</v>
      </c>
      <c r="X190" s="5">
        <f t="shared" si="67"/>
        <v>0.98874682513778056</v>
      </c>
      <c r="Y190" s="5">
        <v>38.814900000000002</v>
      </c>
      <c r="Z190" s="5">
        <v>21.302600000000002</v>
      </c>
      <c r="AA190" s="5">
        <f t="shared" si="68"/>
        <v>0.95897271188743816</v>
      </c>
      <c r="AB190" s="5">
        <f t="shared" si="69"/>
        <v>0.75872336333427137</v>
      </c>
      <c r="AC190" s="7"/>
      <c r="AD190" s="7"/>
      <c r="AE190" s="7"/>
      <c r="AF190" s="7"/>
    </row>
    <row r="191" spans="1:32" ht="20" customHeight="1" x14ac:dyDescent="0.15">
      <c r="A191" s="25">
        <v>30.488299999999999</v>
      </c>
      <c r="B191" s="4">
        <v>27.728400000000001</v>
      </c>
      <c r="C191" s="5">
        <f t="shared" si="48"/>
        <v>0.74015818759164487</v>
      </c>
      <c r="D191" s="5">
        <f t="shared" si="49"/>
        <v>0.82901015319484805</v>
      </c>
      <c r="E191" s="5">
        <v>30.488299999999999</v>
      </c>
      <c r="F191" s="5">
        <v>22.814800000000002</v>
      </c>
      <c r="G191" s="5">
        <f t="shared" si="50"/>
        <v>0.91262115579183045</v>
      </c>
      <c r="H191" s="5">
        <f t="shared" si="51"/>
        <v>0.53968486763825785</v>
      </c>
      <c r="I191" s="5">
        <v>29.634899999999998</v>
      </c>
      <c r="J191" s="5">
        <v>21.433700000000002</v>
      </c>
      <c r="K191" s="5">
        <f t="shared" si="52"/>
        <v>0.66431218182511054</v>
      </c>
      <c r="L191" s="5">
        <f t="shared" si="53"/>
        <v>0.26405287537574534</v>
      </c>
      <c r="M191" s="5">
        <v>29.634899999999998</v>
      </c>
      <c r="N191" s="5">
        <v>15.3772</v>
      </c>
      <c r="O191" s="5">
        <f t="shared" si="54"/>
        <v>0.58024819473379174</v>
      </c>
      <c r="P191" s="5">
        <f t="shared" si="55"/>
        <v>0.19222148747520229</v>
      </c>
      <c r="Q191" s="7"/>
      <c r="R191" s="7"/>
      <c r="S191" s="7"/>
      <c r="T191" s="7"/>
      <c r="U191" s="5">
        <v>34.755400000000002</v>
      </c>
      <c r="V191" s="5">
        <v>49.911099999999998</v>
      </c>
      <c r="W191" s="5">
        <f t="shared" si="66"/>
        <v>0.96907256737841774</v>
      </c>
      <c r="X191" s="5">
        <f t="shared" si="67"/>
        <v>0.93625326865430869</v>
      </c>
      <c r="Y191" s="5">
        <v>39.022500000000001</v>
      </c>
      <c r="Z191" s="5">
        <v>22.6188</v>
      </c>
      <c r="AA191" s="5">
        <f t="shared" si="68"/>
        <v>0.9641017405591038</v>
      </c>
      <c r="AB191" s="5">
        <f t="shared" si="69"/>
        <v>0.80560175802884226</v>
      </c>
      <c r="AC191" s="7"/>
      <c r="AD191" s="7"/>
      <c r="AE191" s="7"/>
      <c r="AF191" s="7"/>
    </row>
    <row r="192" spans="1:32" ht="20" customHeight="1" x14ac:dyDescent="0.15">
      <c r="A192" s="25">
        <v>30.650400000000001</v>
      </c>
      <c r="B192" s="4">
        <v>17.1402</v>
      </c>
      <c r="C192" s="5">
        <f t="shared" si="48"/>
        <v>0.74409345594732912</v>
      </c>
      <c r="D192" s="5">
        <f t="shared" si="49"/>
        <v>0.51244932371829366</v>
      </c>
      <c r="E192" s="5">
        <v>30.650400000000001</v>
      </c>
      <c r="F192" s="5">
        <v>25.888999999999999</v>
      </c>
      <c r="G192" s="5">
        <f t="shared" si="50"/>
        <v>0.91747337416261066</v>
      </c>
      <c r="H192" s="5">
        <f t="shared" si="51"/>
        <v>0.61240517288281537</v>
      </c>
      <c r="I192" s="5">
        <v>29.7925</v>
      </c>
      <c r="J192" s="5">
        <v>26.071300000000001</v>
      </c>
      <c r="K192" s="5">
        <f t="shared" si="52"/>
        <v>0.66784502991488437</v>
      </c>
      <c r="L192" s="5">
        <f t="shared" si="53"/>
        <v>0.3211858769033657</v>
      </c>
      <c r="M192" s="5">
        <v>29.7925</v>
      </c>
      <c r="N192" s="5">
        <v>16.333300000000001</v>
      </c>
      <c r="O192" s="5">
        <f t="shared" si="54"/>
        <v>0.58333398599645991</v>
      </c>
      <c r="P192" s="5">
        <f t="shared" si="55"/>
        <v>0.20417314084350349</v>
      </c>
      <c r="Q192" s="7"/>
      <c r="R192" s="7"/>
      <c r="S192" s="7"/>
      <c r="T192" s="7"/>
      <c r="U192" s="5">
        <v>34.940300000000001</v>
      </c>
      <c r="V192" s="5">
        <v>53.309399999999997</v>
      </c>
      <c r="W192" s="5">
        <f t="shared" si="66"/>
        <v>0.97422806890359848</v>
      </c>
      <c r="X192" s="5">
        <f t="shared" si="67"/>
        <v>1</v>
      </c>
      <c r="Y192" s="5">
        <v>39.2301</v>
      </c>
      <c r="Z192" s="5">
        <v>21.1692</v>
      </c>
      <c r="AA192" s="5">
        <f t="shared" si="68"/>
        <v>0.96923076923076934</v>
      </c>
      <c r="AB192" s="5">
        <f t="shared" si="69"/>
        <v>0.75397212655243284</v>
      </c>
      <c r="AC192" s="7"/>
      <c r="AD192" s="7"/>
      <c r="AE192" s="7"/>
      <c r="AF192" s="7"/>
    </row>
    <row r="193" spans="1:32" ht="20" customHeight="1" x14ac:dyDescent="0.15">
      <c r="A193" s="25">
        <v>30.8126</v>
      </c>
      <c r="B193" s="4">
        <v>16.041399999999999</v>
      </c>
      <c r="C193" s="5">
        <f t="shared" si="48"/>
        <v>0.74803115198244297</v>
      </c>
      <c r="D193" s="5">
        <f t="shared" si="49"/>
        <v>0.47959793826761854</v>
      </c>
      <c r="E193" s="5">
        <v>30.8126</v>
      </c>
      <c r="F193" s="5">
        <v>25.332599999999999</v>
      </c>
      <c r="G193" s="5">
        <f t="shared" si="50"/>
        <v>0.9223285858821697</v>
      </c>
      <c r="H193" s="5">
        <f t="shared" si="51"/>
        <v>0.59924351201557446</v>
      </c>
      <c r="I193" s="5">
        <v>29.950099999999999</v>
      </c>
      <c r="J193" s="5">
        <v>19.8506</v>
      </c>
      <c r="K193" s="5">
        <f t="shared" si="52"/>
        <v>0.67137787800465809</v>
      </c>
      <c r="L193" s="5">
        <f t="shared" si="53"/>
        <v>0.24454984477406003</v>
      </c>
      <c r="M193" s="5">
        <v>29.950099999999999</v>
      </c>
      <c r="N193" s="5">
        <v>21.540500000000002</v>
      </c>
      <c r="O193" s="5">
        <f t="shared" si="54"/>
        <v>0.58641977725912808</v>
      </c>
      <c r="P193" s="5">
        <f t="shared" si="55"/>
        <v>0.2692653377051476</v>
      </c>
      <c r="Q193" s="7"/>
      <c r="R193" s="7"/>
      <c r="S193" s="7"/>
      <c r="T193" s="7"/>
      <c r="U193" s="5">
        <v>35.125100000000003</v>
      </c>
      <c r="V193" s="5">
        <v>51.514200000000002</v>
      </c>
      <c r="W193" s="5">
        <f t="shared" si="66"/>
        <v>0.97938078216402802</v>
      </c>
      <c r="X193" s="5">
        <f t="shared" si="67"/>
        <v>0.96632488829362184</v>
      </c>
      <c r="Y193" s="5">
        <v>39.437600000000003</v>
      </c>
      <c r="Z193" s="5">
        <v>20.8034</v>
      </c>
      <c r="AA193" s="5">
        <f t="shared" si="68"/>
        <v>0.9743573272720536</v>
      </c>
      <c r="AB193" s="5">
        <f t="shared" si="69"/>
        <v>0.74094362269338854</v>
      </c>
      <c r="AC193" s="7"/>
      <c r="AD193" s="7"/>
      <c r="AE193" s="7"/>
      <c r="AF193" s="7"/>
    </row>
    <row r="194" spans="1:32" ht="20" customHeight="1" x14ac:dyDescent="0.15">
      <c r="A194" s="25">
        <v>30.974799999999998</v>
      </c>
      <c r="B194" s="4">
        <v>13.3622</v>
      </c>
      <c r="C194" s="5">
        <f t="shared" si="48"/>
        <v>0.75196884801755692</v>
      </c>
      <c r="D194" s="5">
        <f t="shared" si="49"/>
        <v>0.39949652590918328</v>
      </c>
      <c r="E194" s="5">
        <v>30.974799999999998</v>
      </c>
      <c r="F194" s="5">
        <v>23.6248</v>
      </c>
      <c r="G194" s="5">
        <f t="shared" si="50"/>
        <v>0.92718379760172887</v>
      </c>
      <c r="H194" s="5">
        <f t="shared" si="51"/>
        <v>0.5588454451049456</v>
      </c>
      <c r="I194" s="5">
        <v>30.107700000000001</v>
      </c>
      <c r="J194" s="5">
        <v>17.954699999999999</v>
      </c>
      <c r="K194" s="5">
        <f t="shared" si="52"/>
        <v>0.67491072609443192</v>
      </c>
      <c r="L194" s="5">
        <f t="shared" si="53"/>
        <v>0.22119326861479327</v>
      </c>
      <c r="M194" s="5">
        <v>30.107700000000001</v>
      </c>
      <c r="N194" s="5">
        <v>25.674900000000001</v>
      </c>
      <c r="O194" s="5">
        <f t="shared" si="54"/>
        <v>0.58950556852179636</v>
      </c>
      <c r="P194" s="5">
        <f t="shared" si="55"/>
        <v>0.32094708196401633</v>
      </c>
      <c r="Q194" s="7"/>
      <c r="R194" s="7"/>
      <c r="S194" s="7"/>
      <c r="T194" s="7"/>
      <c r="U194" s="5">
        <v>35.31</v>
      </c>
      <c r="V194" s="5">
        <v>41.577300000000001</v>
      </c>
      <c r="W194" s="5">
        <f t="shared" si="66"/>
        <v>0.98453628368920887</v>
      </c>
      <c r="X194" s="5">
        <f t="shared" si="67"/>
        <v>0.77992436605926918</v>
      </c>
      <c r="Y194" s="5">
        <v>39.645200000000003</v>
      </c>
      <c r="Z194" s="5">
        <v>22.796600000000002</v>
      </c>
      <c r="AA194" s="5">
        <f t="shared" si="68"/>
        <v>0.97948635594371913</v>
      </c>
      <c r="AB194" s="5">
        <f t="shared" si="69"/>
        <v>0.81193436597345159</v>
      </c>
      <c r="AC194" s="7"/>
      <c r="AD194" s="7"/>
      <c r="AE194" s="7"/>
      <c r="AF194" s="7"/>
    </row>
    <row r="195" spans="1:32" ht="20" customHeight="1" x14ac:dyDescent="0.15">
      <c r="A195" s="25">
        <v>31.137</v>
      </c>
      <c r="B195" s="4">
        <v>10.9344</v>
      </c>
      <c r="C195" s="5">
        <f t="shared" ref="C195:C257" si="72">$A195/41.1916</f>
        <v>0.75590654405267088</v>
      </c>
      <c r="D195" s="5">
        <f t="shared" ref="D195:D257" si="73">B195/33.4476</f>
        <v>0.32691134789940085</v>
      </c>
      <c r="E195" s="5">
        <v>31.137</v>
      </c>
      <c r="F195" s="5">
        <v>24.146599999999999</v>
      </c>
      <c r="G195" s="5">
        <f t="shared" ref="G195:G209" si="74">E195/33.4074</f>
        <v>0.93203900932128803</v>
      </c>
      <c r="H195" s="5">
        <f t="shared" ref="H195:H209" si="75">F195/42.2743</f>
        <v>0.57118864179891804</v>
      </c>
      <c r="I195" s="5">
        <v>30.2654</v>
      </c>
      <c r="J195" s="5">
        <v>18.8828</v>
      </c>
      <c r="K195" s="5">
        <f t="shared" ref="K195:K258" si="76">I195/44.6099</f>
        <v>0.67844581583908503</v>
      </c>
      <c r="L195" s="5">
        <f t="shared" ref="L195:L258" si="77">J195/81.172</f>
        <v>0.23262701424136403</v>
      </c>
      <c r="M195" s="5">
        <v>30.2654</v>
      </c>
      <c r="N195" s="5">
        <v>25.975300000000001</v>
      </c>
      <c r="O195" s="5">
        <f t="shared" ref="O195:O258" si="78">M195/51.0728</f>
        <v>0.59259331777384439</v>
      </c>
      <c r="P195" s="5">
        <f t="shared" ref="P195:P258" si="79">N195/79.9973</f>
        <v>0.32470220869954364</v>
      </c>
      <c r="Q195" s="7"/>
      <c r="R195" s="7"/>
      <c r="S195" s="7"/>
      <c r="T195" s="7"/>
      <c r="U195" s="5">
        <v>35.494900000000001</v>
      </c>
      <c r="V195" s="5">
        <v>29.663599999999999</v>
      </c>
      <c r="W195" s="5">
        <f t="shared" si="66"/>
        <v>0.98969178521438961</v>
      </c>
      <c r="X195" s="5">
        <f t="shared" si="67"/>
        <v>0.55644220343879314</v>
      </c>
      <c r="Y195" s="5">
        <v>39.852800000000002</v>
      </c>
      <c r="Z195" s="5">
        <v>28.076899999999998</v>
      </c>
      <c r="AA195" s="5">
        <f t="shared" si="68"/>
        <v>0.98461538461538478</v>
      </c>
      <c r="AB195" s="5">
        <f t="shared" si="69"/>
        <v>1</v>
      </c>
      <c r="AC195" s="7"/>
      <c r="AD195" s="7"/>
      <c r="AE195" s="7"/>
      <c r="AF195" s="7"/>
    </row>
    <row r="196" spans="1:32" ht="20" customHeight="1" x14ac:dyDescent="0.15">
      <c r="A196" s="25">
        <v>31.299099999999999</v>
      </c>
      <c r="B196" s="4">
        <v>13.9087</v>
      </c>
      <c r="C196" s="5">
        <f t="shared" si="72"/>
        <v>0.75984181240835502</v>
      </c>
      <c r="D196" s="5">
        <f t="shared" si="73"/>
        <v>0.41583551585166045</v>
      </c>
      <c r="E196" s="5">
        <v>31.299099999999999</v>
      </c>
      <c r="F196" s="5">
        <v>22.9223</v>
      </c>
      <c r="G196" s="5">
        <f t="shared" si="74"/>
        <v>0.93689122769206812</v>
      </c>
      <c r="H196" s="5">
        <f t="shared" si="75"/>
        <v>0.54222778378352809</v>
      </c>
      <c r="I196" s="5">
        <v>30.422999999999998</v>
      </c>
      <c r="J196" s="5">
        <v>19.468900000000001</v>
      </c>
      <c r="K196" s="5">
        <f t="shared" si="76"/>
        <v>0.68197866392885875</v>
      </c>
      <c r="L196" s="5">
        <f t="shared" si="77"/>
        <v>0.23984748435421083</v>
      </c>
      <c r="M196" s="5">
        <v>30.422999999999998</v>
      </c>
      <c r="N196" s="5">
        <v>21.761299999999999</v>
      </c>
      <c r="O196" s="5">
        <f t="shared" si="78"/>
        <v>0.59567910903651256</v>
      </c>
      <c r="P196" s="5">
        <f t="shared" si="79"/>
        <v>0.27202543085829145</v>
      </c>
      <c r="Q196" s="7"/>
      <c r="R196" s="7"/>
      <c r="S196" s="7"/>
      <c r="T196" s="7"/>
      <c r="U196" s="5">
        <v>35.679699999999997</v>
      </c>
      <c r="V196" s="5">
        <v>17.274000000000001</v>
      </c>
      <c r="W196" s="5">
        <f t="shared" si="66"/>
        <v>0.99484449847481904</v>
      </c>
      <c r="X196" s="5">
        <f t="shared" si="67"/>
        <v>0.32403290976825855</v>
      </c>
      <c r="Y196" s="5">
        <v>40.060299999999998</v>
      </c>
      <c r="Z196" s="5">
        <v>20.5214</v>
      </c>
      <c r="AA196" s="5">
        <f t="shared" si="68"/>
        <v>0.98974194265666893</v>
      </c>
      <c r="AB196" s="5">
        <f t="shared" si="69"/>
        <v>0.73089977882173607</v>
      </c>
      <c r="AC196" s="7"/>
      <c r="AD196" s="7"/>
      <c r="AE196" s="7"/>
      <c r="AF196" s="7"/>
    </row>
    <row r="197" spans="1:32" ht="20" customHeight="1" x14ac:dyDescent="0.15">
      <c r="A197" s="25">
        <v>31.461300000000001</v>
      </c>
      <c r="B197" s="4">
        <v>16.090399999999999</v>
      </c>
      <c r="C197" s="5">
        <f t="shared" si="72"/>
        <v>0.76377950844346909</v>
      </c>
      <c r="D197" s="5">
        <f t="shared" si="73"/>
        <v>0.48106291632284526</v>
      </c>
      <c r="E197" s="5">
        <v>31.461300000000001</v>
      </c>
      <c r="F197" s="5">
        <v>23.506499999999999</v>
      </c>
      <c r="G197" s="5">
        <f t="shared" si="74"/>
        <v>0.94174643941162728</v>
      </c>
      <c r="H197" s="5">
        <f t="shared" si="75"/>
        <v>0.55604705459345283</v>
      </c>
      <c r="I197" s="5">
        <v>30.5806</v>
      </c>
      <c r="J197" s="5">
        <v>15.325900000000001</v>
      </c>
      <c r="K197" s="5">
        <f t="shared" si="76"/>
        <v>0.68551151201863258</v>
      </c>
      <c r="L197" s="5">
        <f t="shared" si="77"/>
        <v>0.1888077169467304</v>
      </c>
      <c r="M197" s="5">
        <v>30.5806</v>
      </c>
      <c r="N197" s="5">
        <v>23.253799999999998</v>
      </c>
      <c r="O197" s="5">
        <f t="shared" si="78"/>
        <v>0.59876490029918072</v>
      </c>
      <c r="P197" s="5">
        <f t="shared" si="79"/>
        <v>0.29068231052798033</v>
      </c>
      <c r="Q197" s="7"/>
      <c r="R197" s="7"/>
      <c r="S197" s="7"/>
      <c r="T197" s="7"/>
      <c r="U197" s="5">
        <v>35.864600000000003</v>
      </c>
      <c r="V197" s="5">
        <v>5</v>
      </c>
      <c r="W197" s="5">
        <f t="shared" si="66"/>
        <v>1</v>
      </c>
      <c r="X197" s="5">
        <f t="shared" si="67"/>
        <v>9.3792089200028517E-2</v>
      </c>
      <c r="Y197" s="5">
        <v>40.267899999999997</v>
      </c>
      <c r="Z197" s="5">
        <v>17.729900000000001</v>
      </c>
      <c r="AA197" s="5">
        <f t="shared" si="68"/>
        <v>0.99487097132833446</v>
      </c>
      <c r="AB197" s="5">
        <f t="shared" si="69"/>
        <v>0.63147640943266536</v>
      </c>
      <c r="AC197" s="7"/>
      <c r="AD197" s="7"/>
      <c r="AE197" s="7"/>
      <c r="AF197" s="7"/>
    </row>
    <row r="198" spans="1:32" ht="20" customHeight="1" x14ac:dyDescent="0.15">
      <c r="A198" s="25">
        <v>31.6235</v>
      </c>
      <c r="B198" s="4">
        <v>14.1106</v>
      </c>
      <c r="C198" s="5">
        <f t="shared" si="72"/>
        <v>0.76771720447858294</v>
      </c>
      <c r="D198" s="5">
        <f t="shared" si="73"/>
        <v>0.42187182338942103</v>
      </c>
      <c r="E198" s="5">
        <v>31.6235</v>
      </c>
      <c r="F198" s="5">
        <v>23.460799999999999</v>
      </c>
      <c r="G198" s="5">
        <f t="shared" si="74"/>
        <v>0.94660165113118644</v>
      </c>
      <c r="H198" s="5">
        <f t="shared" si="75"/>
        <v>0.55496601954378899</v>
      </c>
      <c r="I198" s="5">
        <v>30.738299999999999</v>
      </c>
      <c r="J198" s="5">
        <v>22.279399999999999</v>
      </c>
      <c r="K198" s="5">
        <f t="shared" si="76"/>
        <v>0.68904660176328569</v>
      </c>
      <c r="L198" s="5">
        <f t="shared" si="77"/>
        <v>0.27447149263292758</v>
      </c>
      <c r="M198" s="5">
        <v>30.738299999999999</v>
      </c>
      <c r="N198" s="5">
        <v>18.469100000000001</v>
      </c>
      <c r="O198" s="5">
        <f t="shared" si="78"/>
        <v>0.60185264955122875</v>
      </c>
      <c r="P198" s="5">
        <f t="shared" si="79"/>
        <v>0.23087154191453965</v>
      </c>
      <c r="Q198" s="7"/>
      <c r="R198" s="7"/>
      <c r="S198" s="7"/>
      <c r="T198" s="7"/>
      <c r="U198" s="7"/>
      <c r="V198" s="7"/>
      <c r="W198" s="7"/>
      <c r="X198" s="7"/>
      <c r="Y198" s="5">
        <v>40.475499999999997</v>
      </c>
      <c r="Z198" s="5">
        <v>10</v>
      </c>
      <c r="AA198" s="5">
        <f t="shared" si="68"/>
        <v>1</v>
      </c>
      <c r="AB198" s="5">
        <f t="shared" si="69"/>
        <v>0.35616467629973397</v>
      </c>
      <c r="AC198" s="7"/>
      <c r="AD198" s="7"/>
      <c r="AE198" s="7"/>
      <c r="AF198" s="7"/>
    </row>
    <row r="199" spans="1:32" ht="20" customHeight="1" x14ac:dyDescent="0.15">
      <c r="A199" s="25">
        <v>31.785599999999999</v>
      </c>
      <c r="B199" s="4">
        <v>16.978100000000001</v>
      </c>
      <c r="C199" s="5">
        <f t="shared" si="72"/>
        <v>0.77165247283426708</v>
      </c>
      <c r="D199" s="5">
        <f t="shared" si="73"/>
        <v>0.50760293713151317</v>
      </c>
      <c r="E199" s="5">
        <v>31.785599999999999</v>
      </c>
      <c r="F199" s="5">
        <v>28.540099999999999</v>
      </c>
      <c r="G199" s="5">
        <f t="shared" si="74"/>
        <v>0.95145386950196653</v>
      </c>
      <c r="H199" s="5">
        <f t="shared" si="75"/>
        <v>0.67511703328026729</v>
      </c>
      <c r="I199" s="5">
        <v>30.895900000000001</v>
      </c>
      <c r="J199" s="5">
        <v>22.607299999999999</v>
      </c>
      <c r="K199" s="5">
        <f t="shared" si="76"/>
        <v>0.69257944985305953</v>
      </c>
      <c r="L199" s="5">
        <f t="shared" si="77"/>
        <v>0.27851106292810329</v>
      </c>
      <c r="M199" s="5">
        <v>30.895900000000001</v>
      </c>
      <c r="N199" s="5">
        <v>16.458200000000001</v>
      </c>
      <c r="O199" s="5">
        <f t="shared" si="78"/>
        <v>0.60493844081389703</v>
      </c>
      <c r="P199" s="5">
        <f t="shared" si="79"/>
        <v>0.20573444353746942</v>
      </c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</row>
    <row r="200" spans="1:32" ht="20" customHeight="1" x14ac:dyDescent="0.15">
      <c r="A200" s="25">
        <v>31.947800000000001</v>
      </c>
      <c r="B200" s="4">
        <v>17.610600000000002</v>
      </c>
      <c r="C200" s="5">
        <f t="shared" si="72"/>
        <v>0.77559016886938115</v>
      </c>
      <c r="D200" s="5">
        <f t="shared" si="73"/>
        <v>0.52651311304846993</v>
      </c>
      <c r="E200" s="5">
        <v>31.947800000000001</v>
      </c>
      <c r="F200" s="5">
        <v>30.204799999999999</v>
      </c>
      <c r="G200" s="5">
        <f t="shared" si="74"/>
        <v>0.95630908122152569</v>
      </c>
      <c r="H200" s="5">
        <f t="shared" si="75"/>
        <v>0.71449556822939708</v>
      </c>
      <c r="I200" s="5">
        <v>31.0535</v>
      </c>
      <c r="J200" s="5">
        <v>21.511700000000001</v>
      </c>
      <c r="K200" s="5">
        <f t="shared" si="76"/>
        <v>0.69611229794283325</v>
      </c>
      <c r="L200" s="5">
        <f t="shared" si="77"/>
        <v>0.2650137978613315</v>
      </c>
      <c r="M200" s="5">
        <v>31.0535</v>
      </c>
      <c r="N200" s="5">
        <v>22.153300000000002</v>
      </c>
      <c r="O200" s="5">
        <f t="shared" si="78"/>
        <v>0.6080242320765652</v>
      </c>
      <c r="P200" s="5">
        <f t="shared" si="79"/>
        <v>0.27692559623887308</v>
      </c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</row>
    <row r="201" spans="1:32" ht="20" customHeight="1" x14ac:dyDescent="0.15">
      <c r="A201" s="25">
        <v>32.11</v>
      </c>
      <c r="B201" s="4">
        <v>14.5669</v>
      </c>
      <c r="C201" s="5">
        <f t="shared" si="72"/>
        <v>0.7795278649044951</v>
      </c>
      <c r="D201" s="5">
        <f t="shared" si="73"/>
        <v>0.43551405780982788</v>
      </c>
      <c r="E201" s="5">
        <v>32.11</v>
      </c>
      <c r="F201" s="5">
        <v>34.007399999999997</v>
      </c>
      <c r="G201" s="5">
        <f t="shared" si="74"/>
        <v>0.96116429294108485</v>
      </c>
      <c r="H201" s="5">
        <f t="shared" si="75"/>
        <v>0.80444620017362789</v>
      </c>
      <c r="I201" s="5">
        <v>31.211200000000002</v>
      </c>
      <c r="J201" s="5">
        <v>24.947500000000002</v>
      </c>
      <c r="K201" s="5">
        <f t="shared" si="76"/>
        <v>0.69964738768748636</v>
      </c>
      <c r="L201" s="5">
        <f t="shared" si="77"/>
        <v>0.30734120139949739</v>
      </c>
      <c r="M201" s="5">
        <v>31.211200000000002</v>
      </c>
      <c r="N201" s="5">
        <v>18.444400000000002</v>
      </c>
      <c r="O201" s="5">
        <f t="shared" si="78"/>
        <v>0.61111198132861333</v>
      </c>
      <c r="P201" s="5">
        <f t="shared" si="79"/>
        <v>0.23056278149387546</v>
      </c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</row>
    <row r="202" spans="1:32" ht="20" customHeight="1" x14ac:dyDescent="0.15">
      <c r="A202" s="25">
        <v>32.272199999999998</v>
      </c>
      <c r="B202" s="4">
        <v>16.684000000000001</v>
      </c>
      <c r="C202" s="5">
        <f t="shared" si="72"/>
        <v>0.78346556093960895</v>
      </c>
      <c r="D202" s="5">
        <f t="shared" si="73"/>
        <v>0.49881007904901997</v>
      </c>
      <c r="E202" s="5">
        <v>32.272199999999998</v>
      </c>
      <c r="F202" s="5">
        <v>31.605799999999999</v>
      </c>
      <c r="G202" s="5">
        <f t="shared" si="74"/>
        <v>0.9660195046606439</v>
      </c>
      <c r="H202" s="5">
        <f t="shared" si="75"/>
        <v>0.74763627073659411</v>
      </c>
      <c r="I202" s="5">
        <v>31.3688</v>
      </c>
      <c r="J202" s="5">
        <v>23.7317</v>
      </c>
      <c r="K202" s="5">
        <f t="shared" si="76"/>
        <v>0.70318023577726019</v>
      </c>
      <c r="L202" s="5">
        <f t="shared" si="77"/>
        <v>0.29236313014339921</v>
      </c>
      <c r="M202" s="5">
        <v>31.3688</v>
      </c>
      <c r="N202" s="5">
        <v>18.647500000000001</v>
      </c>
      <c r="O202" s="5">
        <f t="shared" si="78"/>
        <v>0.6141977725912815</v>
      </c>
      <c r="P202" s="5">
        <f t="shared" si="79"/>
        <v>0.23310161717957983</v>
      </c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</row>
    <row r="203" spans="1:32" ht="20" customHeight="1" x14ac:dyDescent="0.15">
      <c r="A203" s="25">
        <v>32.4343</v>
      </c>
      <c r="B203" s="4">
        <v>17.8353</v>
      </c>
      <c r="C203" s="5">
        <f t="shared" si="72"/>
        <v>0.7874008292952932</v>
      </c>
      <c r="D203" s="5">
        <f t="shared" si="73"/>
        <v>0.53323108384458073</v>
      </c>
      <c r="E203" s="5">
        <v>32.4343</v>
      </c>
      <c r="F203" s="5">
        <v>36.943199999999997</v>
      </c>
      <c r="G203" s="5">
        <f t="shared" si="74"/>
        <v>0.97087172303142411</v>
      </c>
      <c r="H203" s="5">
        <f t="shared" si="75"/>
        <v>0.87389264872511196</v>
      </c>
      <c r="I203" s="5">
        <v>31.526399999999999</v>
      </c>
      <c r="J203" s="5">
        <v>17.633600000000001</v>
      </c>
      <c r="K203" s="5">
        <f t="shared" si="76"/>
        <v>0.70671308386703391</v>
      </c>
      <c r="L203" s="5">
        <f t="shared" si="77"/>
        <v>0.21723747104913027</v>
      </c>
      <c r="M203" s="5">
        <v>31.526399999999999</v>
      </c>
      <c r="N203" s="5">
        <v>21.375900000000001</v>
      </c>
      <c r="O203" s="5">
        <f t="shared" si="78"/>
        <v>0.61728356385394967</v>
      </c>
      <c r="P203" s="5">
        <f t="shared" si="79"/>
        <v>0.2672077682621789</v>
      </c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</row>
    <row r="204" spans="1:32" ht="20" customHeight="1" x14ac:dyDescent="0.15">
      <c r="A204" s="25">
        <v>32.596499999999999</v>
      </c>
      <c r="B204" s="4">
        <v>10.965999999999999</v>
      </c>
      <c r="C204" s="5">
        <f t="shared" si="72"/>
        <v>0.79133852533040716</v>
      </c>
      <c r="D204" s="5">
        <f t="shared" si="73"/>
        <v>0.32785610925746539</v>
      </c>
      <c r="E204" s="5">
        <v>32.596499999999999</v>
      </c>
      <c r="F204" s="5">
        <v>36.6374</v>
      </c>
      <c r="G204" s="5">
        <f t="shared" si="74"/>
        <v>0.97572693475098315</v>
      </c>
      <c r="H204" s="5">
        <f t="shared" si="75"/>
        <v>0.86665893935558957</v>
      </c>
      <c r="I204" s="5">
        <v>31.684100000000001</v>
      </c>
      <c r="J204" s="5">
        <v>14.9611</v>
      </c>
      <c r="K204" s="5">
        <f t="shared" si="76"/>
        <v>0.71024817361168702</v>
      </c>
      <c r="L204" s="5">
        <f t="shared" si="77"/>
        <v>0.18431355639875821</v>
      </c>
      <c r="M204" s="5">
        <v>31.684100000000001</v>
      </c>
      <c r="N204" s="5">
        <v>19.771599999999999</v>
      </c>
      <c r="O204" s="5">
        <f t="shared" si="78"/>
        <v>0.62037131310599769</v>
      </c>
      <c r="P204" s="5">
        <f t="shared" si="79"/>
        <v>0.24715334142527312</v>
      </c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</row>
    <row r="205" spans="1:32" ht="20" customHeight="1" x14ac:dyDescent="0.15">
      <c r="A205" s="25">
        <v>32.758699999999997</v>
      </c>
      <c r="B205" s="4">
        <v>13.2279</v>
      </c>
      <c r="C205" s="5">
        <f t="shared" si="72"/>
        <v>0.79527622136552101</v>
      </c>
      <c r="D205" s="5">
        <f t="shared" si="73"/>
        <v>0.39548129013740896</v>
      </c>
      <c r="E205" s="5">
        <v>32.758699999999997</v>
      </c>
      <c r="F205" s="5">
        <v>42.274299999999997</v>
      </c>
      <c r="G205" s="5">
        <f t="shared" si="74"/>
        <v>0.98058214647054232</v>
      </c>
      <c r="H205" s="5">
        <f t="shared" si="75"/>
        <v>1</v>
      </c>
      <c r="I205" s="5">
        <v>31.841699999999999</v>
      </c>
      <c r="J205" s="5">
        <v>14.120100000000001</v>
      </c>
      <c r="K205" s="5">
        <f t="shared" si="76"/>
        <v>0.71378102170146085</v>
      </c>
      <c r="L205" s="5">
        <f t="shared" si="77"/>
        <v>0.17395284088109203</v>
      </c>
      <c r="M205" s="5">
        <v>31.841699999999999</v>
      </c>
      <c r="N205" s="5">
        <v>17.9438</v>
      </c>
      <c r="O205" s="5">
        <f t="shared" si="78"/>
        <v>0.62345710436866586</v>
      </c>
      <c r="P205" s="5">
        <f t="shared" si="79"/>
        <v>0.22430507029612251</v>
      </c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</row>
    <row r="206" spans="1:32" ht="20" customHeight="1" x14ac:dyDescent="0.15">
      <c r="A206" s="25">
        <v>32.9208</v>
      </c>
      <c r="B206" s="4">
        <v>13.653499999999999</v>
      </c>
      <c r="C206" s="5">
        <f t="shared" si="72"/>
        <v>0.79921148972120526</v>
      </c>
      <c r="D206" s="5">
        <f t="shared" si="73"/>
        <v>0.40820567095994925</v>
      </c>
      <c r="E206" s="5">
        <v>32.9208</v>
      </c>
      <c r="F206" s="5">
        <v>40.172499999999999</v>
      </c>
      <c r="G206" s="5">
        <f t="shared" si="74"/>
        <v>0.98543436484132252</v>
      </c>
      <c r="H206" s="5">
        <f t="shared" si="75"/>
        <v>0.95028184972903162</v>
      </c>
      <c r="I206" s="5">
        <v>31.999300000000002</v>
      </c>
      <c r="J206" s="5">
        <v>15.09</v>
      </c>
      <c r="K206" s="5">
        <f t="shared" si="76"/>
        <v>0.71731386979123468</v>
      </c>
      <c r="L206" s="5">
        <f t="shared" si="77"/>
        <v>0.18590154240378456</v>
      </c>
      <c r="M206" s="5">
        <v>31.999300000000002</v>
      </c>
      <c r="N206" s="5">
        <v>14.891299999999999</v>
      </c>
      <c r="O206" s="5">
        <f t="shared" si="78"/>
        <v>0.62654289563133414</v>
      </c>
      <c r="P206" s="5">
        <f t="shared" si="79"/>
        <v>0.18614753247922117</v>
      </c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</row>
    <row r="207" spans="1:32" ht="20" customHeight="1" x14ac:dyDescent="0.15">
      <c r="A207" s="25">
        <v>33.082999999999998</v>
      </c>
      <c r="B207" s="4">
        <v>13.325699999999999</v>
      </c>
      <c r="C207" s="5">
        <f t="shared" si="72"/>
        <v>0.80314918575631922</v>
      </c>
      <c r="D207" s="5">
        <f t="shared" si="73"/>
        <v>0.39840526674559607</v>
      </c>
      <c r="E207" s="5">
        <v>33.082999999999998</v>
      </c>
      <c r="F207" s="5">
        <v>37.599400000000003</v>
      </c>
      <c r="G207" s="5">
        <f t="shared" si="74"/>
        <v>0.99028957656088157</v>
      </c>
      <c r="H207" s="5">
        <f t="shared" si="75"/>
        <v>0.88941508197652019</v>
      </c>
      <c r="I207" s="5">
        <v>32.156999999999996</v>
      </c>
      <c r="J207" s="5">
        <v>16.940799999999999</v>
      </c>
      <c r="K207" s="5">
        <f t="shared" si="76"/>
        <v>0.72084895953588768</v>
      </c>
      <c r="L207" s="5">
        <f t="shared" si="77"/>
        <v>0.20870250825407777</v>
      </c>
      <c r="M207" s="5">
        <v>32.156999999999996</v>
      </c>
      <c r="N207" s="5">
        <v>13.666700000000001</v>
      </c>
      <c r="O207" s="5">
        <f t="shared" si="78"/>
        <v>0.62963064488338205</v>
      </c>
      <c r="P207" s="5">
        <f t="shared" si="79"/>
        <v>0.17083951583365939</v>
      </c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</row>
    <row r="208" spans="1:32" ht="20" customHeight="1" x14ac:dyDescent="0.15">
      <c r="A208" s="25">
        <v>33.245199999999997</v>
      </c>
      <c r="B208" s="4">
        <v>13.2827</v>
      </c>
      <c r="C208" s="5">
        <f t="shared" si="72"/>
        <v>0.80708688179143306</v>
      </c>
      <c r="D208" s="5">
        <f t="shared" si="73"/>
        <v>0.39711967375835633</v>
      </c>
      <c r="E208" s="5">
        <v>33.245199999999997</v>
      </c>
      <c r="F208" s="5">
        <v>38.828699999999998</v>
      </c>
      <c r="G208" s="5">
        <f t="shared" si="74"/>
        <v>0.99514478828044073</v>
      </c>
      <c r="H208" s="5">
        <f t="shared" si="75"/>
        <v>0.91849421516145746</v>
      </c>
      <c r="I208" s="5">
        <v>32.314599999999999</v>
      </c>
      <c r="J208" s="5">
        <v>18.101500000000001</v>
      </c>
      <c r="K208" s="5">
        <f t="shared" si="76"/>
        <v>0.72438180762566151</v>
      </c>
      <c r="L208" s="5">
        <f t="shared" si="77"/>
        <v>0.22300177401074264</v>
      </c>
      <c r="M208" s="5">
        <v>32.314599999999999</v>
      </c>
      <c r="N208" s="5">
        <v>15.4335</v>
      </c>
      <c r="O208" s="5">
        <f t="shared" si="78"/>
        <v>0.63271643614605033</v>
      </c>
      <c r="P208" s="5">
        <f t="shared" si="79"/>
        <v>0.19292526122756645</v>
      </c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</row>
    <row r="209" spans="1:32" ht="20" customHeight="1" x14ac:dyDescent="0.15">
      <c r="A209" s="25">
        <v>33.407400000000003</v>
      </c>
      <c r="B209" s="4">
        <v>14.951599999999999</v>
      </c>
      <c r="C209" s="5">
        <f t="shared" si="72"/>
        <v>0.81102457782654724</v>
      </c>
      <c r="D209" s="5">
        <f t="shared" si="73"/>
        <v>0.44701563041892389</v>
      </c>
      <c r="E209" s="5">
        <v>33.407400000000003</v>
      </c>
      <c r="F209" s="5">
        <v>40</v>
      </c>
      <c r="G209" s="5">
        <f t="shared" si="74"/>
        <v>1</v>
      </c>
      <c r="H209" s="5">
        <f t="shared" si="75"/>
        <v>0.94620135637964442</v>
      </c>
      <c r="I209" s="5">
        <v>32.472200000000001</v>
      </c>
      <c r="J209" s="5">
        <v>16.8139</v>
      </c>
      <c r="K209" s="5">
        <f t="shared" si="76"/>
        <v>0.72791465571543534</v>
      </c>
      <c r="L209" s="5">
        <f t="shared" si="77"/>
        <v>0.20713916128714335</v>
      </c>
      <c r="M209" s="5">
        <v>32.472200000000001</v>
      </c>
      <c r="N209" s="5">
        <v>17.304500000000001</v>
      </c>
      <c r="O209" s="5">
        <f t="shared" si="78"/>
        <v>0.6358022274087185</v>
      </c>
      <c r="P209" s="5">
        <f t="shared" si="79"/>
        <v>0.21631355058233218</v>
      </c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</row>
    <row r="210" spans="1:32" ht="20" customHeight="1" x14ac:dyDescent="0.15">
      <c r="A210" s="25">
        <v>33.569499999999998</v>
      </c>
      <c r="B210" s="4">
        <v>10.6755</v>
      </c>
      <c r="C210" s="5">
        <f t="shared" si="72"/>
        <v>0.81495984618223127</v>
      </c>
      <c r="D210" s="5">
        <f t="shared" si="73"/>
        <v>0.31917088221576434</v>
      </c>
      <c r="E210" s="7"/>
      <c r="F210" s="7"/>
      <c r="G210" s="7"/>
      <c r="H210" s="7"/>
      <c r="I210" s="5">
        <v>32.629899999999999</v>
      </c>
      <c r="J210" s="5">
        <v>16.523900000000001</v>
      </c>
      <c r="K210" s="5">
        <f t="shared" si="76"/>
        <v>0.73144974546008834</v>
      </c>
      <c r="L210" s="5">
        <f t="shared" si="77"/>
        <v>0.20356650076381019</v>
      </c>
      <c r="M210" s="5">
        <v>32.629899999999999</v>
      </c>
      <c r="N210" s="5">
        <v>21.027799999999999</v>
      </c>
      <c r="O210" s="5">
        <f t="shared" si="78"/>
        <v>0.63888997666076652</v>
      </c>
      <c r="P210" s="5">
        <f t="shared" si="79"/>
        <v>0.26285637140253482</v>
      </c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</row>
    <row r="211" spans="1:32" ht="20" customHeight="1" x14ac:dyDescent="0.15">
      <c r="A211" s="25">
        <v>33.731699999999996</v>
      </c>
      <c r="B211" s="4">
        <v>10.6616</v>
      </c>
      <c r="C211" s="5">
        <f t="shared" si="72"/>
        <v>0.81889754221734523</v>
      </c>
      <c r="D211" s="5">
        <f t="shared" si="73"/>
        <v>0.31875530680826125</v>
      </c>
      <c r="E211" s="7"/>
      <c r="F211" s="7"/>
      <c r="G211" s="7"/>
      <c r="H211" s="7"/>
      <c r="I211" s="5">
        <v>32.787500000000001</v>
      </c>
      <c r="J211" s="5">
        <v>15.8155</v>
      </c>
      <c r="K211" s="5">
        <f t="shared" si="76"/>
        <v>0.73498259354986228</v>
      </c>
      <c r="L211" s="5">
        <f t="shared" si="77"/>
        <v>0.19483935347164047</v>
      </c>
      <c r="M211" s="5">
        <v>32.787500000000001</v>
      </c>
      <c r="N211" s="5">
        <v>22.606300000000001</v>
      </c>
      <c r="O211" s="5">
        <f t="shared" si="78"/>
        <v>0.6419757679234348</v>
      </c>
      <c r="P211" s="5">
        <f t="shared" si="79"/>
        <v>0.28258828735469826</v>
      </c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</row>
    <row r="212" spans="1:32" ht="20" customHeight="1" x14ac:dyDescent="0.15">
      <c r="A212" s="25">
        <v>33.893900000000002</v>
      </c>
      <c r="B212" s="4">
        <v>11.316700000000001</v>
      </c>
      <c r="C212" s="5">
        <f t="shared" si="72"/>
        <v>0.8228352382524593</v>
      </c>
      <c r="D212" s="5">
        <f t="shared" si="73"/>
        <v>0.33834116648130214</v>
      </c>
      <c r="E212" s="7"/>
      <c r="F212" s="7"/>
      <c r="G212" s="7"/>
      <c r="H212" s="7"/>
      <c r="I212" s="5">
        <v>32.945099999999996</v>
      </c>
      <c r="J212" s="5">
        <v>18.222000000000001</v>
      </c>
      <c r="K212" s="5">
        <f t="shared" si="76"/>
        <v>0.73851544163963589</v>
      </c>
      <c r="L212" s="5">
        <f t="shared" si="77"/>
        <v>0.22448627605578281</v>
      </c>
      <c r="M212" s="5">
        <v>32.945099999999996</v>
      </c>
      <c r="N212" s="5">
        <v>25.942399999999999</v>
      </c>
      <c r="O212" s="5">
        <f t="shared" si="78"/>
        <v>0.64506155918610286</v>
      </c>
      <c r="P212" s="5">
        <f t="shared" si="79"/>
        <v>0.32429094481938764</v>
      </c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</row>
    <row r="213" spans="1:32" ht="20" customHeight="1" x14ac:dyDescent="0.15">
      <c r="A213" s="25">
        <v>34.055999999999997</v>
      </c>
      <c r="B213" s="4">
        <v>14.292400000000001</v>
      </c>
      <c r="C213" s="5">
        <f t="shared" si="72"/>
        <v>0.82677050660814333</v>
      </c>
      <c r="D213" s="5">
        <f t="shared" si="73"/>
        <v>0.42730719094942538</v>
      </c>
      <c r="E213" s="7"/>
      <c r="F213" s="7"/>
      <c r="G213" s="7"/>
      <c r="H213" s="7"/>
      <c r="I213" s="5">
        <v>33.102800000000002</v>
      </c>
      <c r="J213" s="5">
        <v>20.100999999999999</v>
      </c>
      <c r="K213" s="5">
        <f t="shared" si="76"/>
        <v>0.74205053138428911</v>
      </c>
      <c r="L213" s="5">
        <f t="shared" si="77"/>
        <v>0.24763465234317253</v>
      </c>
      <c r="M213" s="5">
        <v>33.102800000000002</v>
      </c>
      <c r="N213" s="5">
        <v>23.1111</v>
      </c>
      <c r="O213" s="5">
        <f t="shared" si="78"/>
        <v>0.64814930843815111</v>
      </c>
      <c r="P213" s="5">
        <f t="shared" si="79"/>
        <v>0.28889850032438597</v>
      </c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</row>
    <row r="214" spans="1:32" ht="20" customHeight="1" x14ac:dyDescent="0.15">
      <c r="A214" s="25">
        <v>34.218200000000003</v>
      </c>
      <c r="B214" s="4">
        <v>12.972</v>
      </c>
      <c r="C214" s="5">
        <f t="shared" si="72"/>
        <v>0.8307082026432574</v>
      </c>
      <c r="D214" s="5">
        <f t="shared" si="73"/>
        <v>0.38783051698776588</v>
      </c>
      <c r="E214" s="7"/>
      <c r="F214" s="7"/>
      <c r="G214" s="7"/>
      <c r="H214" s="7"/>
      <c r="I214" s="5">
        <v>33.260399999999997</v>
      </c>
      <c r="J214" s="5">
        <v>16.962700000000002</v>
      </c>
      <c r="K214" s="5">
        <f t="shared" si="76"/>
        <v>0.74558337947406284</v>
      </c>
      <c r="L214" s="5">
        <f t="shared" si="77"/>
        <v>0.20897230572118466</v>
      </c>
      <c r="M214" s="5">
        <v>33.260399999999997</v>
      </c>
      <c r="N214" s="5">
        <v>24.042899999999999</v>
      </c>
      <c r="O214" s="5">
        <f t="shared" si="78"/>
        <v>0.65123509970081916</v>
      </c>
      <c r="P214" s="5">
        <f t="shared" si="79"/>
        <v>0.30054639344077866</v>
      </c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</row>
    <row r="215" spans="1:32" ht="20" customHeight="1" x14ac:dyDescent="0.15">
      <c r="A215" s="25">
        <v>34.380400000000002</v>
      </c>
      <c r="B215" s="4">
        <v>13.08</v>
      </c>
      <c r="C215" s="5">
        <f t="shared" si="72"/>
        <v>0.83464589867837136</v>
      </c>
      <c r="D215" s="5">
        <f t="shared" si="73"/>
        <v>0.39105944821153088</v>
      </c>
      <c r="E215" s="7"/>
      <c r="F215" s="7"/>
      <c r="G215" s="7"/>
      <c r="H215" s="7"/>
      <c r="I215" s="5">
        <v>33.417999999999999</v>
      </c>
      <c r="J215" s="5">
        <v>17.463100000000001</v>
      </c>
      <c r="K215" s="5">
        <f t="shared" si="76"/>
        <v>0.74911622756383667</v>
      </c>
      <c r="L215" s="5">
        <f t="shared" si="77"/>
        <v>0.21513699305179126</v>
      </c>
      <c r="M215" s="5">
        <v>33.417999999999999</v>
      </c>
      <c r="N215" s="5">
        <v>22.93</v>
      </c>
      <c r="O215" s="5">
        <f t="shared" si="78"/>
        <v>0.65432089096348733</v>
      </c>
      <c r="P215" s="5">
        <f t="shared" si="79"/>
        <v>0.28663467392024483</v>
      </c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</row>
    <row r="216" spans="1:32" ht="20" customHeight="1" x14ac:dyDescent="0.15">
      <c r="A216" s="25">
        <v>34.5426</v>
      </c>
      <c r="B216" s="4">
        <v>16.8916</v>
      </c>
      <c r="C216" s="5">
        <f t="shared" si="72"/>
        <v>0.8385835947134852</v>
      </c>
      <c r="D216" s="5">
        <f t="shared" si="73"/>
        <v>0.50501680240136815</v>
      </c>
      <c r="E216" s="7"/>
      <c r="F216" s="7"/>
      <c r="G216" s="7"/>
      <c r="H216" s="7"/>
      <c r="I216" s="5">
        <v>33.575699999999998</v>
      </c>
      <c r="J216" s="5">
        <v>27.033899999999999</v>
      </c>
      <c r="K216" s="5">
        <f t="shared" si="76"/>
        <v>0.75265131730848966</v>
      </c>
      <c r="L216" s="5">
        <f t="shared" si="77"/>
        <v>0.3330446459370226</v>
      </c>
      <c r="M216" s="5">
        <v>33.575699999999998</v>
      </c>
      <c r="N216" s="5">
        <v>25.811699999999998</v>
      </c>
      <c r="O216" s="5">
        <f t="shared" si="78"/>
        <v>0.65740864021553547</v>
      </c>
      <c r="P216" s="5">
        <f t="shared" si="79"/>
        <v>0.32265713967846416</v>
      </c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</row>
    <row r="217" spans="1:32" ht="20" customHeight="1" x14ac:dyDescent="0.15">
      <c r="A217" s="25">
        <v>34.704700000000003</v>
      </c>
      <c r="B217" s="4">
        <v>17.2165</v>
      </c>
      <c r="C217" s="5">
        <f t="shared" si="72"/>
        <v>0.84251886306916945</v>
      </c>
      <c r="D217" s="5">
        <f t="shared" si="73"/>
        <v>0.5147305038328609</v>
      </c>
      <c r="E217" s="7"/>
      <c r="F217" s="7"/>
      <c r="G217" s="7"/>
      <c r="H217" s="7"/>
      <c r="I217" s="5">
        <v>33.7333</v>
      </c>
      <c r="J217" s="5">
        <v>23.148800000000001</v>
      </c>
      <c r="K217" s="5">
        <f t="shared" si="76"/>
        <v>0.75618416539826361</v>
      </c>
      <c r="L217" s="5">
        <f t="shared" si="77"/>
        <v>0.28518208249149957</v>
      </c>
      <c r="M217" s="5">
        <v>33.7333</v>
      </c>
      <c r="N217" s="5">
        <v>17.183800000000002</v>
      </c>
      <c r="O217" s="5">
        <f t="shared" si="78"/>
        <v>0.66049443147820364</v>
      </c>
      <c r="P217" s="5">
        <f t="shared" si="79"/>
        <v>0.21480474966030105</v>
      </c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</row>
    <row r="218" spans="1:32" ht="20" customHeight="1" x14ac:dyDescent="0.15">
      <c r="A218" s="25">
        <v>34.866900000000001</v>
      </c>
      <c r="B218" s="4">
        <v>14.669700000000001</v>
      </c>
      <c r="C218" s="5">
        <f t="shared" si="72"/>
        <v>0.84645655910428341</v>
      </c>
      <c r="D218" s="5">
        <f t="shared" si="73"/>
        <v>0.43858752197467082</v>
      </c>
      <c r="E218" s="7"/>
      <c r="F218" s="7"/>
      <c r="G218" s="7"/>
      <c r="H218" s="7"/>
      <c r="I218" s="5">
        <v>33.890900000000002</v>
      </c>
      <c r="J218" s="5">
        <v>23.111999999999998</v>
      </c>
      <c r="K218" s="5">
        <f t="shared" si="76"/>
        <v>0.75971701348803744</v>
      </c>
      <c r="L218" s="5">
        <f t="shared" si="77"/>
        <v>0.28472872419060757</v>
      </c>
      <c r="M218" s="5">
        <v>33.890900000000002</v>
      </c>
      <c r="N218" s="5">
        <v>22.041499999999999</v>
      </c>
      <c r="O218" s="5">
        <f t="shared" si="78"/>
        <v>0.66358022274087192</v>
      </c>
      <c r="P218" s="5">
        <f t="shared" si="79"/>
        <v>0.27552804907165618</v>
      </c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</row>
    <row r="219" spans="1:32" ht="20" customHeight="1" x14ac:dyDescent="0.15">
      <c r="A219" s="25">
        <v>35.0291</v>
      </c>
      <c r="B219" s="4">
        <v>16.0092</v>
      </c>
      <c r="C219" s="5">
        <f t="shared" si="72"/>
        <v>0.85039425513939737</v>
      </c>
      <c r="D219" s="5">
        <f t="shared" si="73"/>
        <v>0.47863523840275535</v>
      </c>
      <c r="E219" s="7"/>
      <c r="F219" s="7"/>
      <c r="G219" s="7"/>
      <c r="H219" s="7"/>
      <c r="I219" s="5">
        <v>34.0486</v>
      </c>
      <c r="J219" s="5">
        <v>24.2225</v>
      </c>
      <c r="K219" s="5">
        <f t="shared" si="76"/>
        <v>0.76325210323269044</v>
      </c>
      <c r="L219" s="5">
        <f t="shared" si="77"/>
        <v>0.29840955009116443</v>
      </c>
      <c r="M219" s="5">
        <v>34.0486</v>
      </c>
      <c r="N219" s="5">
        <v>18.333300000000001</v>
      </c>
      <c r="O219" s="5">
        <f t="shared" si="78"/>
        <v>0.66666797199291994</v>
      </c>
      <c r="P219" s="5">
        <f t="shared" si="79"/>
        <v>0.22917398462198102</v>
      </c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</row>
    <row r="220" spans="1:32" ht="20" customHeight="1" x14ac:dyDescent="0.15">
      <c r="A220" s="25">
        <v>35.191200000000002</v>
      </c>
      <c r="B220" s="4">
        <v>17.132200000000001</v>
      </c>
      <c r="C220" s="5">
        <f t="shared" si="72"/>
        <v>0.85432952349508151</v>
      </c>
      <c r="D220" s="5">
        <f t="shared" si="73"/>
        <v>0.5122101436276445</v>
      </c>
      <c r="E220" s="7"/>
      <c r="F220" s="7"/>
      <c r="G220" s="7"/>
      <c r="H220" s="7"/>
      <c r="I220" s="5">
        <v>34.206200000000003</v>
      </c>
      <c r="J220" s="5">
        <v>23.515899999999998</v>
      </c>
      <c r="K220" s="5">
        <f t="shared" si="76"/>
        <v>0.76678495132246427</v>
      </c>
      <c r="L220" s="5">
        <f t="shared" si="77"/>
        <v>0.28970457793327747</v>
      </c>
      <c r="M220" s="5">
        <v>34.206200000000003</v>
      </c>
      <c r="N220" s="5">
        <v>21.965</v>
      </c>
      <c r="O220" s="5">
        <f t="shared" si="78"/>
        <v>0.66975376325558811</v>
      </c>
      <c r="P220" s="5">
        <f t="shared" si="79"/>
        <v>0.27457176679712941</v>
      </c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</row>
    <row r="221" spans="1:32" ht="20" customHeight="1" x14ac:dyDescent="0.15">
      <c r="A221" s="25">
        <v>35.353400000000001</v>
      </c>
      <c r="B221" s="4">
        <v>18.407399999999999</v>
      </c>
      <c r="C221" s="5">
        <f t="shared" si="72"/>
        <v>0.85826721953019547</v>
      </c>
      <c r="D221" s="5">
        <f t="shared" si="73"/>
        <v>0.55033545007713558</v>
      </c>
      <c r="E221" s="7"/>
      <c r="F221" s="7"/>
      <c r="G221" s="7"/>
      <c r="H221" s="7"/>
      <c r="I221" s="5">
        <v>34.363799999999998</v>
      </c>
      <c r="J221" s="5">
        <v>23.045000000000002</v>
      </c>
      <c r="K221" s="5">
        <f t="shared" si="76"/>
        <v>0.77031779941223799</v>
      </c>
      <c r="L221" s="5">
        <f t="shared" si="77"/>
        <v>0.28390331641452721</v>
      </c>
      <c r="M221" s="5">
        <v>34.363799999999998</v>
      </c>
      <c r="N221" s="5">
        <v>20.252400000000002</v>
      </c>
      <c r="O221" s="5">
        <f t="shared" si="78"/>
        <v>0.67283955451825628</v>
      </c>
      <c r="P221" s="5">
        <f t="shared" si="79"/>
        <v>0.25316354426961912</v>
      </c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</row>
    <row r="222" spans="1:32" ht="20" customHeight="1" x14ac:dyDescent="0.15">
      <c r="A222" s="25">
        <v>35.515599999999999</v>
      </c>
      <c r="B222" s="4">
        <v>16.090499999999999</v>
      </c>
      <c r="C222" s="5">
        <f t="shared" si="72"/>
        <v>0.86220491556530943</v>
      </c>
      <c r="D222" s="5">
        <f t="shared" si="73"/>
        <v>0.48106590607397837</v>
      </c>
      <c r="E222" s="7"/>
      <c r="F222" s="7"/>
      <c r="G222" s="7"/>
      <c r="H222" s="7"/>
      <c r="I222" s="5">
        <v>34.521500000000003</v>
      </c>
      <c r="J222" s="5">
        <v>24.234100000000002</v>
      </c>
      <c r="K222" s="5">
        <f t="shared" si="76"/>
        <v>0.77385288915689121</v>
      </c>
      <c r="L222" s="5">
        <f t="shared" si="77"/>
        <v>0.29855245651209777</v>
      </c>
      <c r="M222" s="5">
        <v>34.521500000000003</v>
      </c>
      <c r="N222" s="5">
        <v>20.425899999999999</v>
      </c>
      <c r="O222" s="5">
        <f t="shared" si="78"/>
        <v>0.67592730377030441</v>
      </c>
      <c r="P222" s="5">
        <f t="shared" si="79"/>
        <v>0.25533236746740201</v>
      </c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</row>
    <row r="223" spans="1:32" ht="20" customHeight="1" x14ac:dyDescent="0.15">
      <c r="A223" s="25">
        <v>35.677799999999998</v>
      </c>
      <c r="B223" s="4">
        <v>13.656000000000001</v>
      </c>
      <c r="C223" s="5">
        <f t="shared" si="72"/>
        <v>0.86614261160042327</v>
      </c>
      <c r="D223" s="5">
        <f t="shared" si="73"/>
        <v>0.4082804147382772</v>
      </c>
      <c r="E223" s="7"/>
      <c r="F223" s="7"/>
      <c r="G223" s="7"/>
      <c r="H223" s="7"/>
      <c r="I223" s="5">
        <v>34.679099999999998</v>
      </c>
      <c r="J223" s="5">
        <v>28.862100000000002</v>
      </c>
      <c r="K223" s="5">
        <f t="shared" si="76"/>
        <v>0.77738573724666493</v>
      </c>
      <c r="L223" s="5">
        <f t="shared" si="77"/>
        <v>0.35556719065687681</v>
      </c>
      <c r="M223" s="5">
        <v>34.679099999999998</v>
      </c>
      <c r="N223" s="5">
        <v>16.3704</v>
      </c>
      <c r="O223" s="5">
        <f t="shared" si="78"/>
        <v>0.67901309503297247</v>
      </c>
      <c r="P223" s="5">
        <f t="shared" si="79"/>
        <v>0.20463690649559424</v>
      </c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</row>
    <row r="224" spans="1:32" ht="20" customHeight="1" x14ac:dyDescent="0.15">
      <c r="A224" s="25">
        <v>35.8399</v>
      </c>
      <c r="B224" s="4">
        <v>12.582700000000001</v>
      </c>
      <c r="C224" s="5">
        <f t="shared" si="72"/>
        <v>0.87007787995610752</v>
      </c>
      <c r="D224" s="5">
        <f t="shared" si="73"/>
        <v>0.37619141582654658</v>
      </c>
      <c r="E224" s="7"/>
      <c r="F224" s="7"/>
      <c r="G224" s="7"/>
      <c r="H224" s="7"/>
      <c r="I224" s="5">
        <v>34.8367</v>
      </c>
      <c r="J224" s="5">
        <v>26.2515</v>
      </c>
      <c r="K224" s="5">
        <f t="shared" si="76"/>
        <v>0.78091858533643876</v>
      </c>
      <c r="L224" s="5">
        <f t="shared" si="77"/>
        <v>0.32340585423545065</v>
      </c>
      <c r="M224" s="5">
        <v>34.8367</v>
      </c>
      <c r="N224" s="5">
        <v>22.8687</v>
      </c>
      <c r="O224" s="5">
        <f t="shared" si="78"/>
        <v>0.68209888629564075</v>
      </c>
      <c r="P224" s="5">
        <f t="shared" si="79"/>
        <v>0.2858683980584345</v>
      </c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</row>
    <row r="225" spans="1:32" ht="20" customHeight="1" x14ac:dyDescent="0.15">
      <c r="A225" s="25">
        <v>36.002099999999999</v>
      </c>
      <c r="B225" s="4">
        <v>11.562799999999999</v>
      </c>
      <c r="C225" s="5">
        <f t="shared" si="72"/>
        <v>0.87401557599122148</v>
      </c>
      <c r="D225" s="5">
        <f t="shared" si="73"/>
        <v>0.34569894401989976</v>
      </c>
      <c r="E225" s="7"/>
      <c r="F225" s="7"/>
      <c r="G225" s="7"/>
      <c r="H225" s="7"/>
      <c r="I225" s="5">
        <v>34.994300000000003</v>
      </c>
      <c r="J225" s="5">
        <v>23.827100000000002</v>
      </c>
      <c r="K225" s="5">
        <f t="shared" si="76"/>
        <v>0.7844514334262126</v>
      </c>
      <c r="L225" s="5">
        <f t="shared" si="77"/>
        <v>0.29353841226038541</v>
      </c>
      <c r="M225" s="5">
        <v>34.994300000000003</v>
      </c>
      <c r="N225" s="5">
        <v>19.8889</v>
      </c>
      <c r="O225" s="5">
        <f t="shared" si="78"/>
        <v>0.68518467755830892</v>
      </c>
      <c r="P225" s="5">
        <f t="shared" si="79"/>
        <v>0.24861964091288083</v>
      </c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</row>
    <row r="226" spans="1:32" ht="20" customHeight="1" x14ac:dyDescent="0.15">
      <c r="A226" s="25">
        <v>36.164299999999997</v>
      </c>
      <c r="B226" s="4">
        <v>18.0596</v>
      </c>
      <c r="C226" s="5">
        <f t="shared" si="72"/>
        <v>0.87795327202633533</v>
      </c>
      <c r="D226" s="5">
        <f t="shared" si="73"/>
        <v>0.53993709563615921</v>
      </c>
      <c r="E226" s="7"/>
      <c r="F226" s="7"/>
      <c r="G226" s="7"/>
      <c r="H226" s="7"/>
      <c r="I226" s="5">
        <v>35.152000000000001</v>
      </c>
      <c r="J226" s="5">
        <v>27.645399999999999</v>
      </c>
      <c r="K226" s="5">
        <f t="shared" si="76"/>
        <v>0.78798652317086559</v>
      </c>
      <c r="L226" s="5">
        <f t="shared" si="77"/>
        <v>0.34057803183363722</v>
      </c>
      <c r="M226" s="5">
        <v>35.152000000000001</v>
      </c>
      <c r="N226" s="5">
        <v>18.587399999999999</v>
      </c>
      <c r="O226" s="5">
        <f t="shared" si="78"/>
        <v>0.68827242681035694</v>
      </c>
      <c r="P226" s="5">
        <f t="shared" si="79"/>
        <v>0.23235034182403655</v>
      </c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</row>
    <row r="227" spans="1:32" ht="20" customHeight="1" x14ac:dyDescent="0.15">
      <c r="A227" s="25">
        <v>36.326500000000003</v>
      </c>
      <c r="B227" s="4">
        <v>14.5282</v>
      </c>
      <c r="C227" s="5">
        <f t="shared" si="72"/>
        <v>0.88189096806144951</v>
      </c>
      <c r="D227" s="5">
        <f t="shared" si="73"/>
        <v>0.43435702412131211</v>
      </c>
      <c r="E227" s="7"/>
      <c r="F227" s="7"/>
      <c r="G227" s="7"/>
      <c r="H227" s="7"/>
      <c r="I227" s="5">
        <v>35.309600000000003</v>
      </c>
      <c r="J227" s="5">
        <v>34.224699999999999</v>
      </c>
      <c r="K227" s="5">
        <f t="shared" si="76"/>
        <v>0.79151937126063943</v>
      </c>
      <c r="L227" s="5">
        <f t="shared" si="77"/>
        <v>0.42163184349283006</v>
      </c>
      <c r="M227" s="5">
        <v>35.309600000000003</v>
      </c>
      <c r="N227" s="5">
        <v>20.419799999999999</v>
      </c>
      <c r="O227" s="5">
        <f t="shared" si="78"/>
        <v>0.69135821807302522</v>
      </c>
      <c r="P227" s="5">
        <f t="shared" si="79"/>
        <v>0.25525611489387767</v>
      </c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</row>
    <row r="228" spans="1:32" ht="20" customHeight="1" x14ac:dyDescent="0.15">
      <c r="A228" s="25">
        <v>36.488599999999998</v>
      </c>
      <c r="B228" s="4">
        <v>14.3956</v>
      </c>
      <c r="C228" s="5">
        <f t="shared" si="72"/>
        <v>0.88582623641713354</v>
      </c>
      <c r="D228" s="5">
        <f t="shared" si="73"/>
        <v>0.43039261411880075</v>
      </c>
      <c r="E228" s="7"/>
      <c r="F228" s="7"/>
      <c r="G228" s="7"/>
      <c r="H228" s="7"/>
      <c r="I228" s="5">
        <v>35.467199999999998</v>
      </c>
      <c r="J228" s="5">
        <v>29.774000000000001</v>
      </c>
      <c r="K228" s="5">
        <f t="shared" si="76"/>
        <v>0.79505221935041315</v>
      </c>
      <c r="L228" s="5">
        <f t="shared" si="77"/>
        <v>0.36680136007490272</v>
      </c>
      <c r="M228" s="5">
        <v>35.467199999999998</v>
      </c>
      <c r="N228" s="5">
        <v>19.583300000000001</v>
      </c>
      <c r="O228" s="5">
        <f t="shared" si="78"/>
        <v>0.69444400933569328</v>
      </c>
      <c r="P228" s="5">
        <f t="shared" si="79"/>
        <v>0.24479951198352948</v>
      </c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</row>
    <row r="229" spans="1:32" ht="20" customHeight="1" x14ac:dyDescent="0.15">
      <c r="A229" s="25">
        <v>36.650799999999997</v>
      </c>
      <c r="B229" s="4">
        <v>16.1568</v>
      </c>
      <c r="C229" s="5">
        <f t="shared" si="72"/>
        <v>0.8897639324522475</v>
      </c>
      <c r="D229" s="5">
        <f t="shared" si="73"/>
        <v>0.4830481110752341</v>
      </c>
      <c r="E229" s="7"/>
      <c r="F229" s="7"/>
      <c r="G229" s="7"/>
      <c r="H229" s="7"/>
      <c r="I229" s="5">
        <v>35.624899999999997</v>
      </c>
      <c r="J229" s="5">
        <v>27.957599999999999</v>
      </c>
      <c r="K229" s="5">
        <f t="shared" si="76"/>
        <v>0.79858730909506626</v>
      </c>
      <c r="L229" s="5">
        <f t="shared" si="77"/>
        <v>0.34442418567979105</v>
      </c>
      <c r="M229" s="5">
        <v>35.624899999999997</v>
      </c>
      <c r="N229" s="5">
        <v>24.772300000000001</v>
      </c>
      <c r="O229" s="5">
        <f t="shared" si="78"/>
        <v>0.6975317585877413</v>
      </c>
      <c r="P229" s="5">
        <f t="shared" si="79"/>
        <v>0.30966420116678939</v>
      </c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</row>
    <row r="230" spans="1:32" ht="20" customHeight="1" x14ac:dyDescent="0.15">
      <c r="A230" s="25">
        <v>36.813000000000002</v>
      </c>
      <c r="B230" s="4">
        <v>14.7361</v>
      </c>
      <c r="C230" s="5">
        <f t="shared" si="72"/>
        <v>0.89370162848736157</v>
      </c>
      <c r="D230" s="5">
        <f t="shared" si="73"/>
        <v>0.44057271672705961</v>
      </c>
      <c r="E230" s="7"/>
      <c r="F230" s="7"/>
      <c r="G230" s="7"/>
      <c r="H230" s="7"/>
      <c r="I230" s="5">
        <v>35.782499999999999</v>
      </c>
      <c r="J230" s="5">
        <v>27.4758</v>
      </c>
      <c r="K230" s="5">
        <f t="shared" si="76"/>
        <v>0.80212015718484009</v>
      </c>
      <c r="L230" s="5">
        <f t="shared" si="77"/>
        <v>0.33848864140343959</v>
      </c>
      <c r="M230" s="5">
        <v>35.782499999999999</v>
      </c>
      <c r="N230" s="5">
        <v>29.742799999999999</v>
      </c>
      <c r="O230" s="5">
        <f t="shared" si="78"/>
        <v>0.70061754985040958</v>
      </c>
      <c r="P230" s="5">
        <f t="shared" si="79"/>
        <v>0.37179754816725064</v>
      </c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</row>
    <row r="231" spans="1:32" ht="20" customHeight="1" x14ac:dyDescent="0.15">
      <c r="A231" s="25">
        <v>36.975099999999998</v>
      </c>
      <c r="B231" s="4">
        <v>16.939699999999998</v>
      </c>
      <c r="C231" s="5">
        <f t="shared" si="72"/>
        <v>0.8976368968430456</v>
      </c>
      <c r="D231" s="5">
        <f t="shared" si="73"/>
        <v>0.50645487269639666</v>
      </c>
      <c r="E231" s="7"/>
      <c r="F231" s="7"/>
      <c r="G231" s="7"/>
      <c r="H231" s="7"/>
      <c r="I231" s="5">
        <v>35.940100000000001</v>
      </c>
      <c r="J231" s="5">
        <v>20.814399999999999</v>
      </c>
      <c r="K231" s="5">
        <f t="shared" si="76"/>
        <v>0.80565300527461392</v>
      </c>
      <c r="L231" s="5">
        <f t="shared" si="77"/>
        <v>0.25642339723057211</v>
      </c>
      <c r="M231" s="5">
        <v>35.940100000000001</v>
      </c>
      <c r="N231" s="5">
        <v>23.444400000000002</v>
      </c>
      <c r="O231" s="5">
        <f t="shared" si="78"/>
        <v>0.70370334111307786</v>
      </c>
      <c r="P231" s="5">
        <f t="shared" si="79"/>
        <v>0.29306489094006927</v>
      </c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</row>
    <row r="232" spans="1:32" ht="20" customHeight="1" x14ac:dyDescent="0.15">
      <c r="A232" s="25">
        <v>37.137300000000003</v>
      </c>
      <c r="B232" s="4">
        <v>18.371600000000001</v>
      </c>
      <c r="C232" s="5">
        <f t="shared" si="72"/>
        <v>0.90157459287815966</v>
      </c>
      <c r="D232" s="5">
        <f t="shared" si="73"/>
        <v>0.54926511917148013</v>
      </c>
      <c r="E232" s="7"/>
      <c r="F232" s="7"/>
      <c r="G232" s="7"/>
      <c r="H232" s="7"/>
      <c r="I232" s="5">
        <v>36.097799999999999</v>
      </c>
      <c r="J232" s="5">
        <v>22.3065</v>
      </c>
      <c r="K232" s="5">
        <f t="shared" si="76"/>
        <v>0.80918809501926692</v>
      </c>
      <c r="L232" s="5">
        <f t="shared" si="77"/>
        <v>0.2748053515990736</v>
      </c>
      <c r="M232" s="5">
        <v>36.097799999999999</v>
      </c>
      <c r="N232" s="5">
        <v>27.326499999999999</v>
      </c>
      <c r="O232" s="5">
        <f t="shared" si="78"/>
        <v>0.70679109036512588</v>
      </c>
      <c r="P232" s="5">
        <f t="shared" si="79"/>
        <v>0.34159277875628302</v>
      </c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</row>
    <row r="233" spans="1:32" ht="20" customHeight="1" x14ac:dyDescent="0.15">
      <c r="A233" s="25">
        <v>37.299500000000002</v>
      </c>
      <c r="B233" s="4">
        <v>19.747499999999999</v>
      </c>
      <c r="C233" s="5">
        <f t="shared" si="72"/>
        <v>0.90551228891327362</v>
      </c>
      <c r="D233" s="5">
        <f t="shared" si="73"/>
        <v>0.5904011050120187</v>
      </c>
      <c r="E233" s="7"/>
      <c r="F233" s="7"/>
      <c r="G233" s="7"/>
      <c r="H233" s="7"/>
      <c r="I233" s="5">
        <v>36.255400000000002</v>
      </c>
      <c r="J233" s="5">
        <v>21.8994</v>
      </c>
      <c r="K233" s="5">
        <f t="shared" si="76"/>
        <v>0.81272094310904075</v>
      </c>
      <c r="L233" s="5">
        <f t="shared" si="77"/>
        <v>0.26979007539545657</v>
      </c>
      <c r="M233" s="5">
        <v>36.255400000000002</v>
      </c>
      <c r="N233" s="5">
        <v>26.404699999999998</v>
      </c>
      <c r="O233" s="5">
        <f t="shared" si="78"/>
        <v>0.70987688162779405</v>
      </c>
      <c r="P233" s="5">
        <f t="shared" si="79"/>
        <v>0.33006988985878272</v>
      </c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</row>
    <row r="234" spans="1:32" ht="20" customHeight="1" x14ac:dyDescent="0.15">
      <c r="A234" s="25">
        <v>37.4617</v>
      </c>
      <c r="B234" s="4">
        <v>18.996700000000001</v>
      </c>
      <c r="C234" s="5">
        <f t="shared" si="72"/>
        <v>0.90944998494838747</v>
      </c>
      <c r="D234" s="5">
        <f t="shared" si="73"/>
        <v>0.56795405350458628</v>
      </c>
      <c r="E234" s="7"/>
      <c r="F234" s="7"/>
      <c r="G234" s="7"/>
      <c r="H234" s="7"/>
      <c r="I234" s="5">
        <v>36.412999999999997</v>
      </c>
      <c r="J234" s="5">
        <v>22.8155</v>
      </c>
      <c r="K234" s="5">
        <f t="shared" si="76"/>
        <v>0.81625379119881447</v>
      </c>
      <c r="L234" s="5">
        <f t="shared" si="77"/>
        <v>0.28107598679347562</v>
      </c>
      <c r="M234" s="5">
        <v>36.412999999999997</v>
      </c>
      <c r="N234" s="5">
        <v>19.391999999999999</v>
      </c>
      <c r="O234" s="5">
        <f t="shared" si="78"/>
        <v>0.71296267289046211</v>
      </c>
      <c r="P234" s="5">
        <f t="shared" si="79"/>
        <v>0.24240818127611807</v>
      </c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</row>
    <row r="235" spans="1:32" ht="20" customHeight="1" x14ac:dyDescent="0.15">
      <c r="A235" s="25">
        <v>37.623800000000003</v>
      </c>
      <c r="B235" s="4">
        <v>21.8354</v>
      </c>
      <c r="C235" s="5">
        <f t="shared" si="72"/>
        <v>0.91338525330407172</v>
      </c>
      <c r="D235" s="5">
        <f t="shared" si="73"/>
        <v>0.65282411892034109</v>
      </c>
      <c r="E235" s="7"/>
      <c r="F235" s="7"/>
      <c r="G235" s="7"/>
      <c r="H235" s="7"/>
      <c r="I235" s="5">
        <v>36.570700000000002</v>
      </c>
      <c r="J235" s="5">
        <v>27.789200000000001</v>
      </c>
      <c r="K235" s="5">
        <f t="shared" si="76"/>
        <v>0.81978888094346769</v>
      </c>
      <c r="L235" s="5">
        <f t="shared" si="77"/>
        <v>0.34234957867244864</v>
      </c>
      <c r="M235" s="5">
        <v>36.570700000000002</v>
      </c>
      <c r="N235" s="5">
        <v>22.4664</v>
      </c>
      <c r="O235" s="5">
        <f t="shared" si="78"/>
        <v>0.71605042214251036</v>
      </c>
      <c r="P235" s="5">
        <f t="shared" si="79"/>
        <v>0.28083947833239375</v>
      </c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</row>
    <row r="236" spans="1:32" ht="20" customHeight="1" x14ac:dyDescent="0.15">
      <c r="A236" s="25">
        <v>37.786000000000001</v>
      </c>
      <c r="B236" s="4">
        <v>18.153300000000002</v>
      </c>
      <c r="C236" s="5">
        <f t="shared" si="72"/>
        <v>0.91732294933918568</v>
      </c>
      <c r="D236" s="5">
        <f t="shared" si="73"/>
        <v>0.54273849244788863</v>
      </c>
      <c r="E236" s="7"/>
      <c r="F236" s="7"/>
      <c r="G236" s="7"/>
      <c r="H236" s="7"/>
      <c r="I236" s="5">
        <v>36.728299999999997</v>
      </c>
      <c r="J236" s="5">
        <v>28.050699999999999</v>
      </c>
      <c r="K236" s="5">
        <f t="shared" si="76"/>
        <v>0.82332172903324141</v>
      </c>
      <c r="L236" s="5">
        <f t="shared" si="77"/>
        <v>0.34557113290297148</v>
      </c>
      <c r="M236" s="5">
        <v>36.728299999999997</v>
      </c>
      <c r="N236" s="5">
        <v>22.951599999999999</v>
      </c>
      <c r="O236" s="5">
        <f t="shared" si="78"/>
        <v>0.71913621340517841</v>
      </c>
      <c r="P236" s="5">
        <f t="shared" si="79"/>
        <v>0.28690468303305239</v>
      </c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</row>
    <row r="237" spans="1:32" ht="20" customHeight="1" x14ac:dyDescent="0.15">
      <c r="A237" s="25">
        <v>37.9482</v>
      </c>
      <c r="B237" s="4">
        <v>19.419499999999999</v>
      </c>
      <c r="C237" s="5">
        <f t="shared" si="72"/>
        <v>0.92126064537429964</v>
      </c>
      <c r="D237" s="5">
        <f t="shared" si="73"/>
        <v>0.58059472129539935</v>
      </c>
      <c r="E237" s="7"/>
      <c r="F237" s="7"/>
      <c r="G237" s="7"/>
      <c r="H237" s="7"/>
      <c r="I237" s="5">
        <v>36.885899999999999</v>
      </c>
      <c r="J237" s="5">
        <v>25.934200000000001</v>
      </c>
      <c r="K237" s="5">
        <f t="shared" si="76"/>
        <v>0.82685457712301524</v>
      </c>
      <c r="L237" s="5">
        <f t="shared" si="77"/>
        <v>0.31949687084216233</v>
      </c>
      <c r="M237" s="5">
        <v>36.885899999999999</v>
      </c>
      <c r="N237" s="5">
        <v>21.8889</v>
      </c>
      <c r="O237" s="5">
        <f t="shared" si="78"/>
        <v>0.7222220046678467</v>
      </c>
      <c r="P237" s="5">
        <f t="shared" si="79"/>
        <v>0.27362048469135836</v>
      </c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</row>
    <row r="238" spans="1:32" ht="20" customHeight="1" x14ac:dyDescent="0.15">
      <c r="A238" s="25">
        <v>38.110300000000002</v>
      </c>
      <c r="B238" s="4">
        <v>18.439900000000002</v>
      </c>
      <c r="C238" s="5">
        <f t="shared" si="72"/>
        <v>0.92519591372998378</v>
      </c>
      <c r="D238" s="5">
        <f t="shared" si="73"/>
        <v>0.55130711919539821</v>
      </c>
      <c r="E238" s="7"/>
      <c r="F238" s="7"/>
      <c r="G238" s="7"/>
      <c r="H238" s="7"/>
      <c r="I238" s="5">
        <v>37.043599999999998</v>
      </c>
      <c r="J238" s="5">
        <v>25.302099999999999</v>
      </c>
      <c r="K238" s="5">
        <f t="shared" si="76"/>
        <v>0.83038966686766824</v>
      </c>
      <c r="L238" s="5">
        <f t="shared" si="77"/>
        <v>0.3117097028532006</v>
      </c>
      <c r="M238" s="5">
        <v>37.043599999999998</v>
      </c>
      <c r="N238" s="5">
        <v>16.348800000000001</v>
      </c>
      <c r="O238" s="5">
        <f t="shared" si="78"/>
        <v>0.72530975391989472</v>
      </c>
      <c r="P238" s="5">
        <f t="shared" si="79"/>
        <v>0.20436689738278668</v>
      </c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</row>
    <row r="239" spans="1:32" ht="20" customHeight="1" x14ac:dyDescent="0.15">
      <c r="A239" s="25">
        <v>38.272500000000001</v>
      </c>
      <c r="B239" s="4">
        <v>20.412700000000001</v>
      </c>
      <c r="C239" s="5">
        <f t="shared" si="72"/>
        <v>0.92913360976509773</v>
      </c>
      <c r="D239" s="5">
        <f t="shared" si="73"/>
        <v>0.61028892954950431</v>
      </c>
      <c r="E239" s="7"/>
      <c r="F239" s="7"/>
      <c r="G239" s="7"/>
      <c r="H239" s="7"/>
      <c r="I239" s="5">
        <v>37.2012</v>
      </c>
      <c r="J239" s="5">
        <v>27.194299999999998</v>
      </c>
      <c r="K239" s="5">
        <f t="shared" si="76"/>
        <v>0.83392251495744207</v>
      </c>
      <c r="L239" s="5">
        <f t="shared" si="77"/>
        <v>0.33502069679199725</v>
      </c>
      <c r="M239" s="5">
        <v>37.2012</v>
      </c>
      <c r="N239" s="5">
        <v>23.774999999999999</v>
      </c>
      <c r="O239" s="5">
        <f t="shared" si="78"/>
        <v>0.72839554518256289</v>
      </c>
      <c r="P239" s="5">
        <f t="shared" si="79"/>
        <v>0.29719753041665153</v>
      </c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</row>
    <row r="240" spans="1:32" ht="20" customHeight="1" x14ac:dyDescent="0.15">
      <c r="A240" s="25">
        <v>38.434699999999999</v>
      </c>
      <c r="B240" s="4">
        <v>18.386600000000001</v>
      </c>
      <c r="C240" s="5">
        <f t="shared" si="72"/>
        <v>0.93307130580021169</v>
      </c>
      <c r="D240" s="5">
        <f t="shared" si="73"/>
        <v>0.54971358184144758</v>
      </c>
      <c r="E240" s="7"/>
      <c r="F240" s="7"/>
      <c r="G240" s="7"/>
      <c r="H240" s="7"/>
      <c r="I240" s="5">
        <v>37.358800000000002</v>
      </c>
      <c r="J240" s="5">
        <v>28.209</v>
      </c>
      <c r="K240" s="5">
        <f t="shared" si="76"/>
        <v>0.83745536304721602</v>
      </c>
      <c r="L240" s="5">
        <f t="shared" si="77"/>
        <v>0.34752131276794956</v>
      </c>
      <c r="M240" s="5">
        <v>37.358800000000002</v>
      </c>
      <c r="N240" s="5">
        <v>24.8858</v>
      </c>
      <c r="O240" s="5">
        <f t="shared" si="78"/>
        <v>0.73148133644523117</v>
      </c>
      <c r="P240" s="5">
        <f t="shared" si="79"/>
        <v>0.311082999051218</v>
      </c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</row>
    <row r="241" spans="1:32" ht="20" customHeight="1" x14ac:dyDescent="0.15">
      <c r="A241" s="25">
        <v>38.596899999999998</v>
      </c>
      <c r="B241" s="4">
        <v>17.4406</v>
      </c>
      <c r="C241" s="5">
        <f t="shared" si="72"/>
        <v>0.93700900183532554</v>
      </c>
      <c r="D241" s="5">
        <f t="shared" si="73"/>
        <v>0.52143053612217316</v>
      </c>
      <c r="E241" s="7"/>
      <c r="F241" s="7"/>
      <c r="G241" s="7"/>
      <c r="H241" s="7"/>
      <c r="I241" s="5">
        <v>37.516500000000001</v>
      </c>
      <c r="J241" s="5">
        <v>26.945399999999999</v>
      </c>
      <c r="K241" s="5">
        <f t="shared" si="76"/>
        <v>0.84099045279186901</v>
      </c>
      <c r="L241" s="5">
        <f t="shared" si="77"/>
        <v>0.33195436850145371</v>
      </c>
      <c r="M241" s="5">
        <v>37.516500000000001</v>
      </c>
      <c r="N241" s="5">
        <v>30.273</v>
      </c>
      <c r="O241" s="5">
        <f t="shared" si="78"/>
        <v>0.73456908569727919</v>
      </c>
      <c r="P241" s="5">
        <f t="shared" si="79"/>
        <v>0.37842527185292507</v>
      </c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</row>
    <row r="242" spans="1:32" ht="20" customHeight="1" x14ac:dyDescent="0.15">
      <c r="A242" s="25">
        <v>38.759</v>
      </c>
      <c r="B242" s="4">
        <v>17.164100000000001</v>
      </c>
      <c r="C242" s="5">
        <f t="shared" si="72"/>
        <v>0.94094427019100979</v>
      </c>
      <c r="D242" s="5">
        <f t="shared" si="73"/>
        <v>0.51316387423910836</v>
      </c>
      <c r="E242" s="7"/>
      <c r="F242" s="7"/>
      <c r="G242" s="7"/>
      <c r="H242" s="7"/>
      <c r="I242" s="5">
        <v>37.674100000000003</v>
      </c>
      <c r="J242" s="5">
        <v>24.066099999999999</v>
      </c>
      <c r="K242" s="5">
        <f t="shared" si="76"/>
        <v>0.84452330088164285</v>
      </c>
      <c r="L242" s="5">
        <f t="shared" si="77"/>
        <v>0.29648277731237371</v>
      </c>
      <c r="M242" s="5">
        <v>37.674100000000003</v>
      </c>
      <c r="N242" s="5">
        <v>27.870699999999999</v>
      </c>
      <c r="O242" s="5">
        <f t="shared" si="78"/>
        <v>0.73765487695994736</v>
      </c>
      <c r="P242" s="5">
        <f t="shared" si="79"/>
        <v>0.34839550834840677</v>
      </c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</row>
    <row r="243" spans="1:32" ht="20" customHeight="1" x14ac:dyDescent="0.15">
      <c r="A243" s="25">
        <v>38.921199999999999</v>
      </c>
      <c r="B243" s="4">
        <v>17.677199999999999</v>
      </c>
      <c r="C243" s="5">
        <f t="shared" si="72"/>
        <v>0.94488196622612375</v>
      </c>
      <c r="D243" s="5">
        <f t="shared" si="73"/>
        <v>0.52850428730312482</v>
      </c>
      <c r="E243" s="7"/>
      <c r="F243" s="7"/>
      <c r="G243" s="7"/>
      <c r="H243" s="7"/>
      <c r="I243" s="5">
        <v>37.831699999999998</v>
      </c>
      <c r="J243" s="5">
        <v>26.61</v>
      </c>
      <c r="K243" s="5">
        <f t="shared" si="76"/>
        <v>0.84805614897141657</v>
      </c>
      <c r="L243" s="5">
        <f t="shared" si="77"/>
        <v>0.3278224018134332</v>
      </c>
      <c r="M243" s="5">
        <v>37.831699999999998</v>
      </c>
      <c r="N243" s="5">
        <v>27.938300000000002</v>
      </c>
      <c r="O243" s="5">
        <f t="shared" si="78"/>
        <v>0.74074066822261553</v>
      </c>
      <c r="P243" s="5">
        <f t="shared" si="79"/>
        <v>0.34924053686811934</v>
      </c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</row>
    <row r="244" spans="1:32" ht="20" customHeight="1" x14ac:dyDescent="0.15">
      <c r="A244" s="25">
        <v>39.083399999999997</v>
      </c>
      <c r="B244" s="4">
        <v>21.771699999999999</v>
      </c>
      <c r="C244" s="5">
        <f t="shared" si="72"/>
        <v>0.9488196622612376</v>
      </c>
      <c r="D244" s="5">
        <f t="shared" si="73"/>
        <v>0.65091964744854636</v>
      </c>
      <c r="E244" s="7"/>
      <c r="F244" s="7"/>
      <c r="G244" s="7"/>
      <c r="H244" s="7"/>
      <c r="I244" s="5">
        <v>37.989400000000003</v>
      </c>
      <c r="J244" s="5">
        <v>24.953800000000001</v>
      </c>
      <c r="K244" s="5">
        <f t="shared" si="76"/>
        <v>0.85159123871606979</v>
      </c>
      <c r="L244" s="5">
        <f t="shared" si="77"/>
        <v>0.30741881436948704</v>
      </c>
      <c r="M244" s="5">
        <v>37.989400000000003</v>
      </c>
      <c r="N244" s="5">
        <v>30.404</v>
      </c>
      <c r="O244" s="5">
        <f t="shared" si="78"/>
        <v>0.74382841747466366</v>
      </c>
      <c r="P244" s="5">
        <f t="shared" si="79"/>
        <v>0.38006282712041534</v>
      </c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</row>
    <row r="245" spans="1:32" ht="20" customHeight="1" x14ac:dyDescent="0.15">
      <c r="A245" s="25">
        <v>39.2455</v>
      </c>
      <c r="B245" s="4">
        <v>20.718599999999999</v>
      </c>
      <c r="C245" s="5">
        <f t="shared" si="72"/>
        <v>0.95275493061692185</v>
      </c>
      <c r="D245" s="5">
        <f t="shared" si="73"/>
        <v>0.61943457826570514</v>
      </c>
      <c r="E245" s="7"/>
      <c r="F245" s="7"/>
      <c r="G245" s="7"/>
      <c r="H245" s="7"/>
      <c r="I245" s="5">
        <v>38.146999999999998</v>
      </c>
      <c r="J245" s="5">
        <v>21.557700000000001</v>
      </c>
      <c r="K245" s="5">
        <f t="shared" si="76"/>
        <v>0.8551240868058434</v>
      </c>
      <c r="L245" s="5">
        <f t="shared" si="77"/>
        <v>0.26558049573744641</v>
      </c>
      <c r="M245" s="5">
        <v>38.146999999999998</v>
      </c>
      <c r="N245" s="5">
        <v>31.750299999999999</v>
      </c>
      <c r="O245" s="5">
        <f t="shared" si="78"/>
        <v>0.74691420873733172</v>
      </c>
      <c r="P245" s="5">
        <f t="shared" si="79"/>
        <v>0.39689214510989745</v>
      </c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</row>
    <row r="246" spans="1:32" ht="20" customHeight="1" x14ac:dyDescent="0.15">
      <c r="A246" s="25">
        <v>39.407699999999998</v>
      </c>
      <c r="B246" s="4">
        <v>20.953299999999999</v>
      </c>
      <c r="C246" s="5">
        <f t="shared" si="72"/>
        <v>0.9566926266520358</v>
      </c>
      <c r="D246" s="5">
        <f t="shared" si="73"/>
        <v>0.62645152417512762</v>
      </c>
      <c r="E246" s="7"/>
      <c r="F246" s="7"/>
      <c r="G246" s="7"/>
      <c r="H246" s="7"/>
      <c r="I246" s="5">
        <v>38.304600000000001</v>
      </c>
      <c r="J246" s="5">
        <v>18.062100000000001</v>
      </c>
      <c r="K246" s="5">
        <f t="shared" si="76"/>
        <v>0.85865693489561734</v>
      </c>
      <c r="L246" s="5">
        <f t="shared" si="77"/>
        <v>0.22251638496033116</v>
      </c>
      <c r="M246" s="5">
        <v>38.304600000000001</v>
      </c>
      <c r="N246" s="5">
        <v>30.5</v>
      </c>
      <c r="O246" s="5">
        <f t="shared" si="78"/>
        <v>0.75</v>
      </c>
      <c r="P246" s="5">
        <f t="shared" si="79"/>
        <v>0.38126286762178224</v>
      </c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</row>
    <row r="247" spans="1:32" ht="20" customHeight="1" x14ac:dyDescent="0.15">
      <c r="A247" s="25">
        <v>39.569899999999997</v>
      </c>
      <c r="B247" s="4">
        <v>18.9604</v>
      </c>
      <c r="C247" s="5">
        <f t="shared" si="72"/>
        <v>0.96063032268714976</v>
      </c>
      <c r="D247" s="5">
        <f t="shared" si="73"/>
        <v>0.56686877384326528</v>
      </c>
      <c r="E247" s="7"/>
      <c r="F247" s="7"/>
      <c r="G247" s="7"/>
      <c r="H247" s="7"/>
      <c r="I247" s="5">
        <v>38.462299999999999</v>
      </c>
      <c r="J247" s="5">
        <v>19.716699999999999</v>
      </c>
      <c r="K247" s="5">
        <f t="shared" si="76"/>
        <v>0.86219202464027034</v>
      </c>
      <c r="L247" s="5">
        <f t="shared" si="77"/>
        <v>0.24290026117380378</v>
      </c>
      <c r="M247" s="5">
        <v>38.462299999999999</v>
      </c>
      <c r="N247" s="5">
        <v>29.3032</v>
      </c>
      <c r="O247" s="5">
        <f t="shared" si="78"/>
        <v>0.75308774925204802</v>
      </c>
      <c r="P247" s="5">
        <f t="shared" si="79"/>
        <v>0.36630236270474131</v>
      </c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</row>
    <row r="248" spans="1:32" ht="20" customHeight="1" x14ac:dyDescent="0.15">
      <c r="A248" s="25">
        <v>39.732100000000003</v>
      </c>
      <c r="B248" s="4">
        <v>23.463799999999999</v>
      </c>
      <c r="C248" s="5">
        <f t="shared" si="72"/>
        <v>0.96456801872226383</v>
      </c>
      <c r="D248" s="5">
        <f t="shared" si="73"/>
        <v>0.70150922637199675</v>
      </c>
      <c r="E248" s="7"/>
      <c r="F248" s="7"/>
      <c r="G248" s="7"/>
      <c r="H248" s="7"/>
      <c r="I248" s="5">
        <v>38.619900000000001</v>
      </c>
      <c r="J248" s="5">
        <v>20.162500000000001</v>
      </c>
      <c r="K248" s="5">
        <f t="shared" si="76"/>
        <v>0.86572487273004417</v>
      </c>
      <c r="L248" s="5">
        <f t="shared" si="77"/>
        <v>0.24839230276450011</v>
      </c>
      <c r="M248" s="5">
        <v>38.619900000000001</v>
      </c>
      <c r="N248" s="5">
        <v>30.576499999999999</v>
      </c>
      <c r="O248" s="5">
        <f t="shared" si="78"/>
        <v>0.7561735405147163</v>
      </c>
      <c r="P248" s="5">
        <f t="shared" si="79"/>
        <v>0.38221914989630901</v>
      </c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</row>
    <row r="249" spans="1:32" ht="20" customHeight="1" x14ac:dyDescent="0.15">
      <c r="A249" s="25">
        <v>39.894199999999998</v>
      </c>
      <c r="B249" s="4">
        <v>24.320799999999998</v>
      </c>
      <c r="C249" s="5">
        <f t="shared" si="72"/>
        <v>0.96850328707794786</v>
      </c>
      <c r="D249" s="5">
        <f t="shared" si="73"/>
        <v>0.7271313935827981</v>
      </c>
      <c r="E249" s="7"/>
      <c r="F249" s="7"/>
      <c r="G249" s="7"/>
      <c r="H249" s="7"/>
      <c r="I249" s="5">
        <v>38.777500000000003</v>
      </c>
      <c r="J249" s="5">
        <v>21.053000000000001</v>
      </c>
      <c r="K249" s="5">
        <f t="shared" si="76"/>
        <v>0.869257720819818</v>
      </c>
      <c r="L249" s="5">
        <f t="shared" si="77"/>
        <v>0.25936283447494213</v>
      </c>
      <c r="M249" s="5">
        <v>38.777500000000003</v>
      </c>
      <c r="N249" s="5">
        <v>31.456800000000001</v>
      </c>
      <c r="O249" s="5">
        <f t="shared" si="78"/>
        <v>0.75925933177738447</v>
      </c>
      <c r="P249" s="5">
        <f t="shared" si="79"/>
        <v>0.39322327128540591</v>
      </c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</row>
    <row r="250" spans="1:32" ht="20" customHeight="1" x14ac:dyDescent="0.15">
      <c r="A250" s="25">
        <v>40.056399999999996</v>
      </c>
      <c r="B250" s="4">
        <v>28.553000000000001</v>
      </c>
      <c r="C250" s="5">
        <f t="shared" si="72"/>
        <v>0.97244098311306182</v>
      </c>
      <c r="D250" s="5">
        <f t="shared" si="73"/>
        <v>0.85366364103851999</v>
      </c>
      <c r="E250" s="7"/>
      <c r="F250" s="7"/>
      <c r="G250" s="7"/>
      <c r="H250" s="7"/>
      <c r="I250" s="5">
        <v>38.935200000000002</v>
      </c>
      <c r="J250" s="5">
        <v>27.674399999999999</v>
      </c>
      <c r="K250" s="5">
        <f t="shared" si="76"/>
        <v>0.87279281056447111</v>
      </c>
      <c r="L250" s="5">
        <f t="shared" si="77"/>
        <v>0.34093529788597055</v>
      </c>
      <c r="M250" s="5">
        <v>38.935200000000002</v>
      </c>
      <c r="N250" s="5">
        <v>25.086099999999998</v>
      </c>
      <c r="O250" s="5">
        <f t="shared" si="78"/>
        <v>0.76234708102943249</v>
      </c>
      <c r="P250" s="5">
        <f t="shared" si="79"/>
        <v>0.31358683355563249</v>
      </c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</row>
    <row r="251" spans="1:32" ht="20" customHeight="1" x14ac:dyDescent="0.15">
      <c r="A251" s="25">
        <v>40.218600000000002</v>
      </c>
      <c r="B251" s="4">
        <v>33.447600000000001</v>
      </c>
      <c r="C251" s="5">
        <f t="shared" si="72"/>
        <v>0.97637867914817589</v>
      </c>
      <c r="D251" s="5">
        <f t="shared" si="73"/>
        <v>1</v>
      </c>
      <c r="E251" s="7"/>
      <c r="F251" s="7"/>
      <c r="G251" s="7"/>
      <c r="H251" s="7"/>
      <c r="I251" s="5">
        <v>39.092799999999997</v>
      </c>
      <c r="J251" s="5">
        <v>30.020900000000001</v>
      </c>
      <c r="K251" s="5">
        <f t="shared" si="76"/>
        <v>0.87632565865424472</v>
      </c>
      <c r="L251" s="5">
        <f t="shared" si="77"/>
        <v>0.36984304932735429</v>
      </c>
      <c r="M251" s="5">
        <v>39.092799999999997</v>
      </c>
      <c r="N251" s="5">
        <v>29.3278</v>
      </c>
      <c r="O251" s="5">
        <f t="shared" si="78"/>
        <v>0.76543287229210066</v>
      </c>
      <c r="P251" s="5">
        <f t="shared" si="79"/>
        <v>0.36660987308321658</v>
      </c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</row>
    <row r="252" spans="1:32" ht="20" customHeight="1" x14ac:dyDescent="0.15">
      <c r="A252" s="25">
        <v>40.380699999999997</v>
      </c>
      <c r="B252" s="4">
        <v>32.453600000000002</v>
      </c>
      <c r="C252" s="5">
        <f t="shared" si="72"/>
        <v>0.98031394750385992</v>
      </c>
      <c r="D252" s="5">
        <f t="shared" si="73"/>
        <v>0.97028187373683017</v>
      </c>
      <c r="E252" s="7"/>
      <c r="F252" s="7"/>
      <c r="G252" s="7"/>
      <c r="H252" s="7"/>
      <c r="I252" s="5">
        <v>39.250399999999999</v>
      </c>
      <c r="J252" s="5">
        <v>34.6342</v>
      </c>
      <c r="K252" s="5">
        <f t="shared" si="76"/>
        <v>0.87985850674401866</v>
      </c>
      <c r="L252" s="5">
        <f t="shared" si="77"/>
        <v>0.4266766865421574</v>
      </c>
      <c r="M252" s="5">
        <v>39.250399999999999</v>
      </c>
      <c r="N252" s="5">
        <v>24.589500000000001</v>
      </c>
      <c r="O252" s="5">
        <f t="shared" si="78"/>
        <v>0.76851866355476883</v>
      </c>
      <c r="P252" s="5">
        <f t="shared" si="79"/>
        <v>0.30737912404543655</v>
      </c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</row>
    <row r="253" spans="1:32" ht="20" customHeight="1" x14ac:dyDescent="0.15">
      <c r="A253" s="25">
        <v>40.542900000000003</v>
      </c>
      <c r="B253" s="4">
        <v>25.645199999999999</v>
      </c>
      <c r="C253" s="5">
        <f t="shared" si="72"/>
        <v>0.98425164353897399</v>
      </c>
      <c r="D253" s="5">
        <f t="shared" si="73"/>
        <v>0.76672765758978212</v>
      </c>
      <c r="E253" s="7"/>
      <c r="F253" s="7"/>
      <c r="G253" s="7"/>
      <c r="H253" s="7"/>
      <c r="I253" s="5">
        <v>39.408000000000001</v>
      </c>
      <c r="J253" s="5">
        <v>39.917900000000003</v>
      </c>
      <c r="K253" s="5">
        <f t="shared" si="76"/>
        <v>0.8833913548337925</v>
      </c>
      <c r="L253" s="5">
        <f t="shared" si="77"/>
        <v>0.4917693293253832</v>
      </c>
      <c r="M253" s="5">
        <v>39.408000000000001</v>
      </c>
      <c r="N253" s="5">
        <v>29.063099999999999</v>
      </c>
      <c r="O253" s="5">
        <f t="shared" si="78"/>
        <v>0.77160445481743711</v>
      </c>
      <c r="P253" s="5">
        <f t="shared" si="79"/>
        <v>0.36330101140913507</v>
      </c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</row>
    <row r="254" spans="1:32" ht="20" customHeight="1" x14ac:dyDescent="0.15">
      <c r="A254" s="25">
        <v>40.705100000000002</v>
      </c>
      <c r="B254" s="4">
        <v>25.4162</v>
      </c>
      <c r="C254" s="5">
        <f t="shared" si="72"/>
        <v>0.98818933957408794</v>
      </c>
      <c r="D254" s="5">
        <f t="shared" si="73"/>
        <v>0.75988112749494729</v>
      </c>
      <c r="E254" s="7"/>
      <c r="F254" s="7"/>
      <c r="G254" s="7"/>
      <c r="H254" s="7"/>
      <c r="I254" s="5">
        <v>39.5657</v>
      </c>
      <c r="J254" s="5">
        <v>33.051699999999997</v>
      </c>
      <c r="K254" s="5">
        <f t="shared" si="76"/>
        <v>0.88692644457844549</v>
      </c>
      <c r="L254" s="5">
        <f t="shared" si="77"/>
        <v>0.40718104765189966</v>
      </c>
      <c r="M254" s="5">
        <v>39.5657</v>
      </c>
      <c r="N254" s="5">
        <v>19.925899999999999</v>
      </c>
      <c r="O254" s="5">
        <f t="shared" si="78"/>
        <v>0.77469220406948514</v>
      </c>
      <c r="P254" s="5">
        <f t="shared" si="79"/>
        <v>0.24908215652278265</v>
      </c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</row>
    <row r="255" spans="1:32" ht="20" customHeight="1" x14ac:dyDescent="0.15">
      <c r="A255" s="25">
        <v>40.8673</v>
      </c>
      <c r="B255" s="4">
        <v>21.276299999999999</v>
      </c>
      <c r="C255" s="5">
        <f t="shared" si="72"/>
        <v>0.9921270356092019</v>
      </c>
      <c r="D255" s="5">
        <f t="shared" si="73"/>
        <v>0.6361084203350913</v>
      </c>
      <c r="E255" s="7"/>
      <c r="F255" s="7"/>
      <c r="G255" s="7"/>
      <c r="H255" s="7"/>
      <c r="I255" s="5">
        <v>39.723300000000002</v>
      </c>
      <c r="J255" s="5">
        <v>33.409599999999998</v>
      </c>
      <c r="K255" s="5">
        <f t="shared" si="76"/>
        <v>0.89045929266821933</v>
      </c>
      <c r="L255" s="5">
        <f t="shared" si="77"/>
        <v>0.4115902035184546</v>
      </c>
      <c r="M255" s="5">
        <v>39.723300000000002</v>
      </c>
      <c r="N255" s="5">
        <v>25.666699999999999</v>
      </c>
      <c r="O255" s="5">
        <f t="shared" si="78"/>
        <v>0.7777779953321533</v>
      </c>
      <c r="P255" s="5">
        <f t="shared" si="79"/>
        <v>0.32084457850452452</v>
      </c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</row>
    <row r="256" spans="1:32" ht="20" customHeight="1" x14ac:dyDescent="0.15">
      <c r="A256" s="25">
        <v>41.029400000000003</v>
      </c>
      <c r="B256" s="4">
        <v>19.6462</v>
      </c>
      <c r="C256" s="5">
        <f t="shared" si="72"/>
        <v>0.99606230396488604</v>
      </c>
      <c r="D256" s="5">
        <f t="shared" si="73"/>
        <v>0.58737248711417256</v>
      </c>
      <c r="E256" s="7"/>
      <c r="F256" s="7"/>
      <c r="G256" s="7"/>
      <c r="H256" s="7"/>
      <c r="I256" s="5">
        <v>39.880899999999997</v>
      </c>
      <c r="J256" s="5">
        <v>30.568100000000001</v>
      </c>
      <c r="K256" s="5">
        <f t="shared" si="76"/>
        <v>0.89399214075799305</v>
      </c>
      <c r="L256" s="5">
        <f t="shared" si="77"/>
        <v>0.37658429014931261</v>
      </c>
      <c r="M256" s="5">
        <v>39.880899999999997</v>
      </c>
      <c r="N256" s="5">
        <v>25.688300000000002</v>
      </c>
      <c r="O256" s="5">
        <f t="shared" si="78"/>
        <v>0.78086378659482147</v>
      </c>
      <c r="P256" s="5">
        <f t="shared" si="79"/>
        <v>0.32111458761733214</v>
      </c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</row>
    <row r="257" spans="1:32" ht="20" customHeight="1" x14ac:dyDescent="0.15">
      <c r="A257" s="25">
        <v>41.191600000000001</v>
      </c>
      <c r="B257" s="4">
        <v>26</v>
      </c>
      <c r="C257" s="5">
        <f t="shared" si="72"/>
        <v>1</v>
      </c>
      <c r="D257" s="5">
        <f t="shared" si="73"/>
        <v>0.77733529461007667</v>
      </c>
      <c r="E257" s="7"/>
      <c r="F257" s="7"/>
      <c r="G257" s="7"/>
      <c r="H257" s="7"/>
      <c r="I257" s="5">
        <v>40.038600000000002</v>
      </c>
      <c r="J257" s="5">
        <v>33.351599999999998</v>
      </c>
      <c r="K257" s="5">
        <f t="shared" si="76"/>
        <v>0.89752723050264627</v>
      </c>
      <c r="L257" s="5">
        <f t="shared" si="77"/>
        <v>0.410875671413788</v>
      </c>
      <c r="M257" s="5">
        <v>40.038600000000002</v>
      </c>
      <c r="N257" s="5">
        <v>24.2044</v>
      </c>
      <c r="O257" s="5">
        <f t="shared" si="78"/>
        <v>0.78395153584686961</v>
      </c>
      <c r="P257" s="5">
        <f t="shared" si="79"/>
        <v>0.30256521157589072</v>
      </c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</row>
    <row r="258" spans="1:32" ht="20" customHeight="1" x14ac:dyDescent="0.15">
      <c r="A258" s="26"/>
      <c r="B258" s="6"/>
      <c r="C258" s="7"/>
      <c r="D258" s="7"/>
      <c r="E258" s="7"/>
      <c r="F258" s="7"/>
      <c r="G258" s="7"/>
      <c r="H258" s="7"/>
      <c r="I258" s="5">
        <v>40.196199999999997</v>
      </c>
      <c r="J258" s="5">
        <v>36.734499999999997</v>
      </c>
      <c r="K258" s="5">
        <f t="shared" si="76"/>
        <v>0.90106007859241999</v>
      </c>
      <c r="L258" s="5">
        <f t="shared" si="77"/>
        <v>0.45255137239442172</v>
      </c>
      <c r="M258" s="5">
        <v>40.196199999999997</v>
      </c>
      <c r="N258" s="5">
        <v>21.564800000000002</v>
      </c>
      <c r="O258" s="5">
        <f t="shared" si="78"/>
        <v>0.78703732710953767</v>
      </c>
      <c r="P258" s="5">
        <f t="shared" si="79"/>
        <v>0.26956909795705608</v>
      </c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</row>
    <row r="259" spans="1:32" ht="20" customHeight="1" x14ac:dyDescent="0.15">
      <c r="A259" s="26"/>
      <c r="B259" s="6"/>
      <c r="C259" s="7"/>
      <c r="D259" s="7"/>
      <c r="E259" s="7"/>
      <c r="F259" s="7"/>
      <c r="G259" s="7"/>
      <c r="H259" s="7"/>
      <c r="I259" s="5">
        <v>40.3538</v>
      </c>
      <c r="J259" s="5">
        <v>37.139899999999997</v>
      </c>
      <c r="K259" s="5">
        <f t="shared" ref="K259:K286" si="80">I259/44.6099</f>
        <v>0.90459292668219382</v>
      </c>
      <c r="L259" s="5">
        <f t="shared" ref="L259:L286" si="81">J259/81.172</f>
        <v>0.45754570541566053</v>
      </c>
      <c r="M259" s="5">
        <v>40.3538</v>
      </c>
      <c r="N259" s="5">
        <v>27.373100000000001</v>
      </c>
      <c r="O259" s="5">
        <f t="shared" ref="O259:O327" si="82">M259/51.0728</f>
        <v>0.79012311837220595</v>
      </c>
      <c r="P259" s="5">
        <f t="shared" ref="P259:P327" si="83">N259/79.9973</f>
        <v>0.3421752984163216</v>
      </c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</row>
    <row r="260" spans="1:32" ht="20" customHeight="1" x14ac:dyDescent="0.15">
      <c r="A260" s="26"/>
      <c r="B260" s="6"/>
      <c r="C260" s="7"/>
      <c r="D260" s="7"/>
      <c r="E260" s="7"/>
      <c r="F260" s="7"/>
      <c r="G260" s="7"/>
      <c r="H260" s="7"/>
      <c r="I260" s="5">
        <v>40.511499999999998</v>
      </c>
      <c r="J260" s="5">
        <v>34.2575</v>
      </c>
      <c r="K260" s="5">
        <f t="shared" si="80"/>
        <v>0.90812801642684682</v>
      </c>
      <c r="L260" s="5">
        <f t="shared" si="81"/>
        <v>0.42203592371753806</v>
      </c>
      <c r="M260" s="5">
        <v>40.511499999999998</v>
      </c>
      <c r="N260" s="5">
        <v>31.185500000000001</v>
      </c>
      <c r="O260" s="5">
        <f t="shared" si="82"/>
        <v>0.79321086762425397</v>
      </c>
      <c r="P260" s="5">
        <f t="shared" si="83"/>
        <v>0.38983190682685542</v>
      </c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</row>
    <row r="261" spans="1:32" ht="20" customHeight="1" x14ac:dyDescent="0.15">
      <c r="A261" s="26"/>
      <c r="B261" s="6"/>
      <c r="C261" s="7"/>
      <c r="D261" s="7"/>
      <c r="E261" s="7"/>
      <c r="F261" s="7"/>
      <c r="G261" s="7"/>
      <c r="H261" s="7"/>
      <c r="I261" s="5">
        <v>40.6691</v>
      </c>
      <c r="J261" s="5">
        <v>37.562899999999999</v>
      </c>
      <c r="K261" s="5">
        <f t="shared" si="80"/>
        <v>0.91166086451662065</v>
      </c>
      <c r="L261" s="5">
        <f t="shared" si="81"/>
        <v>0.46275686197210864</v>
      </c>
      <c r="M261" s="5">
        <v>40.6691</v>
      </c>
      <c r="N261" s="5">
        <v>26.1111</v>
      </c>
      <c r="O261" s="5">
        <f t="shared" si="82"/>
        <v>0.79629665888692214</v>
      </c>
      <c r="P261" s="5">
        <f t="shared" si="83"/>
        <v>0.32639976599210224</v>
      </c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</row>
    <row r="262" spans="1:32" ht="20" customHeight="1" x14ac:dyDescent="0.15">
      <c r="A262" s="26"/>
      <c r="B262" s="6"/>
      <c r="C262" s="7"/>
      <c r="D262" s="7"/>
      <c r="E262" s="7"/>
      <c r="F262" s="7"/>
      <c r="G262" s="7"/>
      <c r="H262" s="7"/>
      <c r="I262" s="5">
        <v>40.826700000000002</v>
      </c>
      <c r="J262" s="5">
        <v>44.117899999999999</v>
      </c>
      <c r="K262" s="5">
        <f t="shared" si="80"/>
        <v>0.91519371260639448</v>
      </c>
      <c r="L262" s="5">
        <f t="shared" si="81"/>
        <v>0.54351130931848424</v>
      </c>
      <c r="M262" s="5">
        <v>40.826700000000002</v>
      </c>
      <c r="N262" s="5">
        <v>25.732500000000002</v>
      </c>
      <c r="O262" s="5">
        <f t="shared" si="82"/>
        <v>0.79938245014959042</v>
      </c>
      <c r="P262" s="5">
        <f t="shared" si="83"/>
        <v>0.32166710626483647</v>
      </c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</row>
    <row r="263" spans="1:32" ht="20" customHeight="1" x14ac:dyDescent="0.15">
      <c r="A263" s="26"/>
      <c r="B263" s="6"/>
      <c r="C263" s="7"/>
      <c r="D263" s="7"/>
      <c r="E263" s="7"/>
      <c r="F263" s="7"/>
      <c r="G263" s="7"/>
      <c r="H263" s="7"/>
      <c r="I263" s="5">
        <v>40.984400000000001</v>
      </c>
      <c r="J263" s="5">
        <v>39.636000000000003</v>
      </c>
      <c r="K263" s="5">
        <f t="shared" si="80"/>
        <v>0.91872880235104759</v>
      </c>
      <c r="L263" s="5">
        <f t="shared" si="81"/>
        <v>0.48829645690632245</v>
      </c>
      <c r="M263" s="5">
        <v>40.984400000000001</v>
      </c>
      <c r="N263" s="5">
        <v>24.2743</v>
      </c>
      <c r="O263" s="5">
        <f t="shared" si="82"/>
        <v>0.80247019940163844</v>
      </c>
      <c r="P263" s="5">
        <f t="shared" si="83"/>
        <v>0.30343899106594852</v>
      </c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</row>
    <row r="264" spans="1:32" ht="20" customHeight="1" x14ac:dyDescent="0.15">
      <c r="A264" s="26"/>
      <c r="B264" s="6"/>
      <c r="C264" s="7"/>
      <c r="D264" s="7"/>
      <c r="E264" s="7"/>
      <c r="F264" s="7"/>
      <c r="G264" s="7"/>
      <c r="H264" s="7"/>
      <c r="I264" s="5">
        <v>41.142000000000003</v>
      </c>
      <c r="J264" s="5">
        <v>35.226500000000001</v>
      </c>
      <c r="K264" s="5">
        <f t="shared" si="80"/>
        <v>0.92226165044082142</v>
      </c>
      <c r="L264" s="5">
        <f t="shared" si="81"/>
        <v>0.43397353767308927</v>
      </c>
      <c r="M264" s="5">
        <v>41.142000000000003</v>
      </c>
      <c r="N264" s="5">
        <v>23.472200000000001</v>
      </c>
      <c r="O264" s="5">
        <f t="shared" si="82"/>
        <v>0.80555599066430672</v>
      </c>
      <c r="P264" s="5">
        <f t="shared" si="83"/>
        <v>0.29341240266859009</v>
      </c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</row>
    <row r="265" spans="1:32" ht="20" customHeight="1" x14ac:dyDescent="0.15">
      <c r="A265" s="26"/>
      <c r="B265" s="6"/>
      <c r="C265" s="7"/>
      <c r="D265" s="7"/>
      <c r="E265" s="7"/>
      <c r="F265" s="7"/>
      <c r="G265" s="7"/>
      <c r="H265" s="7"/>
      <c r="I265" s="5">
        <v>41.299599999999998</v>
      </c>
      <c r="J265" s="5">
        <v>40.824599999999997</v>
      </c>
      <c r="K265" s="5">
        <f t="shared" si="80"/>
        <v>0.92579449853059514</v>
      </c>
      <c r="L265" s="5">
        <f t="shared" si="81"/>
        <v>0.50293943724436996</v>
      </c>
      <c r="M265" s="5">
        <v>41.299599999999998</v>
      </c>
      <c r="N265" s="5">
        <v>23.241399999999999</v>
      </c>
      <c r="O265" s="5">
        <f t="shared" si="82"/>
        <v>0.80864178192697478</v>
      </c>
      <c r="P265" s="5">
        <f t="shared" si="83"/>
        <v>0.29052730529655374</v>
      </c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</row>
    <row r="266" spans="1:32" ht="20" customHeight="1" x14ac:dyDescent="0.15">
      <c r="A266" s="26"/>
      <c r="B266" s="6"/>
      <c r="C266" s="7"/>
      <c r="D266" s="7"/>
      <c r="E266" s="7"/>
      <c r="F266" s="7"/>
      <c r="G266" s="7"/>
      <c r="H266" s="7"/>
      <c r="I266" s="5">
        <v>41.457299999999996</v>
      </c>
      <c r="J266" s="5">
        <v>46.412100000000002</v>
      </c>
      <c r="K266" s="5">
        <f t="shared" si="80"/>
        <v>0.92932958827524814</v>
      </c>
      <c r="L266" s="5">
        <f t="shared" si="81"/>
        <v>0.57177474991376342</v>
      </c>
      <c r="M266" s="5">
        <v>41.457299999999996</v>
      </c>
      <c r="N266" s="5">
        <v>21.873100000000001</v>
      </c>
      <c r="O266" s="5">
        <f t="shared" si="82"/>
        <v>0.8117295311790228</v>
      </c>
      <c r="P266" s="5">
        <f t="shared" si="83"/>
        <v>0.27342297802550841</v>
      </c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</row>
    <row r="267" spans="1:32" ht="20" customHeight="1" x14ac:dyDescent="0.15">
      <c r="A267" s="26"/>
      <c r="B267" s="6"/>
      <c r="C267" s="7"/>
      <c r="D267" s="7"/>
      <c r="E267" s="7"/>
      <c r="F267" s="7"/>
      <c r="G267" s="7"/>
      <c r="H267" s="7"/>
      <c r="I267" s="5">
        <v>41.614899999999999</v>
      </c>
      <c r="J267" s="5">
        <v>51.879600000000003</v>
      </c>
      <c r="K267" s="5">
        <f t="shared" si="80"/>
        <v>0.93286243636502197</v>
      </c>
      <c r="L267" s="5">
        <f t="shared" si="81"/>
        <v>0.63913172029763965</v>
      </c>
      <c r="M267" s="5">
        <v>41.614899999999999</v>
      </c>
      <c r="N267" s="5">
        <v>22.703700000000001</v>
      </c>
      <c r="O267" s="5">
        <f t="shared" si="82"/>
        <v>0.81481532244169108</v>
      </c>
      <c r="P267" s="5">
        <f t="shared" si="83"/>
        <v>0.2838058284467101</v>
      </c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</row>
    <row r="268" spans="1:32" ht="20" customHeight="1" x14ac:dyDescent="0.15">
      <c r="A268" s="26"/>
      <c r="B268" s="6"/>
      <c r="C268" s="7"/>
      <c r="D268" s="7"/>
      <c r="E268" s="7"/>
      <c r="F268" s="7"/>
      <c r="G268" s="7"/>
      <c r="H268" s="7"/>
      <c r="I268" s="5">
        <v>41.772500000000001</v>
      </c>
      <c r="J268" s="5">
        <v>49.448799999999999</v>
      </c>
      <c r="K268" s="5">
        <f t="shared" si="80"/>
        <v>0.93639528445479581</v>
      </c>
      <c r="L268" s="5">
        <f t="shared" si="81"/>
        <v>0.60918543340067999</v>
      </c>
      <c r="M268" s="5">
        <v>41.772500000000001</v>
      </c>
      <c r="N268" s="5">
        <v>25.032599999999999</v>
      </c>
      <c r="O268" s="5">
        <f t="shared" si="82"/>
        <v>0.81790111370435925</v>
      </c>
      <c r="P268" s="5">
        <f t="shared" si="83"/>
        <v>0.31291806098455821</v>
      </c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</row>
    <row r="269" spans="1:32" ht="20" customHeight="1" x14ac:dyDescent="0.15">
      <c r="A269" s="26"/>
      <c r="B269" s="6"/>
      <c r="C269" s="7"/>
      <c r="D269" s="7"/>
      <c r="E269" s="7"/>
      <c r="F269" s="7"/>
      <c r="G269" s="7"/>
      <c r="H269" s="7"/>
      <c r="I269" s="5">
        <v>41.930199999999999</v>
      </c>
      <c r="J269" s="5">
        <v>47.947600000000001</v>
      </c>
      <c r="K269" s="5">
        <f t="shared" si="80"/>
        <v>0.93993037419944891</v>
      </c>
      <c r="L269" s="5">
        <f t="shared" si="81"/>
        <v>0.59069137140886019</v>
      </c>
      <c r="M269" s="5">
        <v>41.930199999999999</v>
      </c>
      <c r="N269" s="5">
        <v>21.499300000000002</v>
      </c>
      <c r="O269" s="5">
        <f t="shared" si="82"/>
        <v>0.82098886295640727</v>
      </c>
      <c r="P269" s="5">
        <f t="shared" si="83"/>
        <v>0.26875032032331092</v>
      </c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</row>
    <row r="270" spans="1:32" ht="20" customHeight="1" x14ac:dyDescent="0.15">
      <c r="A270" s="26"/>
      <c r="B270" s="6"/>
      <c r="C270" s="7"/>
      <c r="D270" s="7"/>
      <c r="E270" s="7"/>
      <c r="F270" s="7"/>
      <c r="G270" s="7"/>
      <c r="H270" s="7"/>
      <c r="I270" s="5">
        <v>42.087800000000001</v>
      </c>
      <c r="J270" s="5">
        <v>48.2209</v>
      </c>
      <c r="K270" s="5">
        <f t="shared" si="80"/>
        <v>0.94346322228922275</v>
      </c>
      <c r="L270" s="5">
        <f t="shared" si="81"/>
        <v>0.59405829596412563</v>
      </c>
      <c r="M270" s="5">
        <v>42.087800000000001</v>
      </c>
      <c r="N270" s="5">
        <v>21.808599999999998</v>
      </c>
      <c r="O270" s="5">
        <f t="shared" si="82"/>
        <v>0.82407465421907555</v>
      </c>
      <c r="P270" s="5">
        <f t="shared" si="83"/>
        <v>0.27261670081365247</v>
      </c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</row>
    <row r="271" spans="1:32" ht="20" customHeight="1" x14ac:dyDescent="0.15">
      <c r="A271" s="26"/>
      <c r="B271" s="6"/>
      <c r="C271" s="7"/>
      <c r="D271" s="7"/>
      <c r="E271" s="7"/>
      <c r="F271" s="7"/>
      <c r="G271" s="7"/>
      <c r="H271" s="7"/>
      <c r="I271" s="5">
        <v>42.245399999999997</v>
      </c>
      <c r="J271" s="5">
        <v>47.142499999999998</v>
      </c>
      <c r="K271" s="5">
        <f t="shared" si="80"/>
        <v>0.94699607037899647</v>
      </c>
      <c r="L271" s="5">
        <f t="shared" si="81"/>
        <v>0.58077292662494451</v>
      </c>
      <c r="M271" s="5">
        <v>42.245399999999997</v>
      </c>
      <c r="N271" s="5">
        <v>20.9026</v>
      </c>
      <c r="O271" s="5">
        <f t="shared" si="82"/>
        <v>0.82716044548174361</v>
      </c>
      <c r="P271" s="5">
        <f t="shared" si="83"/>
        <v>0.26129131858200216</v>
      </c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</row>
    <row r="272" spans="1:32" ht="20" customHeight="1" x14ac:dyDescent="0.15">
      <c r="A272" s="26"/>
      <c r="B272" s="6"/>
      <c r="C272" s="7"/>
      <c r="D272" s="7"/>
      <c r="E272" s="7"/>
      <c r="F272" s="7"/>
      <c r="G272" s="7"/>
      <c r="H272" s="7"/>
      <c r="I272" s="5">
        <v>42.403100000000002</v>
      </c>
      <c r="J272" s="5">
        <v>52.148299999999999</v>
      </c>
      <c r="K272" s="5">
        <f t="shared" si="80"/>
        <v>0.95053116012364969</v>
      </c>
      <c r="L272" s="5">
        <f t="shared" si="81"/>
        <v>0.64244197506529344</v>
      </c>
      <c r="M272" s="5">
        <v>42.403100000000002</v>
      </c>
      <c r="N272" s="5">
        <v>35.117600000000003</v>
      </c>
      <c r="O272" s="5">
        <f t="shared" si="82"/>
        <v>0.83024819473379174</v>
      </c>
      <c r="P272" s="5">
        <f t="shared" si="83"/>
        <v>0.43898481573753123</v>
      </c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</row>
    <row r="273" spans="1:32" ht="20" customHeight="1" x14ac:dyDescent="0.15">
      <c r="A273" s="26"/>
      <c r="B273" s="6"/>
      <c r="C273" s="7"/>
      <c r="D273" s="7"/>
      <c r="E273" s="7"/>
      <c r="F273" s="7"/>
      <c r="G273" s="7"/>
      <c r="H273" s="7"/>
      <c r="I273" s="5">
        <v>42.560699999999997</v>
      </c>
      <c r="J273" s="5">
        <v>55.501600000000003</v>
      </c>
      <c r="K273" s="5">
        <f t="shared" si="80"/>
        <v>0.9540640082134233</v>
      </c>
      <c r="L273" s="5">
        <f t="shared" si="81"/>
        <v>0.68375301828216628</v>
      </c>
      <c r="M273" s="5">
        <v>42.560699999999997</v>
      </c>
      <c r="N273" s="5">
        <v>24.333300000000001</v>
      </c>
      <c r="O273" s="5">
        <f t="shared" si="82"/>
        <v>0.83333398599645991</v>
      </c>
      <c r="P273" s="5">
        <f t="shared" si="83"/>
        <v>0.30417651595741357</v>
      </c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</row>
    <row r="274" spans="1:32" ht="20" customHeight="1" x14ac:dyDescent="0.15">
      <c r="A274" s="26"/>
      <c r="B274" s="6"/>
      <c r="C274" s="7"/>
      <c r="D274" s="7"/>
      <c r="E274" s="7"/>
      <c r="F274" s="7"/>
      <c r="G274" s="7"/>
      <c r="H274" s="7"/>
      <c r="I274" s="5">
        <v>42.718299999999999</v>
      </c>
      <c r="J274" s="5">
        <v>54.350900000000003</v>
      </c>
      <c r="K274" s="5">
        <f t="shared" si="80"/>
        <v>0.95759685630319724</v>
      </c>
      <c r="L274" s="5">
        <f t="shared" si="81"/>
        <v>0.66957694771596121</v>
      </c>
      <c r="M274" s="5">
        <v>42.718299999999999</v>
      </c>
      <c r="N274" s="5">
        <v>28.5669</v>
      </c>
      <c r="O274" s="5">
        <f t="shared" si="82"/>
        <v>0.83641977725912808</v>
      </c>
      <c r="P274" s="5">
        <f t="shared" si="83"/>
        <v>0.35709830206769483</v>
      </c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</row>
    <row r="275" spans="1:32" ht="20" customHeight="1" x14ac:dyDescent="0.15">
      <c r="A275" s="26"/>
      <c r="B275" s="6"/>
      <c r="C275" s="7"/>
      <c r="D275" s="7"/>
      <c r="E275" s="7"/>
      <c r="F275" s="7"/>
      <c r="G275" s="7"/>
      <c r="H275" s="7"/>
      <c r="I275" s="5">
        <v>42.875999999999998</v>
      </c>
      <c r="J275" s="5">
        <v>53.2898</v>
      </c>
      <c r="K275" s="5">
        <f t="shared" si="80"/>
        <v>0.96113194604785024</v>
      </c>
      <c r="L275" s="5">
        <f t="shared" si="81"/>
        <v>0.65650470605627553</v>
      </c>
      <c r="M275" s="5">
        <v>42.875999999999998</v>
      </c>
      <c r="N275" s="5">
        <v>25.7668</v>
      </c>
      <c r="O275" s="5">
        <f t="shared" si="82"/>
        <v>0.83950752651117611</v>
      </c>
      <c r="P275" s="5">
        <f t="shared" si="83"/>
        <v>0.32209587073563734</v>
      </c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</row>
    <row r="276" spans="1:32" ht="20" customHeight="1" x14ac:dyDescent="0.15">
      <c r="A276" s="26"/>
      <c r="B276" s="6"/>
      <c r="C276" s="7"/>
      <c r="D276" s="7"/>
      <c r="E276" s="7"/>
      <c r="F276" s="7"/>
      <c r="G276" s="7"/>
      <c r="H276" s="7"/>
      <c r="I276" s="5">
        <v>43.0336</v>
      </c>
      <c r="J276" s="5">
        <v>56.270600000000002</v>
      </c>
      <c r="K276" s="5">
        <f t="shared" si="80"/>
        <v>0.96466479413762407</v>
      </c>
      <c r="L276" s="5">
        <f t="shared" si="81"/>
        <v>0.69322672842852218</v>
      </c>
      <c r="M276" s="5">
        <v>43.0336</v>
      </c>
      <c r="N276" s="5">
        <v>22.645099999999999</v>
      </c>
      <c r="O276" s="5">
        <f t="shared" si="82"/>
        <v>0.84259331777384439</v>
      </c>
      <c r="P276" s="5">
        <f t="shared" si="83"/>
        <v>0.28307330372400069</v>
      </c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</row>
    <row r="277" spans="1:32" ht="20" customHeight="1" x14ac:dyDescent="0.15">
      <c r="A277" s="26"/>
      <c r="B277" s="6"/>
      <c r="C277" s="7"/>
      <c r="D277" s="7"/>
      <c r="E277" s="7"/>
      <c r="F277" s="7"/>
      <c r="G277" s="7"/>
      <c r="H277" s="7"/>
      <c r="I277" s="5">
        <v>43.191200000000002</v>
      </c>
      <c r="J277" s="5">
        <v>59.9664</v>
      </c>
      <c r="K277" s="5">
        <f t="shared" si="80"/>
        <v>0.9681976422273979</v>
      </c>
      <c r="L277" s="5">
        <f t="shared" si="81"/>
        <v>0.73875720691864188</v>
      </c>
      <c r="M277" s="5">
        <v>43.191200000000002</v>
      </c>
      <c r="N277" s="5">
        <v>16.181100000000001</v>
      </c>
      <c r="O277" s="5">
        <f t="shared" si="82"/>
        <v>0.84567910903651267</v>
      </c>
      <c r="P277" s="5">
        <f t="shared" si="83"/>
        <v>0.20227057663196135</v>
      </c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</row>
    <row r="278" spans="1:32" ht="20" customHeight="1" x14ac:dyDescent="0.15">
      <c r="A278" s="26"/>
      <c r="B278" s="6"/>
      <c r="C278" s="7"/>
      <c r="D278" s="7"/>
      <c r="E278" s="7"/>
      <c r="F278" s="7"/>
      <c r="G278" s="7"/>
      <c r="H278" s="7"/>
      <c r="I278" s="5">
        <v>43.3489</v>
      </c>
      <c r="J278" s="5">
        <v>64.203800000000001</v>
      </c>
      <c r="K278" s="5">
        <f t="shared" si="80"/>
        <v>0.97173273197205101</v>
      </c>
      <c r="L278" s="5">
        <f t="shared" si="81"/>
        <v>0.79095993692406252</v>
      </c>
      <c r="M278" s="5">
        <v>43.3489</v>
      </c>
      <c r="N278" s="5">
        <v>28.545999999999999</v>
      </c>
      <c r="O278" s="5">
        <f t="shared" si="82"/>
        <v>0.84876685828856069</v>
      </c>
      <c r="P278" s="5">
        <f t="shared" si="83"/>
        <v>0.35683704325020971</v>
      </c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</row>
    <row r="279" spans="1:32" ht="20" customHeight="1" x14ac:dyDescent="0.15">
      <c r="A279" s="26"/>
      <c r="B279" s="6"/>
      <c r="C279" s="7"/>
      <c r="D279" s="7"/>
      <c r="E279" s="7"/>
      <c r="F279" s="7"/>
      <c r="G279" s="7"/>
      <c r="H279" s="7"/>
      <c r="I279" s="5">
        <v>43.506500000000003</v>
      </c>
      <c r="J279" s="5">
        <v>62.033900000000003</v>
      </c>
      <c r="K279" s="5">
        <f t="shared" si="80"/>
        <v>0.97526558006182484</v>
      </c>
      <c r="L279" s="5">
        <f t="shared" si="81"/>
        <v>0.7642278125461982</v>
      </c>
      <c r="M279" s="5">
        <v>43.506500000000003</v>
      </c>
      <c r="N279" s="5">
        <v>33.370399999999997</v>
      </c>
      <c r="O279" s="5">
        <f t="shared" si="82"/>
        <v>0.85185264955122886</v>
      </c>
      <c r="P279" s="5">
        <f t="shared" si="83"/>
        <v>0.41714407861265318</v>
      </c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</row>
    <row r="280" spans="1:32" ht="20" customHeight="1" x14ac:dyDescent="0.15">
      <c r="A280" s="26"/>
      <c r="B280" s="6"/>
      <c r="C280" s="7"/>
      <c r="D280" s="7"/>
      <c r="E280" s="7"/>
      <c r="F280" s="7"/>
      <c r="G280" s="7"/>
      <c r="H280" s="7"/>
      <c r="I280" s="5">
        <v>43.664099999999998</v>
      </c>
      <c r="J280" s="5">
        <v>65.698499999999996</v>
      </c>
      <c r="K280" s="5">
        <f t="shared" si="80"/>
        <v>0.97879842815159857</v>
      </c>
      <c r="L280" s="5">
        <f t="shared" si="81"/>
        <v>0.80937392204208347</v>
      </c>
      <c r="M280" s="5">
        <v>43.664099999999998</v>
      </c>
      <c r="N280" s="5">
        <v>29.844999999999999</v>
      </c>
      <c r="O280" s="5">
        <f t="shared" si="82"/>
        <v>0.85493844081389692</v>
      </c>
      <c r="P280" s="5">
        <f t="shared" si="83"/>
        <v>0.37307509128433086</v>
      </c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</row>
    <row r="281" spans="1:32" ht="20" customHeight="1" x14ac:dyDescent="0.15">
      <c r="A281" s="26"/>
      <c r="B281" s="6"/>
      <c r="C281" s="7"/>
      <c r="D281" s="7"/>
      <c r="E281" s="7"/>
      <c r="F281" s="7"/>
      <c r="G281" s="7"/>
      <c r="H281" s="7"/>
      <c r="I281" s="5">
        <v>43.8217</v>
      </c>
      <c r="J281" s="5">
        <v>81.171999999999997</v>
      </c>
      <c r="K281" s="5">
        <f t="shared" si="80"/>
        <v>0.9823312762413724</v>
      </c>
      <c r="L281" s="5">
        <f t="shared" si="81"/>
        <v>1</v>
      </c>
      <c r="M281" s="5">
        <v>43.8217</v>
      </c>
      <c r="N281" s="5">
        <v>27.797000000000001</v>
      </c>
      <c r="O281" s="5">
        <f t="shared" si="82"/>
        <v>0.8580242320765652</v>
      </c>
      <c r="P281" s="5">
        <f t="shared" si="83"/>
        <v>0.34747422725516991</v>
      </c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</row>
    <row r="282" spans="1:32" ht="20" customHeight="1" x14ac:dyDescent="0.15">
      <c r="A282" s="26"/>
      <c r="B282" s="6"/>
      <c r="C282" s="7"/>
      <c r="D282" s="7"/>
      <c r="E282" s="7"/>
      <c r="F282" s="7"/>
      <c r="G282" s="7"/>
      <c r="H282" s="7"/>
      <c r="I282" s="5">
        <v>43.979399999999998</v>
      </c>
      <c r="J282" s="5">
        <v>68.5886</v>
      </c>
      <c r="K282" s="5">
        <f t="shared" si="80"/>
        <v>0.98586636598602539</v>
      </c>
      <c r="L282" s="5">
        <f t="shared" si="81"/>
        <v>0.84497856403686</v>
      </c>
      <c r="M282" s="5">
        <v>43.979399999999998</v>
      </c>
      <c r="N282" s="5">
        <v>29.277799999999999</v>
      </c>
      <c r="O282" s="5">
        <f t="shared" si="82"/>
        <v>0.86111198132861322</v>
      </c>
      <c r="P282" s="5">
        <f t="shared" si="83"/>
        <v>0.36598485198875463</v>
      </c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</row>
    <row r="283" spans="1:32" ht="20" customHeight="1" x14ac:dyDescent="0.15">
      <c r="A283" s="26"/>
      <c r="B283" s="6"/>
      <c r="C283" s="7"/>
      <c r="D283" s="7"/>
      <c r="E283" s="7"/>
      <c r="F283" s="7"/>
      <c r="G283" s="7"/>
      <c r="H283" s="7"/>
      <c r="I283" s="5">
        <v>44.137</v>
      </c>
      <c r="J283" s="5">
        <v>61.4405</v>
      </c>
      <c r="K283" s="5">
        <f t="shared" si="80"/>
        <v>0.98939921407579923</v>
      </c>
      <c r="L283" s="5">
        <f t="shared" si="81"/>
        <v>0.75691740994431578</v>
      </c>
      <c r="M283" s="5">
        <v>44.137</v>
      </c>
      <c r="N283" s="5">
        <v>28.651599999999998</v>
      </c>
      <c r="O283" s="5">
        <f t="shared" si="82"/>
        <v>0.8641977725912815</v>
      </c>
      <c r="P283" s="5">
        <f t="shared" si="83"/>
        <v>0.35815708780171329</v>
      </c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</row>
    <row r="284" spans="1:32" ht="20" customHeight="1" x14ac:dyDescent="0.15">
      <c r="A284" s="26"/>
      <c r="B284" s="6"/>
      <c r="C284" s="7"/>
      <c r="D284" s="7"/>
      <c r="E284" s="7"/>
      <c r="F284" s="7"/>
      <c r="G284" s="7"/>
      <c r="H284" s="7"/>
      <c r="I284" s="5">
        <v>44.294600000000003</v>
      </c>
      <c r="J284" s="5">
        <v>64.265699999999995</v>
      </c>
      <c r="K284" s="5">
        <f t="shared" si="80"/>
        <v>0.99293206216557306</v>
      </c>
      <c r="L284" s="5">
        <f t="shared" si="81"/>
        <v>0.7917225151530084</v>
      </c>
      <c r="M284" s="5">
        <v>44.294600000000003</v>
      </c>
      <c r="N284" s="5">
        <v>36.369999999999997</v>
      </c>
      <c r="O284" s="5">
        <f t="shared" si="82"/>
        <v>0.86728356385394967</v>
      </c>
      <c r="P284" s="5">
        <f t="shared" si="83"/>
        <v>0.45464034411161375</v>
      </c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</row>
    <row r="285" spans="1:32" ht="20" customHeight="1" x14ac:dyDescent="0.15">
      <c r="A285" s="26"/>
      <c r="B285" s="6"/>
      <c r="C285" s="7"/>
      <c r="D285" s="7"/>
      <c r="E285" s="7"/>
      <c r="F285" s="7"/>
      <c r="G285" s="7"/>
      <c r="H285" s="7"/>
      <c r="I285" s="5">
        <v>44.452300000000001</v>
      </c>
      <c r="J285" s="5">
        <v>67.913600000000002</v>
      </c>
      <c r="K285" s="5">
        <f t="shared" si="80"/>
        <v>0.99646715191022617</v>
      </c>
      <c r="L285" s="5">
        <f t="shared" si="81"/>
        <v>0.83666288868082594</v>
      </c>
      <c r="M285" s="5">
        <v>44.452300000000001</v>
      </c>
      <c r="N285" s="5">
        <v>29.7531</v>
      </c>
      <c r="O285" s="5">
        <f t="shared" si="82"/>
        <v>0.87037131310599769</v>
      </c>
      <c r="P285" s="5">
        <f t="shared" si="83"/>
        <v>0.37192630251270981</v>
      </c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</row>
    <row r="286" spans="1:32" ht="20" customHeight="1" x14ac:dyDescent="0.15">
      <c r="A286" s="26"/>
      <c r="B286" s="6"/>
      <c r="C286" s="7"/>
      <c r="D286" s="7"/>
      <c r="E286" s="7"/>
      <c r="F286" s="7"/>
      <c r="G286" s="7"/>
      <c r="H286" s="7"/>
      <c r="I286" s="5">
        <v>44.609900000000003</v>
      </c>
      <c r="J286" s="5">
        <v>61</v>
      </c>
      <c r="K286" s="5">
        <f t="shared" si="80"/>
        <v>1</v>
      </c>
      <c r="L286" s="5">
        <f t="shared" si="81"/>
        <v>0.75149066180456314</v>
      </c>
      <c r="M286" s="5">
        <v>44.609900000000003</v>
      </c>
      <c r="N286" s="5">
        <v>23.856999999999999</v>
      </c>
      <c r="O286" s="5">
        <f t="shared" si="82"/>
        <v>0.87345710436866597</v>
      </c>
      <c r="P286" s="5">
        <f t="shared" si="83"/>
        <v>0.29822256501156913</v>
      </c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</row>
    <row r="287" spans="1:32" ht="20" customHeight="1" x14ac:dyDescent="0.15">
      <c r="A287" s="26"/>
      <c r="B287" s="6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5">
        <v>44.767499999999998</v>
      </c>
      <c r="N287" s="5">
        <v>21.086400000000001</v>
      </c>
      <c r="O287" s="5">
        <f t="shared" si="82"/>
        <v>0.87654289563133403</v>
      </c>
      <c r="P287" s="5">
        <f t="shared" si="83"/>
        <v>0.26358889612524428</v>
      </c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</row>
    <row r="288" spans="1:32" ht="20" customHeight="1" x14ac:dyDescent="0.15">
      <c r="A288" s="26"/>
      <c r="B288" s="6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5">
        <v>44.925199999999997</v>
      </c>
      <c r="N288" s="5">
        <v>14.166700000000001</v>
      </c>
      <c r="O288" s="5">
        <f t="shared" si="82"/>
        <v>0.87963064488338205</v>
      </c>
      <c r="P288" s="5">
        <f t="shared" si="83"/>
        <v>0.17708972677827878</v>
      </c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</row>
    <row r="289" spans="1:32" ht="20" customHeight="1" x14ac:dyDescent="0.15">
      <c r="A289" s="26"/>
      <c r="B289" s="6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5">
        <v>45.082799999999999</v>
      </c>
      <c r="N289" s="5">
        <v>15.0754</v>
      </c>
      <c r="O289" s="5">
        <f t="shared" si="82"/>
        <v>0.88271643614605033</v>
      </c>
      <c r="P289" s="5">
        <f t="shared" si="83"/>
        <v>0.18844886014903003</v>
      </c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</row>
    <row r="290" spans="1:32" ht="20" customHeight="1" x14ac:dyDescent="0.15">
      <c r="A290" s="26"/>
      <c r="B290" s="6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5">
        <v>45.240400000000001</v>
      </c>
      <c r="N290" s="5">
        <v>18.979800000000001</v>
      </c>
      <c r="O290" s="5">
        <f t="shared" si="82"/>
        <v>0.8858022274087185</v>
      </c>
      <c r="P290" s="5">
        <f t="shared" si="83"/>
        <v>0.23725550737337386</v>
      </c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</row>
    <row r="291" spans="1:32" ht="20" customHeight="1" x14ac:dyDescent="0.15">
      <c r="A291" s="26"/>
      <c r="B291" s="6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5">
        <v>45.398099999999999</v>
      </c>
      <c r="N291" s="5">
        <v>20.8889</v>
      </c>
      <c r="O291" s="5">
        <f t="shared" si="82"/>
        <v>0.88888997666076652</v>
      </c>
      <c r="P291" s="5">
        <f t="shared" si="83"/>
        <v>0.26112006280211958</v>
      </c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</row>
    <row r="292" spans="1:32" ht="20" customHeight="1" x14ac:dyDescent="0.15">
      <c r="A292" s="26"/>
      <c r="B292" s="6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5">
        <v>45.555700000000002</v>
      </c>
      <c r="N292" s="5">
        <v>20.745899999999999</v>
      </c>
      <c r="O292" s="5">
        <f t="shared" si="82"/>
        <v>0.8919757679234348</v>
      </c>
      <c r="P292" s="5">
        <f t="shared" si="83"/>
        <v>0.25933250247195844</v>
      </c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</row>
    <row r="293" spans="1:32" ht="20" customHeight="1" x14ac:dyDescent="0.15">
      <c r="A293" s="26"/>
      <c r="B293" s="6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5">
        <v>45.713299999999997</v>
      </c>
      <c r="N293" s="5">
        <v>27.016500000000001</v>
      </c>
      <c r="O293" s="5">
        <f t="shared" si="82"/>
        <v>0.89506155918610286</v>
      </c>
      <c r="P293" s="5">
        <f t="shared" si="83"/>
        <v>0.33771764797061904</v>
      </c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</row>
    <row r="294" spans="1:32" ht="20" customHeight="1" x14ac:dyDescent="0.15">
      <c r="A294" s="26"/>
      <c r="B294" s="6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5">
        <v>45.871000000000002</v>
      </c>
      <c r="N294" s="5">
        <v>20.3796</v>
      </c>
      <c r="O294" s="5">
        <f t="shared" si="82"/>
        <v>0.89814930843815111</v>
      </c>
      <c r="P294" s="5">
        <f t="shared" si="83"/>
        <v>0.25475359793393026</v>
      </c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</row>
    <row r="295" spans="1:32" ht="20" customHeight="1" x14ac:dyDescent="0.15">
      <c r="A295" s="26"/>
      <c r="B295" s="6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5">
        <v>46.028599999999997</v>
      </c>
      <c r="N295" s="5">
        <v>22.473299999999998</v>
      </c>
      <c r="O295" s="5">
        <f t="shared" si="82"/>
        <v>0.90123509970081916</v>
      </c>
      <c r="P295" s="5">
        <f t="shared" si="83"/>
        <v>0.28092573124342946</v>
      </c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</row>
    <row r="296" spans="1:32" ht="20" customHeight="1" x14ac:dyDescent="0.15">
      <c r="A296" s="26"/>
      <c r="B296" s="6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5">
        <v>46.186199999999999</v>
      </c>
      <c r="N296" s="5">
        <v>18.2195</v>
      </c>
      <c r="O296" s="5">
        <f t="shared" si="82"/>
        <v>0.90432089096348733</v>
      </c>
      <c r="P296" s="5">
        <f t="shared" si="83"/>
        <v>0.22775143661098562</v>
      </c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</row>
    <row r="297" spans="1:32" ht="20" customHeight="1" x14ac:dyDescent="0.15">
      <c r="A297" s="26"/>
      <c r="B297" s="6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5">
        <v>46.343899999999998</v>
      </c>
      <c r="N297" s="5">
        <v>18.901199999999999</v>
      </c>
      <c r="O297" s="5">
        <f t="shared" si="82"/>
        <v>0.90740864021553547</v>
      </c>
      <c r="P297" s="5">
        <f t="shared" si="83"/>
        <v>0.23627297421287968</v>
      </c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</row>
    <row r="298" spans="1:32" ht="20" customHeight="1" x14ac:dyDescent="0.15">
      <c r="A298" s="26"/>
      <c r="B298" s="6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5">
        <v>46.5015</v>
      </c>
      <c r="N298" s="5">
        <v>18.552499999999998</v>
      </c>
      <c r="O298" s="5">
        <f t="shared" si="82"/>
        <v>0.91049443147820364</v>
      </c>
      <c r="P298" s="5">
        <f t="shared" si="83"/>
        <v>0.23191407710010212</v>
      </c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</row>
    <row r="299" spans="1:32" ht="20" customHeight="1" x14ac:dyDescent="0.15">
      <c r="A299" s="26"/>
      <c r="B299" s="6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5">
        <v>46.659100000000002</v>
      </c>
      <c r="N299" s="5">
        <v>20.334700000000002</v>
      </c>
      <c r="O299" s="5">
        <f t="shared" si="82"/>
        <v>0.91358022274087192</v>
      </c>
      <c r="P299" s="5">
        <f t="shared" si="83"/>
        <v>0.2541923289911035</v>
      </c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</row>
    <row r="300" spans="1:32" ht="20" customHeight="1" x14ac:dyDescent="0.15">
      <c r="A300" s="26"/>
      <c r="B300" s="6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5">
        <v>46.816800000000001</v>
      </c>
      <c r="N300" s="5">
        <v>20.833300000000001</v>
      </c>
      <c r="O300" s="5">
        <f t="shared" si="82"/>
        <v>0.91666797199291994</v>
      </c>
      <c r="P300" s="5">
        <f t="shared" si="83"/>
        <v>0.26042503934507794</v>
      </c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</row>
    <row r="301" spans="1:32" ht="20" customHeight="1" x14ac:dyDescent="0.15">
      <c r="A301" s="26"/>
      <c r="B301" s="6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5">
        <v>46.974400000000003</v>
      </c>
      <c r="N301" s="5">
        <v>19.126200000000001</v>
      </c>
      <c r="O301" s="5">
        <f t="shared" si="82"/>
        <v>0.91975376325558811</v>
      </c>
      <c r="P301" s="5">
        <f t="shared" si="83"/>
        <v>0.23908556913795842</v>
      </c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</row>
    <row r="302" spans="1:32" ht="20" customHeight="1" x14ac:dyDescent="0.15">
      <c r="A302" s="26"/>
      <c r="B302" s="6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5">
        <v>47.131999999999998</v>
      </c>
      <c r="N302" s="5">
        <v>20.259899999999998</v>
      </c>
      <c r="O302" s="5">
        <f t="shared" si="82"/>
        <v>0.92283955451825628</v>
      </c>
      <c r="P302" s="5">
        <f t="shared" si="83"/>
        <v>0.25325729743378839</v>
      </c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</row>
    <row r="303" spans="1:32" ht="20" customHeight="1" x14ac:dyDescent="0.15">
      <c r="A303" s="26"/>
      <c r="B303" s="6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5">
        <v>47.289700000000003</v>
      </c>
      <c r="N303" s="5">
        <v>19.913599999999999</v>
      </c>
      <c r="O303" s="5">
        <f t="shared" si="82"/>
        <v>0.92592730377030441</v>
      </c>
      <c r="P303" s="5">
        <f t="shared" si="83"/>
        <v>0.24892840133354502</v>
      </c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</row>
    <row r="304" spans="1:32" ht="20" customHeight="1" x14ac:dyDescent="0.15">
      <c r="A304" s="26"/>
      <c r="B304" s="6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5">
        <v>47.447299999999998</v>
      </c>
      <c r="N304" s="5">
        <v>18.547999999999998</v>
      </c>
      <c r="O304" s="5">
        <f t="shared" si="82"/>
        <v>0.92901309503297247</v>
      </c>
      <c r="P304" s="5">
        <f t="shared" si="83"/>
        <v>0.23185782520160053</v>
      </c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</row>
    <row r="305" spans="1:32" ht="20" customHeight="1" x14ac:dyDescent="0.15">
      <c r="A305" s="26"/>
      <c r="B305" s="6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5">
        <v>47.604900000000001</v>
      </c>
      <c r="N305" s="5">
        <v>12.6571</v>
      </c>
      <c r="O305" s="5">
        <f t="shared" si="82"/>
        <v>0.93209888629564075</v>
      </c>
      <c r="P305" s="5">
        <f t="shared" si="83"/>
        <v>0.15821908989428393</v>
      </c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</row>
    <row r="306" spans="1:32" ht="20" customHeight="1" x14ac:dyDescent="0.15">
      <c r="A306" s="26"/>
      <c r="B306" s="6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5">
        <v>47.762599999999999</v>
      </c>
      <c r="N306" s="5">
        <v>15.9259</v>
      </c>
      <c r="O306" s="5">
        <f t="shared" si="82"/>
        <v>0.93518663554768877</v>
      </c>
      <c r="P306" s="5">
        <f t="shared" si="83"/>
        <v>0.19908046896582762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</row>
    <row r="307" spans="1:32" ht="20" customHeight="1" x14ac:dyDescent="0.15">
      <c r="A307" s="26"/>
      <c r="B307" s="6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5">
        <v>47.920200000000001</v>
      </c>
      <c r="N307" s="5">
        <v>20.677600000000002</v>
      </c>
      <c r="O307" s="5">
        <f t="shared" si="82"/>
        <v>0.93827242681035694</v>
      </c>
      <c r="P307" s="5">
        <f t="shared" si="83"/>
        <v>0.25847872365692348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</row>
    <row r="308" spans="1:32" ht="20" customHeight="1" x14ac:dyDescent="0.15">
      <c r="A308" s="26"/>
      <c r="B308" s="6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5">
        <v>48.077800000000003</v>
      </c>
      <c r="N308" s="5">
        <v>26.586400000000001</v>
      </c>
      <c r="O308" s="5">
        <f t="shared" si="82"/>
        <v>0.94135821807302522</v>
      </c>
      <c r="P308" s="5">
        <f t="shared" si="83"/>
        <v>0.33234121651605747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</row>
    <row r="309" spans="1:32" ht="20" customHeight="1" x14ac:dyDescent="0.15">
      <c r="A309" s="26"/>
      <c r="B309" s="6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5">
        <v>48.235399999999998</v>
      </c>
      <c r="N309" s="5">
        <v>22.1111</v>
      </c>
      <c r="O309" s="5">
        <f t="shared" si="82"/>
        <v>0.94444400933569328</v>
      </c>
      <c r="P309" s="5">
        <f t="shared" si="83"/>
        <v>0.27639807843514719</v>
      </c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</row>
    <row r="310" spans="1:32" ht="20" customHeight="1" x14ac:dyDescent="0.15">
      <c r="A310" s="26"/>
      <c r="B310" s="6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5">
        <v>48.393099999999997</v>
      </c>
      <c r="N310" s="5">
        <v>26.263000000000002</v>
      </c>
      <c r="O310" s="5">
        <f t="shared" si="82"/>
        <v>0.9475317585877413</v>
      </c>
      <c r="P310" s="5">
        <f t="shared" si="83"/>
        <v>0.32829858007707763</v>
      </c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</row>
    <row r="311" spans="1:32" ht="20" customHeight="1" x14ac:dyDescent="0.15">
      <c r="A311" s="26"/>
      <c r="B311" s="6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5">
        <v>48.550699999999999</v>
      </c>
      <c r="N311" s="5">
        <v>41.836799999999997</v>
      </c>
      <c r="O311" s="5">
        <f t="shared" si="82"/>
        <v>0.95061754985040958</v>
      </c>
      <c r="P311" s="5">
        <f t="shared" si="83"/>
        <v>0.52297765049570422</v>
      </c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</row>
    <row r="312" spans="1:32" ht="20" customHeight="1" x14ac:dyDescent="0.15">
      <c r="A312" s="26"/>
      <c r="B312" s="6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5">
        <v>48.708300000000001</v>
      </c>
      <c r="N312" s="5">
        <v>39.657400000000003</v>
      </c>
      <c r="O312" s="5">
        <f t="shared" si="82"/>
        <v>0.95370334111307786</v>
      </c>
      <c r="P312" s="5">
        <f t="shared" si="83"/>
        <v>0.49573423103029735</v>
      </c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</row>
    <row r="313" spans="1:32" ht="20" customHeight="1" x14ac:dyDescent="0.15">
      <c r="A313" s="26"/>
      <c r="B313" s="6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5">
        <v>48.866</v>
      </c>
      <c r="N313" s="5">
        <v>45.048000000000002</v>
      </c>
      <c r="O313" s="5">
        <f t="shared" si="82"/>
        <v>0.95679109036512588</v>
      </c>
      <c r="P313" s="5">
        <f t="shared" si="83"/>
        <v>0.56311900526642777</v>
      </c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</row>
    <row r="314" spans="1:32" ht="20" customHeight="1" x14ac:dyDescent="0.15">
      <c r="A314" s="26"/>
      <c r="B314" s="6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5">
        <v>49.023600000000002</v>
      </c>
      <c r="N314" s="5">
        <v>50.170099999999998</v>
      </c>
      <c r="O314" s="5">
        <f t="shared" si="82"/>
        <v>0.95987688162779405</v>
      </c>
      <c r="P314" s="5">
        <f t="shared" si="83"/>
        <v>0.62714741622529757</v>
      </c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</row>
    <row r="315" spans="1:32" ht="20" customHeight="1" x14ac:dyDescent="0.15">
      <c r="A315" s="26"/>
      <c r="B315" s="6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5">
        <v>49.181199999999997</v>
      </c>
      <c r="N315" s="5">
        <v>46.975299999999997</v>
      </c>
      <c r="O315" s="5">
        <f t="shared" si="82"/>
        <v>0.96296267289046211</v>
      </c>
      <c r="P315" s="5">
        <f t="shared" si="83"/>
        <v>0.58721106837355763</v>
      </c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</row>
    <row r="316" spans="1:32" ht="20" customHeight="1" x14ac:dyDescent="0.15">
      <c r="A316" s="26"/>
      <c r="B316" s="6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5">
        <v>49.338900000000002</v>
      </c>
      <c r="N316" s="5">
        <v>49.689300000000003</v>
      </c>
      <c r="O316" s="5">
        <f t="shared" si="82"/>
        <v>0.96605042214251036</v>
      </c>
      <c r="P316" s="5">
        <f t="shared" si="83"/>
        <v>0.62113721338095162</v>
      </c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</row>
    <row r="317" spans="1:32" ht="20" customHeight="1" x14ac:dyDescent="0.15">
      <c r="A317" s="26"/>
      <c r="B317" s="6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5">
        <v>49.496499999999997</v>
      </c>
      <c r="N317" s="5">
        <v>54.112499999999997</v>
      </c>
      <c r="O317" s="5">
        <f t="shared" si="82"/>
        <v>0.96913621340517841</v>
      </c>
      <c r="P317" s="5">
        <f t="shared" si="83"/>
        <v>0.67642907948143249</v>
      </c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</row>
    <row r="318" spans="1:32" ht="20" customHeight="1" x14ac:dyDescent="0.15">
      <c r="A318" s="26"/>
      <c r="B318" s="6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5">
        <v>49.6541</v>
      </c>
      <c r="N318" s="5">
        <v>55.277799999999999</v>
      </c>
      <c r="O318" s="5">
        <f t="shared" si="82"/>
        <v>0.9722220046678467</v>
      </c>
      <c r="P318" s="5">
        <f t="shared" si="83"/>
        <v>0.6909958211089624</v>
      </c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</row>
    <row r="319" spans="1:32" ht="20" customHeight="1" x14ac:dyDescent="0.15">
      <c r="A319" s="26"/>
      <c r="B319" s="6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5">
        <v>49.811799999999998</v>
      </c>
      <c r="N319" s="5">
        <v>58.770899999999997</v>
      </c>
      <c r="O319" s="5">
        <f t="shared" si="82"/>
        <v>0.97530975391989472</v>
      </c>
      <c r="P319" s="5">
        <f t="shared" si="83"/>
        <v>0.7346610448102624</v>
      </c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</row>
    <row r="320" spans="1:32" ht="20" customHeight="1" x14ac:dyDescent="0.15">
      <c r="A320" s="26"/>
      <c r="B320" s="6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5">
        <v>49.9694</v>
      </c>
      <c r="N320" s="5">
        <v>64.848399999999998</v>
      </c>
      <c r="O320" s="5">
        <f t="shared" si="82"/>
        <v>0.97839554518256289</v>
      </c>
      <c r="P320" s="5">
        <f t="shared" si="83"/>
        <v>0.81063235884211093</v>
      </c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</row>
    <row r="321" spans="1:32" ht="20" customHeight="1" x14ac:dyDescent="0.15">
      <c r="A321" s="26"/>
      <c r="B321" s="6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5">
        <v>50.127000000000002</v>
      </c>
      <c r="N321" s="5">
        <v>67.987700000000004</v>
      </c>
      <c r="O321" s="5">
        <f t="shared" si="82"/>
        <v>0.98148133644523117</v>
      </c>
      <c r="P321" s="5">
        <f t="shared" si="83"/>
        <v>0.84987493327899821</v>
      </c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</row>
    <row r="322" spans="1:32" ht="20" customHeight="1" x14ac:dyDescent="0.15">
      <c r="A322" s="26"/>
      <c r="B322" s="6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5">
        <v>50.284700000000001</v>
      </c>
      <c r="N322" s="5">
        <v>66.716399999999993</v>
      </c>
      <c r="O322" s="5">
        <f t="shared" si="82"/>
        <v>0.98456908569727919</v>
      </c>
      <c r="P322" s="5">
        <f t="shared" si="83"/>
        <v>0.8339831469312089</v>
      </c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</row>
    <row r="323" spans="1:32" ht="20" customHeight="1" x14ac:dyDescent="0.15">
      <c r="A323" s="26"/>
      <c r="B323" s="6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5">
        <v>50.442300000000003</v>
      </c>
      <c r="N323" s="5">
        <v>67.056200000000004</v>
      </c>
      <c r="O323" s="5">
        <f t="shared" si="82"/>
        <v>0.98765487695994736</v>
      </c>
      <c r="P323" s="5">
        <f t="shared" si="83"/>
        <v>0.83823079028917236</v>
      </c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</row>
    <row r="324" spans="1:32" ht="20" customHeight="1" x14ac:dyDescent="0.15">
      <c r="A324" s="26"/>
      <c r="B324" s="6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5">
        <v>50.599899999999998</v>
      </c>
      <c r="N324" s="5">
        <v>72.354900000000001</v>
      </c>
      <c r="O324" s="5">
        <f t="shared" si="82"/>
        <v>0.99074066822261553</v>
      </c>
      <c r="P324" s="5">
        <f t="shared" si="83"/>
        <v>0.90446677575368173</v>
      </c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</row>
    <row r="325" spans="1:32" ht="20" customHeight="1" x14ac:dyDescent="0.15">
      <c r="A325" s="26"/>
      <c r="B325" s="6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5">
        <v>50.757599999999996</v>
      </c>
      <c r="N325" s="5">
        <v>79.997299999999996</v>
      </c>
      <c r="O325" s="5">
        <f t="shared" si="82"/>
        <v>0.99382841747466355</v>
      </c>
      <c r="P325" s="5">
        <f t="shared" si="83"/>
        <v>1</v>
      </c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</row>
    <row r="326" spans="1:32" ht="20" customHeight="1" x14ac:dyDescent="0.15">
      <c r="A326" s="26"/>
      <c r="B326" s="6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5">
        <v>50.915199999999999</v>
      </c>
      <c r="N326" s="5">
        <v>69.202299999999994</v>
      </c>
      <c r="O326" s="5">
        <f t="shared" si="82"/>
        <v>0.99691420873733172</v>
      </c>
      <c r="P326" s="5">
        <f t="shared" si="83"/>
        <v>0.86505794570566752</v>
      </c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</row>
    <row r="327" spans="1:32" ht="20" customHeight="1" x14ac:dyDescent="0.15">
      <c r="A327" s="26"/>
      <c r="B327" s="6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5">
        <v>51.072800000000001</v>
      </c>
      <c r="N327" s="5">
        <v>70</v>
      </c>
      <c r="O327" s="5">
        <f t="shared" si="82"/>
        <v>1</v>
      </c>
      <c r="P327" s="5">
        <f t="shared" si="83"/>
        <v>0.87502953224671343</v>
      </c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</row>
    <row r="328" spans="1:32" ht="20" customHeight="1" x14ac:dyDescent="0.15">
      <c r="A328" s="26"/>
      <c r="B328" s="6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</row>
    <row r="329" spans="1:32" ht="20" customHeight="1" x14ac:dyDescent="0.15">
      <c r="A329" s="26"/>
      <c r="B329" s="6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</row>
    <row r="330" spans="1:32" ht="20" customHeight="1" x14ac:dyDescent="0.15">
      <c r="A330" s="26"/>
      <c r="B330" s="6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</row>
    <row r="331" spans="1:32" ht="20" customHeight="1" x14ac:dyDescent="0.15">
      <c r="A331" s="26"/>
      <c r="B331" s="6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</row>
    <row r="332" spans="1:32" ht="20" customHeight="1" x14ac:dyDescent="0.15">
      <c r="A332" s="26"/>
      <c r="B332" s="6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</row>
    <row r="333" spans="1:32" ht="20" customHeight="1" x14ac:dyDescent="0.15">
      <c r="A333" s="26"/>
      <c r="B333" s="6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</row>
    <row r="334" spans="1:32" ht="20" customHeight="1" x14ac:dyDescent="0.15">
      <c r="A334" s="26"/>
      <c r="B334" s="6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</row>
    <row r="335" spans="1:32" ht="20" customHeight="1" x14ac:dyDescent="0.15">
      <c r="A335" s="26"/>
      <c r="B335" s="6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</row>
    <row r="336" spans="1:32" ht="20" customHeight="1" x14ac:dyDescent="0.15">
      <c r="A336" s="26"/>
      <c r="B336" s="6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</row>
    <row r="337" spans="1:32" ht="20" customHeight="1" x14ac:dyDescent="0.15">
      <c r="A337" s="26"/>
      <c r="B337" s="6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</row>
    <row r="338" spans="1:32" ht="20" customHeight="1" x14ac:dyDescent="0.15">
      <c r="A338" s="26"/>
      <c r="B338" s="6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</row>
    <row r="339" spans="1:32" ht="20" customHeight="1" x14ac:dyDescent="0.15">
      <c r="A339" s="26"/>
      <c r="B339" s="6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</row>
    <row r="340" spans="1:32" ht="20" customHeight="1" x14ac:dyDescent="0.15">
      <c r="A340" s="26"/>
      <c r="B340" s="6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</row>
    <row r="341" spans="1:32" ht="20" customHeight="1" x14ac:dyDescent="0.15">
      <c r="A341" s="26"/>
      <c r="B341" s="6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</row>
    <row r="342" spans="1:32" ht="20" customHeight="1" x14ac:dyDescent="0.15">
      <c r="A342" s="26"/>
      <c r="B342" s="6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</row>
    <row r="343" spans="1:32" ht="20" customHeight="1" x14ac:dyDescent="0.15">
      <c r="A343" s="26"/>
      <c r="B343" s="6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</row>
    <row r="344" spans="1:32" ht="20" customHeight="1" x14ac:dyDescent="0.15">
      <c r="A344" s="26"/>
      <c r="B344" s="6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</row>
    <row r="345" spans="1:32" ht="20" customHeight="1" x14ac:dyDescent="0.15">
      <c r="A345" s="26"/>
      <c r="B345" s="6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</row>
    <row r="346" spans="1:32" ht="20" customHeight="1" x14ac:dyDescent="0.15">
      <c r="A346" s="26"/>
      <c r="B346" s="6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</row>
    <row r="347" spans="1:32" ht="20" customHeight="1" x14ac:dyDescent="0.15">
      <c r="A347" s="26"/>
      <c r="B347" s="6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</row>
    <row r="348" spans="1:32" ht="20" customHeight="1" x14ac:dyDescent="0.15">
      <c r="A348" s="26"/>
      <c r="B348" s="6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</row>
    <row r="349" spans="1:32" ht="20" customHeight="1" x14ac:dyDescent="0.15">
      <c r="A349" s="26"/>
      <c r="B349" s="6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</row>
    <row r="350" spans="1:32" ht="20" customHeight="1" x14ac:dyDescent="0.15">
      <c r="A350" s="26"/>
      <c r="B350" s="6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</row>
    <row r="351" spans="1:32" ht="20" customHeight="1" x14ac:dyDescent="0.15">
      <c r="A351" s="26"/>
      <c r="B351" s="6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</row>
    <row r="352" spans="1:32" ht="20" customHeight="1" x14ac:dyDescent="0.15">
      <c r="A352" s="26"/>
      <c r="B352" s="6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</row>
    <row r="353" spans="1:32" ht="20" customHeight="1" x14ac:dyDescent="0.15">
      <c r="A353" s="26"/>
      <c r="B353" s="6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</row>
    <row r="354" spans="1:32" ht="20" customHeight="1" x14ac:dyDescent="0.15">
      <c r="A354" s="26"/>
      <c r="B354" s="6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</row>
    <row r="355" spans="1:32" ht="20" customHeight="1" x14ac:dyDescent="0.15">
      <c r="A355" s="26"/>
      <c r="B355" s="6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</row>
    <row r="356" spans="1:32" ht="20" customHeight="1" x14ac:dyDescent="0.15">
      <c r="A356" s="26"/>
      <c r="B356" s="6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</row>
    <row r="357" spans="1:32" ht="20" customHeight="1" x14ac:dyDescent="0.15">
      <c r="A357" s="26"/>
      <c r="B357" s="6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</row>
    <row r="358" spans="1:32" ht="20" customHeight="1" x14ac:dyDescent="0.15">
      <c r="A358" s="26"/>
      <c r="B358" s="6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</row>
    <row r="359" spans="1:32" ht="20" customHeight="1" x14ac:dyDescent="0.15">
      <c r="A359" s="26"/>
      <c r="B359" s="6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</row>
    <row r="360" spans="1:32" ht="20" customHeight="1" x14ac:dyDescent="0.15">
      <c r="A360" s="26"/>
      <c r="B360" s="6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</row>
    <row r="361" spans="1:32" ht="20" customHeight="1" x14ac:dyDescent="0.15">
      <c r="A361" s="26"/>
      <c r="B361" s="6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</row>
    <row r="362" spans="1:32" ht="20" customHeight="1" x14ac:dyDescent="0.15">
      <c r="A362" s="26"/>
      <c r="B362" s="6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</row>
    <row r="363" spans="1:32" ht="20" customHeight="1" x14ac:dyDescent="0.15">
      <c r="A363" s="26"/>
      <c r="B363" s="6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</row>
    <row r="364" spans="1:32" ht="20" customHeight="1" x14ac:dyDescent="0.15">
      <c r="A364" s="26"/>
      <c r="B364" s="6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</row>
    <row r="365" spans="1:32" ht="20" customHeight="1" x14ac:dyDescent="0.15">
      <c r="A365" s="26"/>
      <c r="B365" s="6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</row>
    <row r="366" spans="1:32" ht="20" customHeight="1" x14ac:dyDescent="0.15">
      <c r="A366" s="26"/>
      <c r="B366" s="6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</row>
    <row r="367" spans="1:32" ht="20" customHeight="1" x14ac:dyDescent="0.15">
      <c r="A367" s="26"/>
      <c r="B367" s="6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</row>
    <row r="368" spans="1:32" ht="20" customHeight="1" x14ac:dyDescent="0.15">
      <c r="A368" s="26"/>
      <c r="B368" s="6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</row>
    <row r="369" spans="1:32" ht="20" customHeight="1" x14ac:dyDescent="0.15">
      <c r="A369" s="26"/>
      <c r="B369" s="6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</row>
    <row r="370" spans="1:32" ht="20" customHeight="1" x14ac:dyDescent="0.15">
      <c r="A370" s="26"/>
      <c r="B370" s="6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</row>
    <row r="371" spans="1:32" ht="20" customHeight="1" x14ac:dyDescent="0.15">
      <c r="A371" s="26"/>
      <c r="B371" s="6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</row>
    <row r="372" spans="1:32" ht="20" customHeight="1" x14ac:dyDescent="0.15">
      <c r="A372" s="26"/>
      <c r="B372" s="6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</row>
    <row r="373" spans="1:32" ht="20" customHeight="1" x14ac:dyDescent="0.15">
      <c r="A373" s="26"/>
      <c r="B373" s="6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</row>
    <row r="374" spans="1:32" ht="20" customHeight="1" x14ac:dyDescent="0.15">
      <c r="A374" s="26"/>
      <c r="B374" s="6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</row>
    <row r="375" spans="1:32" ht="20" customHeight="1" x14ac:dyDescent="0.15">
      <c r="A375" s="26"/>
      <c r="B375" s="6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</row>
    <row r="376" spans="1:32" ht="20" customHeight="1" x14ac:dyDescent="0.15">
      <c r="A376" s="26"/>
      <c r="B376" s="6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</row>
    <row r="377" spans="1:32" ht="20" customHeight="1" x14ac:dyDescent="0.15">
      <c r="A377" s="26"/>
      <c r="B377" s="6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</row>
    <row r="378" spans="1:32" ht="20" customHeight="1" x14ac:dyDescent="0.15">
      <c r="A378" s="26"/>
      <c r="B378" s="6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</row>
    <row r="379" spans="1:32" ht="20" customHeight="1" x14ac:dyDescent="0.15">
      <c r="A379" s="26"/>
      <c r="B379" s="6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</row>
    <row r="380" spans="1:32" ht="20" customHeight="1" x14ac:dyDescent="0.15">
      <c r="A380" s="26"/>
      <c r="B380" s="6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</row>
    <row r="381" spans="1:32" ht="20" customHeight="1" x14ac:dyDescent="0.15">
      <c r="A381" s="26"/>
      <c r="B381" s="6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</row>
    <row r="382" spans="1:32" ht="20" customHeight="1" x14ac:dyDescent="0.15">
      <c r="A382" s="26"/>
      <c r="B382" s="6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</row>
  </sheetData>
  <mergeCells count="4">
    <mergeCell ref="A1:H1"/>
    <mergeCell ref="I1:P1"/>
    <mergeCell ref="Q1:X1"/>
    <mergeCell ref="Y1:AF1"/>
  </mergeCells>
  <pageMargins left="1" right="1" top="1" bottom="1" header="0.25" footer="0.25"/>
  <pageSetup orientation="portrait"/>
  <headerFooter>
    <oddFooter>&amp;C&amp;"Helvetica Neue,Regular"&amp;12&amp;K000000&amp;P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R281"/>
  <sheetViews>
    <sheetView showGridLines="0" workbookViewId="0">
      <pane xSplit="1" ySplit="2" topLeftCell="AO3" activePane="bottomRight" state="frozen"/>
      <selection pane="topRight"/>
      <selection pane="bottomLeft"/>
      <selection pane="bottomRight" activeCell="AV22" sqref="AV22"/>
    </sheetView>
  </sheetViews>
  <sheetFormatPr baseColWidth="10" defaultColWidth="16.33203125" defaultRowHeight="20" customHeight="1" x14ac:dyDescent="0.15"/>
  <cols>
    <col min="1" max="45" width="16.33203125" style="13" customWidth="1"/>
    <col min="46" max="16384" width="16.33203125" style="13"/>
  </cols>
  <sheetData>
    <row r="1" spans="1:44" ht="27.75" customHeight="1" thickBot="1" x14ac:dyDescent="0.2">
      <c r="A1" s="35">
        <v>1</v>
      </c>
      <c r="B1" s="36"/>
      <c r="C1" s="36"/>
      <c r="D1" s="36"/>
      <c r="E1" s="36"/>
      <c r="F1" s="36"/>
      <c r="G1" s="36"/>
      <c r="H1" s="37"/>
      <c r="I1" s="35">
        <v>2</v>
      </c>
      <c r="J1" s="36"/>
      <c r="K1" s="36"/>
      <c r="L1" s="36"/>
      <c r="M1" s="36"/>
      <c r="N1" s="36"/>
      <c r="O1" s="36"/>
      <c r="P1" s="36"/>
      <c r="Q1" s="36"/>
      <c r="R1" s="36"/>
      <c r="S1" s="36"/>
      <c r="T1" s="37"/>
      <c r="U1" s="35">
        <v>3</v>
      </c>
      <c r="V1" s="36"/>
      <c r="W1" s="36"/>
      <c r="X1" s="36"/>
      <c r="Y1" s="36"/>
      <c r="Z1" s="36"/>
      <c r="AA1" s="36"/>
      <c r="AB1" s="37"/>
      <c r="AC1" s="35">
        <v>4</v>
      </c>
      <c r="AD1" s="36"/>
      <c r="AE1" s="36"/>
      <c r="AF1" s="36"/>
      <c r="AG1" s="36"/>
      <c r="AH1" s="36"/>
      <c r="AI1" s="36"/>
      <c r="AJ1" s="37"/>
      <c r="AK1" s="35">
        <v>5</v>
      </c>
      <c r="AL1" s="36"/>
      <c r="AM1" s="36"/>
      <c r="AN1" s="36"/>
      <c r="AO1" s="36"/>
      <c r="AP1" s="36"/>
      <c r="AQ1" s="36"/>
      <c r="AR1" s="37"/>
    </row>
    <row r="2" spans="1:44" ht="20.25" customHeight="1" x14ac:dyDescent="0.15">
      <c r="A2" s="30" t="s">
        <v>1</v>
      </c>
      <c r="B2" s="30" t="s">
        <v>0</v>
      </c>
      <c r="C2" s="31"/>
      <c r="D2" s="31"/>
      <c r="E2" s="30" t="s">
        <v>1</v>
      </c>
      <c r="F2" s="30" t="s">
        <v>0</v>
      </c>
      <c r="G2" s="31"/>
      <c r="H2" s="31"/>
      <c r="I2" s="30" t="s">
        <v>1</v>
      </c>
      <c r="J2" s="30" t="s">
        <v>0</v>
      </c>
      <c r="K2" s="31"/>
      <c r="L2" s="31"/>
      <c r="M2" s="30" t="s">
        <v>1</v>
      </c>
      <c r="N2" s="30" t="s">
        <v>0</v>
      </c>
      <c r="O2" s="31"/>
      <c r="P2" s="31"/>
      <c r="Q2" s="30" t="s">
        <v>1</v>
      </c>
      <c r="R2" s="30" t="s">
        <v>0</v>
      </c>
      <c r="S2" s="31"/>
      <c r="T2" s="31"/>
      <c r="U2" s="30" t="s">
        <v>1</v>
      </c>
      <c r="V2" s="30" t="s">
        <v>0</v>
      </c>
      <c r="W2" s="31"/>
      <c r="X2" s="31"/>
      <c r="Y2" s="30" t="s">
        <v>1</v>
      </c>
      <c r="Z2" s="30" t="s">
        <v>0</v>
      </c>
      <c r="AA2" s="31"/>
      <c r="AB2" s="31"/>
      <c r="AC2" s="30" t="s">
        <v>1</v>
      </c>
      <c r="AD2" s="30" t="s">
        <v>0</v>
      </c>
      <c r="AE2" s="31"/>
      <c r="AF2" s="31"/>
      <c r="AG2" s="30" t="s">
        <v>1</v>
      </c>
      <c r="AH2" s="30" t="s">
        <v>0</v>
      </c>
      <c r="AI2" s="31"/>
      <c r="AJ2" s="31"/>
      <c r="AK2" s="30" t="s">
        <v>1</v>
      </c>
      <c r="AL2" s="30" t="s">
        <v>0</v>
      </c>
      <c r="AM2" s="31"/>
      <c r="AN2" s="31"/>
      <c r="AO2" s="30" t="s">
        <v>1</v>
      </c>
      <c r="AP2" s="30" t="s">
        <v>0</v>
      </c>
      <c r="AQ2" s="31"/>
      <c r="AR2" s="31"/>
    </row>
    <row r="3" spans="1:44" ht="20.25" customHeight="1" x14ac:dyDescent="0.15">
      <c r="A3" s="24">
        <v>0</v>
      </c>
      <c r="B3" s="2">
        <v>28</v>
      </c>
      <c r="C3" s="3">
        <f t="shared" ref="C3:C34" si="0">$A3/28.5422</f>
        <v>0</v>
      </c>
      <c r="D3" s="3">
        <f t="shared" ref="D3:D34" si="1">B3/89</f>
        <v>0.3146067415730337</v>
      </c>
      <c r="E3" s="3">
        <v>0</v>
      </c>
      <c r="F3" s="3">
        <v>12</v>
      </c>
      <c r="G3" s="3">
        <f t="shared" ref="G3:G66" si="2">E3/31.2991</f>
        <v>0</v>
      </c>
      <c r="H3" s="3">
        <f t="shared" ref="H3:H66" si="3">F3/69.664</f>
        <v>0.17225539733578318</v>
      </c>
      <c r="I3" s="3">
        <v>0</v>
      </c>
      <c r="J3" s="3">
        <v>36</v>
      </c>
      <c r="K3" s="3">
        <f t="shared" ref="K3:K34" si="4">I3/29.8396</f>
        <v>0</v>
      </c>
      <c r="L3" s="3">
        <f t="shared" ref="L3:L34" si="5">J3/51.6285</f>
        <v>0.69728928789331468</v>
      </c>
      <c r="M3" s="3">
        <v>0</v>
      </c>
      <c r="N3" s="3">
        <v>8</v>
      </c>
      <c r="O3" s="3">
        <f t="shared" ref="O3:O66" si="6">M3/44.9216</f>
        <v>0</v>
      </c>
      <c r="P3" s="3">
        <f t="shared" ref="P3:P66" si="7">N3/62.5806</f>
        <v>0.1278351437985574</v>
      </c>
      <c r="Q3" s="3">
        <v>0</v>
      </c>
      <c r="R3" s="3">
        <v>8</v>
      </c>
      <c r="S3" s="3">
        <f t="shared" ref="S3:S66" si="8">Q3/34.7047</f>
        <v>0</v>
      </c>
      <c r="T3" s="3">
        <f t="shared" ref="T3:T66" si="9">R3/66.1128</f>
        <v>0.12100531213320266</v>
      </c>
      <c r="U3" s="3">
        <v>0</v>
      </c>
      <c r="V3" s="3">
        <v>44</v>
      </c>
      <c r="W3" s="3">
        <f t="shared" ref="W3:W34" si="10">U3/27.5073</f>
        <v>0</v>
      </c>
      <c r="X3" s="3">
        <f t="shared" ref="X3:X34" si="11">V3/64.1313</f>
        <v>0.68609243848167745</v>
      </c>
      <c r="Y3" s="3">
        <v>0</v>
      </c>
      <c r="Z3" s="3">
        <v>31</v>
      </c>
      <c r="AA3" s="3">
        <f t="shared" ref="AA3:AA34" si="12">Y3/26.5071</f>
        <v>0</v>
      </c>
      <c r="AB3" s="3">
        <f t="shared" ref="AB3:AB34" si="13">Z3/55.2484</f>
        <v>0.56110222196479898</v>
      </c>
      <c r="AC3" s="3">
        <v>0</v>
      </c>
      <c r="AD3" s="3">
        <v>20</v>
      </c>
      <c r="AE3" s="3">
        <f t="shared" ref="AE3:AE34" si="14">AC3/32.9277</f>
        <v>0</v>
      </c>
      <c r="AF3" s="3">
        <f t="shared" ref="AF3:AF34" si="15">AD3/57.3085</f>
        <v>0.34898836996257099</v>
      </c>
      <c r="AG3" s="3">
        <v>0</v>
      </c>
      <c r="AH3" s="3">
        <v>45</v>
      </c>
      <c r="AI3" s="3">
        <f t="shared" ref="AI3:AI34" si="16">AG3/37.3027</f>
        <v>0</v>
      </c>
      <c r="AJ3" s="3">
        <f t="shared" ref="AJ3:AJ34" si="17">AH3/58.6049</f>
        <v>0.76785388252518139</v>
      </c>
      <c r="AK3" s="3">
        <v>0</v>
      </c>
      <c r="AL3" s="3">
        <v>23</v>
      </c>
      <c r="AM3" s="3">
        <f t="shared" ref="AM3:AM34" si="18">AK3/28.8527</f>
        <v>0</v>
      </c>
      <c r="AN3" s="3">
        <f t="shared" ref="AN3:AN34" si="19">AL3/69.375</f>
        <v>0.33153153153153153</v>
      </c>
      <c r="AO3" s="3">
        <v>0</v>
      </c>
      <c r="AP3" s="3">
        <v>16</v>
      </c>
      <c r="AQ3" s="3">
        <f t="shared" ref="AQ3:AQ34" si="20">AO3/25.4265</f>
        <v>0</v>
      </c>
      <c r="AR3" s="3">
        <f t="shared" ref="AR3:AR34" si="21">AP3/45.7386</f>
        <v>0.34981394270922156</v>
      </c>
    </row>
    <row r="4" spans="1:44" ht="20" customHeight="1" x14ac:dyDescent="0.15">
      <c r="A4" s="25">
        <v>0.16220000000000001</v>
      </c>
      <c r="B4" s="4">
        <v>37.145699999999998</v>
      </c>
      <c r="C4" s="5">
        <f t="shared" si="0"/>
        <v>5.6828135182291489E-3</v>
      </c>
      <c r="D4" s="5">
        <f t="shared" si="1"/>
        <v>0.41736741573033703</v>
      </c>
      <c r="E4" s="5">
        <v>0.16220000000000001</v>
      </c>
      <c r="F4" s="5">
        <v>23.7471</v>
      </c>
      <c r="G4" s="5">
        <f t="shared" si="2"/>
        <v>5.1822576368010589E-3</v>
      </c>
      <c r="H4" s="5">
        <f t="shared" si="3"/>
        <v>0.34088051217271476</v>
      </c>
      <c r="I4" s="5">
        <v>0.16220000000000001</v>
      </c>
      <c r="J4" s="5">
        <v>38.407800000000002</v>
      </c>
      <c r="K4" s="5">
        <f t="shared" si="4"/>
        <v>5.4357297014705295E-3</v>
      </c>
      <c r="L4" s="5">
        <f t="shared" si="5"/>
        <v>0.74392631976524592</v>
      </c>
      <c r="M4" s="5">
        <v>0.16220000000000001</v>
      </c>
      <c r="N4" s="5">
        <v>18.739100000000001</v>
      </c>
      <c r="O4" s="5">
        <f t="shared" si="6"/>
        <v>3.6107351474569029E-3</v>
      </c>
      <c r="P4" s="5">
        <f t="shared" si="7"/>
        <v>0.29943944289444335</v>
      </c>
      <c r="Q4" s="5">
        <v>0.16220000000000001</v>
      </c>
      <c r="R4" s="5">
        <v>14.824999999999999</v>
      </c>
      <c r="S4" s="5">
        <f t="shared" si="8"/>
        <v>4.6737185453267138E-3</v>
      </c>
      <c r="T4" s="5">
        <f t="shared" si="9"/>
        <v>0.22423796904684118</v>
      </c>
      <c r="U4" s="5">
        <v>0.16669999999999999</v>
      </c>
      <c r="V4" s="5">
        <v>44.195399999999999</v>
      </c>
      <c r="W4" s="5">
        <f t="shared" si="10"/>
        <v>6.0602094716675206E-3</v>
      </c>
      <c r="X4" s="5">
        <f t="shared" si="11"/>
        <v>0.68913931262893469</v>
      </c>
      <c r="Y4" s="5">
        <v>0.16669999999999999</v>
      </c>
      <c r="Z4" s="5">
        <v>32.685099999999998</v>
      </c>
      <c r="AA4" s="5">
        <f t="shared" si="12"/>
        <v>6.2888810922356641E-3</v>
      </c>
      <c r="AB4" s="5">
        <f t="shared" si="13"/>
        <v>0.59160265274650492</v>
      </c>
      <c r="AC4" s="5">
        <v>0.2303</v>
      </c>
      <c r="AD4" s="5">
        <v>31.582799999999999</v>
      </c>
      <c r="AE4" s="5">
        <f t="shared" si="14"/>
        <v>6.9941113409075035E-3</v>
      </c>
      <c r="AF4" s="5">
        <f t="shared" si="15"/>
        <v>0.5511014945426943</v>
      </c>
      <c r="AG4" s="5">
        <v>0.2303</v>
      </c>
      <c r="AH4" s="5">
        <v>44.456800000000001</v>
      </c>
      <c r="AI4" s="5">
        <f t="shared" si="16"/>
        <v>6.1738158363871783E-3</v>
      </c>
      <c r="AJ4" s="5">
        <f t="shared" si="17"/>
        <v>0.75858503299212188</v>
      </c>
      <c r="AK4" s="5">
        <v>0.18029999999999999</v>
      </c>
      <c r="AL4" s="5">
        <v>31.284400000000002</v>
      </c>
      <c r="AM4" s="5">
        <f t="shared" si="18"/>
        <v>6.2489818977080136E-3</v>
      </c>
      <c r="AN4" s="5">
        <f t="shared" si="19"/>
        <v>0.45094630630630633</v>
      </c>
      <c r="AO4" s="5">
        <v>0.18029999999999999</v>
      </c>
      <c r="AP4" s="5">
        <v>23.9435</v>
      </c>
      <c r="AQ4" s="5">
        <f t="shared" si="20"/>
        <v>7.0910270780484919E-3</v>
      </c>
      <c r="AR4" s="5">
        <f t="shared" si="21"/>
        <v>0.52348563357864042</v>
      </c>
    </row>
    <row r="5" spans="1:44" ht="20" customHeight="1" x14ac:dyDescent="0.15">
      <c r="A5" s="25">
        <v>0.32429999999999998</v>
      </c>
      <c r="B5" s="4">
        <v>46.805799999999998</v>
      </c>
      <c r="C5" s="5">
        <f t="shared" si="0"/>
        <v>1.1362123452291694E-2</v>
      </c>
      <c r="D5" s="5">
        <f t="shared" si="1"/>
        <v>0.52590786516853927</v>
      </c>
      <c r="E5" s="5">
        <v>0.32429999999999998</v>
      </c>
      <c r="F5" s="5">
        <v>32.804499999999997</v>
      </c>
      <c r="G5" s="5">
        <f t="shared" si="2"/>
        <v>1.0361320293554766E-2</v>
      </c>
      <c r="H5" s="5">
        <f t="shared" si="3"/>
        <v>0.4708960151584749</v>
      </c>
      <c r="I5" s="5">
        <v>0.32429999999999998</v>
      </c>
      <c r="J5" s="5">
        <v>35.5974</v>
      </c>
      <c r="K5" s="5">
        <f t="shared" si="4"/>
        <v>1.0868108151583801E-2</v>
      </c>
      <c r="L5" s="5">
        <f t="shared" si="5"/>
        <v>0.68949126935704119</v>
      </c>
      <c r="M5" s="5">
        <v>0.32429999999999998</v>
      </c>
      <c r="N5" s="5">
        <v>16.683599999999998</v>
      </c>
      <c r="O5" s="5">
        <f t="shared" si="6"/>
        <v>7.2192441943296761E-3</v>
      </c>
      <c r="P5" s="5">
        <f t="shared" si="7"/>
        <v>0.26659380063470145</v>
      </c>
      <c r="Q5" s="5">
        <v>0.32429999999999998</v>
      </c>
      <c r="R5" s="5">
        <v>26.130099999999999</v>
      </c>
      <c r="S5" s="5">
        <f t="shared" si="8"/>
        <v>9.34455563655643E-3</v>
      </c>
      <c r="T5" s="5">
        <f t="shared" si="9"/>
        <v>0.39523511332147482</v>
      </c>
      <c r="U5" s="5">
        <v>0.33339999999999997</v>
      </c>
      <c r="V5" s="5">
        <v>37.933300000000003</v>
      </c>
      <c r="W5" s="5">
        <f t="shared" si="10"/>
        <v>1.2120418943335041E-2</v>
      </c>
      <c r="X5" s="5">
        <f t="shared" si="11"/>
        <v>0.5914943249240231</v>
      </c>
      <c r="Y5" s="5">
        <v>0.33339999999999997</v>
      </c>
      <c r="Z5" s="5">
        <v>29.662600000000001</v>
      </c>
      <c r="AA5" s="5">
        <f t="shared" si="12"/>
        <v>1.2577762184471328E-2</v>
      </c>
      <c r="AB5" s="5">
        <f t="shared" si="13"/>
        <v>0.53689518610493703</v>
      </c>
      <c r="AC5" s="5">
        <v>0.46050000000000002</v>
      </c>
      <c r="AD5" s="5">
        <v>43.926200000000001</v>
      </c>
      <c r="AE5" s="5">
        <f t="shared" si="14"/>
        <v>1.3985185725088603E-2</v>
      </c>
      <c r="AF5" s="5">
        <f t="shared" si="15"/>
        <v>0.76648664683249434</v>
      </c>
      <c r="AG5" s="5">
        <v>0.46050000000000002</v>
      </c>
      <c r="AH5" s="5">
        <v>47.098799999999997</v>
      </c>
      <c r="AI5" s="5">
        <f t="shared" si="16"/>
        <v>1.2344950901677358E-2</v>
      </c>
      <c r="AJ5" s="5">
        <f t="shared" si="17"/>
        <v>0.80366658760615572</v>
      </c>
      <c r="AK5" s="5">
        <v>0.36070000000000002</v>
      </c>
      <c r="AL5" s="5">
        <v>30.25</v>
      </c>
      <c r="AM5" s="5">
        <f t="shared" si="18"/>
        <v>1.2501429675558961E-2</v>
      </c>
      <c r="AN5" s="5">
        <f t="shared" si="19"/>
        <v>0.43603603603603602</v>
      </c>
      <c r="AO5" s="5">
        <v>0.36070000000000002</v>
      </c>
      <c r="AP5" s="5">
        <v>24.002600000000001</v>
      </c>
      <c r="AQ5" s="5">
        <f t="shared" si="20"/>
        <v>1.4185987060743713E-2</v>
      </c>
      <c r="AR5" s="5">
        <f t="shared" si="21"/>
        <v>0.5247777588295226</v>
      </c>
    </row>
    <row r="6" spans="1:44" ht="20" customHeight="1" x14ac:dyDescent="0.15">
      <c r="A6" s="25">
        <v>0.48649999999999999</v>
      </c>
      <c r="B6" s="4">
        <v>47.043900000000001</v>
      </c>
      <c r="C6" s="5">
        <f t="shared" si="0"/>
        <v>1.7044936970520841E-2</v>
      </c>
      <c r="D6" s="5">
        <f t="shared" si="1"/>
        <v>0.52858314606741574</v>
      </c>
      <c r="E6" s="5">
        <v>0.48649999999999999</v>
      </c>
      <c r="F6" s="5">
        <v>36.849499999999999</v>
      </c>
      <c r="G6" s="5">
        <f t="shared" si="2"/>
        <v>1.5543577930355825E-2</v>
      </c>
      <c r="H6" s="5">
        <f t="shared" si="3"/>
        <v>0.52896043867707854</v>
      </c>
      <c r="I6" s="5">
        <v>0.48649999999999999</v>
      </c>
      <c r="J6" s="5">
        <v>33.158799999999999</v>
      </c>
      <c r="K6" s="5">
        <f t="shared" si="4"/>
        <v>1.630383785305433E-2</v>
      </c>
      <c r="L6" s="5">
        <f t="shared" si="5"/>
        <v>0.64225766776102344</v>
      </c>
      <c r="M6" s="5">
        <v>0.48649999999999999</v>
      </c>
      <c r="N6" s="5">
        <v>19.247900000000001</v>
      </c>
      <c r="O6" s="5">
        <f t="shared" si="6"/>
        <v>1.082997934178658E-2</v>
      </c>
      <c r="P6" s="5">
        <f t="shared" si="7"/>
        <v>0.30756975804003162</v>
      </c>
      <c r="Q6" s="5">
        <v>0.48649999999999999</v>
      </c>
      <c r="R6" s="5">
        <v>39.906999999999996</v>
      </c>
      <c r="S6" s="5">
        <f t="shared" si="8"/>
        <v>1.4018274181883145E-2</v>
      </c>
      <c r="T6" s="5">
        <f t="shared" si="9"/>
        <v>0.60361987391246474</v>
      </c>
      <c r="U6" s="5">
        <v>0.50009999999999999</v>
      </c>
      <c r="V6" s="5">
        <v>41.118299999999998</v>
      </c>
      <c r="W6" s="5">
        <f t="shared" si="10"/>
        <v>1.8180628415002561E-2</v>
      </c>
      <c r="X6" s="5">
        <f t="shared" si="11"/>
        <v>0.64115806166411726</v>
      </c>
      <c r="Y6" s="5">
        <v>0.50009999999999999</v>
      </c>
      <c r="Z6" s="5">
        <v>32.520800000000001</v>
      </c>
      <c r="AA6" s="5">
        <f t="shared" si="12"/>
        <v>1.8866643276706993E-2</v>
      </c>
      <c r="AB6" s="5">
        <f t="shared" si="13"/>
        <v>0.58862881097009145</v>
      </c>
      <c r="AC6" s="5">
        <v>0.69079999999999997</v>
      </c>
      <c r="AD6" s="5">
        <v>39.371600000000001</v>
      </c>
      <c r="AE6" s="5">
        <f t="shared" si="14"/>
        <v>2.0979297065996105E-2</v>
      </c>
      <c r="AF6" s="5">
        <f t="shared" si="15"/>
        <v>0.68701152534091803</v>
      </c>
      <c r="AG6" s="5">
        <v>0.69079999999999997</v>
      </c>
      <c r="AH6" s="5">
        <v>47.148099999999999</v>
      </c>
      <c r="AI6" s="5">
        <f t="shared" si="16"/>
        <v>1.8518766738064536E-2</v>
      </c>
      <c r="AJ6" s="5">
        <f t="shared" si="17"/>
        <v>0.80450781419301109</v>
      </c>
      <c r="AK6" s="5">
        <v>0.54100000000000004</v>
      </c>
      <c r="AL6" s="5">
        <v>38.659399999999998</v>
      </c>
      <c r="AM6" s="5">
        <f t="shared" si="18"/>
        <v>1.8750411573266977E-2</v>
      </c>
      <c r="AN6" s="5">
        <f t="shared" si="19"/>
        <v>0.55725261261261261</v>
      </c>
      <c r="AO6" s="5">
        <v>0.54100000000000004</v>
      </c>
      <c r="AP6" s="5">
        <v>28.278400000000001</v>
      </c>
      <c r="AQ6" s="5">
        <f t="shared" si="20"/>
        <v>2.1277014138792207E-2</v>
      </c>
      <c r="AR6" s="5">
        <f t="shared" si="21"/>
        <v>0.61826116234427819</v>
      </c>
    </row>
    <row r="7" spans="1:44" ht="20" customHeight="1" x14ac:dyDescent="0.15">
      <c r="A7" s="25">
        <v>0.64870000000000005</v>
      </c>
      <c r="B7" s="4">
        <v>49.809899999999999</v>
      </c>
      <c r="C7" s="5">
        <f t="shared" si="0"/>
        <v>2.2727750488749993E-2</v>
      </c>
      <c r="D7" s="5">
        <f t="shared" si="1"/>
        <v>0.559661797752809</v>
      </c>
      <c r="E7" s="5">
        <v>0.64870000000000005</v>
      </c>
      <c r="F7" s="5">
        <v>43.9099</v>
      </c>
      <c r="G7" s="5">
        <f t="shared" si="2"/>
        <v>2.0725835567156885E-2</v>
      </c>
      <c r="H7" s="5">
        <f t="shared" si="3"/>
        <v>0.63030977262287546</v>
      </c>
      <c r="I7" s="5">
        <v>0.64870000000000005</v>
      </c>
      <c r="J7" s="5">
        <v>36.1248</v>
      </c>
      <c r="K7" s="5">
        <f t="shared" si="4"/>
        <v>2.1739567554524861E-2</v>
      </c>
      <c r="L7" s="5">
        <f t="shared" si="5"/>
        <v>0.69970655742467824</v>
      </c>
      <c r="M7" s="5">
        <v>0.64870000000000005</v>
      </c>
      <c r="N7" s="5">
        <v>25.302900000000001</v>
      </c>
      <c r="O7" s="5">
        <f t="shared" si="6"/>
        <v>1.4440714489243485E-2</v>
      </c>
      <c r="P7" s="5">
        <f t="shared" si="7"/>
        <v>0.40432498250256471</v>
      </c>
      <c r="Q7" s="5">
        <v>0.64870000000000005</v>
      </c>
      <c r="R7" s="5">
        <v>52.953000000000003</v>
      </c>
      <c r="S7" s="5">
        <f t="shared" si="8"/>
        <v>1.8691992727209859E-2</v>
      </c>
      <c r="T7" s="5">
        <f t="shared" si="9"/>
        <v>0.80094928667368515</v>
      </c>
      <c r="U7" s="5">
        <v>0.66679999999999995</v>
      </c>
      <c r="V7" s="5">
        <v>43.612000000000002</v>
      </c>
      <c r="W7" s="5">
        <f t="shared" si="10"/>
        <v>2.4240837886670082E-2</v>
      </c>
      <c r="X7" s="5">
        <f t="shared" si="11"/>
        <v>0.68004235061506635</v>
      </c>
      <c r="Y7" s="5">
        <v>0.66679999999999995</v>
      </c>
      <c r="Z7" s="5">
        <v>40.957900000000002</v>
      </c>
      <c r="AA7" s="5">
        <f t="shared" si="12"/>
        <v>2.5155524368942656E-2</v>
      </c>
      <c r="AB7" s="5">
        <f t="shared" si="13"/>
        <v>0.74134092571006593</v>
      </c>
      <c r="AC7" s="5">
        <v>0.92110000000000003</v>
      </c>
      <c r="AD7" s="5">
        <v>45.230200000000004</v>
      </c>
      <c r="AE7" s="5">
        <f t="shared" si="14"/>
        <v>2.797340840690361E-2</v>
      </c>
      <c r="AF7" s="5">
        <f t="shared" si="15"/>
        <v>0.78924068855405394</v>
      </c>
      <c r="AG7" s="5">
        <v>0.92110000000000003</v>
      </c>
      <c r="AH7" s="5">
        <v>39.790100000000002</v>
      </c>
      <c r="AI7" s="5">
        <f t="shared" si="16"/>
        <v>2.4692582574451716E-2</v>
      </c>
      <c r="AJ7" s="5">
        <f t="shared" si="17"/>
        <v>0.67895517269033823</v>
      </c>
      <c r="AK7" s="5">
        <v>0.72130000000000005</v>
      </c>
      <c r="AL7" s="5">
        <v>36.299999999999997</v>
      </c>
      <c r="AM7" s="5">
        <f t="shared" si="18"/>
        <v>2.499939347097499E-2</v>
      </c>
      <c r="AN7" s="5">
        <f t="shared" si="19"/>
        <v>0.52324324324324323</v>
      </c>
      <c r="AO7" s="5">
        <v>0.72130000000000005</v>
      </c>
      <c r="AP7" s="5">
        <v>28.559899999999999</v>
      </c>
      <c r="AQ7" s="5">
        <f t="shared" si="20"/>
        <v>2.8368041216840698E-2</v>
      </c>
      <c r="AR7" s="5">
        <f t="shared" si="21"/>
        <v>0.62441570139881852</v>
      </c>
    </row>
    <row r="8" spans="1:44" ht="20" customHeight="1" x14ac:dyDescent="0.15">
      <c r="A8" s="25">
        <v>0.81089999999999995</v>
      </c>
      <c r="B8" s="4">
        <v>46.677700000000002</v>
      </c>
      <c r="C8" s="5">
        <f t="shared" si="0"/>
        <v>2.8410564006979135E-2</v>
      </c>
      <c r="D8" s="5">
        <f t="shared" si="1"/>
        <v>0.5244685393258427</v>
      </c>
      <c r="E8" s="5">
        <v>0.81089999999999995</v>
      </c>
      <c r="F8" s="5">
        <v>41.744599999999998</v>
      </c>
      <c r="G8" s="5">
        <f t="shared" si="2"/>
        <v>2.5908093203957941E-2</v>
      </c>
      <c r="H8" s="5">
        <f t="shared" si="3"/>
        <v>0.59922772163527782</v>
      </c>
      <c r="I8" s="5">
        <v>0.81089999999999995</v>
      </c>
      <c r="J8" s="5">
        <v>33.313299999999998</v>
      </c>
      <c r="K8" s="5">
        <f t="shared" si="4"/>
        <v>2.7175297255995386E-2</v>
      </c>
      <c r="L8" s="5">
        <f t="shared" si="5"/>
        <v>0.64525020095489882</v>
      </c>
      <c r="M8" s="5">
        <v>0.81089999999999995</v>
      </c>
      <c r="N8" s="5">
        <v>28.083200000000001</v>
      </c>
      <c r="O8" s="5">
        <f t="shared" si="6"/>
        <v>1.8051449636700384E-2</v>
      </c>
      <c r="P8" s="5">
        <f t="shared" si="7"/>
        <v>0.44875248879045587</v>
      </c>
      <c r="Q8" s="5">
        <v>0.81089999999999995</v>
      </c>
      <c r="R8" s="5">
        <v>49.778799999999997</v>
      </c>
      <c r="S8" s="5">
        <f t="shared" si="8"/>
        <v>2.3365711272536571E-2</v>
      </c>
      <c r="T8" s="5">
        <f t="shared" si="9"/>
        <v>0.75293740395203357</v>
      </c>
      <c r="U8" s="5">
        <v>0.83360000000000001</v>
      </c>
      <c r="V8" s="5">
        <v>46.666699999999999</v>
      </c>
      <c r="W8" s="5">
        <f t="shared" si="10"/>
        <v>3.0304682756940884E-2</v>
      </c>
      <c r="X8" s="5">
        <f t="shared" si="11"/>
        <v>0.72767431815665673</v>
      </c>
      <c r="Y8" s="5">
        <v>0.83360000000000001</v>
      </c>
      <c r="Z8" s="5">
        <v>30.658799999999999</v>
      </c>
      <c r="AA8" s="5">
        <f t="shared" si="12"/>
        <v>3.1448178035318838E-2</v>
      </c>
      <c r="AB8" s="5">
        <f t="shared" si="13"/>
        <v>0.55492647750885093</v>
      </c>
      <c r="AC8" s="5">
        <v>1.1513</v>
      </c>
      <c r="AD8" s="5">
        <v>29.7637</v>
      </c>
      <c r="AE8" s="5">
        <f t="shared" si="14"/>
        <v>3.496448279108471E-2</v>
      </c>
      <c r="AF8" s="5">
        <f t="shared" si="15"/>
        <v>0.51935925735274868</v>
      </c>
      <c r="AG8" s="5">
        <v>1.1513</v>
      </c>
      <c r="AH8" s="5">
        <v>43.271599999999999</v>
      </c>
      <c r="AI8" s="5">
        <f t="shared" si="16"/>
        <v>3.0863717639741894E-2</v>
      </c>
      <c r="AJ8" s="5">
        <f t="shared" si="17"/>
        <v>0.73836146806836966</v>
      </c>
      <c r="AK8" s="5">
        <v>0.90159999999999996</v>
      </c>
      <c r="AL8" s="5">
        <v>38.0625</v>
      </c>
      <c r="AM8" s="5">
        <f t="shared" si="18"/>
        <v>3.1248375368682999E-2</v>
      </c>
      <c r="AN8" s="5">
        <f t="shared" si="19"/>
        <v>0.5486486486486486</v>
      </c>
      <c r="AO8" s="5">
        <v>0.90159999999999996</v>
      </c>
      <c r="AP8" s="5">
        <v>31.331399999999999</v>
      </c>
      <c r="AQ8" s="5">
        <f t="shared" si="20"/>
        <v>3.5459068294889186E-2</v>
      </c>
      <c r="AR8" s="5">
        <f t="shared" si="21"/>
        <v>0.6850100352874815</v>
      </c>
    </row>
    <row r="9" spans="1:44" ht="20" customHeight="1" x14ac:dyDescent="0.15">
      <c r="A9" s="25">
        <v>0.97299999999999998</v>
      </c>
      <c r="B9" s="4">
        <v>37.433900000000001</v>
      </c>
      <c r="C9" s="5">
        <f t="shared" si="0"/>
        <v>3.4089873941041682E-2</v>
      </c>
      <c r="D9" s="5">
        <f t="shared" si="1"/>
        <v>0.4206056179775281</v>
      </c>
      <c r="E9" s="5">
        <v>0.97299999999999998</v>
      </c>
      <c r="F9" s="5">
        <v>42.054600000000001</v>
      </c>
      <c r="G9" s="5">
        <f t="shared" si="2"/>
        <v>3.108715586071165E-2</v>
      </c>
      <c r="H9" s="5">
        <f t="shared" si="3"/>
        <v>0.60367765273311902</v>
      </c>
      <c r="I9" s="5">
        <v>0.97299999999999998</v>
      </c>
      <c r="J9" s="5">
        <v>35.514200000000002</v>
      </c>
      <c r="K9" s="5">
        <f t="shared" si="4"/>
        <v>3.260767570610866E-2</v>
      </c>
      <c r="L9" s="5">
        <f t="shared" si="5"/>
        <v>0.68787975633613219</v>
      </c>
      <c r="M9" s="5">
        <v>0.97299999999999998</v>
      </c>
      <c r="N9" s="5">
        <v>23.920100000000001</v>
      </c>
      <c r="O9" s="5">
        <f t="shared" si="6"/>
        <v>2.165995868357316E-2</v>
      </c>
      <c r="P9" s="5">
        <f t="shared" si="7"/>
        <v>0.38222867789698411</v>
      </c>
      <c r="Q9" s="5">
        <v>0.97299999999999998</v>
      </c>
      <c r="R9" s="5">
        <v>46.871699999999997</v>
      </c>
      <c r="S9" s="5">
        <f t="shared" si="8"/>
        <v>2.8036548363766289E-2</v>
      </c>
      <c r="T9" s="5">
        <f t="shared" si="9"/>
        <v>0.70896558608922933</v>
      </c>
      <c r="U9" s="5">
        <v>1.0003</v>
      </c>
      <c r="V9" s="5">
        <v>46.765900000000002</v>
      </c>
      <c r="W9" s="5">
        <f t="shared" si="10"/>
        <v>3.6364892228608406E-2</v>
      </c>
      <c r="X9" s="5">
        <f t="shared" si="11"/>
        <v>0.7292211447452337</v>
      </c>
      <c r="Y9" s="5">
        <v>1.0003</v>
      </c>
      <c r="Z9" s="5">
        <v>25.9373</v>
      </c>
      <c r="AA9" s="5">
        <f t="shared" si="12"/>
        <v>3.7737059127554498E-2</v>
      </c>
      <c r="AB9" s="5">
        <f t="shared" si="13"/>
        <v>0.46946698908927681</v>
      </c>
      <c r="AC9" s="5">
        <v>1.3815999999999999</v>
      </c>
      <c r="AD9" s="5">
        <v>35.228400000000001</v>
      </c>
      <c r="AE9" s="5">
        <f t="shared" si="14"/>
        <v>4.1958594131992211E-2</v>
      </c>
      <c r="AF9" s="5">
        <f t="shared" si="15"/>
        <v>0.61471509461947182</v>
      </c>
      <c r="AG9" s="5">
        <v>1.3815999999999999</v>
      </c>
      <c r="AH9" s="5">
        <v>37.074100000000001</v>
      </c>
      <c r="AI9" s="5">
        <f t="shared" si="16"/>
        <v>3.7037533476129071E-2</v>
      </c>
      <c r="AJ9" s="5">
        <f t="shared" si="17"/>
        <v>0.63261092502504057</v>
      </c>
      <c r="AK9" s="5">
        <v>1.0820000000000001</v>
      </c>
      <c r="AL9" s="5">
        <v>35.787500000000001</v>
      </c>
      <c r="AM9" s="5">
        <f t="shared" si="18"/>
        <v>3.7500823146533954E-2</v>
      </c>
      <c r="AN9" s="5">
        <f t="shared" si="19"/>
        <v>0.51585585585585592</v>
      </c>
      <c r="AO9" s="5">
        <v>1.0820000000000001</v>
      </c>
      <c r="AP9" s="5">
        <v>29.4269</v>
      </c>
      <c r="AQ9" s="5">
        <f t="shared" si="20"/>
        <v>4.2554028277584414E-2</v>
      </c>
      <c r="AR9" s="5">
        <f t="shared" si="21"/>
        <v>0.64337124441937443</v>
      </c>
    </row>
    <row r="10" spans="1:44" ht="20" customHeight="1" x14ac:dyDescent="0.15">
      <c r="A10" s="25">
        <v>1.1352</v>
      </c>
      <c r="B10" s="4">
        <v>51.040799999999997</v>
      </c>
      <c r="C10" s="5">
        <f t="shared" si="0"/>
        <v>3.9772687459270831E-2</v>
      </c>
      <c r="D10" s="5">
        <f t="shared" si="1"/>
        <v>0.57349213483146066</v>
      </c>
      <c r="E10" s="5">
        <v>1.1352</v>
      </c>
      <c r="F10" s="5">
        <v>44.873199999999997</v>
      </c>
      <c r="G10" s="5">
        <f t="shared" si="2"/>
        <v>3.6269413497512712E-2</v>
      </c>
      <c r="H10" s="5">
        <f t="shared" si="3"/>
        <v>0.64413757464400545</v>
      </c>
      <c r="I10" s="5">
        <v>1.1352</v>
      </c>
      <c r="J10" s="5">
        <v>33.731999999999999</v>
      </c>
      <c r="K10" s="5">
        <f t="shared" si="4"/>
        <v>3.8043405407579188E-2</v>
      </c>
      <c r="L10" s="5">
        <f t="shared" si="5"/>
        <v>0.65336006275603586</v>
      </c>
      <c r="M10" s="5">
        <v>1.1352</v>
      </c>
      <c r="N10" s="5">
        <v>25.041799999999999</v>
      </c>
      <c r="O10" s="5">
        <f t="shared" si="6"/>
        <v>2.5270693831030061E-2</v>
      </c>
      <c r="P10" s="5">
        <f t="shared" si="7"/>
        <v>0.40015276299683927</v>
      </c>
      <c r="Q10" s="5">
        <v>1.1352</v>
      </c>
      <c r="R10" s="5">
        <v>52.1387</v>
      </c>
      <c r="S10" s="5">
        <f t="shared" si="8"/>
        <v>3.2710266909093004E-2</v>
      </c>
      <c r="T10" s="5">
        <f t="shared" si="9"/>
        <v>0.78863245846492669</v>
      </c>
      <c r="U10" s="5">
        <v>1.167</v>
      </c>
      <c r="V10" s="5">
        <v>38.465600000000002</v>
      </c>
      <c r="W10" s="5">
        <f t="shared" si="10"/>
        <v>4.2425101700275927E-2</v>
      </c>
      <c r="X10" s="5">
        <f t="shared" si="11"/>
        <v>0.59979448412865488</v>
      </c>
      <c r="Y10" s="5">
        <v>1.167</v>
      </c>
      <c r="Z10" s="5">
        <v>27.934999999999999</v>
      </c>
      <c r="AA10" s="5">
        <f t="shared" si="12"/>
        <v>4.4025940219790172E-2</v>
      </c>
      <c r="AB10" s="5">
        <f t="shared" si="13"/>
        <v>0.50562550227698899</v>
      </c>
      <c r="AC10" s="5">
        <v>1.6117999999999999</v>
      </c>
      <c r="AD10" s="5">
        <v>38.871899999999997</v>
      </c>
      <c r="AE10" s="5">
        <f t="shared" si="14"/>
        <v>4.8949668516173307E-2</v>
      </c>
      <c r="AF10" s="5">
        <f t="shared" si="15"/>
        <v>0.67829205091740308</v>
      </c>
      <c r="AG10" s="5">
        <v>1.6117999999999999</v>
      </c>
      <c r="AH10" s="5">
        <v>35.308599999999998</v>
      </c>
      <c r="AI10" s="5">
        <f t="shared" si="16"/>
        <v>4.3208668541419248E-2</v>
      </c>
      <c r="AJ10" s="5">
        <f t="shared" si="17"/>
        <v>0.60248545770063588</v>
      </c>
      <c r="AK10" s="5">
        <v>1.2623</v>
      </c>
      <c r="AL10" s="5">
        <v>35.799999999999997</v>
      </c>
      <c r="AM10" s="5">
        <f t="shared" si="18"/>
        <v>4.374980504424196E-2</v>
      </c>
      <c r="AN10" s="5">
        <f t="shared" si="19"/>
        <v>0.51603603603603598</v>
      </c>
      <c r="AO10" s="5">
        <v>1.2623</v>
      </c>
      <c r="AP10" s="5">
        <v>29.265999999999998</v>
      </c>
      <c r="AQ10" s="5">
        <f t="shared" si="20"/>
        <v>4.9645055355632899E-2</v>
      </c>
      <c r="AR10" s="5">
        <f t="shared" si="21"/>
        <v>0.63985342795800482</v>
      </c>
    </row>
    <row r="11" spans="1:44" ht="20" customHeight="1" x14ac:dyDescent="0.15">
      <c r="A11" s="25">
        <v>1.2974000000000001</v>
      </c>
      <c r="B11" s="4">
        <v>43.008299999999998</v>
      </c>
      <c r="C11" s="5">
        <f t="shared" si="0"/>
        <v>4.5455500977499987E-2</v>
      </c>
      <c r="D11" s="5">
        <f t="shared" si="1"/>
        <v>0.48323932584269663</v>
      </c>
      <c r="E11" s="5">
        <v>1.2974000000000001</v>
      </c>
      <c r="F11" s="5">
        <v>46.950200000000002</v>
      </c>
      <c r="G11" s="5">
        <f t="shared" si="2"/>
        <v>4.1451671134313771E-2</v>
      </c>
      <c r="H11" s="5">
        <f t="shared" si="3"/>
        <v>0.67395211299954072</v>
      </c>
      <c r="I11" s="5">
        <v>1.2974000000000001</v>
      </c>
      <c r="J11" s="5">
        <v>35.289200000000001</v>
      </c>
      <c r="K11" s="5">
        <f t="shared" si="4"/>
        <v>4.3479135109049723E-2</v>
      </c>
      <c r="L11" s="5">
        <f t="shared" si="5"/>
        <v>0.68352169828679898</v>
      </c>
      <c r="M11" s="5">
        <v>1.2974000000000001</v>
      </c>
      <c r="N11" s="5">
        <v>24.649799999999999</v>
      </c>
      <c r="O11" s="5">
        <f t="shared" si="6"/>
        <v>2.8881428978486969E-2</v>
      </c>
      <c r="P11" s="5">
        <f t="shared" si="7"/>
        <v>0.39388884095070997</v>
      </c>
      <c r="Q11" s="5">
        <v>1.2974000000000001</v>
      </c>
      <c r="R11" s="5">
        <v>48.860199999999999</v>
      </c>
      <c r="S11" s="5">
        <f t="shared" si="8"/>
        <v>3.7383985454419719E-2</v>
      </c>
      <c r="T11" s="5">
        <f t="shared" si="9"/>
        <v>0.73904296898633859</v>
      </c>
      <c r="U11" s="5">
        <v>1.3337000000000001</v>
      </c>
      <c r="V11" s="5">
        <v>38.050199999999997</v>
      </c>
      <c r="W11" s="5">
        <f t="shared" si="10"/>
        <v>4.8485311171943449E-2</v>
      </c>
      <c r="X11" s="5">
        <f t="shared" si="11"/>
        <v>0.59331714778898914</v>
      </c>
      <c r="Y11" s="5">
        <v>1.3337000000000001</v>
      </c>
      <c r="Z11" s="5">
        <v>32.783299999999997</v>
      </c>
      <c r="AA11" s="5">
        <f t="shared" si="12"/>
        <v>5.0314821312025838E-2</v>
      </c>
      <c r="AB11" s="5">
        <f t="shared" si="13"/>
        <v>0.59338007978511598</v>
      </c>
      <c r="AC11" s="5">
        <v>1.8421000000000001</v>
      </c>
      <c r="AD11" s="5">
        <v>31.6722</v>
      </c>
      <c r="AE11" s="5">
        <f t="shared" si="14"/>
        <v>5.5943779857080815E-2</v>
      </c>
      <c r="AF11" s="5">
        <f t="shared" si="15"/>
        <v>0.55266147255642706</v>
      </c>
      <c r="AG11" s="5">
        <v>1.8421000000000001</v>
      </c>
      <c r="AH11" s="5">
        <v>34.160499999999999</v>
      </c>
      <c r="AI11" s="5">
        <f t="shared" si="16"/>
        <v>4.9382484377806429E-2</v>
      </c>
      <c r="AJ11" s="5">
        <f t="shared" si="17"/>
        <v>0.58289494564447686</v>
      </c>
      <c r="AK11" s="5">
        <v>1.4426000000000001</v>
      </c>
      <c r="AL11" s="5">
        <v>37.1</v>
      </c>
      <c r="AM11" s="5">
        <f t="shared" si="18"/>
        <v>4.999878694194998E-2</v>
      </c>
      <c r="AN11" s="5">
        <f t="shared" si="19"/>
        <v>0.53477477477477475</v>
      </c>
      <c r="AO11" s="5">
        <v>1.4426000000000001</v>
      </c>
      <c r="AP11" s="5">
        <v>27.058199999999999</v>
      </c>
      <c r="AQ11" s="5">
        <f t="shared" si="20"/>
        <v>5.6736082433681397E-2</v>
      </c>
      <c r="AR11" s="5">
        <f t="shared" si="21"/>
        <v>0.59158347653841614</v>
      </c>
    </row>
    <row r="12" spans="1:44" ht="20" customHeight="1" x14ac:dyDescent="0.15">
      <c r="A12" s="25">
        <v>1.4595</v>
      </c>
      <c r="B12" s="4">
        <v>41.199399999999997</v>
      </c>
      <c r="C12" s="5">
        <f t="shared" si="0"/>
        <v>5.113481091156253E-2</v>
      </c>
      <c r="D12" s="5">
        <f t="shared" si="1"/>
        <v>0.46291460674157298</v>
      </c>
      <c r="E12" s="5">
        <v>1.4595</v>
      </c>
      <c r="F12" s="5">
        <v>46.954099999999997</v>
      </c>
      <c r="G12" s="5">
        <f t="shared" si="2"/>
        <v>4.6630733791067476E-2</v>
      </c>
      <c r="H12" s="5">
        <f t="shared" si="3"/>
        <v>0.67400809600367473</v>
      </c>
      <c r="I12" s="5">
        <v>1.4595</v>
      </c>
      <c r="J12" s="5">
        <v>33.3658</v>
      </c>
      <c r="K12" s="5">
        <f t="shared" si="4"/>
        <v>4.891151355916299E-2</v>
      </c>
      <c r="L12" s="5">
        <f t="shared" si="5"/>
        <v>0.64626708116640996</v>
      </c>
      <c r="M12" s="5">
        <v>1.4595</v>
      </c>
      <c r="N12" s="5">
        <v>24.889700000000001</v>
      </c>
      <c r="O12" s="5">
        <f t="shared" si="6"/>
        <v>3.2489938025359738E-2</v>
      </c>
      <c r="P12" s="5">
        <f t="shared" si="7"/>
        <v>0.39772229732536923</v>
      </c>
      <c r="Q12" s="5">
        <v>1.4595</v>
      </c>
      <c r="R12" s="5">
        <v>45.3401</v>
      </c>
      <c r="S12" s="5">
        <f t="shared" si="8"/>
        <v>4.2054822545649434E-2</v>
      </c>
      <c r="T12" s="5">
        <f t="shared" si="9"/>
        <v>0.68579911908132773</v>
      </c>
      <c r="U12" s="5">
        <v>1.5004</v>
      </c>
      <c r="V12" s="5">
        <v>38.115699999999997</v>
      </c>
      <c r="W12" s="5">
        <f t="shared" si="10"/>
        <v>5.4545520643610963E-2</v>
      </c>
      <c r="X12" s="5">
        <f t="shared" si="11"/>
        <v>0.59433848994172889</v>
      </c>
      <c r="Y12" s="5">
        <v>1.5004</v>
      </c>
      <c r="Z12" s="5">
        <v>19.706299999999999</v>
      </c>
      <c r="AA12" s="5">
        <f t="shared" si="12"/>
        <v>5.6603702404261498E-2</v>
      </c>
      <c r="AB12" s="5">
        <f t="shared" si="13"/>
        <v>0.35668544247435219</v>
      </c>
      <c r="AC12" s="5">
        <v>2.0724</v>
      </c>
      <c r="AD12" s="5">
        <v>34.827800000000003</v>
      </c>
      <c r="AE12" s="5">
        <f t="shared" si="14"/>
        <v>6.2937891197988316E-2</v>
      </c>
      <c r="AF12" s="5">
        <f t="shared" si="15"/>
        <v>0.60772485756912153</v>
      </c>
      <c r="AG12" s="5">
        <v>2.0724</v>
      </c>
      <c r="AH12" s="5">
        <v>32.1111</v>
      </c>
      <c r="AI12" s="5">
        <f t="shared" si="16"/>
        <v>5.555630021419361E-2</v>
      </c>
      <c r="AJ12" s="5">
        <f t="shared" si="17"/>
        <v>0.54792517349231895</v>
      </c>
      <c r="AK12" s="5">
        <v>1.623</v>
      </c>
      <c r="AL12" s="5">
        <v>38.106299999999997</v>
      </c>
      <c r="AM12" s="5">
        <f t="shared" si="18"/>
        <v>5.6251234719800924E-2</v>
      </c>
      <c r="AN12" s="5">
        <f t="shared" si="19"/>
        <v>0.54927999999999999</v>
      </c>
      <c r="AO12" s="5">
        <v>1.623</v>
      </c>
      <c r="AP12" s="5">
        <v>22.869199999999999</v>
      </c>
      <c r="AQ12" s="5">
        <f t="shared" si="20"/>
        <v>6.3831042416376618E-2</v>
      </c>
      <c r="AR12" s="5">
        <f t="shared" si="21"/>
        <v>0.49999781366285806</v>
      </c>
    </row>
    <row r="13" spans="1:44" ht="20" customHeight="1" x14ac:dyDescent="0.15">
      <c r="A13" s="25">
        <v>1.6216999999999999</v>
      </c>
      <c r="B13" s="4">
        <v>46.198300000000003</v>
      </c>
      <c r="C13" s="5">
        <f t="shared" si="0"/>
        <v>5.6817624429791672E-2</v>
      </c>
      <c r="D13" s="5">
        <f t="shared" si="1"/>
        <v>0.51908202247191015</v>
      </c>
      <c r="E13" s="5">
        <v>1.6216999999999999</v>
      </c>
      <c r="F13" s="5">
        <v>39.739699999999999</v>
      </c>
      <c r="G13" s="5">
        <f t="shared" si="2"/>
        <v>5.1812991427868535E-2</v>
      </c>
      <c r="H13" s="5">
        <f t="shared" si="3"/>
        <v>0.57044815112540193</v>
      </c>
      <c r="I13" s="5">
        <v>1.6216999999999999</v>
      </c>
      <c r="J13" s="5">
        <v>33.096400000000003</v>
      </c>
      <c r="K13" s="5">
        <f t="shared" si="4"/>
        <v>5.4347243260633518E-2</v>
      </c>
      <c r="L13" s="5">
        <f t="shared" si="5"/>
        <v>0.64104903299534177</v>
      </c>
      <c r="M13" s="5">
        <v>1.6216999999999999</v>
      </c>
      <c r="N13" s="5">
        <v>33.402200000000001</v>
      </c>
      <c r="O13" s="5">
        <f t="shared" si="6"/>
        <v>3.6100673172816643E-2</v>
      </c>
      <c r="P13" s="5">
        <f t="shared" si="7"/>
        <v>0.53374688002352166</v>
      </c>
      <c r="Q13" s="5">
        <v>1.6216999999999999</v>
      </c>
      <c r="R13" s="5">
        <v>50.308100000000003</v>
      </c>
      <c r="S13" s="5">
        <f t="shared" si="8"/>
        <v>4.6728541090976142E-2</v>
      </c>
      <c r="T13" s="5">
        <f t="shared" si="9"/>
        <v>0.76094341791604669</v>
      </c>
      <c r="U13" s="5">
        <v>1.6671</v>
      </c>
      <c r="V13" s="5">
        <v>41.522500000000001</v>
      </c>
      <c r="W13" s="5">
        <f t="shared" si="10"/>
        <v>6.0605730115278492E-2</v>
      </c>
      <c r="X13" s="5">
        <f t="shared" si="11"/>
        <v>0.64746075629216937</v>
      </c>
      <c r="Y13" s="5">
        <v>1.6671</v>
      </c>
      <c r="Z13" s="5">
        <v>26.587399999999999</v>
      </c>
      <c r="AA13" s="5">
        <f t="shared" si="12"/>
        <v>6.2892583496497165E-2</v>
      </c>
      <c r="AB13" s="5">
        <f t="shared" si="13"/>
        <v>0.48123384568602895</v>
      </c>
      <c r="AC13" s="5">
        <v>2.3026</v>
      </c>
      <c r="AD13" s="5">
        <v>31.8218</v>
      </c>
      <c r="AE13" s="5">
        <f t="shared" si="14"/>
        <v>6.9928965582169419E-2</v>
      </c>
      <c r="AF13" s="5">
        <f t="shared" si="15"/>
        <v>0.55527190556374706</v>
      </c>
      <c r="AG13" s="5">
        <v>2.3026</v>
      </c>
      <c r="AH13" s="5">
        <v>35.580199999999998</v>
      </c>
      <c r="AI13" s="5">
        <f t="shared" si="16"/>
        <v>6.1727435279483787E-2</v>
      </c>
      <c r="AJ13" s="5">
        <f t="shared" si="17"/>
        <v>0.60711988246716564</v>
      </c>
      <c r="AK13" s="5">
        <v>1.8032999999999999</v>
      </c>
      <c r="AL13" s="5">
        <v>36.375</v>
      </c>
      <c r="AM13" s="5">
        <f t="shared" si="18"/>
        <v>6.250021661750893E-2</v>
      </c>
      <c r="AN13" s="5">
        <f t="shared" si="19"/>
        <v>0.5243243243243243</v>
      </c>
      <c r="AO13" s="5">
        <v>1.8032999999999999</v>
      </c>
      <c r="AP13" s="5">
        <v>25.689399999999999</v>
      </c>
      <c r="AQ13" s="5">
        <f t="shared" si="20"/>
        <v>7.0922069494425102E-2</v>
      </c>
      <c r="AR13" s="5">
        <f t="shared" si="21"/>
        <v>0.56165689373964223</v>
      </c>
    </row>
    <row r="14" spans="1:44" ht="20" customHeight="1" x14ac:dyDescent="0.15">
      <c r="A14" s="25">
        <v>1.7839</v>
      </c>
      <c r="B14" s="4">
        <v>51.6875</v>
      </c>
      <c r="C14" s="5">
        <f t="shared" si="0"/>
        <v>6.2500437948020821E-2</v>
      </c>
      <c r="D14" s="5">
        <f t="shared" si="1"/>
        <v>0.5807584269662921</v>
      </c>
      <c r="E14" s="5">
        <v>1.7839</v>
      </c>
      <c r="F14" s="5">
        <v>36.034100000000002</v>
      </c>
      <c r="G14" s="5">
        <f t="shared" si="2"/>
        <v>5.6995249064669594E-2</v>
      </c>
      <c r="H14" s="5">
        <f t="shared" si="3"/>
        <v>0.51725568442811209</v>
      </c>
      <c r="I14" s="5">
        <v>1.7839</v>
      </c>
      <c r="J14" s="5">
        <v>36.223999999999997</v>
      </c>
      <c r="K14" s="5">
        <f t="shared" si="4"/>
        <v>5.9782972962104053E-2</v>
      </c>
      <c r="L14" s="5">
        <f t="shared" si="5"/>
        <v>0.70162797679576194</v>
      </c>
      <c r="M14" s="5">
        <v>1.7839</v>
      </c>
      <c r="N14" s="5">
        <v>40.736199999999997</v>
      </c>
      <c r="O14" s="5">
        <f t="shared" si="6"/>
        <v>3.9711408320273547E-2</v>
      </c>
      <c r="P14" s="5">
        <f t="shared" si="7"/>
        <v>0.65093974810084909</v>
      </c>
      <c r="Q14" s="5">
        <v>1.7839</v>
      </c>
      <c r="R14" s="5">
        <v>47.374400000000001</v>
      </c>
      <c r="S14" s="5">
        <f t="shared" si="8"/>
        <v>5.1402259636302863E-2</v>
      </c>
      <c r="T14" s="5">
        <f t="shared" si="9"/>
        <v>0.71656925739039956</v>
      </c>
      <c r="U14" s="5">
        <v>1.8338000000000001</v>
      </c>
      <c r="V14" s="5">
        <v>39.973300000000002</v>
      </c>
      <c r="W14" s="5">
        <f t="shared" si="10"/>
        <v>6.6665939586946013E-2</v>
      </c>
      <c r="X14" s="5">
        <f t="shared" si="11"/>
        <v>0.62330406525362814</v>
      </c>
      <c r="Y14" s="5">
        <v>1.8338000000000001</v>
      </c>
      <c r="Z14" s="5">
        <v>31.022500000000001</v>
      </c>
      <c r="AA14" s="5">
        <f t="shared" si="12"/>
        <v>6.9181464588732824E-2</v>
      </c>
      <c r="AB14" s="5">
        <f t="shared" si="13"/>
        <v>0.56150947357751546</v>
      </c>
      <c r="AC14" s="5">
        <v>2.5329000000000002</v>
      </c>
      <c r="AD14" s="5">
        <v>30.218900000000001</v>
      </c>
      <c r="AE14" s="5">
        <f t="shared" si="14"/>
        <v>7.6923076923076927E-2</v>
      </c>
      <c r="AF14" s="5">
        <f t="shared" si="15"/>
        <v>0.52730223265309684</v>
      </c>
      <c r="AG14" s="5">
        <v>2.5329000000000002</v>
      </c>
      <c r="AH14" s="5">
        <v>33.259300000000003</v>
      </c>
      <c r="AI14" s="5">
        <f t="shared" si="16"/>
        <v>6.7901251115870975E-2</v>
      </c>
      <c r="AJ14" s="5">
        <f t="shared" si="17"/>
        <v>0.56751739189043926</v>
      </c>
      <c r="AK14" s="5">
        <v>1.9836</v>
      </c>
      <c r="AL14" s="5">
        <v>27.665600000000001</v>
      </c>
      <c r="AM14" s="5">
        <f t="shared" si="18"/>
        <v>6.874919851521695E-2</v>
      </c>
      <c r="AN14" s="5">
        <f t="shared" si="19"/>
        <v>0.39878342342342343</v>
      </c>
      <c r="AO14" s="5">
        <v>1.9836</v>
      </c>
      <c r="AP14" s="5">
        <v>21.944600000000001</v>
      </c>
      <c r="AQ14" s="5">
        <f t="shared" si="20"/>
        <v>7.80130965724736E-2</v>
      </c>
      <c r="AR14" s="5">
        <f t="shared" si="21"/>
        <v>0.47978294044854897</v>
      </c>
    </row>
    <row r="15" spans="1:44" ht="20" customHeight="1" x14ac:dyDescent="0.15">
      <c r="A15" s="25">
        <v>1.9460999999999999</v>
      </c>
      <c r="B15" s="4">
        <v>39.582599999999999</v>
      </c>
      <c r="C15" s="5">
        <f t="shared" si="0"/>
        <v>6.8183251466249969E-2</v>
      </c>
      <c r="D15" s="5">
        <f t="shared" si="1"/>
        <v>0.44474831460674158</v>
      </c>
      <c r="E15" s="5">
        <v>1.9460999999999999</v>
      </c>
      <c r="F15" s="5">
        <v>41.7971</v>
      </c>
      <c r="G15" s="5">
        <f t="shared" si="2"/>
        <v>6.2177506701470646E-2</v>
      </c>
      <c r="H15" s="5">
        <f t="shared" si="3"/>
        <v>0.59998133899862194</v>
      </c>
      <c r="I15" s="5">
        <v>1.9460999999999999</v>
      </c>
      <c r="J15" s="5">
        <v>31.678599999999999</v>
      </c>
      <c r="K15" s="5">
        <f t="shared" si="4"/>
        <v>6.5218702663574574E-2</v>
      </c>
      <c r="L15" s="5">
        <f t="shared" si="5"/>
        <v>0.61358745654047664</v>
      </c>
      <c r="M15" s="5">
        <v>1.9460999999999999</v>
      </c>
      <c r="N15" s="5">
        <v>34.3215</v>
      </c>
      <c r="O15" s="5">
        <f t="shared" si="6"/>
        <v>4.3322143467730445E-2</v>
      </c>
      <c r="P15" s="5">
        <f t="shared" si="7"/>
        <v>0.54843673598527343</v>
      </c>
      <c r="Q15" s="5">
        <v>1.9460999999999999</v>
      </c>
      <c r="R15" s="5">
        <v>42.273400000000002</v>
      </c>
      <c r="S15" s="5">
        <f t="shared" si="8"/>
        <v>5.6075978181629571E-2</v>
      </c>
      <c r="T15" s="5">
        <f t="shared" si="9"/>
        <v>0.63941324524146625</v>
      </c>
      <c r="U15" s="5">
        <v>2.0005000000000002</v>
      </c>
      <c r="V15" s="5">
        <v>45.636400000000002</v>
      </c>
      <c r="W15" s="5">
        <f t="shared" si="10"/>
        <v>7.2726149058613535E-2</v>
      </c>
      <c r="X15" s="5">
        <f t="shared" si="11"/>
        <v>0.71160883998920976</v>
      </c>
      <c r="Y15" s="5">
        <v>2.0005000000000002</v>
      </c>
      <c r="Z15" s="5">
        <v>21.511199999999999</v>
      </c>
      <c r="AA15" s="5">
        <f t="shared" si="12"/>
        <v>7.5470345680968498E-2</v>
      </c>
      <c r="AB15" s="5">
        <f t="shared" si="13"/>
        <v>0.38935426184287691</v>
      </c>
      <c r="AC15" s="5">
        <v>2.7631999999999999</v>
      </c>
      <c r="AD15" s="5">
        <v>29.2774</v>
      </c>
      <c r="AE15" s="5">
        <f t="shared" si="14"/>
        <v>8.3917188263984421E-2</v>
      </c>
      <c r="AF15" s="5">
        <f t="shared" si="15"/>
        <v>0.51087360513710878</v>
      </c>
      <c r="AG15" s="5">
        <v>2.7631999999999999</v>
      </c>
      <c r="AH15" s="5">
        <v>35.963000000000001</v>
      </c>
      <c r="AI15" s="5">
        <f t="shared" si="16"/>
        <v>7.4075066952258142E-2</v>
      </c>
      <c r="AJ15" s="5">
        <f t="shared" si="17"/>
        <v>0.61365175949451323</v>
      </c>
      <c r="AK15" s="5">
        <v>2.1640000000000001</v>
      </c>
      <c r="AL15" s="5">
        <v>25.45</v>
      </c>
      <c r="AM15" s="5">
        <f t="shared" si="18"/>
        <v>7.5001646293067908E-2</v>
      </c>
      <c r="AN15" s="5">
        <f t="shared" si="19"/>
        <v>0.36684684684684682</v>
      </c>
      <c r="AO15" s="5">
        <v>2.1640000000000001</v>
      </c>
      <c r="AP15" s="5">
        <v>22.624300000000002</v>
      </c>
      <c r="AQ15" s="5">
        <f t="shared" si="20"/>
        <v>8.5108056555168829E-2</v>
      </c>
      <c r="AR15" s="5">
        <f t="shared" si="21"/>
        <v>0.4946434740022651</v>
      </c>
    </row>
    <row r="16" spans="1:44" ht="20" customHeight="1" x14ac:dyDescent="0.15">
      <c r="A16" s="25">
        <v>2.1082000000000001</v>
      </c>
      <c r="B16" s="4">
        <v>41.621899999999997</v>
      </c>
      <c r="C16" s="5">
        <f t="shared" si="0"/>
        <v>7.3862561400312512E-2</v>
      </c>
      <c r="D16" s="5">
        <f t="shared" si="1"/>
        <v>0.46766179775280897</v>
      </c>
      <c r="E16" s="5">
        <v>2.1082000000000001</v>
      </c>
      <c r="F16" s="5">
        <v>39.593499999999999</v>
      </c>
      <c r="G16" s="5">
        <f t="shared" si="2"/>
        <v>6.7356569358224358E-2</v>
      </c>
      <c r="H16" s="5">
        <f t="shared" si="3"/>
        <v>0.56834950620119429</v>
      </c>
      <c r="I16" s="5">
        <v>2.1082000000000001</v>
      </c>
      <c r="J16" s="5">
        <v>27.863399999999999</v>
      </c>
      <c r="K16" s="5">
        <f t="shared" si="4"/>
        <v>7.0651081113687855E-2</v>
      </c>
      <c r="L16" s="5">
        <f t="shared" si="5"/>
        <v>0.53969028734129398</v>
      </c>
      <c r="M16" s="5">
        <v>2.1082000000000001</v>
      </c>
      <c r="N16" s="5">
        <v>38.641800000000003</v>
      </c>
      <c r="O16" s="5">
        <f t="shared" si="6"/>
        <v>4.6930652514603224E-2</v>
      </c>
      <c r="P16" s="5">
        <f t="shared" si="7"/>
        <v>0.61747250745438687</v>
      </c>
      <c r="Q16" s="5">
        <v>2.1082000000000001</v>
      </c>
      <c r="R16" s="5">
        <v>44.409599999999998</v>
      </c>
      <c r="S16" s="5">
        <f t="shared" si="8"/>
        <v>6.0746815272859293E-2</v>
      </c>
      <c r="T16" s="5">
        <f t="shared" si="9"/>
        <v>0.67172468871383462</v>
      </c>
      <c r="U16" s="5">
        <v>2.1671999999999998</v>
      </c>
      <c r="V16" s="5">
        <v>50.472999999999999</v>
      </c>
      <c r="W16" s="5">
        <f t="shared" si="10"/>
        <v>7.8786358530281042E-2</v>
      </c>
      <c r="X16" s="5">
        <f t="shared" si="11"/>
        <v>0.78702599198831147</v>
      </c>
      <c r="Y16" s="5">
        <v>2.1671999999999998</v>
      </c>
      <c r="Z16" s="5">
        <v>21.672599999999999</v>
      </c>
      <c r="AA16" s="5">
        <f t="shared" si="12"/>
        <v>8.1759226773204144E-2</v>
      </c>
      <c r="AB16" s="5">
        <f t="shared" si="13"/>
        <v>0.39227561341142914</v>
      </c>
      <c r="AC16" s="5">
        <v>2.9933999999999998</v>
      </c>
      <c r="AD16" s="5">
        <v>38.719000000000001</v>
      </c>
      <c r="AE16" s="5">
        <f t="shared" si="14"/>
        <v>9.0908262648165511E-2</v>
      </c>
      <c r="AF16" s="5">
        <f t="shared" si="15"/>
        <v>0.67562403482903932</v>
      </c>
      <c r="AG16" s="5">
        <v>2.9933999999999998</v>
      </c>
      <c r="AH16" s="5">
        <v>35.938299999999998</v>
      </c>
      <c r="AI16" s="5">
        <f t="shared" si="16"/>
        <v>8.0246202017548326E-2</v>
      </c>
      <c r="AJ16" s="5">
        <f t="shared" si="17"/>
        <v>0.6132302930301049</v>
      </c>
      <c r="AK16" s="5">
        <v>2.3443000000000001</v>
      </c>
      <c r="AL16" s="5">
        <v>31.3813</v>
      </c>
      <c r="AM16" s="5">
        <f t="shared" si="18"/>
        <v>8.1250628190775914E-2</v>
      </c>
      <c r="AN16" s="5">
        <f t="shared" si="19"/>
        <v>0.45234306306306304</v>
      </c>
      <c r="AO16" s="5">
        <v>2.3443000000000001</v>
      </c>
      <c r="AP16" s="5">
        <v>21.081600000000002</v>
      </c>
      <c r="AQ16" s="5">
        <f t="shared" si="20"/>
        <v>9.2199083633217313E-2</v>
      </c>
      <c r="AR16" s="5">
        <f t="shared" si="21"/>
        <v>0.46091485091367035</v>
      </c>
    </row>
    <row r="17" spans="1:44" ht="20" customHeight="1" x14ac:dyDescent="0.15">
      <c r="A17" s="25">
        <v>2.2704</v>
      </c>
      <c r="B17" s="4">
        <v>38.283099999999997</v>
      </c>
      <c r="C17" s="5">
        <f t="shared" si="0"/>
        <v>7.9545374918541661E-2</v>
      </c>
      <c r="D17" s="5">
        <f t="shared" si="1"/>
        <v>0.43014719101123594</v>
      </c>
      <c r="E17" s="5">
        <v>2.2704</v>
      </c>
      <c r="F17" s="5">
        <v>35.884500000000003</v>
      </c>
      <c r="G17" s="5">
        <f t="shared" si="2"/>
        <v>7.2538826995025424E-2</v>
      </c>
      <c r="H17" s="5">
        <f t="shared" si="3"/>
        <v>0.51510823380799264</v>
      </c>
      <c r="I17" s="5">
        <v>2.2704</v>
      </c>
      <c r="J17" s="5">
        <v>27.110600000000002</v>
      </c>
      <c r="K17" s="5">
        <f t="shared" si="4"/>
        <v>7.6086810815158376E-2</v>
      </c>
      <c r="L17" s="5">
        <f t="shared" si="5"/>
        <v>0.5251091935655694</v>
      </c>
      <c r="M17" s="5">
        <v>2.2704</v>
      </c>
      <c r="N17" s="5">
        <v>28.684200000000001</v>
      </c>
      <c r="O17" s="5">
        <f t="shared" si="6"/>
        <v>5.0541387662060122E-2</v>
      </c>
      <c r="P17" s="5">
        <f t="shared" si="7"/>
        <v>0.45835610396832249</v>
      </c>
      <c r="Q17" s="5">
        <v>2.2704</v>
      </c>
      <c r="R17" s="5">
        <v>43.184399999999997</v>
      </c>
      <c r="S17" s="5">
        <f t="shared" si="8"/>
        <v>6.5420533818186008E-2</v>
      </c>
      <c r="T17" s="5">
        <f t="shared" si="9"/>
        <v>0.65319272516063454</v>
      </c>
      <c r="U17" s="5">
        <v>2.3340000000000001</v>
      </c>
      <c r="V17" s="5">
        <v>50.8401</v>
      </c>
      <c r="W17" s="5">
        <f t="shared" si="10"/>
        <v>8.4850203400551855E-2</v>
      </c>
      <c r="X17" s="5">
        <f t="shared" si="11"/>
        <v>0.79275018594664393</v>
      </c>
      <c r="Y17" s="5">
        <v>2.3340000000000001</v>
      </c>
      <c r="Z17" s="5">
        <v>23.365500000000001</v>
      </c>
      <c r="AA17" s="5">
        <f t="shared" si="12"/>
        <v>8.8051880439580343E-2</v>
      </c>
      <c r="AB17" s="5">
        <f t="shared" si="13"/>
        <v>0.42291722475221005</v>
      </c>
      <c r="AC17" s="5">
        <v>3.2237</v>
      </c>
      <c r="AD17" s="5">
        <v>20.608699999999999</v>
      </c>
      <c r="AE17" s="5">
        <f t="shared" si="14"/>
        <v>9.7902373989073019E-2</v>
      </c>
      <c r="AF17" s="5">
        <f t="shared" si="15"/>
        <v>0.35960983100238181</v>
      </c>
      <c r="AG17" s="5">
        <v>3.2237</v>
      </c>
      <c r="AH17" s="5">
        <v>31.395099999999999</v>
      </c>
      <c r="AI17" s="5">
        <f t="shared" si="16"/>
        <v>8.6420017853935507E-2</v>
      </c>
      <c r="AJ17" s="5">
        <f t="shared" si="17"/>
        <v>0.53570776505036266</v>
      </c>
      <c r="AK17" s="5">
        <v>2.5246</v>
      </c>
      <c r="AL17" s="5">
        <v>24.4375</v>
      </c>
      <c r="AM17" s="5">
        <f t="shared" si="18"/>
        <v>8.749961008848392E-2</v>
      </c>
      <c r="AN17" s="5">
        <f t="shared" si="19"/>
        <v>0.35225225225225226</v>
      </c>
      <c r="AO17" s="5">
        <v>2.5246</v>
      </c>
      <c r="AP17" s="5">
        <v>17.677800000000001</v>
      </c>
      <c r="AQ17" s="5">
        <f t="shared" si="20"/>
        <v>9.9290110711265797E-2</v>
      </c>
      <c r="AR17" s="5">
        <f t="shared" si="21"/>
        <v>0.38649630727656731</v>
      </c>
    </row>
    <row r="18" spans="1:44" ht="20" customHeight="1" x14ac:dyDescent="0.15">
      <c r="A18" s="25">
        <v>2.4325999999999999</v>
      </c>
      <c r="B18" s="4">
        <v>47.603299999999997</v>
      </c>
      <c r="C18" s="5">
        <f t="shared" si="0"/>
        <v>8.522818843677081E-2</v>
      </c>
      <c r="D18" s="5">
        <f t="shared" si="1"/>
        <v>0.53486853932584266</v>
      </c>
      <c r="E18" s="5">
        <v>2.4325999999999999</v>
      </c>
      <c r="F18" s="5">
        <v>38.441400000000002</v>
      </c>
      <c r="G18" s="5">
        <f t="shared" si="2"/>
        <v>7.7721084631826476E-2</v>
      </c>
      <c r="H18" s="5">
        <f t="shared" si="3"/>
        <v>0.55181155259531467</v>
      </c>
      <c r="I18" s="5">
        <v>2.4325999999999999</v>
      </c>
      <c r="J18" s="5">
        <v>30.954599999999999</v>
      </c>
      <c r="K18" s="5">
        <f t="shared" si="4"/>
        <v>8.1522540516628897E-2</v>
      </c>
      <c r="L18" s="5">
        <f t="shared" si="5"/>
        <v>0.59956419419506668</v>
      </c>
      <c r="M18" s="5">
        <v>2.4325999999999999</v>
      </c>
      <c r="N18" s="5">
        <v>27.987100000000002</v>
      </c>
      <c r="O18" s="5">
        <f t="shared" si="6"/>
        <v>5.4152122809517027E-2</v>
      </c>
      <c r="P18" s="5">
        <f t="shared" si="7"/>
        <v>0.44721686912557573</v>
      </c>
      <c r="Q18" s="5">
        <v>2.4325999999999999</v>
      </c>
      <c r="R18" s="5">
        <v>46.128599999999999</v>
      </c>
      <c r="S18" s="5">
        <f t="shared" si="8"/>
        <v>7.0094252363512716E-2</v>
      </c>
      <c r="T18" s="5">
        <f t="shared" si="9"/>
        <v>0.69772570515845656</v>
      </c>
      <c r="U18" s="5">
        <v>2.5007000000000001</v>
      </c>
      <c r="V18" s="5">
        <v>51.669400000000003</v>
      </c>
      <c r="W18" s="5">
        <f t="shared" si="10"/>
        <v>9.0910412872219376E-2</v>
      </c>
      <c r="X18" s="5">
        <f t="shared" si="11"/>
        <v>0.805681469111027</v>
      </c>
      <c r="Y18" s="5">
        <v>2.5007000000000001</v>
      </c>
      <c r="Z18" s="5">
        <v>35.6145</v>
      </c>
      <c r="AA18" s="5">
        <f t="shared" si="12"/>
        <v>9.4340761531816003E-2</v>
      </c>
      <c r="AB18" s="5">
        <f t="shared" si="13"/>
        <v>0.64462500271501078</v>
      </c>
      <c r="AC18" s="5">
        <v>3.4540000000000002</v>
      </c>
      <c r="AD18" s="5">
        <v>37.037199999999999</v>
      </c>
      <c r="AE18" s="5">
        <f t="shared" si="14"/>
        <v>0.10489648532998054</v>
      </c>
      <c r="AF18" s="5">
        <f t="shared" si="15"/>
        <v>0.64627760279888669</v>
      </c>
      <c r="AG18" s="5">
        <v>3.4540000000000002</v>
      </c>
      <c r="AH18" s="5">
        <v>26.592600000000001</v>
      </c>
      <c r="AI18" s="5">
        <f t="shared" si="16"/>
        <v>9.2593833690322688E-2</v>
      </c>
      <c r="AJ18" s="5">
        <f t="shared" si="17"/>
        <v>0.45376069236531419</v>
      </c>
      <c r="AK18" s="5">
        <v>2.7048999999999999</v>
      </c>
      <c r="AL18" s="5">
        <v>22.203099999999999</v>
      </c>
      <c r="AM18" s="5">
        <f t="shared" si="18"/>
        <v>9.374859198619194E-2</v>
      </c>
      <c r="AN18" s="5">
        <f t="shared" si="19"/>
        <v>0.32004468468468467</v>
      </c>
      <c r="AO18" s="5">
        <v>2.7048999999999999</v>
      </c>
      <c r="AP18" s="5">
        <v>23.431899999999999</v>
      </c>
      <c r="AQ18" s="5">
        <f t="shared" si="20"/>
        <v>0.1063811377893143</v>
      </c>
      <c r="AR18" s="5">
        <f t="shared" si="21"/>
        <v>0.51230033276051301</v>
      </c>
    </row>
    <row r="19" spans="1:44" ht="20" customHeight="1" x14ac:dyDescent="0.15">
      <c r="A19" s="25">
        <v>2.5947</v>
      </c>
      <c r="B19" s="4">
        <v>42.991700000000002</v>
      </c>
      <c r="C19" s="5">
        <f t="shared" si="0"/>
        <v>9.0907498370833353E-2</v>
      </c>
      <c r="D19" s="5">
        <f t="shared" si="1"/>
        <v>0.48305280898876407</v>
      </c>
      <c r="E19" s="5">
        <v>2.5947</v>
      </c>
      <c r="F19" s="5">
        <v>40.122399999999999</v>
      </c>
      <c r="G19" s="5">
        <f t="shared" si="2"/>
        <v>8.2900147288580181E-2</v>
      </c>
      <c r="H19" s="5">
        <f t="shared" si="3"/>
        <v>0.57594166283876891</v>
      </c>
      <c r="I19" s="5">
        <v>2.5947</v>
      </c>
      <c r="J19" s="5">
        <v>34.090699999999998</v>
      </c>
      <c r="K19" s="5">
        <f t="shared" si="4"/>
        <v>8.6954918966742178E-2</v>
      </c>
      <c r="L19" s="5">
        <f t="shared" si="5"/>
        <v>0.66030777574401733</v>
      </c>
      <c r="M19" s="5">
        <v>2.5947</v>
      </c>
      <c r="N19" s="5">
        <v>33.219900000000003</v>
      </c>
      <c r="O19" s="5">
        <f t="shared" si="6"/>
        <v>5.7760631856389799E-2</v>
      </c>
      <c r="P19" s="5">
        <f t="shared" si="7"/>
        <v>0.53083383668421213</v>
      </c>
      <c r="Q19" s="5">
        <v>2.5947</v>
      </c>
      <c r="R19" s="5">
        <v>47.437100000000001</v>
      </c>
      <c r="S19" s="5">
        <f t="shared" si="8"/>
        <v>7.4765089454742431E-2</v>
      </c>
      <c r="T19" s="5">
        <f t="shared" si="9"/>
        <v>0.7175176365242435</v>
      </c>
      <c r="U19" s="5">
        <v>2.6674000000000002</v>
      </c>
      <c r="V19" s="5">
        <v>40.929699999999997</v>
      </c>
      <c r="W19" s="5">
        <f t="shared" si="10"/>
        <v>9.6970622343886897E-2</v>
      </c>
      <c r="X19" s="5">
        <f t="shared" si="11"/>
        <v>0.63821721998462533</v>
      </c>
      <c r="Y19" s="5">
        <v>2.6674000000000002</v>
      </c>
      <c r="Z19" s="5">
        <v>23.6327</v>
      </c>
      <c r="AA19" s="5">
        <f t="shared" si="12"/>
        <v>0.10062964262405168</v>
      </c>
      <c r="AB19" s="5">
        <f t="shared" si="13"/>
        <v>0.42775356390411307</v>
      </c>
      <c r="AC19" s="5">
        <v>3.6842000000000001</v>
      </c>
      <c r="AD19" s="5">
        <v>37.095799999999997</v>
      </c>
      <c r="AE19" s="5">
        <f t="shared" si="14"/>
        <v>0.11188755971416163</v>
      </c>
      <c r="AF19" s="5">
        <f t="shared" si="15"/>
        <v>0.64730013872287695</v>
      </c>
      <c r="AG19" s="5">
        <v>3.6842000000000001</v>
      </c>
      <c r="AH19" s="5">
        <v>36</v>
      </c>
      <c r="AI19" s="5">
        <f t="shared" si="16"/>
        <v>9.8764968755612859E-2</v>
      </c>
      <c r="AJ19" s="5">
        <f t="shared" si="17"/>
        <v>0.61428310602014502</v>
      </c>
      <c r="AK19" s="5">
        <v>2.8853</v>
      </c>
      <c r="AL19" s="5">
        <v>25.6</v>
      </c>
      <c r="AM19" s="5">
        <f t="shared" si="18"/>
        <v>0.10000103976404288</v>
      </c>
      <c r="AN19" s="5">
        <f t="shared" si="19"/>
        <v>0.36900900900900901</v>
      </c>
      <c r="AO19" s="5">
        <v>2.8853</v>
      </c>
      <c r="AP19" s="5">
        <v>24.832699999999999</v>
      </c>
      <c r="AQ19" s="5">
        <f t="shared" si="20"/>
        <v>0.11347609777200951</v>
      </c>
      <c r="AR19" s="5">
        <f t="shared" si="21"/>
        <v>0.54292654344470537</v>
      </c>
    </row>
    <row r="20" spans="1:44" ht="20" customHeight="1" x14ac:dyDescent="0.15">
      <c r="A20" s="25">
        <v>2.7568999999999999</v>
      </c>
      <c r="B20" s="4">
        <v>37.549599999999998</v>
      </c>
      <c r="C20" s="5">
        <f t="shared" si="0"/>
        <v>9.6590311889062502E-2</v>
      </c>
      <c r="D20" s="5">
        <f t="shared" si="1"/>
        <v>0.42190561797752807</v>
      </c>
      <c r="E20" s="5">
        <v>2.7568999999999999</v>
      </c>
      <c r="F20" s="5">
        <v>41.6248</v>
      </c>
      <c r="G20" s="5">
        <f t="shared" si="2"/>
        <v>8.8082404925381247E-2</v>
      </c>
      <c r="H20" s="5">
        <f t="shared" si="3"/>
        <v>0.59750803858520896</v>
      </c>
      <c r="I20" s="5">
        <v>2.7568999999999999</v>
      </c>
      <c r="J20" s="5">
        <v>32.511800000000001</v>
      </c>
      <c r="K20" s="5">
        <f t="shared" si="4"/>
        <v>9.2390648668212699E-2</v>
      </c>
      <c r="L20" s="5">
        <f t="shared" si="5"/>
        <v>0.62972582972582969</v>
      </c>
      <c r="M20" s="5">
        <v>2.7568999999999999</v>
      </c>
      <c r="N20" s="5">
        <v>25.155999999999999</v>
      </c>
      <c r="O20" s="5">
        <f t="shared" si="6"/>
        <v>6.1371367003846704E-2</v>
      </c>
      <c r="P20" s="5">
        <f t="shared" si="7"/>
        <v>0.4019776096745637</v>
      </c>
      <c r="Q20" s="5">
        <v>2.7568999999999999</v>
      </c>
      <c r="R20" s="5">
        <v>32.375999999999998</v>
      </c>
      <c r="S20" s="5">
        <f t="shared" si="8"/>
        <v>7.9438808000069153E-2</v>
      </c>
      <c r="T20" s="5">
        <f t="shared" si="9"/>
        <v>0.48970849820307111</v>
      </c>
      <c r="U20" s="5">
        <v>2.8340999999999998</v>
      </c>
      <c r="V20" s="5">
        <v>40.657600000000002</v>
      </c>
      <c r="W20" s="5">
        <f t="shared" si="10"/>
        <v>0.10303083181555441</v>
      </c>
      <c r="X20" s="5">
        <f t="shared" si="11"/>
        <v>0.63397436197301482</v>
      </c>
      <c r="Y20" s="5">
        <v>2.8340999999999998</v>
      </c>
      <c r="Z20" s="5">
        <v>22.081199999999999</v>
      </c>
      <c r="AA20" s="5">
        <f t="shared" si="12"/>
        <v>0.10691852371628732</v>
      </c>
      <c r="AB20" s="5">
        <f t="shared" si="13"/>
        <v>0.39967130269835871</v>
      </c>
      <c r="AC20" s="5">
        <v>3.9144999999999999</v>
      </c>
      <c r="AD20" s="5">
        <v>39.473500000000001</v>
      </c>
      <c r="AE20" s="5">
        <f t="shared" si="14"/>
        <v>0.11888167105506912</v>
      </c>
      <c r="AF20" s="5">
        <f t="shared" si="15"/>
        <v>0.68878962108587727</v>
      </c>
      <c r="AG20" s="5">
        <v>3.9144999999999999</v>
      </c>
      <c r="AH20" s="5">
        <v>25.975300000000001</v>
      </c>
      <c r="AI20" s="5">
        <f t="shared" si="16"/>
        <v>0.10493878459200004</v>
      </c>
      <c r="AJ20" s="5">
        <f t="shared" si="17"/>
        <v>0.44322744343902987</v>
      </c>
      <c r="AK20" s="5">
        <v>3.0655999999999999</v>
      </c>
      <c r="AL20" s="5">
        <v>20.793800000000001</v>
      </c>
      <c r="AM20" s="5">
        <f t="shared" si="18"/>
        <v>0.10625002166175089</v>
      </c>
      <c r="AN20" s="5">
        <f t="shared" si="19"/>
        <v>0.29973045045045049</v>
      </c>
      <c r="AO20" s="5">
        <v>3.0655999999999999</v>
      </c>
      <c r="AP20" s="5">
        <v>17.826799999999999</v>
      </c>
      <c r="AQ20" s="5">
        <f t="shared" si="20"/>
        <v>0.12056712485005801</v>
      </c>
      <c r="AR20" s="5">
        <f t="shared" si="21"/>
        <v>0.38975394961804688</v>
      </c>
    </row>
    <row r="21" spans="1:44" ht="20" customHeight="1" x14ac:dyDescent="0.15">
      <c r="A21" s="25">
        <v>2.9190999999999998</v>
      </c>
      <c r="B21" s="4">
        <v>44.140500000000003</v>
      </c>
      <c r="C21" s="5">
        <f t="shared" si="0"/>
        <v>0.10227312540729165</v>
      </c>
      <c r="D21" s="5">
        <f t="shared" si="1"/>
        <v>0.49596067415730338</v>
      </c>
      <c r="E21" s="5">
        <v>2.9190999999999998</v>
      </c>
      <c r="F21" s="5">
        <v>33.161900000000003</v>
      </c>
      <c r="G21" s="5">
        <f t="shared" si="2"/>
        <v>9.3264662562182299E-2</v>
      </c>
      <c r="H21" s="5">
        <f t="shared" si="3"/>
        <v>0.47602635507579238</v>
      </c>
      <c r="I21" s="5">
        <v>2.9190999999999998</v>
      </c>
      <c r="J21" s="5">
        <v>29.725000000000001</v>
      </c>
      <c r="K21" s="5">
        <f t="shared" si="4"/>
        <v>9.7826378369683234E-2</v>
      </c>
      <c r="L21" s="5">
        <f t="shared" si="5"/>
        <v>0.57574789118413283</v>
      </c>
      <c r="M21" s="5">
        <v>2.9190999999999998</v>
      </c>
      <c r="N21" s="5">
        <v>24.206900000000001</v>
      </c>
      <c r="O21" s="5">
        <f t="shared" si="6"/>
        <v>6.4982102151303608E-2</v>
      </c>
      <c r="P21" s="5">
        <f t="shared" si="7"/>
        <v>0.38681156780216236</v>
      </c>
      <c r="Q21" s="5">
        <v>2.9190999999999998</v>
      </c>
      <c r="R21" s="5">
        <v>42.331800000000001</v>
      </c>
      <c r="S21" s="5">
        <f t="shared" si="8"/>
        <v>8.411252654539586E-2</v>
      </c>
      <c r="T21" s="5">
        <f t="shared" si="9"/>
        <v>0.64029658402003853</v>
      </c>
      <c r="U21" s="5">
        <v>3.0007999999999999</v>
      </c>
      <c r="V21" s="5">
        <v>39.221499999999999</v>
      </c>
      <c r="W21" s="5">
        <f t="shared" si="10"/>
        <v>0.10909104128722193</v>
      </c>
      <c r="X21" s="5">
        <f t="shared" si="11"/>
        <v>0.61158124036157069</v>
      </c>
      <c r="Y21" s="5">
        <v>3.0007999999999999</v>
      </c>
      <c r="Z21" s="5">
        <v>21.9438</v>
      </c>
      <c r="AA21" s="5">
        <f t="shared" si="12"/>
        <v>0.113207404808523</v>
      </c>
      <c r="AB21" s="5">
        <f t="shared" si="13"/>
        <v>0.39718435285003728</v>
      </c>
      <c r="AC21" s="5">
        <v>4.1447000000000003</v>
      </c>
      <c r="AD21" s="5">
        <v>19.047000000000001</v>
      </c>
      <c r="AE21" s="5">
        <f t="shared" si="14"/>
        <v>0.12587274543925023</v>
      </c>
      <c r="AF21" s="5">
        <f t="shared" si="15"/>
        <v>0.33235907413385446</v>
      </c>
      <c r="AG21" s="5">
        <v>4.1447000000000003</v>
      </c>
      <c r="AH21" s="5">
        <v>27.8889</v>
      </c>
      <c r="AI21" s="5">
        <f t="shared" si="16"/>
        <v>0.11110991965729022</v>
      </c>
      <c r="AJ21" s="5">
        <f t="shared" si="17"/>
        <v>0.4758800032079229</v>
      </c>
      <c r="AK21" s="5">
        <v>3.2458999999999998</v>
      </c>
      <c r="AL21" s="5">
        <v>17.05</v>
      </c>
      <c r="AM21" s="5">
        <f t="shared" si="18"/>
        <v>0.11249900355945891</v>
      </c>
      <c r="AN21" s="5">
        <f t="shared" si="19"/>
        <v>0.24576576576576578</v>
      </c>
      <c r="AO21" s="5">
        <v>3.2458999999999998</v>
      </c>
      <c r="AP21" s="5">
        <v>16.8687</v>
      </c>
      <c r="AQ21" s="5">
        <f t="shared" si="20"/>
        <v>0.12765815192810648</v>
      </c>
      <c r="AR21" s="5">
        <f t="shared" si="21"/>
        <v>0.36880665346119035</v>
      </c>
    </row>
    <row r="22" spans="1:44" ht="20" customHeight="1" x14ac:dyDescent="0.15">
      <c r="A22" s="25">
        <v>3.0813000000000001</v>
      </c>
      <c r="B22" s="4">
        <v>42.934899999999999</v>
      </c>
      <c r="C22" s="5">
        <f t="shared" si="0"/>
        <v>0.10795593892552081</v>
      </c>
      <c r="D22" s="5">
        <f t="shared" si="1"/>
        <v>0.48241460674157305</v>
      </c>
      <c r="E22" s="5">
        <v>3.0813000000000001</v>
      </c>
      <c r="F22" s="5">
        <v>33.966900000000003</v>
      </c>
      <c r="G22" s="5">
        <f t="shared" si="2"/>
        <v>9.8446920198983365E-2</v>
      </c>
      <c r="H22" s="5">
        <f t="shared" si="3"/>
        <v>0.48758182131373451</v>
      </c>
      <c r="I22" s="5">
        <v>3.0813000000000001</v>
      </c>
      <c r="J22" s="5">
        <v>29.041599999999999</v>
      </c>
      <c r="K22" s="5">
        <f t="shared" si="4"/>
        <v>0.10326210807115377</v>
      </c>
      <c r="L22" s="5">
        <f t="shared" si="5"/>
        <v>0.56251101620229127</v>
      </c>
      <c r="M22" s="5">
        <v>3.0813000000000001</v>
      </c>
      <c r="N22" s="5">
        <v>28.266100000000002</v>
      </c>
      <c r="O22" s="5">
        <f t="shared" si="6"/>
        <v>6.859283729876052E-2</v>
      </c>
      <c r="P22" s="5">
        <f t="shared" si="7"/>
        <v>0.45167511976555041</v>
      </c>
      <c r="Q22" s="5">
        <v>3.0813000000000001</v>
      </c>
      <c r="R22" s="5">
        <v>43.299900000000001</v>
      </c>
      <c r="S22" s="5">
        <f t="shared" si="8"/>
        <v>8.8786245090722582E-2</v>
      </c>
      <c r="T22" s="5">
        <f t="shared" si="9"/>
        <v>0.65493973935455774</v>
      </c>
      <c r="U22" s="5">
        <v>3.1675</v>
      </c>
      <c r="V22" s="5">
        <v>37.716500000000003</v>
      </c>
      <c r="W22" s="5">
        <f t="shared" si="10"/>
        <v>0.11515125075888945</v>
      </c>
      <c r="X22" s="5">
        <f t="shared" si="11"/>
        <v>0.58811376036350438</v>
      </c>
      <c r="Y22" s="5">
        <v>3.1675</v>
      </c>
      <c r="Z22" s="5">
        <v>23.9817</v>
      </c>
      <c r="AA22" s="5">
        <f t="shared" si="12"/>
        <v>0.11949628590075866</v>
      </c>
      <c r="AB22" s="5">
        <f t="shared" si="13"/>
        <v>0.43407048891913613</v>
      </c>
      <c r="AC22" s="5">
        <v>4.375</v>
      </c>
      <c r="AD22" s="5">
        <v>31.716699999999999</v>
      </c>
      <c r="AE22" s="5">
        <f t="shared" si="14"/>
        <v>0.13286685678015772</v>
      </c>
      <c r="AF22" s="5">
        <f t="shared" si="15"/>
        <v>0.55343797167959374</v>
      </c>
      <c r="AG22" s="5">
        <v>4.375</v>
      </c>
      <c r="AH22" s="5">
        <v>30.061699999999998</v>
      </c>
      <c r="AI22" s="5">
        <f t="shared" si="16"/>
        <v>0.11728373549367739</v>
      </c>
      <c r="AJ22" s="5">
        <f t="shared" si="17"/>
        <v>0.51295540134016093</v>
      </c>
      <c r="AK22" s="5">
        <v>3.4262999999999999</v>
      </c>
      <c r="AL22" s="5">
        <v>14.3438</v>
      </c>
      <c r="AM22" s="5">
        <f t="shared" si="18"/>
        <v>0.11875145133730985</v>
      </c>
      <c r="AN22" s="5">
        <f t="shared" si="19"/>
        <v>0.20675747747747747</v>
      </c>
      <c r="AO22" s="5">
        <v>3.4262999999999999</v>
      </c>
      <c r="AP22" s="5">
        <v>26.610099999999999</v>
      </c>
      <c r="AQ22" s="5">
        <f t="shared" si="20"/>
        <v>0.13475311191080172</v>
      </c>
      <c r="AR22" s="5">
        <f t="shared" si="21"/>
        <v>0.58178649980541597</v>
      </c>
    </row>
    <row r="23" spans="1:44" ht="20" customHeight="1" x14ac:dyDescent="0.15">
      <c r="A23" s="25">
        <v>3.2433999999999998</v>
      </c>
      <c r="B23" s="4">
        <v>37.847099999999998</v>
      </c>
      <c r="C23" s="5">
        <f t="shared" si="0"/>
        <v>0.11363524885958334</v>
      </c>
      <c r="D23" s="5">
        <f t="shared" si="1"/>
        <v>0.42524831460674156</v>
      </c>
      <c r="E23" s="5">
        <v>3.2433999999999998</v>
      </c>
      <c r="F23" s="5">
        <v>32.823500000000003</v>
      </c>
      <c r="G23" s="5">
        <f t="shared" si="2"/>
        <v>0.10362598285573707</v>
      </c>
      <c r="H23" s="5">
        <f t="shared" si="3"/>
        <v>0.4711687528709233</v>
      </c>
      <c r="I23" s="5">
        <v>3.2433999999999998</v>
      </c>
      <c r="J23" s="5">
        <v>34.776899999999998</v>
      </c>
      <c r="K23" s="5">
        <f t="shared" si="4"/>
        <v>0.10869448652126704</v>
      </c>
      <c r="L23" s="5">
        <f t="shared" si="5"/>
        <v>0.67359888433713933</v>
      </c>
      <c r="M23" s="5">
        <v>3.2433999999999998</v>
      </c>
      <c r="N23" s="5">
        <v>31.335000000000001</v>
      </c>
      <c r="O23" s="5">
        <f t="shared" si="6"/>
        <v>7.2201346345633285E-2</v>
      </c>
      <c r="P23" s="5">
        <f t="shared" si="7"/>
        <v>0.50071427886597453</v>
      </c>
      <c r="Q23" s="5">
        <v>3.2433999999999998</v>
      </c>
      <c r="R23" s="5">
        <v>38.608600000000003</v>
      </c>
      <c r="S23" s="5">
        <f t="shared" si="8"/>
        <v>9.3457082181952283E-2</v>
      </c>
      <c r="T23" s="5">
        <f t="shared" si="9"/>
        <v>0.58398071175324606</v>
      </c>
      <c r="U23" s="5">
        <v>3.3342000000000001</v>
      </c>
      <c r="V23" s="5">
        <v>39.647399999999998</v>
      </c>
      <c r="W23" s="5">
        <f t="shared" si="10"/>
        <v>0.12121146023055698</v>
      </c>
      <c r="X23" s="5">
        <f t="shared" si="11"/>
        <v>0.61822230330587402</v>
      </c>
      <c r="Y23" s="5">
        <v>3.3342000000000001</v>
      </c>
      <c r="Z23" s="5">
        <v>31.249099999999999</v>
      </c>
      <c r="AA23" s="5">
        <f t="shared" si="12"/>
        <v>0.12578516699299433</v>
      </c>
      <c r="AB23" s="5">
        <f t="shared" si="13"/>
        <v>0.56561094981936133</v>
      </c>
      <c r="AC23" s="5">
        <v>4.6052999999999997</v>
      </c>
      <c r="AD23" s="5">
        <v>32.360799999999998</v>
      </c>
      <c r="AE23" s="5">
        <f t="shared" si="14"/>
        <v>0.13986096812106522</v>
      </c>
      <c r="AF23" s="5">
        <f t="shared" si="15"/>
        <v>0.56467714213423836</v>
      </c>
      <c r="AG23" s="5">
        <v>4.6052999999999997</v>
      </c>
      <c r="AH23" s="5">
        <v>38.987699999999997</v>
      </c>
      <c r="AI23" s="5">
        <f t="shared" si="16"/>
        <v>0.12345755133006457</v>
      </c>
      <c r="AJ23" s="5">
        <f t="shared" si="17"/>
        <v>0.6652634847939336</v>
      </c>
      <c r="AK23" s="5">
        <v>3.6065999999999998</v>
      </c>
      <c r="AL23" s="5">
        <v>12.75</v>
      </c>
      <c r="AM23" s="5">
        <f t="shared" si="18"/>
        <v>0.12500043323501786</v>
      </c>
      <c r="AN23" s="5">
        <f t="shared" si="19"/>
        <v>0.18378378378378379</v>
      </c>
      <c r="AO23" s="5">
        <v>3.6065999999999998</v>
      </c>
      <c r="AP23" s="5">
        <v>27.1861</v>
      </c>
      <c r="AQ23" s="5">
        <f t="shared" si="20"/>
        <v>0.1418441389888502</v>
      </c>
      <c r="AR23" s="5">
        <f t="shared" si="21"/>
        <v>0.59437980174294802</v>
      </c>
    </row>
    <row r="24" spans="1:44" ht="20" customHeight="1" x14ac:dyDescent="0.15">
      <c r="A24" s="25">
        <v>3.4056000000000002</v>
      </c>
      <c r="B24" s="4">
        <v>32.293399999999998</v>
      </c>
      <c r="C24" s="5">
        <f t="shared" si="0"/>
        <v>0.11931806237781251</v>
      </c>
      <c r="D24" s="5">
        <f t="shared" si="1"/>
        <v>0.36284719101123591</v>
      </c>
      <c r="E24" s="5">
        <v>3.4056000000000002</v>
      </c>
      <c r="F24" s="5">
        <v>42.967199999999998</v>
      </c>
      <c r="G24" s="5">
        <f t="shared" si="2"/>
        <v>0.10880824049253814</v>
      </c>
      <c r="H24" s="5">
        <f t="shared" si="3"/>
        <v>0.61677767570050523</v>
      </c>
      <c r="I24" s="5">
        <v>3.4056000000000002</v>
      </c>
      <c r="J24" s="5">
        <v>30.0718</v>
      </c>
      <c r="K24" s="5">
        <f t="shared" si="4"/>
        <v>0.11413021622273757</v>
      </c>
      <c r="L24" s="5">
        <f t="shared" si="5"/>
        <v>0.58246511132417167</v>
      </c>
      <c r="M24" s="5">
        <v>3.4056000000000002</v>
      </c>
      <c r="N24" s="5">
        <v>31.745899999999999</v>
      </c>
      <c r="O24" s="5">
        <f t="shared" si="6"/>
        <v>7.5812081493090197E-2</v>
      </c>
      <c r="P24" s="5">
        <f t="shared" si="7"/>
        <v>0.50728021143932789</v>
      </c>
      <c r="Q24" s="5">
        <v>3.4056000000000002</v>
      </c>
      <c r="R24" s="5">
        <v>31.8536</v>
      </c>
      <c r="S24" s="5">
        <f t="shared" si="8"/>
        <v>9.8130800727279019E-2</v>
      </c>
      <c r="T24" s="5">
        <f t="shared" si="9"/>
        <v>0.48180685132077306</v>
      </c>
      <c r="U24" s="5">
        <v>3.5009000000000001</v>
      </c>
      <c r="V24" s="5">
        <v>38.622199999999999</v>
      </c>
      <c r="W24" s="5">
        <f t="shared" si="10"/>
        <v>0.1272716697022245</v>
      </c>
      <c r="X24" s="5">
        <f t="shared" si="11"/>
        <v>0.60223634948925098</v>
      </c>
      <c r="Y24" s="5">
        <v>3.5009000000000001</v>
      </c>
      <c r="Z24" s="5">
        <v>24.9114</v>
      </c>
      <c r="AA24" s="5">
        <f t="shared" si="12"/>
        <v>0.13207404808522999</v>
      </c>
      <c r="AB24" s="5">
        <f t="shared" si="13"/>
        <v>0.45089812555657721</v>
      </c>
      <c r="AC24" s="5">
        <v>4.8354999999999997</v>
      </c>
      <c r="AD24" s="5">
        <v>25.090699999999998</v>
      </c>
      <c r="AE24" s="5">
        <f t="shared" si="14"/>
        <v>0.14685204250524633</v>
      </c>
      <c r="AF24" s="5">
        <f t="shared" si="15"/>
        <v>0.43781812471099396</v>
      </c>
      <c r="AG24" s="5">
        <v>4.8354999999999997</v>
      </c>
      <c r="AH24" s="5">
        <v>34.851900000000001</v>
      </c>
      <c r="AI24" s="5">
        <f t="shared" si="16"/>
        <v>0.12962868639535474</v>
      </c>
      <c r="AJ24" s="5">
        <f t="shared" si="17"/>
        <v>0.59469259396398599</v>
      </c>
      <c r="AK24" s="5">
        <v>3.7869000000000002</v>
      </c>
      <c r="AL24" s="5">
        <v>13.5656</v>
      </c>
      <c r="AM24" s="5">
        <f t="shared" si="18"/>
        <v>0.13124941513272589</v>
      </c>
      <c r="AN24" s="5">
        <f t="shared" si="19"/>
        <v>0.19554018018018018</v>
      </c>
      <c r="AO24" s="5">
        <v>3.7869000000000002</v>
      </c>
      <c r="AP24" s="5">
        <v>17.610199999999999</v>
      </c>
      <c r="AQ24" s="5">
        <f t="shared" si="20"/>
        <v>0.14893516606689872</v>
      </c>
      <c r="AR24" s="5">
        <f t="shared" si="21"/>
        <v>0.38501834336862079</v>
      </c>
    </row>
    <row r="25" spans="1:44" ht="20" customHeight="1" x14ac:dyDescent="0.15">
      <c r="A25" s="25">
        <v>3.5678000000000001</v>
      </c>
      <c r="B25" s="4">
        <v>32.25</v>
      </c>
      <c r="C25" s="5">
        <f t="shared" si="0"/>
        <v>0.12500087589604164</v>
      </c>
      <c r="D25" s="5">
        <f t="shared" si="1"/>
        <v>0.36235955056179775</v>
      </c>
      <c r="E25" s="5">
        <v>3.5678000000000001</v>
      </c>
      <c r="F25" s="5">
        <v>33.628700000000002</v>
      </c>
      <c r="G25" s="5">
        <f t="shared" si="2"/>
        <v>0.11399049812933919</v>
      </c>
      <c r="H25" s="5">
        <f t="shared" si="3"/>
        <v>0.48272709003215436</v>
      </c>
      <c r="I25" s="5">
        <v>3.5678000000000001</v>
      </c>
      <c r="J25" s="5">
        <v>31.028400000000001</v>
      </c>
      <c r="K25" s="5">
        <f t="shared" si="4"/>
        <v>0.11956594592420811</v>
      </c>
      <c r="L25" s="5">
        <f t="shared" si="5"/>
        <v>0.60099363723524801</v>
      </c>
      <c r="M25" s="5">
        <v>3.5678000000000001</v>
      </c>
      <c r="N25" s="5">
        <v>32.486499999999999</v>
      </c>
      <c r="O25" s="5">
        <f t="shared" si="6"/>
        <v>7.9422816640547095E-2</v>
      </c>
      <c r="P25" s="5">
        <f t="shared" si="7"/>
        <v>0.51911454987647931</v>
      </c>
      <c r="Q25" s="5">
        <v>3.5678000000000001</v>
      </c>
      <c r="R25" s="5">
        <v>34.553699999999999</v>
      </c>
      <c r="S25" s="5">
        <f t="shared" si="8"/>
        <v>0.10280451927260573</v>
      </c>
      <c r="T25" s="5">
        <f t="shared" si="9"/>
        <v>0.52264765673213054</v>
      </c>
      <c r="U25" s="5">
        <v>3.6676000000000002</v>
      </c>
      <c r="V25" s="5">
        <v>39.9467</v>
      </c>
      <c r="W25" s="5">
        <f t="shared" si="10"/>
        <v>0.13333187917389203</v>
      </c>
      <c r="X25" s="5">
        <f t="shared" si="11"/>
        <v>0.62288929118854608</v>
      </c>
      <c r="Y25" s="5">
        <v>3.6676000000000002</v>
      </c>
      <c r="Z25" s="5">
        <v>27.6798</v>
      </c>
      <c r="AA25" s="5">
        <f t="shared" si="12"/>
        <v>0.13836292917746565</v>
      </c>
      <c r="AB25" s="5">
        <f t="shared" si="13"/>
        <v>0.50100636398520138</v>
      </c>
      <c r="AC25" s="5">
        <v>5.0658000000000003</v>
      </c>
      <c r="AD25" s="5">
        <v>22.230799999999999</v>
      </c>
      <c r="AE25" s="5">
        <f t="shared" si="14"/>
        <v>0.15384615384615385</v>
      </c>
      <c r="AF25" s="5">
        <f t="shared" si="15"/>
        <v>0.38791453274819615</v>
      </c>
      <c r="AG25" s="5">
        <v>5.0658000000000003</v>
      </c>
      <c r="AH25" s="5">
        <v>29.172799999999999</v>
      </c>
      <c r="AI25" s="5">
        <f t="shared" si="16"/>
        <v>0.13580250223174195</v>
      </c>
      <c r="AJ25" s="5">
        <f t="shared" si="17"/>
        <v>0.49778772764734686</v>
      </c>
      <c r="AK25" s="5">
        <v>3.9672999999999998</v>
      </c>
      <c r="AL25" s="5">
        <v>11.2875</v>
      </c>
      <c r="AM25" s="5">
        <f t="shared" si="18"/>
        <v>0.13750186291057684</v>
      </c>
      <c r="AN25" s="5">
        <f t="shared" si="19"/>
        <v>0.16270270270270271</v>
      </c>
      <c r="AO25" s="5">
        <v>3.9672999999999998</v>
      </c>
      <c r="AP25" s="5">
        <v>16.494700000000002</v>
      </c>
      <c r="AQ25" s="5">
        <f t="shared" si="20"/>
        <v>0.1560301260495939</v>
      </c>
      <c r="AR25" s="5">
        <f t="shared" si="21"/>
        <v>0.36062975255036234</v>
      </c>
    </row>
    <row r="26" spans="1:44" ht="20" customHeight="1" x14ac:dyDescent="0.15">
      <c r="A26" s="25">
        <v>3.7299000000000002</v>
      </c>
      <c r="B26" s="4">
        <v>37.2577</v>
      </c>
      <c r="C26" s="5">
        <f t="shared" si="0"/>
        <v>0.13068018583010421</v>
      </c>
      <c r="D26" s="5">
        <f t="shared" si="1"/>
        <v>0.41862584269662922</v>
      </c>
      <c r="E26" s="5">
        <v>3.7299000000000002</v>
      </c>
      <c r="F26" s="5">
        <v>29.238299999999999</v>
      </c>
      <c r="G26" s="5">
        <f t="shared" si="2"/>
        <v>0.11916956078609291</v>
      </c>
      <c r="H26" s="5">
        <f t="shared" si="3"/>
        <v>0.41970458199356908</v>
      </c>
      <c r="I26" s="5">
        <v>3.7299000000000002</v>
      </c>
      <c r="J26" s="5">
        <v>23.25</v>
      </c>
      <c r="K26" s="5">
        <f t="shared" si="4"/>
        <v>0.12499832437432137</v>
      </c>
      <c r="L26" s="5">
        <f t="shared" si="5"/>
        <v>0.45033266509776576</v>
      </c>
      <c r="M26" s="5">
        <v>3.7299000000000002</v>
      </c>
      <c r="N26" s="5">
        <v>33.008099999999999</v>
      </c>
      <c r="O26" s="5">
        <f t="shared" si="6"/>
        <v>8.3031325687419874E-2</v>
      </c>
      <c r="P26" s="5">
        <f t="shared" si="7"/>
        <v>0.52744940125214523</v>
      </c>
      <c r="Q26" s="5">
        <v>3.7299000000000002</v>
      </c>
      <c r="R26" s="5">
        <v>37.178600000000003</v>
      </c>
      <c r="S26" s="5">
        <f t="shared" si="8"/>
        <v>0.10747535636383544</v>
      </c>
      <c r="T26" s="5">
        <f t="shared" si="9"/>
        <v>0.56235101220943606</v>
      </c>
      <c r="U26" s="5">
        <v>3.8344</v>
      </c>
      <c r="V26" s="5">
        <v>43.6297</v>
      </c>
      <c r="W26" s="5">
        <f t="shared" si="10"/>
        <v>0.13939572404416281</v>
      </c>
      <c r="X26" s="5">
        <f t="shared" si="11"/>
        <v>0.68031834689145554</v>
      </c>
      <c r="Y26" s="5">
        <v>3.8344</v>
      </c>
      <c r="Z26" s="5">
        <v>32.999499999999998</v>
      </c>
      <c r="AA26" s="5">
        <f t="shared" si="12"/>
        <v>0.14465558284384183</v>
      </c>
      <c r="AB26" s="5">
        <f t="shared" si="13"/>
        <v>0.59729331528152851</v>
      </c>
      <c r="AC26" s="5">
        <v>5.2961</v>
      </c>
      <c r="AD26" s="5">
        <v>27.8748</v>
      </c>
      <c r="AE26" s="5">
        <f t="shared" si="14"/>
        <v>0.16084026518706135</v>
      </c>
      <c r="AF26" s="5">
        <f t="shared" si="15"/>
        <v>0.4863990507516337</v>
      </c>
      <c r="AG26" s="5">
        <v>5.2961</v>
      </c>
      <c r="AH26" s="5">
        <v>30.036999999999999</v>
      </c>
      <c r="AI26" s="5">
        <f t="shared" si="16"/>
        <v>0.1419763180681291</v>
      </c>
      <c r="AJ26" s="5">
        <f t="shared" si="17"/>
        <v>0.51253393487575272</v>
      </c>
      <c r="AK26" s="5">
        <v>4.1475999999999997</v>
      </c>
      <c r="AL26" s="5">
        <v>8.25</v>
      </c>
      <c r="AM26" s="5">
        <f t="shared" si="18"/>
        <v>0.14375084480828484</v>
      </c>
      <c r="AN26" s="5">
        <f t="shared" si="19"/>
        <v>0.11891891891891893</v>
      </c>
      <c r="AO26" s="5">
        <v>4.1475999999999997</v>
      </c>
      <c r="AP26" s="5">
        <v>19.2044</v>
      </c>
      <c r="AQ26" s="5">
        <f t="shared" si="20"/>
        <v>0.16312115312764242</v>
      </c>
      <c r="AR26" s="5">
        <f t="shared" si="21"/>
        <v>0.4198729300853109</v>
      </c>
    </row>
    <row r="27" spans="1:44" ht="20" customHeight="1" x14ac:dyDescent="0.15">
      <c r="A27" s="25">
        <v>3.8921000000000001</v>
      </c>
      <c r="B27" s="4">
        <v>36.231400000000001</v>
      </c>
      <c r="C27" s="5">
        <f t="shared" si="0"/>
        <v>0.13636299934833335</v>
      </c>
      <c r="D27" s="5">
        <f t="shared" si="1"/>
        <v>0.40709438202247195</v>
      </c>
      <c r="E27" s="5">
        <v>3.8921000000000001</v>
      </c>
      <c r="F27" s="5">
        <v>32.0961</v>
      </c>
      <c r="G27" s="5">
        <f t="shared" si="2"/>
        <v>0.12435181842289396</v>
      </c>
      <c r="H27" s="5">
        <f t="shared" si="3"/>
        <v>0.46072720486908586</v>
      </c>
      <c r="I27" s="5">
        <v>3.8921000000000001</v>
      </c>
      <c r="J27" s="5">
        <v>32.856299999999997</v>
      </c>
      <c r="K27" s="5">
        <f t="shared" si="4"/>
        <v>0.13043405407579189</v>
      </c>
      <c r="L27" s="5">
        <f t="shared" si="5"/>
        <v>0.63639850082803096</v>
      </c>
      <c r="M27" s="5">
        <v>3.8921000000000001</v>
      </c>
      <c r="N27" s="5">
        <v>32.447400000000002</v>
      </c>
      <c r="O27" s="5">
        <f t="shared" si="6"/>
        <v>8.6642060834876772E-2</v>
      </c>
      <c r="P27" s="5">
        <f t="shared" si="7"/>
        <v>0.51848975561116395</v>
      </c>
      <c r="Q27" s="5">
        <v>3.8921000000000001</v>
      </c>
      <c r="R27" s="5">
        <v>31.539000000000001</v>
      </c>
      <c r="S27" s="5">
        <f t="shared" si="8"/>
        <v>0.11214907490916215</v>
      </c>
      <c r="T27" s="5">
        <f t="shared" si="9"/>
        <v>0.47704831742113485</v>
      </c>
      <c r="U27" s="5">
        <v>4.0011000000000001</v>
      </c>
      <c r="V27" s="5">
        <v>45.6721</v>
      </c>
      <c r="W27" s="5">
        <f t="shared" si="10"/>
        <v>0.14545593351583033</v>
      </c>
      <c r="X27" s="5">
        <f t="shared" si="11"/>
        <v>0.71216551044497778</v>
      </c>
      <c r="Y27" s="5">
        <v>4.0011000000000001</v>
      </c>
      <c r="Z27" s="5">
        <v>32.043799999999997</v>
      </c>
      <c r="AA27" s="5">
        <f t="shared" si="12"/>
        <v>0.15094446393607749</v>
      </c>
      <c r="AB27" s="5">
        <f t="shared" si="13"/>
        <v>0.57999507678050399</v>
      </c>
      <c r="AC27" s="5">
        <v>5.5263</v>
      </c>
      <c r="AD27" s="5">
        <v>25.527999999999999</v>
      </c>
      <c r="AE27" s="5">
        <f t="shared" si="14"/>
        <v>0.16783133957124244</v>
      </c>
      <c r="AF27" s="5">
        <f t="shared" si="15"/>
        <v>0.44544875542022561</v>
      </c>
      <c r="AG27" s="5">
        <v>5.5263</v>
      </c>
      <c r="AH27" s="5">
        <v>36.740699999999997</v>
      </c>
      <c r="AI27" s="5">
        <f t="shared" si="16"/>
        <v>0.14814745313341929</v>
      </c>
      <c r="AJ27" s="5">
        <f t="shared" si="17"/>
        <v>0.62692198092650953</v>
      </c>
      <c r="AK27" s="5">
        <v>4.3278999999999996</v>
      </c>
      <c r="AL27" s="5">
        <v>7.5</v>
      </c>
      <c r="AM27" s="5">
        <f t="shared" si="18"/>
        <v>0.14999982670599285</v>
      </c>
      <c r="AN27" s="5">
        <f t="shared" si="19"/>
        <v>0.10810810810810811</v>
      </c>
      <c r="AO27" s="5">
        <v>4.3278999999999996</v>
      </c>
      <c r="AP27" s="5">
        <v>21.1494</v>
      </c>
      <c r="AQ27" s="5">
        <f t="shared" si="20"/>
        <v>0.1702121802056909</v>
      </c>
      <c r="AR27" s="5">
        <f t="shared" si="21"/>
        <v>0.46239718749590064</v>
      </c>
    </row>
    <row r="28" spans="1:44" ht="20" customHeight="1" x14ac:dyDescent="0.15">
      <c r="A28" s="25">
        <v>4.0542999999999996</v>
      </c>
      <c r="B28" s="4">
        <v>35.637900000000002</v>
      </c>
      <c r="C28" s="5">
        <f t="shared" si="0"/>
        <v>0.14204581286656248</v>
      </c>
      <c r="D28" s="5">
        <f t="shared" si="1"/>
        <v>0.40042584269662923</v>
      </c>
      <c r="E28" s="5">
        <v>4.0542999999999996</v>
      </c>
      <c r="F28" s="5">
        <v>30.1342</v>
      </c>
      <c r="G28" s="5">
        <f t="shared" si="2"/>
        <v>0.129534076059695</v>
      </c>
      <c r="H28" s="5">
        <f t="shared" si="3"/>
        <v>0.43256488286632983</v>
      </c>
      <c r="I28" s="5">
        <v>4.0542999999999996</v>
      </c>
      <c r="J28" s="5">
        <v>27.658799999999999</v>
      </c>
      <c r="K28" s="5">
        <f t="shared" si="4"/>
        <v>0.13586978377726242</v>
      </c>
      <c r="L28" s="5">
        <f t="shared" si="5"/>
        <v>0.53572735988843367</v>
      </c>
      <c r="M28" s="5">
        <v>4.0542999999999996</v>
      </c>
      <c r="N28" s="5">
        <v>29.389700000000001</v>
      </c>
      <c r="O28" s="5">
        <f t="shared" si="6"/>
        <v>9.0252795982333656E-2</v>
      </c>
      <c r="P28" s="5">
        <f t="shared" si="7"/>
        <v>0.46962956571205777</v>
      </c>
      <c r="Q28" s="5">
        <v>4.0542999999999996</v>
      </c>
      <c r="R28" s="5">
        <v>35.039400000000001</v>
      </c>
      <c r="S28" s="5">
        <f t="shared" si="8"/>
        <v>0.11682279345448886</v>
      </c>
      <c r="T28" s="5">
        <f t="shared" si="9"/>
        <v>0.52999419174501772</v>
      </c>
      <c r="U28" s="5">
        <v>4.1677999999999997</v>
      </c>
      <c r="V28" s="5">
        <v>40.200200000000002</v>
      </c>
      <c r="W28" s="5">
        <f t="shared" si="10"/>
        <v>0.15151614298749785</v>
      </c>
      <c r="X28" s="5">
        <f t="shared" si="11"/>
        <v>0.62684211921479849</v>
      </c>
      <c r="Y28" s="5">
        <v>4.1677999999999997</v>
      </c>
      <c r="Z28" s="5">
        <v>26.376300000000001</v>
      </c>
      <c r="AA28" s="5">
        <f t="shared" si="12"/>
        <v>0.15723334502831315</v>
      </c>
      <c r="AB28" s="5">
        <f t="shared" si="13"/>
        <v>0.47741292055516543</v>
      </c>
      <c r="AC28" s="5">
        <v>5.7565999999999997</v>
      </c>
      <c r="AD28" s="5">
        <v>28.059899999999999</v>
      </c>
      <c r="AE28" s="5">
        <f t="shared" si="14"/>
        <v>0.17482545091214993</v>
      </c>
      <c r="AF28" s="5">
        <f t="shared" si="15"/>
        <v>0.48962893811563724</v>
      </c>
      <c r="AG28" s="5">
        <v>5.7565999999999997</v>
      </c>
      <c r="AH28" s="5">
        <v>40.7654</v>
      </c>
      <c r="AI28" s="5">
        <f t="shared" si="16"/>
        <v>0.15432126896980647</v>
      </c>
      <c r="AJ28" s="5">
        <f t="shared" si="17"/>
        <v>0.69559712583760058</v>
      </c>
      <c r="AK28" s="5">
        <v>4.5082000000000004</v>
      </c>
      <c r="AL28" s="5">
        <v>7.1875</v>
      </c>
      <c r="AM28" s="5">
        <f t="shared" si="18"/>
        <v>0.15624880860370088</v>
      </c>
      <c r="AN28" s="5">
        <f t="shared" si="19"/>
        <v>0.1036036036036036</v>
      </c>
      <c r="AO28" s="5">
        <v>4.5082000000000004</v>
      </c>
      <c r="AP28" s="5">
        <v>23.528199999999998</v>
      </c>
      <c r="AQ28" s="5">
        <f t="shared" si="20"/>
        <v>0.17730320728373941</v>
      </c>
      <c r="AR28" s="5">
        <f t="shared" si="21"/>
        <v>0.5144057754281941</v>
      </c>
    </row>
    <row r="29" spans="1:44" ht="20" customHeight="1" x14ac:dyDescent="0.15">
      <c r="A29" s="25">
        <v>4.2164999999999999</v>
      </c>
      <c r="B29" s="4">
        <v>37.235500000000002</v>
      </c>
      <c r="C29" s="5">
        <f t="shared" si="0"/>
        <v>0.14772862638479164</v>
      </c>
      <c r="D29" s="5">
        <f t="shared" si="1"/>
        <v>0.41837640449438207</v>
      </c>
      <c r="E29" s="5">
        <v>4.2164999999999999</v>
      </c>
      <c r="F29" s="5">
        <v>28.410599999999999</v>
      </c>
      <c r="G29" s="5">
        <f t="shared" si="2"/>
        <v>0.13471633369649608</v>
      </c>
      <c r="H29" s="5">
        <f t="shared" si="3"/>
        <v>0.40782326596233348</v>
      </c>
      <c r="I29" s="5">
        <v>4.2164999999999999</v>
      </c>
      <c r="J29" s="5">
        <v>30.671099999999999</v>
      </c>
      <c r="K29" s="5">
        <f t="shared" si="4"/>
        <v>0.14130551347873296</v>
      </c>
      <c r="L29" s="5">
        <f t="shared" si="5"/>
        <v>0.59407304105290681</v>
      </c>
      <c r="M29" s="5">
        <v>4.2164999999999999</v>
      </c>
      <c r="N29" s="5">
        <v>28.619199999999999</v>
      </c>
      <c r="O29" s="5">
        <f t="shared" si="6"/>
        <v>9.3863531129790567E-2</v>
      </c>
      <c r="P29" s="5">
        <f t="shared" si="7"/>
        <v>0.45731744342495917</v>
      </c>
      <c r="Q29" s="5">
        <v>4.2164999999999999</v>
      </c>
      <c r="R29" s="5">
        <v>31.815200000000001</v>
      </c>
      <c r="S29" s="5">
        <f t="shared" si="8"/>
        <v>0.12149651199981558</v>
      </c>
      <c r="T29" s="5">
        <f t="shared" si="9"/>
        <v>0.48122602582253365</v>
      </c>
      <c r="U29" s="5">
        <v>4.3345000000000002</v>
      </c>
      <c r="V29" s="5">
        <v>36.910600000000002</v>
      </c>
      <c r="W29" s="5">
        <f t="shared" si="10"/>
        <v>0.1575763524591654</v>
      </c>
      <c r="X29" s="5">
        <f t="shared" si="11"/>
        <v>0.5755473536323138</v>
      </c>
      <c r="Y29" s="5">
        <v>4.3345000000000002</v>
      </c>
      <c r="Z29" s="5">
        <v>25.744499999999999</v>
      </c>
      <c r="AA29" s="5">
        <f t="shared" si="12"/>
        <v>0.16352222612054884</v>
      </c>
      <c r="AB29" s="5">
        <f t="shared" si="13"/>
        <v>0.4659772952700893</v>
      </c>
      <c r="AC29" s="5">
        <v>5.9869000000000003</v>
      </c>
      <c r="AD29" s="5">
        <v>18.140499999999999</v>
      </c>
      <c r="AE29" s="5">
        <f t="shared" si="14"/>
        <v>0.18181956225305745</v>
      </c>
      <c r="AF29" s="5">
        <f t="shared" si="15"/>
        <v>0.31654117626530093</v>
      </c>
      <c r="AG29" s="5">
        <v>5.9869000000000003</v>
      </c>
      <c r="AH29" s="5">
        <v>38.987699999999997</v>
      </c>
      <c r="AI29" s="5">
        <f t="shared" si="16"/>
        <v>0.16049508480619365</v>
      </c>
      <c r="AJ29" s="5">
        <f t="shared" si="17"/>
        <v>0.6652634847939336</v>
      </c>
      <c r="AK29" s="5">
        <v>4.6886000000000001</v>
      </c>
      <c r="AL29" s="5">
        <v>6.8125</v>
      </c>
      <c r="AM29" s="5">
        <f t="shared" si="18"/>
        <v>0.16250125638155183</v>
      </c>
      <c r="AN29" s="5">
        <f t="shared" si="19"/>
        <v>9.8198198198198194E-2</v>
      </c>
      <c r="AO29" s="5">
        <v>4.6886000000000001</v>
      </c>
      <c r="AP29" s="5">
        <v>19.633099999999999</v>
      </c>
      <c r="AQ29" s="5">
        <f t="shared" si="20"/>
        <v>0.18439816726643463</v>
      </c>
      <c r="AR29" s="5">
        <f t="shared" si="21"/>
        <v>0.4292457574127761</v>
      </c>
    </row>
    <row r="30" spans="1:44" ht="20" customHeight="1" x14ac:dyDescent="0.15">
      <c r="A30" s="25">
        <v>4.3785999999999996</v>
      </c>
      <c r="B30" s="4">
        <v>34.268099999999997</v>
      </c>
      <c r="C30" s="5">
        <f t="shared" si="0"/>
        <v>0.15340793631885416</v>
      </c>
      <c r="D30" s="5">
        <f t="shared" si="1"/>
        <v>0.38503483146067413</v>
      </c>
      <c r="E30" s="5">
        <v>4.3785999999999996</v>
      </c>
      <c r="F30" s="5">
        <v>29.9819</v>
      </c>
      <c r="G30" s="5">
        <f t="shared" si="2"/>
        <v>0.13989539635324977</v>
      </c>
      <c r="H30" s="5">
        <f t="shared" si="3"/>
        <v>0.4303786747818098</v>
      </c>
      <c r="I30" s="5">
        <v>4.3785999999999996</v>
      </c>
      <c r="J30" s="5">
        <v>27.594000000000001</v>
      </c>
      <c r="K30" s="5">
        <f t="shared" si="4"/>
        <v>0.1467378919288462</v>
      </c>
      <c r="L30" s="5">
        <f t="shared" si="5"/>
        <v>0.53447223917022579</v>
      </c>
      <c r="M30" s="5">
        <v>4.3785999999999996</v>
      </c>
      <c r="N30" s="5">
        <v>29.425999999999998</v>
      </c>
      <c r="O30" s="5">
        <f t="shared" si="6"/>
        <v>9.7472040176663333E-2</v>
      </c>
      <c r="P30" s="5">
        <f t="shared" si="7"/>
        <v>0.47020961767704367</v>
      </c>
      <c r="Q30" s="5">
        <v>4.3785999999999996</v>
      </c>
      <c r="R30" s="5">
        <v>32.263599999999997</v>
      </c>
      <c r="S30" s="5">
        <f t="shared" si="8"/>
        <v>0.12616734909104529</v>
      </c>
      <c r="T30" s="5">
        <f t="shared" si="9"/>
        <v>0.48800837356759963</v>
      </c>
      <c r="U30" s="5">
        <v>4.5011999999999999</v>
      </c>
      <c r="V30" s="5">
        <v>38.620800000000003</v>
      </c>
      <c r="W30" s="5">
        <f t="shared" si="10"/>
        <v>0.1636365619308329</v>
      </c>
      <c r="X30" s="5">
        <f t="shared" si="11"/>
        <v>0.60221451927529934</v>
      </c>
      <c r="Y30" s="5">
        <v>4.5011999999999999</v>
      </c>
      <c r="Z30" s="5">
        <v>27.246400000000001</v>
      </c>
      <c r="AA30" s="5">
        <f t="shared" si="12"/>
        <v>0.16981110721278447</v>
      </c>
      <c r="AB30" s="5">
        <f t="shared" si="13"/>
        <v>0.4931617929207</v>
      </c>
      <c r="AC30" s="5">
        <v>6.2171000000000003</v>
      </c>
      <c r="AD30" s="5">
        <v>24.887899999999998</v>
      </c>
      <c r="AE30" s="5">
        <f t="shared" si="14"/>
        <v>0.18881063663723854</v>
      </c>
      <c r="AF30" s="5">
        <f t="shared" si="15"/>
        <v>0.4342793826395735</v>
      </c>
      <c r="AG30" s="5">
        <v>6.2171000000000003</v>
      </c>
      <c r="AH30" s="5">
        <v>38.666699999999999</v>
      </c>
      <c r="AI30" s="5">
        <f t="shared" si="16"/>
        <v>0.16666621987148383</v>
      </c>
      <c r="AJ30" s="5">
        <f t="shared" si="17"/>
        <v>0.65978612709858731</v>
      </c>
      <c r="AK30" s="5">
        <v>4.8689</v>
      </c>
      <c r="AL30" s="5">
        <v>6.8281000000000001</v>
      </c>
      <c r="AM30" s="5">
        <f t="shared" si="18"/>
        <v>0.16875023827925983</v>
      </c>
      <c r="AN30" s="5">
        <f t="shared" si="19"/>
        <v>9.842306306306306E-2</v>
      </c>
      <c r="AO30" s="5">
        <v>4.8689</v>
      </c>
      <c r="AP30" s="5">
        <v>14.5319</v>
      </c>
      <c r="AQ30" s="5">
        <f t="shared" si="20"/>
        <v>0.19148919434448311</v>
      </c>
      <c r="AR30" s="5">
        <f t="shared" si="21"/>
        <v>0.31771632712850856</v>
      </c>
    </row>
    <row r="31" spans="1:44" ht="20" customHeight="1" x14ac:dyDescent="0.15">
      <c r="A31" s="25">
        <v>4.5407999999999999</v>
      </c>
      <c r="B31" s="4">
        <v>32.301699999999997</v>
      </c>
      <c r="C31" s="5">
        <f t="shared" si="0"/>
        <v>0.15909074983708332</v>
      </c>
      <c r="D31" s="5">
        <f t="shared" si="1"/>
        <v>0.3629404494382022</v>
      </c>
      <c r="E31" s="5">
        <v>4.5407999999999999</v>
      </c>
      <c r="F31" s="5">
        <v>31.6736</v>
      </c>
      <c r="G31" s="5">
        <f t="shared" si="2"/>
        <v>0.14507765399005085</v>
      </c>
      <c r="H31" s="5">
        <f t="shared" si="3"/>
        <v>0.45466237942122184</v>
      </c>
      <c r="I31" s="5">
        <v>4.5407999999999999</v>
      </c>
      <c r="J31" s="5">
        <v>26.4575</v>
      </c>
      <c r="K31" s="5">
        <f t="shared" si="4"/>
        <v>0.15217362163031675</v>
      </c>
      <c r="L31" s="5">
        <f t="shared" si="5"/>
        <v>0.51245920373437148</v>
      </c>
      <c r="M31" s="5">
        <v>4.5407999999999999</v>
      </c>
      <c r="N31" s="5">
        <v>29.238399999999999</v>
      </c>
      <c r="O31" s="5">
        <f t="shared" si="6"/>
        <v>0.10108277532412024</v>
      </c>
      <c r="P31" s="5">
        <f t="shared" si="7"/>
        <v>0.46721188355496751</v>
      </c>
      <c r="Q31" s="5">
        <v>4.5407999999999999</v>
      </c>
      <c r="R31" s="5">
        <v>28.904399999999999</v>
      </c>
      <c r="S31" s="5">
        <f t="shared" si="8"/>
        <v>0.13084106763637202</v>
      </c>
      <c r="T31" s="5">
        <f t="shared" si="9"/>
        <v>0.43719824300286786</v>
      </c>
      <c r="U31" s="5">
        <v>4.6679000000000004</v>
      </c>
      <c r="V31" s="5">
        <v>42.201099999999997</v>
      </c>
      <c r="W31" s="5">
        <f t="shared" si="10"/>
        <v>0.16969677140250045</v>
      </c>
      <c r="X31" s="5">
        <f t="shared" si="11"/>
        <v>0.65804217285475264</v>
      </c>
      <c r="Y31" s="5">
        <v>4.6679000000000004</v>
      </c>
      <c r="Z31" s="5">
        <v>24.9346</v>
      </c>
      <c r="AA31" s="5">
        <f t="shared" si="12"/>
        <v>0.17609998830502016</v>
      </c>
      <c r="AB31" s="5">
        <f t="shared" si="13"/>
        <v>0.451318047219467</v>
      </c>
      <c r="AC31" s="5">
        <v>6.4474</v>
      </c>
      <c r="AD31" s="5">
        <v>25.043600000000001</v>
      </c>
      <c r="AE31" s="5">
        <f t="shared" si="14"/>
        <v>0.19580474797814604</v>
      </c>
      <c r="AF31" s="5">
        <f t="shared" si="15"/>
        <v>0.43699625709973217</v>
      </c>
      <c r="AG31" s="5">
        <v>6.4474</v>
      </c>
      <c r="AH31" s="5">
        <v>39.6173</v>
      </c>
      <c r="AI31" s="5">
        <f t="shared" si="16"/>
        <v>0.17284003570787101</v>
      </c>
      <c r="AJ31" s="5">
        <f t="shared" si="17"/>
        <v>0.67600661378144145</v>
      </c>
      <c r="AK31" s="5">
        <v>5.0491999999999999</v>
      </c>
      <c r="AL31" s="5">
        <v>6.6</v>
      </c>
      <c r="AM31" s="5">
        <f t="shared" si="18"/>
        <v>0.17499922017696784</v>
      </c>
      <c r="AN31" s="5">
        <f t="shared" si="19"/>
        <v>9.5135135135135135E-2</v>
      </c>
      <c r="AO31" s="5">
        <v>5.0491999999999999</v>
      </c>
      <c r="AP31" s="5">
        <v>15.934100000000001</v>
      </c>
      <c r="AQ31" s="5">
        <f t="shared" si="20"/>
        <v>0.19858022142253159</v>
      </c>
      <c r="AR31" s="5">
        <f t="shared" si="21"/>
        <v>0.34837314653268797</v>
      </c>
    </row>
    <row r="32" spans="1:44" ht="20" customHeight="1" x14ac:dyDescent="0.15">
      <c r="A32" s="25">
        <v>4.7030000000000003</v>
      </c>
      <c r="B32" s="4">
        <v>33.207599999999999</v>
      </c>
      <c r="C32" s="5">
        <f t="shared" si="0"/>
        <v>0.16477356335531249</v>
      </c>
      <c r="D32" s="5">
        <f t="shared" si="1"/>
        <v>0.37311910112359548</v>
      </c>
      <c r="E32" s="5">
        <v>4.7030000000000003</v>
      </c>
      <c r="F32" s="5">
        <v>27.757400000000001</v>
      </c>
      <c r="G32" s="5">
        <f t="shared" si="2"/>
        <v>0.1502599116268519</v>
      </c>
      <c r="H32" s="5">
        <f t="shared" si="3"/>
        <v>0.39844683050068902</v>
      </c>
      <c r="I32" s="5">
        <v>4.7030000000000003</v>
      </c>
      <c r="J32" s="5">
        <v>25.166399999999999</v>
      </c>
      <c r="K32" s="5">
        <f t="shared" si="4"/>
        <v>0.1576093513317873</v>
      </c>
      <c r="L32" s="5">
        <f t="shared" si="5"/>
        <v>0.48745169818995321</v>
      </c>
      <c r="M32" s="5">
        <v>4.7030000000000003</v>
      </c>
      <c r="N32" s="5">
        <v>31.3673</v>
      </c>
      <c r="O32" s="5">
        <f t="shared" si="6"/>
        <v>0.10469351047157716</v>
      </c>
      <c r="P32" s="5">
        <f t="shared" si="7"/>
        <v>0.50123041325906115</v>
      </c>
      <c r="Q32" s="5">
        <v>4.7030000000000003</v>
      </c>
      <c r="R32" s="5">
        <v>29.8903</v>
      </c>
      <c r="S32" s="5">
        <f t="shared" si="8"/>
        <v>0.13551478618169874</v>
      </c>
      <c r="T32" s="5">
        <f t="shared" si="9"/>
        <v>0.45211063515688343</v>
      </c>
      <c r="U32" s="5">
        <v>4.8346</v>
      </c>
      <c r="V32" s="5">
        <v>52.315300000000001</v>
      </c>
      <c r="W32" s="5">
        <f t="shared" si="10"/>
        <v>0.17575698087416794</v>
      </c>
      <c r="X32" s="5">
        <f t="shared" si="11"/>
        <v>0.81575299424773873</v>
      </c>
      <c r="Y32" s="5">
        <v>4.8346</v>
      </c>
      <c r="Z32" s="5">
        <v>20.569600000000001</v>
      </c>
      <c r="AA32" s="5">
        <f t="shared" si="12"/>
        <v>0.18238886939725582</v>
      </c>
      <c r="AB32" s="5">
        <f t="shared" si="13"/>
        <v>0.37231123435248809</v>
      </c>
      <c r="AC32" s="5">
        <v>6.6776999999999997</v>
      </c>
      <c r="AD32" s="5">
        <v>25.842600000000001</v>
      </c>
      <c r="AE32" s="5">
        <f t="shared" si="14"/>
        <v>0.20279885931905356</v>
      </c>
      <c r="AF32" s="5">
        <f t="shared" si="15"/>
        <v>0.45093834247973685</v>
      </c>
      <c r="AG32" s="5">
        <v>6.6776999999999997</v>
      </c>
      <c r="AH32" s="5">
        <v>34.246899999999997</v>
      </c>
      <c r="AI32" s="5">
        <f t="shared" si="16"/>
        <v>0.17901385154425817</v>
      </c>
      <c r="AJ32" s="5">
        <f t="shared" si="17"/>
        <v>0.58436922509892508</v>
      </c>
      <c r="AK32" s="5">
        <v>5.2295999999999996</v>
      </c>
      <c r="AL32" s="5">
        <v>5.6437999999999997</v>
      </c>
      <c r="AM32" s="5">
        <f t="shared" si="18"/>
        <v>0.18125166795481878</v>
      </c>
      <c r="AN32" s="5">
        <f t="shared" si="19"/>
        <v>8.1352072072072068E-2</v>
      </c>
      <c r="AO32" s="5">
        <v>5.2295999999999996</v>
      </c>
      <c r="AP32" s="5">
        <v>22.305</v>
      </c>
      <c r="AQ32" s="5">
        <f t="shared" si="20"/>
        <v>0.20567518140522681</v>
      </c>
      <c r="AR32" s="5">
        <f t="shared" si="21"/>
        <v>0.48766249950807417</v>
      </c>
    </row>
    <row r="33" spans="1:44" ht="20" customHeight="1" x14ac:dyDescent="0.15">
      <c r="A33" s="25">
        <v>4.8651</v>
      </c>
      <c r="B33" s="4">
        <v>27.6157</v>
      </c>
      <c r="C33" s="5">
        <f t="shared" si="0"/>
        <v>0.17045287328937503</v>
      </c>
      <c r="D33" s="5">
        <f t="shared" si="1"/>
        <v>0.31028876404494382</v>
      </c>
      <c r="E33" s="5">
        <v>4.8651</v>
      </c>
      <c r="F33" s="5">
        <v>27.587599999999998</v>
      </c>
      <c r="G33" s="5">
        <f t="shared" si="2"/>
        <v>0.15543897428360559</v>
      </c>
      <c r="H33" s="5">
        <f t="shared" si="3"/>
        <v>0.39600941662838768</v>
      </c>
      <c r="I33" s="5">
        <v>4.8651</v>
      </c>
      <c r="J33" s="5">
        <v>24.423400000000001</v>
      </c>
      <c r="K33" s="5">
        <f t="shared" si="4"/>
        <v>0.16304172978190057</v>
      </c>
      <c r="L33" s="5">
        <f t="shared" si="5"/>
        <v>0.47306042205371063</v>
      </c>
      <c r="M33" s="5">
        <v>4.8651</v>
      </c>
      <c r="N33" s="5">
        <v>34.025300000000001</v>
      </c>
      <c r="O33" s="5">
        <f t="shared" si="6"/>
        <v>0.10830201951844992</v>
      </c>
      <c r="P33" s="5">
        <f t="shared" si="7"/>
        <v>0.5437036397861319</v>
      </c>
      <c r="Q33" s="5">
        <v>4.8651</v>
      </c>
      <c r="R33" s="5">
        <v>26.8993</v>
      </c>
      <c r="S33" s="5">
        <f t="shared" si="8"/>
        <v>0.14018562327292844</v>
      </c>
      <c r="T33" s="5">
        <f t="shared" si="9"/>
        <v>0.40686977408308228</v>
      </c>
      <c r="U33" s="5">
        <v>5.0012999999999996</v>
      </c>
      <c r="V33" s="5">
        <v>52.148800000000001</v>
      </c>
      <c r="W33" s="5">
        <f t="shared" si="10"/>
        <v>0.18181719034583546</v>
      </c>
      <c r="X33" s="5">
        <f t="shared" si="11"/>
        <v>0.8131567580884842</v>
      </c>
      <c r="Y33" s="5">
        <v>5.0012999999999996</v>
      </c>
      <c r="Z33" s="5">
        <v>23.555700000000002</v>
      </c>
      <c r="AA33" s="5">
        <f t="shared" si="12"/>
        <v>0.18867775048949148</v>
      </c>
      <c r="AB33" s="5">
        <f t="shared" si="13"/>
        <v>0.42635985838503926</v>
      </c>
      <c r="AC33" s="5">
        <v>6.9078999999999997</v>
      </c>
      <c r="AD33" s="5">
        <v>24.3035</v>
      </c>
      <c r="AE33" s="5">
        <f t="shared" si="14"/>
        <v>0.20978993370323465</v>
      </c>
      <c r="AF33" s="5">
        <f t="shared" si="15"/>
        <v>0.42408194246926717</v>
      </c>
      <c r="AG33" s="5">
        <v>6.9078999999999997</v>
      </c>
      <c r="AH33" s="5">
        <v>38.925899999999999</v>
      </c>
      <c r="AI33" s="5">
        <f t="shared" si="16"/>
        <v>0.18518498660954835</v>
      </c>
      <c r="AJ33" s="5">
        <f t="shared" si="17"/>
        <v>0.66420896546193231</v>
      </c>
      <c r="AK33" s="5">
        <v>5.4099000000000004</v>
      </c>
      <c r="AL33" s="5">
        <v>3.8125</v>
      </c>
      <c r="AM33" s="5">
        <f t="shared" si="18"/>
        <v>0.18750064985252682</v>
      </c>
      <c r="AN33" s="5">
        <f t="shared" si="19"/>
        <v>5.4954954954954956E-2</v>
      </c>
      <c r="AO33" s="5">
        <v>5.4099000000000004</v>
      </c>
      <c r="AP33" s="5">
        <v>22.3993</v>
      </c>
      <c r="AQ33" s="5">
        <f t="shared" si="20"/>
        <v>0.21276620848327532</v>
      </c>
      <c r="AR33" s="5">
        <f t="shared" si="21"/>
        <v>0.48972421543291667</v>
      </c>
    </row>
    <row r="34" spans="1:44" ht="20" customHeight="1" x14ac:dyDescent="0.15">
      <c r="A34" s="25">
        <v>5.0273000000000003</v>
      </c>
      <c r="B34" s="4">
        <v>27.197299999999998</v>
      </c>
      <c r="C34" s="5">
        <f t="shared" si="0"/>
        <v>0.17613568680760419</v>
      </c>
      <c r="D34" s="5">
        <f t="shared" si="1"/>
        <v>0.3055876404494382</v>
      </c>
      <c r="E34" s="5">
        <v>5.0273000000000003</v>
      </c>
      <c r="F34" s="5">
        <v>24.681100000000001</v>
      </c>
      <c r="G34" s="5">
        <f t="shared" si="2"/>
        <v>0.16062123192040667</v>
      </c>
      <c r="H34" s="5">
        <f t="shared" si="3"/>
        <v>0.35428772393201652</v>
      </c>
      <c r="I34" s="5">
        <v>5.0273000000000003</v>
      </c>
      <c r="J34" s="5">
        <v>31.737200000000001</v>
      </c>
      <c r="K34" s="5">
        <f t="shared" si="4"/>
        <v>0.16847745948337109</v>
      </c>
      <c r="L34" s="5">
        <f t="shared" si="5"/>
        <v>0.61472248854799194</v>
      </c>
      <c r="M34" s="5">
        <v>5.0273000000000003</v>
      </c>
      <c r="N34" s="5">
        <v>32.542000000000002</v>
      </c>
      <c r="O34" s="5">
        <f t="shared" si="6"/>
        <v>0.11191275466590683</v>
      </c>
      <c r="P34" s="5">
        <f t="shared" si="7"/>
        <v>0.52000140618658186</v>
      </c>
      <c r="Q34" s="5">
        <v>5.0273000000000003</v>
      </c>
      <c r="R34" s="5">
        <v>26.780799999999999</v>
      </c>
      <c r="S34" s="5">
        <f t="shared" si="8"/>
        <v>0.14485934181825516</v>
      </c>
      <c r="T34" s="5">
        <f t="shared" si="9"/>
        <v>0.40507738289710921</v>
      </c>
      <c r="U34" s="5">
        <v>5.1680000000000001</v>
      </c>
      <c r="V34" s="5">
        <v>44.017800000000001</v>
      </c>
      <c r="W34" s="5">
        <f t="shared" si="10"/>
        <v>0.18787739981750298</v>
      </c>
      <c r="X34" s="5">
        <f t="shared" si="11"/>
        <v>0.68636999405906329</v>
      </c>
      <c r="Y34" s="5">
        <v>5.1680000000000001</v>
      </c>
      <c r="Z34" s="5">
        <v>18.883199999999999</v>
      </c>
      <c r="AA34" s="5">
        <f t="shared" si="12"/>
        <v>0.19496663158172717</v>
      </c>
      <c r="AB34" s="5">
        <f t="shared" si="13"/>
        <v>0.34178727347760296</v>
      </c>
      <c r="AC34" s="5">
        <v>7.1382000000000003</v>
      </c>
      <c r="AD34" s="5">
        <v>24.945399999999999</v>
      </c>
      <c r="AE34" s="5">
        <f t="shared" si="14"/>
        <v>0.21678404504414217</v>
      </c>
      <c r="AF34" s="5">
        <f t="shared" si="15"/>
        <v>0.4352827242032159</v>
      </c>
      <c r="AG34" s="5">
        <v>7.1382000000000003</v>
      </c>
      <c r="AH34" s="5">
        <v>33.654299999999999</v>
      </c>
      <c r="AI34" s="5">
        <f t="shared" si="16"/>
        <v>0.19135880244593556</v>
      </c>
      <c r="AJ34" s="5">
        <f t="shared" si="17"/>
        <v>0.57425744263704914</v>
      </c>
      <c r="AK34" s="5">
        <v>5.5902000000000003</v>
      </c>
      <c r="AL34" s="5">
        <v>2.4156</v>
      </c>
      <c r="AM34" s="5">
        <f t="shared" si="18"/>
        <v>0.19374963175023482</v>
      </c>
      <c r="AN34" s="5">
        <f t="shared" si="19"/>
        <v>3.4819459459459461E-2</v>
      </c>
      <c r="AO34" s="5">
        <v>5.5902000000000003</v>
      </c>
      <c r="AP34" s="5">
        <v>21.914000000000001</v>
      </c>
      <c r="AQ34" s="5">
        <f t="shared" si="20"/>
        <v>0.21985723556132383</v>
      </c>
      <c r="AR34" s="5">
        <f t="shared" si="21"/>
        <v>0.47911392128311758</v>
      </c>
    </row>
    <row r="35" spans="1:44" ht="20" customHeight="1" x14ac:dyDescent="0.15">
      <c r="A35" s="25">
        <v>5.1894999999999998</v>
      </c>
      <c r="B35" s="4">
        <v>28.719000000000001</v>
      </c>
      <c r="C35" s="5">
        <f t="shared" ref="C35:C66" si="22">$A35/28.5422</f>
        <v>0.1818185003258333</v>
      </c>
      <c r="D35" s="5">
        <f t="shared" ref="D35:D66" si="23">B35/89</f>
        <v>0.32268539325842699</v>
      </c>
      <c r="E35" s="5">
        <v>5.1894999999999998</v>
      </c>
      <c r="F35" s="5">
        <v>23.0289</v>
      </c>
      <c r="G35" s="5">
        <f t="shared" si="2"/>
        <v>0.16580348955720772</v>
      </c>
      <c r="H35" s="5">
        <f t="shared" si="3"/>
        <v>0.33057102664216814</v>
      </c>
      <c r="I35" s="5">
        <v>5.1894999999999998</v>
      </c>
      <c r="J35" s="5">
        <v>33.739100000000001</v>
      </c>
      <c r="K35" s="5">
        <f t="shared" ref="K35:K66" si="24">I35/29.8396</f>
        <v>0.17391318918484161</v>
      </c>
      <c r="L35" s="5">
        <f t="shared" ref="L35:L66" si="25">J35/51.6285</f>
        <v>0.65349758369892597</v>
      </c>
      <c r="M35" s="5">
        <v>5.1894999999999998</v>
      </c>
      <c r="N35" s="5">
        <v>33.471600000000002</v>
      </c>
      <c r="O35" s="5">
        <f t="shared" si="6"/>
        <v>0.11552348981336373</v>
      </c>
      <c r="P35" s="5">
        <f t="shared" si="7"/>
        <v>0.53485584989597423</v>
      </c>
      <c r="Q35" s="5">
        <v>5.1894999999999998</v>
      </c>
      <c r="R35" s="5">
        <v>25.598700000000001</v>
      </c>
      <c r="S35" s="5">
        <f t="shared" si="8"/>
        <v>0.14953306036358185</v>
      </c>
      <c r="T35" s="5">
        <f t="shared" si="9"/>
        <v>0.38719733546302687</v>
      </c>
      <c r="U35" s="5">
        <v>5.3348000000000004</v>
      </c>
      <c r="V35" s="5">
        <v>40.454799999999999</v>
      </c>
      <c r="W35" s="5">
        <f t="shared" ref="W35:W66" si="26">U35/27.5073</f>
        <v>0.19394124468777379</v>
      </c>
      <c r="X35" s="5">
        <f t="shared" ref="X35:X66" si="27">V35/64.1313</f>
        <v>0.63081209955201289</v>
      </c>
      <c r="Y35" s="5">
        <v>5.3348000000000004</v>
      </c>
      <c r="Z35" s="5">
        <v>16.134</v>
      </c>
      <c r="AA35" s="5">
        <f t="shared" ref="AA35:AA66" si="28">Y35/26.5071</f>
        <v>0.20125928524810335</v>
      </c>
      <c r="AB35" s="5">
        <f t="shared" ref="AB35:AB66" si="29">Z35/55.2484</f>
        <v>0.29202655642516345</v>
      </c>
      <c r="AC35" s="5">
        <v>7.3684000000000003</v>
      </c>
      <c r="AD35" s="5">
        <v>26.329899999999999</v>
      </c>
      <c r="AE35" s="5">
        <f t="shared" ref="AE35:AE66" si="30">AC35/32.9277</f>
        <v>0.22377511942832326</v>
      </c>
      <c r="AF35" s="5">
        <f t="shared" ref="AF35:AF66" si="31">AD35/57.3085</f>
        <v>0.45944144411387489</v>
      </c>
      <c r="AG35" s="5">
        <v>7.3684000000000003</v>
      </c>
      <c r="AH35" s="5">
        <v>33.740699999999997</v>
      </c>
      <c r="AI35" s="5">
        <f t="shared" ref="AI35:AI66" si="32">AG35/37.3027</f>
        <v>0.19752993751122572</v>
      </c>
      <c r="AJ35" s="5">
        <f t="shared" ref="AJ35:AJ66" si="33">AH35/58.6049</f>
        <v>0.57573172209149737</v>
      </c>
      <c r="AK35" s="5">
        <v>5.7705000000000002</v>
      </c>
      <c r="AL35" s="5">
        <v>7.4</v>
      </c>
      <c r="AM35" s="5">
        <f t="shared" ref="AM35:AM66" si="34">AK35/28.8527</f>
        <v>0.19999861364794283</v>
      </c>
      <c r="AN35" s="5">
        <f t="shared" ref="AN35:AN66" si="35">AL35/69.375</f>
        <v>0.10666666666666667</v>
      </c>
      <c r="AO35" s="5">
        <v>5.7705000000000002</v>
      </c>
      <c r="AP35" s="5">
        <v>18.486799999999999</v>
      </c>
      <c r="AQ35" s="5">
        <f t="shared" ref="AQ35:AQ66" si="36">AO35/25.4265</f>
        <v>0.22694826263937232</v>
      </c>
      <c r="AR35" s="5">
        <f t="shared" ref="AR35:AR66" si="37">AP35/45.7386</f>
        <v>0.40418377475480227</v>
      </c>
    </row>
    <row r="36" spans="1:44" ht="20" customHeight="1" x14ac:dyDescent="0.15">
      <c r="A36" s="25">
        <v>5.3517000000000001</v>
      </c>
      <c r="B36" s="4">
        <v>27.25</v>
      </c>
      <c r="C36" s="5">
        <f t="shared" si="22"/>
        <v>0.18750131384406246</v>
      </c>
      <c r="D36" s="5">
        <f t="shared" si="23"/>
        <v>0.3061797752808989</v>
      </c>
      <c r="E36" s="5">
        <v>5.3517000000000001</v>
      </c>
      <c r="F36" s="5">
        <v>22.1965</v>
      </c>
      <c r="G36" s="5">
        <f t="shared" si="2"/>
        <v>0.17098574719400877</v>
      </c>
      <c r="H36" s="5">
        <f t="shared" si="3"/>
        <v>0.31862224391364263</v>
      </c>
      <c r="I36" s="5">
        <v>5.3517000000000001</v>
      </c>
      <c r="J36" s="5">
        <v>24.793500000000002</v>
      </c>
      <c r="K36" s="5">
        <f t="shared" si="24"/>
        <v>0.17934891888631216</v>
      </c>
      <c r="L36" s="5">
        <f t="shared" si="25"/>
        <v>0.48022894331619165</v>
      </c>
      <c r="M36" s="5">
        <v>5.3517000000000001</v>
      </c>
      <c r="N36" s="5">
        <v>33.721800000000002</v>
      </c>
      <c r="O36" s="5">
        <f t="shared" si="6"/>
        <v>0.11913422496082064</v>
      </c>
      <c r="P36" s="5">
        <f t="shared" si="7"/>
        <v>0.5388538940182741</v>
      </c>
      <c r="Q36" s="5">
        <v>5.3517000000000001</v>
      </c>
      <c r="R36" s="5">
        <v>24.165400000000002</v>
      </c>
      <c r="S36" s="5">
        <f t="shared" si="8"/>
        <v>0.15420677890890858</v>
      </c>
      <c r="T36" s="5">
        <f t="shared" si="9"/>
        <v>0.365517721227962</v>
      </c>
      <c r="U36" s="5">
        <v>5.5015000000000001</v>
      </c>
      <c r="V36" s="5">
        <v>42.92</v>
      </c>
      <c r="W36" s="5">
        <f t="shared" si="26"/>
        <v>0.20000145415944132</v>
      </c>
      <c r="X36" s="5">
        <f t="shared" si="27"/>
        <v>0.66925198771894545</v>
      </c>
      <c r="Y36" s="5">
        <v>5.5015000000000001</v>
      </c>
      <c r="Z36" s="5">
        <v>16.9619</v>
      </c>
      <c r="AA36" s="5">
        <f t="shared" si="28"/>
        <v>0.20754816634033899</v>
      </c>
      <c r="AB36" s="5">
        <f t="shared" si="29"/>
        <v>0.30701160576595887</v>
      </c>
      <c r="AC36" s="5">
        <v>7.5987</v>
      </c>
      <c r="AD36" s="5">
        <v>18.118300000000001</v>
      </c>
      <c r="AE36" s="5">
        <f t="shared" si="30"/>
        <v>0.23076923076923075</v>
      </c>
      <c r="AF36" s="5">
        <f t="shared" si="31"/>
        <v>0.31615379917464254</v>
      </c>
      <c r="AG36" s="5">
        <v>7.5987</v>
      </c>
      <c r="AH36" s="5">
        <v>30.148099999999999</v>
      </c>
      <c r="AI36" s="5">
        <f t="shared" si="32"/>
        <v>0.2037037533476129</v>
      </c>
      <c r="AJ36" s="5">
        <f t="shared" si="33"/>
        <v>0.51442968079460927</v>
      </c>
      <c r="AK36" s="5">
        <v>5.9508999999999999</v>
      </c>
      <c r="AL36" s="5">
        <v>5.8968999999999996</v>
      </c>
      <c r="AM36" s="5">
        <f t="shared" si="34"/>
        <v>0.20625106142579377</v>
      </c>
      <c r="AN36" s="5">
        <f t="shared" si="35"/>
        <v>8.500036036036035E-2</v>
      </c>
      <c r="AO36" s="5">
        <v>5.9508999999999999</v>
      </c>
      <c r="AP36" s="5">
        <v>22.315100000000001</v>
      </c>
      <c r="AQ36" s="5">
        <f t="shared" si="36"/>
        <v>0.2340432226220675</v>
      </c>
      <c r="AR36" s="5">
        <f t="shared" si="37"/>
        <v>0.48788331955940939</v>
      </c>
    </row>
    <row r="37" spans="1:44" ht="20" customHeight="1" x14ac:dyDescent="0.15">
      <c r="A37" s="25">
        <v>5.5137999999999998</v>
      </c>
      <c r="B37" s="4">
        <v>30.640499999999999</v>
      </c>
      <c r="C37" s="5">
        <f t="shared" si="22"/>
        <v>0.193180623778125</v>
      </c>
      <c r="D37" s="5">
        <f t="shared" si="23"/>
        <v>0.34427528089887638</v>
      </c>
      <c r="E37" s="5">
        <v>5.5137999999999998</v>
      </c>
      <c r="F37" s="5">
        <v>25.035699999999999</v>
      </c>
      <c r="G37" s="5">
        <f t="shared" si="2"/>
        <v>0.17616480985076249</v>
      </c>
      <c r="H37" s="5">
        <f t="shared" si="3"/>
        <v>0.35937787092328888</v>
      </c>
      <c r="I37" s="5">
        <v>5.5137999999999998</v>
      </c>
      <c r="J37" s="5">
        <v>29.847799999999999</v>
      </c>
      <c r="K37" s="5">
        <f t="shared" si="24"/>
        <v>0.1847812973364254</v>
      </c>
      <c r="L37" s="5">
        <f t="shared" si="25"/>
        <v>0.57812642242172441</v>
      </c>
      <c r="M37" s="5">
        <v>5.5137999999999998</v>
      </c>
      <c r="N37" s="5">
        <v>32.386899999999997</v>
      </c>
      <c r="O37" s="5">
        <f t="shared" si="6"/>
        <v>0.12274273400769341</v>
      </c>
      <c r="P37" s="5">
        <f t="shared" si="7"/>
        <v>0.5175230023361872</v>
      </c>
      <c r="Q37" s="5">
        <v>5.5137999999999998</v>
      </c>
      <c r="R37" s="5">
        <v>18.1036</v>
      </c>
      <c r="S37" s="5">
        <f t="shared" si="8"/>
        <v>0.15887761600013831</v>
      </c>
      <c r="T37" s="5">
        <f t="shared" si="9"/>
        <v>0.27382897109183096</v>
      </c>
      <c r="U37" s="5">
        <v>5.6681999999999997</v>
      </c>
      <c r="V37" s="5">
        <v>41.486199999999997</v>
      </c>
      <c r="W37" s="5">
        <f t="shared" si="26"/>
        <v>0.20606166363110881</v>
      </c>
      <c r="X37" s="5">
        <f t="shared" si="27"/>
        <v>0.64689473003042197</v>
      </c>
      <c r="Y37" s="5">
        <v>5.6681999999999997</v>
      </c>
      <c r="Z37" s="5">
        <v>13.5609</v>
      </c>
      <c r="AA37" s="5">
        <f t="shared" si="28"/>
        <v>0.21383704743257465</v>
      </c>
      <c r="AB37" s="5">
        <f t="shared" si="29"/>
        <v>0.24545326199491752</v>
      </c>
      <c r="AC37" s="5">
        <v>7.8289999999999997</v>
      </c>
      <c r="AD37" s="5">
        <v>13.081099999999999</v>
      </c>
      <c r="AE37" s="5">
        <f t="shared" si="30"/>
        <v>0.23776334211013825</v>
      </c>
      <c r="AF37" s="5">
        <f t="shared" si="31"/>
        <v>0.22825758831586934</v>
      </c>
      <c r="AG37" s="5">
        <v>7.8289999999999997</v>
      </c>
      <c r="AH37" s="5">
        <v>29.678999999999998</v>
      </c>
      <c r="AI37" s="5">
        <f t="shared" si="32"/>
        <v>0.20987756918400008</v>
      </c>
      <c r="AJ37" s="5">
        <f t="shared" si="33"/>
        <v>0.50642523065477452</v>
      </c>
      <c r="AK37" s="5">
        <v>6.1311999999999998</v>
      </c>
      <c r="AL37" s="5">
        <v>7.4124999999999996</v>
      </c>
      <c r="AM37" s="5">
        <f t="shared" si="34"/>
        <v>0.21250004332350178</v>
      </c>
      <c r="AN37" s="5">
        <f t="shared" si="35"/>
        <v>0.10684684684684684</v>
      </c>
      <c r="AO37" s="5">
        <v>6.1311999999999998</v>
      </c>
      <c r="AP37" s="5">
        <v>24.968</v>
      </c>
      <c r="AQ37" s="5">
        <f t="shared" si="36"/>
        <v>0.24113424970011602</v>
      </c>
      <c r="AR37" s="5">
        <f t="shared" si="37"/>
        <v>0.54588465759774019</v>
      </c>
    </row>
    <row r="38" spans="1:44" ht="20" customHeight="1" x14ac:dyDescent="0.15">
      <c r="A38" s="25">
        <v>5.6760000000000002</v>
      </c>
      <c r="B38" s="4">
        <v>33.286200000000001</v>
      </c>
      <c r="C38" s="5">
        <f t="shared" si="22"/>
        <v>0.19886343729635417</v>
      </c>
      <c r="D38" s="5">
        <f t="shared" si="23"/>
        <v>0.37400224719101127</v>
      </c>
      <c r="E38" s="5">
        <v>5.6760000000000002</v>
      </c>
      <c r="F38" s="5">
        <v>30.054600000000001</v>
      </c>
      <c r="G38" s="5">
        <f t="shared" si="2"/>
        <v>0.18134706748756355</v>
      </c>
      <c r="H38" s="5">
        <f t="shared" si="3"/>
        <v>0.43142225539733581</v>
      </c>
      <c r="I38" s="5">
        <v>5.6760000000000002</v>
      </c>
      <c r="J38" s="5">
        <v>27.218800000000002</v>
      </c>
      <c r="K38" s="5">
        <f t="shared" si="24"/>
        <v>0.19021702703789595</v>
      </c>
      <c r="L38" s="5">
        <f t="shared" si="25"/>
        <v>0.52720493525862655</v>
      </c>
      <c r="M38" s="5">
        <v>5.6760000000000002</v>
      </c>
      <c r="N38" s="5">
        <v>32.641100000000002</v>
      </c>
      <c r="O38" s="5">
        <f t="shared" si="6"/>
        <v>0.12635346915515031</v>
      </c>
      <c r="P38" s="5">
        <f t="shared" si="7"/>
        <v>0.52158496403038646</v>
      </c>
      <c r="Q38" s="5">
        <v>5.6760000000000002</v>
      </c>
      <c r="R38" s="5">
        <v>20.9802</v>
      </c>
      <c r="S38" s="5">
        <f t="shared" si="8"/>
        <v>0.16355133454546503</v>
      </c>
      <c r="T38" s="5">
        <f t="shared" si="9"/>
        <v>0.31733945620212728</v>
      </c>
      <c r="U38" s="5">
        <v>5.8349000000000002</v>
      </c>
      <c r="V38" s="5">
        <v>49.933</v>
      </c>
      <c r="W38" s="5">
        <f t="shared" si="26"/>
        <v>0.21212187310277636</v>
      </c>
      <c r="X38" s="5">
        <f t="shared" si="27"/>
        <v>0.77860576660694547</v>
      </c>
      <c r="Y38" s="5">
        <v>5.8349000000000002</v>
      </c>
      <c r="Z38" s="5">
        <v>9.6331000000000007</v>
      </c>
      <c r="AA38" s="5">
        <f t="shared" si="28"/>
        <v>0.22012592852481033</v>
      </c>
      <c r="AB38" s="5">
        <f t="shared" si="29"/>
        <v>0.17435980046480987</v>
      </c>
      <c r="AC38" s="5">
        <v>8.0592000000000006</v>
      </c>
      <c r="AD38" s="5">
        <v>16.308599999999998</v>
      </c>
      <c r="AE38" s="5">
        <f t="shared" si="30"/>
        <v>0.24475441649431937</v>
      </c>
      <c r="AF38" s="5">
        <f t="shared" si="31"/>
        <v>0.28457558651857923</v>
      </c>
      <c r="AG38" s="5">
        <v>8.0592000000000006</v>
      </c>
      <c r="AH38" s="5">
        <v>46.185200000000002</v>
      </c>
      <c r="AI38" s="5">
        <f t="shared" si="32"/>
        <v>0.21604870424929026</v>
      </c>
      <c r="AJ38" s="5">
        <f t="shared" si="33"/>
        <v>0.78807744744893349</v>
      </c>
      <c r="AK38" s="5">
        <v>6.3114999999999997</v>
      </c>
      <c r="AL38" s="5">
        <v>5.8906000000000001</v>
      </c>
      <c r="AM38" s="5">
        <f t="shared" si="34"/>
        <v>0.21874902522120979</v>
      </c>
      <c r="AN38" s="5">
        <f t="shared" si="35"/>
        <v>8.4909549549549546E-2</v>
      </c>
      <c r="AO38" s="5">
        <v>6.3114999999999997</v>
      </c>
      <c r="AP38" s="5">
        <v>27.1633</v>
      </c>
      <c r="AQ38" s="5">
        <f t="shared" si="36"/>
        <v>0.2482252767781645</v>
      </c>
      <c r="AR38" s="5">
        <f t="shared" si="37"/>
        <v>0.59388131687458734</v>
      </c>
    </row>
    <row r="39" spans="1:44" ht="20" customHeight="1" x14ac:dyDescent="0.15">
      <c r="A39" s="25">
        <v>5.8381999999999996</v>
      </c>
      <c r="B39" s="4">
        <v>31.896699999999999</v>
      </c>
      <c r="C39" s="5">
        <f t="shared" si="22"/>
        <v>0.2045462508145833</v>
      </c>
      <c r="D39" s="5">
        <f t="shared" si="23"/>
        <v>0.35838988764044943</v>
      </c>
      <c r="E39" s="5">
        <v>5.8381999999999996</v>
      </c>
      <c r="F39" s="5">
        <v>29.167899999999999</v>
      </c>
      <c r="G39" s="5">
        <f t="shared" si="2"/>
        <v>0.1865293251243646</v>
      </c>
      <c r="H39" s="5">
        <f t="shared" si="3"/>
        <v>0.41869401699586584</v>
      </c>
      <c r="I39" s="5">
        <v>5.8381999999999996</v>
      </c>
      <c r="J39" s="5">
        <v>29.1172</v>
      </c>
      <c r="K39" s="5">
        <f t="shared" si="24"/>
        <v>0.19565275673936647</v>
      </c>
      <c r="L39" s="5">
        <f t="shared" si="25"/>
        <v>0.56397532370686732</v>
      </c>
      <c r="M39" s="5">
        <v>5.8381999999999996</v>
      </c>
      <c r="N39" s="5">
        <v>32.366700000000002</v>
      </c>
      <c r="O39" s="5">
        <f t="shared" si="6"/>
        <v>0.12996420430260722</v>
      </c>
      <c r="P39" s="5">
        <f t="shared" si="7"/>
        <v>0.51720021859809595</v>
      </c>
      <c r="Q39" s="5">
        <v>5.8381999999999996</v>
      </c>
      <c r="R39" s="5">
        <v>23.735700000000001</v>
      </c>
      <c r="S39" s="5">
        <f t="shared" si="8"/>
        <v>0.16822505309079172</v>
      </c>
      <c r="T39" s="5">
        <f t="shared" si="9"/>
        <v>0.35901822340000733</v>
      </c>
      <c r="U39" s="5">
        <v>6.0015999999999998</v>
      </c>
      <c r="V39" s="5">
        <v>41.738199999999999</v>
      </c>
      <c r="W39" s="5">
        <f t="shared" si="26"/>
        <v>0.21818208257444385</v>
      </c>
      <c r="X39" s="5">
        <f t="shared" si="27"/>
        <v>0.65082416854172609</v>
      </c>
      <c r="Y39" s="5">
        <v>6.0015999999999998</v>
      </c>
      <c r="Z39" s="5">
        <v>13.9505</v>
      </c>
      <c r="AA39" s="5">
        <f t="shared" si="28"/>
        <v>0.22641480961704599</v>
      </c>
      <c r="AB39" s="5">
        <f t="shared" si="29"/>
        <v>0.25250504991999767</v>
      </c>
      <c r="AC39" s="5">
        <v>8.2895000000000003</v>
      </c>
      <c r="AD39" s="5">
        <v>20.3001</v>
      </c>
      <c r="AE39" s="5">
        <f t="shared" si="30"/>
        <v>0.25174852783522689</v>
      </c>
      <c r="AF39" s="5">
        <f t="shared" si="31"/>
        <v>0.35422494045385938</v>
      </c>
      <c r="AG39" s="5">
        <v>8.2895000000000003</v>
      </c>
      <c r="AH39" s="5">
        <v>34.666699999999999</v>
      </c>
      <c r="AI39" s="5">
        <f t="shared" si="32"/>
        <v>0.22222252008567744</v>
      </c>
      <c r="AJ39" s="5">
        <f t="shared" si="33"/>
        <v>0.59153244865190446</v>
      </c>
      <c r="AK39" s="5">
        <v>6.4919000000000002</v>
      </c>
      <c r="AL39" s="5">
        <v>4.95</v>
      </c>
      <c r="AM39" s="5">
        <f t="shared" si="34"/>
        <v>0.22500147299906076</v>
      </c>
      <c r="AN39" s="5">
        <f t="shared" si="35"/>
        <v>7.1351351351351358E-2</v>
      </c>
      <c r="AO39" s="5">
        <v>6.4919000000000002</v>
      </c>
      <c r="AP39" s="5">
        <v>26.718</v>
      </c>
      <c r="AQ39" s="5">
        <f t="shared" si="36"/>
        <v>0.25532023676085974</v>
      </c>
      <c r="AR39" s="5">
        <f t="shared" si="37"/>
        <v>0.58414555758156128</v>
      </c>
    </row>
    <row r="40" spans="1:44" ht="20" customHeight="1" x14ac:dyDescent="0.15">
      <c r="A40" s="25">
        <v>6.0004</v>
      </c>
      <c r="B40" s="4">
        <v>26.796500000000002</v>
      </c>
      <c r="C40" s="5">
        <f t="shared" si="22"/>
        <v>0.21022906433281247</v>
      </c>
      <c r="D40" s="5">
        <f t="shared" si="23"/>
        <v>0.30108426966292134</v>
      </c>
      <c r="E40" s="5">
        <v>6.0004</v>
      </c>
      <c r="F40" s="5">
        <v>26.873899999999999</v>
      </c>
      <c r="G40" s="5">
        <f t="shared" si="2"/>
        <v>0.19171158276116565</v>
      </c>
      <c r="H40" s="5">
        <f t="shared" si="3"/>
        <v>0.38576452687184198</v>
      </c>
      <c r="I40" s="5">
        <v>6.0004</v>
      </c>
      <c r="J40" s="5">
        <v>29.25</v>
      </c>
      <c r="K40" s="5">
        <f t="shared" si="24"/>
        <v>0.20108848644083699</v>
      </c>
      <c r="L40" s="5">
        <f t="shared" si="25"/>
        <v>0.56654754641331817</v>
      </c>
      <c r="M40" s="5">
        <v>6.0004</v>
      </c>
      <c r="N40" s="5">
        <v>28.646599999999999</v>
      </c>
      <c r="O40" s="5">
        <f t="shared" si="6"/>
        <v>0.13357493945006413</v>
      </c>
      <c r="P40" s="5">
        <f t="shared" si="7"/>
        <v>0.45775527879246924</v>
      </c>
      <c r="Q40" s="5">
        <v>6.0004</v>
      </c>
      <c r="R40" s="5">
        <v>24.274899999999999</v>
      </c>
      <c r="S40" s="5">
        <f t="shared" si="8"/>
        <v>0.17289877163611844</v>
      </c>
      <c r="T40" s="5">
        <f t="shared" si="9"/>
        <v>0.36717398143778512</v>
      </c>
      <c r="U40" s="5">
        <v>6.1683000000000003</v>
      </c>
      <c r="V40" s="5">
        <v>45.706200000000003</v>
      </c>
      <c r="W40" s="5">
        <f t="shared" si="26"/>
        <v>0.2242422920461114</v>
      </c>
      <c r="X40" s="5">
        <f t="shared" si="27"/>
        <v>0.71269723208480107</v>
      </c>
      <c r="Y40" s="5">
        <v>6.1683000000000003</v>
      </c>
      <c r="Z40" s="5">
        <v>11.5535</v>
      </c>
      <c r="AA40" s="5">
        <f t="shared" si="28"/>
        <v>0.23270369070928168</v>
      </c>
      <c r="AB40" s="5">
        <f t="shared" si="29"/>
        <v>0.20911917811194533</v>
      </c>
      <c r="AC40" s="5">
        <v>8.5198</v>
      </c>
      <c r="AD40" s="5">
        <v>25.1982</v>
      </c>
      <c r="AE40" s="5">
        <f t="shared" si="30"/>
        <v>0.25874263917613438</v>
      </c>
      <c r="AF40" s="5">
        <f t="shared" si="31"/>
        <v>0.43969393719954281</v>
      </c>
      <c r="AG40" s="5">
        <v>8.5198</v>
      </c>
      <c r="AH40" s="5">
        <v>38.345700000000001</v>
      </c>
      <c r="AI40" s="5">
        <f t="shared" si="32"/>
        <v>0.22839633592206462</v>
      </c>
      <c r="AJ40" s="5">
        <f t="shared" si="33"/>
        <v>0.65430876940324101</v>
      </c>
      <c r="AK40" s="5">
        <v>6.6722000000000001</v>
      </c>
      <c r="AL40" s="5">
        <v>4.6844000000000001</v>
      </c>
      <c r="AM40" s="5">
        <f t="shared" si="34"/>
        <v>0.23125045489676876</v>
      </c>
      <c r="AN40" s="5">
        <f t="shared" si="35"/>
        <v>6.7522882882882884E-2</v>
      </c>
      <c r="AO40" s="5">
        <v>6.6722000000000001</v>
      </c>
      <c r="AP40" s="5">
        <v>26.124199999999998</v>
      </c>
      <c r="AQ40" s="5">
        <f t="shared" si="36"/>
        <v>0.26241126383890823</v>
      </c>
      <c r="AR40" s="5">
        <f t="shared" si="37"/>
        <v>0.57116308763276535</v>
      </c>
    </row>
    <row r="41" spans="1:44" ht="20" customHeight="1" x14ac:dyDescent="0.15">
      <c r="A41" s="25">
        <v>6.1624999999999996</v>
      </c>
      <c r="B41" s="4">
        <v>26.859500000000001</v>
      </c>
      <c r="C41" s="5">
        <f t="shared" si="22"/>
        <v>0.21590837426687498</v>
      </c>
      <c r="D41" s="5">
        <f t="shared" si="23"/>
        <v>0.30179213483146067</v>
      </c>
      <c r="E41" s="5">
        <v>6.1624999999999996</v>
      </c>
      <c r="F41" s="5">
        <v>25.8644</v>
      </c>
      <c r="G41" s="5">
        <f t="shared" si="2"/>
        <v>0.19689064541791937</v>
      </c>
      <c r="H41" s="5">
        <f t="shared" si="3"/>
        <v>0.3712735415709692</v>
      </c>
      <c r="I41" s="5">
        <v>6.1624999999999996</v>
      </c>
      <c r="J41" s="5">
        <v>29.240100000000002</v>
      </c>
      <c r="K41" s="5">
        <f t="shared" si="24"/>
        <v>0.20652086489095026</v>
      </c>
      <c r="L41" s="5">
        <f t="shared" si="25"/>
        <v>0.56635579185914753</v>
      </c>
      <c r="M41" s="5">
        <v>6.1624999999999996</v>
      </c>
      <c r="N41" s="5">
        <v>39.1798</v>
      </c>
      <c r="O41" s="5">
        <f t="shared" si="6"/>
        <v>0.13718344849693689</v>
      </c>
      <c r="P41" s="5">
        <f t="shared" si="7"/>
        <v>0.62606942087483985</v>
      </c>
      <c r="Q41" s="5">
        <v>6.1624999999999996</v>
      </c>
      <c r="R41" s="5">
        <v>22.4664</v>
      </c>
      <c r="S41" s="5">
        <f t="shared" si="8"/>
        <v>0.17756960872734814</v>
      </c>
      <c r="T41" s="5">
        <f t="shared" si="9"/>
        <v>0.33981921806367305</v>
      </c>
      <c r="U41" s="5">
        <v>6.335</v>
      </c>
      <c r="V41" s="5">
        <v>48.433700000000002</v>
      </c>
      <c r="W41" s="5">
        <f t="shared" si="26"/>
        <v>0.2303025015177789</v>
      </c>
      <c r="X41" s="5">
        <f t="shared" si="27"/>
        <v>0.75522716676568236</v>
      </c>
      <c r="Y41" s="5">
        <v>6.335</v>
      </c>
      <c r="Z41" s="5">
        <v>7.0888</v>
      </c>
      <c r="AA41" s="5">
        <f t="shared" si="28"/>
        <v>0.23899257180151731</v>
      </c>
      <c r="AB41" s="5">
        <f t="shared" si="29"/>
        <v>0.12830778809884089</v>
      </c>
      <c r="AC41" s="5">
        <v>8.75</v>
      </c>
      <c r="AD41" s="5">
        <v>30.447099999999999</v>
      </c>
      <c r="AE41" s="5">
        <f t="shared" si="30"/>
        <v>0.26573371356031544</v>
      </c>
      <c r="AF41" s="5">
        <f t="shared" si="31"/>
        <v>0.53128418995436977</v>
      </c>
      <c r="AG41" s="5">
        <v>8.75</v>
      </c>
      <c r="AH41" s="5">
        <v>44.012300000000003</v>
      </c>
      <c r="AI41" s="5">
        <f t="shared" si="32"/>
        <v>0.23456747098735478</v>
      </c>
      <c r="AJ41" s="5">
        <f t="shared" si="33"/>
        <v>0.75100034297473428</v>
      </c>
      <c r="AK41" s="5">
        <v>6.8525</v>
      </c>
      <c r="AL41" s="5">
        <v>4.5625</v>
      </c>
      <c r="AM41" s="5">
        <f t="shared" si="34"/>
        <v>0.2374994367944768</v>
      </c>
      <c r="AN41" s="5">
        <f t="shared" si="35"/>
        <v>6.576576576576576E-2</v>
      </c>
      <c r="AO41" s="5">
        <v>6.8525</v>
      </c>
      <c r="AP41" s="5">
        <v>15.5365</v>
      </c>
      <c r="AQ41" s="5">
        <f t="shared" si="36"/>
        <v>0.26950229091695671</v>
      </c>
      <c r="AR41" s="5">
        <f t="shared" si="37"/>
        <v>0.33968027005636381</v>
      </c>
    </row>
    <row r="42" spans="1:44" ht="20" customHeight="1" x14ac:dyDescent="0.15">
      <c r="A42" s="25">
        <v>6.3247</v>
      </c>
      <c r="B42" s="4">
        <v>30.4742</v>
      </c>
      <c r="C42" s="5">
        <f t="shared" si="22"/>
        <v>0.22159118778510414</v>
      </c>
      <c r="D42" s="5">
        <f t="shared" si="23"/>
        <v>0.34240674157303369</v>
      </c>
      <c r="E42" s="5">
        <v>6.3247</v>
      </c>
      <c r="F42" s="5">
        <v>24.1631</v>
      </c>
      <c r="G42" s="5">
        <f t="shared" si="2"/>
        <v>0.20207290305472042</v>
      </c>
      <c r="H42" s="5">
        <f t="shared" si="3"/>
        <v>0.34685203261368858</v>
      </c>
      <c r="I42" s="5">
        <v>6.3247</v>
      </c>
      <c r="J42" s="5">
        <v>26.895099999999999</v>
      </c>
      <c r="K42" s="5">
        <f t="shared" si="24"/>
        <v>0.21195659459242081</v>
      </c>
      <c r="L42" s="5">
        <f t="shared" si="25"/>
        <v>0.5209351424116524</v>
      </c>
      <c r="M42" s="5">
        <v>6.3247</v>
      </c>
      <c r="N42" s="5">
        <v>41.107599999999998</v>
      </c>
      <c r="O42" s="5">
        <f t="shared" si="6"/>
        <v>0.14079418364439381</v>
      </c>
      <c r="P42" s="5">
        <f t="shared" si="7"/>
        <v>0.65687449465169712</v>
      </c>
      <c r="Q42" s="5">
        <v>6.3247</v>
      </c>
      <c r="R42" s="5">
        <v>22.5916</v>
      </c>
      <c r="S42" s="5">
        <f t="shared" si="8"/>
        <v>0.18224332727267487</v>
      </c>
      <c r="T42" s="5">
        <f t="shared" si="9"/>
        <v>0.34171295119855766</v>
      </c>
      <c r="U42" s="5">
        <v>6.5016999999999996</v>
      </c>
      <c r="V42" s="5">
        <v>43.4724</v>
      </c>
      <c r="W42" s="5">
        <f t="shared" si="26"/>
        <v>0.23636271098944642</v>
      </c>
      <c r="X42" s="5">
        <f t="shared" si="27"/>
        <v>0.67786556642388351</v>
      </c>
      <c r="Y42" s="5">
        <v>6.5016999999999996</v>
      </c>
      <c r="Z42" s="5">
        <v>9.6194000000000006</v>
      </c>
      <c r="AA42" s="5">
        <f t="shared" si="28"/>
        <v>0.24528145289375297</v>
      </c>
      <c r="AB42" s="5">
        <f t="shared" si="29"/>
        <v>0.17411182948284479</v>
      </c>
      <c r="AC42" s="5">
        <v>8.9802999999999997</v>
      </c>
      <c r="AD42" s="5">
        <v>28.223099999999999</v>
      </c>
      <c r="AE42" s="5">
        <f t="shared" si="30"/>
        <v>0.27272782490122294</v>
      </c>
      <c r="AF42" s="5">
        <f t="shared" si="31"/>
        <v>0.49247668321453181</v>
      </c>
      <c r="AG42" s="5">
        <v>8.9802999999999997</v>
      </c>
      <c r="AH42" s="5">
        <v>29.814800000000002</v>
      </c>
      <c r="AI42" s="5">
        <f t="shared" si="32"/>
        <v>0.24074128682374196</v>
      </c>
      <c r="AJ42" s="5">
        <f t="shared" si="33"/>
        <v>0.5087424430380395</v>
      </c>
      <c r="AK42" s="5">
        <v>7.0328999999999997</v>
      </c>
      <c r="AL42" s="5">
        <v>4.4531000000000001</v>
      </c>
      <c r="AM42" s="5">
        <f t="shared" si="34"/>
        <v>0.24375188457232771</v>
      </c>
      <c r="AN42" s="5">
        <f t="shared" si="35"/>
        <v>6.4188828828828828E-2</v>
      </c>
      <c r="AO42" s="5">
        <v>7.0328999999999997</v>
      </c>
      <c r="AP42" s="5">
        <v>11.670400000000001</v>
      </c>
      <c r="AQ42" s="5">
        <f t="shared" si="36"/>
        <v>0.27659725089965193</v>
      </c>
      <c r="AR42" s="5">
        <f t="shared" si="37"/>
        <v>0.25515428981210619</v>
      </c>
    </row>
    <row r="43" spans="1:44" ht="20" customHeight="1" x14ac:dyDescent="0.15">
      <c r="A43" s="25">
        <v>6.4869000000000003</v>
      </c>
      <c r="B43" s="4">
        <v>28.239699999999999</v>
      </c>
      <c r="C43" s="5">
        <f t="shared" si="22"/>
        <v>0.22727400130333331</v>
      </c>
      <c r="D43" s="5">
        <f t="shared" si="23"/>
        <v>0.31729999999999997</v>
      </c>
      <c r="E43" s="5">
        <v>6.4869000000000003</v>
      </c>
      <c r="F43" s="5">
        <v>25.2925</v>
      </c>
      <c r="G43" s="5">
        <f t="shared" si="2"/>
        <v>0.2072551606915215</v>
      </c>
      <c r="H43" s="5">
        <f t="shared" si="3"/>
        <v>0.36306413642627466</v>
      </c>
      <c r="I43" s="5">
        <v>6.4869000000000003</v>
      </c>
      <c r="J43" s="5">
        <v>26.260899999999999</v>
      </c>
      <c r="K43" s="5">
        <f t="shared" si="24"/>
        <v>0.21739232429389135</v>
      </c>
      <c r="L43" s="5">
        <f t="shared" si="25"/>
        <v>0.50865122945659857</v>
      </c>
      <c r="M43" s="5">
        <v>6.4869000000000003</v>
      </c>
      <c r="N43" s="5">
        <v>34.597900000000003</v>
      </c>
      <c r="O43" s="5">
        <f t="shared" si="6"/>
        <v>0.14440491879185072</v>
      </c>
      <c r="P43" s="5">
        <f t="shared" si="7"/>
        <v>0.55285344020351357</v>
      </c>
      <c r="Q43" s="5">
        <v>6.4869000000000003</v>
      </c>
      <c r="R43" s="5">
        <v>24.805199999999999</v>
      </c>
      <c r="S43" s="5">
        <f t="shared" si="8"/>
        <v>0.18691704581800159</v>
      </c>
      <c r="T43" s="5">
        <f t="shared" si="9"/>
        <v>0.37519512106581482</v>
      </c>
      <c r="U43" s="5">
        <v>6.6684000000000001</v>
      </c>
      <c r="V43" s="5">
        <v>38.043199999999999</v>
      </c>
      <c r="W43" s="5">
        <f t="shared" si="26"/>
        <v>0.24242292046111397</v>
      </c>
      <c r="X43" s="5">
        <f t="shared" si="27"/>
        <v>0.59320799671923075</v>
      </c>
      <c r="Y43" s="5">
        <v>6.6684000000000001</v>
      </c>
      <c r="Z43" s="5">
        <v>10.4247</v>
      </c>
      <c r="AA43" s="5">
        <f t="shared" si="28"/>
        <v>0.25157033398598866</v>
      </c>
      <c r="AB43" s="5">
        <f t="shared" si="29"/>
        <v>0.18868781720375613</v>
      </c>
      <c r="AC43" s="5">
        <v>9.2105999999999995</v>
      </c>
      <c r="AD43" s="5">
        <v>27.9711</v>
      </c>
      <c r="AE43" s="5">
        <f t="shared" si="30"/>
        <v>0.27972193624213043</v>
      </c>
      <c r="AF43" s="5">
        <f t="shared" si="31"/>
        <v>0.48807942975300345</v>
      </c>
      <c r="AG43" s="5">
        <v>9.2105999999999995</v>
      </c>
      <c r="AH43" s="5">
        <v>23.395099999999999</v>
      </c>
      <c r="AI43" s="5">
        <f t="shared" si="32"/>
        <v>0.24691510266012914</v>
      </c>
      <c r="AJ43" s="5">
        <f t="shared" si="33"/>
        <v>0.39920040815699709</v>
      </c>
      <c r="AK43" s="5">
        <v>7.2131999999999996</v>
      </c>
      <c r="AL43" s="5">
        <v>4.5</v>
      </c>
      <c r="AM43" s="5">
        <f t="shared" si="34"/>
        <v>0.25000086647003572</v>
      </c>
      <c r="AN43" s="5">
        <f t="shared" si="35"/>
        <v>6.4864864864864868E-2</v>
      </c>
      <c r="AO43" s="5">
        <v>7.2131999999999996</v>
      </c>
      <c r="AP43" s="5">
        <v>10.3331</v>
      </c>
      <c r="AQ43" s="5">
        <f t="shared" si="36"/>
        <v>0.28368827797770041</v>
      </c>
      <c r="AR43" s="5">
        <f t="shared" si="37"/>
        <v>0.22591640321304107</v>
      </c>
    </row>
    <row r="44" spans="1:44" ht="20" customHeight="1" x14ac:dyDescent="0.15">
      <c r="A44" s="25">
        <v>6.649</v>
      </c>
      <c r="B44" s="4">
        <v>29.459700000000002</v>
      </c>
      <c r="C44" s="5">
        <f t="shared" si="22"/>
        <v>0.23295331123739585</v>
      </c>
      <c r="D44" s="5">
        <f t="shared" si="23"/>
        <v>0.33100786516853936</v>
      </c>
      <c r="E44" s="5">
        <v>6.649</v>
      </c>
      <c r="F44" s="5">
        <v>23.347200000000001</v>
      </c>
      <c r="G44" s="5">
        <f t="shared" si="2"/>
        <v>0.21243422334827519</v>
      </c>
      <c r="H44" s="5">
        <f t="shared" si="3"/>
        <v>0.33514010105649977</v>
      </c>
      <c r="I44" s="5">
        <v>6.649</v>
      </c>
      <c r="J44" s="5">
        <v>23.564699999999998</v>
      </c>
      <c r="K44" s="5">
        <f t="shared" si="24"/>
        <v>0.22282470274400459</v>
      </c>
      <c r="L44" s="5">
        <f t="shared" si="25"/>
        <v>0.45642813562276646</v>
      </c>
      <c r="M44" s="5">
        <v>6.649</v>
      </c>
      <c r="N44" s="5">
        <v>34.984499999999997</v>
      </c>
      <c r="O44" s="5">
        <f t="shared" si="6"/>
        <v>0.14801342783872348</v>
      </c>
      <c r="P44" s="5">
        <f t="shared" si="7"/>
        <v>0.55903107352757886</v>
      </c>
      <c r="Q44" s="5">
        <v>6.649</v>
      </c>
      <c r="R44" s="5">
        <v>22.585000000000001</v>
      </c>
      <c r="S44" s="5">
        <f t="shared" si="8"/>
        <v>0.19158788290923129</v>
      </c>
      <c r="T44" s="5">
        <f t="shared" si="9"/>
        <v>0.34161312181604775</v>
      </c>
      <c r="U44" s="5">
        <v>6.8352000000000004</v>
      </c>
      <c r="V44" s="5">
        <v>33.514000000000003</v>
      </c>
      <c r="W44" s="5">
        <f t="shared" si="26"/>
        <v>0.24848676533138478</v>
      </c>
      <c r="X44" s="5">
        <f t="shared" si="27"/>
        <v>0.52258413598352138</v>
      </c>
      <c r="Y44" s="5">
        <v>6.8352000000000004</v>
      </c>
      <c r="Z44" s="5">
        <v>11.2089</v>
      </c>
      <c r="AA44" s="5">
        <f t="shared" si="28"/>
        <v>0.25786298765236482</v>
      </c>
      <c r="AB44" s="5">
        <f t="shared" si="29"/>
        <v>0.20288189341229793</v>
      </c>
      <c r="AC44" s="5">
        <v>9.4407999999999994</v>
      </c>
      <c r="AD44" s="5">
        <v>31.0349</v>
      </c>
      <c r="AE44" s="5">
        <f t="shared" si="30"/>
        <v>0.28671301062631155</v>
      </c>
      <c r="AF44" s="5">
        <f t="shared" si="31"/>
        <v>0.54154095814756975</v>
      </c>
      <c r="AG44" s="5">
        <v>9.4407999999999994</v>
      </c>
      <c r="AH44" s="5">
        <v>42.222200000000001</v>
      </c>
      <c r="AI44" s="5">
        <f t="shared" si="32"/>
        <v>0.25308623772541933</v>
      </c>
      <c r="AJ44" s="5">
        <f t="shared" si="33"/>
        <v>0.72045511552788244</v>
      </c>
      <c r="AK44" s="5">
        <v>7.3935000000000004</v>
      </c>
      <c r="AL44" s="5">
        <v>5.2469000000000001</v>
      </c>
      <c r="AM44" s="5">
        <f t="shared" si="34"/>
        <v>0.25624984836774378</v>
      </c>
      <c r="AN44" s="5">
        <f t="shared" si="35"/>
        <v>7.5630990990990993E-2</v>
      </c>
      <c r="AO44" s="5">
        <v>7.3935000000000004</v>
      </c>
      <c r="AP44" s="5">
        <v>11.282299999999999</v>
      </c>
      <c r="AQ44" s="5">
        <f t="shared" si="36"/>
        <v>0.29077930505574895</v>
      </c>
      <c r="AR44" s="5">
        <f t="shared" si="37"/>
        <v>0.24666911536426564</v>
      </c>
    </row>
    <row r="45" spans="1:44" ht="20" customHeight="1" x14ac:dyDescent="0.15">
      <c r="A45" s="25">
        <v>6.8112000000000004</v>
      </c>
      <c r="B45" s="4">
        <v>31.995899999999999</v>
      </c>
      <c r="C45" s="5">
        <f t="shared" si="22"/>
        <v>0.23863612475562501</v>
      </c>
      <c r="D45" s="5">
        <f t="shared" si="23"/>
        <v>0.35950449438202248</v>
      </c>
      <c r="E45" s="5">
        <v>6.8112000000000004</v>
      </c>
      <c r="F45" s="5">
        <v>24.248999999999999</v>
      </c>
      <c r="G45" s="5">
        <f t="shared" si="2"/>
        <v>0.21761648098507627</v>
      </c>
      <c r="H45" s="5">
        <f t="shared" si="3"/>
        <v>0.34808509416628386</v>
      </c>
      <c r="I45" s="5">
        <v>6.8112000000000004</v>
      </c>
      <c r="J45" s="5">
        <v>24.5974</v>
      </c>
      <c r="K45" s="5">
        <f t="shared" si="24"/>
        <v>0.22826043244547514</v>
      </c>
      <c r="L45" s="5">
        <f t="shared" si="25"/>
        <v>0.47643065361186165</v>
      </c>
      <c r="M45" s="5">
        <v>6.8112000000000004</v>
      </c>
      <c r="N45" s="5">
        <v>34.426600000000001</v>
      </c>
      <c r="O45" s="5">
        <f t="shared" si="6"/>
        <v>0.15162416298618039</v>
      </c>
      <c r="P45" s="5">
        <f t="shared" si="7"/>
        <v>0.55011617018692693</v>
      </c>
      <c r="Q45" s="5">
        <v>6.8112000000000004</v>
      </c>
      <c r="R45" s="5">
        <v>22.168199999999999</v>
      </c>
      <c r="S45" s="5">
        <f t="shared" si="8"/>
        <v>0.19626160145455804</v>
      </c>
      <c r="T45" s="5">
        <f t="shared" si="9"/>
        <v>0.3353087450539079</v>
      </c>
      <c r="U45" s="5">
        <v>7.0019</v>
      </c>
      <c r="V45" s="5">
        <v>31.010200000000001</v>
      </c>
      <c r="W45" s="5">
        <f t="shared" si="26"/>
        <v>0.25454697480305227</v>
      </c>
      <c r="X45" s="5">
        <f t="shared" si="27"/>
        <v>0.48354235763192083</v>
      </c>
      <c r="Y45" s="5">
        <v>7.0019</v>
      </c>
      <c r="Z45" s="5">
        <v>13.823399999999999</v>
      </c>
      <c r="AA45" s="5">
        <f t="shared" si="28"/>
        <v>0.2641518687446005</v>
      </c>
      <c r="AB45" s="5">
        <f t="shared" si="29"/>
        <v>0.25020453080994204</v>
      </c>
      <c r="AC45" s="5">
        <v>9.6710999999999991</v>
      </c>
      <c r="AD45" s="5">
        <v>32.418799999999997</v>
      </c>
      <c r="AE45" s="5">
        <f t="shared" si="30"/>
        <v>0.29370712196721904</v>
      </c>
      <c r="AF45" s="5">
        <f t="shared" si="31"/>
        <v>0.56568920840712977</v>
      </c>
      <c r="AG45" s="5">
        <v>9.6710999999999991</v>
      </c>
      <c r="AH45" s="5">
        <v>38.1111</v>
      </c>
      <c r="AI45" s="5">
        <f t="shared" si="32"/>
        <v>0.25926005356180648</v>
      </c>
      <c r="AJ45" s="5">
        <f t="shared" si="33"/>
        <v>0.65030569116234305</v>
      </c>
      <c r="AK45" s="5">
        <v>7.5738000000000003</v>
      </c>
      <c r="AL45" s="5">
        <v>6.75</v>
      </c>
      <c r="AM45" s="5">
        <f t="shared" si="34"/>
        <v>0.26249883026545179</v>
      </c>
      <c r="AN45" s="5">
        <f t="shared" si="35"/>
        <v>9.7297297297297303E-2</v>
      </c>
      <c r="AO45" s="5">
        <v>7.5738000000000003</v>
      </c>
      <c r="AP45" s="5">
        <v>9.4644999999999992</v>
      </c>
      <c r="AQ45" s="5">
        <f t="shared" si="36"/>
        <v>0.29787033213379743</v>
      </c>
      <c r="AR45" s="5">
        <f t="shared" si="37"/>
        <v>0.2069258787982142</v>
      </c>
    </row>
    <row r="46" spans="1:44" ht="20" customHeight="1" x14ac:dyDescent="0.15">
      <c r="A46" s="25">
        <v>6.9733999999999998</v>
      </c>
      <c r="B46" s="4">
        <v>36.405999999999999</v>
      </c>
      <c r="C46" s="5">
        <f t="shared" si="22"/>
        <v>0.24431893827385415</v>
      </c>
      <c r="D46" s="5">
        <f t="shared" si="23"/>
        <v>0.40905617977528086</v>
      </c>
      <c r="E46" s="5">
        <v>6.9733999999999998</v>
      </c>
      <c r="F46" s="5">
        <v>22.502199999999998</v>
      </c>
      <c r="G46" s="5">
        <f t="shared" si="2"/>
        <v>0.2227987386218773</v>
      </c>
      <c r="H46" s="5">
        <f t="shared" si="3"/>
        <v>0.32301045016077168</v>
      </c>
      <c r="I46" s="5">
        <v>6.9733999999999998</v>
      </c>
      <c r="J46" s="5">
        <v>27.298200000000001</v>
      </c>
      <c r="K46" s="5">
        <f t="shared" si="24"/>
        <v>0.23369616214694566</v>
      </c>
      <c r="L46" s="5">
        <f t="shared" si="25"/>
        <v>0.52874284552136896</v>
      </c>
      <c r="M46" s="5">
        <v>6.9733999999999998</v>
      </c>
      <c r="N46" s="5">
        <v>35.926699999999997</v>
      </c>
      <c r="O46" s="5">
        <f t="shared" si="6"/>
        <v>0.15523489813363728</v>
      </c>
      <c r="P46" s="5">
        <f t="shared" si="7"/>
        <v>0.5740868575884539</v>
      </c>
      <c r="Q46" s="5">
        <v>6.9733999999999998</v>
      </c>
      <c r="R46" s="5">
        <v>22.192599999999999</v>
      </c>
      <c r="S46" s="5">
        <f t="shared" si="8"/>
        <v>0.20093531999988473</v>
      </c>
      <c r="T46" s="5">
        <f t="shared" si="9"/>
        <v>0.33567781125591417</v>
      </c>
      <c r="U46" s="5">
        <v>7.1685999999999996</v>
      </c>
      <c r="V46" s="5">
        <v>32.351700000000001</v>
      </c>
      <c r="W46" s="5">
        <f t="shared" si="26"/>
        <v>0.26060718427471979</v>
      </c>
      <c r="X46" s="5">
        <f t="shared" si="27"/>
        <v>0.50446038050062925</v>
      </c>
      <c r="Y46" s="5">
        <v>7.1685999999999996</v>
      </c>
      <c r="Z46" s="5">
        <v>19.853999999999999</v>
      </c>
      <c r="AA46" s="5">
        <f t="shared" si="28"/>
        <v>0.27044074983683614</v>
      </c>
      <c r="AB46" s="5">
        <f t="shared" si="29"/>
        <v>0.3593588230609393</v>
      </c>
      <c r="AC46" s="5">
        <v>9.9013000000000009</v>
      </c>
      <c r="AD46" s="5">
        <v>28.976500000000001</v>
      </c>
      <c r="AE46" s="5">
        <f t="shared" si="30"/>
        <v>0.30069819635140022</v>
      </c>
      <c r="AF46" s="5">
        <f t="shared" si="31"/>
        <v>0.50562307511102189</v>
      </c>
      <c r="AG46" s="5">
        <v>9.9013000000000009</v>
      </c>
      <c r="AH46" s="5">
        <v>39.370399999999997</v>
      </c>
      <c r="AI46" s="5">
        <f t="shared" si="32"/>
        <v>0.26543118862709669</v>
      </c>
      <c r="AJ46" s="5">
        <f t="shared" si="33"/>
        <v>0.67179365547931991</v>
      </c>
      <c r="AK46" s="5">
        <v>7.7542</v>
      </c>
      <c r="AL46" s="5">
        <v>4.6531000000000002</v>
      </c>
      <c r="AM46" s="5">
        <f t="shared" si="34"/>
        <v>0.26875127804330273</v>
      </c>
      <c r="AN46" s="5">
        <f t="shared" si="35"/>
        <v>6.707171171171171E-2</v>
      </c>
      <c r="AO46" s="5">
        <v>7.7542</v>
      </c>
      <c r="AP46" s="5">
        <v>8.3109999999999999</v>
      </c>
      <c r="AQ46" s="5">
        <f t="shared" si="36"/>
        <v>0.30496529211649265</v>
      </c>
      <c r="AR46" s="5">
        <f t="shared" si="37"/>
        <v>0.18170647986602126</v>
      </c>
    </row>
    <row r="47" spans="1:44" ht="20" customHeight="1" x14ac:dyDescent="0.15">
      <c r="A47" s="25">
        <v>7.1356000000000002</v>
      </c>
      <c r="B47" s="4">
        <v>34.5</v>
      </c>
      <c r="C47" s="5">
        <f t="shared" si="22"/>
        <v>0.25000175179208328</v>
      </c>
      <c r="D47" s="5">
        <f t="shared" si="23"/>
        <v>0.38764044943820225</v>
      </c>
      <c r="E47" s="5">
        <v>7.1356000000000002</v>
      </c>
      <c r="F47" s="5">
        <v>19.907900000000001</v>
      </c>
      <c r="G47" s="5">
        <f t="shared" si="2"/>
        <v>0.22798099625867838</v>
      </c>
      <c r="H47" s="5">
        <f t="shared" si="3"/>
        <v>0.28577026871841987</v>
      </c>
      <c r="I47" s="5">
        <v>7.1356000000000002</v>
      </c>
      <c r="J47" s="5">
        <v>24.861999999999998</v>
      </c>
      <c r="K47" s="5">
        <f t="shared" si="24"/>
        <v>0.23913189184841621</v>
      </c>
      <c r="L47" s="5">
        <f t="shared" si="25"/>
        <v>0.48155572987787748</v>
      </c>
      <c r="M47" s="5">
        <v>7.1356000000000002</v>
      </c>
      <c r="N47" s="5">
        <v>34.296399999999998</v>
      </c>
      <c r="O47" s="5">
        <f t="shared" si="6"/>
        <v>0.15884563328109419</v>
      </c>
      <c r="P47" s="5">
        <f t="shared" si="7"/>
        <v>0.54803565322160541</v>
      </c>
      <c r="Q47" s="5">
        <v>7.1356000000000002</v>
      </c>
      <c r="R47" s="5">
        <v>21.799499999999998</v>
      </c>
      <c r="S47" s="5">
        <f t="shared" si="8"/>
        <v>0.20560903854521145</v>
      </c>
      <c r="T47" s="5">
        <f t="shared" si="9"/>
        <v>0.32973191273096891</v>
      </c>
      <c r="U47" s="5">
        <v>7.3353000000000002</v>
      </c>
      <c r="V47" s="5">
        <v>46.2667</v>
      </c>
      <c r="W47" s="5">
        <f t="shared" si="26"/>
        <v>0.26666739374638732</v>
      </c>
      <c r="X47" s="5">
        <f t="shared" si="27"/>
        <v>0.72143711417045975</v>
      </c>
      <c r="Y47" s="5">
        <v>7.3353000000000002</v>
      </c>
      <c r="Z47" s="5">
        <v>41.670099999999998</v>
      </c>
      <c r="AA47" s="5">
        <f t="shared" si="28"/>
        <v>0.27672963092907182</v>
      </c>
      <c r="AB47" s="5">
        <f t="shared" si="29"/>
        <v>0.75423179675791518</v>
      </c>
      <c r="AC47" s="5">
        <v>10.131600000000001</v>
      </c>
      <c r="AD47" s="5">
        <v>24.082799999999999</v>
      </c>
      <c r="AE47" s="5">
        <f t="shared" si="30"/>
        <v>0.30769230769230771</v>
      </c>
      <c r="AF47" s="5">
        <f t="shared" si="31"/>
        <v>0.4202308558067302</v>
      </c>
      <c r="AG47" s="5">
        <v>10.131600000000001</v>
      </c>
      <c r="AH47" s="5">
        <v>37.345700000000001</v>
      </c>
      <c r="AI47" s="5">
        <f t="shared" si="32"/>
        <v>0.2716050044634839</v>
      </c>
      <c r="AJ47" s="5">
        <f t="shared" si="33"/>
        <v>0.63724534979157033</v>
      </c>
      <c r="AK47" s="5">
        <v>7.9344999999999999</v>
      </c>
      <c r="AL47" s="5">
        <v>4.5999999999999996</v>
      </c>
      <c r="AM47" s="5">
        <f t="shared" si="34"/>
        <v>0.27500025994101074</v>
      </c>
      <c r="AN47" s="5">
        <f t="shared" si="35"/>
        <v>6.6306306306306295E-2</v>
      </c>
      <c r="AO47" s="5">
        <v>7.9344999999999999</v>
      </c>
      <c r="AP47" s="5">
        <v>9.3190000000000008</v>
      </c>
      <c r="AQ47" s="5">
        <f t="shared" si="36"/>
        <v>0.31205631919454113</v>
      </c>
      <c r="AR47" s="5">
        <f t="shared" si="37"/>
        <v>0.20374475825670224</v>
      </c>
    </row>
    <row r="48" spans="1:44" ht="20" customHeight="1" x14ac:dyDescent="0.15">
      <c r="A48" s="25">
        <v>7.2976999999999999</v>
      </c>
      <c r="B48" s="4">
        <v>28.539300000000001</v>
      </c>
      <c r="C48" s="5">
        <f t="shared" si="22"/>
        <v>0.25568106172614585</v>
      </c>
      <c r="D48" s="5">
        <f t="shared" si="23"/>
        <v>0.32066629213483144</v>
      </c>
      <c r="E48" s="5">
        <v>7.2976999999999999</v>
      </c>
      <c r="F48" s="5">
        <v>18.4282</v>
      </c>
      <c r="G48" s="5">
        <f t="shared" si="2"/>
        <v>0.23316005891543207</v>
      </c>
      <c r="H48" s="5">
        <f t="shared" si="3"/>
        <v>0.2645297427652733</v>
      </c>
      <c r="I48" s="5">
        <v>7.2976999999999999</v>
      </c>
      <c r="J48" s="5">
        <v>24.336500000000001</v>
      </c>
      <c r="K48" s="5">
        <f t="shared" si="24"/>
        <v>0.24456427029852945</v>
      </c>
      <c r="L48" s="5">
        <f t="shared" si="25"/>
        <v>0.47137724318932372</v>
      </c>
      <c r="M48" s="5">
        <v>7.2976999999999999</v>
      </c>
      <c r="N48" s="5">
        <v>32.066400000000002</v>
      </c>
      <c r="O48" s="5">
        <f t="shared" si="6"/>
        <v>0.16245414232796695</v>
      </c>
      <c r="P48" s="5">
        <f t="shared" si="7"/>
        <v>0.5124016068877576</v>
      </c>
      <c r="Q48" s="5">
        <v>7.2976999999999999</v>
      </c>
      <c r="R48" s="5">
        <v>20.515699999999999</v>
      </c>
      <c r="S48" s="5">
        <f t="shared" si="8"/>
        <v>0.21027987563644115</v>
      </c>
      <c r="T48" s="5">
        <f t="shared" si="9"/>
        <v>0.31031358526639319</v>
      </c>
      <c r="U48" s="5">
        <v>7.5019999999999998</v>
      </c>
      <c r="V48" s="5">
        <v>31.562000000000001</v>
      </c>
      <c r="W48" s="5">
        <f t="shared" si="26"/>
        <v>0.27272760321805484</v>
      </c>
      <c r="X48" s="5">
        <f t="shared" si="27"/>
        <v>0.49214658053087967</v>
      </c>
      <c r="Y48" s="5">
        <v>7.5019999999999998</v>
      </c>
      <c r="Z48" s="5">
        <v>39.336799999999997</v>
      </c>
      <c r="AA48" s="5">
        <f t="shared" si="28"/>
        <v>0.28301851202130746</v>
      </c>
      <c r="AB48" s="5">
        <f t="shared" si="29"/>
        <v>0.7119988995156421</v>
      </c>
      <c r="AC48" s="5">
        <v>10.3619</v>
      </c>
      <c r="AD48" s="5">
        <v>29.642299999999999</v>
      </c>
      <c r="AE48" s="5">
        <f t="shared" si="30"/>
        <v>0.3146864190332152</v>
      </c>
      <c r="AF48" s="5">
        <f t="shared" si="31"/>
        <v>0.51724089794707584</v>
      </c>
      <c r="AG48" s="5">
        <v>10.3619</v>
      </c>
      <c r="AH48" s="5">
        <v>30.333300000000001</v>
      </c>
      <c r="AI48" s="5">
        <f t="shared" si="32"/>
        <v>0.27777882029987105</v>
      </c>
      <c r="AJ48" s="5">
        <f t="shared" si="33"/>
        <v>0.5175898261066908</v>
      </c>
      <c r="AK48" s="5">
        <v>8.1148000000000007</v>
      </c>
      <c r="AL48" s="5">
        <v>6.75</v>
      </c>
      <c r="AM48" s="5">
        <f t="shared" si="34"/>
        <v>0.28124924183871874</v>
      </c>
      <c r="AN48" s="5">
        <f t="shared" si="35"/>
        <v>9.7297297297297303E-2</v>
      </c>
      <c r="AO48" s="5">
        <v>8.1148000000000007</v>
      </c>
      <c r="AP48" s="5">
        <v>8.1689000000000007</v>
      </c>
      <c r="AQ48" s="5">
        <f t="shared" si="36"/>
        <v>0.31914734627258962</v>
      </c>
      <c r="AR48" s="5">
        <f t="shared" si="37"/>
        <v>0.17859969478733501</v>
      </c>
    </row>
    <row r="49" spans="1:44" ht="20" customHeight="1" x14ac:dyDescent="0.15">
      <c r="A49" s="25">
        <v>7.4599000000000002</v>
      </c>
      <c r="B49" s="4">
        <v>32.196300000000001</v>
      </c>
      <c r="C49" s="5">
        <f t="shared" si="22"/>
        <v>0.26136387524437499</v>
      </c>
      <c r="D49" s="5">
        <f t="shared" si="23"/>
        <v>0.36175617977528091</v>
      </c>
      <c r="E49" s="5">
        <v>7.4599000000000002</v>
      </c>
      <c r="F49" s="5">
        <v>18.302900000000001</v>
      </c>
      <c r="G49" s="5">
        <f t="shared" si="2"/>
        <v>0.23834231655223315</v>
      </c>
      <c r="H49" s="5">
        <f t="shared" si="3"/>
        <v>0.26273110932475885</v>
      </c>
      <c r="I49" s="5">
        <v>7.4599000000000002</v>
      </c>
      <c r="J49" s="5">
        <v>24</v>
      </c>
      <c r="K49" s="5">
        <f t="shared" si="24"/>
        <v>0.25</v>
      </c>
      <c r="L49" s="5">
        <f t="shared" si="25"/>
        <v>0.46485952526220981</v>
      </c>
      <c r="M49" s="5">
        <v>7.4599000000000002</v>
      </c>
      <c r="N49" s="5">
        <v>33.8703</v>
      </c>
      <c r="O49" s="5">
        <f t="shared" si="6"/>
        <v>0.16606487747542387</v>
      </c>
      <c r="P49" s="5">
        <f t="shared" si="7"/>
        <v>0.54122683387503479</v>
      </c>
      <c r="Q49" s="5">
        <v>7.4599000000000002</v>
      </c>
      <c r="R49" s="5">
        <v>18.551200000000001</v>
      </c>
      <c r="S49" s="5">
        <f t="shared" si="8"/>
        <v>0.21495359418176788</v>
      </c>
      <c r="T49" s="5">
        <f t="shared" si="9"/>
        <v>0.28059921830568368</v>
      </c>
      <c r="U49" s="5">
        <v>7.6687000000000003</v>
      </c>
      <c r="V49" s="5">
        <v>38.654600000000002</v>
      </c>
      <c r="W49" s="5">
        <f t="shared" si="26"/>
        <v>0.27878781268972236</v>
      </c>
      <c r="X49" s="5">
        <f t="shared" si="27"/>
        <v>0.602741563012133</v>
      </c>
      <c r="Y49" s="5">
        <v>7.6687000000000003</v>
      </c>
      <c r="Z49" s="5">
        <v>32.948300000000003</v>
      </c>
      <c r="AA49" s="5">
        <f t="shared" si="28"/>
        <v>0.28930739311354314</v>
      </c>
      <c r="AB49" s="5">
        <f t="shared" si="29"/>
        <v>0.59636659161170291</v>
      </c>
      <c r="AC49" s="5">
        <v>10.5921</v>
      </c>
      <c r="AD49" s="5">
        <v>29.101299999999998</v>
      </c>
      <c r="AE49" s="5">
        <f t="shared" si="30"/>
        <v>0.32167749341739627</v>
      </c>
      <c r="AF49" s="5">
        <f t="shared" si="31"/>
        <v>0.50780076253958828</v>
      </c>
      <c r="AG49" s="5">
        <v>10.5921</v>
      </c>
      <c r="AH49" s="5">
        <v>32.185200000000002</v>
      </c>
      <c r="AI49" s="5">
        <f t="shared" si="32"/>
        <v>0.28394995536516121</v>
      </c>
      <c r="AJ49" s="5">
        <f t="shared" si="33"/>
        <v>0.54918957288554371</v>
      </c>
      <c r="AK49" s="5">
        <v>8.2951999999999995</v>
      </c>
      <c r="AL49" s="5">
        <v>6.2</v>
      </c>
      <c r="AM49" s="5">
        <f t="shared" si="34"/>
        <v>0.28750168961656969</v>
      </c>
      <c r="AN49" s="5">
        <f t="shared" si="35"/>
        <v>8.9369369369369372E-2</v>
      </c>
      <c r="AO49" s="5">
        <v>8.2951999999999995</v>
      </c>
      <c r="AP49" s="5">
        <v>12.956099999999999</v>
      </c>
      <c r="AQ49" s="5">
        <f t="shared" si="36"/>
        <v>0.32624230625528483</v>
      </c>
      <c r="AR49" s="5">
        <f t="shared" si="37"/>
        <v>0.28326402644593407</v>
      </c>
    </row>
    <row r="50" spans="1:44" ht="20" customHeight="1" x14ac:dyDescent="0.15">
      <c r="A50" s="25">
        <v>7.6220999999999997</v>
      </c>
      <c r="B50" s="4">
        <v>36.270699999999998</v>
      </c>
      <c r="C50" s="5">
        <f t="shared" si="22"/>
        <v>0.26704668876260412</v>
      </c>
      <c r="D50" s="5">
        <f t="shared" si="23"/>
        <v>0.40753595505617973</v>
      </c>
      <c r="E50" s="5">
        <v>7.6220999999999997</v>
      </c>
      <c r="F50" s="5">
        <v>20.997900000000001</v>
      </c>
      <c r="G50" s="5">
        <f t="shared" si="2"/>
        <v>0.24352457418903417</v>
      </c>
      <c r="H50" s="5">
        <f t="shared" si="3"/>
        <v>0.30141680064308685</v>
      </c>
      <c r="I50" s="5">
        <v>7.6220999999999997</v>
      </c>
      <c r="J50" s="5">
        <v>22.987200000000001</v>
      </c>
      <c r="K50" s="5">
        <f t="shared" si="24"/>
        <v>0.25543572970147049</v>
      </c>
      <c r="L50" s="5">
        <f t="shared" si="25"/>
        <v>0.44524245329614459</v>
      </c>
      <c r="M50" s="5">
        <v>7.6220999999999997</v>
      </c>
      <c r="N50" s="5">
        <v>28.6387</v>
      </c>
      <c r="O50" s="5">
        <f t="shared" si="6"/>
        <v>0.16967561262288075</v>
      </c>
      <c r="P50" s="5">
        <f t="shared" si="7"/>
        <v>0.45762904158796819</v>
      </c>
      <c r="Q50" s="5">
        <v>7.6220999999999997</v>
      </c>
      <c r="R50" s="5">
        <v>22.102799999999998</v>
      </c>
      <c r="S50" s="5">
        <f t="shared" si="8"/>
        <v>0.21962731272709457</v>
      </c>
      <c r="T50" s="5">
        <f t="shared" si="9"/>
        <v>0.33431952662721892</v>
      </c>
      <c r="U50" s="5">
        <v>7.8353999999999999</v>
      </c>
      <c r="V50" s="5">
        <v>46.1419</v>
      </c>
      <c r="W50" s="5">
        <f t="shared" si="26"/>
        <v>0.28484802216138988</v>
      </c>
      <c r="X50" s="5">
        <f t="shared" si="27"/>
        <v>0.71949110652676618</v>
      </c>
      <c r="Y50" s="5">
        <v>7.8353999999999999</v>
      </c>
      <c r="Z50" s="5">
        <v>26.459</v>
      </c>
      <c r="AA50" s="5">
        <f t="shared" si="28"/>
        <v>0.29559627420577883</v>
      </c>
      <c r="AB50" s="5">
        <f t="shared" si="29"/>
        <v>0.47890979648279408</v>
      </c>
      <c r="AC50" s="5">
        <v>10.8224</v>
      </c>
      <c r="AD50" s="5">
        <v>32.921999999999997</v>
      </c>
      <c r="AE50" s="5">
        <f t="shared" si="30"/>
        <v>0.32867160475830376</v>
      </c>
      <c r="AF50" s="5">
        <f t="shared" si="31"/>
        <v>0.57446975579538806</v>
      </c>
      <c r="AG50" s="5">
        <v>10.8224</v>
      </c>
      <c r="AH50" s="5">
        <v>38.716000000000001</v>
      </c>
      <c r="AI50" s="5">
        <f t="shared" si="32"/>
        <v>0.29012377120154842</v>
      </c>
      <c r="AJ50" s="5">
        <f t="shared" si="33"/>
        <v>0.66062735368544268</v>
      </c>
      <c r="AK50" s="5">
        <v>8.4755000000000003</v>
      </c>
      <c r="AL50" s="5">
        <v>6.5187999999999997</v>
      </c>
      <c r="AM50" s="5">
        <f t="shared" si="34"/>
        <v>0.29375067151427769</v>
      </c>
      <c r="AN50" s="5">
        <f t="shared" si="35"/>
        <v>9.3964684684684677E-2</v>
      </c>
      <c r="AO50" s="5">
        <v>8.4755000000000003</v>
      </c>
      <c r="AP50" s="5">
        <v>18.555599999999998</v>
      </c>
      <c r="AQ50" s="5">
        <f t="shared" si="36"/>
        <v>0.33333333333333331</v>
      </c>
      <c r="AR50" s="5">
        <f t="shared" si="37"/>
        <v>0.40568797470845191</v>
      </c>
    </row>
    <row r="51" spans="1:44" ht="20" customHeight="1" x14ac:dyDescent="0.15">
      <c r="A51" s="25">
        <v>7.7842000000000002</v>
      </c>
      <c r="B51" s="4">
        <v>36.4298</v>
      </c>
      <c r="C51" s="5">
        <f t="shared" si="22"/>
        <v>0.27272599869666669</v>
      </c>
      <c r="D51" s="5">
        <f t="shared" si="23"/>
        <v>0.40932359550561798</v>
      </c>
      <c r="E51" s="5">
        <v>7.7842000000000002</v>
      </c>
      <c r="F51" s="5">
        <v>19.979099999999999</v>
      </c>
      <c r="G51" s="5">
        <f t="shared" si="2"/>
        <v>0.24870363684578792</v>
      </c>
      <c r="H51" s="5">
        <f t="shared" si="3"/>
        <v>0.2867923174092788</v>
      </c>
      <c r="I51" s="5">
        <v>7.7842000000000002</v>
      </c>
      <c r="J51" s="5">
        <v>19.969799999999999</v>
      </c>
      <c r="K51" s="5">
        <f t="shared" si="24"/>
        <v>0.26086810815158379</v>
      </c>
      <c r="L51" s="5">
        <f t="shared" si="25"/>
        <v>0.38679798948255323</v>
      </c>
      <c r="M51" s="5">
        <v>7.7842000000000002</v>
      </c>
      <c r="N51" s="5">
        <v>25.260300000000001</v>
      </c>
      <c r="O51" s="5">
        <f t="shared" si="6"/>
        <v>0.17328412166975354</v>
      </c>
      <c r="P51" s="5">
        <f t="shared" si="7"/>
        <v>0.40364426036183743</v>
      </c>
      <c r="Q51" s="5">
        <v>7.7842000000000002</v>
      </c>
      <c r="R51" s="5">
        <v>20.1495</v>
      </c>
      <c r="S51" s="5">
        <f t="shared" si="8"/>
        <v>0.2242981498183243</v>
      </c>
      <c r="T51" s="5">
        <f t="shared" si="9"/>
        <v>0.30477456710349587</v>
      </c>
      <c r="U51" s="5">
        <v>8.0021000000000004</v>
      </c>
      <c r="V51" s="5">
        <v>42.858199999999997</v>
      </c>
      <c r="W51" s="5">
        <f t="shared" si="26"/>
        <v>0.2909082316330574</v>
      </c>
      <c r="X51" s="5">
        <f t="shared" si="27"/>
        <v>0.66828833970307788</v>
      </c>
      <c r="Y51" s="5">
        <v>8.0021000000000004</v>
      </c>
      <c r="Z51" s="5">
        <v>25.2791</v>
      </c>
      <c r="AA51" s="5">
        <f t="shared" si="28"/>
        <v>0.30188515529801452</v>
      </c>
      <c r="AB51" s="5">
        <f t="shared" si="29"/>
        <v>0.45755352191194681</v>
      </c>
      <c r="AC51" s="5">
        <v>11.0527</v>
      </c>
      <c r="AD51" s="5">
        <v>19.401499999999999</v>
      </c>
      <c r="AE51" s="5">
        <f t="shared" si="30"/>
        <v>0.33566571609921125</v>
      </c>
      <c r="AF51" s="5">
        <f t="shared" si="31"/>
        <v>0.33854489299144103</v>
      </c>
      <c r="AG51" s="5">
        <v>11.0527</v>
      </c>
      <c r="AH51" s="5">
        <v>40.518500000000003</v>
      </c>
      <c r="AI51" s="5">
        <f t="shared" si="32"/>
        <v>0.29629758703793557</v>
      </c>
      <c r="AJ51" s="5">
        <f t="shared" si="33"/>
        <v>0.69138416753547915</v>
      </c>
      <c r="AK51" s="5">
        <v>8.6557999999999993</v>
      </c>
      <c r="AL51" s="5">
        <v>9.1999999999999993</v>
      </c>
      <c r="AM51" s="5">
        <f t="shared" si="34"/>
        <v>0.2999996534119857</v>
      </c>
      <c r="AN51" s="5">
        <f t="shared" si="35"/>
        <v>0.13261261261261259</v>
      </c>
      <c r="AO51" s="5">
        <v>8.6557999999999993</v>
      </c>
      <c r="AP51" s="5">
        <v>29.458600000000001</v>
      </c>
      <c r="AQ51" s="5">
        <f t="shared" si="36"/>
        <v>0.3404243604113818</v>
      </c>
      <c r="AR51" s="5">
        <f t="shared" si="37"/>
        <v>0.64406431329336711</v>
      </c>
    </row>
    <row r="52" spans="1:44" ht="20" customHeight="1" x14ac:dyDescent="0.15">
      <c r="A52" s="25">
        <v>7.9463999999999997</v>
      </c>
      <c r="B52" s="4">
        <v>36.707099999999997</v>
      </c>
      <c r="C52" s="5">
        <f t="shared" si="22"/>
        <v>0.27840881221489583</v>
      </c>
      <c r="D52" s="5">
        <f t="shared" si="23"/>
        <v>0.4124393258426966</v>
      </c>
      <c r="E52" s="5">
        <v>7.9463999999999997</v>
      </c>
      <c r="F52" s="5">
        <v>19.363800000000001</v>
      </c>
      <c r="G52" s="5">
        <f t="shared" si="2"/>
        <v>0.25388589448258897</v>
      </c>
      <c r="H52" s="5">
        <f t="shared" si="3"/>
        <v>0.27795992191088653</v>
      </c>
      <c r="I52" s="5">
        <v>7.9463999999999997</v>
      </c>
      <c r="J52" s="5">
        <v>21.2254</v>
      </c>
      <c r="K52" s="5">
        <f t="shared" si="24"/>
        <v>0.26630383785305434</v>
      </c>
      <c r="L52" s="5">
        <f t="shared" si="25"/>
        <v>0.41111789031252116</v>
      </c>
      <c r="M52" s="5">
        <v>7.9463999999999997</v>
      </c>
      <c r="N52" s="5">
        <v>28.792899999999999</v>
      </c>
      <c r="O52" s="5">
        <f t="shared" si="6"/>
        <v>0.17689485681721043</v>
      </c>
      <c r="P52" s="5">
        <f t="shared" si="7"/>
        <v>0.46009306398468536</v>
      </c>
      <c r="Q52" s="5">
        <v>7.9463999999999997</v>
      </c>
      <c r="R52" s="5">
        <v>22.9375</v>
      </c>
      <c r="S52" s="5">
        <f t="shared" si="8"/>
        <v>0.22897186836365099</v>
      </c>
      <c r="T52" s="5">
        <f t="shared" si="9"/>
        <v>0.34694491838191699</v>
      </c>
      <c r="U52" s="5">
        <v>8.1687999999999992</v>
      </c>
      <c r="V52" s="5">
        <v>36.262</v>
      </c>
      <c r="W52" s="5">
        <f t="shared" si="26"/>
        <v>0.29696844110472487</v>
      </c>
      <c r="X52" s="5">
        <f t="shared" si="27"/>
        <v>0.56543372736869524</v>
      </c>
      <c r="Y52" s="5">
        <v>8.1687999999999992</v>
      </c>
      <c r="Z52" s="5">
        <v>21.463699999999999</v>
      </c>
      <c r="AA52" s="5">
        <f t="shared" si="28"/>
        <v>0.30817403639025009</v>
      </c>
      <c r="AB52" s="5">
        <f t="shared" si="29"/>
        <v>0.38849450843825345</v>
      </c>
      <c r="AC52" s="5">
        <v>11.2829</v>
      </c>
      <c r="AD52" s="5">
        <v>17.424499999999998</v>
      </c>
      <c r="AE52" s="5">
        <f t="shared" si="30"/>
        <v>0.34265679048339237</v>
      </c>
      <c r="AF52" s="5">
        <f t="shared" si="31"/>
        <v>0.3040473926206409</v>
      </c>
      <c r="AG52" s="5">
        <v>11.2829</v>
      </c>
      <c r="AH52" s="5">
        <v>31.938300000000002</v>
      </c>
      <c r="AI52" s="5">
        <f t="shared" si="32"/>
        <v>0.30246872210322573</v>
      </c>
      <c r="AJ52" s="5">
        <f t="shared" si="33"/>
        <v>0.54497661458342228</v>
      </c>
      <c r="AK52" s="5">
        <v>8.8361000000000001</v>
      </c>
      <c r="AL52" s="5">
        <v>5.3</v>
      </c>
      <c r="AM52" s="5">
        <f t="shared" si="34"/>
        <v>0.30624863530969376</v>
      </c>
      <c r="AN52" s="5">
        <f t="shared" si="35"/>
        <v>7.6396396396396393E-2</v>
      </c>
      <c r="AO52" s="5">
        <v>8.8361000000000001</v>
      </c>
      <c r="AP52" s="5">
        <v>31.232500000000002</v>
      </c>
      <c r="AQ52" s="5">
        <f t="shared" si="36"/>
        <v>0.34751538748943034</v>
      </c>
      <c r="AR52" s="5">
        <f t="shared" si="37"/>
        <v>0.68284774785411018</v>
      </c>
    </row>
    <row r="53" spans="1:44" ht="20" customHeight="1" x14ac:dyDescent="0.15">
      <c r="A53" s="25">
        <v>8.1085999999999991</v>
      </c>
      <c r="B53" s="4">
        <v>35.561999999999998</v>
      </c>
      <c r="C53" s="5">
        <f t="shared" si="22"/>
        <v>0.28409162573312496</v>
      </c>
      <c r="D53" s="5">
        <f t="shared" si="23"/>
        <v>0.39957303370786512</v>
      </c>
      <c r="E53" s="5">
        <v>8.1085999999999991</v>
      </c>
      <c r="F53" s="5">
        <v>22.479299999999999</v>
      </c>
      <c r="G53" s="5">
        <f t="shared" si="2"/>
        <v>0.25906815211938999</v>
      </c>
      <c r="H53" s="5">
        <f t="shared" si="3"/>
        <v>0.32268172944418921</v>
      </c>
      <c r="I53" s="5">
        <v>8.1085999999999991</v>
      </c>
      <c r="J53" s="5">
        <v>21.207899999999999</v>
      </c>
      <c r="K53" s="5">
        <f t="shared" si="24"/>
        <v>0.27173956755452483</v>
      </c>
      <c r="L53" s="5">
        <f t="shared" si="25"/>
        <v>0.41077893024201745</v>
      </c>
      <c r="M53" s="5">
        <v>8.1085999999999991</v>
      </c>
      <c r="N53" s="5">
        <v>31.102499999999999</v>
      </c>
      <c r="O53" s="5">
        <f t="shared" si="6"/>
        <v>0.18050559196466731</v>
      </c>
      <c r="P53" s="5">
        <f t="shared" si="7"/>
        <v>0.49699906999932886</v>
      </c>
      <c r="Q53" s="5">
        <v>8.1085999999999991</v>
      </c>
      <c r="R53" s="5">
        <v>24.9466</v>
      </c>
      <c r="S53" s="5">
        <f t="shared" si="8"/>
        <v>0.23364558690897771</v>
      </c>
      <c r="T53" s="5">
        <f t="shared" si="9"/>
        <v>0.37733388995776918</v>
      </c>
      <c r="U53" s="5">
        <v>8.3355999999999995</v>
      </c>
      <c r="V53" s="5">
        <v>37.424199999999999</v>
      </c>
      <c r="W53" s="5">
        <f t="shared" si="26"/>
        <v>0.30303228597499571</v>
      </c>
      <c r="X53" s="5">
        <f t="shared" si="27"/>
        <v>0.58355592355059072</v>
      </c>
      <c r="Y53" s="5">
        <v>8.3355999999999995</v>
      </c>
      <c r="Z53" s="5">
        <v>26.352900000000002</v>
      </c>
      <c r="AA53" s="5">
        <f t="shared" si="28"/>
        <v>0.31446669005662631</v>
      </c>
      <c r="AB53" s="5">
        <f t="shared" si="29"/>
        <v>0.47698937887794041</v>
      </c>
      <c r="AC53" s="5">
        <v>11.513199999999999</v>
      </c>
      <c r="AD53" s="5">
        <v>26.9969</v>
      </c>
      <c r="AE53" s="5">
        <f t="shared" si="30"/>
        <v>0.34965090182429986</v>
      </c>
      <c r="AF53" s="5">
        <f t="shared" si="31"/>
        <v>0.47108020625212665</v>
      </c>
      <c r="AG53" s="5">
        <v>11.513199999999999</v>
      </c>
      <c r="AH53" s="5">
        <v>27.654299999999999</v>
      </c>
      <c r="AI53" s="5">
        <f t="shared" si="32"/>
        <v>0.30864253793961294</v>
      </c>
      <c r="AJ53" s="5">
        <f t="shared" si="33"/>
        <v>0.47187692496702494</v>
      </c>
      <c r="AK53" s="5">
        <v>9.0165000000000006</v>
      </c>
      <c r="AL53" s="5">
        <v>12.0625</v>
      </c>
      <c r="AM53" s="5">
        <f t="shared" si="34"/>
        <v>0.31250108308754471</v>
      </c>
      <c r="AN53" s="5">
        <f t="shared" si="35"/>
        <v>0.17387387387387387</v>
      </c>
      <c r="AO53" s="5">
        <v>9.0165000000000006</v>
      </c>
      <c r="AP53" s="5">
        <v>23.199200000000001</v>
      </c>
      <c r="AQ53" s="5">
        <f t="shared" si="36"/>
        <v>0.35461034747212555</v>
      </c>
      <c r="AR53" s="5">
        <f t="shared" si="37"/>
        <v>0.50721272623123581</v>
      </c>
    </row>
    <row r="54" spans="1:44" ht="20" customHeight="1" x14ac:dyDescent="0.15">
      <c r="A54" s="25">
        <v>8.2707999999999995</v>
      </c>
      <c r="B54" s="4">
        <v>32.176099999999998</v>
      </c>
      <c r="C54" s="5">
        <f t="shared" si="22"/>
        <v>0.2897744392513541</v>
      </c>
      <c r="D54" s="5">
        <f t="shared" si="23"/>
        <v>0.36152921348314604</v>
      </c>
      <c r="E54" s="5">
        <v>8.2707999999999995</v>
      </c>
      <c r="F54" s="5">
        <v>21.408799999999999</v>
      </c>
      <c r="G54" s="5">
        <f t="shared" si="2"/>
        <v>0.26425040975619107</v>
      </c>
      <c r="H54" s="5">
        <f t="shared" si="3"/>
        <v>0.30731511254019289</v>
      </c>
      <c r="I54" s="5">
        <v>8.2707999999999995</v>
      </c>
      <c r="J54" s="5">
        <v>21.843599999999999</v>
      </c>
      <c r="K54" s="5">
        <f t="shared" si="24"/>
        <v>0.27717529725599538</v>
      </c>
      <c r="L54" s="5">
        <f t="shared" si="25"/>
        <v>0.42309189691740023</v>
      </c>
      <c r="M54" s="5">
        <v>8.2707999999999995</v>
      </c>
      <c r="N54" s="5">
        <v>30.021699999999999</v>
      </c>
      <c r="O54" s="5">
        <f t="shared" si="6"/>
        <v>0.18411632711212422</v>
      </c>
      <c r="P54" s="5">
        <f t="shared" si="7"/>
        <v>0.47972854207214377</v>
      </c>
      <c r="Q54" s="5">
        <v>8.2707999999999995</v>
      </c>
      <c r="R54" s="5">
        <v>22.676600000000001</v>
      </c>
      <c r="S54" s="5">
        <f t="shared" si="8"/>
        <v>0.23831930545430444</v>
      </c>
      <c r="T54" s="5">
        <f t="shared" si="9"/>
        <v>0.34299863263997293</v>
      </c>
      <c r="U54" s="5">
        <v>8.5023</v>
      </c>
      <c r="V54" s="5">
        <v>39.862499999999997</v>
      </c>
      <c r="W54" s="5">
        <f t="shared" si="26"/>
        <v>0.30909249544666323</v>
      </c>
      <c r="X54" s="5">
        <f t="shared" si="27"/>
        <v>0.62157635974945147</v>
      </c>
      <c r="Y54" s="5">
        <v>8.5023</v>
      </c>
      <c r="Z54" s="5">
        <v>20.9163</v>
      </c>
      <c r="AA54" s="5">
        <f t="shared" si="28"/>
        <v>0.320755571148862</v>
      </c>
      <c r="AB54" s="5">
        <f t="shared" si="29"/>
        <v>0.37858652920265567</v>
      </c>
      <c r="AC54" s="5">
        <v>11.743499999999999</v>
      </c>
      <c r="AD54" s="5">
        <v>27.85</v>
      </c>
      <c r="AE54" s="5">
        <f t="shared" si="30"/>
        <v>0.35664501316520736</v>
      </c>
      <c r="AF54" s="5">
        <f t="shared" si="31"/>
        <v>0.48596630517288014</v>
      </c>
      <c r="AG54" s="5">
        <v>11.743499999999999</v>
      </c>
      <c r="AH54" s="5">
        <v>38.592599999999997</v>
      </c>
      <c r="AI54" s="5">
        <f t="shared" si="32"/>
        <v>0.31481635377600009</v>
      </c>
      <c r="AJ54" s="5">
        <f t="shared" si="33"/>
        <v>0.65852172770536244</v>
      </c>
      <c r="AK54" s="5">
        <v>9.1967999999999996</v>
      </c>
      <c r="AL54" s="5">
        <v>14.168699999999999</v>
      </c>
      <c r="AM54" s="5">
        <f t="shared" si="34"/>
        <v>0.31875006498525266</v>
      </c>
      <c r="AN54" s="5">
        <f t="shared" si="35"/>
        <v>0.20423351351351351</v>
      </c>
      <c r="AO54" s="5">
        <v>9.1967999999999996</v>
      </c>
      <c r="AP54" s="5">
        <v>21.6709</v>
      </c>
      <c r="AQ54" s="5">
        <f t="shared" si="36"/>
        <v>0.36170137455017398</v>
      </c>
      <c r="AR54" s="5">
        <f t="shared" si="37"/>
        <v>0.47379893569107934</v>
      </c>
    </row>
    <row r="55" spans="1:44" ht="20" customHeight="1" x14ac:dyDescent="0.15">
      <c r="A55" s="25">
        <v>8.4329000000000001</v>
      </c>
      <c r="B55" s="4">
        <v>33.388399999999997</v>
      </c>
      <c r="C55" s="5">
        <f t="shared" si="22"/>
        <v>0.29545374918541667</v>
      </c>
      <c r="D55" s="5">
        <f t="shared" si="23"/>
        <v>0.3751505617977528</v>
      </c>
      <c r="E55" s="5">
        <v>8.4329000000000001</v>
      </c>
      <c r="F55" s="5">
        <v>26.641300000000001</v>
      </c>
      <c r="G55" s="5">
        <f t="shared" si="2"/>
        <v>0.26942947241294479</v>
      </c>
      <c r="H55" s="5">
        <f t="shared" si="3"/>
        <v>0.3824256430868167</v>
      </c>
      <c r="I55" s="5">
        <v>8.4329000000000001</v>
      </c>
      <c r="J55" s="5">
        <v>20.593599999999999</v>
      </c>
      <c r="K55" s="5">
        <f t="shared" si="24"/>
        <v>0.28260767570610867</v>
      </c>
      <c r="L55" s="5">
        <f t="shared" si="25"/>
        <v>0.39888046330999344</v>
      </c>
      <c r="M55" s="5">
        <v>8.4329000000000001</v>
      </c>
      <c r="N55" s="5">
        <v>28.393899999999999</v>
      </c>
      <c r="O55" s="5">
        <f t="shared" si="6"/>
        <v>0.18772483615899702</v>
      </c>
      <c r="P55" s="5">
        <f t="shared" si="7"/>
        <v>0.45371728618773233</v>
      </c>
      <c r="Q55" s="5">
        <v>8.4329000000000001</v>
      </c>
      <c r="R55" s="5">
        <v>20.226900000000001</v>
      </c>
      <c r="S55" s="5">
        <f t="shared" si="8"/>
        <v>0.24299014254553417</v>
      </c>
      <c r="T55" s="5">
        <f t="shared" si="9"/>
        <v>0.30594529349838462</v>
      </c>
      <c r="U55" s="5">
        <v>8.6690000000000005</v>
      </c>
      <c r="V55" s="5">
        <v>35.701700000000002</v>
      </c>
      <c r="W55" s="5">
        <f t="shared" si="26"/>
        <v>0.31515270491833081</v>
      </c>
      <c r="X55" s="5">
        <f t="shared" si="27"/>
        <v>0.55669696388502965</v>
      </c>
      <c r="Y55" s="5">
        <v>8.6690000000000005</v>
      </c>
      <c r="Z55" s="5">
        <v>24.19</v>
      </c>
      <c r="AA55" s="5">
        <f t="shared" si="28"/>
        <v>0.32704445224109768</v>
      </c>
      <c r="AB55" s="5">
        <f t="shared" si="29"/>
        <v>0.43784073384930611</v>
      </c>
      <c r="AC55" s="5">
        <v>11.973699999999999</v>
      </c>
      <c r="AD55" s="5">
        <v>20.479299999999999</v>
      </c>
      <c r="AE55" s="5">
        <f t="shared" si="30"/>
        <v>0.36363608754938848</v>
      </c>
      <c r="AF55" s="5">
        <f t="shared" si="31"/>
        <v>0.357351876248724</v>
      </c>
      <c r="AG55" s="5">
        <v>11.973699999999999</v>
      </c>
      <c r="AH55" s="5">
        <v>31.728400000000001</v>
      </c>
      <c r="AI55" s="5">
        <f t="shared" si="32"/>
        <v>0.32098748884129025</v>
      </c>
      <c r="AJ55" s="5">
        <f t="shared" si="33"/>
        <v>0.54139500280693253</v>
      </c>
      <c r="AK55" s="5">
        <v>9.3771000000000004</v>
      </c>
      <c r="AL55" s="5">
        <v>16.25</v>
      </c>
      <c r="AM55" s="5">
        <f t="shared" si="34"/>
        <v>0.32499904688296072</v>
      </c>
      <c r="AN55" s="5">
        <f t="shared" si="35"/>
        <v>0.23423423423423423</v>
      </c>
      <c r="AO55" s="5">
        <v>9.3771000000000004</v>
      </c>
      <c r="AP55" s="5">
        <v>23.676500000000001</v>
      </c>
      <c r="AQ55" s="5">
        <f t="shared" si="36"/>
        <v>0.36879240162822252</v>
      </c>
      <c r="AR55" s="5">
        <f t="shared" si="37"/>
        <v>0.51764811340968031</v>
      </c>
    </row>
    <row r="56" spans="1:44" ht="20" customHeight="1" x14ac:dyDescent="0.15">
      <c r="A56" s="25">
        <v>8.5951000000000004</v>
      </c>
      <c r="B56" s="4">
        <v>31.971599999999999</v>
      </c>
      <c r="C56" s="5">
        <f t="shared" si="22"/>
        <v>0.3011365627036458</v>
      </c>
      <c r="D56" s="5">
        <f t="shared" si="23"/>
        <v>0.35923146067415729</v>
      </c>
      <c r="E56" s="5">
        <v>8.5951000000000004</v>
      </c>
      <c r="F56" s="5">
        <v>23.366900000000001</v>
      </c>
      <c r="G56" s="5">
        <f t="shared" si="2"/>
        <v>0.27461173004974587</v>
      </c>
      <c r="H56" s="5">
        <f t="shared" si="3"/>
        <v>0.33542288700045936</v>
      </c>
      <c r="I56" s="5">
        <v>8.5951000000000004</v>
      </c>
      <c r="J56" s="5">
        <v>22.935700000000001</v>
      </c>
      <c r="K56" s="5">
        <f t="shared" si="24"/>
        <v>0.28804340540757922</v>
      </c>
      <c r="L56" s="5">
        <f t="shared" si="25"/>
        <v>0.44424494223151939</v>
      </c>
      <c r="M56" s="5">
        <v>8.5951000000000004</v>
      </c>
      <c r="N56" s="5">
        <v>24.786899999999999</v>
      </c>
      <c r="O56" s="5">
        <f t="shared" si="6"/>
        <v>0.19133557130645393</v>
      </c>
      <c r="P56" s="5">
        <f t="shared" si="7"/>
        <v>0.39607961572755773</v>
      </c>
      <c r="Q56" s="5">
        <v>8.5951000000000004</v>
      </c>
      <c r="R56" s="5">
        <v>20.628699999999998</v>
      </c>
      <c r="S56" s="5">
        <f t="shared" si="8"/>
        <v>0.24766386109086089</v>
      </c>
      <c r="T56" s="5">
        <f t="shared" si="9"/>
        <v>0.31202278530027472</v>
      </c>
      <c r="U56" s="5">
        <v>8.8356999999999992</v>
      </c>
      <c r="V56" s="5">
        <v>38.703400000000002</v>
      </c>
      <c r="W56" s="5">
        <f t="shared" si="26"/>
        <v>0.32121291438999827</v>
      </c>
      <c r="X56" s="5">
        <f t="shared" si="27"/>
        <v>0.60350250189844901</v>
      </c>
      <c r="Y56" s="5">
        <v>8.8356999999999992</v>
      </c>
      <c r="Z56" s="5">
        <v>19</v>
      </c>
      <c r="AA56" s="5">
        <f t="shared" si="28"/>
        <v>0.33333333333333331</v>
      </c>
      <c r="AB56" s="5">
        <f t="shared" si="29"/>
        <v>0.34390136184939296</v>
      </c>
      <c r="AC56" s="5">
        <v>12.204000000000001</v>
      </c>
      <c r="AD56" s="5">
        <v>16.505199999999999</v>
      </c>
      <c r="AE56" s="5">
        <f t="shared" si="30"/>
        <v>0.37063019889029603</v>
      </c>
      <c r="AF56" s="5">
        <f t="shared" si="31"/>
        <v>0.28800614219531129</v>
      </c>
      <c r="AG56" s="5">
        <v>12.204000000000001</v>
      </c>
      <c r="AH56" s="5">
        <v>41.061700000000002</v>
      </c>
      <c r="AI56" s="5">
        <f t="shared" si="32"/>
        <v>0.32716130467767751</v>
      </c>
      <c r="AJ56" s="5">
        <f t="shared" si="33"/>
        <v>0.70065301706853866</v>
      </c>
      <c r="AK56" s="5">
        <v>9.5574999999999992</v>
      </c>
      <c r="AL56" s="5">
        <v>22.1219</v>
      </c>
      <c r="AM56" s="5">
        <f t="shared" si="34"/>
        <v>0.33125149466081161</v>
      </c>
      <c r="AN56" s="5">
        <f t="shared" si="35"/>
        <v>0.31887423423423422</v>
      </c>
      <c r="AO56" s="5">
        <v>9.5574999999999992</v>
      </c>
      <c r="AP56" s="5">
        <v>17.563500000000001</v>
      </c>
      <c r="AQ56" s="5">
        <f t="shared" si="36"/>
        <v>0.37588736161091768</v>
      </c>
      <c r="AR56" s="5">
        <f t="shared" si="37"/>
        <v>0.3839973239233383</v>
      </c>
    </row>
    <row r="57" spans="1:44" ht="20" customHeight="1" x14ac:dyDescent="0.15">
      <c r="A57" s="25">
        <v>8.7573000000000008</v>
      </c>
      <c r="B57" s="4">
        <v>30.466899999999999</v>
      </c>
      <c r="C57" s="5">
        <f t="shared" si="22"/>
        <v>0.306819376221875</v>
      </c>
      <c r="D57" s="5">
        <f t="shared" si="23"/>
        <v>0.34232471910112361</v>
      </c>
      <c r="E57" s="5">
        <v>8.7573000000000008</v>
      </c>
      <c r="F57" s="5">
        <v>23.694299999999998</v>
      </c>
      <c r="G57" s="5">
        <f t="shared" si="2"/>
        <v>0.27979398768654695</v>
      </c>
      <c r="H57" s="5">
        <f t="shared" si="3"/>
        <v>0.34012258842443727</v>
      </c>
      <c r="I57" s="5">
        <v>8.7573000000000008</v>
      </c>
      <c r="J57" s="5">
        <v>24.049099999999999</v>
      </c>
      <c r="K57" s="5">
        <f t="shared" si="24"/>
        <v>0.29347913510904972</v>
      </c>
      <c r="L57" s="5">
        <f t="shared" si="25"/>
        <v>0.46581055037430874</v>
      </c>
      <c r="M57" s="5">
        <v>8.7573000000000008</v>
      </c>
      <c r="N57" s="5">
        <v>26.506900000000002</v>
      </c>
      <c r="O57" s="5">
        <f t="shared" si="6"/>
        <v>0.19494630645391084</v>
      </c>
      <c r="P57" s="5">
        <f t="shared" si="7"/>
        <v>0.42356417164424764</v>
      </c>
      <c r="Q57" s="5">
        <v>8.7573000000000008</v>
      </c>
      <c r="R57" s="5">
        <v>26.003799999999998</v>
      </c>
      <c r="S57" s="5">
        <f t="shared" si="8"/>
        <v>0.25233757963618758</v>
      </c>
      <c r="T57" s="5">
        <f t="shared" si="9"/>
        <v>0.3933247419561719</v>
      </c>
      <c r="U57" s="5">
        <v>9.0023999999999997</v>
      </c>
      <c r="V57" s="5">
        <v>38.098799999999997</v>
      </c>
      <c r="W57" s="5">
        <f t="shared" si="26"/>
        <v>0.32727312386166579</v>
      </c>
      <c r="X57" s="5">
        <f t="shared" si="27"/>
        <v>0.59407496807331206</v>
      </c>
      <c r="Y57" s="5">
        <v>9.0023999999999997</v>
      </c>
      <c r="Z57" s="5">
        <v>18.787099999999999</v>
      </c>
      <c r="AA57" s="5">
        <f t="shared" si="28"/>
        <v>0.33962221442556895</v>
      </c>
      <c r="AB57" s="5">
        <f t="shared" si="29"/>
        <v>0.34004785658951209</v>
      </c>
      <c r="AC57" s="5">
        <v>12.434200000000001</v>
      </c>
      <c r="AD57" s="5">
        <v>23.709499999999998</v>
      </c>
      <c r="AE57" s="5">
        <f t="shared" si="30"/>
        <v>0.37762127327447709</v>
      </c>
      <c r="AF57" s="5">
        <f t="shared" si="31"/>
        <v>0.41371698788137878</v>
      </c>
      <c r="AG57" s="5">
        <v>12.434200000000001</v>
      </c>
      <c r="AH57" s="5">
        <v>32.333300000000001</v>
      </c>
      <c r="AI57" s="5">
        <f t="shared" si="32"/>
        <v>0.33333243974296767</v>
      </c>
      <c r="AJ57" s="5">
        <f t="shared" si="33"/>
        <v>0.55171666533003216</v>
      </c>
      <c r="AK57" s="5">
        <v>9.7378</v>
      </c>
      <c r="AL57" s="5">
        <v>27.475000000000001</v>
      </c>
      <c r="AM57" s="5">
        <f t="shared" si="34"/>
        <v>0.33750047655851967</v>
      </c>
      <c r="AN57" s="5">
        <f t="shared" si="35"/>
        <v>0.39603603603603604</v>
      </c>
      <c r="AO57" s="5">
        <v>9.7378</v>
      </c>
      <c r="AP57" s="5">
        <v>18.373899999999999</v>
      </c>
      <c r="AQ57" s="5">
        <f t="shared" si="36"/>
        <v>0.38297838868896622</v>
      </c>
      <c r="AR57" s="5">
        <f t="shared" si="37"/>
        <v>0.40171540012156032</v>
      </c>
    </row>
    <row r="58" spans="1:44" ht="20" customHeight="1" x14ac:dyDescent="0.15">
      <c r="A58" s="25">
        <v>8.9193999999999996</v>
      </c>
      <c r="B58" s="4">
        <v>31.9375</v>
      </c>
      <c r="C58" s="5">
        <f t="shared" si="22"/>
        <v>0.31249868615593751</v>
      </c>
      <c r="D58" s="5">
        <f t="shared" si="23"/>
        <v>0.35884831460674155</v>
      </c>
      <c r="E58" s="5">
        <v>8.9193999999999996</v>
      </c>
      <c r="F58" s="5">
        <v>20.855</v>
      </c>
      <c r="G58" s="5">
        <f t="shared" si="2"/>
        <v>0.28497305034330062</v>
      </c>
      <c r="H58" s="5">
        <f t="shared" si="3"/>
        <v>0.29936552595314653</v>
      </c>
      <c r="I58" s="5">
        <v>8.9193999999999996</v>
      </c>
      <c r="J58" s="5">
        <v>25.055299999999999</v>
      </c>
      <c r="K58" s="5">
        <f t="shared" si="24"/>
        <v>0.29891151355916296</v>
      </c>
      <c r="L58" s="5">
        <f t="shared" si="25"/>
        <v>0.48529978597092688</v>
      </c>
      <c r="M58" s="5">
        <v>8.9193999999999996</v>
      </c>
      <c r="N58" s="5">
        <v>26.454699999999999</v>
      </c>
      <c r="O58" s="5">
        <f t="shared" si="6"/>
        <v>0.19855481550078358</v>
      </c>
      <c r="P58" s="5">
        <f t="shared" si="7"/>
        <v>0.42273004733096198</v>
      </c>
      <c r="Q58" s="5">
        <v>8.9193999999999996</v>
      </c>
      <c r="R58" s="5">
        <v>23.802399999999999</v>
      </c>
      <c r="S58" s="5">
        <f t="shared" si="8"/>
        <v>0.25700841672741731</v>
      </c>
      <c r="T58" s="5">
        <f t="shared" si="9"/>
        <v>0.36002710518991787</v>
      </c>
      <c r="U58" s="5">
        <v>9.1691000000000003</v>
      </c>
      <c r="V58" s="5">
        <v>39.1111</v>
      </c>
      <c r="W58" s="5">
        <f t="shared" si="26"/>
        <v>0.33333333333333331</v>
      </c>
      <c r="X58" s="5">
        <f t="shared" si="27"/>
        <v>0.60985977206138042</v>
      </c>
      <c r="Y58" s="5">
        <v>9.1691000000000003</v>
      </c>
      <c r="Z58" s="5">
        <v>19.573499999999999</v>
      </c>
      <c r="AA58" s="5">
        <f t="shared" si="28"/>
        <v>0.34591109551780463</v>
      </c>
      <c r="AB58" s="5">
        <f t="shared" si="29"/>
        <v>0.35428175295574171</v>
      </c>
      <c r="AC58" s="5">
        <v>12.6645</v>
      </c>
      <c r="AD58" s="5">
        <v>32.905299999999997</v>
      </c>
      <c r="AE58" s="5">
        <f t="shared" si="30"/>
        <v>0.38461538461538458</v>
      </c>
      <c r="AF58" s="5">
        <f t="shared" si="31"/>
        <v>0.57417835050646926</v>
      </c>
      <c r="AG58" s="5">
        <v>12.6645</v>
      </c>
      <c r="AH58" s="5">
        <v>31.716000000000001</v>
      </c>
      <c r="AI58" s="5">
        <f t="shared" si="32"/>
        <v>0.33950625557935482</v>
      </c>
      <c r="AJ58" s="5">
        <f t="shared" si="33"/>
        <v>0.54118341640374779</v>
      </c>
      <c r="AK58" s="5">
        <v>9.9181000000000008</v>
      </c>
      <c r="AL58" s="5">
        <v>26.078099999999999</v>
      </c>
      <c r="AM58" s="5">
        <f t="shared" si="34"/>
        <v>0.34374945845622773</v>
      </c>
      <c r="AN58" s="5">
        <f t="shared" si="35"/>
        <v>0.37590054054054051</v>
      </c>
      <c r="AO58" s="5">
        <v>9.9181000000000008</v>
      </c>
      <c r="AP58" s="5">
        <v>17.6355</v>
      </c>
      <c r="AQ58" s="5">
        <f t="shared" si="36"/>
        <v>0.39006941576701476</v>
      </c>
      <c r="AR58" s="5">
        <f t="shared" si="37"/>
        <v>0.38557148666552982</v>
      </c>
    </row>
    <row r="59" spans="1:44" ht="20" customHeight="1" x14ac:dyDescent="0.15">
      <c r="A59" s="25">
        <v>9.0815999999999999</v>
      </c>
      <c r="B59" s="4">
        <v>29.6694</v>
      </c>
      <c r="C59" s="5">
        <f t="shared" si="22"/>
        <v>0.31818149967416665</v>
      </c>
      <c r="D59" s="5">
        <f t="shared" si="23"/>
        <v>0.33336404494382021</v>
      </c>
      <c r="E59" s="5">
        <v>9.0815999999999999</v>
      </c>
      <c r="F59" s="5">
        <v>24.720700000000001</v>
      </c>
      <c r="G59" s="5">
        <f t="shared" si="2"/>
        <v>0.2901553079801017</v>
      </c>
      <c r="H59" s="5">
        <f t="shared" si="3"/>
        <v>0.35485616674322462</v>
      </c>
      <c r="I59" s="5">
        <v>9.0815999999999999</v>
      </c>
      <c r="J59" s="5">
        <v>25.069900000000001</v>
      </c>
      <c r="K59" s="5">
        <f t="shared" si="24"/>
        <v>0.3043472432606335</v>
      </c>
      <c r="L59" s="5">
        <f t="shared" si="25"/>
        <v>0.48558257551546141</v>
      </c>
      <c r="M59" s="5">
        <v>9.0815999999999999</v>
      </c>
      <c r="N59" s="5">
        <v>26.3416</v>
      </c>
      <c r="O59" s="5">
        <f t="shared" si="6"/>
        <v>0.20216555064824049</v>
      </c>
      <c r="P59" s="5">
        <f t="shared" si="7"/>
        <v>0.42092277798550992</v>
      </c>
      <c r="Q59" s="5">
        <v>9.0815999999999999</v>
      </c>
      <c r="R59" s="5">
        <v>21.467300000000002</v>
      </c>
      <c r="S59" s="5">
        <f t="shared" si="8"/>
        <v>0.26168213527274403</v>
      </c>
      <c r="T59" s="5">
        <f t="shared" si="9"/>
        <v>0.32470716714463771</v>
      </c>
      <c r="U59" s="5">
        <v>9.3358000000000008</v>
      </c>
      <c r="V59" s="5">
        <v>37.687800000000003</v>
      </c>
      <c r="W59" s="5">
        <f t="shared" si="26"/>
        <v>0.33939354280500089</v>
      </c>
      <c r="X59" s="5">
        <f t="shared" si="27"/>
        <v>0.58766624097749465</v>
      </c>
      <c r="Y59" s="5">
        <v>9.3358000000000008</v>
      </c>
      <c r="Z59" s="5">
        <v>23.323599999999999</v>
      </c>
      <c r="AA59" s="5">
        <f t="shared" si="28"/>
        <v>0.35219997661004032</v>
      </c>
      <c r="AB59" s="5">
        <f t="shared" si="29"/>
        <v>0.42215883174897373</v>
      </c>
      <c r="AC59" s="5">
        <v>12.8948</v>
      </c>
      <c r="AD59" s="5">
        <v>34.5578</v>
      </c>
      <c r="AE59" s="5">
        <f t="shared" si="30"/>
        <v>0.39160949595629208</v>
      </c>
      <c r="AF59" s="5">
        <f t="shared" si="31"/>
        <v>0.60301351457462682</v>
      </c>
      <c r="AG59" s="5">
        <v>12.8948</v>
      </c>
      <c r="AH59" s="5">
        <v>37.716000000000001</v>
      </c>
      <c r="AI59" s="5">
        <f t="shared" si="32"/>
        <v>0.34568007141574203</v>
      </c>
      <c r="AJ59" s="5">
        <f t="shared" si="33"/>
        <v>0.64356393407377199</v>
      </c>
      <c r="AK59" s="5">
        <v>10.0985</v>
      </c>
      <c r="AL59" s="5">
        <v>25.4</v>
      </c>
      <c r="AM59" s="5">
        <f t="shared" si="34"/>
        <v>0.35000190623407862</v>
      </c>
      <c r="AN59" s="5">
        <f t="shared" si="35"/>
        <v>0.36612612612612611</v>
      </c>
      <c r="AO59" s="5">
        <v>10.0985</v>
      </c>
      <c r="AP59" s="5">
        <v>17.921199999999999</v>
      </c>
      <c r="AQ59" s="5">
        <f t="shared" si="36"/>
        <v>0.39716437574970992</v>
      </c>
      <c r="AR59" s="5">
        <f t="shared" si="37"/>
        <v>0.39181785188003132</v>
      </c>
    </row>
    <row r="60" spans="1:44" ht="20" customHeight="1" x14ac:dyDescent="0.15">
      <c r="A60" s="25">
        <v>9.2438000000000002</v>
      </c>
      <c r="B60" s="4">
        <v>34.940100000000001</v>
      </c>
      <c r="C60" s="5">
        <f t="shared" si="22"/>
        <v>0.32386431319239584</v>
      </c>
      <c r="D60" s="5">
        <f t="shared" si="23"/>
        <v>0.39258539325842695</v>
      </c>
      <c r="E60" s="5">
        <v>9.2438000000000002</v>
      </c>
      <c r="F60" s="5">
        <v>24.7805</v>
      </c>
      <c r="G60" s="5">
        <f t="shared" si="2"/>
        <v>0.29533756561690272</v>
      </c>
      <c r="H60" s="5">
        <f t="shared" si="3"/>
        <v>0.35571457280661462</v>
      </c>
      <c r="I60" s="5">
        <v>9.2438000000000002</v>
      </c>
      <c r="J60" s="5">
        <v>22.1767</v>
      </c>
      <c r="K60" s="5">
        <f t="shared" si="24"/>
        <v>0.30978297296210405</v>
      </c>
      <c r="L60" s="5">
        <f t="shared" si="25"/>
        <v>0.42954375974510201</v>
      </c>
      <c r="M60" s="5">
        <v>9.2438000000000002</v>
      </c>
      <c r="N60" s="5">
        <v>24.715199999999999</v>
      </c>
      <c r="O60" s="5">
        <f t="shared" si="6"/>
        <v>0.2057762857956974</v>
      </c>
      <c r="P60" s="5">
        <f t="shared" si="7"/>
        <v>0.39493389325126316</v>
      </c>
      <c r="Q60" s="5">
        <v>9.2438000000000002</v>
      </c>
      <c r="R60" s="5">
        <v>19.1175</v>
      </c>
      <c r="S60" s="5">
        <f t="shared" si="8"/>
        <v>0.26635585381807075</v>
      </c>
      <c r="T60" s="5">
        <f t="shared" si="9"/>
        <v>0.28916488183831274</v>
      </c>
      <c r="U60" s="5">
        <v>9.5024999999999995</v>
      </c>
      <c r="V60" s="5">
        <v>37.965000000000003</v>
      </c>
      <c r="W60" s="5">
        <f t="shared" si="26"/>
        <v>0.34545375227666836</v>
      </c>
      <c r="X60" s="5">
        <f t="shared" si="27"/>
        <v>0.5919886233399293</v>
      </c>
      <c r="Y60" s="5">
        <v>9.5024999999999995</v>
      </c>
      <c r="Z60" s="5">
        <v>13.6098</v>
      </c>
      <c r="AA60" s="5">
        <f t="shared" si="28"/>
        <v>0.35848885770227595</v>
      </c>
      <c r="AB60" s="5">
        <f t="shared" si="29"/>
        <v>0.24633835549988778</v>
      </c>
      <c r="AC60" s="5">
        <v>13.125</v>
      </c>
      <c r="AD60" s="5">
        <v>31.022400000000001</v>
      </c>
      <c r="AE60" s="5">
        <f t="shared" si="30"/>
        <v>0.39860057034047319</v>
      </c>
      <c r="AF60" s="5">
        <f t="shared" si="31"/>
        <v>0.54132284041634315</v>
      </c>
      <c r="AG60" s="5">
        <v>13.125</v>
      </c>
      <c r="AH60" s="5">
        <v>34.8889</v>
      </c>
      <c r="AI60" s="5">
        <f t="shared" si="32"/>
        <v>0.35185120648103219</v>
      </c>
      <c r="AJ60" s="5">
        <f t="shared" si="33"/>
        <v>0.59532394048961779</v>
      </c>
      <c r="AK60" s="5">
        <v>10.2788</v>
      </c>
      <c r="AL60" s="5">
        <v>28.0031</v>
      </c>
      <c r="AM60" s="5">
        <f t="shared" si="34"/>
        <v>0.35625088813178668</v>
      </c>
      <c r="AN60" s="5">
        <f t="shared" si="35"/>
        <v>0.4036482882882883</v>
      </c>
      <c r="AO60" s="5">
        <v>10.2788</v>
      </c>
      <c r="AP60" s="5">
        <v>16.642399999999999</v>
      </c>
      <c r="AQ60" s="5">
        <f t="shared" si="36"/>
        <v>0.40425540282775846</v>
      </c>
      <c r="AR60" s="5">
        <f t="shared" si="37"/>
        <v>0.36385897250899674</v>
      </c>
    </row>
    <row r="61" spans="1:44" ht="20" customHeight="1" x14ac:dyDescent="0.15">
      <c r="A61" s="25">
        <v>9.4060000000000006</v>
      </c>
      <c r="B61" s="4">
        <v>30.905000000000001</v>
      </c>
      <c r="C61" s="5">
        <f t="shared" si="22"/>
        <v>0.32954712671062497</v>
      </c>
      <c r="D61" s="5">
        <f t="shared" si="23"/>
        <v>0.34724719101123597</v>
      </c>
      <c r="E61" s="5">
        <v>9.4060000000000006</v>
      </c>
      <c r="F61" s="5">
        <v>23.306999999999999</v>
      </c>
      <c r="G61" s="5">
        <f t="shared" si="2"/>
        <v>0.3005198232537038</v>
      </c>
      <c r="H61" s="5">
        <f t="shared" si="3"/>
        <v>0.33456304547542487</v>
      </c>
      <c r="I61" s="5">
        <v>9.4060000000000006</v>
      </c>
      <c r="J61" s="5">
        <v>27.725000000000001</v>
      </c>
      <c r="K61" s="5">
        <f t="shared" si="24"/>
        <v>0.3152187026635746</v>
      </c>
      <c r="L61" s="5">
        <f t="shared" si="25"/>
        <v>0.53700959741228194</v>
      </c>
      <c r="M61" s="5">
        <v>9.4060000000000006</v>
      </c>
      <c r="N61" s="5">
        <v>25.025300000000001</v>
      </c>
      <c r="O61" s="5">
        <f t="shared" si="6"/>
        <v>0.20938702094315431</v>
      </c>
      <c r="P61" s="5">
        <f t="shared" si="7"/>
        <v>0.39988910301275482</v>
      </c>
      <c r="Q61" s="5">
        <v>9.4060000000000006</v>
      </c>
      <c r="R61" s="5">
        <v>20.247900000000001</v>
      </c>
      <c r="S61" s="5">
        <f t="shared" si="8"/>
        <v>0.27102957236339748</v>
      </c>
      <c r="T61" s="5">
        <f t="shared" si="9"/>
        <v>0.30626293244273428</v>
      </c>
      <c r="U61" s="5">
        <v>9.6692</v>
      </c>
      <c r="V61" s="5">
        <v>40.631900000000002</v>
      </c>
      <c r="W61" s="5">
        <f t="shared" si="26"/>
        <v>0.35151396174833588</v>
      </c>
      <c r="X61" s="5">
        <f t="shared" si="27"/>
        <v>0.63357362161690167</v>
      </c>
      <c r="Y61" s="5">
        <v>9.6692</v>
      </c>
      <c r="Z61" s="5">
        <v>20.758299999999998</v>
      </c>
      <c r="AA61" s="5">
        <f t="shared" si="28"/>
        <v>0.36477773879451164</v>
      </c>
      <c r="AB61" s="5">
        <f t="shared" si="29"/>
        <v>0.37572671787780276</v>
      </c>
      <c r="AC61" s="5">
        <v>13.3553</v>
      </c>
      <c r="AD61" s="5">
        <v>21.1036</v>
      </c>
      <c r="AE61" s="5">
        <f t="shared" si="30"/>
        <v>0.40559468168138069</v>
      </c>
      <c r="AF61" s="5">
        <f t="shared" si="31"/>
        <v>0.36824554821710564</v>
      </c>
      <c r="AG61" s="5">
        <v>13.3553</v>
      </c>
      <c r="AH61" s="5">
        <v>43.012300000000003</v>
      </c>
      <c r="AI61" s="5">
        <f t="shared" si="32"/>
        <v>0.35802502231741934</v>
      </c>
      <c r="AJ61" s="5">
        <f t="shared" si="33"/>
        <v>0.7339369233630636</v>
      </c>
      <c r="AK61" s="5">
        <v>10.459099999999999</v>
      </c>
      <c r="AL61" s="5">
        <v>24.5</v>
      </c>
      <c r="AM61" s="5">
        <f t="shared" si="34"/>
        <v>0.36249987002949463</v>
      </c>
      <c r="AN61" s="5">
        <f t="shared" si="35"/>
        <v>0.35315315315315315</v>
      </c>
      <c r="AO61" s="5">
        <v>10.459099999999999</v>
      </c>
      <c r="AP61" s="5">
        <v>17.914899999999999</v>
      </c>
      <c r="AQ61" s="5">
        <f t="shared" si="36"/>
        <v>0.41134642990580689</v>
      </c>
      <c r="AR61" s="5">
        <f t="shared" si="37"/>
        <v>0.39168011264008956</v>
      </c>
    </row>
    <row r="62" spans="1:44" ht="20" customHeight="1" x14ac:dyDescent="0.15">
      <c r="A62" s="25">
        <v>9.5680999999999994</v>
      </c>
      <c r="B62" s="4">
        <v>33.615200000000002</v>
      </c>
      <c r="C62" s="5">
        <f t="shared" si="22"/>
        <v>0.33522643664468749</v>
      </c>
      <c r="D62" s="5">
        <f t="shared" si="23"/>
        <v>0.3776988764044944</v>
      </c>
      <c r="E62" s="5">
        <v>9.5680999999999994</v>
      </c>
      <c r="F62" s="5">
        <v>21.160599999999999</v>
      </c>
      <c r="G62" s="5">
        <f t="shared" si="2"/>
        <v>0.30569888591045746</v>
      </c>
      <c r="H62" s="5">
        <f t="shared" si="3"/>
        <v>0.30375229673863113</v>
      </c>
      <c r="I62" s="5">
        <v>9.5680999999999994</v>
      </c>
      <c r="J62" s="5">
        <v>28.644100000000002</v>
      </c>
      <c r="K62" s="5">
        <f t="shared" si="24"/>
        <v>0.32065108111368784</v>
      </c>
      <c r="L62" s="5">
        <f t="shared" si="25"/>
        <v>0.55481178031513601</v>
      </c>
      <c r="M62" s="5">
        <v>9.5680999999999994</v>
      </c>
      <c r="N62" s="5">
        <v>28.926300000000001</v>
      </c>
      <c r="O62" s="5">
        <f t="shared" si="6"/>
        <v>0.21299552999002708</v>
      </c>
      <c r="P62" s="5">
        <f t="shared" si="7"/>
        <v>0.46222471500752632</v>
      </c>
      <c r="Q62" s="5">
        <v>9.5680999999999994</v>
      </c>
      <c r="R62" s="5">
        <v>23.734500000000001</v>
      </c>
      <c r="S62" s="5">
        <f t="shared" si="8"/>
        <v>0.27570040945462715</v>
      </c>
      <c r="T62" s="5">
        <f t="shared" si="9"/>
        <v>0.35900007260318734</v>
      </c>
      <c r="U62" s="5">
        <v>9.8360000000000003</v>
      </c>
      <c r="V62" s="5">
        <v>35.504199999999997</v>
      </c>
      <c r="W62" s="5">
        <f t="shared" si="26"/>
        <v>0.35757780661860672</v>
      </c>
      <c r="X62" s="5">
        <f t="shared" si="27"/>
        <v>0.55361734441684485</v>
      </c>
      <c r="Y62" s="5">
        <v>9.8360000000000003</v>
      </c>
      <c r="Z62" s="5">
        <v>21.1553</v>
      </c>
      <c r="AA62" s="5">
        <f t="shared" si="28"/>
        <v>0.37107039246088785</v>
      </c>
      <c r="AB62" s="5">
        <f t="shared" si="29"/>
        <v>0.38291244633328753</v>
      </c>
      <c r="AC62" s="5">
        <v>13.585599999999999</v>
      </c>
      <c r="AD62" s="5">
        <v>18.885899999999999</v>
      </c>
      <c r="AE62" s="5">
        <f t="shared" si="30"/>
        <v>0.41258879302228818</v>
      </c>
      <c r="AF62" s="5">
        <f t="shared" si="31"/>
        <v>0.32954797281380593</v>
      </c>
      <c r="AG62" s="5">
        <v>13.585599999999999</v>
      </c>
      <c r="AH62" s="5">
        <v>32.604900000000001</v>
      </c>
      <c r="AI62" s="5">
        <f t="shared" si="32"/>
        <v>0.36419883815380655</v>
      </c>
      <c r="AJ62" s="5">
        <f t="shared" si="33"/>
        <v>0.55635109009656192</v>
      </c>
      <c r="AK62" s="5">
        <v>10.6394</v>
      </c>
      <c r="AL62" s="5">
        <v>27.3125</v>
      </c>
      <c r="AM62" s="5">
        <f t="shared" si="34"/>
        <v>0.36874885192720269</v>
      </c>
      <c r="AN62" s="5">
        <f t="shared" si="35"/>
        <v>0.39369369369369367</v>
      </c>
      <c r="AO62" s="5">
        <v>10.6394</v>
      </c>
      <c r="AP62" s="5">
        <v>19.132300000000001</v>
      </c>
      <c r="AQ62" s="5">
        <f t="shared" si="36"/>
        <v>0.41843745698385543</v>
      </c>
      <c r="AR62" s="5">
        <f t="shared" si="37"/>
        <v>0.4182965810059775</v>
      </c>
    </row>
    <row r="63" spans="1:44" ht="20" customHeight="1" x14ac:dyDescent="0.15">
      <c r="A63" s="25">
        <v>9.7302999999999997</v>
      </c>
      <c r="B63" s="4">
        <v>32.338799999999999</v>
      </c>
      <c r="C63" s="5">
        <f t="shared" si="22"/>
        <v>0.34090925016291662</v>
      </c>
      <c r="D63" s="5">
        <f t="shared" si="23"/>
        <v>0.36335730337078653</v>
      </c>
      <c r="E63" s="5">
        <v>9.7302999999999997</v>
      </c>
      <c r="F63" s="5">
        <v>21.543900000000001</v>
      </c>
      <c r="G63" s="5">
        <f t="shared" si="2"/>
        <v>0.31088114354725854</v>
      </c>
      <c r="H63" s="5">
        <f t="shared" si="3"/>
        <v>0.30925442122186497</v>
      </c>
      <c r="I63" s="5">
        <v>9.7302999999999997</v>
      </c>
      <c r="J63" s="5">
        <v>23.6295</v>
      </c>
      <c r="K63" s="5">
        <f t="shared" si="24"/>
        <v>0.32608681081515839</v>
      </c>
      <c r="L63" s="5">
        <f t="shared" si="25"/>
        <v>0.45768325634097445</v>
      </c>
      <c r="M63" s="5">
        <v>9.7302999999999997</v>
      </c>
      <c r="N63" s="5">
        <v>30.877600000000001</v>
      </c>
      <c r="O63" s="5">
        <f t="shared" si="6"/>
        <v>0.21660626513748399</v>
      </c>
      <c r="P63" s="5">
        <f t="shared" si="7"/>
        <v>0.49340530451929199</v>
      </c>
      <c r="Q63" s="5">
        <v>9.7302999999999997</v>
      </c>
      <c r="R63" s="5">
        <v>25.6739</v>
      </c>
      <c r="S63" s="5">
        <f t="shared" si="8"/>
        <v>0.28037412799995387</v>
      </c>
      <c r="T63" s="5">
        <f t="shared" si="9"/>
        <v>0.388334785397079</v>
      </c>
      <c r="U63" s="5">
        <v>10.002700000000001</v>
      </c>
      <c r="V63" s="5">
        <v>34.016500000000001</v>
      </c>
      <c r="W63" s="5">
        <f t="shared" si="26"/>
        <v>0.36363801609027424</v>
      </c>
      <c r="X63" s="5">
        <f t="shared" si="27"/>
        <v>0.53041962349118144</v>
      </c>
      <c r="Y63" s="5">
        <v>10.002700000000001</v>
      </c>
      <c r="Z63" s="5">
        <v>23.4069</v>
      </c>
      <c r="AA63" s="5">
        <f t="shared" si="28"/>
        <v>0.37735927355312354</v>
      </c>
      <c r="AB63" s="5">
        <f t="shared" si="29"/>
        <v>0.4236665677196082</v>
      </c>
      <c r="AC63" s="5">
        <v>13.815799999999999</v>
      </c>
      <c r="AD63" s="5">
        <v>16.196000000000002</v>
      </c>
      <c r="AE63" s="5">
        <f t="shared" si="30"/>
        <v>0.4195798674064693</v>
      </c>
      <c r="AF63" s="5">
        <f t="shared" si="31"/>
        <v>0.28261078199569001</v>
      </c>
      <c r="AG63" s="5">
        <v>13.815799999999999</v>
      </c>
      <c r="AH63" s="5">
        <v>36.703699999999998</v>
      </c>
      <c r="AI63" s="5">
        <f t="shared" si="32"/>
        <v>0.3703699732190967</v>
      </c>
      <c r="AJ63" s="5">
        <f t="shared" si="33"/>
        <v>0.62629063440087773</v>
      </c>
      <c r="AK63" s="5">
        <v>10.819800000000001</v>
      </c>
      <c r="AL63" s="5">
        <v>29</v>
      </c>
      <c r="AM63" s="5">
        <f t="shared" si="34"/>
        <v>0.37500129970505364</v>
      </c>
      <c r="AN63" s="5">
        <f t="shared" si="35"/>
        <v>0.41801801801801802</v>
      </c>
      <c r="AO63" s="5">
        <v>10.819800000000001</v>
      </c>
      <c r="AP63" s="5">
        <v>19.653700000000001</v>
      </c>
      <c r="AQ63" s="5">
        <f t="shared" si="36"/>
        <v>0.42553241696655064</v>
      </c>
      <c r="AR63" s="5">
        <f t="shared" si="37"/>
        <v>0.42969614286401425</v>
      </c>
    </row>
    <row r="64" spans="1:44" ht="20" customHeight="1" x14ac:dyDescent="0.15">
      <c r="A64" s="25">
        <v>9.8925000000000001</v>
      </c>
      <c r="B64" s="4">
        <v>27.829499999999999</v>
      </c>
      <c r="C64" s="5">
        <f t="shared" si="22"/>
        <v>0.34659206368114581</v>
      </c>
      <c r="D64" s="5">
        <f t="shared" si="23"/>
        <v>0.31269101123595505</v>
      </c>
      <c r="E64" s="5">
        <v>9.8925000000000001</v>
      </c>
      <c r="F64" s="5">
        <v>20.808700000000002</v>
      </c>
      <c r="G64" s="5">
        <f t="shared" si="2"/>
        <v>0.31606340118405962</v>
      </c>
      <c r="H64" s="5">
        <f t="shared" si="3"/>
        <v>0.29870090721175935</v>
      </c>
      <c r="I64" s="5">
        <v>9.8925000000000001</v>
      </c>
      <c r="J64" s="5">
        <v>19.6309</v>
      </c>
      <c r="K64" s="5">
        <f t="shared" si="24"/>
        <v>0.33152254051662888</v>
      </c>
      <c r="L64" s="5">
        <f t="shared" si="25"/>
        <v>0.3802337856029131</v>
      </c>
      <c r="M64" s="5">
        <v>9.8925000000000001</v>
      </c>
      <c r="N64" s="5">
        <v>31.9651</v>
      </c>
      <c r="O64" s="5">
        <f t="shared" si="6"/>
        <v>0.22021700028494087</v>
      </c>
      <c r="P64" s="5">
        <f t="shared" si="7"/>
        <v>0.51078289437940838</v>
      </c>
      <c r="Q64" s="5">
        <v>9.8925000000000001</v>
      </c>
      <c r="R64" s="5">
        <v>22.7057</v>
      </c>
      <c r="S64" s="5">
        <f t="shared" si="8"/>
        <v>0.28504784654528059</v>
      </c>
      <c r="T64" s="5">
        <f t="shared" si="9"/>
        <v>0.34343878946285744</v>
      </c>
      <c r="U64" s="5">
        <v>10.1694</v>
      </c>
      <c r="V64" s="5">
        <v>39.3489</v>
      </c>
      <c r="W64" s="5">
        <f t="shared" si="26"/>
        <v>0.36969822556194171</v>
      </c>
      <c r="X64" s="5">
        <f t="shared" si="27"/>
        <v>0.61356778983117455</v>
      </c>
      <c r="Y64" s="5">
        <v>10.1694</v>
      </c>
      <c r="Z64" s="5">
        <v>31.4252</v>
      </c>
      <c r="AA64" s="5">
        <f t="shared" si="28"/>
        <v>0.38364815464535912</v>
      </c>
      <c r="AB64" s="5">
        <f t="shared" si="29"/>
        <v>0.56879837244155496</v>
      </c>
      <c r="AC64" s="5">
        <v>14.046099999999999</v>
      </c>
      <c r="AD64" s="5">
        <v>12.1121</v>
      </c>
      <c r="AE64" s="5">
        <f t="shared" si="30"/>
        <v>0.42657397874737679</v>
      </c>
      <c r="AF64" s="5">
        <f t="shared" si="31"/>
        <v>0.2113491017911828</v>
      </c>
      <c r="AG64" s="5">
        <v>14.046099999999999</v>
      </c>
      <c r="AH64" s="5">
        <v>28.074100000000001</v>
      </c>
      <c r="AI64" s="5">
        <f t="shared" si="32"/>
        <v>0.37654378905548386</v>
      </c>
      <c r="AJ64" s="5">
        <f t="shared" si="33"/>
        <v>0.47904014852000432</v>
      </c>
      <c r="AK64" s="5">
        <v>11.0001</v>
      </c>
      <c r="AL64" s="5">
        <v>27.324999999999999</v>
      </c>
      <c r="AM64" s="5">
        <f t="shared" si="34"/>
        <v>0.38125028160276164</v>
      </c>
      <c r="AN64" s="5">
        <f t="shared" si="35"/>
        <v>0.39387387387387385</v>
      </c>
      <c r="AO64" s="5">
        <v>11.0001</v>
      </c>
      <c r="AP64" s="5">
        <v>20.6556</v>
      </c>
      <c r="AQ64" s="5">
        <f t="shared" si="36"/>
        <v>0.43262344404459913</v>
      </c>
      <c r="AR64" s="5">
        <f t="shared" si="37"/>
        <v>0.45160105468903727</v>
      </c>
    </row>
    <row r="65" spans="1:44" ht="20" customHeight="1" x14ac:dyDescent="0.15">
      <c r="A65" s="25">
        <v>10.054600000000001</v>
      </c>
      <c r="B65" s="4">
        <v>25.882200000000001</v>
      </c>
      <c r="C65" s="5">
        <f t="shared" si="22"/>
        <v>0.35227137361520838</v>
      </c>
      <c r="D65" s="5">
        <f t="shared" si="23"/>
        <v>0.2908112359550562</v>
      </c>
      <c r="E65" s="5">
        <v>10.054600000000001</v>
      </c>
      <c r="F65" s="5">
        <v>18.982099999999999</v>
      </c>
      <c r="G65" s="5">
        <f t="shared" si="2"/>
        <v>0.32124246384081334</v>
      </c>
      <c r="H65" s="5">
        <f t="shared" si="3"/>
        <v>0.27248076481396416</v>
      </c>
      <c r="I65" s="5">
        <v>10.054600000000001</v>
      </c>
      <c r="J65" s="5">
        <v>20.695699999999999</v>
      </c>
      <c r="K65" s="5">
        <f t="shared" si="24"/>
        <v>0.33695491896674218</v>
      </c>
      <c r="L65" s="5">
        <f t="shared" si="25"/>
        <v>0.40085805320704643</v>
      </c>
      <c r="M65" s="5">
        <v>10.054600000000001</v>
      </c>
      <c r="N65" s="5">
        <v>28.385000000000002</v>
      </c>
      <c r="O65" s="5">
        <f t="shared" si="6"/>
        <v>0.22382550933181367</v>
      </c>
      <c r="P65" s="5">
        <f t="shared" si="7"/>
        <v>0.45357506959025645</v>
      </c>
      <c r="Q65" s="5">
        <v>10.054600000000001</v>
      </c>
      <c r="R65" s="5">
        <v>24.230499999999999</v>
      </c>
      <c r="S65" s="5">
        <f t="shared" si="8"/>
        <v>0.28971868363651032</v>
      </c>
      <c r="T65" s="5">
        <f t="shared" si="9"/>
        <v>0.36650240195544587</v>
      </c>
      <c r="U65" s="5">
        <v>10.3361</v>
      </c>
      <c r="V65" s="5">
        <v>55.115200000000002</v>
      </c>
      <c r="W65" s="5">
        <f t="shared" si="26"/>
        <v>0.37575843503360923</v>
      </c>
      <c r="X65" s="5">
        <f t="shared" si="27"/>
        <v>0.85941186285012161</v>
      </c>
      <c r="Y65" s="5">
        <v>10.3361</v>
      </c>
      <c r="Z65" s="5">
        <v>26.7165</v>
      </c>
      <c r="AA65" s="5">
        <f t="shared" si="28"/>
        <v>0.38993703573759481</v>
      </c>
      <c r="AB65" s="5">
        <f t="shared" si="29"/>
        <v>0.48357056493943718</v>
      </c>
      <c r="AC65" s="5">
        <v>14.276400000000001</v>
      </c>
      <c r="AD65" s="5">
        <v>9.3445999999999998</v>
      </c>
      <c r="AE65" s="5">
        <f t="shared" si="30"/>
        <v>0.43356809008828434</v>
      </c>
      <c r="AF65" s="5">
        <f t="shared" si="31"/>
        <v>0.16305783609761204</v>
      </c>
      <c r="AG65" s="5">
        <v>14.276400000000001</v>
      </c>
      <c r="AH65" s="5">
        <v>25.185199999999998</v>
      </c>
      <c r="AI65" s="5">
        <f t="shared" si="32"/>
        <v>0.38271760489187112</v>
      </c>
      <c r="AJ65" s="5">
        <f t="shared" si="33"/>
        <v>0.42974563560384876</v>
      </c>
      <c r="AK65" s="5">
        <v>11.180400000000001</v>
      </c>
      <c r="AL65" s="5">
        <v>26.912500000000001</v>
      </c>
      <c r="AM65" s="5">
        <f t="shared" si="34"/>
        <v>0.38749926350046965</v>
      </c>
      <c r="AN65" s="5">
        <f t="shared" si="35"/>
        <v>0.38792792792792796</v>
      </c>
      <c r="AO65" s="5">
        <v>11.180400000000001</v>
      </c>
      <c r="AP65" s="5">
        <v>24.186900000000001</v>
      </c>
      <c r="AQ65" s="5">
        <f t="shared" si="36"/>
        <v>0.43971447112264767</v>
      </c>
      <c r="AR65" s="5">
        <f t="shared" si="37"/>
        <v>0.52880717818210443</v>
      </c>
    </row>
    <row r="66" spans="1:44" ht="20" customHeight="1" x14ac:dyDescent="0.15">
      <c r="A66" s="25">
        <v>10.216799999999999</v>
      </c>
      <c r="B66" s="4">
        <v>24.1663</v>
      </c>
      <c r="C66" s="5">
        <f t="shared" si="22"/>
        <v>0.35795418713343746</v>
      </c>
      <c r="D66" s="5">
        <f t="shared" si="23"/>
        <v>0.27153146067415729</v>
      </c>
      <c r="E66" s="5">
        <v>10.216799999999999</v>
      </c>
      <c r="F66" s="5">
        <v>19.008299999999998</v>
      </c>
      <c r="G66" s="5">
        <f t="shared" si="2"/>
        <v>0.32642472147761437</v>
      </c>
      <c r="H66" s="5">
        <f t="shared" si="3"/>
        <v>0.27285685576481394</v>
      </c>
      <c r="I66" s="5">
        <v>10.216799999999999</v>
      </c>
      <c r="J66" s="5">
        <v>20.683399999999999</v>
      </c>
      <c r="K66" s="5">
        <f t="shared" si="24"/>
        <v>0.34239064866821267</v>
      </c>
      <c r="L66" s="5">
        <f t="shared" si="25"/>
        <v>0.40061981270034958</v>
      </c>
      <c r="M66" s="5">
        <v>10.216799999999999</v>
      </c>
      <c r="N66" s="5">
        <v>31.7407</v>
      </c>
      <c r="O66" s="5">
        <f t="shared" si="6"/>
        <v>0.22743624447927055</v>
      </c>
      <c r="P66" s="5">
        <f t="shared" si="7"/>
        <v>0.50719711859585881</v>
      </c>
      <c r="Q66" s="5">
        <v>10.216799999999999</v>
      </c>
      <c r="R66" s="5">
        <v>22.408000000000001</v>
      </c>
      <c r="S66" s="5">
        <f t="shared" si="8"/>
        <v>0.29439240218183699</v>
      </c>
      <c r="T66" s="5">
        <f t="shared" si="9"/>
        <v>0.33893587928510066</v>
      </c>
      <c r="U66" s="5">
        <v>10.502800000000001</v>
      </c>
      <c r="V66" s="5">
        <v>41.924999999999997</v>
      </c>
      <c r="W66" s="5">
        <f t="shared" si="26"/>
        <v>0.38181864450527681</v>
      </c>
      <c r="X66" s="5">
        <f t="shared" si="27"/>
        <v>0.6537369428032801</v>
      </c>
      <c r="Y66" s="5">
        <v>10.502800000000001</v>
      </c>
      <c r="Z66" s="5">
        <v>22.805599999999998</v>
      </c>
      <c r="AA66" s="5">
        <f t="shared" si="28"/>
        <v>0.39622591682983049</v>
      </c>
      <c r="AB66" s="5">
        <f t="shared" si="29"/>
        <v>0.41278299462065871</v>
      </c>
      <c r="AC66" s="5">
        <v>14.506600000000001</v>
      </c>
      <c r="AD66" s="5">
        <v>16.473800000000001</v>
      </c>
      <c r="AE66" s="5">
        <f t="shared" si="30"/>
        <v>0.4405591644724654</v>
      </c>
      <c r="AF66" s="5">
        <f t="shared" si="31"/>
        <v>0.28745823045447011</v>
      </c>
      <c r="AG66" s="5">
        <v>14.506600000000001</v>
      </c>
      <c r="AH66" s="5">
        <v>29.333300000000001</v>
      </c>
      <c r="AI66" s="5">
        <f t="shared" si="32"/>
        <v>0.38888873995716128</v>
      </c>
      <c r="AJ66" s="5">
        <f t="shared" si="33"/>
        <v>0.50052640649502</v>
      </c>
      <c r="AK66" s="5">
        <v>11.360799999999999</v>
      </c>
      <c r="AL66" s="5">
        <v>26.862500000000001</v>
      </c>
      <c r="AM66" s="5">
        <f t="shared" si="34"/>
        <v>0.39375171127832059</v>
      </c>
      <c r="AN66" s="5">
        <f t="shared" si="35"/>
        <v>0.38720720720720719</v>
      </c>
      <c r="AO66" s="5">
        <v>11.360799999999999</v>
      </c>
      <c r="AP66" s="5">
        <v>22.810300000000002</v>
      </c>
      <c r="AQ66" s="5">
        <f t="shared" si="36"/>
        <v>0.44680943110534282</v>
      </c>
      <c r="AR66" s="5">
        <f t="shared" si="37"/>
        <v>0.49871006108625981</v>
      </c>
    </row>
    <row r="67" spans="1:44" ht="20" customHeight="1" x14ac:dyDescent="0.15">
      <c r="A67" s="25">
        <v>10.379</v>
      </c>
      <c r="B67" s="4">
        <v>22.9421</v>
      </c>
      <c r="C67" s="5">
        <f t="shared" ref="C67:C98" si="38">$A67/28.5422</f>
        <v>0.3636370006516666</v>
      </c>
      <c r="D67" s="5">
        <f t="shared" ref="D67:D98" si="39">B67/89</f>
        <v>0.25777640449438199</v>
      </c>
      <c r="E67" s="5">
        <v>10.379</v>
      </c>
      <c r="F67" s="5">
        <v>20.386500000000002</v>
      </c>
      <c r="G67" s="5">
        <f t="shared" ref="G67:G130" si="40">E67/31.2991</f>
        <v>0.33160697911441545</v>
      </c>
      <c r="H67" s="5">
        <f t="shared" ref="H67:H130" si="41">F67/69.664</f>
        <v>0.2926403881488287</v>
      </c>
      <c r="I67" s="5">
        <v>10.379</v>
      </c>
      <c r="J67" s="5">
        <v>22.969799999999999</v>
      </c>
      <c r="K67" s="5">
        <f t="shared" ref="K67:K98" si="42">I67/29.8396</f>
        <v>0.34782637836968322</v>
      </c>
      <c r="L67" s="5">
        <f t="shared" ref="L67:L98" si="43">J67/51.6285</f>
        <v>0.44490543014032946</v>
      </c>
      <c r="M67" s="5">
        <v>10.379</v>
      </c>
      <c r="N67" s="5">
        <v>32.360799999999998</v>
      </c>
      <c r="O67" s="5">
        <f t="shared" ref="O67:O130" si="44">M67/44.9216</f>
        <v>0.23104697962672746</v>
      </c>
      <c r="P67" s="5">
        <f t="shared" ref="P67:P130" si="45">N67/62.5806</f>
        <v>0.51710594017954448</v>
      </c>
      <c r="Q67" s="5">
        <v>10.379</v>
      </c>
      <c r="R67" s="5">
        <v>25.383500000000002</v>
      </c>
      <c r="S67" s="5">
        <f t="shared" ref="S67:S130" si="46">Q67/34.7047</f>
        <v>0.29906612072716371</v>
      </c>
      <c r="T67" s="5">
        <f t="shared" ref="T67:T130" si="47">R67/66.1128</f>
        <v>0.38394229256664375</v>
      </c>
      <c r="U67" s="5">
        <v>10.669499999999999</v>
      </c>
      <c r="V67" s="5">
        <v>40.579500000000003</v>
      </c>
      <c r="W67" s="5">
        <f t="shared" ref="W67:W98" si="48">U67/27.5073</f>
        <v>0.38787885397694427</v>
      </c>
      <c r="X67" s="5">
        <f t="shared" ref="X67:X98" si="49">V67/64.1313</f>
        <v>0.63275654789470981</v>
      </c>
      <c r="Y67" s="5">
        <v>10.669499999999999</v>
      </c>
      <c r="Z67" s="5">
        <v>22.800899999999999</v>
      </c>
      <c r="AA67" s="5">
        <f t="shared" ref="AA67:AA98" si="50">Y67/26.5071</f>
        <v>0.40251479792206613</v>
      </c>
      <c r="AB67" s="5">
        <f t="shared" ref="AB67:AB98" si="51">Z67/55.2484</f>
        <v>0.41269792428378016</v>
      </c>
      <c r="AC67" s="5">
        <v>14.7369</v>
      </c>
      <c r="AD67" s="5">
        <v>23.1464</v>
      </c>
      <c r="AE67" s="5">
        <f t="shared" ref="AE67:AE98" si="52">AC67/32.9277</f>
        <v>0.4475532758133729</v>
      </c>
      <c r="AF67" s="5">
        <f t="shared" ref="AF67:AF98" si="53">AD67/57.3085</f>
        <v>0.40389122032508262</v>
      </c>
      <c r="AG67" s="5">
        <v>14.7369</v>
      </c>
      <c r="AH67" s="5">
        <v>34.642000000000003</v>
      </c>
      <c r="AI67" s="5">
        <f t="shared" ref="AI67:AI98" si="54">AG67/37.3027</f>
        <v>0.39506255579354843</v>
      </c>
      <c r="AJ67" s="5">
        <f t="shared" ref="AJ67:AJ98" si="55">AH67/58.6049</f>
        <v>0.59111098218749636</v>
      </c>
      <c r="AK67" s="5">
        <v>11.5411</v>
      </c>
      <c r="AL67" s="5">
        <v>30.4</v>
      </c>
      <c r="AM67" s="5">
        <f t="shared" ref="AM67:AM98" si="56">AK67/28.8527</f>
        <v>0.4000006931760286</v>
      </c>
      <c r="AN67" s="5">
        <f t="shared" ref="AN67:AN98" si="57">AL67/69.375</f>
        <v>0.43819819819819816</v>
      </c>
      <c r="AO67" s="5">
        <v>11.5411</v>
      </c>
      <c r="AP67" s="5">
        <v>22.140899999999998</v>
      </c>
      <c r="AQ67" s="5">
        <f t="shared" ref="AQ67:AQ98" si="58">AO67/25.4265</f>
        <v>0.45390045818339131</v>
      </c>
      <c r="AR67" s="5">
        <f t="shared" ref="AR67:AR98" si="59">AP67/45.7386</f>
        <v>0.48407472025816267</v>
      </c>
    </row>
    <row r="68" spans="1:44" ht="20" customHeight="1" x14ac:dyDescent="0.15">
      <c r="A68" s="25">
        <v>10.5412</v>
      </c>
      <c r="B68" s="4">
        <v>25.113099999999999</v>
      </c>
      <c r="C68" s="5">
        <f t="shared" si="38"/>
        <v>0.36931981416989579</v>
      </c>
      <c r="D68" s="5">
        <f t="shared" si="39"/>
        <v>0.28216966292134832</v>
      </c>
      <c r="E68" s="5">
        <v>10.5412</v>
      </c>
      <c r="F68" s="5">
        <v>21.549199999999999</v>
      </c>
      <c r="G68" s="5">
        <f t="shared" si="40"/>
        <v>0.33678923675121647</v>
      </c>
      <c r="H68" s="5">
        <f t="shared" si="41"/>
        <v>0.30933050068902157</v>
      </c>
      <c r="I68" s="5">
        <v>10.5412</v>
      </c>
      <c r="J68" s="5">
        <v>17.066199999999998</v>
      </c>
      <c r="K68" s="5">
        <f t="shared" si="42"/>
        <v>0.35326210807115377</v>
      </c>
      <c r="L68" s="5">
        <f t="shared" si="43"/>
        <v>0.33055773458458015</v>
      </c>
      <c r="M68" s="5">
        <v>10.5412</v>
      </c>
      <c r="N68" s="5">
        <v>27.901800000000001</v>
      </c>
      <c r="O68" s="5">
        <f t="shared" si="44"/>
        <v>0.23465771477418437</v>
      </c>
      <c r="P68" s="5">
        <f t="shared" si="45"/>
        <v>0.44585382690482356</v>
      </c>
      <c r="Q68" s="5">
        <v>10.5412</v>
      </c>
      <c r="R68" s="5">
        <v>22.964099999999998</v>
      </c>
      <c r="S68" s="5">
        <f t="shared" si="46"/>
        <v>0.30373983927249043</v>
      </c>
      <c r="T68" s="5">
        <f t="shared" si="47"/>
        <v>0.34734726104475988</v>
      </c>
      <c r="U68" s="5">
        <v>10.8362</v>
      </c>
      <c r="V68" s="5">
        <v>37.163499999999999</v>
      </c>
      <c r="W68" s="5">
        <f t="shared" si="48"/>
        <v>0.39393906344861179</v>
      </c>
      <c r="X68" s="5">
        <f t="shared" si="49"/>
        <v>0.57949082585258682</v>
      </c>
      <c r="Y68" s="5">
        <v>10.8362</v>
      </c>
      <c r="Z68" s="5">
        <v>20.155899999999999</v>
      </c>
      <c r="AA68" s="5">
        <f t="shared" si="50"/>
        <v>0.40880367901430181</v>
      </c>
      <c r="AB68" s="5">
        <f t="shared" si="51"/>
        <v>0.36482323470000944</v>
      </c>
      <c r="AC68" s="5">
        <v>14.9672</v>
      </c>
      <c r="AD68" s="5">
        <v>21.347100000000001</v>
      </c>
      <c r="AE68" s="5">
        <f t="shared" si="52"/>
        <v>0.45454738715428045</v>
      </c>
      <c r="AF68" s="5">
        <f t="shared" si="53"/>
        <v>0.37249448162139998</v>
      </c>
      <c r="AG68" s="5">
        <v>14.9672</v>
      </c>
      <c r="AH68" s="5">
        <v>35.691400000000002</v>
      </c>
      <c r="AI68" s="5">
        <f t="shared" si="54"/>
        <v>0.40123637162993564</v>
      </c>
      <c r="AJ68" s="5">
        <f t="shared" si="55"/>
        <v>0.60901733472798347</v>
      </c>
      <c r="AK68" s="5">
        <v>11.721399999999999</v>
      </c>
      <c r="AL68" s="5">
        <v>22.6875</v>
      </c>
      <c r="AM68" s="5">
        <f t="shared" si="56"/>
        <v>0.4062496750737366</v>
      </c>
      <c r="AN68" s="5">
        <f t="shared" si="57"/>
        <v>0.32702702702702702</v>
      </c>
      <c r="AO68" s="5">
        <v>11.721399999999999</v>
      </c>
      <c r="AP68" s="5">
        <v>18.221399999999999</v>
      </c>
      <c r="AQ68" s="5">
        <f t="shared" si="58"/>
        <v>0.46099148526143979</v>
      </c>
      <c r="AR68" s="5">
        <f t="shared" si="59"/>
        <v>0.3983812359801131</v>
      </c>
    </row>
    <row r="69" spans="1:44" ht="20" customHeight="1" x14ac:dyDescent="0.15">
      <c r="A69" s="25">
        <v>10.7033</v>
      </c>
      <c r="B69" s="4">
        <v>24.5</v>
      </c>
      <c r="C69" s="5">
        <f t="shared" si="38"/>
        <v>0.37499912410395836</v>
      </c>
      <c r="D69" s="5">
        <f t="shared" si="39"/>
        <v>0.2752808988764045</v>
      </c>
      <c r="E69" s="5">
        <v>10.7033</v>
      </c>
      <c r="F69" s="5">
        <v>23.6022</v>
      </c>
      <c r="G69" s="5">
        <f t="shared" si="40"/>
        <v>0.34196829940797024</v>
      </c>
      <c r="H69" s="5">
        <f t="shared" si="41"/>
        <v>0.33880052824988516</v>
      </c>
      <c r="I69" s="5">
        <v>10.7033</v>
      </c>
      <c r="J69" s="5">
        <v>14.2713</v>
      </c>
      <c r="K69" s="5">
        <f t="shared" si="42"/>
        <v>0.35869448652126706</v>
      </c>
      <c r="L69" s="5">
        <f t="shared" si="43"/>
        <v>0.27642290595310726</v>
      </c>
      <c r="M69" s="5">
        <v>10.7033</v>
      </c>
      <c r="N69" s="5">
        <v>24.017499999999998</v>
      </c>
      <c r="O69" s="5">
        <f t="shared" si="44"/>
        <v>0.23826622382105717</v>
      </c>
      <c r="P69" s="5">
        <f t="shared" si="45"/>
        <v>0.3837850707727315</v>
      </c>
      <c r="Q69" s="5">
        <v>10.7033</v>
      </c>
      <c r="R69" s="5">
        <v>22.799800000000001</v>
      </c>
      <c r="S69" s="5">
        <f t="shared" si="46"/>
        <v>0.30841067636372016</v>
      </c>
      <c r="T69" s="5">
        <f t="shared" si="47"/>
        <v>0.3448621144468243</v>
      </c>
      <c r="U69" s="5">
        <v>11.0029</v>
      </c>
      <c r="V69" s="5">
        <v>40.119999999999997</v>
      </c>
      <c r="W69" s="5">
        <f t="shared" si="48"/>
        <v>0.39999927292027937</v>
      </c>
      <c r="X69" s="5">
        <f t="shared" si="49"/>
        <v>0.62559155981556591</v>
      </c>
      <c r="Y69" s="5">
        <v>11.0029</v>
      </c>
      <c r="Z69" s="5">
        <v>22.3261</v>
      </c>
      <c r="AA69" s="5">
        <f t="shared" si="50"/>
        <v>0.4150925601065375</v>
      </c>
      <c r="AB69" s="5">
        <f t="shared" si="51"/>
        <v>0.40410401025188064</v>
      </c>
      <c r="AC69" s="5">
        <v>15.1974</v>
      </c>
      <c r="AD69" s="5">
        <v>19.940799999999999</v>
      </c>
      <c r="AE69" s="5">
        <f t="shared" si="52"/>
        <v>0.46153846153846151</v>
      </c>
      <c r="AF69" s="5">
        <f t="shared" si="53"/>
        <v>0.34795536438748176</v>
      </c>
      <c r="AG69" s="5">
        <v>15.1974</v>
      </c>
      <c r="AH69" s="5">
        <v>33.036999999999999</v>
      </c>
      <c r="AI69" s="5">
        <f t="shared" si="54"/>
        <v>0.4074075066952258</v>
      </c>
      <c r="AJ69" s="5">
        <f t="shared" si="55"/>
        <v>0.56372419371076476</v>
      </c>
      <c r="AK69" s="5">
        <v>11.9018</v>
      </c>
      <c r="AL69" s="5">
        <v>22.212499999999999</v>
      </c>
      <c r="AM69" s="5">
        <f t="shared" si="56"/>
        <v>0.41250212285158755</v>
      </c>
      <c r="AN69" s="5">
        <f t="shared" si="57"/>
        <v>0.32018018018018019</v>
      </c>
      <c r="AO69" s="5">
        <v>11.9018</v>
      </c>
      <c r="AP69" s="5">
        <v>19.8081</v>
      </c>
      <c r="AQ69" s="5">
        <f t="shared" si="58"/>
        <v>0.46808644524413501</v>
      </c>
      <c r="AR69" s="5">
        <f t="shared" si="59"/>
        <v>0.43307184741115817</v>
      </c>
    </row>
    <row r="70" spans="1:44" ht="20" customHeight="1" x14ac:dyDescent="0.15">
      <c r="A70" s="25">
        <v>10.865500000000001</v>
      </c>
      <c r="B70" s="4">
        <v>22.547499999999999</v>
      </c>
      <c r="C70" s="5">
        <f t="shared" si="38"/>
        <v>0.38068193762218749</v>
      </c>
      <c r="D70" s="5">
        <f t="shared" si="39"/>
        <v>0.25334269662921349</v>
      </c>
      <c r="E70" s="5">
        <v>10.865500000000001</v>
      </c>
      <c r="F70" s="5">
        <v>20.636900000000001</v>
      </c>
      <c r="G70" s="5">
        <f t="shared" si="40"/>
        <v>0.34715055704477127</v>
      </c>
      <c r="H70" s="5">
        <f t="shared" si="41"/>
        <v>0.29623478410656867</v>
      </c>
      <c r="I70" s="5">
        <v>10.865500000000001</v>
      </c>
      <c r="J70" s="5">
        <v>17.566199999999998</v>
      </c>
      <c r="K70" s="5">
        <f t="shared" si="42"/>
        <v>0.36413021622273761</v>
      </c>
      <c r="L70" s="5">
        <f t="shared" si="43"/>
        <v>0.34024230802754291</v>
      </c>
      <c r="M70" s="5">
        <v>10.865500000000001</v>
      </c>
      <c r="N70" s="5">
        <v>26.6846</v>
      </c>
      <c r="O70" s="5">
        <f t="shared" si="44"/>
        <v>0.24187695896851405</v>
      </c>
      <c r="P70" s="5">
        <f t="shared" si="45"/>
        <v>0.42640370977587305</v>
      </c>
      <c r="Q70" s="5">
        <v>10.865500000000001</v>
      </c>
      <c r="R70" s="5">
        <v>22.053999999999998</v>
      </c>
      <c r="S70" s="5">
        <f t="shared" si="46"/>
        <v>0.31308439490904688</v>
      </c>
      <c r="T70" s="5">
        <f t="shared" si="47"/>
        <v>0.33358139422320643</v>
      </c>
      <c r="U70" s="5">
        <v>11.169600000000001</v>
      </c>
      <c r="V70" s="5">
        <v>41.368000000000002</v>
      </c>
      <c r="W70" s="5">
        <f t="shared" si="48"/>
        <v>0.40605948239194689</v>
      </c>
      <c r="X70" s="5">
        <f t="shared" si="49"/>
        <v>0.64505163625250084</v>
      </c>
      <c r="Y70" s="5">
        <v>11.169600000000001</v>
      </c>
      <c r="Z70" s="5">
        <v>16.7882</v>
      </c>
      <c r="AA70" s="5">
        <f t="shared" si="50"/>
        <v>0.42138144119877319</v>
      </c>
      <c r="AB70" s="5">
        <f t="shared" si="51"/>
        <v>0.30386762331578837</v>
      </c>
      <c r="AC70" s="5">
        <v>15.4277</v>
      </c>
      <c r="AD70" s="5">
        <v>20.829899999999999</v>
      </c>
      <c r="AE70" s="5">
        <f t="shared" si="52"/>
        <v>0.468532572879369</v>
      </c>
      <c r="AF70" s="5">
        <f t="shared" si="53"/>
        <v>0.36346964237416785</v>
      </c>
      <c r="AG70" s="5">
        <v>15.4277</v>
      </c>
      <c r="AH70" s="5">
        <v>38.074100000000001</v>
      </c>
      <c r="AI70" s="5">
        <f t="shared" si="54"/>
        <v>0.41358132253161295</v>
      </c>
      <c r="AJ70" s="5">
        <f t="shared" si="55"/>
        <v>0.64967434463671125</v>
      </c>
      <c r="AK70" s="5">
        <v>12.082100000000001</v>
      </c>
      <c r="AL70" s="5">
        <v>16.846900000000002</v>
      </c>
      <c r="AM70" s="5">
        <f t="shared" si="56"/>
        <v>0.41875110474929561</v>
      </c>
      <c r="AN70" s="5">
        <f t="shared" si="57"/>
        <v>0.24283819819819821</v>
      </c>
      <c r="AO70" s="5">
        <v>12.082100000000001</v>
      </c>
      <c r="AP70" s="5">
        <v>19.9724</v>
      </c>
      <c r="AQ70" s="5">
        <f t="shared" si="58"/>
        <v>0.47517747232218355</v>
      </c>
      <c r="AR70" s="5">
        <f t="shared" si="59"/>
        <v>0.43666399933535355</v>
      </c>
    </row>
    <row r="71" spans="1:44" ht="20" customHeight="1" x14ac:dyDescent="0.15">
      <c r="A71" s="25">
        <v>11.027699999999999</v>
      </c>
      <c r="B71" s="4">
        <v>24.491700000000002</v>
      </c>
      <c r="C71" s="5">
        <f t="shared" si="38"/>
        <v>0.38636475114041663</v>
      </c>
      <c r="D71" s="5">
        <f t="shared" si="39"/>
        <v>0.27518764044943822</v>
      </c>
      <c r="E71" s="5">
        <v>11.027699999999999</v>
      </c>
      <c r="F71" s="5">
        <v>20.3796</v>
      </c>
      <c r="G71" s="5">
        <f t="shared" si="40"/>
        <v>0.35233281468157229</v>
      </c>
      <c r="H71" s="5">
        <f t="shared" si="41"/>
        <v>0.29254134129536058</v>
      </c>
      <c r="I71" s="5">
        <v>11.027699999999999</v>
      </c>
      <c r="J71" s="5">
        <v>27.1191</v>
      </c>
      <c r="K71" s="5">
        <f t="shared" si="42"/>
        <v>0.36956594592420805</v>
      </c>
      <c r="L71" s="5">
        <f t="shared" si="43"/>
        <v>0.52527383131409977</v>
      </c>
      <c r="M71" s="5">
        <v>11.027699999999999</v>
      </c>
      <c r="N71" s="5">
        <v>31.831499999999998</v>
      </c>
      <c r="O71" s="5">
        <f t="shared" si="44"/>
        <v>0.24548769411597093</v>
      </c>
      <c r="P71" s="5">
        <f t="shared" si="45"/>
        <v>0.50864804747797243</v>
      </c>
      <c r="Q71" s="5">
        <v>11.027699999999999</v>
      </c>
      <c r="R71" s="5">
        <v>21.930199999999999</v>
      </c>
      <c r="S71" s="5">
        <f t="shared" si="46"/>
        <v>0.31775811345437355</v>
      </c>
      <c r="T71" s="5">
        <f t="shared" si="47"/>
        <v>0.33170883701794512</v>
      </c>
      <c r="U71" s="5">
        <v>11.336399999999999</v>
      </c>
      <c r="V71" s="5">
        <v>40.612000000000002</v>
      </c>
      <c r="W71" s="5">
        <f t="shared" si="48"/>
        <v>0.41212332726221762</v>
      </c>
      <c r="X71" s="5">
        <f t="shared" si="49"/>
        <v>0.63326332071858837</v>
      </c>
      <c r="Y71" s="5">
        <v>11.336399999999999</v>
      </c>
      <c r="Z71" s="5">
        <v>18.1951</v>
      </c>
      <c r="AA71" s="5">
        <f t="shared" si="50"/>
        <v>0.42767409486514929</v>
      </c>
      <c r="AB71" s="5">
        <f t="shared" si="51"/>
        <v>0.32933261415715209</v>
      </c>
      <c r="AC71" s="5">
        <v>15.6579</v>
      </c>
      <c r="AD71" s="5">
        <v>25.562799999999999</v>
      </c>
      <c r="AE71" s="5">
        <f t="shared" si="52"/>
        <v>0.47552364726355012</v>
      </c>
      <c r="AF71" s="5">
        <f t="shared" si="53"/>
        <v>0.44605599518396044</v>
      </c>
      <c r="AG71" s="5">
        <v>15.6579</v>
      </c>
      <c r="AH71" s="5">
        <v>39.716000000000001</v>
      </c>
      <c r="AI71" s="5">
        <f t="shared" si="54"/>
        <v>0.41975245759690316</v>
      </c>
      <c r="AJ71" s="5">
        <f t="shared" si="55"/>
        <v>0.67769077329711336</v>
      </c>
      <c r="AK71" s="5">
        <v>12.2624</v>
      </c>
      <c r="AL71" s="5">
        <v>13.7</v>
      </c>
      <c r="AM71" s="5">
        <f t="shared" si="56"/>
        <v>0.42500008664700356</v>
      </c>
      <c r="AN71" s="5">
        <f t="shared" si="57"/>
        <v>0.19747747747747746</v>
      </c>
      <c r="AO71" s="5">
        <v>12.2624</v>
      </c>
      <c r="AP71" s="5">
        <v>21.1265</v>
      </c>
      <c r="AQ71" s="5">
        <f t="shared" si="58"/>
        <v>0.48226849940023203</v>
      </c>
      <c r="AR71" s="5">
        <f t="shared" si="59"/>
        <v>0.46189651629039807</v>
      </c>
    </row>
    <row r="72" spans="1:44" ht="20" customHeight="1" x14ac:dyDescent="0.15">
      <c r="A72" s="25">
        <v>11.1898</v>
      </c>
      <c r="B72" s="4">
        <v>28.300599999999999</v>
      </c>
      <c r="C72" s="5">
        <f t="shared" si="38"/>
        <v>0.3920440610744792</v>
      </c>
      <c r="D72" s="5">
        <f t="shared" si="39"/>
        <v>0.31798426966292132</v>
      </c>
      <c r="E72" s="5">
        <v>11.1898</v>
      </c>
      <c r="F72" s="5">
        <v>25.269400000000001</v>
      </c>
      <c r="G72" s="5">
        <f t="shared" si="40"/>
        <v>0.35751187733832601</v>
      </c>
      <c r="H72" s="5">
        <f t="shared" si="41"/>
        <v>0.36273254478640332</v>
      </c>
      <c r="I72" s="5">
        <v>11.1898</v>
      </c>
      <c r="J72" s="5">
        <v>19.5</v>
      </c>
      <c r="K72" s="5">
        <f t="shared" si="42"/>
        <v>0.37499832437432135</v>
      </c>
      <c r="L72" s="5">
        <f t="shared" si="43"/>
        <v>0.37769836427554548</v>
      </c>
      <c r="M72" s="5">
        <v>11.1898</v>
      </c>
      <c r="N72" s="5">
        <v>28.875900000000001</v>
      </c>
      <c r="O72" s="5">
        <f t="shared" si="44"/>
        <v>0.24909620316284373</v>
      </c>
      <c r="P72" s="5">
        <f t="shared" si="45"/>
        <v>0.46141935360159542</v>
      </c>
      <c r="Q72" s="5">
        <v>11.1898</v>
      </c>
      <c r="R72" s="5">
        <v>24.0672</v>
      </c>
      <c r="S72" s="5">
        <f t="shared" si="46"/>
        <v>0.32242895054560333</v>
      </c>
      <c r="T72" s="5">
        <f t="shared" si="47"/>
        <v>0.36403238102152691</v>
      </c>
      <c r="U72" s="5">
        <v>11.5031</v>
      </c>
      <c r="V72" s="5">
        <v>40.732199999999999</v>
      </c>
      <c r="W72" s="5">
        <f t="shared" si="48"/>
        <v>0.4181835367338852</v>
      </c>
      <c r="X72" s="5">
        <f t="shared" si="49"/>
        <v>0.63513760051644053</v>
      </c>
      <c r="Y72" s="5">
        <v>11.5031</v>
      </c>
      <c r="Z72" s="5">
        <v>20.217500000000001</v>
      </c>
      <c r="AA72" s="5">
        <f t="shared" si="50"/>
        <v>0.43396297595738498</v>
      </c>
      <c r="AB72" s="5">
        <f t="shared" si="51"/>
        <v>0.36593819911526854</v>
      </c>
      <c r="AC72" s="5">
        <v>15.888199999999999</v>
      </c>
      <c r="AD72" s="5">
        <v>19.078299999999999</v>
      </c>
      <c r="AE72" s="5">
        <f t="shared" si="52"/>
        <v>0.48251775860445761</v>
      </c>
      <c r="AF72" s="5">
        <f t="shared" si="53"/>
        <v>0.3329052409328459</v>
      </c>
      <c r="AG72" s="5">
        <v>15.888199999999999</v>
      </c>
      <c r="AH72" s="5">
        <v>28.036999999999999</v>
      </c>
      <c r="AI72" s="5">
        <f t="shared" si="54"/>
        <v>0.42592627343329031</v>
      </c>
      <c r="AJ72" s="5">
        <f t="shared" si="55"/>
        <v>0.4784070956524113</v>
      </c>
      <c r="AK72" s="5">
        <v>12.4427</v>
      </c>
      <c r="AL72" s="5">
        <v>11.3969</v>
      </c>
      <c r="AM72" s="5">
        <f t="shared" si="56"/>
        <v>0.43124906854471162</v>
      </c>
      <c r="AN72" s="5">
        <f t="shared" si="57"/>
        <v>0.16427963963963965</v>
      </c>
      <c r="AO72" s="5">
        <v>12.4427</v>
      </c>
      <c r="AP72" s="5">
        <v>17.4237</v>
      </c>
      <c r="AQ72" s="5">
        <f t="shared" si="58"/>
        <v>0.48935952647828052</v>
      </c>
      <c r="AR72" s="5">
        <f t="shared" si="59"/>
        <v>0.38094082459891648</v>
      </c>
    </row>
    <row r="73" spans="1:44" ht="20" customHeight="1" x14ac:dyDescent="0.15">
      <c r="A73" s="25">
        <v>11.352</v>
      </c>
      <c r="B73" s="4">
        <v>22.7562</v>
      </c>
      <c r="C73" s="5">
        <f t="shared" si="38"/>
        <v>0.39772687459270833</v>
      </c>
      <c r="D73" s="5">
        <f t="shared" si="39"/>
        <v>0.2556876404494382</v>
      </c>
      <c r="E73" s="5">
        <v>11.352</v>
      </c>
      <c r="F73" s="5">
        <v>24.221499999999999</v>
      </c>
      <c r="G73" s="5">
        <f t="shared" si="40"/>
        <v>0.36269413497512709</v>
      </c>
      <c r="H73" s="5">
        <f t="shared" si="41"/>
        <v>0.34769034221405604</v>
      </c>
      <c r="I73" s="5">
        <v>11.352</v>
      </c>
      <c r="J73" s="5">
        <v>21.444199999999999</v>
      </c>
      <c r="K73" s="5">
        <f t="shared" si="42"/>
        <v>0.38043405407579189</v>
      </c>
      <c r="L73" s="5">
        <f t="shared" si="43"/>
        <v>0.41535585965116162</v>
      </c>
      <c r="M73" s="5">
        <v>11.352</v>
      </c>
      <c r="N73" s="5">
        <v>27.192799999999998</v>
      </c>
      <c r="O73" s="5">
        <f t="shared" si="44"/>
        <v>0.25270693831030061</v>
      </c>
      <c r="P73" s="5">
        <f t="shared" si="45"/>
        <v>0.43452443728567641</v>
      </c>
      <c r="Q73" s="5">
        <v>11.352</v>
      </c>
      <c r="R73" s="5">
        <v>20.355499999999999</v>
      </c>
      <c r="S73" s="5">
        <f t="shared" si="46"/>
        <v>0.32710266909093005</v>
      </c>
      <c r="T73" s="5">
        <f t="shared" si="47"/>
        <v>0.30789045389092584</v>
      </c>
      <c r="U73" s="5">
        <v>11.6698</v>
      </c>
      <c r="V73" s="5">
        <v>32.289299999999997</v>
      </c>
      <c r="W73" s="5">
        <f t="shared" si="48"/>
        <v>0.42424374620555272</v>
      </c>
      <c r="X73" s="5">
        <f t="shared" si="49"/>
        <v>0.50348737667878241</v>
      </c>
      <c r="Y73" s="5">
        <v>11.6698</v>
      </c>
      <c r="Z73" s="5">
        <v>14.269</v>
      </c>
      <c r="AA73" s="5">
        <f t="shared" si="50"/>
        <v>0.44025185704962067</v>
      </c>
      <c r="AB73" s="5">
        <f t="shared" si="51"/>
        <v>0.2582699227488941</v>
      </c>
      <c r="AC73" s="5">
        <v>16.118500000000001</v>
      </c>
      <c r="AD73" s="5">
        <v>15.7621</v>
      </c>
      <c r="AE73" s="5">
        <f t="shared" si="52"/>
        <v>0.48951186994536516</v>
      </c>
      <c r="AF73" s="5">
        <f t="shared" si="53"/>
        <v>0.27503947930935202</v>
      </c>
      <c r="AG73" s="5">
        <v>16.118500000000001</v>
      </c>
      <c r="AH73" s="5">
        <v>33.913600000000002</v>
      </c>
      <c r="AI73" s="5">
        <f t="shared" si="54"/>
        <v>0.43210008926967752</v>
      </c>
      <c r="AJ73" s="5">
        <f t="shared" si="55"/>
        <v>0.57868198734235532</v>
      </c>
      <c r="AK73" s="5">
        <v>12.623100000000001</v>
      </c>
      <c r="AL73" s="5">
        <v>10.125</v>
      </c>
      <c r="AM73" s="5">
        <f t="shared" si="56"/>
        <v>0.43750151632256257</v>
      </c>
      <c r="AN73" s="5">
        <f t="shared" si="57"/>
        <v>0.14594594594594595</v>
      </c>
      <c r="AO73" s="5">
        <v>12.623100000000001</v>
      </c>
      <c r="AP73" s="5">
        <v>17.545999999999999</v>
      </c>
      <c r="AQ73" s="5">
        <f t="shared" si="58"/>
        <v>0.49645448646097579</v>
      </c>
      <c r="AR73" s="5">
        <f t="shared" si="59"/>
        <v>0.38361471492350008</v>
      </c>
    </row>
    <row r="74" spans="1:44" ht="20" customHeight="1" x14ac:dyDescent="0.15">
      <c r="A74" s="25">
        <v>11.514200000000001</v>
      </c>
      <c r="B74" s="4">
        <v>24.327000000000002</v>
      </c>
      <c r="C74" s="5">
        <f t="shared" si="38"/>
        <v>0.40340968811093747</v>
      </c>
      <c r="D74" s="5">
        <f t="shared" si="39"/>
        <v>0.27333707865168544</v>
      </c>
      <c r="E74" s="5">
        <v>11.514200000000001</v>
      </c>
      <c r="F74" s="5">
        <v>22.217400000000001</v>
      </c>
      <c r="G74" s="5">
        <f t="shared" si="40"/>
        <v>0.36787639261192817</v>
      </c>
      <c r="H74" s="5">
        <f t="shared" si="41"/>
        <v>0.31892225539733582</v>
      </c>
      <c r="I74" s="5">
        <v>11.514200000000001</v>
      </c>
      <c r="J74" s="5">
        <v>23.224499999999999</v>
      </c>
      <c r="K74" s="5">
        <f t="shared" si="42"/>
        <v>0.38586978377726244</v>
      </c>
      <c r="L74" s="5">
        <f t="shared" si="43"/>
        <v>0.44983875185217465</v>
      </c>
      <c r="M74" s="5">
        <v>11.514200000000001</v>
      </c>
      <c r="N74" s="5">
        <v>29.154800000000002</v>
      </c>
      <c r="O74" s="5">
        <f t="shared" si="44"/>
        <v>0.25631767345775752</v>
      </c>
      <c r="P74" s="5">
        <f t="shared" si="45"/>
        <v>0.46587600630227266</v>
      </c>
      <c r="Q74" s="5">
        <v>11.514200000000001</v>
      </c>
      <c r="R74" s="5">
        <v>19.803699999999999</v>
      </c>
      <c r="S74" s="5">
        <f t="shared" si="46"/>
        <v>0.33177638763625678</v>
      </c>
      <c r="T74" s="5">
        <f t="shared" si="47"/>
        <v>0.29954411248653817</v>
      </c>
      <c r="U74" s="5">
        <v>11.836499999999999</v>
      </c>
      <c r="V74" s="5">
        <v>30.946100000000001</v>
      </c>
      <c r="W74" s="5">
        <f t="shared" si="48"/>
        <v>0.43030395567722018</v>
      </c>
      <c r="X74" s="5">
        <f t="shared" si="49"/>
        <v>0.48254284569313272</v>
      </c>
      <c r="Y74" s="5">
        <v>11.836499999999999</v>
      </c>
      <c r="Z74" s="5">
        <v>15.822800000000001</v>
      </c>
      <c r="AA74" s="5">
        <f t="shared" si="50"/>
        <v>0.4465407381418563</v>
      </c>
      <c r="AB74" s="5">
        <f t="shared" si="51"/>
        <v>0.28639381411950393</v>
      </c>
      <c r="AC74" s="5">
        <v>16.348700000000001</v>
      </c>
      <c r="AD74" s="5">
        <v>20.549399999999999</v>
      </c>
      <c r="AE74" s="5">
        <f t="shared" si="52"/>
        <v>0.49650294432954623</v>
      </c>
      <c r="AF74" s="5">
        <f t="shared" si="53"/>
        <v>0.35857508048544279</v>
      </c>
      <c r="AG74" s="5">
        <v>16.348700000000001</v>
      </c>
      <c r="AH74" s="5">
        <v>29.975300000000001</v>
      </c>
      <c r="AI74" s="5">
        <f t="shared" si="54"/>
        <v>0.43827122433496774</v>
      </c>
      <c r="AJ74" s="5">
        <f t="shared" si="55"/>
        <v>0.5114811218857126</v>
      </c>
      <c r="AK74" s="5">
        <v>12.8034</v>
      </c>
      <c r="AL74" s="5">
        <v>10.3125</v>
      </c>
      <c r="AM74" s="5">
        <f t="shared" si="56"/>
        <v>0.44375049822027057</v>
      </c>
      <c r="AN74" s="5">
        <f t="shared" si="57"/>
        <v>0.14864864864864866</v>
      </c>
      <c r="AO74" s="5">
        <v>12.8034</v>
      </c>
      <c r="AP74" s="5">
        <v>20.322399999999998</v>
      </c>
      <c r="AQ74" s="5">
        <f t="shared" si="58"/>
        <v>0.50354551353902421</v>
      </c>
      <c r="AR74" s="5">
        <f t="shared" si="59"/>
        <v>0.4443161793321177</v>
      </c>
    </row>
    <row r="75" spans="1:44" ht="20" customHeight="1" x14ac:dyDescent="0.15">
      <c r="A75" s="25">
        <v>11.676399999999999</v>
      </c>
      <c r="B75" s="4">
        <v>26.611599999999999</v>
      </c>
      <c r="C75" s="5">
        <f t="shared" si="38"/>
        <v>0.4090925016291666</v>
      </c>
      <c r="D75" s="5">
        <f t="shared" si="39"/>
        <v>0.2990067415730337</v>
      </c>
      <c r="E75" s="5">
        <v>11.676399999999999</v>
      </c>
      <c r="F75" s="5">
        <v>18.222799999999999</v>
      </c>
      <c r="G75" s="5">
        <f t="shared" si="40"/>
        <v>0.3730586502487292</v>
      </c>
      <c r="H75" s="5">
        <f t="shared" si="41"/>
        <v>0.26158130454754247</v>
      </c>
      <c r="I75" s="5">
        <v>11.676399999999999</v>
      </c>
      <c r="J75" s="5">
        <v>23.289200000000001</v>
      </c>
      <c r="K75" s="5">
        <f t="shared" si="42"/>
        <v>0.39130551347873294</v>
      </c>
      <c r="L75" s="5">
        <f t="shared" si="43"/>
        <v>0.45109193565569405</v>
      </c>
      <c r="M75" s="5">
        <v>11.676399999999999</v>
      </c>
      <c r="N75" s="5">
        <v>25.8065</v>
      </c>
      <c r="O75" s="5">
        <f t="shared" si="44"/>
        <v>0.25992840860521443</v>
      </c>
      <c r="P75" s="5">
        <f t="shared" si="45"/>
        <v>0.4123722048046839</v>
      </c>
      <c r="Q75" s="5">
        <v>11.676399999999999</v>
      </c>
      <c r="R75" s="5">
        <v>20.2805</v>
      </c>
      <c r="S75" s="5">
        <f t="shared" si="46"/>
        <v>0.33645010618158344</v>
      </c>
      <c r="T75" s="5">
        <f t="shared" si="47"/>
        <v>0.30675602908967708</v>
      </c>
      <c r="U75" s="5">
        <v>12.0032</v>
      </c>
      <c r="V75" s="5">
        <v>32.871699999999997</v>
      </c>
      <c r="W75" s="5">
        <f t="shared" si="48"/>
        <v>0.43636416514888771</v>
      </c>
      <c r="X75" s="5">
        <f t="shared" si="49"/>
        <v>0.5125687456826854</v>
      </c>
      <c r="Y75" s="5">
        <v>12.0032</v>
      </c>
      <c r="Z75" s="5">
        <v>18.232099999999999</v>
      </c>
      <c r="AA75" s="5">
        <f t="shared" si="50"/>
        <v>0.45282961923409198</v>
      </c>
      <c r="AB75" s="5">
        <f t="shared" si="51"/>
        <v>0.33000231680917458</v>
      </c>
      <c r="AC75" s="5">
        <v>16.579000000000001</v>
      </c>
      <c r="AD75" s="5">
        <v>21.341699999999999</v>
      </c>
      <c r="AE75" s="5">
        <f t="shared" si="52"/>
        <v>0.50349705567045377</v>
      </c>
      <c r="AF75" s="5">
        <f t="shared" si="53"/>
        <v>0.37240025476151006</v>
      </c>
      <c r="AG75" s="5">
        <v>16.579000000000001</v>
      </c>
      <c r="AH75" s="5">
        <v>39.666699999999999</v>
      </c>
      <c r="AI75" s="5">
        <f t="shared" si="54"/>
        <v>0.44444504017135489</v>
      </c>
      <c r="AJ75" s="5">
        <f t="shared" si="55"/>
        <v>0.67684954671025799</v>
      </c>
      <c r="AK75" s="5">
        <v>12.983700000000001</v>
      </c>
      <c r="AL75" s="5">
        <v>11.8</v>
      </c>
      <c r="AM75" s="5">
        <f t="shared" si="56"/>
        <v>0.44999948011797858</v>
      </c>
      <c r="AN75" s="5">
        <f t="shared" si="57"/>
        <v>0.1700900900900901</v>
      </c>
      <c r="AO75" s="5">
        <v>12.983700000000001</v>
      </c>
      <c r="AP75" s="5">
        <v>21.096399999999999</v>
      </c>
      <c r="AQ75" s="5">
        <f t="shared" si="58"/>
        <v>0.51063654061707275</v>
      </c>
      <c r="AR75" s="5">
        <f t="shared" si="59"/>
        <v>0.46123842881067634</v>
      </c>
    </row>
    <row r="76" spans="1:44" ht="20" customHeight="1" x14ac:dyDescent="0.15">
      <c r="A76" s="25">
        <v>11.8385</v>
      </c>
      <c r="B76" s="4">
        <v>26.623999999999999</v>
      </c>
      <c r="C76" s="5">
        <f t="shared" si="38"/>
        <v>0.41477181156322918</v>
      </c>
      <c r="D76" s="5">
        <f t="shared" si="39"/>
        <v>0.2991460674157303</v>
      </c>
      <c r="E76" s="5">
        <v>11.8385</v>
      </c>
      <c r="F76" s="5">
        <v>18.527699999999999</v>
      </c>
      <c r="G76" s="5">
        <f t="shared" si="40"/>
        <v>0.37823771290548291</v>
      </c>
      <c r="H76" s="5">
        <f t="shared" si="41"/>
        <v>0.26595802710151584</v>
      </c>
      <c r="I76" s="5">
        <v>11.8385</v>
      </c>
      <c r="J76" s="5">
        <v>18.627099999999999</v>
      </c>
      <c r="K76" s="5">
        <f t="shared" si="42"/>
        <v>0.39673789192884623</v>
      </c>
      <c r="L76" s="5">
        <f t="shared" si="43"/>
        <v>0.36079103595882117</v>
      </c>
      <c r="M76" s="5">
        <v>11.8385</v>
      </c>
      <c r="N76" s="5">
        <v>24.743200000000002</v>
      </c>
      <c r="O76" s="5">
        <f t="shared" si="44"/>
        <v>0.2635369176520872</v>
      </c>
      <c r="P76" s="5">
        <f t="shared" si="45"/>
        <v>0.39538131625455819</v>
      </c>
      <c r="Q76" s="5">
        <v>11.8385</v>
      </c>
      <c r="R76" s="5">
        <v>23.139500000000002</v>
      </c>
      <c r="S76" s="5">
        <f t="shared" si="46"/>
        <v>0.34112094327281317</v>
      </c>
      <c r="T76" s="5">
        <f t="shared" si="47"/>
        <v>0.3500003025132804</v>
      </c>
      <c r="U76" s="5">
        <v>12.1699</v>
      </c>
      <c r="V76" s="5">
        <v>34.089399999999998</v>
      </c>
      <c r="W76" s="5">
        <f t="shared" si="48"/>
        <v>0.44242437462055528</v>
      </c>
      <c r="X76" s="5">
        <f t="shared" si="49"/>
        <v>0.53155635391766576</v>
      </c>
      <c r="Y76" s="5">
        <v>12.1699</v>
      </c>
      <c r="Z76" s="5">
        <v>12.517099999999999</v>
      </c>
      <c r="AA76" s="5">
        <f t="shared" si="50"/>
        <v>0.45911850032632767</v>
      </c>
      <c r="AB76" s="5">
        <f t="shared" si="51"/>
        <v>0.22656040717921244</v>
      </c>
      <c r="AC76" s="5">
        <v>16.8093</v>
      </c>
      <c r="AD76" s="5">
        <v>19.433499999999999</v>
      </c>
      <c r="AE76" s="5">
        <f t="shared" si="52"/>
        <v>0.51049116701136121</v>
      </c>
      <c r="AF76" s="5">
        <f t="shared" si="53"/>
        <v>0.33910327438338111</v>
      </c>
      <c r="AG76" s="5">
        <v>16.8093</v>
      </c>
      <c r="AH76" s="5">
        <v>38.604900000000001</v>
      </c>
      <c r="AI76" s="5">
        <f t="shared" si="54"/>
        <v>0.45061885600774204</v>
      </c>
      <c r="AJ76" s="5">
        <f t="shared" si="55"/>
        <v>0.65873160776658612</v>
      </c>
      <c r="AK76" s="5">
        <v>13.164099999999999</v>
      </c>
      <c r="AL76" s="5">
        <v>12.0656</v>
      </c>
      <c r="AM76" s="5">
        <f t="shared" si="56"/>
        <v>0.45625192789582952</v>
      </c>
      <c r="AN76" s="5">
        <f t="shared" si="57"/>
        <v>0.17391855855855856</v>
      </c>
      <c r="AO76" s="5">
        <v>13.164099999999999</v>
      </c>
      <c r="AP76" s="5">
        <v>25.9041</v>
      </c>
      <c r="AQ76" s="5">
        <f t="shared" si="58"/>
        <v>0.51773150059976791</v>
      </c>
      <c r="AR76" s="5">
        <f t="shared" si="59"/>
        <v>0.56635095958337156</v>
      </c>
    </row>
    <row r="77" spans="1:44" ht="20" customHeight="1" x14ac:dyDescent="0.15">
      <c r="A77" s="25">
        <v>12.0007</v>
      </c>
      <c r="B77" s="4">
        <v>30.686</v>
      </c>
      <c r="C77" s="5">
        <f t="shared" si="38"/>
        <v>0.42045462508145831</v>
      </c>
      <c r="D77" s="5">
        <f t="shared" si="39"/>
        <v>0.34478651685393258</v>
      </c>
      <c r="E77" s="5">
        <v>12.0007</v>
      </c>
      <c r="F77" s="5">
        <v>22.267800000000001</v>
      </c>
      <c r="G77" s="5">
        <f t="shared" si="40"/>
        <v>0.38341997054228399</v>
      </c>
      <c r="H77" s="5">
        <f t="shared" si="41"/>
        <v>0.31964572806614611</v>
      </c>
      <c r="I77" s="5">
        <v>12.0007</v>
      </c>
      <c r="J77" s="5">
        <v>19.5718</v>
      </c>
      <c r="K77" s="5">
        <f t="shared" si="42"/>
        <v>0.40217362163031678</v>
      </c>
      <c r="L77" s="5">
        <f t="shared" si="43"/>
        <v>0.37908906902195488</v>
      </c>
      <c r="M77" s="5">
        <v>12.0007</v>
      </c>
      <c r="N77" s="5">
        <v>25.021699999999999</v>
      </c>
      <c r="O77" s="5">
        <f t="shared" si="44"/>
        <v>0.26714765279954411</v>
      </c>
      <c r="P77" s="5">
        <f t="shared" si="45"/>
        <v>0.39983157719804541</v>
      </c>
      <c r="Q77" s="5">
        <v>12.0007</v>
      </c>
      <c r="R77" s="5">
        <v>20.432700000000001</v>
      </c>
      <c r="S77" s="5">
        <f t="shared" si="46"/>
        <v>0.34579466181813989</v>
      </c>
      <c r="T77" s="5">
        <f t="shared" si="47"/>
        <v>0.30905815515301127</v>
      </c>
      <c r="U77" s="5">
        <v>12.336600000000001</v>
      </c>
      <c r="V77" s="5">
        <v>36.4467</v>
      </c>
      <c r="W77" s="5">
        <f t="shared" si="48"/>
        <v>0.4484845840922228</v>
      </c>
      <c r="X77" s="5">
        <f t="shared" si="49"/>
        <v>0.56831375630932168</v>
      </c>
      <c r="Y77" s="5">
        <v>12.336600000000001</v>
      </c>
      <c r="Z77" s="5">
        <v>11.8384</v>
      </c>
      <c r="AA77" s="5">
        <f t="shared" si="50"/>
        <v>0.46540738141856336</v>
      </c>
      <c r="AB77" s="5">
        <f t="shared" si="51"/>
        <v>0.21427588853251861</v>
      </c>
      <c r="AC77" s="5">
        <v>17.0395</v>
      </c>
      <c r="AD77" s="5">
        <v>15.1189</v>
      </c>
      <c r="AE77" s="5">
        <f t="shared" si="52"/>
        <v>0.51748224139554233</v>
      </c>
      <c r="AF77" s="5">
        <f t="shared" si="53"/>
        <v>0.26381601333135574</v>
      </c>
      <c r="AG77" s="5">
        <v>17.0395</v>
      </c>
      <c r="AH77" s="5">
        <v>27.345700000000001</v>
      </c>
      <c r="AI77" s="5">
        <f t="shared" si="54"/>
        <v>0.45678999107303225</v>
      </c>
      <c r="AJ77" s="5">
        <f t="shared" si="55"/>
        <v>0.46661115367486339</v>
      </c>
      <c r="AK77" s="5">
        <v>13.3444</v>
      </c>
      <c r="AL77" s="5">
        <v>12.137499999999999</v>
      </c>
      <c r="AM77" s="5">
        <f t="shared" si="56"/>
        <v>0.46250090979353753</v>
      </c>
      <c r="AN77" s="5">
        <f t="shared" si="57"/>
        <v>0.17495495495495494</v>
      </c>
      <c r="AO77" s="5">
        <v>13.3444</v>
      </c>
      <c r="AP77" s="5">
        <v>33.002899999999997</v>
      </c>
      <c r="AQ77" s="5">
        <f t="shared" si="58"/>
        <v>0.52482252767781645</v>
      </c>
      <c r="AR77" s="5">
        <f t="shared" si="59"/>
        <v>0.72155466061488538</v>
      </c>
    </row>
    <row r="78" spans="1:44" ht="20" customHeight="1" x14ac:dyDescent="0.15">
      <c r="A78" s="25">
        <v>12.1629</v>
      </c>
      <c r="B78" s="4">
        <v>28.246400000000001</v>
      </c>
      <c r="C78" s="5">
        <f t="shared" si="38"/>
        <v>0.4261374385996875</v>
      </c>
      <c r="D78" s="5">
        <f t="shared" si="39"/>
        <v>0.3173752808988764</v>
      </c>
      <c r="E78" s="5">
        <v>12.1629</v>
      </c>
      <c r="F78" s="5">
        <v>23.016300000000001</v>
      </c>
      <c r="G78" s="5">
        <f t="shared" si="40"/>
        <v>0.38860222817908507</v>
      </c>
      <c r="H78" s="5">
        <f t="shared" si="41"/>
        <v>0.33039015847496556</v>
      </c>
      <c r="I78" s="5">
        <v>12.1629</v>
      </c>
      <c r="J78" s="5">
        <v>20.2075</v>
      </c>
      <c r="K78" s="5">
        <f t="shared" si="42"/>
        <v>0.40760935133178727</v>
      </c>
      <c r="L78" s="5">
        <f t="shared" si="43"/>
        <v>0.39140203569733767</v>
      </c>
      <c r="M78" s="5">
        <v>12.1629</v>
      </c>
      <c r="N78" s="5">
        <v>25.223700000000001</v>
      </c>
      <c r="O78" s="5">
        <f t="shared" si="44"/>
        <v>0.27075838794700102</v>
      </c>
      <c r="P78" s="5">
        <f t="shared" si="45"/>
        <v>0.403059414578959</v>
      </c>
      <c r="Q78" s="5">
        <v>12.1629</v>
      </c>
      <c r="R78" s="5">
        <v>16.408100000000001</v>
      </c>
      <c r="S78" s="5">
        <f t="shared" si="46"/>
        <v>0.35046838036346661</v>
      </c>
      <c r="T78" s="5">
        <f t="shared" si="47"/>
        <v>0.24818340775160033</v>
      </c>
      <c r="U78" s="5">
        <v>12.503299999999999</v>
      </c>
      <c r="V78" s="5">
        <v>35.545499999999997</v>
      </c>
      <c r="W78" s="5">
        <f t="shared" si="48"/>
        <v>0.45454479356389027</v>
      </c>
      <c r="X78" s="5">
        <f t="shared" si="49"/>
        <v>0.55426133572841962</v>
      </c>
      <c r="Y78" s="5">
        <v>12.503299999999999</v>
      </c>
      <c r="Z78" s="5">
        <v>11.4162</v>
      </c>
      <c r="AA78" s="5">
        <f t="shared" si="50"/>
        <v>0.47169626251079894</v>
      </c>
      <c r="AB78" s="5">
        <f t="shared" si="51"/>
        <v>0.20663403827079158</v>
      </c>
      <c r="AC78" s="5">
        <v>17.2698</v>
      </c>
      <c r="AD78" s="5">
        <v>18.502700000000001</v>
      </c>
      <c r="AE78" s="5">
        <f t="shared" si="52"/>
        <v>0.52447635273644988</v>
      </c>
      <c r="AF78" s="5">
        <f t="shared" si="53"/>
        <v>0.32286135564532314</v>
      </c>
      <c r="AG78" s="5">
        <v>17.2698</v>
      </c>
      <c r="AH78" s="5">
        <v>30.6296</v>
      </c>
      <c r="AI78" s="5">
        <f t="shared" si="54"/>
        <v>0.46296380690941941</v>
      </c>
      <c r="AJ78" s="5">
        <f t="shared" si="55"/>
        <v>0.52264571733762877</v>
      </c>
      <c r="AK78" s="5">
        <v>13.524699999999999</v>
      </c>
      <c r="AL78" s="5">
        <v>20.875</v>
      </c>
      <c r="AM78" s="5">
        <f t="shared" si="56"/>
        <v>0.46874989169124553</v>
      </c>
      <c r="AN78" s="5">
        <f t="shared" si="57"/>
        <v>0.30090090090090088</v>
      </c>
      <c r="AO78" s="5">
        <v>13.524699999999999</v>
      </c>
      <c r="AP78" s="5">
        <v>19.995899999999999</v>
      </c>
      <c r="AQ78" s="5">
        <f t="shared" si="58"/>
        <v>0.53191355475586488</v>
      </c>
      <c r="AR78" s="5">
        <f t="shared" si="59"/>
        <v>0.43717778856370765</v>
      </c>
    </row>
    <row r="79" spans="1:44" ht="20" customHeight="1" x14ac:dyDescent="0.15">
      <c r="A79" s="25">
        <v>12.324999999999999</v>
      </c>
      <c r="B79" s="4">
        <v>29.6736</v>
      </c>
      <c r="C79" s="5">
        <f t="shared" si="38"/>
        <v>0.43181674853374996</v>
      </c>
      <c r="D79" s="5">
        <f t="shared" si="39"/>
        <v>0.33341123595505617</v>
      </c>
      <c r="E79" s="5">
        <v>12.324999999999999</v>
      </c>
      <c r="F79" s="5">
        <v>28.796800000000001</v>
      </c>
      <c r="G79" s="5">
        <f t="shared" si="40"/>
        <v>0.39378129083583874</v>
      </c>
      <c r="H79" s="5">
        <f t="shared" si="41"/>
        <v>0.41336701883325677</v>
      </c>
      <c r="I79" s="5">
        <v>12.324999999999999</v>
      </c>
      <c r="J79" s="5">
        <v>19.493400000000001</v>
      </c>
      <c r="K79" s="5">
        <f t="shared" si="42"/>
        <v>0.41304172978190051</v>
      </c>
      <c r="L79" s="5">
        <f t="shared" si="43"/>
        <v>0.37757052790609841</v>
      </c>
      <c r="M79" s="5">
        <v>12.324999999999999</v>
      </c>
      <c r="N79" s="5">
        <v>27.763000000000002</v>
      </c>
      <c r="O79" s="5">
        <f t="shared" si="44"/>
        <v>0.27436689699387379</v>
      </c>
      <c r="P79" s="5">
        <f t="shared" si="45"/>
        <v>0.44363588715991864</v>
      </c>
      <c r="Q79" s="5">
        <v>12.324999999999999</v>
      </c>
      <c r="R79" s="5">
        <v>17.587199999999999</v>
      </c>
      <c r="S79" s="5">
        <f t="shared" si="46"/>
        <v>0.35513921745469629</v>
      </c>
      <c r="T79" s="5">
        <f t="shared" si="47"/>
        <v>0.26601807819363271</v>
      </c>
      <c r="U79" s="5">
        <v>12.67</v>
      </c>
      <c r="V79" s="5">
        <v>38.554600000000001</v>
      </c>
      <c r="W79" s="5">
        <f t="shared" si="48"/>
        <v>0.46060500303555779</v>
      </c>
      <c r="X79" s="5">
        <f t="shared" si="49"/>
        <v>0.60118226201558367</v>
      </c>
      <c r="Y79" s="5">
        <v>12.67</v>
      </c>
      <c r="Z79" s="5">
        <v>12.335800000000001</v>
      </c>
      <c r="AA79" s="5">
        <f t="shared" si="50"/>
        <v>0.47798514360303462</v>
      </c>
      <c r="AB79" s="5">
        <f t="shared" si="51"/>
        <v>0.22327886418430221</v>
      </c>
      <c r="AC79" s="5">
        <v>17.5001</v>
      </c>
      <c r="AD79" s="5">
        <v>26.9739</v>
      </c>
      <c r="AE79" s="5">
        <f t="shared" si="52"/>
        <v>0.53147046407735732</v>
      </c>
      <c r="AF79" s="5">
        <f t="shared" si="53"/>
        <v>0.47067886962666966</v>
      </c>
      <c r="AG79" s="5">
        <v>17.5001</v>
      </c>
      <c r="AH79" s="5">
        <v>30.963000000000001</v>
      </c>
      <c r="AI79" s="5">
        <f t="shared" si="54"/>
        <v>0.46913762274580656</v>
      </c>
      <c r="AJ79" s="5">
        <f t="shared" si="55"/>
        <v>0.52833466143615981</v>
      </c>
      <c r="AK79" s="5">
        <v>13.705</v>
      </c>
      <c r="AL79" s="5">
        <v>28.25</v>
      </c>
      <c r="AM79" s="5">
        <f t="shared" si="56"/>
        <v>0.4749988735889536</v>
      </c>
      <c r="AN79" s="5">
        <f t="shared" si="57"/>
        <v>0.40720720720720721</v>
      </c>
      <c r="AO79" s="5">
        <v>13.705</v>
      </c>
      <c r="AP79" s="5">
        <v>21.1037</v>
      </c>
      <c r="AQ79" s="5">
        <f t="shared" si="58"/>
        <v>0.53900458183391342</v>
      </c>
      <c r="AR79" s="5">
        <f t="shared" si="59"/>
        <v>0.46139803142203745</v>
      </c>
    </row>
    <row r="80" spans="1:44" ht="20" customHeight="1" x14ac:dyDescent="0.15">
      <c r="A80" s="25">
        <v>12.4872</v>
      </c>
      <c r="B80" s="4">
        <v>23.75</v>
      </c>
      <c r="C80" s="5">
        <f t="shared" si="38"/>
        <v>0.43749956205197915</v>
      </c>
      <c r="D80" s="5">
        <f t="shared" si="39"/>
        <v>0.26685393258426965</v>
      </c>
      <c r="E80" s="5">
        <v>12.4872</v>
      </c>
      <c r="F80" s="5">
        <v>25.137599999999999</v>
      </c>
      <c r="G80" s="5">
        <f t="shared" si="40"/>
        <v>0.39896354847263976</v>
      </c>
      <c r="H80" s="5">
        <f t="shared" si="41"/>
        <v>0.36084060633899862</v>
      </c>
      <c r="I80" s="5">
        <v>12.4872</v>
      </c>
      <c r="J80" s="5">
        <v>19.4636</v>
      </c>
      <c r="K80" s="5">
        <f t="shared" si="42"/>
        <v>0.41847745948337106</v>
      </c>
      <c r="L80" s="5">
        <f t="shared" si="43"/>
        <v>0.37699332732889779</v>
      </c>
      <c r="M80" s="5">
        <v>12.4872</v>
      </c>
      <c r="N80" s="5">
        <v>31.056000000000001</v>
      </c>
      <c r="O80" s="5">
        <f t="shared" si="44"/>
        <v>0.2779776321413307</v>
      </c>
      <c r="P80" s="5">
        <f t="shared" si="45"/>
        <v>0.49625602822599979</v>
      </c>
      <c r="Q80" s="5">
        <v>12.4872</v>
      </c>
      <c r="R80" s="5">
        <v>21.198399999999999</v>
      </c>
      <c r="S80" s="5">
        <f t="shared" si="46"/>
        <v>0.35981293600002301</v>
      </c>
      <c r="T80" s="5">
        <f t="shared" si="47"/>
        <v>0.32063987609056038</v>
      </c>
      <c r="U80" s="5">
        <v>12.8368</v>
      </c>
      <c r="V80" s="5">
        <v>33.635599999999997</v>
      </c>
      <c r="W80" s="5">
        <f t="shared" si="48"/>
        <v>0.46666884790582863</v>
      </c>
      <c r="X80" s="5">
        <f t="shared" si="49"/>
        <v>0.52448024599532517</v>
      </c>
      <c r="Y80" s="5">
        <v>12.8368</v>
      </c>
      <c r="Z80" s="5">
        <v>8.5519999999999996</v>
      </c>
      <c r="AA80" s="5">
        <f t="shared" si="50"/>
        <v>0.48427779726941084</v>
      </c>
      <c r="AB80" s="5">
        <f t="shared" si="51"/>
        <v>0.1547918129755794</v>
      </c>
      <c r="AC80" s="5">
        <v>17.7303</v>
      </c>
      <c r="AD80" s="5">
        <v>35</v>
      </c>
      <c r="AE80" s="5">
        <f t="shared" si="52"/>
        <v>0.53846153846153844</v>
      </c>
      <c r="AF80" s="5">
        <f t="shared" si="53"/>
        <v>0.6107296474344992</v>
      </c>
      <c r="AG80" s="5">
        <v>17.7303</v>
      </c>
      <c r="AH80" s="5">
        <v>27.407399999999999</v>
      </c>
      <c r="AI80" s="5">
        <f t="shared" si="54"/>
        <v>0.47530875781109677</v>
      </c>
      <c r="AJ80" s="5">
        <f t="shared" si="55"/>
        <v>0.46766396666490345</v>
      </c>
      <c r="AK80" s="5">
        <v>13.885400000000001</v>
      </c>
      <c r="AL80" s="5">
        <v>33.2438</v>
      </c>
      <c r="AM80" s="5">
        <f t="shared" si="56"/>
        <v>0.48125132136680454</v>
      </c>
      <c r="AN80" s="5">
        <f t="shared" si="57"/>
        <v>0.47918990990990989</v>
      </c>
      <c r="AO80" s="5">
        <v>13.885400000000001</v>
      </c>
      <c r="AP80" s="5">
        <v>22.1462</v>
      </c>
      <c r="AQ80" s="5">
        <f t="shared" si="58"/>
        <v>0.54609954181660869</v>
      </c>
      <c r="AR80" s="5">
        <f t="shared" si="59"/>
        <v>0.48419059612668514</v>
      </c>
    </row>
    <row r="81" spans="1:44" ht="20" customHeight="1" x14ac:dyDescent="0.15">
      <c r="A81" s="25">
        <v>12.6494</v>
      </c>
      <c r="B81" s="4">
        <v>27.665299999999998</v>
      </c>
      <c r="C81" s="5">
        <f t="shared" si="38"/>
        <v>0.44318237557020829</v>
      </c>
      <c r="D81" s="5">
        <f t="shared" si="39"/>
        <v>0.31084606741573034</v>
      </c>
      <c r="E81" s="5">
        <v>12.6494</v>
      </c>
      <c r="F81" s="5">
        <v>23.445599999999999</v>
      </c>
      <c r="G81" s="5">
        <f t="shared" si="40"/>
        <v>0.40414580610944084</v>
      </c>
      <c r="H81" s="5">
        <f t="shared" si="41"/>
        <v>0.33655259531465315</v>
      </c>
      <c r="I81" s="5">
        <v>12.6494</v>
      </c>
      <c r="J81" s="5">
        <v>18.404499999999999</v>
      </c>
      <c r="K81" s="5">
        <f t="shared" si="42"/>
        <v>0.42391318918484161</v>
      </c>
      <c r="L81" s="5">
        <f t="shared" si="43"/>
        <v>0.35647946386201418</v>
      </c>
      <c r="M81" s="5">
        <v>12.6494</v>
      </c>
      <c r="N81" s="5">
        <v>30.110900000000001</v>
      </c>
      <c r="O81" s="5">
        <f t="shared" si="44"/>
        <v>0.28158836728878761</v>
      </c>
      <c r="P81" s="5">
        <f t="shared" si="45"/>
        <v>0.48115390392549773</v>
      </c>
      <c r="Q81" s="5">
        <v>12.6494</v>
      </c>
      <c r="R81" s="5">
        <v>22.609300000000001</v>
      </c>
      <c r="S81" s="5">
        <f t="shared" si="46"/>
        <v>0.36448665454534973</v>
      </c>
      <c r="T81" s="5">
        <f t="shared" si="47"/>
        <v>0.34198067545165239</v>
      </c>
      <c r="U81" s="5">
        <v>13.003500000000001</v>
      </c>
      <c r="V81" s="5">
        <v>27.428100000000001</v>
      </c>
      <c r="W81" s="5">
        <f t="shared" si="48"/>
        <v>0.47272905737749615</v>
      </c>
      <c r="X81" s="5">
        <f t="shared" si="49"/>
        <v>0.42768663663452949</v>
      </c>
      <c r="Y81" s="5">
        <v>13.003500000000001</v>
      </c>
      <c r="Z81" s="5">
        <v>6.9184999999999999</v>
      </c>
      <c r="AA81" s="5">
        <f t="shared" si="50"/>
        <v>0.49056667836164652</v>
      </c>
      <c r="AB81" s="5">
        <f t="shared" si="51"/>
        <v>0.12522534589236975</v>
      </c>
      <c r="AC81" s="5">
        <v>17.960599999999999</v>
      </c>
      <c r="AD81" s="5">
        <v>37</v>
      </c>
      <c r="AE81" s="5">
        <f t="shared" si="52"/>
        <v>0.54545564980244587</v>
      </c>
      <c r="AF81" s="5">
        <f t="shared" si="53"/>
        <v>0.64562848443075627</v>
      </c>
      <c r="AG81" s="5">
        <v>17.960599999999999</v>
      </c>
      <c r="AH81" s="5">
        <v>28.2593</v>
      </c>
      <c r="AI81" s="5">
        <f t="shared" si="54"/>
        <v>0.48148257364748392</v>
      </c>
      <c r="AJ81" s="5">
        <f t="shared" si="55"/>
        <v>0.48220029383208568</v>
      </c>
      <c r="AK81" s="5">
        <v>14.0657</v>
      </c>
      <c r="AL81" s="5">
        <v>28.237500000000001</v>
      </c>
      <c r="AM81" s="5">
        <f t="shared" si="56"/>
        <v>0.48750030326451249</v>
      </c>
      <c r="AN81" s="5">
        <f t="shared" si="57"/>
        <v>0.40702702702702703</v>
      </c>
      <c r="AO81" s="5">
        <v>14.0657</v>
      </c>
      <c r="AP81" s="5">
        <v>18.615200000000002</v>
      </c>
      <c r="AQ81" s="5">
        <f t="shared" si="58"/>
        <v>0.55319056889465712</v>
      </c>
      <c r="AR81" s="5">
        <f t="shared" si="59"/>
        <v>0.40699103164504385</v>
      </c>
    </row>
    <row r="82" spans="1:44" ht="20" customHeight="1" x14ac:dyDescent="0.15">
      <c r="A82" s="25">
        <v>12.8116</v>
      </c>
      <c r="B82" s="4">
        <v>23.944700000000001</v>
      </c>
      <c r="C82" s="5">
        <f t="shared" si="38"/>
        <v>0.44886518908843748</v>
      </c>
      <c r="D82" s="5">
        <f t="shared" si="39"/>
        <v>0.2690415730337079</v>
      </c>
      <c r="E82" s="5">
        <v>12.8116</v>
      </c>
      <c r="F82" s="5">
        <v>21.683499999999999</v>
      </c>
      <c r="G82" s="5">
        <f t="shared" si="40"/>
        <v>0.40932806374624192</v>
      </c>
      <c r="H82" s="5">
        <f t="shared" si="41"/>
        <v>0.31125832567753786</v>
      </c>
      <c r="I82" s="5">
        <v>12.8116</v>
      </c>
      <c r="J82" s="5">
        <v>17.2836</v>
      </c>
      <c r="K82" s="5">
        <f t="shared" si="42"/>
        <v>0.42934891888631216</v>
      </c>
      <c r="L82" s="5">
        <f t="shared" si="43"/>
        <v>0.3347685871175804</v>
      </c>
      <c r="M82" s="5">
        <v>12.8116</v>
      </c>
      <c r="N82" s="5">
        <v>34.550400000000003</v>
      </c>
      <c r="O82" s="5">
        <f t="shared" si="44"/>
        <v>0.28519910243624452</v>
      </c>
      <c r="P82" s="5">
        <f t="shared" si="45"/>
        <v>0.55209441903720968</v>
      </c>
      <c r="Q82" s="5">
        <v>12.8116</v>
      </c>
      <c r="R82" s="5">
        <v>19.9712</v>
      </c>
      <c r="S82" s="5">
        <f t="shared" si="46"/>
        <v>0.36916037309067645</v>
      </c>
      <c r="T82" s="5">
        <f t="shared" si="47"/>
        <v>0.30207766120932711</v>
      </c>
      <c r="U82" s="5">
        <v>13.170199999999999</v>
      </c>
      <c r="V82" s="5">
        <v>36.064</v>
      </c>
      <c r="W82" s="5">
        <f t="shared" si="48"/>
        <v>0.47878926684916362</v>
      </c>
      <c r="X82" s="5">
        <f t="shared" si="49"/>
        <v>0.5623463113955276</v>
      </c>
      <c r="Y82" s="5">
        <v>13.170199999999999</v>
      </c>
      <c r="Z82" s="5">
        <v>13.569000000000001</v>
      </c>
      <c r="AA82" s="5">
        <f t="shared" si="50"/>
        <v>0.4968555594538821</v>
      </c>
      <c r="AB82" s="5">
        <f t="shared" si="51"/>
        <v>0.24559987257549543</v>
      </c>
      <c r="AC82" s="5">
        <v>18.190799999999999</v>
      </c>
      <c r="AD82" s="5">
        <v>33.085999999999999</v>
      </c>
      <c r="AE82" s="5">
        <f t="shared" si="52"/>
        <v>0.55244672418662699</v>
      </c>
      <c r="AF82" s="5">
        <f t="shared" si="53"/>
        <v>0.57733146042908112</v>
      </c>
      <c r="AG82" s="5">
        <v>18.190799999999999</v>
      </c>
      <c r="AH82" s="5">
        <v>39.716000000000001</v>
      </c>
      <c r="AI82" s="5">
        <f t="shared" si="54"/>
        <v>0.48765370871277408</v>
      </c>
      <c r="AJ82" s="5">
        <f t="shared" si="55"/>
        <v>0.67769077329711336</v>
      </c>
      <c r="AK82" s="5">
        <v>14.246</v>
      </c>
      <c r="AL82" s="5">
        <v>23.971900000000002</v>
      </c>
      <c r="AM82" s="5">
        <f t="shared" si="56"/>
        <v>0.49374928516222055</v>
      </c>
      <c r="AN82" s="5">
        <f t="shared" si="57"/>
        <v>0.34554090090090095</v>
      </c>
      <c r="AO82" s="5">
        <v>14.246</v>
      </c>
      <c r="AP82" s="5">
        <v>22.628699999999998</v>
      </c>
      <c r="AQ82" s="5">
        <f t="shared" si="58"/>
        <v>0.56028159597270566</v>
      </c>
      <c r="AR82" s="5">
        <f t="shared" si="59"/>
        <v>0.49473967283651005</v>
      </c>
    </row>
    <row r="83" spans="1:44" ht="20" customHeight="1" x14ac:dyDescent="0.15">
      <c r="A83" s="25">
        <v>12.973699999999999</v>
      </c>
      <c r="B83" s="4">
        <v>25.396699999999999</v>
      </c>
      <c r="C83" s="5">
        <f t="shared" si="38"/>
        <v>0.45454449902249999</v>
      </c>
      <c r="D83" s="5">
        <f t="shared" si="39"/>
        <v>0.28535617977528088</v>
      </c>
      <c r="E83" s="5">
        <v>12.973699999999999</v>
      </c>
      <c r="F83" s="5">
        <v>23.7075</v>
      </c>
      <c r="G83" s="5">
        <f t="shared" si="40"/>
        <v>0.41450712640299558</v>
      </c>
      <c r="H83" s="5">
        <f t="shared" si="41"/>
        <v>0.34031206936150665</v>
      </c>
      <c r="I83" s="5">
        <v>12.973699999999999</v>
      </c>
      <c r="J83" s="5">
        <v>20.491499999999998</v>
      </c>
      <c r="K83" s="5">
        <f t="shared" si="42"/>
        <v>0.4347812973364254</v>
      </c>
      <c r="L83" s="5">
        <f t="shared" si="43"/>
        <v>0.3969028734129405</v>
      </c>
      <c r="M83" s="5">
        <v>12.973699999999999</v>
      </c>
      <c r="N83" s="5">
        <v>35.337299999999999</v>
      </c>
      <c r="O83" s="5">
        <f t="shared" si="44"/>
        <v>0.28880761148311723</v>
      </c>
      <c r="P83" s="5">
        <f t="shared" si="45"/>
        <v>0.56466860336909519</v>
      </c>
      <c r="Q83" s="5">
        <v>12.973699999999999</v>
      </c>
      <c r="R83" s="5">
        <v>16.870100000000001</v>
      </c>
      <c r="S83" s="5">
        <f t="shared" si="46"/>
        <v>0.37383121018190613</v>
      </c>
      <c r="T83" s="5">
        <f t="shared" si="47"/>
        <v>0.25517146452729278</v>
      </c>
      <c r="U83" s="5">
        <v>13.3369</v>
      </c>
      <c r="V83" s="5">
        <v>33.792499999999997</v>
      </c>
      <c r="W83" s="5">
        <f t="shared" si="48"/>
        <v>0.4848494763208312</v>
      </c>
      <c r="X83" s="5">
        <f t="shared" si="49"/>
        <v>0.52692678925891101</v>
      </c>
      <c r="Y83" s="5">
        <v>13.3369</v>
      </c>
      <c r="Z83" s="5">
        <v>19.323799999999999</v>
      </c>
      <c r="AA83" s="5">
        <f t="shared" si="50"/>
        <v>0.50314444054611784</v>
      </c>
      <c r="AB83" s="5">
        <f t="shared" si="51"/>
        <v>0.34976216505817365</v>
      </c>
      <c r="AC83" s="5">
        <v>18.421099999999999</v>
      </c>
      <c r="AD83" s="5">
        <v>35.494199999999999</v>
      </c>
      <c r="AE83" s="5">
        <f t="shared" si="52"/>
        <v>0.55944083552753454</v>
      </c>
      <c r="AF83" s="5">
        <f t="shared" si="53"/>
        <v>0.61935315005627434</v>
      </c>
      <c r="AG83" s="5">
        <v>18.421099999999999</v>
      </c>
      <c r="AH83" s="5">
        <v>41.259300000000003</v>
      </c>
      <c r="AI83" s="5">
        <f t="shared" si="54"/>
        <v>0.49382752454916129</v>
      </c>
      <c r="AJ83" s="5">
        <f t="shared" si="55"/>
        <v>0.70402474878380483</v>
      </c>
      <c r="AK83" s="5">
        <v>14.426399999999999</v>
      </c>
      <c r="AL83" s="5">
        <v>18</v>
      </c>
      <c r="AM83" s="5">
        <f t="shared" si="56"/>
        <v>0.50000173294007144</v>
      </c>
      <c r="AN83" s="5">
        <f t="shared" si="57"/>
        <v>0.25945945945945947</v>
      </c>
      <c r="AO83" s="5">
        <v>14.426399999999999</v>
      </c>
      <c r="AP83" s="5">
        <v>22.224900000000002</v>
      </c>
      <c r="AQ83" s="5">
        <f t="shared" si="58"/>
        <v>0.56737655595540082</v>
      </c>
      <c r="AR83" s="5">
        <f t="shared" si="59"/>
        <v>0.48591124345738618</v>
      </c>
    </row>
    <row r="84" spans="1:44" ht="20" customHeight="1" x14ac:dyDescent="0.15">
      <c r="A84" s="25">
        <v>13.135899999999999</v>
      </c>
      <c r="B84" s="4">
        <v>27.734999999999999</v>
      </c>
      <c r="C84" s="5">
        <f t="shared" si="38"/>
        <v>0.46022731254072913</v>
      </c>
      <c r="D84" s="5">
        <f t="shared" si="39"/>
        <v>0.31162921348314604</v>
      </c>
      <c r="E84" s="5">
        <v>13.135899999999999</v>
      </c>
      <c r="F84" s="5">
        <v>21.498899999999999</v>
      </c>
      <c r="G84" s="5">
        <f t="shared" si="40"/>
        <v>0.41968938403979666</v>
      </c>
      <c r="H84" s="5">
        <f t="shared" si="41"/>
        <v>0.30860846348185572</v>
      </c>
      <c r="I84" s="5">
        <v>13.135899999999999</v>
      </c>
      <c r="J84" s="5">
        <v>21.728300000000001</v>
      </c>
      <c r="K84" s="5">
        <f t="shared" si="42"/>
        <v>0.44021702703789595</v>
      </c>
      <c r="L84" s="5">
        <f t="shared" si="43"/>
        <v>0.42085863428145309</v>
      </c>
      <c r="M84" s="5">
        <v>13.135899999999999</v>
      </c>
      <c r="N84" s="5">
        <v>28.928799999999999</v>
      </c>
      <c r="O84" s="5">
        <f t="shared" si="44"/>
        <v>0.29241834663057414</v>
      </c>
      <c r="P84" s="5">
        <f t="shared" si="45"/>
        <v>0.46226466348996337</v>
      </c>
      <c r="Q84" s="5">
        <v>13.135899999999999</v>
      </c>
      <c r="R84" s="5">
        <v>14.7097</v>
      </c>
      <c r="S84" s="5">
        <f t="shared" si="46"/>
        <v>0.37850492872723285</v>
      </c>
      <c r="T84" s="5">
        <f t="shared" si="47"/>
        <v>0.2224939799857214</v>
      </c>
      <c r="U84" s="5">
        <v>13.5036</v>
      </c>
      <c r="V84" s="5">
        <v>39.121699999999997</v>
      </c>
      <c r="W84" s="5">
        <f t="shared" si="48"/>
        <v>0.49090968579249872</v>
      </c>
      <c r="X84" s="5">
        <f t="shared" si="49"/>
        <v>0.61002505796701456</v>
      </c>
      <c r="Y84" s="5">
        <v>13.5036</v>
      </c>
      <c r="Z84" s="5">
        <v>16.2606</v>
      </c>
      <c r="AA84" s="5">
        <f t="shared" si="50"/>
        <v>0.50943332163835353</v>
      </c>
      <c r="AB84" s="5">
        <f t="shared" si="51"/>
        <v>0.29431802549938102</v>
      </c>
      <c r="AC84" s="5">
        <v>18.651399999999999</v>
      </c>
      <c r="AD84" s="5">
        <v>36.1828</v>
      </c>
      <c r="AE84" s="5">
        <f t="shared" si="52"/>
        <v>0.56643494686844198</v>
      </c>
      <c r="AF84" s="5">
        <f t="shared" si="53"/>
        <v>0.63136881963408564</v>
      </c>
      <c r="AG84" s="5">
        <v>18.651399999999999</v>
      </c>
      <c r="AH84" s="5">
        <v>41</v>
      </c>
      <c r="AI84" s="5">
        <f t="shared" si="54"/>
        <v>0.50000134038554844</v>
      </c>
      <c r="AJ84" s="5">
        <f t="shared" si="55"/>
        <v>0.69960020407849854</v>
      </c>
      <c r="AK84" s="5">
        <v>14.6067</v>
      </c>
      <c r="AL84" s="5">
        <v>15.206300000000001</v>
      </c>
      <c r="AM84" s="5">
        <f t="shared" si="56"/>
        <v>0.5062507148377795</v>
      </c>
      <c r="AN84" s="5">
        <f t="shared" si="57"/>
        <v>0.21918990990990991</v>
      </c>
      <c r="AO84" s="5">
        <v>14.6067</v>
      </c>
      <c r="AP84" s="5">
        <v>19.212800000000001</v>
      </c>
      <c r="AQ84" s="5">
        <f t="shared" si="58"/>
        <v>0.57446758303344936</v>
      </c>
      <c r="AR84" s="5">
        <f t="shared" si="59"/>
        <v>0.42005658240523325</v>
      </c>
    </row>
    <row r="85" spans="1:44" ht="20" customHeight="1" x14ac:dyDescent="0.15">
      <c r="A85" s="25">
        <v>13.2981</v>
      </c>
      <c r="B85" s="4">
        <v>23.710699999999999</v>
      </c>
      <c r="C85" s="5">
        <f t="shared" si="38"/>
        <v>0.46591012605895826</v>
      </c>
      <c r="D85" s="5">
        <f t="shared" si="39"/>
        <v>0.26641235955056181</v>
      </c>
      <c r="E85" s="5">
        <v>13.2981</v>
      </c>
      <c r="F85" s="5">
        <v>21.801100000000002</v>
      </c>
      <c r="G85" s="5">
        <f t="shared" si="40"/>
        <v>0.42487164167659774</v>
      </c>
      <c r="H85" s="5">
        <f t="shared" si="41"/>
        <v>0.31294642857142857</v>
      </c>
      <c r="I85" s="5">
        <v>13.2981</v>
      </c>
      <c r="J85" s="5">
        <v>16.533100000000001</v>
      </c>
      <c r="K85" s="5">
        <f t="shared" si="42"/>
        <v>0.44565275673936644</v>
      </c>
      <c r="L85" s="5">
        <f t="shared" si="43"/>
        <v>0.32023204237969338</v>
      </c>
      <c r="M85" s="5">
        <v>13.2981</v>
      </c>
      <c r="N85" s="5">
        <v>25.878299999999999</v>
      </c>
      <c r="O85" s="5">
        <f t="shared" si="44"/>
        <v>0.29602908177803106</v>
      </c>
      <c r="P85" s="5">
        <f t="shared" si="45"/>
        <v>0.41351952522027596</v>
      </c>
      <c r="Q85" s="5">
        <v>13.2981</v>
      </c>
      <c r="R85" s="5">
        <v>19.9983</v>
      </c>
      <c r="S85" s="5">
        <f t="shared" si="46"/>
        <v>0.38317864727255957</v>
      </c>
      <c r="T85" s="5">
        <f t="shared" si="47"/>
        <v>0.30248756670417837</v>
      </c>
      <c r="U85" s="5">
        <v>13.670299999999999</v>
      </c>
      <c r="V85" s="5">
        <v>45.120800000000003</v>
      </c>
      <c r="W85" s="5">
        <f t="shared" si="48"/>
        <v>0.49696989526416618</v>
      </c>
      <c r="X85" s="5">
        <f t="shared" si="49"/>
        <v>0.70356908405100171</v>
      </c>
      <c r="Y85" s="5">
        <v>13.670299999999999</v>
      </c>
      <c r="Z85" s="5">
        <v>25.4802</v>
      </c>
      <c r="AA85" s="5">
        <f t="shared" si="50"/>
        <v>0.51572220273058911</v>
      </c>
      <c r="AB85" s="5">
        <f t="shared" si="51"/>
        <v>0.46119344632604747</v>
      </c>
      <c r="AC85" s="5">
        <v>18.881599999999999</v>
      </c>
      <c r="AD85" s="5">
        <v>23.8508</v>
      </c>
      <c r="AE85" s="5">
        <f t="shared" si="52"/>
        <v>0.5734260212526231</v>
      </c>
      <c r="AF85" s="5">
        <f t="shared" si="53"/>
        <v>0.41618259071516439</v>
      </c>
      <c r="AG85" s="5">
        <v>18.881599999999999</v>
      </c>
      <c r="AH85" s="5">
        <v>40.851900000000001</v>
      </c>
      <c r="AI85" s="5">
        <f t="shared" si="54"/>
        <v>0.50617247545083865</v>
      </c>
      <c r="AJ85" s="5">
        <f t="shared" si="55"/>
        <v>0.69707311163401009</v>
      </c>
      <c r="AK85" s="5">
        <v>14.787000000000001</v>
      </c>
      <c r="AL85" s="5">
        <v>18.712499999999999</v>
      </c>
      <c r="AM85" s="5">
        <f t="shared" si="56"/>
        <v>0.51249969673548756</v>
      </c>
      <c r="AN85" s="5">
        <f t="shared" si="57"/>
        <v>0.26972972972972969</v>
      </c>
      <c r="AO85" s="5">
        <v>14.787000000000001</v>
      </c>
      <c r="AP85" s="5">
        <v>22.824200000000001</v>
      </c>
      <c r="AQ85" s="5">
        <f t="shared" si="58"/>
        <v>0.5815586101114979</v>
      </c>
      <c r="AR85" s="5">
        <f t="shared" si="59"/>
        <v>0.49901396194898845</v>
      </c>
    </row>
    <row r="86" spans="1:44" ht="20" customHeight="1" x14ac:dyDescent="0.15">
      <c r="A86" s="25">
        <v>13.4602</v>
      </c>
      <c r="B86" s="4">
        <v>29.723700000000001</v>
      </c>
      <c r="C86" s="5">
        <f t="shared" si="38"/>
        <v>0.47158943599302083</v>
      </c>
      <c r="D86" s="5">
        <f t="shared" si="39"/>
        <v>0.33397415730337082</v>
      </c>
      <c r="E86" s="5">
        <v>13.4602</v>
      </c>
      <c r="F86" s="5">
        <v>20.1691</v>
      </c>
      <c r="G86" s="5">
        <f t="shared" si="40"/>
        <v>0.43005070433335146</v>
      </c>
      <c r="H86" s="5">
        <f t="shared" si="41"/>
        <v>0.28951969453376203</v>
      </c>
      <c r="I86" s="5">
        <v>13.4602</v>
      </c>
      <c r="J86" s="5">
        <v>22.497199999999999</v>
      </c>
      <c r="K86" s="5">
        <f t="shared" si="42"/>
        <v>0.45108513518947974</v>
      </c>
      <c r="L86" s="5">
        <f t="shared" si="43"/>
        <v>0.43575157132204106</v>
      </c>
      <c r="M86" s="5">
        <v>13.4602</v>
      </c>
      <c r="N86" s="5">
        <v>22.575800000000001</v>
      </c>
      <c r="O86" s="5">
        <f t="shared" si="44"/>
        <v>0.29963759082490388</v>
      </c>
      <c r="P86" s="5">
        <f t="shared" si="45"/>
        <v>0.36074757992093398</v>
      </c>
      <c r="Q86" s="5">
        <v>13.4602</v>
      </c>
      <c r="R86" s="5">
        <v>20.345700000000001</v>
      </c>
      <c r="S86" s="5">
        <f t="shared" si="46"/>
        <v>0.3878494843637893</v>
      </c>
      <c r="T86" s="5">
        <f t="shared" si="47"/>
        <v>0.30774222238356269</v>
      </c>
      <c r="U86" s="5">
        <v>13.837</v>
      </c>
      <c r="V86" s="5">
        <v>40.429900000000004</v>
      </c>
      <c r="W86" s="5">
        <f t="shared" si="48"/>
        <v>0.50303010473583376</v>
      </c>
      <c r="X86" s="5">
        <f t="shared" si="49"/>
        <v>0.63042383360387211</v>
      </c>
      <c r="Y86" s="5">
        <v>13.837</v>
      </c>
      <c r="Z86" s="5">
        <v>28.8081</v>
      </c>
      <c r="AA86" s="5">
        <f t="shared" si="50"/>
        <v>0.5220110838228248</v>
      </c>
      <c r="AB86" s="5">
        <f t="shared" si="51"/>
        <v>0.52142867485755251</v>
      </c>
      <c r="AC86" s="5">
        <v>19.111899999999999</v>
      </c>
      <c r="AD86" s="5">
        <v>20.491</v>
      </c>
      <c r="AE86" s="5">
        <f t="shared" si="52"/>
        <v>0.58042013259353065</v>
      </c>
      <c r="AF86" s="5">
        <f t="shared" si="53"/>
        <v>0.3575560344451521</v>
      </c>
      <c r="AG86" s="5">
        <v>19.111899999999999</v>
      </c>
      <c r="AH86" s="5">
        <v>31.407399999999999</v>
      </c>
      <c r="AI86" s="5">
        <f t="shared" si="54"/>
        <v>0.51234629128722575</v>
      </c>
      <c r="AJ86" s="5">
        <f t="shared" si="55"/>
        <v>0.53591764511158624</v>
      </c>
      <c r="AK86" s="5">
        <v>14.9674</v>
      </c>
      <c r="AL86" s="5">
        <v>24.2469</v>
      </c>
      <c r="AM86" s="5">
        <f t="shared" si="56"/>
        <v>0.5187521445133384</v>
      </c>
      <c r="AN86" s="5">
        <f t="shared" si="57"/>
        <v>0.34950486486486487</v>
      </c>
      <c r="AO86" s="5">
        <v>14.9674</v>
      </c>
      <c r="AP86" s="5">
        <v>23.7136</v>
      </c>
      <c r="AQ86" s="5">
        <f t="shared" si="58"/>
        <v>0.58865357009419306</v>
      </c>
      <c r="AR86" s="5">
        <f t="shared" si="59"/>
        <v>0.51845924448933722</v>
      </c>
    </row>
    <row r="87" spans="1:44" ht="20" customHeight="1" x14ac:dyDescent="0.15">
      <c r="A87" s="25">
        <v>13.622400000000001</v>
      </c>
      <c r="B87" s="4">
        <v>32.169400000000003</v>
      </c>
      <c r="C87" s="5">
        <f t="shared" si="38"/>
        <v>0.47727224951125002</v>
      </c>
      <c r="D87" s="5">
        <f t="shared" si="39"/>
        <v>0.36145393258426972</v>
      </c>
      <c r="E87" s="5">
        <v>13.622400000000001</v>
      </c>
      <c r="F87" s="5">
        <v>22.888200000000001</v>
      </c>
      <c r="G87" s="5">
        <f t="shared" si="40"/>
        <v>0.43523296197015254</v>
      </c>
      <c r="H87" s="5">
        <f t="shared" si="41"/>
        <v>0.32855133210840609</v>
      </c>
      <c r="I87" s="5">
        <v>13.622400000000001</v>
      </c>
      <c r="J87" s="5">
        <v>22.259</v>
      </c>
      <c r="K87" s="5">
        <f t="shared" si="42"/>
        <v>0.45652086489095028</v>
      </c>
      <c r="L87" s="5">
        <f t="shared" si="43"/>
        <v>0.43113784053381365</v>
      </c>
      <c r="M87" s="5">
        <v>13.622400000000001</v>
      </c>
      <c r="N87" s="5">
        <v>27.0412</v>
      </c>
      <c r="O87" s="5">
        <f t="shared" si="44"/>
        <v>0.30324832597236079</v>
      </c>
      <c r="P87" s="5">
        <f t="shared" si="45"/>
        <v>0.43210196131069373</v>
      </c>
      <c r="Q87" s="5">
        <v>13.622400000000001</v>
      </c>
      <c r="R87" s="5">
        <v>20.1295</v>
      </c>
      <c r="S87" s="5">
        <f t="shared" si="46"/>
        <v>0.39252320290911608</v>
      </c>
      <c r="T87" s="5">
        <f t="shared" si="47"/>
        <v>0.30447205382316289</v>
      </c>
      <c r="U87" s="5">
        <v>14.0037</v>
      </c>
      <c r="V87" s="5">
        <v>37.4069</v>
      </c>
      <c r="W87" s="5">
        <f t="shared" si="48"/>
        <v>0.50909031420750128</v>
      </c>
      <c r="X87" s="5">
        <f t="shared" si="49"/>
        <v>0.58328616447818771</v>
      </c>
      <c r="Y87" s="5">
        <v>14.0037</v>
      </c>
      <c r="Z87" s="5">
        <v>35.050899999999999</v>
      </c>
      <c r="AA87" s="5">
        <f t="shared" si="50"/>
        <v>0.52829996491506048</v>
      </c>
      <c r="AB87" s="5">
        <f t="shared" si="51"/>
        <v>0.63442380231825724</v>
      </c>
      <c r="AC87" s="5">
        <v>19.342199999999998</v>
      </c>
      <c r="AD87" s="5">
        <v>27.6233</v>
      </c>
      <c r="AE87" s="5">
        <f t="shared" si="52"/>
        <v>0.58741424393443809</v>
      </c>
      <c r="AF87" s="5">
        <f t="shared" si="53"/>
        <v>0.48201052199935435</v>
      </c>
      <c r="AG87" s="5">
        <v>19.342199999999998</v>
      </c>
      <c r="AH87" s="5">
        <v>33.1111</v>
      </c>
      <c r="AI87" s="5">
        <f t="shared" si="54"/>
        <v>0.51852010712361296</v>
      </c>
      <c r="AJ87" s="5">
        <f t="shared" si="55"/>
        <v>0.56498859310398963</v>
      </c>
      <c r="AK87" s="5">
        <v>15.1477</v>
      </c>
      <c r="AL87" s="5">
        <v>27.05</v>
      </c>
      <c r="AM87" s="5">
        <f t="shared" si="56"/>
        <v>0.52500112641104646</v>
      </c>
      <c r="AN87" s="5">
        <f t="shared" si="57"/>
        <v>0.38990990990990992</v>
      </c>
      <c r="AO87" s="5">
        <v>15.1477</v>
      </c>
      <c r="AP87" s="5">
        <v>23.221399999999999</v>
      </c>
      <c r="AQ87" s="5">
        <f t="shared" si="58"/>
        <v>0.5957445971722416</v>
      </c>
      <c r="AR87" s="5">
        <f t="shared" si="59"/>
        <v>0.50769809307674485</v>
      </c>
    </row>
    <row r="88" spans="1:44" ht="20" customHeight="1" x14ac:dyDescent="0.15">
      <c r="A88" s="25">
        <v>13.784599999999999</v>
      </c>
      <c r="B88" s="4">
        <v>23.519600000000001</v>
      </c>
      <c r="C88" s="5">
        <f t="shared" si="38"/>
        <v>0.4829550630294791</v>
      </c>
      <c r="D88" s="5">
        <f t="shared" si="39"/>
        <v>0.26426516853932586</v>
      </c>
      <c r="E88" s="5">
        <v>13.784599999999999</v>
      </c>
      <c r="F88" s="5">
        <v>23.938800000000001</v>
      </c>
      <c r="G88" s="5">
        <f t="shared" si="40"/>
        <v>0.44041521960695357</v>
      </c>
      <c r="H88" s="5">
        <f t="shared" si="41"/>
        <v>0.34363229214515389</v>
      </c>
      <c r="I88" s="5">
        <v>13.784599999999999</v>
      </c>
      <c r="J88" s="5">
        <v>17.979700000000001</v>
      </c>
      <c r="K88" s="5">
        <f t="shared" si="42"/>
        <v>0.46195659459242078</v>
      </c>
      <c r="L88" s="5">
        <f t="shared" si="43"/>
        <v>0.34825145026487309</v>
      </c>
      <c r="M88" s="5">
        <v>13.784599999999999</v>
      </c>
      <c r="N88" s="5">
        <v>39.084200000000003</v>
      </c>
      <c r="O88" s="5">
        <f t="shared" si="44"/>
        <v>0.30685906111981764</v>
      </c>
      <c r="P88" s="5">
        <f t="shared" si="45"/>
        <v>0.62454179090644713</v>
      </c>
      <c r="Q88" s="5">
        <v>13.784599999999999</v>
      </c>
      <c r="R88" s="5">
        <v>20.8048</v>
      </c>
      <c r="S88" s="5">
        <f t="shared" si="46"/>
        <v>0.39719692145444274</v>
      </c>
      <c r="T88" s="5">
        <f t="shared" si="47"/>
        <v>0.31468641473360687</v>
      </c>
      <c r="U88" s="5">
        <v>14.170400000000001</v>
      </c>
      <c r="V88" s="5">
        <v>35.132199999999997</v>
      </c>
      <c r="W88" s="5">
        <f t="shared" si="48"/>
        <v>0.5151505236791688</v>
      </c>
      <c r="X88" s="5">
        <f t="shared" si="49"/>
        <v>0.54781674470968156</v>
      </c>
      <c r="Y88" s="5">
        <v>14.170400000000001</v>
      </c>
      <c r="Z88" s="5">
        <v>36.350299999999997</v>
      </c>
      <c r="AA88" s="5">
        <f t="shared" si="50"/>
        <v>0.53458884600729617</v>
      </c>
      <c r="AB88" s="5">
        <f t="shared" si="51"/>
        <v>0.65794303545442034</v>
      </c>
      <c r="AC88" s="5">
        <v>19.572399999999998</v>
      </c>
      <c r="AD88" s="5">
        <v>28.338899999999999</v>
      </c>
      <c r="AE88" s="5">
        <f t="shared" si="52"/>
        <v>0.5944053183186192</v>
      </c>
      <c r="AF88" s="5">
        <f t="shared" si="53"/>
        <v>0.4944973258766151</v>
      </c>
      <c r="AG88" s="5">
        <v>19.572399999999998</v>
      </c>
      <c r="AH88" s="5">
        <v>34.6173</v>
      </c>
      <c r="AI88" s="5">
        <f t="shared" si="54"/>
        <v>0.52469124218890317</v>
      </c>
      <c r="AJ88" s="5">
        <f t="shared" si="55"/>
        <v>0.59068951572308803</v>
      </c>
      <c r="AK88" s="5">
        <v>15.327999999999999</v>
      </c>
      <c r="AL88" s="5">
        <v>26.093800000000002</v>
      </c>
      <c r="AM88" s="5">
        <f t="shared" si="56"/>
        <v>0.53125010830875452</v>
      </c>
      <c r="AN88" s="5">
        <f t="shared" si="57"/>
        <v>0.37612684684684689</v>
      </c>
      <c r="AO88" s="5">
        <v>15.327999999999999</v>
      </c>
      <c r="AP88" s="5">
        <v>21.328700000000001</v>
      </c>
      <c r="AQ88" s="5">
        <f t="shared" si="58"/>
        <v>0.60283562425029003</v>
      </c>
      <c r="AR88" s="5">
        <f t="shared" si="59"/>
        <v>0.46631728999138589</v>
      </c>
    </row>
    <row r="89" spans="1:44" ht="20" customHeight="1" x14ac:dyDescent="0.15">
      <c r="A89" s="25">
        <v>13.9468</v>
      </c>
      <c r="B89" s="4">
        <v>25.927700000000002</v>
      </c>
      <c r="C89" s="5">
        <f t="shared" si="38"/>
        <v>0.48863787654770829</v>
      </c>
      <c r="D89" s="5">
        <f t="shared" si="39"/>
        <v>0.2913224719101124</v>
      </c>
      <c r="E89" s="5">
        <v>13.9468</v>
      </c>
      <c r="F89" s="5">
        <v>20.006799999999998</v>
      </c>
      <c r="G89" s="5">
        <f t="shared" si="40"/>
        <v>0.44559747724375459</v>
      </c>
      <c r="H89" s="5">
        <f t="shared" si="41"/>
        <v>0.28718994028479555</v>
      </c>
      <c r="I89" s="5">
        <v>13.9468</v>
      </c>
      <c r="J89" s="5">
        <v>19.4527</v>
      </c>
      <c r="K89" s="5">
        <f t="shared" si="42"/>
        <v>0.46739232429389133</v>
      </c>
      <c r="L89" s="5">
        <f t="shared" si="43"/>
        <v>0.37678220362784121</v>
      </c>
      <c r="M89" s="5">
        <v>13.9468</v>
      </c>
      <c r="N89" s="5">
        <v>28.850300000000001</v>
      </c>
      <c r="O89" s="5">
        <f t="shared" si="44"/>
        <v>0.31046979626727456</v>
      </c>
      <c r="P89" s="5">
        <f t="shared" si="45"/>
        <v>0.46101028114144005</v>
      </c>
      <c r="Q89" s="5">
        <v>13.9468</v>
      </c>
      <c r="R89" s="5">
        <v>16.081900000000001</v>
      </c>
      <c r="S89" s="5">
        <f t="shared" si="46"/>
        <v>0.40187063999976946</v>
      </c>
      <c r="T89" s="5">
        <f t="shared" si="47"/>
        <v>0.24324941614936899</v>
      </c>
      <c r="U89" s="5">
        <v>14.337199999999999</v>
      </c>
      <c r="V89" s="5">
        <v>32.100200000000001</v>
      </c>
      <c r="W89" s="5">
        <f t="shared" si="48"/>
        <v>0.52121436854943959</v>
      </c>
      <c r="X89" s="5">
        <f t="shared" si="49"/>
        <v>0.50053873849430786</v>
      </c>
      <c r="Y89" s="5">
        <v>14.337199999999999</v>
      </c>
      <c r="Z89" s="5">
        <v>36.404400000000003</v>
      </c>
      <c r="AA89" s="5">
        <f t="shared" si="50"/>
        <v>0.54088149967367227</v>
      </c>
      <c r="AB89" s="5">
        <f t="shared" si="51"/>
        <v>0.65892224933210741</v>
      </c>
      <c r="AC89" s="5">
        <v>19.802700000000002</v>
      </c>
      <c r="AD89" s="5">
        <v>42.4878</v>
      </c>
      <c r="AE89" s="5">
        <f t="shared" si="52"/>
        <v>0.60139942965952675</v>
      </c>
      <c r="AF89" s="5">
        <f t="shared" si="53"/>
        <v>0.74138740326478614</v>
      </c>
      <c r="AG89" s="5">
        <v>19.802700000000002</v>
      </c>
      <c r="AH89" s="5">
        <v>44.530900000000003</v>
      </c>
      <c r="AI89" s="5">
        <f t="shared" si="54"/>
        <v>0.53086505802529038</v>
      </c>
      <c r="AJ89" s="5">
        <f t="shared" si="55"/>
        <v>0.75984943238534663</v>
      </c>
      <c r="AK89" s="5">
        <v>15.5083</v>
      </c>
      <c r="AL89" s="5">
        <v>24.837499999999999</v>
      </c>
      <c r="AM89" s="5">
        <f t="shared" si="56"/>
        <v>0.53749909020646247</v>
      </c>
      <c r="AN89" s="5">
        <f t="shared" si="57"/>
        <v>0.35801801801801802</v>
      </c>
      <c r="AO89" s="5">
        <v>15.5083</v>
      </c>
      <c r="AP89" s="5">
        <v>22.1389</v>
      </c>
      <c r="AQ89" s="5">
        <f t="shared" si="58"/>
        <v>0.60992665132833856</v>
      </c>
      <c r="AR89" s="5">
        <f t="shared" si="59"/>
        <v>0.48403099351532403</v>
      </c>
    </row>
    <row r="90" spans="1:44" ht="20" customHeight="1" x14ac:dyDescent="0.15">
      <c r="A90" s="25">
        <v>14.1089</v>
      </c>
      <c r="B90" s="4">
        <v>26.8507</v>
      </c>
      <c r="C90" s="5">
        <f t="shared" si="38"/>
        <v>0.49431718648177086</v>
      </c>
      <c r="D90" s="5">
        <f t="shared" si="39"/>
        <v>0.30169325842696632</v>
      </c>
      <c r="E90" s="5">
        <v>14.1089</v>
      </c>
      <c r="F90" s="5">
        <v>23.914000000000001</v>
      </c>
      <c r="G90" s="5">
        <f t="shared" si="40"/>
        <v>0.45077653990050837</v>
      </c>
      <c r="H90" s="5">
        <f t="shared" si="41"/>
        <v>0.34327629765732659</v>
      </c>
      <c r="I90" s="5">
        <v>14.1089</v>
      </c>
      <c r="J90" s="5">
        <v>16.9253</v>
      </c>
      <c r="K90" s="5">
        <f t="shared" si="42"/>
        <v>0.47282470274400462</v>
      </c>
      <c r="L90" s="5">
        <f t="shared" si="43"/>
        <v>0.32782862178835331</v>
      </c>
      <c r="M90" s="5">
        <v>14.1089</v>
      </c>
      <c r="N90" s="5">
        <v>26.984200000000001</v>
      </c>
      <c r="O90" s="5">
        <f t="shared" si="44"/>
        <v>0.31407830531414732</v>
      </c>
      <c r="P90" s="5">
        <f t="shared" si="45"/>
        <v>0.43119113591112906</v>
      </c>
      <c r="Q90" s="5">
        <v>14.1089</v>
      </c>
      <c r="R90" s="5">
        <v>16.316700000000001</v>
      </c>
      <c r="S90" s="5">
        <f t="shared" si="46"/>
        <v>0.40654147709099919</v>
      </c>
      <c r="T90" s="5">
        <f t="shared" si="47"/>
        <v>0.24680092206047849</v>
      </c>
      <c r="U90" s="5">
        <v>14.5039</v>
      </c>
      <c r="V90" s="5">
        <v>38.933900000000001</v>
      </c>
      <c r="W90" s="5">
        <f t="shared" si="48"/>
        <v>0.52727457802110711</v>
      </c>
      <c r="X90" s="5">
        <f t="shared" si="49"/>
        <v>0.6070966906954951</v>
      </c>
      <c r="Y90" s="5">
        <v>14.5039</v>
      </c>
      <c r="Z90" s="5">
        <v>43.5077</v>
      </c>
      <c r="AA90" s="5">
        <f t="shared" si="50"/>
        <v>0.54717038076590796</v>
      </c>
      <c r="AB90" s="5">
        <f t="shared" si="51"/>
        <v>0.78749248847025444</v>
      </c>
      <c r="AC90" s="5">
        <v>20.033000000000001</v>
      </c>
      <c r="AD90" s="5">
        <v>46.035600000000002</v>
      </c>
      <c r="AE90" s="5">
        <f t="shared" si="52"/>
        <v>0.6083935410004343</v>
      </c>
      <c r="AF90" s="5">
        <f t="shared" si="53"/>
        <v>0.80329445021244672</v>
      </c>
      <c r="AG90" s="5">
        <v>20.033000000000001</v>
      </c>
      <c r="AH90" s="5">
        <v>39.148099999999999</v>
      </c>
      <c r="AI90" s="5">
        <f t="shared" si="54"/>
        <v>0.53703887386167759</v>
      </c>
      <c r="AJ90" s="5">
        <f t="shared" si="55"/>
        <v>0.66800045729964552</v>
      </c>
      <c r="AK90" s="5">
        <v>15.688700000000001</v>
      </c>
      <c r="AL90" s="5">
        <v>24.278099999999998</v>
      </c>
      <c r="AM90" s="5">
        <f t="shared" si="56"/>
        <v>0.54375153798431353</v>
      </c>
      <c r="AN90" s="5">
        <f t="shared" si="57"/>
        <v>0.34995459459459455</v>
      </c>
      <c r="AO90" s="5">
        <v>15.688700000000001</v>
      </c>
      <c r="AP90" s="5">
        <v>27.311499999999999</v>
      </c>
      <c r="AQ90" s="5">
        <f t="shared" si="58"/>
        <v>0.61702161131103372</v>
      </c>
      <c r="AR90" s="5">
        <f t="shared" si="59"/>
        <v>0.59712146851893144</v>
      </c>
    </row>
    <row r="91" spans="1:44" ht="20" customHeight="1" x14ac:dyDescent="0.15">
      <c r="A91" s="25">
        <v>14.271100000000001</v>
      </c>
      <c r="B91" s="4">
        <v>26</v>
      </c>
      <c r="C91" s="5">
        <f t="shared" si="38"/>
        <v>0.5</v>
      </c>
      <c r="D91" s="5">
        <f t="shared" si="39"/>
        <v>0.29213483146067415</v>
      </c>
      <c r="E91" s="5">
        <v>14.271100000000001</v>
      </c>
      <c r="F91" s="5">
        <v>18.4419</v>
      </c>
      <c r="G91" s="5">
        <f t="shared" si="40"/>
        <v>0.45595879753730939</v>
      </c>
      <c r="H91" s="5">
        <f t="shared" si="41"/>
        <v>0.26472640101056499</v>
      </c>
      <c r="I91" s="5">
        <v>14.271100000000001</v>
      </c>
      <c r="J91" s="5">
        <v>17.143699999999999</v>
      </c>
      <c r="K91" s="5">
        <f t="shared" si="42"/>
        <v>0.47826043244547517</v>
      </c>
      <c r="L91" s="5">
        <f t="shared" si="43"/>
        <v>0.33205884346823938</v>
      </c>
      <c r="M91" s="5">
        <v>14.271100000000001</v>
      </c>
      <c r="N91" s="5">
        <v>21.515899999999998</v>
      </c>
      <c r="O91" s="5">
        <f t="shared" si="44"/>
        <v>0.31768904046160423</v>
      </c>
      <c r="P91" s="5">
        <f t="shared" si="45"/>
        <v>0.34381102130692259</v>
      </c>
      <c r="Q91" s="5">
        <v>14.271100000000001</v>
      </c>
      <c r="R91" s="5">
        <v>21.868300000000001</v>
      </c>
      <c r="S91" s="5">
        <f t="shared" si="46"/>
        <v>0.41121519563632591</v>
      </c>
      <c r="T91" s="5">
        <f t="shared" si="47"/>
        <v>0.3307725584153145</v>
      </c>
      <c r="U91" s="5">
        <v>14.6706</v>
      </c>
      <c r="V91" s="5">
        <v>29.133299999999998</v>
      </c>
      <c r="W91" s="5">
        <f t="shared" si="48"/>
        <v>0.53333478749277463</v>
      </c>
      <c r="X91" s="5">
        <f t="shared" si="49"/>
        <v>0.45427583722768755</v>
      </c>
      <c r="Y91" s="5">
        <v>14.6706</v>
      </c>
      <c r="Z91" s="5">
        <v>33.0017</v>
      </c>
      <c r="AA91" s="5">
        <f t="shared" si="50"/>
        <v>0.55345926185814365</v>
      </c>
      <c r="AB91" s="5">
        <f t="shared" si="51"/>
        <v>0.5973331354392164</v>
      </c>
      <c r="AC91" s="5">
        <v>20.263200000000001</v>
      </c>
      <c r="AD91" s="5">
        <v>33.165700000000001</v>
      </c>
      <c r="AE91" s="5">
        <f t="shared" si="52"/>
        <v>0.61538461538461542</v>
      </c>
      <c r="AF91" s="5">
        <f t="shared" si="53"/>
        <v>0.57872217908338208</v>
      </c>
      <c r="AG91" s="5">
        <v>20.263200000000001</v>
      </c>
      <c r="AH91" s="5">
        <v>33.728400000000001</v>
      </c>
      <c r="AI91" s="5">
        <f t="shared" si="54"/>
        <v>0.5432100089269678</v>
      </c>
      <c r="AJ91" s="5">
        <f t="shared" si="55"/>
        <v>0.5755218420302739</v>
      </c>
      <c r="AK91" s="5">
        <v>15.869</v>
      </c>
      <c r="AL91" s="5">
        <v>26.5</v>
      </c>
      <c r="AM91" s="5">
        <f t="shared" si="56"/>
        <v>0.55000051988202148</v>
      </c>
      <c r="AN91" s="5">
        <f t="shared" si="57"/>
        <v>0.38198198198198197</v>
      </c>
      <c r="AO91" s="5">
        <v>15.869</v>
      </c>
      <c r="AP91" s="5">
        <v>26.801400000000001</v>
      </c>
      <c r="AQ91" s="5">
        <f t="shared" si="58"/>
        <v>0.62411263838908226</v>
      </c>
      <c r="AR91" s="5">
        <f t="shared" si="59"/>
        <v>0.5859689627579332</v>
      </c>
    </row>
    <row r="92" spans="1:44" ht="20" customHeight="1" x14ac:dyDescent="0.15">
      <c r="A92" s="25">
        <v>14.433299999999999</v>
      </c>
      <c r="B92" s="4">
        <v>22.040800000000001</v>
      </c>
      <c r="C92" s="5">
        <f t="shared" si="38"/>
        <v>0.50568281351822908</v>
      </c>
      <c r="D92" s="5">
        <f t="shared" si="39"/>
        <v>0.24764943820224719</v>
      </c>
      <c r="E92" s="5">
        <v>14.433299999999999</v>
      </c>
      <c r="F92" s="5">
        <v>18.598199999999999</v>
      </c>
      <c r="G92" s="5">
        <f t="shared" si="40"/>
        <v>0.46114105517411041</v>
      </c>
      <c r="H92" s="5">
        <f t="shared" si="41"/>
        <v>0.26697002756086352</v>
      </c>
      <c r="I92" s="5">
        <v>14.433299999999999</v>
      </c>
      <c r="J92" s="5">
        <v>17.3979</v>
      </c>
      <c r="K92" s="5">
        <f t="shared" si="42"/>
        <v>0.48369616214694561</v>
      </c>
      <c r="L92" s="5">
        <f t="shared" si="43"/>
        <v>0.33698248060664165</v>
      </c>
      <c r="M92" s="5">
        <v>14.433299999999999</v>
      </c>
      <c r="N92" s="5">
        <v>25.5746</v>
      </c>
      <c r="O92" s="5">
        <f t="shared" si="44"/>
        <v>0.32129977560906109</v>
      </c>
      <c r="P92" s="5">
        <f t="shared" si="45"/>
        <v>0.40866658357382324</v>
      </c>
      <c r="Q92" s="5">
        <v>14.433299999999999</v>
      </c>
      <c r="R92" s="5">
        <v>22.532699999999998</v>
      </c>
      <c r="S92" s="5">
        <f t="shared" si="46"/>
        <v>0.41588891418165258</v>
      </c>
      <c r="T92" s="5">
        <f t="shared" si="47"/>
        <v>0.34082204958797691</v>
      </c>
      <c r="U92" s="5">
        <v>14.837300000000001</v>
      </c>
      <c r="V92" s="5">
        <v>34.0015</v>
      </c>
      <c r="W92" s="5">
        <f t="shared" si="48"/>
        <v>0.53939499696444215</v>
      </c>
      <c r="X92" s="5">
        <f t="shared" si="49"/>
        <v>0.53018572834169897</v>
      </c>
      <c r="Y92" s="5">
        <v>14.837300000000001</v>
      </c>
      <c r="Z92" s="5">
        <v>25.968800000000002</v>
      </c>
      <c r="AA92" s="5">
        <f t="shared" si="50"/>
        <v>0.55974814295037933</v>
      </c>
      <c r="AB92" s="5">
        <f t="shared" si="51"/>
        <v>0.4700371413470798</v>
      </c>
      <c r="AC92" s="5">
        <v>20.493500000000001</v>
      </c>
      <c r="AD92" s="5">
        <v>36.2318</v>
      </c>
      <c r="AE92" s="5">
        <f t="shared" si="52"/>
        <v>0.62237872672552286</v>
      </c>
      <c r="AF92" s="5">
        <f t="shared" si="53"/>
        <v>0.63222384114049401</v>
      </c>
      <c r="AG92" s="5">
        <v>20.493500000000001</v>
      </c>
      <c r="AH92" s="5">
        <v>30.580200000000001</v>
      </c>
      <c r="AI92" s="5">
        <f t="shared" si="54"/>
        <v>0.5493838247633549</v>
      </c>
      <c r="AJ92" s="5">
        <f t="shared" si="55"/>
        <v>0.52180278440881223</v>
      </c>
      <c r="AK92" s="5">
        <v>16.049299999999999</v>
      </c>
      <c r="AL92" s="5">
        <v>25.965599999999998</v>
      </c>
      <c r="AM92" s="5">
        <f t="shared" si="56"/>
        <v>0.55624950177972943</v>
      </c>
      <c r="AN92" s="5">
        <f t="shared" si="57"/>
        <v>0.3742789189189189</v>
      </c>
      <c r="AO92" s="5">
        <v>16.049299999999999</v>
      </c>
      <c r="AP92" s="5">
        <v>24.110700000000001</v>
      </c>
      <c r="AQ92" s="5">
        <f t="shared" si="58"/>
        <v>0.63120366546713069</v>
      </c>
      <c r="AR92" s="5">
        <f t="shared" si="59"/>
        <v>0.52714118927995179</v>
      </c>
    </row>
    <row r="93" spans="1:44" ht="20" customHeight="1" x14ac:dyDescent="0.15">
      <c r="A93" s="25">
        <v>14.5954</v>
      </c>
      <c r="B93" s="4">
        <v>25.287199999999999</v>
      </c>
      <c r="C93" s="5">
        <f t="shared" si="38"/>
        <v>0.51136212345229171</v>
      </c>
      <c r="D93" s="5">
        <f t="shared" si="39"/>
        <v>0.28412584269662922</v>
      </c>
      <c r="E93" s="5">
        <v>14.5954</v>
      </c>
      <c r="F93" s="5">
        <v>19.564299999999999</v>
      </c>
      <c r="G93" s="5">
        <f t="shared" si="40"/>
        <v>0.46632011783086413</v>
      </c>
      <c r="H93" s="5">
        <f t="shared" si="41"/>
        <v>0.28083802250803858</v>
      </c>
      <c r="I93" s="5">
        <v>14.5954</v>
      </c>
      <c r="J93" s="5">
        <v>18.603999999999999</v>
      </c>
      <c r="K93" s="5">
        <f t="shared" si="42"/>
        <v>0.4891285405970589</v>
      </c>
      <c r="L93" s="5">
        <f t="shared" si="43"/>
        <v>0.36034360866575627</v>
      </c>
      <c r="M93" s="5">
        <v>14.5954</v>
      </c>
      <c r="N93" s="5">
        <v>27.900500000000001</v>
      </c>
      <c r="O93" s="5">
        <f t="shared" si="44"/>
        <v>0.32490828465593391</v>
      </c>
      <c r="P93" s="5">
        <f t="shared" si="45"/>
        <v>0.44583305369395632</v>
      </c>
      <c r="Q93" s="5">
        <v>14.5954</v>
      </c>
      <c r="R93" s="5">
        <v>24.669799999999999</v>
      </c>
      <c r="S93" s="5">
        <f t="shared" si="46"/>
        <v>0.42055975127288231</v>
      </c>
      <c r="T93" s="5">
        <f t="shared" si="47"/>
        <v>0.37314710615796037</v>
      </c>
      <c r="U93" s="5">
        <v>15.004</v>
      </c>
      <c r="V93" s="5">
        <v>34.0578</v>
      </c>
      <c r="W93" s="5">
        <f t="shared" si="48"/>
        <v>0.54545520643610967</v>
      </c>
      <c r="X93" s="5">
        <f t="shared" si="49"/>
        <v>0.53106361480275621</v>
      </c>
      <c r="Y93" s="5">
        <v>15.004</v>
      </c>
      <c r="Z93" s="5">
        <v>20.683900000000001</v>
      </c>
      <c r="AA93" s="5">
        <f t="shared" si="50"/>
        <v>0.56603702404261491</v>
      </c>
      <c r="AB93" s="5">
        <f t="shared" si="51"/>
        <v>0.37438007254508732</v>
      </c>
      <c r="AC93" s="5">
        <v>20.723700000000001</v>
      </c>
      <c r="AD93" s="5">
        <v>34.569699999999997</v>
      </c>
      <c r="AE93" s="5">
        <f t="shared" si="52"/>
        <v>0.62936980110970397</v>
      </c>
      <c r="AF93" s="5">
        <f t="shared" si="53"/>
        <v>0.60322116265475445</v>
      </c>
      <c r="AG93" s="5">
        <v>20.723700000000001</v>
      </c>
      <c r="AH93" s="5">
        <v>32.666699999999999</v>
      </c>
      <c r="AI93" s="5">
        <f t="shared" si="54"/>
        <v>0.55555495982864511</v>
      </c>
      <c r="AJ93" s="5">
        <f t="shared" si="55"/>
        <v>0.5574056094285631</v>
      </c>
      <c r="AK93" s="5">
        <v>16.229700000000001</v>
      </c>
      <c r="AL93" s="5">
        <v>23.625</v>
      </c>
      <c r="AM93" s="5">
        <f t="shared" si="56"/>
        <v>0.56250194955758048</v>
      </c>
      <c r="AN93" s="5">
        <f t="shared" si="57"/>
        <v>0.34054054054054056</v>
      </c>
      <c r="AO93" s="5">
        <v>16.229700000000001</v>
      </c>
      <c r="AP93" s="5">
        <v>23.864599999999999</v>
      </c>
      <c r="AQ93" s="5">
        <f t="shared" si="58"/>
        <v>0.63829862544982596</v>
      </c>
      <c r="AR93" s="5">
        <f t="shared" si="59"/>
        <v>0.52176061357365555</v>
      </c>
    </row>
    <row r="94" spans="1:44" ht="20" customHeight="1" x14ac:dyDescent="0.15">
      <c r="A94" s="25">
        <v>14.7576</v>
      </c>
      <c r="B94" s="4">
        <v>29.9969</v>
      </c>
      <c r="C94" s="5">
        <f t="shared" si="38"/>
        <v>0.51704493697052079</v>
      </c>
      <c r="D94" s="5">
        <f t="shared" si="39"/>
        <v>0.33704382022471913</v>
      </c>
      <c r="E94" s="5">
        <v>14.7576</v>
      </c>
      <c r="F94" s="5">
        <v>18.744599999999998</v>
      </c>
      <c r="G94" s="5">
        <f t="shared" si="40"/>
        <v>0.47150237546766521</v>
      </c>
      <c r="H94" s="5">
        <f t="shared" si="41"/>
        <v>0.26907154340836009</v>
      </c>
      <c r="I94" s="5">
        <v>14.7576</v>
      </c>
      <c r="J94" s="5">
        <v>17.497199999999999</v>
      </c>
      <c r="K94" s="5">
        <f t="shared" si="42"/>
        <v>0.49456427029852945</v>
      </c>
      <c r="L94" s="5">
        <f t="shared" si="43"/>
        <v>0.33890583689241405</v>
      </c>
      <c r="M94" s="5">
        <v>14.7576</v>
      </c>
      <c r="N94" s="5">
        <v>23.566099999999999</v>
      </c>
      <c r="O94" s="5">
        <f t="shared" si="44"/>
        <v>0.32851901980339082</v>
      </c>
      <c r="P94" s="5">
        <f t="shared" si="45"/>
        <v>0.37657197278389787</v>
      </c>
      <c r="Q94" s="5">
        <v>14.7576</v>
      </c>
      <c r="R94" s="5">
        <v>25.488800000000001</v>
      </c>
      <c r="S94" s="5">
        <f t="shared" si="46"/>
        <v>0.42523346981820903</v>
      </c>
      <c r="T94" s="5">
        <f t="shared" si="47"/>
        <v>0.38553502498759701</v>
      </c>
      <c r="U94" s="5">
        <v>15.1707</v>
      </c>
      <c r="V94" s="5">
        <v>40.559399999999997</v>
      </c>
      <c r="W94" s="5">
        <f t="shared" si="48"/>
        <v>0.5515154159077772</v>
      </c>
      <c r="X94" s="5">
        <f t="shared" si="49"/>
        <v>0.63244312839440331</v>
      </c>
      <c r="Y94" s="5">
        <v>15.1707</v>
      </c>
      <c r="Z94" s="5">
        <v>26.295500000000001</v>
      </c>
      <c r="AA94" s="5">
        <f t="shared" si="50"/>
        <v>0.5723259051348506</v>
      </c>
      <c r="AB94" s="5">
        <f t="shared" si="51"/>
        <v>0.47595043476372173</v>
      </c>
      <c r="AC94" s="5">
        <v>20.954000000000001</v>
      </c>
      <c r="AD94" s="5">
        <v>31.190100000000001</v>
      </c>
      <c r="AE94" s="5">
        <f t="shared" si="52"/>
        <v>0.63636391245061152</v>
      </c>
      <c r="AF94" s="5">
        <f t="shared" si="53"/>
        <v>0.54424910789847925</v>
      </c>
      <c r="AG94" s="5">
        <v>20.954000000000001</v>
      </c>
      <c r="AH94" s="5">
        <v>34</v>
      </c>
      <c r="AI94" s="5">
        <f t="shared" si="54"/>
        <v>0.56172877566503232</v>
      </c>
      <c r="AJ94" s="5">
        <f t="shared" si="55"/>
        <v>0.58015626679680365</v>
      </c>
      <c r="AK94" s="5">
        <v>16.41</v>
      </c>
      <c r="AL94" s="5">
        <v>22.1313</v>
      </c>
      <c r="AM94" s="5">
        <f t="shared" si="56"/>
        <v>0.56875093145528843</v>
      </c>
      <c r="AN94" s="5">
        <f t="shared" si="57"/>
        <v>0.31900972972972974</v>
      </c>
      <c r="AO94" s="5">
        <v>16.41</v>
      </c>
      <c r="AP94" s="5">
        <v>25.702400000000001</v>
      </c>
      <c r="AQ94" s="5">
        <f t="shared" si="58"/>
        <v>0.6453896525278745</v>
      </c>
      <c r="AR94" s="5">
        <f t="shared" si="59"/>
        <v>0.56194111756809351</v>
      </c>
    </row>
    <row r="95" spans="1:44" ht="20" customHeight="1" x14ac:dyDescent="0.15">
      <c r="A95" s="25">
        <v>14.9198</v>
      </c>
      <c r="B95" s="4">
        <v>22.760300000000001</v>
      </c>
      <c r="C95" s="5">
        <f t="shared" si="38"/>
        <v>0.52272775048874998</v>
      </c>
      <c r="D95" s="5">
        <f t="shared" si="39"/>
        <v>0.25573370786516852</v>
      </c>
      <c r="E95" s="5">
        <v>14.9198</v>
      </c>
      <c r="F95" s="5">
        <v>16.8767</v>
      </c>
      <c r="G95" s="5">
        <f t="shared" si="40"/>
        <v>0.47668463310446629</v>
      </c>
      <c r="H95" s="5">
        <f t="shared" si="41"/>
        <v>0.24225855535140101</v>
      </c>
      <c r="I95" s="5">
        <v>14.9198</v>
      </c>
      <c r="J95" s="5">
        <v>23</v>
      </c>
      <c r="K95" s="5">
        <f t="shared" si="42"/>
        <v>0.5</v>
      </c>
      <c r="L95" s="5">
        <f t="shared" si="43"/>
        <v>0.44549037837628441</v>
      </c>
      <c r="M95" s="5">
        <v>14.9198</v>
      </c>
      <c r="N95" s="5">
        <v>20.227399999999999</v>
      </c>
      <c r="O95" s="5">
        <f t="shared" si="44"/>
        <v>0.33212975495084773</v>
      </c>
      <c r="P95" s="5">
        <f t="shared" si="45"/>
        <v>0.32322157345886743</v>
      </c>
      <c r="Q95" s="5">
        <v>14.9198</v>
      </c>
      <c r="R95" s="5">
        <v>27.2164</v>
      </c>
      <c r="S95" s="5">
        <f t="shared" si="46"/>
        <v>0.42990718836353575</v>
      </c>
      <c r="T95" s="5">
        <f t="shared" si="47"/>
        <v>0.4116661221427621</v>
      </c>
      <c r="U95" s="5">
        <v>15.337400000000001</v>
      </c>
      <c r="V95" s="5">
        <v>36.588900000000002</v>
      </c>
      <c r="W95" s="5">
        <f t="shared" si="48"/>
        <v>0.55757562537944472</v>
      </c>
      <c r="X95" s="5">
        <f t="shared" si="49"/>
        <v>0.57053108232641481</v>
      </c>
      <c r="Y95" s="5">
        <v>15.337400000000001</v>
      </c>
      <c r="Z95" s="5">
        <v>33.457999999999998</v>
      </c>
      <c r="AA95" s="5">
        <f t="shared" si="50"/>
        <v>0.57861478622708629</v>
      </c>
      <c r="AB95" s="5">
        <f t="shared" si="51"/>
        <v>0.60559219814510468</v>
      </c>
      <c r="AC95" s="5">
        <v>21.1843</v>
      </c>
      <c r="AD95" s="5">
        <v>27.657900000000001</v>
      </c>
      <c r="AE95" s="5">
        <f t="shared" si="52"/>
        <v>0.64335802379151896</v>
      </c>
      <c r="AF95" s="5">
        <f t="shared" si="53"/>
        <v>0.4826142718793896</v>
      </c>
      <c r="AG95" s="5">
        <v>21.1843</v>
      </c>
      <c r="AH95" s="5">
        <v>32.827199999999998</v>
      </c>
      <c r="AI95" s="5">
        <f t="shared" si="54"/>
        <v>0.56790259150141942</v>
      </c>
      <c r="AJ95" s="5">
        <f t="shared" si="55"/>
        <v>0.56014428827623619</v>
      </c>
      <c r="AK95" s="5">
        <v>16.590299999999999</v>
      </c>
      <c r="AL95" s="5">
        <v>20.5</v>
      </c>
      <c r="AM95" s="5">
        <f t="shared" si="56"/>
        <v>0.57499991335299638</v>
      </c>
      <c r="AN95" s="5">
        <f t="shared" si="57"/>
        <v>0.29549549549549547</v>
      </c>
      <c r="AO95" s="5">
        <v>16.590299999999999</v>
      </c>
      <c r="AP95" s="5">
        <v>22.765999999999998</v>
      </c>
      <c r="AQ95" s="5">
        <f t="shared" si="58"/>
        <v>0.65248067960592293</v>
      </c>
      <c r="AR95" s="5">
        <f t="shared" si="59"/>
        <v>0.49774151373238357</v>
      </c>
    </row>
    <row r="96" spans="1:44" ht="20" customHeight="1" x14ac:dyDescent="0.15">
      <c r="A96" s="25">
        <v>15.082000000000001</v>
      </c>
      <c r="B96" s="4">
        <v>28.6632</v>
      </c>
      <c r="C96" s="5">
        <f t="shared" si="38"/>
        <v>0.52841056400697917</v>
      </c>
      <c r="D96" s="5">
        <f t="shared" si="39"/>
        <v>0.32205842696629211</v>
      </c>
      <c r="E96" s="5">
        <v>15.082000000000001</v>
      </c>
      <c r="F96" s="5">
        <v>19.440100000000001</v>
      </c>
      <c r="G96" s="5">
        <f t="shared" si="40"/>
        <v>0.48186689074126737</v>
      </c>
      <c r="H96" s="5">
        <f t="shared" si="41"/>
        <v>0.27905517914561323</v>
      </c>
      <c r="I96" s="5">
        <v>15.082000000000001</v>
      </c>
      <c r="J96" s="5">
        <v>20.824200000000001</v>
      </c>
      <c r="K96" s="5">
        <f t="shared" si="42"/>
        <v>0.50543572970147055</v>
      </c>
      <c r="L96" s="5">
        <f t="shared" si="43"/>
        <v>0.40334698858188789</v>
      </c>
      <c r="M96" s="5">
        <v>15.082000000000001</v>
      </c>
      <c r="N96" s="5">
        <v>27.257100000000001</v>
      </c>
      <c r="O96" s="5">
        <f t="shared" si="44"/>
        <v>0.33574049009830464</v>
      </c>
      <c r="P96" s="5">
        <f t="shared" si="45"/>
        <v>0.43555191225395734</v>
      </c>
      <c r="Q96" s="5">
        <v>15.082000000000001</v>
      </c>
      <c r="R96" s="5">
        <v>21.214099999999998</v>
      </c>
      <c r="S96" s="5">
        <f t="shared" si="46"/>
        <v>0.43458090690886247</v>
      </c>
      <c r="T96" s="5">
        <f t="shared" si="47"/>
        <v>0.32087734901562182</v>
      </c>
      <c r="U96" s="5">
        <v>15.504099999999999</v>
      </c>
      <c r="V96" s="5">
        <v>38.3279</v>
      </c>
      <c r="W96" s="5">
        <f t="shared" si="48"/>
        <v>0.56363583485111224</v>
      </c>
      <c r="X96" s="5">
        <f t="shared" si="49"/>
        <v>0.59764732665640652</v>
      </c>
      <c r="Y96" s="5">
        <v>15.504099999999999</v>
      </c>
      <c r="Z96" s="5">
        <v>32.942300000000003</v>
      </c>
      <c r="AA96" s="5">
        <f t="shared" si="50"/>
        <v>0.58490366731932197</v>
      </c>
      <c r="AB96" s="5">
        <f t="shared" si="51"/>
        <v>0.59625799118164513</v>
      </c>
      <c r="AC96" s="5">
        <v>21.4145</v>
      </c>
      <c r="AD96" s="5">
        <v>32.167299999999997</v>
      </c>
      <c r="AE96" s="5">
        <f t="shared" si="52"/>
        <v>0.65034909817570008</v>
      </c>
      <c r="AF96" s="5">
        <f t="shared" si="53"/>
        <v>0.56130067965485042</v>
      </c>
      <c r="AG96" s="5">
        <v>21.4145</v>
      </c>
      <c r="AH96" s="5">
        <v>33.074100000000001</v>
      </c>
      <c r="AI96" s="5">
        <f t="shared" si="54"/>
        <v>0.57407372656670963</v>
      </c>
      <c r="AJ96" s="5">
        <f t="shared" si="55"/>
        <v>0.56435724657835784</v>
      </c>
      <c r="AK96" s="5">
        <v>16.770600000000002</v>
      </c>
      <c r="AL96" s="5">
        <v>18.543800000000001</v>
      </c>
      <c r="AM96" s="5">
        <f t="shared" si="56"/>
        <v>0.58124889525070456</v>
      </c>
      <c r="AN96" s="5">
        <f t="shared" si="57"/>
        <v>0.26729801801801806</v>
      </c>
      <c r="AO96" s="5">
        <v>16.770600000000002</v>
      </c>
      <c r="AP96" s="5">
        <v>19.305599999999998</v>
      </c>
      <c r="AQ96" s="5">
        <f t="shared" si="58"/>
        <v>0.65957170668397147</v>
      </c>
      <c r="AR96" s="5">
        <f t="shared" si="59"/>
        <v>0.42208550327294669</v>
      </c>
    </row>
    <row r="97" spans="1:44" ht="20" customHeight="1" x14ac:dyDescent="0.15">
      <c r="A97" s="25">
        <v>15.2441</v>
      </c>
      <c r="B97" s="4">
        <v>27.844999999999999</v>
      </c>
      <c r="C97" s="5">
        <f t="shared" si="38"/>
        <v>0.53408987394104168</v>
      </c>
      <c r="D97" s="5">
        <f t="shared" si="39"/>
        <v>0.31286516853932583</v>
      </c>
      <c r="E97" s="5">
        <v>15.2441</v>
      </c>
      <c r="F97" s="5">
        <v>20.101500000000001</v>
      </c>
      <c r="G97" s="5">
        <f t="shared" si="40"/>
        <v>0.48704595339802104</v>
      </c>
      <c r="H97" s="5">
        <f t="shared" si="41"/>
        <v>0.28854932246210385</v>
      </c>
      <c r="I97" s="5">
        <v>15.2441</v>
      </c>
      <c r="J97" s="5">
        <v>21.272200000000002</v>
      </c>
      <c r="K97" s="5">
        <f t="shared" si="42"/>
        <v>0.51086810815158379</v>
      </c>
      <c r="L97" s="5">
        <f t="shared" si="43"/>
        <v>0.41202436638678253</v>
      </c>
      <c r="M97" s="5">
        <v>15.2441</v>
      </c>
      <c r="N97" s="5">
        <v>24.294699999999999</v>
      </c>
      <c r="O97" s="5">
        <f t="shared" si="44"/>
        <v>0.33934899914517735</v>
      </c>
      <c r="P97" s="5">
        <f t="shared" si="45"/>
        <v>0.38821455850535153</v>
      </c>
      <c r="Q97" s="5">
        <v>15.2441</v>
      </c>
      <c r="R97" s="5">
        <v>20.0913</v>
      </c>
      <c r="S97" s="5">
        <f t="shared" si="46"/>
        <v>0.43925174400009215</v>
      </c>
      <c r="T97" s="5">
        <f t="shared" si="47"/>
        <v>0.30389425345772686</v>
      </c>
      <c r="U97" s="5">
        <v>15.6708</v>
      </c>
      <c r="V97" s="5">
        <v>36.987900000000003</v>
      </c>
      <c r="W97" s="5">
        <f t="shared" si="48"/>
        <v>0.56969604432277976</v>
      </c>
      <c r="X97" s="5">
        <f t="shared" si="49"/>
        <v>0.57675269330264634</v>
      </c>
      <c r="Y97" s="5">
        <v>15.6708</v>
      </c>
      <c r="Z97" s="5">
        <v>35.209800000000001</v>
      </c>
      <c r="AA97" s="5">
        <f t="shared" si="50"/>
        <v>0.59119254841155766</v>
      </c>
      <c r="AB97" s="5">
        <f t="shared" si="51"/>
        <v>0.6372999037076188</v>
      </c>
      <c r="AC97" s="5">
        <v>21.6448</v>
      </c>
      <c r="AD97" s="5">
        <v>31.51</v>
      </c>
      <c r="AE97" s="5">
        <f t="shared" si="52"/>
        <v>0.65734320951660752</v>
      </c>
      <c r="AF97" s="5">
        <f t="shared" si="53"/>
        <v>0.54983117687603056</v>
      </c>
      <c r="AG97" s="5">
        <v>21.6448</v>
      </c>
      <c r="AH97" s="5">
        <v>34.938299999999998</v>
      </c>
      <c r="AI97" s="5">
        <f t="shared" si="54"/>
        <v>0.58024754240309684</v>
      </c>
      <c r="AJ97" s="5">
        <f t="shared" si="55"/>
        <v>0.59616687341843422</v>
      </c>
      <c r="AK97" s="5">
        <v>16.951000000000001</v>
      </c>
      <c r="AL97" s="5">
        <v>25.274999999999999</v>
      </c>
      <c r="AM97" s="5">
        <f t="shared" si="56"/>
        <v>0.58750134302855539</v>
      </c>
      <c r="AN97" s="5">
        <f t="shared" si="57"/>
        <v>0.36432432432432432</v>
      </c>
      <c r="AO97" s="5">
        <v>16.951000000000001</v>
      </c>
      <c r="AP97" s="5">
        <v>19.777799999999999</v>
      </c>
      <c r="AQ97" s="5">
        <f t="shared" si="58"/>
        <v>0.66666666666666663</v>
      </c>
      <c r="AR97" s="5">
        <f t="shared" si="59"/>
        <v>0.43240938725715261</v>
      </c>
    </row>
    <row r="98" spans="1:44" ht="20" customHeight="1" x14ac:dyDescent="0.15">
      <c r="A98" s="25">
        <v>15.4063</v>
      </c>
      <c r="B98" s="4">
        <v>36.595599999999997</v>
      </c>
      <c r="C98" s="5">
        <f t="shared" si="38"/>
        <v>0.53977268745927076</v>
      </c>
      <c r="D98" s="5">
        <f t="shared" si="39"/>
        <v>0.41118651685393254</v>
      </c>
      <c r="E98" s="5">
        <v>15.4063</v>
      </c>
      <c r="F98" s="5">
        <v>20.043399999999998</v>
      </c>
      <c r="G98" s="5">
        <f t="shared" si="40"/>
        <v>0.49222821103482212</v>
      </c>
      <c r="H98" s="5">
        <f t="shared" si="41"/>
        <v>0.28771531924666971</v>
      </c>
      <c r="I98" s="5">
        <v>15.4063</v>
      </c>
      <c r="J98" s="5">
        <v>21.844000000000001</v>
      </c>
      <c r="K98" s="5">
        <f t="shared" si="42"/>
        <v>0.51630383785305434</v>
      </c>
      <c r="L98" s="5">
        <f t="shared" si="43"/>
        <v>0.42309964457615462</v>
      </c>
      <c r="M98" s="5">
        <v>15.4063</v>
      </c>
      <c r="N98" s="5">
        <v>21.455300000000001</v>
      </c>
      <c r="O98" s="5">
        <f t="shared" si="44"/>
        <v>0.34295973429263427</v>
      </c>
      <c r="P98" s="5">
        <f t="shared" si="45"/>
        <v>0.34284267009264857</v>
      </c>
      <c r="Q98" s="5">
        <v>15.4063</v>
      </c>
      <c r="R98" s="5">
        <v>22.232099999999999</v>
      </c>
      <c r="S98" s="5">
        <f t="shared" si="46"/>
        <v>0.44392546254541887</v>
      </c>
      <c r="T98" s="5">
        <f t="shared" si="47"/>
        <v>0.33627527498457183</v>
      </c>
      <c r="U98" s="5">
        <v>15.8376</v>
      </c>
      <c r="V98" s="5">
        <v>39.4206</v>
      </c>
      <c r="W98" s="5">
        <f t="shared" si="48"/>
        <v>0.57575988919305054</v>
      </c>
      <c r="X98" s="5">
        <f t="shared" si="49"/>
        <v>0.61468580864570033</v>
      </c>
      <c r="Y98" s="5">
        <v>15.8376</v>
      </c>
      <c r="Z98" s="5">
        <v>26.898199999999999</v>
      </c>
      <c r="AA98" s="5">
        <f t="shared" si="50"/>
        <v>0.59748520207793376</v>
      </c>
      <c r="AB98" s="5">
        <f t="shared" si="51"/>
        <v>0.48685934796301794</v>
      </c>
      <c r="AC98" s="5">
        <v>21.8751</v>
      </c>
      <c r="AD98" s="5">
        <v>20.2057</v>
      </c>
      <c r="AE98" s="5">
        <f t="shared" si="52"/>
        <v>0.66433732085751507</v>
      </c>
      <c r="AF98" s="5">
        <f t="shared" si="53"/>
        <v>0.35257771534763604</v>
      </c>
      <c r="AG98" s="5">
        <v>21.8751</v>
      </c>
      <c r="AH98" s="5">
        <v>32.160499999999999</v>
      </c>
      <c r="AI98" s="5">
        <f t="shared" si="54"/>
        <v>0.58642135823948394</v>
      </c>
      <c r="AJ98" s="5">
        <f t="shared" si="55"/>
        <v>0.54876810642113538</v>
      </c>
      <c r="AK98" s="5">
        <v>17.1313</v>
      </c>
      <c r="AL98" s="5">
        <v>25.828099999999999</v>
      </c>
      <c r="AM98" s="5">
        <f t="shared" si="56"/>
        <v>0.59375032492626345</v>
      </c>
      <c r="AN98" s="5">
        <f t="shared" si="57"/>
        <v>0.37229693693693694</v>
      </c>
      <c r="AO98" s="5">
        <v>17.1313</v>
      </c>
      <c r="AP98" s="5">
        <v>20.9802</v>
      </c>
      <c r="AQ98" s="5">
        <f t="shared" si="58"/>
        <v>0.67375769374471517</v>
      </c>
      <c r="AR98" s="5">
        <f t="shared" si="59"/>
        <v>0.45869790505175062</v>
      </c>
    </row>
    <row r="99" spans="1:44" ht="20" customHeight="1" x14ac:dyDescent="0.15">
      <c r="A99" s="25">
        <v>15.5685</v>
      </c>
      <c r="B99" s="4">
        <v>23.4876</v>
      </c>
      <c r="C99" s="5">
        <f t="shared" ref="C99:C130" si="60">$A99/28.5422</f>
        <v>0.54545550097749995</v>
      </c>
      <c r="D99" s="5">
        <f t="shared" ref="D99:D130" si="61">B99/89</f>
        <v>0.2639056179775281</v>
      </c>
      <c r="E99" s="5">
        <v>15.5685</v>
      </c>
      <c r="F99" s="5">
        <v>19.840499999999999</v>
      </c>
      <c r="G99" s="5">
        <f t="shared" si="40"/>
        <v>0.49741046867162314</v>
      </c>
      <c r="H99" s="5">
        <f t="shared" si="41"/>
        <v>0.28480276757005052</v>
      </c>
      <c r="I99" s="5">
        <v>15.5685</v>
      </c>
      <c r="J99" s="5">
        <v>23.427199999999999</v>
      </c>
      <c r="K99" s="5">
        <f t="shared" ref="K99:K130" si="62">I99/29.8396</f>
        <v>0.52173956755452489</v>
      </c>
      <c r="L99" s="5">
        <f t="shared" ref="L99:L130" si="63">J99/51.6285</f>
        <v>0.45376487792595172</v>
      </c>
      <c r="M99" s="5">
        <v>15.5685</v>
      </c>
      <c r="N99" s="5">
        <v>26.891300000000001</v>
      </c>
      <c r="O99" s="5">
        <f t="shared" si="44"/>
        <v>0.34657046944009118</v>
      </c>
      <c r="P99" s="5">
        <f t="shared" si="45"/>
        <v>0.42970665030376831</v>
      </c>
      <c r="Q99" s="5">
        <v>15.5685</v>
      </c>
      <c r="R99" s="5">
        <v>21.394400000000001</v>
      </c>
      <c r="S99" s="5">
        <f t="shared" si="46"/>
        <v>0.44859918109074559</v>
      </c>
      <c r="T99" s="5">
        <f t="shared" si="47"/>
        <v>0.32360450623782389</v>
      </c>
      <c r="U99" s="5">
        <v>16.004300000000001</v>
      </c>
      <c r="V99" s="5">
        <v>33.778199999999998</v>
      </c>
      <c r="W99" s="5">
        <f t="shared" ref="W99:W130" si="64">U99/27.5073</f>
        <v>0.58182009866471807</v>
      </c>
      <c r="X99" s="5">
        <f t="shared" ref="X99:X130" si="65">V99/64.1313</f>
        <v>0.52670380921640447</v>
      </c>
      <c r="Y99" s="5">
        <v>16.004300000000001</v>
      </c>
      <c r="Z99" s="5">
        <v>22.4496</v>
      </c>
      <c r="AA99" s="5">
        <f t="shared" ref="AA99:AA130" si="66">Y99/26.5071</f>
        <v>0.60377408317016945</v>
      </c>
      <c r="AB99" s="5">
        <f t="shared" ref="AB99:AB130" si="67">Z99/55.2484</f>
        <v>0.40633936910390167</v>
      </c>
      <c r="AC99" s="5">
        <v>22.1053</v>
      </c>
      <c r="AD99" s="5">
        <v>20.564399999999999</v>
      </c>
      <c r="AE99" s="5">
        <f t="shared" ref="AE99:AE130" si="68">AC99/32.9277</f>
        <v>0.67132839524169619</v>
      </c>
      <c r="AF99" s="5">
        <f t="shared" ref="AF99:AF130" si="69">AD99/57.3085</f>
        <v>0.3588368217629147</v>
      </c>
      <c r="AG99" s="5">
        <v>22.1053</v>
      </c>
      <c r="AH99" s="5">
        <v>23.2593</v>
      </c>
      <c r="AI99" s="5">
        <f t="shared" ref="AI99:AI130" si="70">AG99/37.3027</f>
        <v>0.59259249330477415</v>
      </c>
      <c r="AJ99" s="5">
        <f t="shared" ref="AJ99:AJ130" si="71">AH99/58.6049</f>
        <v>0.39688319577373221</v>
      </c>
      <c r="AK99" s="5">
        <v>17.311599999999999</v>
      </c>
      <c r="AL99" s="5">
        <v>30.4</v>
      </c>
      <c r="AM99" s="5">
        <f t="shared" ref="AM99:AM130" si="72">AK99/28.8527</f>
        <v>0.5999993068239714</v>
      </c>
      <c r="AN99" s="5">
        <f t="shared" ref="AN99:AN130" si="73">AL99/69.375</f>
        <v>0.43819819819819816</v>
      </c>
      <c r="AO99" s="5">
        <v>17.311599999999999</v>
      </c>
      <c r="AP99" s="5">
        <v>20.5505</v>
      </c>
      <c r="AQ99" s="5">
        <f t="shared" ref="AQ99:AQ130" si="74">AO99/25.4265</f>
        <v>0.6808487208227636</v>
      </c>
      <c r="AR99" s="5">
        <f t="shared" ref="AR99:AR130" si="75">AP99/45.7386</f>
        <v>0.44930321435286608</v>
      </c>
    </row>
    <row r="100" spans="1:44" ht="20" customHeight="1" x14ac:dyDescent="0.15">
      <c r="A100" s="25">
        <v>15.730700000000001</v>
      </c>
      <c r="B100" s="4">
        <v>23.3523</v>
      </c>
      <c r="C100" s="5">
        <f t="shared" si="60"/>
        <v>0.55113831449572914</v>
      </c>
      <c r="D100" s="5">
        <f t="shared" si="61"/>
        <v>0.26238539325842697</v>
      </c>
      <c r="E100" s="5">
        <v>15.730700000000001</v>
      </c>
      <c r="F100" s="5">
        <v>18.990100000000002</v>
      </c>
      <c r="G100" s="5">
        <f t="shared" si="40"/>
        <v>0.50259272630842422</v>
      </c>
      <c r="H100" s="5">
        <f t="shared" si="41"/>
        <v>0.27259560174552139</v>
      </c>
      <c r="I100" s="5">
        <v>15.730700000000001</v>
      </c>
      <c r="J100" s="5">
        <v>17.322800000000001</v>
      </c>
      <c r="K100" s="5">
        <f t="shared" si="62"/>
        <v>0.52717529725599543</v>
      </c>
      <c r="L100" s="5">
        <f t="shared" si="63"/>
        <v>0.33552785767550869</v>
      </c>
      <c r="M100" s="5">
        <v>15.730700000000001</v>
      </c>
      <c r="N100" s="5">
        <v>23.034600000000001</v>
      </c>
      <c r="O100" s="5">
        <f t="shared" si="44"/>
        <v>0.35018120458754809</v>
      </c>
      <c r="P100" s="5">
        <f t="shared" si="45"/>
        <v>0.36807892541778126</v>
      </c>
      <c r="Q100" s="5">
        <v>15.730700000000001</v>
      </c>
      <c r="R100" s="5">
        <v>17.064499999999999</v>
      </c>
      <c r="S100" s="5">
        <f t="shared" si="46"/>
        <v>0.45327289963607231</v>
      </c>
      <c r="T100" s="5">
        <f t="shared" si="47"/>
        <v>0.25811189361212961</v>
      </c>
      <c r="U100" s="5">
        <v>16.170999999999999</v>
      </c>
      <c r="V100" s="5">
        <v>33.666800000000002</v>
      </c>
      <c r="W100" s="5">
        <f t="shared" si="64"/>
        <v>0.58788030813638559</v>
      </c>
      <c r="X100" s="5">
        <f t="shared" si="65"/>
        <v>0.52496674790624864</v>
      </c>
      <c r="Y100" s="5">
        <v>16.170999999999999</v>
      </c>
      <c r="Z100" s="5">
        <v>14.4068</v>
      </c>
      <c r="AA100" s="5">
        <f t="shared" si="66"/>
        <v>0.61006296426240514</v>
      </c>
      <c r="AB100" s="5">
        <f t="shared" si="67"/>
        <v>0.260764112625886</v>
      </c>
      <c r="AC100" s="5">
        <v>22.335599999999999</v>
      </c>
      <c r="AD100" s="5">
        <v>20.161000000000001</v>
      </c>
      <c r="AE100" s="5">
        <f t="shared" si="68"/>
        <v>0.67832250658260362</v>
      </c>
      <c r="AF100" s="5">
        <f t="shared" si="69"/>
        <v>0.35179772634076972</v>
      </c>
      <c r="AG100" s="5">
        <v>22.335599999999999</v>
      </c>
      <c r="AH100" s="5">
        <v>28.790099999999999</v>
      </c>
      <c r="AI100" s="5">
        <f t="shared" si="70"/>
        <v>0.59876630914116136</v>
      </c>
      <c r="AJ100" s="5">
        <f t="shared" si="71"/>
        <v>0.4912575569619605</v>
      </c>
      <c r="AK100" s="5">
        <v>17.492000000000001</v>
      </c>
      <c r="AL100" s="5">
        <v>28.221900000000002</v>
      </c>
      <c r="AM100" s="5">
        <f t="shared" si="72"/>
        <v>0.60625175460182246</v>
      </c>
      <c r="AN100" s="5">
        <f t="shared" si="73"/>
        <v>0.4068021621621622</v>
      </c>
      <c r="AO100" s="5">
        <v>17.492000000000001</v>
      </c>
      <c r="AP100" s="5">
        <v>17.879100000000001</v>
      </c>
      <c r="AQ100" s="5">
        <f t="shared" si="74"/>
        <v>0.68794368080545887</v>
      </c>
      <c r="AR100" s="5">
        <f t="shared" si="75"/>
        <v>0.39089740394327771</v>
      </c>
    </row>
    <row r="101" spans="1:44" ht="20" customHeight="1" x14ac:dyDescent="0.15">
      <c r="A101" s="25">
        <v>15.892799999999999</v>
      </c>
      <c r="B101" s="4">
        <v>28.723099999999999</v>
      </c>
      <c r="C101" s="5">
        <f t="shared" si="60"/>
        <v>0.55681762442979166</v>
      </c>
      <c r="D101" s="5">
        <f t="shared" si="61"/>
        <v>0.32273146067415731</v>
      </c>
      <c r="E101" s="5">
        <v>15.892799999999999</v>
      </c>
      <c r="F101" s="5">
        <v>23.864599999999999</v>
      </c>
      <c r="G101" s="5">
        <f t="shared" si="40"/>
        <v>0.50777178896517794</v>
      </c>
      <c r="H101" s="5">
        <f t="shared" si="41"/>
        <v>0.34256717960496091</v>
      </c>
      <c r="I101" s="5">
        <v>15.892799999999999</v>
      </c>
      <c r="J101" s="5">
        <v>19.9679</v>
      </c>
      <c r="K101" s="5">
        <f t="shared" si="62"/>
        <v>0.53260767570610867</v>
      </c>
      <c r="L101" s="5">
        <f t="shared" si="63"/>
        <v>0.38676118810346999</v>
      </c>
      <c r="M101" s="5">
        <v>15.892799999999999</v>
      </c>
      <c r="N101" s="5">
        <v>20.315300000000001</v>
      </c>
      <c r="O101" s="5">
        <f t="shared" si="44"/>
        <v>0.35378971363442085</v>
      </c>
      <c r="P101" s="5">
        <f t="shared" si="45"/>
        <v>0.32462616210135414</v>
      </c>
      <c r="Q101" s="5">
        <v>15.892799999999999</v>
      </c>
      <c r="R101" s="5">
        <v>20.664400000000001</v>
      </c>
      <c r="S101" s="5">
        <f t="shared" si="46"/>
        <v>0.45794373672730199</v>
      </c>
      <c r="T101" s="5">
        <f t="shared" si="47"/>
        <v>0.31256277150566913</v>
      </c>
      <c r="U101" s="5">
        <v>16.337700000000002</v>
      </c>
      <c r="V101" s="5">
        <v>34.2361</v>
      </c>
      <c r="W101" s="5">
        <f t="shared" si="64"/>
        <v>0.59394051760805322</v>
      </c>
      <c r="X101" s="5">
        <f t="shared" si="65"/>
        <v>0.53384384847960364</v>
      </c>
      <c r="Y101" s="5">
        <v>16.337700000000002</v>
      </c>
      <c r="Z101" s="5">
        <v>16.621600000000001</v>
      </c>
      <c r="AA101" s="5">
        <f t="shared" si="66"/>
        <v>0.61635184535464083</v>
      </c>
      <c r="AB101" s="5">
        <f t="shared" si="67"/>
        <v>0.30085215137451948</v>
      </c>
      <c r="AC101" s="5">
        <v>22.565899999999999</v>
      </c>
      <c r="AD101" s="5">
        <v>19.027100000000001</v>
      </c>
      <c r="AE101" s="5">
        <f t="shared" si="68"/>
        <v>0.68531661792351117</v>
      </c>
      <c r="AF101" s="5">
        <f t="shared" si="69"/>
        <v>0.33201183070574175</v>
      </c>
      <c r="AG101" s="5">
        <v>22.565899999999999</v>
      </c>
      <c r="AH101" s="5">
        <v>42.555599999999998</v>
      </c>
      <c r="AI101" s="5">
        <f t="shared" si="70"/>
        <v>0.60494012497754845</v>
      </c>
      <c r="AJ101" s="5">
        <f t="shared" si="71"/>
        <v>0.72614405962641349</v>
      </c>
      <c r="AK101" s="5">
        <v>17.6723</v>
      </c>
      <c r="AL101" s="5">
        <v>22.212499999999999</v>
      </c>
      <c r="AM101" s="5">
        <f t="shared" si="72"/>
        <v>0.61250073649953041</v>
      </c>
      <c r="AN101" s="5">
        <f t="shared" si="73"/>
        <v>0.32018018018018019</v>
      </c>
      <c r="AO101" s="5">
        <v>17.6723</v>
      </c>
      <c r="AP101" s="5">
        <v>20.603899999999999</v>
      </c>
      <c r="AQ101" s="5">
        <f t="shared" si="74"/>
        <v>0.6950347078835073</v>
      </c>
      <c r="AR101" s="5">
        <f t="shared" si="75"/>
        <v>0.45047071838665809</v>
      </c>
    </row>
    <row r="102" spans="1:44" ht="20" customHeight="1" x14ac:dyDescent="0.15">
      <c r="A102" s="25">
        <v>16.055</v>
      </c>
      <c r="B102" s="4">
        <v>29.5</v>
      </c>
      <c r="C102" s="5">
        <f t="shared" si="60"/>
        <v>0.56250043794802085</v>
      </c>
      <c r="D102" s="5">
        <f t="shared" si="61"/>
        <v>0.33146067415730335</v>
      </c>
      <c r="E102" s="5">
        <v>16.055</v>
      </c>
      <c r="F102" s="5">
        <v>26.162700000000001</v>
      </c>
      <c r="G102" s="5">
        <f t="shared" si="40"/>
        <v>0.51295404660197896</v>
      </c>
      <c r="H102" s="5">
        <f t="shared" si="41"/>
        <v>0.37555552365640793</v>
      </c>
      <c r="I102" s="5">
        <v>16.055</v>
      </c>
      <c r="J102" s="5">
        <v>20.6465</v>
      </c>
      <c r="K102" s="5">
        <f t="shared" si="62"/>
        <v>0.53804340540757911</v>
      </c>
      <c r="L102" s="5">
        <f t="shared" si="63"/>
        <v>0.39990509118025896</v>
      </c>
      <c r="M102" s="5">
        <v>16.055</v>
      </c>
      <c r="N102" s="5">
        <v>27.598700000000001</v>
      </c>
      <c r="O102" s="5">
        <f t="shared" si="44"/>
        <v>0.35740044878187777</v>
      </c>
      <c r="P102" s="5">
        <f t="shared" si="45"/>
        <v>0.44101047289415574</v>
      </c>
      <c r="Q102" s="5">
        <v>16.055</v>
      </c>
      <c r="R102" s="5">
        <v>23.3566</v>
      </c>
      <c r="S102" s="5">
        <f t="shared" si="46"/>
        <v>0.46261745527262876</v>
      </c>
      <c r="T102" s="5">
        <f t="shared" si="47"/>
        <v>0.35328408417129514</v>
      </c>
      <c r="U102" s="5">
        <v>16.5044</v>
      </c>
      <c r="V102" s="5">
        <v>34.64</v>
      </c>
      <c r="W102" s="5">
        <f t="shared" si="64"/>
        <v>0.60000072707972063</v>
      </c>
      <c r="X102" s="5">
        <f t="shared" si="65"/>
        <v>0.54014186520466612</v>
      </c>
      <c r="Y102" s="5">
        <v>16.5044</v>
      </c>
      <c r="Z102" s="5">
        <v>12.795999999999999</v>
      </c>
      <c r="AA102" s="5">
        <f t="shared" si="66"/>
        <v>0.62264072644687651</v>
      </c>
      <c r="AB102" s="5">
        <f t="shared" si="67"/>
        <v>0.231608517169728</v>
      </c>
      <c r="AC102" s="5">
        <v>22.796099999999999</v>
      </c>
      <c r="AD102" s="5">
        <v>20.230799999999999</v>
      </c>
      <c r="AE102" s="5">
        <f t="shared" si="68"/>
        <v>0.69230769230769229</v>
      </c>
      <c r="AF102" s="5">
        <f t="shared" si="69"/>
        <v>0.35301569575193903</v>
      </c>
      <c r="AG102" s="5">
        <v>22.796099999999999</v>
      </c>
      <c r="AH102" s="5">
        <v>36.8889</v>
      </c>
      <c r="AI102" s="5">
        <f t="shared" si="70"/>
        <v>0.61111126004283867</v>
      </c>
      <c r="AJ102" s="5">
        <f t="shared" si="71"/>
        <v>0.62945077971295915</v>
      </c>
      <c r="AK102" s="5">
        <v>17.852599999999999</v>
      </c>
      <c r="AL102" s="5">
        <v>28.237500000000001</v>
      </c>
      <c r="AM102" s="5">
        <f t="shared" si="72"/>
        <v>0.61874971839723836</v>
      </c>
      <c r="AN102" s="5">
        <f t="shared" si="73"/>
        <v>0.40702702702702703</v>
      </c>
      <c r="AO102" s="5">
        <v>17.852599999999999</v>
      </c>
      <c r="AP102" s="5">
        <v>20.1372</v>
      </c>
      <c r="AQ102" s="5">
        <f t="shared" si="74"/>
        <v>0.70212573496155584</v>
      </c>
      <c r="AR102" s="5">
        <f t="shared" si="75"/>
        <v>0.44026708294525851</v>
      </c>
    </row>
    <row r="103" spans="1:44" ht="20" customHeight="1" x14ac:dyDescent="0.15">
      <c r="A103" s="25">
        <v>16.217199999999998</v>
      </c>
      <c r="B103" s="4">
        <v>27.280999999999999</v>
      </c>
      <c r="C103" s="5">
        <f t="shared" si="60"/>
        <v>0.56818325146624993</v>
      </c>
      <c r="D103" s="5">
        <f t="shared" si="61"/>
        <v>0.30652808988764041</v>
      </c>
      <c r="E103" s="5">
        <v>16.217199999999998</v>
      </c>
      <c r="F103" s="5">
        <v>25.1099</v>
      </c>
      <c r="G103" s="5">
        <f t="shared" si="40"/>
        <v>0.51813630423877999</v>
      </c>
      <c r="H103" s="5">
        <f t="shared" si="41"/>
        <v>0.36044298346348186</v>
      </c>
      <c r="I103" s="5">
        <v>16.217199999999998</v>
      </c>
      <c r="J103" s="5">
        <v>21.546299999999999</v>
      </c>
      <c r="K103" s="5">
        <f t="shared" si="62"/>
        <v>0.54347913510904966</v>
      </c>
      <c r="L103" s="5">
        <f t="shared" si="63"/>
        <v>0.41733344954821461</v>
      </c>
      <c r="M103" s="5">
        <v>16.217199999999998</v>
      </c>
      <c r="N103" s="5">
        <v>24.664100000000001</v>
      </c>
      <c r="O103" s="5">
        <f t="shared" si="44"/>
        <v>0.36101118392933462</v>
      </c>
      <c r="P103" s="5">
        <f t="shared" si="45"/>
        <v>0.39411734627024991</v>
      </c>
      <c r="Q103" s="5">
        <v>16.217199999999998</v>
      </c>
      <c r="R103" s="5">
        <v>18.666499999999999</v>
      </c>
      <c r="S103" s="5">
        <f t="shared" si="46"/>
        <v>0.46729117381795543</v>
      </c>
      <c r="T103" s="5">
        <f t="shared" si="47"/>
        <v>0.28234320736680341</v>
      </c>
      <c r="U103" s="5">
        <v>16.671099999999999</v>
      </c>
      <c r="V103" s="5">
        <v>36.767699999999998</v>
      </c>
      <c r="W103" s="5">
        <f t="shared" si="64"/>
        <v>0.60606093655138815</v>
      </c>
      <c r="X103" s="5">
        <f t="shared" si="65"/>
        <v>0.57331911250824485</v>
      </c>
      <c r="Y103" s="5">
        <v>16.671099999999999</v>
      </c>
      <c r="Z103" s="5">
        <v>13.7</v>
      </c>
      <c r="AA103" s="5">
        <f t="shared" si="66"/>
        <v>0.62892960753911209</v>
      </c>
      <c r="AB103" s="5">
        <f t="shared" si="67"/>
        <v>0.24797098196508857</v>
      </c>
      <c r="AC103" s="5">
        <v>23.026399999999999</v>
      </c>
      <c r="AD103" s="5">
        <v>29.845700000000001</v>
      </c>
      <c r="AE103" s="5">
        <f t="shared" si="68"/>
        <v>0.69930180364859973</v>
      </c>
      <c r="AF103" s="5">
        <f t="shared" si="69"/>
        <v>0.52079010966959527</v>
      </c>
      <c r="AG103" s="5">
        <v>23.026399999999999</v>
      </c>
      <c r="AH103" s="5">
        <v>40.629600000000003</v>
      </c>
      <c r="AI103" s="5">
        <f t="shared" si="70"/>
        <v>0.61728507587922588</v>
      </c>
      <c r="AJ103" s="5">
        <f t="shared" si="71"/>
        <v>0.69327991345433582</v>
      </c>
      <c r="AK103" s="5">
        <v>18.033000000000001</v>
      </c>
      <c r="AL103" s="5">
        <v>23.75</v>
      </c>
      <c r="AM103" s="5">
        <f t="shared" si="72"/>
        <v>0.62500216617508941</v>
      </c>
      <c r="AN103" s="5">
        <f t="shared" si="73"/>
        <v>0.34234234234234234</v>
      </c>
      <c r="AO103" s="5">
        <v>18.033000000000001</v>
      </c>
      <c r="AP103" s="5">
        <v>16.589300000000001</v>
      </c>
      <c r="AQ103" s="5">
        <f t="shared" si="74"/>
        <v>0.70922069494425111</v>
      </c>
      <c r="AR103" s="5">
        <f t="shared" si="75"/>
        <v>0.3626980274866306</v>
      </c>
    </row>
    <row r="104" spans="1:44" ht="20" customHeight="1" x14ac:dyDescent="0.15">
      <c r="A104" s="25">
        <v>16.379300000000001</v>
      </c>
      <c r="B104" s="4">
        <v>24.877600000000001</v>
      </c>
      <c r="C104" s="5">
        <f t="shared" si="60"/>
        <v>0.57386256140031255</v>
      </c>
      <c r="D104" s="5">
        <f t="shared" si="61"/>
        <v>0.27952359550561801</v>
      </c>
      <c r="E104" s="5">
        <v>16.379300000000001</v>
      </c>
      <c r="F104" s="5">
        <v>21.3596</v>
      </c>
      <c r="G104" s="5">
        <f t="shared" si="40"/>
        <v>0.52331536689553382</v>
      </c>
      <c r="H104" s="5">
        <f t="shared" si="41"/>
        <v>0.3066088654111162</v>
      </c>
      <c r="I104" s="5">
        <v>16.379300000000001</v>
      </c>
      <c r="J104" s="5">
        <v>27.0047</v>
      </c>
      <c r="K104" s="5">
        <f t="shared" si="62"/>
        <v>0.54891151355916301</v>
      </c>
      <c r="L104" s="5">
        <f t="shared" si="63"/>
        <v>0.52305800091034982</v>
      </c>
      <c r="M104" s="5">
        <v>16.379300000000001</v>
      </c>
      <c r="N104" s="5">
        <v>25.8279</v>
      </c>
      <c r="O104" s="5">
        <f t="shared" si="44"/>
        <v>0.36461969297620744</v>
      </c>
      <c r="P104" s="5">
        <f t="shared" si="45"/>
        <v>0.41271416381434506</v>
      </c>
      <c r="Q104" s="5">
        <v>16.379300000000001</v>
      </c>
      <c r="R104" s="5">
        <v>20.78</v>
      </c>
      <c r="S104" s="5">
        <f t="shared" si="46"/>
        <v>0.47196201090918521</v>
      </c>
      <c r="T104" s="5">
        <f t="shared" si="47"/>
        <v>0.31431129826599391</v>
      </c>
      <c r="U104" s="5">
        <v>16.837800000000001</v>
      </c>
      <c r="V104" s="5">
        <v>41.3005</v>
      </c>
      <c r="W104" s="5">
        <f t="shared" si="64"/>
        <v>0.61212114602305578</v>
      </c>
      <c r="X104" s="5">
        <f t="shared" si="65"/>
        <v>0.64399910807982996</v>
      </c>
      <c r="Y104" s="5">
        <v>16.837800000000001</v>
      </c>
      <c r="Z104" s="5">
        <v>14.361499999999999</v>
      </c>
      <c r="AA104" s="5">
        <f t="shared" si="66"/>
        <v>0.63521848863134789</v>
      </c>
      <c r="AB104" s="5">
        <f t="shared" si="67"/>
        <v>0.25994417937895037</v>
      </c>
      <c r="AC104" s="5">
        <v>23.256599999999999</v>
      </c>
      <c r="AD104" s="5">
        <v>38.889099999999999</v>
      </c>
      <c r="AE104" s="5">
        <f t="shared" si="68"/>
        <v>0.70629287803278085</v>
      </c>
      <c r="AF104" s="5">
        <f t="shared" si="69"/>
        <v>0.67859218091557094</v>
      </c>
      <c r="AG104" s="5">
        <v>23.256599999999999</v>
      </c>
      <c r="AH104" s="5">
        <v>35.086399999999998</v>
      </c>
      <c r="AI104" s="5">
        <f t="shared" si="70"/>
        <v>0.62345621094451598</v>
      </c>
      <c r="AJ104" s="5">
        <f t="shared" si="71"/>
        <v>0.59869396586292267</v>
      </c>
      <c r="AK104" s="5">
        <v>18.2133</v>
      </c>
      <c r="AL104" s="5">
        <v>29.293800000000001</v>
      </c>
      <c r="AM104" s="5">
        <f t="shared" si="72"/>
        <v>0.63125114807279736</v>
      </c>
      <c r="AN104" s="5">
        <f t="shared" si="73"/>
        <v>0.42225297297297298</v>
      </c>
      <c r="AO104" s="5">
        <v>18.2133</v>
      </c>
      <c r="AP104" s="5">
        <v>17.012899999999998</v>
      </c>
      <c r="AQ104" s="5">
        <f t="shared" si="74"/>
        <v>0.71631172202229954</v>
      </c>
      <c r="AR104" s="5">
        <f t="shared" si="75"/>
        <v>0.37195935161985716</v>
      </c>
    </row>
    <row r="105" spans="1:44" ht="20" customHeight="1" x14ac:dyDescent="0.15">
      <c r="A105" s="25">
        <v>16.541499999999999</v>
      </c>
      <c r="B105" s="4">
        <v>21.735499999999998</v>
      </c>
      <c r="C105" s="5">
        <f t="shared" si="60"/>
        <v>0.57954537491854163</v>
      </c>
      <c r="D105" s="5">
        <f t="shared" si="61"/>
        <v>0.24421910112359549</v>
      </c>
      <c r="E105" s="5">
        <v>16.541499999999999</v>
      </c>
      <c r="F105" s="5">
        <v>23.2956</v>
      </c>
      <c r="G105" s="5">
        <f t="shared" si="40"/>
        <v>0.52849762453233473</v>
      </c>
      <c r="H105" s="5">
        <f t="shared" si="41"/>
        <v>0.33439940284795588</v>
      </c>
      <c r="I105" s="5">
        <v>16.541499999999999</v>
      </c>
      <c r="J105" s="5">
        <v>21.846900000000002</v>
      </c>
      <c r="K105" s="5">
        <f t="shared" si="62"/>
        <v>0.55434724326063345</v>
      </c>
      <c r="L105" s="5">
        <f t="shared" si="63"/>
        <v>0.42315581510212386</v>
      </c>
      <c r="M105" s="5">
        <v>16.541499999999999</v>
      </c>
      <c r="N105" s="5">
        <v>23.305</v>
      </c>
      <c r="O105" s="5">
        <f t="shared" si="44"/>
        <v>0.36823042812366436</v>
      </c>
      <c r="P105" s="5">
        <f t="shared" si="45"/>
        <v>0.37239975327817249</v>
      </c>
      <c r="Q105" s="5">
        <v>16.541499999999999</v>
      </c>
      <c r="R105" s="5">
        <v>21.196100000000001</v>
      </c>
      <c r="S105" s="5">
        <f t="shared" si="46"/>
        <v>0.47663572945451188</v>
      </c>
      <c r="T105" s="5">
        <f t="shared" si="47"/>
        <v>0.32060508706332214</v>
      </c>
      <c r="U105" s="5">
        <v>17.0045</v>
      </c>
      <c r="V105" s="5">
        <v>47.991700000000002</v>
      </c>
      <c r="W105" s="5">
        <f t="shared" si="64"/>
        <v>0.61818135549472319</v>
      </c>
      <c r="X105" s="5">
        <f t="shared" si="65"/>
        <v>0.74833505636093456</v>
      </c>
      <c r="Y105" s="5">
        <v>17.0045</v>
      </c>
      <c r="Z105" s="5">
        <v>13.8384</v>
      </c>
      <c r="AA105" s="5">
        <f t="shared" si="66"/>
        <v>0.64150736972358346</v>
      </c>
      <c r="AB105" s="5">
        <f t="shared" si="67"/>
        <v>0.25047603188508627</v>
      </c>
      <c r="AC105" s="5">
        <v>23.486899999999999</v>
      </c>
      <c r="AD105" s="5">
        <v>33.043199999999999</v>
      </c>
      <c r="AE105" s="5">
        <f t="shared" si="68"/>
        <v>0.71328698937368828</v>
      </c>
      <c r="AF105" s="5">
        <f t="shared" si="69"/>
        <v>0.57658462531736121</v>
      </c>
      <c r="AG105" s="5">
        <v>23.486899999999999</v>
      </c>
      <c r="AH105" s="5">
        <v>34.740699999999997</v>
      </c>
      <c r="AI105" s="5">
        <f t="shared" si="70"/>
        <v>0.62963002678090318</v>
      </c>
      <c r="AJ105" s="5">
        <f t="shared" si="71"/>
        <v>0.59279514170316805</v>
      </c>
      <c r="AK105" s="5">
        <v>18.393599999999999</v>
      </c>
      <c r="AL105" s="5">
        <v>24.65</v>
      </c>
      <c r="AM105" s="5">
        <f t="shared" si="72"/>
        <v>0.63750012997050531</v>
      </c>
      <c r="AN105" s="5">
        <f t="shared" si="73"/>
        <v>0.35531531531531529</v>
      </c>
      <c r="AO105" s="5">
        <v>18.393599999999999</v>
      </c>
      <c r="AP105" s="5">
        <v>19.416</v>
      </c>
      <c r="AQ105" s="5">
        <f t="shared" si="74"/>
        <v>0.72340274910034796</v>
      </c>
      <c r="AR105" s="5">
        <f t="shared" si="75"/>
        <v>0.42449921947764035</v>
      </c>
    </row>
    <row r="106" spans="1:44" ht="20" customHeight="1" x14ac:dyDescent="0.15">
      <c r="A106" s="25">
        <v>16.703700000000001</v>
      </c>
      <c r="B106" s="4">
        <v>22.601199999999999</v>
      </c>
      <c r="C106" s="5">
        <f t="shared" si="60"/>
        <v>0.58522818843677082</v>
      </c>
      <c r="D106" s="5">
        <f t="shared" si="61"/>
        <v>0.25394606741573034</v>
      </c>
      <c r="E106" s="5">
        <v>16.703700000000001</v>
      </c>
      <c r="F106" s="5">
        <v>22.276399999999999</v>
      </c>
      <c r="G106" s="5">
        <f t="shared" si="40"/>
        <v>0.53367988216913587</v>
      </c>
      <c r="H106" s="5">
        <f t="shared" si="41"/>
        <v>0.31976917776757002</v>
      </c>
      <c r="I106" s="5">
        <v>16.703700000000001</v>
      </c>
      <c r="J106" s="5">
        <v>19.250900000000001</v>
      </c>
      <c r="K106" s="5">
        <f t="shared" si="62"/>
        <v>0.55978297296210411</v>
      </c>
      <c r="L106" s="5">
        <f t="shared" si="63"/>
        <v>0.37287350978626149</v>
      </c>
      <c r="M106" s="5">
        <v>16.703700000000001</v>
      </c>
      <c r="N106" s="5">
        <v>26.483699999999999</v>
      </c>
      <c r="O106" s="5">
        <f t="shared" si="44"/>
        <v>0.37184116327112127</v>
      </c>
      <c r="P106" s="5">
        <f t="shared" si="45"/>
        <v>0.42319344972723177</v>
      </c>
      <c r="Q106" s="5">
        <v>16.703700000000001</v>
      </c>
      <c r="R106" s="5">
        <v>25.267900000000001</v>
      </c>
      <c r="S106" s="5">
        <f t="shared" si="46"/>
        <v>0.48130944799983866</v>
      </c>
      <c r="T106" s="5">
        <f t="shared" si="47"/>
        <v>0.38219376580631897</v>
      </c>
      <c r="U106" s="5">
        <v>17.171199999999999</v>
      </c>
      <c r="V106" s="5">
        <v>43.394300000000001</v>
      </c>
      <c r="W106" s="5">
        <f t="shared" si="64"/>
        <v>0.62424156496639072</v>
      </c>
      <c r="X106" s="5">
        <f t="shared" si="65"/>
        <v>0.67664775234557861</v>
      </c>
      <c r="Y106" s="5">
        <v>17.171199999999999</v>
      </c>
      <c r="Z106" s="5">
        <v>13.3795</v>
      </c>
      <c r="AA106" s="5">
        <f t="shared" si="66"/>
        <v>0.64779625081581904</v>
      </c>
      <c r="AB106" s="5">
        <f t="shared" si="67"/>
        <v>0.24216990899283963</v>
      </c>
      <c r="AC106" s="5">
        <v>23.717199999999998</v>
      </c>
      <c r="AD106" s="5">
        <v>30.314</v>
      </c>
      <c r="AE106" s="5">
        <f t="shared" si="68"/>
        <v>0.72028110071459583</v>
      </c>
      <c r="AF106" s="5">
        <f t="shared" si="69"/>
        <v>0.52896167235226887</v>
      </c>
      <c r="AG106" s="5">
        <v>23.717199999999998</v>
      </c>
      <c r="AH106" s="5">
        <v>31.345700000000001</v>
      </c>
      <c r="AI106" s="5">
        <f t="shared" si="70"/>
        <v>0.63580384261729039</v>
      </c>
      <c r="AJ106" s="5">
        <f t="shared" si="71"/>
        <v>0.53486483212154612</v>
      </c>
      <c r="AK106" s="5">
        <v>18.573899999999998</v>
      </c>
      <c r="AL106" s="5">
        <v>22.85</v>
      </c>
      <c r="AM106" s="5">
        <f t="shared" si="72"/>
        <v>0.64374911186821338</v>
      </c>
      <c r="AN106" s="5">
        <f t="shared" si="73"/>
        <v>0.32936936936936939</v>
      </c>
      <c r="AO106" s="5">
        <v>18.573899999999998</v>
      </c>
      <c r="AP106" s="5">
        <v>16.432099999999998</v>
      </c>
      <c r="AQ106" s="5">
        <f t="shared" si="74"/>
        <v>0.7304937761783965</v>
      </c>
      <c r="AR106" s="5">
        <f t="shared" si="75"/>
        <v>0.3592611054995124</v>
      </c>
    </row>
    <row r="107" spans="1:44" ht="20" customHeight="1" x14ac:dyDescent="0.15">
      <c r="A107" s="25">
        <v>16.8659</v>
      </c>
      <c r="B107" s="4">
        <v>22.223099999999999</v>
      </c>
      <c r="C107" s="5">
        <f t="shared" si="60"/>
        <v>0.5909110019549999</v>
      </c>
      <c r="D107" s="5">
        <f t="shared" si="61"/>
        <v>0.24969775280898876</v>
      </c>
      <c r="E107" s="5">
        <v>16.8659</v>
      </c>
      <c r="F107" s="5">
        <v>21</v>
      </c>
      <c r="G107" s="5">
        <f t="shared" si="40"/>
        <v>0.53886213980593689</v>
      </c>
      <c r="H107" s="5">
        <f t="shared" si="41"/>
        <v>0.30144694533762056</v>
      </c>
      <c r="I107" s="5">
        <v>16.8659</v>
      </c>
      <c r="J107" s="5">
        <v>21.7486</v>
      </c>
      <c r="K107" s="5">
        <f t="shared" si="62"/>
        <v>0.56521870266357455</v>
      </c>
      <c r="L107" s="5">
        <f t="shared" si="63"/>
        <v>0.42125182796323735</v>
      </c>
      <c r="M107" s="5">
        <v>16.8659</v>
      </c>
      <c r="N107" s="5">
        <v>24.915199999999999</v>
      </c>
      <c r="O107" s="5">
        <f t="shared" si="44"/>
        <v>0.37545189841857818</v>
      </c>
      <c r="P107" s="5">
        <f t="shared" si="45"/>
        <v>0.39812977184622711</v>
      </c>
      <c r="Q107" s="5">
        <v>16.8659</v>
      </c>
      <c r="R107" s="5">
        <v>17.444500000000001</v>
      </c>
      <c r="S107" s="5">
        <f t="shared" si="46"/>
        <v>0.48598316654516532</v>
      </c>
      <c r="T107" s="5">
        <f t="shared" si="47"/>
        <v>0.26385964593845673</v>
      </c>
      <c r="U107" s="5">
        <v>17.338000000000001</v>
      </c>
      <c r="V107" s="5">
        <v>49.9405</v>
      </c>
      <c r="W107" s="5">
        <f t="shared" si="64"/>
        <v>0.63030540983666161</v>
      </c>
      <c r="X107" s="5">
        <f t="shared" si="65"/>
        <v>0.7787227141816867</v>
      </c>
      <c r="Y107" s="5">
        <v>17.338000000000001</v>
      </c>
      <c r="Z107" s="5">
        <v>10.3459</v>
      </c>
      <c r="AA107" s="5">
        <f t="shared" si="66"/>
        <v>0.65408890448219537</v>
      </c>
      <c r="AB107" s="5">
        <f t="shared" si="67"/>
        <v>0.18726153155566497</v>
      </c>
      <c r="AC107" s="5">
        <v>23.947399999999998</v>
      </c>
      <c r="AD107" s="5">
        <v>34.090899999999998</v>
      </c>
      <c r="AE107" s="5">
        <f t="shared" si="68"/>
        <v>0.72727217509877695</v>
      </c>
      <c r="AF107" s="5">
        <f t="shared" si="69"/>
        <v>0.5948663810778505</v>
      </c>
      <c r="AG107" s="5">
        <v>23.947399999999998</v>
      </c>
      <c r="AH107" s="5">
        <v>35.320999999999998</v>
      </c>
      <c r="AI107" s="5">
        <f t="shared" si="70"/>
        <v>0.64197497768258049</v>
      </c>
      <c r="AJ107" s="5">
        <f t="shared" si="71"/>
        <v>0.60269704410382063</v>
      </c>
      <c r="AK107" s="5">
        <v>18.754300000000001</v>
      </c>
      <c r="AL107" s="5">
        <v>28.4</v>
      </c>
      <c r="AM107" s="5">
        <f t="shared" si="72"/>
        <v>0.65000155964606432</v>
      </c>
      <c r="AN107" s="5">
        <f t="shared" si="73"/>
        <v>0.40936936936936935</v>
      </c>
      <c r="AO107" s="5">
        <v>18.754300000000001</v>
      </c>
      <c r="AP107" s="5">
        <v>16.401700000000002</v>
      </c>
      <c r="AQ107" s="5">
        <f t="shared" si="74"/>
        <v>0.73758873616109177</v>
      </c>
      <c r="AR107" s="5">
        <f t="shared" si="75"/>
        <v>0.35859645900836495</v>
      </c>
    </row>
    <row r="108" spans="1:44" ht="20" customHeight="1" x14ac:dyDescent="0.15">
      <c r="A108" s="25">
        <v>17.027999999999999</v>
      </c>
      <c r="B108" s="4">
        <v>26.502099999999999</v>
      </c>
      <c r="C108" s="5">
        <f t="shared" si="60"/>
        <v>0.59659031188906242</v>
      </c>
      <c r="D108" s="5">
        <f t="shared" si="61"/>
        <v>0.29777640449438203</v>
      </c>
      <c r="E108" s="5">
        <v>17.027999999999999</v>
      </c>
      <c r="F108" s="5">
        <v>21.012699999999999</v>
      </c>
      <c r="G108" s="5">
        <f t="shared" si="40"/>
        <v>0.54404120246269061</v>
      </c>
      <c r="H108" s="5">
        <f t="shared" si="41"/>
        <v>0.30162924896646759</v>
      </c>
      <c r="I108" s="5">
        <v>17.027999999999999</v>
      </c>
      <c r="J108" s="5">
        <v>25.755700000000001</v>
      </c>
      <c r="K108" s="5">
        <f t="shared" si="62"/>
        <v>0.57065108111368779</v>
      </c>
      <c r="L108" s="5">
        <f t="shared" si="63"/>
        <v>0.49886593644982907</v>
      </c>
      <c r="M108" s="5">
        <v>17.027999999999999</v>
      </c>
      <c r="N108" s="5">
        <v>26.2087</v>
      </c>
      <c r="O108" s="5">
        <f t="shared" si="44"/>
        <v>0.37906040746545089</v>
      </c>
      <c r="P108" s="5">
        <f t="shared" si="45"/>
        <v>0.41879911665915637</v>
      </c>
      <c r="Q108" s="5">
        <v>17.027999999999999</v>
      </c>
      <c r="R108" s="5">
        <v>20.602</v>
      </c>
      <c r="S108" s="5">
        <f t="shared" si="46"/>
        <v>0.490654003636395</v>
      </c>
      <c r="T108" s="5">
        <f t="shared" si="47"/>
        <v>0.31161893007103014</v>
      </c>
      <c r="U108" s="5">
        <v>17.5047</v>
      </c>
      <c r="V108" s="5">
        <v>37.297499999999999</v>
      </c>
      <c r="W108" s="5">
        <f t="shared" si="64"/>
        <v>0.63636561930832902</v>
      </c>
      <c r="X108" s="5">
        <f t="shared" si="65"/>
        <v>0.5815802891879629</v>
      </c>
      <c r="Y108" s="5">
        <v>17.5047</v>
      </c>
      <c r="Z108" s="5">
        <v>18.056999999999999</v>
      </c>
      <c r="AA108" s="5">
        <f t="shared" si="66"/>
        <v>0.66037778557443094</v>
      </c>
      <c r="AB108" s="5">
        <f t="shared" si="67"/>
        <v>0.32683299425865725</v>
      </c>
      <c r="AC108" s="5">
        <v>24.177700000000002</v>
      </c>
      <c r="AD108" s="5">
        <v>32.8506</v>
      </c>
      <c r="AE108" s="5">
        <f t="shared" si="68"/>
        <v>0.7342662864396845</v>
      </c>
      <c r="AF108" s="5">
        <f t="shared" si="69"/>
        <v>0.57322386731462172</v>
      </c>
      <c r="AG108" s="5">
        <v>24.177700000000002</v>
      </c>
      <c r="AH108" s="5">
        <v>41.703699999999998</v>
      </c>
      <c r="AI108" s="5">
        <f t="shared" si="70"/>
        <v>0.64814879351896781</v>
      </c>
      <c r="AJ108" s="5">
        <f t="shared" si="71"/>
        <v>0.71160773245923115</v>
      </c>
      <c r="AK108" s="5">
        <v>18.9346</v>
      </c>
      <c r="AL108" s="5">
        <v>29.75</v>
      </c>
      <c r="AM108" s="5">
        <f t="shared" si="72"/>
        <v>0.65625054154377238</v>
      </c>
      <c r="AN108" s="5">
        <f t="shared" si="73"/>
        <v>0.42882882882882883</v>
      </c>
      <c r="AO108" s="5">
        <v>18.9346</v>
      </c>
      <c r="AP108" s="5">
        <v>12.936199999999999</v>
      </c>
      <c r="AQ108" s="5">
        <f t="shared" si="74"/>
        <v>0.7446797632391402</v>
      </c>
      <c r="AR108" s="5">
        <f t="shared" si="75"/>
        <v>0.2828289453546895</v>
      </c>
    </row>
    <row r="109" spans="1:44" ht="20" customHeight="1" x14ac:dyDescent="0.15">
      <c r="A109" s="25">
        <v>17.190200000000001</v>
      </c>
      <c r="B109" s="4">
        <v>28.6343</v>
      </c>
      <c r="C109" s="5">
        <f t="shared" si="60"/>
        <v>0.60227312540729161</v>
      </c>
      <c r="D109" s="5">
        <f t="shared" si="61"/>
        <v>0.32173370786516853</v>
      </c>
      <c r="E109" s="5">
        <v>17.190200000000001</v>
      </c>
      <c r="F109" s="5">
        <v>22.290199999999999</v>
      </c>
      <c r="G109" s="5">
        <f t="shared" si="40"/>
        <v>0.54922346009949174</v>
      </c>
      <c r="H109" s="5">
        <f t="shared" si="41"/>
        <v>0.31996727147450615</v>
      </c>
      <c r="I109" s="5">
        <v>17.190200000000001</v>
      </c>
      <c r="J109" s="5">
        <v>20.8233</v>
      </c>
      <c r="K109" s="5">
        <f t="shared" si="62"/>
        <v>0.57608681081515845</v>
      </c>
      <c r="L109" s="5">
        <f t="shared" si="63"/>
        <v>0.40332955634969053</v>
      </c>
      <c r="M109" s="5">
        <v>17.190200000000001</v>
      </c>
      <c r="N109" s="5">
        <v>26.8413</v>
      </c>
      <c r="O109" s="5">
        <f t="shared" si="44"/>
        <v>0.38267114261290786</v>
      </c>
      <c r="P109" s="5">
        <f t="shared" si="45"/>
        <v>0.42890768065502732</v>
      </c>
      <c r="Q109" s="5">
        <v>17.190200000000001</v>
      </c>
      <c r="R109" s="5">
        <v>22.246500000000001</v>
      </c>
      <c r="S109" s="5">
        <f t="shared" si="46"/>
        <v>0.49532772218172177</v>
      </c>
      <c r="T109" s="5">
        <f t="shared" si="47"/>
        <v>0.33649308454641164</v>
      </c>
      <c r="U109" s="5">
        <v>17.671399999999998</v>
      </c>
      <c r="V109" s="5">
        <v>37.329500000000003</v>
      </c>
      <c r="W109" s="5">
        <f t="shared" si="64"/>
        <v>0.64242582877999654</v>
      </c>
      <c r="X109" s="5">
        <f t="shared" si="65"/>
        <v>0.58207926550685862</v>
      </c>
      <c r="Y109" s="5">
        <v>17.671399999999998</v>
      </c>
      <c r="Z109" s="5">
        <v>21</v>
      </c>
      <c r="AA109" s="5">
        <f t="shared" si="66"/>
        <v>0.66666666666666663</v>
      </c>
      <c r="AB109" s="5">
        <f t="shared" si="67"/>
        <v>0.38010150520196062</v>
      </c>
      <c r="AC109" s="5">
        <v>24.408000000000001</v>
      </c>
      <c r="AD109" s="5">
        <v>32.693899999999999</v>
      </c>
      <c r="AE109" s="5">
        <f t="shared" si="68"/>
        <v>0.74126039778059205</v>
      </c>
      <c r="AF109" s="5">
        <f t="shared" si="69"/>
        <v>0.57048954343596492</v>
      </c>
      <c r="AG109" s="5">
        <v>24.408000000000001</v>
      </c>
      <c r="AH109" s="5">
        <v>36.469099999999997</v>
      </c>
      <c r="AI109" s="5">
        <f t="shared" si="70"/>
        <v>0.65432260935535502</v>
      </c>
      <c r="AJ109" s="5">
        <f t="shared" si="71"/>
        <v>0.62228755615997977</v>
      </c>
      <c r="AK109" s="5">
        <v>19.114899999999999</v>
      </c>
      <c r="AL109" s="5">
        <v>27.875</v>
      </c>
      <c r="AM109" s="5">
        <f t="shared" si="72"/>
        <v>0.66249952344148033</v>
      </c>
      <c r="AN109" s="5">
        <f t="shared" si="73"/>
        <v>0.40180180180180181</v>
      </c>
      <c r="AO109" s="5">
        <v>19.114899999999999</v>
      </c>
      <c r="AP109" s="5">
        <v>13.7295</v>
      </c>
      <c r="AQ109" s="5">
        <f t="shared" si="74"/>
        <v>0.75177079031718863</v>
      </c>
      <c r="AR109" s="5">
        <f t="shared" si="75"/>
        <v>0.30017315790164106</v>
      </c>
    </row>
    <row r="110" spans="1:44" ht="20" customHeight="1" x14ac:dyDescent="0.15">
      <c r="A110" s="25">
        <v>17.352399999999999</v>
      </c>
      <c r="B110" s="4">
        <v>27.724699999999999</v>
      </c>
      <c r="C110" s="5">
        <f t="shared" si="60"/>
        <v>0.6079559389255208</v>
      </c>
      <c r="D110" s="5">
        <f t="shared" si="61"/>
        <v>0.31151348314606742</v>
      </c>
      <c r="E110" s="5">
        <v>17.352399999999999</v>
      </c>
      <c r="F110" s="5">
        <v>26.5046</v>
      </c>
      <c r="G110" s="5">
        <f t="shared" si="40"/>
        <v>0.55440571773629277</v>
      </c>
      <c r="H110" s="5">
        <f t="shared" si="41"/>
        <v>0.38046336701883327</v>
      </c>
      <c r="I110" s="5">
        <v>17.352399999999999</v>
      </c>
      <c r="J110" s="5">
        <v>21.560500000000001</v>
      </c>
      <c r="K110" s="5">
        <f t="shared" si="62"/>
        <v>0.58152254051662888</v>
      </c>
      <c r="L110" s="5">
        <f t="shared" si="63"/>
        <v>0.41760849143399481</v>
      </c>
      <c r="M110" s="5">
        <v>17.352399999999999</v>
      </c>
      <c r="N110" s="5">
        <v>25.7944</v>
      </c>
      <c r="O110" s="5">
        <f t="shared" si="44"/>
        <v>0.38628187776036471</v>
      </c>
      <c r="P110" s="5">
        <f t="shared" si="45"/>
        <v>0.41217885414968858</v>
      </c>
      <c r="Q110" s="5">
        <v>17.352399999999999</v>
      </c>
      <c r="R110" s="5">
        <v>21</v>
      </c>
      <c r="S110" s="5">
        <f t="shared" si="46"/>
        <v>0.50000144072704844</v>
      </c>
      <c r="T110" s="5">
        <f t="shared" si="47"/>
        <v>0.317638944349657</v>
      </c>
      <c r="U110" s="5">
        <v>17.838100000000001</v>
      </c>
      <c r="V110" s="5">
        <v>35.894300000000001</v>
      </c>
      <c r="W110" s="5">
        <f t="shared" si="64"/>
        <v>0.64848603825166407</v>
      </c>
      <c r="X110" s="5">
        <f t="shared" si="65"/>
        <v>0.55970017760438351</v>
      </c>
      <c r="Y110" s="5">
        <v>17.838100000000001</v>
      </c>
      <c r="Z110" s="5">
        <v>20.321200000000001</v>
      </c>
      <c r="AA110" s="5">
        <f t="shared" si="66"/>
        <v>0.67295554775890232</v>
      </c>
      <c r="AB110" s="5">
        <f t="shared" si="67"/>
        <v>0.3678151765480992</v>
      </c>
      <c r="AC110" s="5">
        <v>24.638200000000001</v>
      </c>
      <c r="AD110" s="5">
        <v>28.768799999999999</v>
      </c>
      <c r="AE110" s="5">
        <f t="shared" si="68"/>
        <v>0.74825147216477317</v>
      </c>
      <c r="AF110" s="5">
        <f t="shared" si="69"/>
        <v>0.50199883088896058</v>
      </c>
      <c r="AG110" s="5">
        <v>24.638200000000001</v>
      </c>
      <c r="AH110" s="5">
        <v>43.259300000000003</v>
      </c>
      <c r="AI110" s="5">
        <f t="shared" si="70"/>
        <v>0.66049374442064512</v>
      </c>
      <c r="AJ110" s="5">
        <f t="shared" si="71"/>
        <v>0.7381515880071462</v>
      </c>
      <c r="AK110" s="5">
        <v>19.295300000000001</v>
      </c>
      <c r="AL110" s="5">
        <v>25.140599999999999</v>
      </c>
      <c r="AM110" s="5">
        <f t="shared" si="72"/>
        <v>0.66875197121933139</v>
      </c>
      <c r="AN110" s="5">
        <f t="shared" si="73"/>
        <v>0.36238702702702702</v>
      </c>
      <c r="AO110" s="5">
        <v>19.295300000000001</v>
      </c>
      <c r="AP110" s="5">
        <v>14.8667</v>
      </c>
      <c r="AQ110" s="5">
        <f t="shared" si="74"/>
        <v>0.75886575029988401</v>
      </c>
      <c r="AR110" s="5">
        <f t="shared" si="75"/>
        <v>0.32503618387969901</v>
      </c>
    </row>
    <row r="111" spans="1:44" ht="20" customHeight="1" x14ac:dyDescent="0.15">
      <c r="A111" s="25">
        <v>17.514500000000002</v>
      </c>
      <c r="B111" s="4">
        <v>28.776900000000001</v>
      </c>
      <c r="C111" s="5">
        <f t="shared" si="60"/>
        <v>0.61363524885958343</v>
      </c>
      <c r="D111" s="5">
        <f t="shared" si="61"/>
        <v>0.32333595505617979</v>
      </c>
      <c r="E111" s="5">
        <v>17.514500000000002</v>
      </c>
      <c r="F111" s="5">
        <v>28.136900000000001</v>
      </c>
      <c r="G111" s="5">
        <f t="shared" si="40"/>
        <v>0.55958478039304649</v>
      </c>
      <c r="H111" s="5">
        <f t="shared" si="41"/>
        <v>0.40389440744143318</v>
      </c>
      <c r="I111" s="5">
        <v>17.514500000000002</v>
      </c>
      <c r="J111" s="5">
        <v>17.073699999999999</v>
      </c>
      <c r="K111" s="5">
        <f t="shared" si="62"/>
        <v>0.58695491896674223</v>
      </c>
      <c r="L111" s="5">
        <f t="shared" si="63"/>
        <v>0.33070300318622464</v>
      </c>
      <c r="M111" s="5">
        <v>17.514500000000002</v>
      </c>
      <c r="N111" s="5">
        <v>26.832000000000001</v>
      </c>
      <c r="O111" s="5">
        <f t="shared" si="44"/>
        <v>0.38989038680723753</v>
      </c>
      <c r="P111" s="5">
        <f t="shared" si="45"/>
        <v>0.42875907230036148</v>
      </c>
      <c r="Q111" s="5">
        <v>17.514500000000002</v>
      </c>
      <c r="R111" s="5">
        <v>19.745100000000001</v>
      </c>
      <c r="S111" s="5">
        <f t="shared" si="46"/>
        <v>0.50467227781827828</v>
      </c>
      <c r="T111" s="5">
        <f t="shared" si="47"/>
        <v>0.29865774857516247</v>
      </c>
      <c r="U111" s="5">
        <v>18.004799999999999</v>
      </c>
      <c r="V111" s="5">
        <v>33.949800000000003</v>
      </c>
      <c r="W111" s="5">
        <f t="shared" si="64"/>
        <v>0.65454624772333159</v>
      </c>
      <c r="X111" s="5">
        <f t="shared" si="65"/>
        <v>0.52937956972648315</v>
      </c>
      <c r="Y111" s="5">
        <v>18.004799999999999</v>
      </c>
      <c r="Z111" s="5">
        <v>24.993200000000002</v>
      </c>
      <c r="AA111" s="5">
        <f t="shared" si="66"/>
        <v>0.67924442885113789</v>
      </c>
      <c r="AB111" s="5">
        <f t="shared" si="67"/>
        <v>0.45237871141969727</v>
      </c>
      <c r="AC111" s="5">
        <v>24.868500000000001</v>
      </c>
      <c r="AD111" s="5">
        <v>27.282399999999999</v>
      </c>
      <c r="AE111" s="5">
        <f t="shared" si="68"/>
        <v>0.75524558350568061</v>
      </c>
      <c r="AF111" s="5">
        <f t="shared" si="69"/>
        <v>0.47606201523334229</v>
      </c>
      <c r="AG111" s="5">
        <v>24.868500000000001</v>
      </c>
      <c r="AH111" s="5">
        <v>42.666699999999999</v>
      </c>
      <c r="AI111" s="5">
        <f t="shared" si="70"/>
        <v>0.66666756025703233</v>
      </c>
      <c r="AJ111" s="5">
        <f t="shared" si="71"/>
        <v>0.72803980554527004</v>
      </c>
      <c r="AK111" s="5">
        <v>19.4756</v>
      </c>
      <c r="AL111" s="5">
        <v>22.6</v>
      </c>
      <c r="AM111" s="5">
        <f t="shared" si="72"/>
        <v>0.67500095311703934</v>
      </c>
      <c r="AN111" s="5">
        <f t="shared" si="73"/>
        <v>0.32576576576576577</v>
      </c>
      <c r="AO111" s="5">
        <v>19.4756</v>
      </c>
      <c r="AP111" s="5">
        <v>19.348600000000001</v>
      </c>
      <c r="AQ111" s="5">
        <f t="shared" si="74"/>
        <v>0.76595677737793244</v>
      </c>
      <c r="AR111" s="5">
        <f t="shared" si="75"/>
        <v>0.42302562824397777</v>
      </c>
    </row>
    <row r="112" spans="1:44" ht="20" customHeight="1" x14ac:dyDescent="0.15">
      <c r="A112" s="25">
        <v>17.6767</v>
      </c>
      <c r="B112" s="4">
        <v>32.100700000000003</v>
      </c>
      <c r="C112" s="5">
        <f t="shared" si="60"/>
        <v>0.61931806237781251</v>
      </c>
      <c r="D112" s="5">
        <f t="shared" si="61"/>
        <v>0.36068202247191017</v>
      </c>
      <c r="E112" s="5">
        <v>17.6767</v>
      </c>
      <c r="F112" s="5">
        <v>24.476099999999999</v>
      </c>
      <c r="G112" s="5">
        <f t="shared" si="40"/>
        <v>0.56476703802984751</v>
      </c>
      <c r="H112" s="5">
        <f t="shared" si="41"/>
        <v>0.35134502756086355</v>
      </c>
      <c r="I112" s="5">
        <v>17.6767</v>
      </c>
      <c r="J112" s="5">
        <v>16.9787</v>
      </c>
      <c r="K112" s="5">
        <f t="shared" si="62"/>
        <v>0.59239064866821267</v>
      </c>
      <c r="L112" s="5">
        <f t="shared" si="63"/>
        <v>0.32886293423206175</v>
      </c>
      <c r="M112" s="5">
        <v>17.6767</v>
      </c>
      <c r="N112" s="5">
        <v>28.711600000000001</v>
      </c>
      <c r="O112" s="5">
        <f t="shared" si="44"/>
        <v>0.39350112195469444</v>
      </c>
      <c r="P112" s="5">
        <f t="shared" si="45"/>
        <v>0.45879393933583257</v>
      </c>
      <c r="Q112" s="5">
        <v>17.6767</v>
      </c>
      <c r="R112" s="5">
        <v>21.9969</v>
      </c>
      <c r="S112" s="5">
        <f t="shared" si="46"/>
        <v>0.50934599636360489</v>
      </c>
      <c r="T112" s="5">
        <f t="shared" si="47"/>
        <v>0.33271771880785572</v>
      </c>
      <c r="U112" s="5">
        <v>18.171500000000002</v>
      </c>
      <c r="V112" s="5">
        <v>36.465400000000002</v>
      </c>
      <c r="W112" s="5">
        <f t="shared" si="64"/>
        <v>0.66060645719499922</v>
      </c>
      <c r="X112" s="5">
        <f t="shared" si="65"/>
        <v>0.56860534559567644</v>
      </c>
      <c r="Y112" s="5">
        <v>18.171500000000002</v>
      </c>
      <c r="Z112" s="5">
        <v>32.515799999999999</v>
      </c>
      <c r="AA112" s="5">
        <f t="shared" si="66"/>
        <v>0.68553330994337369</v>
      </c>
      <c r="AB112" s="5">
        <f t="shared" si="67"/>
        <v>0.58853831061171002</v>
      </c>
      <c r="AC112" s="5">
        <v>25.098800000000001</v>
      </c>
      <c r="AD112" s="5">
        <v>28.9161</v>
      </c>
      <c r="AE112" s="5">
        <f t="shared" si="68"/>
        <v>0.76223969484658816</v>
      </c>
      <c r="AF112" s="5">
        <f t="shared" si="69"/>
        <v>0.50456913023373495</v>
      </c>
      <c r="AG112" s="5">
        <v>25.098800000000001</v>
      </c>
      <c r="AH112" s="5">
        <v>32.913600000000002</v>
      </c>
      <c r="AI112" s="5">
        <f t="shared" si="70"/>
        <v>0.67284137609341954</v>
      </c>
      <c r="AJ112" s="5">
        <f t="shared" si="71"/>
        <v>0.56161856773068464</v>
      </c>
      <c r="AK112" s="5">
        <v>19.655899999999999</v>
      </c>
      <c r="AL112" s="5">
        <v>15.887499999999999</v>
      </c>
      <c r="AM112" s="5">
        <f t="shared" si="72"/>
        <v>0.68124993501474729</v>
      </c>
      <c r="AN112" s="5">
        <f t="shared" si="73"/>
        <v>0.229009009009009</v>
      </c>
      <c r="AO112" s="5">
        <v>19.655899999999999</v>
      </c>
      <c r="AP112" s="5">
        <v>20.282</v>
      </c>
      <c r="AQ112" s="5">
        <f t="shared" si="74"/>
        <v>0.77304780445598087</v>
      </c>
      <c r="AR112" s="5">
        <f t="shared" si="75"/>
        <v>0.44343289912677697</v>
      </c>
    </row>
    <row r="113" spans="1:44" ht="20" customHeight="1" x14ac:dyDescent="0.15">
      <c r="A113" s="25">
        <v>17.838899999999999</v>
      </c>
      <c r="B113" s="4">
        <v>32.75</v>
      </c>
      <c r="C113" s="5">
        <f t="shared" si="60"/>
        <v>0.62500087589604159</v>
      </c>
      <c r="D113" s="5">
        <f t="shared" si="61"/>
        <v>0.36797752808988765</v>
      </c>
      <c r="E113" s="5">
        <v>17.838899999999999</v>
      </c>
      <c r="F113" s="5">
        <v>23.478400000000001</v>
      </c>
      <c r="G113" s="5">
        <f t="shared" si="40"/>
        <v>0.56994929566664854</v>
      </c>
      <c r="H113" s="5">
        <f t="shared" si="41"/>
        <v>0.33702342673403768</v>
      </c>
      <c r="I113" s="5">
        <v>17.838899999999999</v>
      </c>
      <c r="J113" s="5">
        <v>18.447099999999999</v>
      </c>
      <c r="K113" s="5">
        <f t="shared" si="62"/>
        <v>0.59782637836968322</v>
      </c>
      <c r="L113" s="5">
        <f t="shared" si="63"/>
        <v>0.35730458951935457</v>
      </c>
      <c r="M113" s="5">
        <v>17.838899999999999</v>
      </c>
      <c r="N113" s="5">
        <v>28.753900000000002</v>
      </c>
      <c r="O113" s="5">
        <f t="shared" si="44"/>
        <v>0.3971118571021513</v>
      </c>
      <c r="P113" s="5">
        <f t="shared" si="45"/>
        <v>0.45946986765866743</v>
      </c>
      <c r="Q113" s="5">
        <v>17.838899999999999</v>
      </c>
      <c r="R113" s="5">
        <v>23.748799999999999</v>
      </c>
      <c r="S113" s="5">
        <f t="shared" si="46"/>
        <v>0.51401971490893161</v>
      </c>
      <c r="T113" s="5">
        <f t="shared" si="47"/>
        <v>0.35921636959862541</v>
      </c>
      <c r="U113" s="5">
        <v>18.338200000000001</v>
      </c>
      <c r="V113" s="5">
        <v>35.444400000000002</v>
      </c>
      <c r="W113" s="5">
        <f t="shared" si="64"/>
        <v>0.66666666666666663</v>
      </c>
      <c r="X113" s="5">
        <f t="shared" si="65"/>
        <v>0.55268488242090841</v>
      </c>
      <c r="Y113" s="5">
        <v>18.338200000000001</v>
      </c>
      <c r="Z113" s="5">
        <v>30.287600000000001</v>
      </c>
      <c r="AA113" s="5">
        <f t="shared" si="66"/>
        <v>0.69182219103560927</v>
      </c>
      <c r="AB113" s="5">
        <f t="shared" si="67"/>
        <v>0.54820773090261443</v>
      </c>
      <c r="AC113" s="5">
        <v>25.329000000000001</v>
      </c>
      <c r="AD113" s="5">
        <v>27.420100000000001</v>
      </c>
      <c r="AE113" s="5">
        <f t="shared" si="68"/>
        <v>0.76923076923076916</v>
      </c>
      <c r="AF113" s="5">
        <f t="shared" si="69"/>
        <v>0.47846480016053466</v>
      </c>
      <c r="AG113" s="5">
        <v>25.329000000000001</v>
      </c>
      <c r="AH113" s="5">
        <v>29.543199999999999</v>
      </c>
      <c r="AI113" s="5">
        <f t="shared" si="70"/>
        <v>0.67901251115870964</v>
      </c>
      <c r="AJ113" s="5">
        <f t="shared" si="71"/>
        <v>0.50410801827150964</v>
      </c>
      <c r="AK113" s="5">
        <v>19.836300000000001</v>
      </c>
      <c r="AL113" s="5">
        <v>28.0625</v>
      </c>
      <c r="AM113" s="5">
        <f t="shared" si="72"/>
        <v>0.68750238279259834</v>
      </c>
      <c r="AN113" s="5">
        <f t="shared" si="73"/>
        <v>0.40450450450450448</v>
      </c>
      <c r="AO113" s="5">
        <v>19.836300000000001</v>
      </c>
      <c r="AP113" s="5">
        <v>20.738</v>
      </c>
      <c r="AQ113" s="5">
        <f t="shared" si="74"/>
        <v>0.78014276443867625</v>
      </c>
      <c r="AR113" s="5">
        <f t="shared" si="75"/>
        <v>0.45340259649398978</v>
      </c>
    </row>
    <row r="114" spans="1:44" ht="20" customHeight="1" x14ac:dyDescent="0.15">
      <c r="A114" s="25">
        <v>18.001100000000001</v>
      </c>
      <c r="B114" s="4">
        <v>27.2242</v>
      </c>
      <c r="C114" s="5">
        <f t="shared" si="60"/>
        <v>0.63068368941427078</v>
      </c>
      <c r="D114" s="5">
        <f t="shared" si="61"/>
        <v>0.30588988764044944</v>
      </c>
      <c r="E114" s="5">
        <v>18.001100000000001</v>
      </c>
      <c r="F114" s="5">
        <v>22.913499999999999</v>
      </c>
      <c r="G114" s="5">
        <f t="shared" si="40"/>
        <v>0.57513155330344967</v>
      </c>
      <c r="H114" s="5">
        <f t="shared" si="41"/>
        <v>0.32891450390445565</v>
      </c>
      <c r="I114" s="5">
        <v>18.001100000000001</v>
      </c>
      <c r="J114" s="5">
        <v>17.968800000000002</v>
      </c>
      <c r="K114" s="5">
        <f t="shared" si="62"/>
        <v>0.60326210807115377</v>
      </c>
      <c r="L114" s="5">
        <f t="shared" si="63"/>
        <v>0.3480403265638165</v>
      </c>
      <c r="M114" s="5">
        <v>18.001100000000001</v>
      </c>
      <c r="N114" s="5">
        <v>30.3917</v>
      </c>
      <c r="O114" s="5">
        <f t="shared" si="44"/>
        <v>0.40072259224960827</v>
      </c>
      <c r="P114" s="5">
        <f t="shared" si="45"/>
        <v>0.48564091747282706</v>
      </c>
      <c r="Q114" s="5">
        <v>18.001100000000001</v>
      </c>
      <c r="R114" s="5">
        <v>20.3489</v>
      </c>
      <c r="S114" s="5">
        <f t="shared" si="46"/>
        <v>0.51869343345425833</v>
      </c>
      <c r="T114" s="5">
        <f t="shared" si="47"/>
        <v>0.30779062450841593</v>
      </c>
      <c r="U114" s="5">
        <v>18.504899999999999</v>
      </c>
      <c r="V114" s="5">
        <v>35.193399999999997</v>
      </c>
      <c r="W114" s="5">
        <f t="shared" si="64"/>
        <v>0.67272687613833415</v>
      </c>
      <c r="X114" s="5">
        <f t="shared" si="65"/>
        <v>0.54877103691956963</v>
      </c>
      <c r="Y114" s="5">
        <v>18.504899999999999</v>
      </c>
      <c r="Z114" s="5">
        <v>27.177600000000002</v>
      </c>
      <c r="AA114" s="5">
        <f t="shared" si="66"/>
        <v>0.69811107212784496</v>
      </c>
      <c r="AB114" s="5">
        <f t="shared" si="67"/>
        <v>0.4919165079893717</v>
      </c>
      <c r="AC114" s="5">
        <v>25.5593</v>
      </c>
      <c r="AD114" s="5">
        <v>29.926400000000001</v>
      </c>
      <c r="AE114" s="5">
        <f t="shared" si="68"/>
        <v>0.77622488057167671</v>
      </c>
      <c r="AF114" s="5">
        <f t="shared" si="69"/>
        <v>0.52219827774239425</v>
      </c>
      <c r="AG114" s="5">
        <v>25.5593</v>
      </c>
      <c r="AH114" s="5">
        <v>31.407399999999999</v>
      </c>
      <c r="AI114" s="5">
        <f t="shared" si="70"/>
        <v>0.68518632699509685</v>
      </c>
      <c r="AJ114" s="5">
        <f t="shared" si="71"/>
        <v>0.53591764511158624</v>
      </c>
      <c r="AK114" s="5">
        <v>20.0166</v>
      </c>
      <c r="AL114" s="5">
        <v>27.328099999999999</v>
      </c>
      <c r="AM114" s="5">
        <f t="shared" si="72"/>
        <v>0.69375136469030629</v>
      </c>
      <c r="AN114" s="5">
        <f t="shared" si="73"/>
        <v>0.39391855855855856</v>
      </c>
      <c r="AO114" s="5">
        <v>20.0166</v>
      </c>
      <c r="AP114" s="5">
        <v>17.786300000000001</v>
      </c>
      <c r="AQ114" s="5">
        <f t="shared" si="74"/>
        <v>0.78723379151672468</v>
      </c>
      <c r="AR114" s="5">
        <f t="shared" si="75"/>
        <v>0.38886848307556421</v>
      </c>
    </row>
    <row r="115" spans="1:44" ht="20" customHeight="1" x14ac:dyDescent="0.15">
      <c r="A115" s="25">
        <v>18.1632</v>
      </c>
      <c r="B115" s="4">
        <v>25.652899999999999</v>
      </c>
      <c r="C115" s="5">
        <f t="shared" si="60"/>
        <v>0.63636299934833329</v>
      </c>
      <c r="D115" s="5">
        <f t="shared" si="61"/>
        <v>0.28823483146067413</v>
      </c>
      <c r="E115" s="5">
        <v>18.1632</v>
      </c>
      <c r="F115" s="5">
        <v>22.392900000000001</v>
      </c>
      <c r="G115" s="5">
        <f t="shared" si="40"/>
        <v>0.58031061596020339</v>
      </c>
      <c r="H115" s="5">
        <f t="shared" si="41"/>
        <v>0.32144149058337163</v>
      </c>
      <c r="I115" s="5">
        <v>18.1632</v>
      </c>
      <c r="J115" s="5">
        <v>21.266500000000001</v>
      </c>
      <c r="K115" s="5">
        <f t="shared" si="62"/>
        <v>0.60869448652126701</v>
      </c>
      <c r="L115" s="5">
        <f t="shared" si="63"/>
        <v>0.41191396224953269</v>
      </c>
      <c r="M115" s="5">
        <v>18.1632</v>
      </c>
      <c r="N115" s="5">
        <v>24.7285</v>
      </c>
      <c r="O115" s="5">
        <f t="shared" si="44"/>
        <v>0.40433110129648098</v>
      </c>
      <c r="P115" s="5">
        <f t="shared" si="45"/>
        <v>0.39514641917782828</v>
      </c>
      <c r="Q115" s="5">
        <v>18.1632</v>
      </c>
      <c r="R115" s="5">
        <v>20.560700000000001</v>
      </c>
      <c r="S115" s="5">
        <f t="shared" si="46"/>
        <v>0.52336427054548806</v>
      </c>
      <c r="T115" s="5">
        <f t="shared" si="47"/>
        <v>0.3109942401471425</v>
      </c>
      <c r="U115" s="5">
        <v>18.671600000000002</v>
      </c>
      <c r="V115" s="5">
        <v>35.7699</v>
      </c>
      <c r="W115" s="5">
        <f t="shared" si="64"/>
        <v>0.67878708561000178</v>
      </c>
      <c r="X115" s="5">
        <f t="shared" si="65"/>
        <v>0.55776040716467623</v>
      </c>
      <c r="Y115" s="5">
        <v>18.671600000000002</v>
      </c>
      <c r="Z115" s="5">
        <v>31.531300000000002</v>
      </c>
      <c r="AA115" s="5">
        <f t="shared" si="66"/>
        <v>0.70439995322008064</v>
      </c>
      <c r="AB115" s="5">
        <f t="shared" si="67"/>
        <v>0.57071879004640869</v>
      </c>
      <c r="AC115" s="5">
        <v>25.7896</v>
      </c>
      <c r="AD115" s="5">
        <v>34.887999999999998</v>
      </c>
      <c r="AE115" s="5">
        <f t="shared" si="68"/>
        <v>0.78321899191258415</v>
      </c>
      <c r="AF115" s="5">
        <f t="shared" si="69"/>
        <v>0.60877531256270878</v>
      </c>
      <c r="AG115" s="5">
        <v>25.7896</v>
      </c>
      <c r="AH115" s="5">
        <v>32.592599999999997</v>
      </c>
      <c r="AI115" s="5">
        <f t="shared" si="70"/>
        <v>0.69136014283148406</v>
      </c>
      <c r="AJ115" s="5">
        <f t="shared" si="71"/>
        <v>0.55614121003533834</v>
      </c>
      <c r="AK115" s="5">
        <v>20.196899999999999</v>
      </c>
      <c r="AL115" s="5">
        <v>37.6</v>
      </c>
      <c r="AM115" s="5">
        <f t="shared" si="72"/>
        <v>0.70000034658801435</v>
      </c>
      <c r="AN115" s="5">
        <f t="shared" si="73"/>
        <v>0.541981981981982</v>
      </c>
      <c r="AO115" s="5">
        <v>20.196899999999999</v>
      </c>
      <c r="AP115" s="5">
        <v>20.262</v>
      </c>
      <c r="AQ115" s="5">
        <f t="shared" si="74"/>
        <v>0.79432481859477311</v>
      </c>
      <c r="AR115" s="5">
        <f t="shared" si="75"/>
        <v>0.44299563169839046</v>
      </c>
    </row>
    <row r="116" spans="1:44" ht="20" customHeight="1" x14ac:dyDescent="0.15">
      <c r="A116" s="25">
        <v>18.325399999999998</v>
      </c>
      <c r="B116" s="4">
        <v>30.374500000000001</v>
      </c>
      <c r="C116" s="5">
        <f t="shared" si="60"/>
        <v>0.64204581286656237</v>
      </c>
      <c r="D116" s="5">
        <f t="shared" si="61"/>
        <v>0.34128651685393258</v>
      </c>
      <c r="E116" s="5">
        <v>18.325399999999998</v>
      </c>
      <c r="F116" s="5">
        <v>24.1646</v>
      </c>
      <c r="G116" s="5">
        <f t="shared" si="40"/>
        <v>0.5854928735970043</v>
      </c>
      <c r="H116" s="5">
        <f t="shared" si="41"/>
        <v>0.34687356453835555</v>
      </c>
      <c r="I116" s="5">
        <v>18.325399999999998</v>
      </c>
      <c r="J116" s="5">
        <v>20.8672</v>
      </c>
      <c r="K116" s="5">
        <f t="shared" si="62"/>
        <v>0.61413021622273745</v>
      </c>
      <c r="L116" s="5">
        <f t="shared" si="63"/>
        <v>0.40417986189798272</v>
      </c>
      <c r="M116" s="5">
        <v>18.325399999999998</v>
      </c>
      <c r="N116" s="5">
        <v>31.979700000000001</v>
      </c>
      <c r="O116" s="5">
        <f t="shared" si="44"/>
        <v>0.40794183644393789</v>
      </c>
      <c r="P116" s="5">
        <f t="shared" si="45"/>
        <v>0.51101619351684069</v>
      </c>
      <c r="Q116" s="5">
        <v>18.325399999999998</v>
      </c>
      <c r="R116" s="5">
        <v>23.098299999999998</v>
      </c>
      <c r="S116" s="5">
        <f t="shared" si="46"/>
        <v>0.52803798909081467</v>
      </c>
      <c r="T116" s="5">
        <f t="shared" si="47"/>
        <v>0.34937712515579433</v>
      </c>
      <c r="U116" s="5">
        <v>18.8384</v>
      </c>
      <c r="V116" s="5">
        <v>43.984900000000003</v>
      </c>
      <c r="W116" s="5">
        <f t="shared" si="64"/>
        <v>0.68485093048027246</v>
      </c>
      <c r="X116" s="5">
        <f t="shared" si="65"/>
        <v>0.68585698403119855</v>
      </c>
      <c r="Y116" s="5">
        <v>18.8384</v>
      </c>
      <c r="Z116" s="5">
        <v>30.6388</v>
      </c>
      <c r="AA116" s="5">
        <f t="shared" si="66"/>
        <v>0.71069260688645686</v>
      </c>
      <c r="AB116" s="5">
        <f t="shared" si="67"/>
        <v>0.55456447607532533</v>
      </c>
      <c r="AC116" s="5">
        <v>26.0198</v>
      </c>
      <c r="AD116" s="5">
        <v>29.830100000000002</v>
      </c>
      <c r="AE116" s="5">
        <f t="shared" si="68"/>
        <v>0.79021006629676527</v>
      </c>
      <c r="AF116" s="5">
        <f t="shared" si="69"/>
        <v>0.5205178987410245</v>
      </c>
      <c r="AG116" s="5">
        <v>26.0198</v>
      </c>
      <c r="AH116" s="5">
        <v>39.098799999999997</v>
      </c>
      <c r="AI116" s="5">
        <f t="shared" si="70"/>
        <v>0.69753127789677416</v>
      </c>
      <c r="AJ116" s="5">
        <f t="shared" si="71"/>
        <v>0.66715923071279015</v>
      </c>
      <c r="AK116" s="5">
        <v>20.377199999999998</v>
      </c>
      <c r="AL116" s="5">
        <v>38.9</v>
      </c>
      <c r="AM116" s="5">
        <f t="shared" si="72"/>
        <v>0.70624932848572231</v>
      </c>
      <c r="AN116" s="5">
        <f t="shared" si="73"/>
        <v>0.56072072072072066</v>
      </c>
      <c r="AO116" s="5">
        <v>20.377199999999998</v>
      </c>
      <c r="AP116" s="5">
        <v>20.7499</v>
      </c>
      <c r="AQ116" s="5">
        <f t="shared" si="74"/>
        <v>0.80141584567282154</v>
      </c>
      <c r="AR116" s="5">
        <f t="shared" si="75"/>
        <v>0.45366277061387977</v>
      </c>
    </row>
    <row r="117" spans="1:44" ht="20" customHeight="1" x14ac:dyDescent="0.15">
      <c r="A117" s="25">
        <v>18.4876</v>
      </c>
      <c r="B117" s="4">
        <v>34.719000000000001</v>
      </c>
      <c r="C117" s="5">
        <f t="shared" si="60"/>
        <v>0.64772862638479167</v>
      </c>
      <c r="D117" s="5">
        <f t="shared" si="61"/>
        <v>0.39010112359550564</v>
      </c>
      <c r="E117" s="5">
        <v>18.4876</v>
      </c>
      <c r="F117" s="5">
        <v>23.209900000000001</v>
      </c>
      <c r="G117" s="5">
        <f t="shared" si="40"/>
        <v>0.59067513123380544</v>
      </c>
      <c r="H117" s="5">
        <f t="shared" si="41"/>
        <v>0.33316921221864954</v>
      </c>
      <c r="I117" s="5">
        <v>18.4876</v>
      </c>
      <c r="J117" s="5">
        <v>21.3185</v>
      </c>
      <c r="K117" s="5">
        <f t="shared" si="62"/>
        <v>0.61956594592420811</v>
      </c>
      <c r="L117" s="5">
        <f t="shared" si="63"/>
        <v>0.41292115788760081</v>
      </c>
      <c r="M117" s="5">
        <v>18.4876</v>
      </c>
      <c r="N117" s="5">
        <v>31.1111</v>
      </c>
      <c r="O117" s="5">
        <f t="shared" si="44"/>
        <v>0.4115525715913948</v>
      </c>
      <c r="P117" s="5">
        <f t="shared" si="45"/>
        <v>0.49713649277891236</v>
      </c>
      <c r="Q117" s="5">
        <v>18.4876</v>
      </c>
      <c r="R117" s="5">
        <v>27.584700000000002</v>
      </c>
      <c r="S117" s="5">
        <f t="shared" si="46"/>
        <v>0.53271170763614151</v>
      </c>
      <c r="T117" s="5">
        <f t="shared" si="47"/>
        <v>0.41723690420009446</v>
      </c>
      <c r="U117" s="5">
        <v>19.005099999999999</v>
      </c>
      <c r="V117" s="5">
        <v>46.033700000000003</v>
      </c>
      <c r="W117" s="5">
        <f t="shared" si="64"/>
        <v>0.69091113995193998</v>
      </c>
      <c r="X117" s="5">
        <f t="shared" si="65"/>
        <v>0.71780394284850002</v>
      </c>
      <c r="Y117" s="5">
        <v>19.005099999999999</v>
      </c>
      <c r="Z117" s="5">
        <v>28.320799999999998</v>
      </c>
      <c r="AA117" s="5">
        <f t="shared" si="66"/>
        <v>0.71698148797869243</v>
      </c>
      <c r="AB117" s="5">
        <f t="shared" si="67"/>
        <v>0.51260850992969931</v>
      </c>
      <c r="AC117" s="5">
        <v>26.2501</v>
      </c>
      <c r="AD117" s="5">
        <v>25.4467</v>
      </c>
      <c r="AE117" s="5">
        <f t="shared" si="68"/>
        <v>0.79720417763767282</v>
      </c>
      <c r="AF117" s="5">
        <f t="shared" si="69"/>
        <v>0.44403011769632778</v>
      </c>
      <c r="AG117" s="5">
        <v>26.2501</v>
      </c>
      <c r="AH117" s="5">
        <v>33.1111</v>
      </c>
      <c r="AI117" s="5">
        <f t="shared" si="70"/>
        <v>0.70370509373316137</v>
      </c>
      <c r="AJ117" s="5">
        <f t="shared" si="71"/>
        <v>0.56498859310398963</v>
      </c>
      <c r="AK117" s="5">
        <v>20.557600000000001</v>
      </c>
      <c r="AL117" s="5">
        <v>38.012500000000003</v>
      </c>
      <c r="AM117" s="5">
        <f t="shared" si="72"/>
        <v>0.71250177626357336</v>
      </c>
      <c r="AN117" s="5">
        <f t="shared" si="73"/>
        <v>0.54792792792792799</v>
      </c>
      <c r="AO117" s="5">
        <v>20.557600000000001</v>
      </c>
      <c r="AP117" s="5">
        <v>17.014500000000002</v>
      </c>
      <c r="AQ117" s="5">
        <f t="shared" si="74"/>
        <v>0.80851080565551692</v>
      </c>
      <c r="AR117" s="5">
        <f t="shared" si="75"/>
        <v>0.37199433301412815</v>
      </c>
    </row>
    <row r="118" spans="1:44" ht="20" customHeight="1" x14ac:dyDescent="0.15">
      <c r="A118" s="25">
        <v>18.649699999999999</v>
      </c>
      <c r="B118" s="4">
        <v>32.743299999999998</v>
      </c>
      <c r="C118" s="5">
        <f t="shared" si="60"/>
        <v>0.65340793631885419</v>
      </c>
      <c r="D118" s="5">
        <f t="shared" si="61"/>
        <v>0.36790224719101122</v>
      </c>
      <c r="E118" s="5">
        <v>18.649699999999999</v>
      </c>
      <c r="F118" s="5">
        <v>24.6037</v>
      </c>
      <c r="G118" s="5">
        <f t="shared" si="40"/>
        <v>0.59585419389055916</v>
      </c>
      <c r="H118" s="5">
        <f t="shared" si="41"/>
        <v>0.35317667661920071</v>
      </c>
      <c r="I118" s="5">
        <v>18.649699999999999</v>
      </c>
      <c r="J118" s="5">
        <v>24.5</v>
      </c>
      <c r="K118" s="5">
        <f t="shared" si="62"/>
        <v>0.62499832437432135</v>
      </c>
      <c r="L118" s="5">
        <f t="shared" si="63"/>
        <v>0.4745440987051725</v>
      </c>
      <c r="M118" s="5">
        <v>18.649699999999999</v>
      </c>
      <c r="N118" s="5">
        <v>29.009599999999999</v>
      </c>
      <c r="O118" s="5">
        <f t="shared" si="44"/>
        <v>0.41516108063826757</v>
      </c>
      <c r="P118" s="5">
        <f t="shared" si="45"/>
        <v>0.4635557984423288</v>
      </c>
      <c r="Q118" s="5">
        <v>18.649699999999999</v>
      </c>
      <c r="R118" s="5">
        <v>20.197299999999998</v>
      </c>
      <c r="S118" s="5">
        <f t="shared" si="46"/>
        <v>0.53738254472737113</v>
      </c>
      <c r="T118" s="5">
        <f t="shared" si="47"/>
        <v>0.30549757384349174</v>
      </c>
      <c r="U118" s="5">
        <v>19.171800000000001</v>
      </c>
      <c r="V118" s="5">
        <v>41.413200000000003</v>
      </c>
      <c r="W118" s="5">
        <f t="shared" si="64"/>
        <v>0.69697134942360761</v>
      </c>
      <c r="X118" s="5">
        <f t="shared" si="65"/>
        <v>0.6457564403029411</v>
      </c>
      <c r="Y118" s="5">
        <v>19.171800000000001</v>
      </c>
      <c r="Z118" s="5">
        <v>32.621699999999997</v>
      </c>
      <c r="AA118" s="5">
        <f t="shared" si="66"/>
        <v>0.72327036907092812</v>
      </c>
      <c r="AB118" s="5">
        <f t="shared" si="67"/>
        <v>0.59045510820222846</v>
      </c>
      <c r="AC118" s="5">
        <v>26.4803</v>
      </c>
      <c r="AD118" s="5">
        <v>27.229099999999999</v>
      </c>
      <c r="AE118" s="5">
        <f t="shared" si="68"/>
        <v>0.80419525202185393</v>
      </c>
      <c r="AF118" s="5">
        <f t="shared" si="69"/>
        <v>0.47513196122739204</v>
      </c>
      <c r="AG118" s="5">
        <v>26.4803</v>
      </c>
      <c r="AH118" s="5">
        <v>28.716000000000001</v>
      </c>
      <c r="AI118" s="5">
        <f t="shared" si="70"/>
        <v>0.70987622879845158</v>
      </c>
      <c r="AJ118" s="5">
        <f t="shared" si="71"/>
        <v>0.48999315756873574</v>
      </c>
      <c r="AK118" s="5">
        <v>20.7379</v>
      </c>
      <c r="AL118" s="5">
        <v>30.109400000000001</v>
      </c>
      <c r="AM118" s="5">
        <f t="shared" si="72"/>
        <v>0.71875075816128131</v>
      </c>
      <c r="AN118" s="5">
        <f t="shared" si="73"/>
        <v>0.4340093693693694</v>
      </c>
      <c r="AO118" s="5">
        <v>20.7379</v>
      </c>
      <c r="AP118" s="5">
        <v>20.1937</v>
      </c>
      <c r="AQ118" s="5">
        <f t="shared" si="74"/>
        <v>0.81560183273356535</v>
      </c>
      <c r="AR118" s="5">
        <f t="shared" si="75"/>
        <v>0.44150236343045046</v>
      </c>
    </row>
    <row r="119" spans="1:44" ht="20" customHeight="1" x14ac:dyDescent="0.15">
      <c r="A119" s="25">
        <v>18.811900000000001</v>
      </c>
      <c r="B119" s="4">
        <v>28.644600000000001</v>
      </c>
      <c r="C119" s="5">
        <f t="shared" si="60"/>
        <v>0.65909074983708338</v>
      </c>
      <c r="D119" s="5">
        <f t="shared" si="61"/>
        <v>0.32184943820224721</v>
      </c>
      <c r="E119" s="5">
        <v>18.811900000000001</v>
      </c>
      <c r="F119" s="5">
        <v>27.456199999999999</v>
      </c>
      <c r="G119" s="5">
        <f t="shared" si="40"/>
        <v>0.60103645152736029</v>
      </c>
      <c r="H119" s="5">
        <f t="shared" si="41"/>
        <v>0.39412322002756084</v>
      </c>
      <c r="I119" s="5">
        <v>18.811900000000001</v>
      </c>
      <c r="J119" s="5">
        <v>21.727799999999998</v>
      </c>
      <c r="K119" s="5">
        <f t="shared" si="62"/>
        <v>0.63043405407579189</v>
      </c>
      <c r="L119" s="5">
        <f t="shared" si="63"/>
        <v>0.42084894970801007</v>
      </c>
      <c r="M119" s="5">
        <v>18.811900000000001</v>
      </c>
      <c r="N119" s="5">
        <v>33.069499999999998</v>
      </c>
      <c r="O119" s="5">
        <f t="shared" si="44"/>
        <v>0.41877181578572453</v>
      </c>
      <c r="P119" s="5">
        <f t="shared" si="45"/>
        <v>0.52843053598079914</v>
      </c>
      <c r="Q119" s="5">
        <v>18.811900000000001</v>
      </c>
      <c r="R119" s="5">
        <v>19.586200000000002</v>
      </c>
      <c r="S119" s="5">
        <f t="shared" si="46"/>
        <v>0.54205626327269796</v>
      </c>
      <c r="T119" s="5">
        <f t="shared" si="47"/>
        <v>0.29625428056291675</v>
      </c>
      <c r="U119" s="5">
        <v>19.3385</v>
      </c>
      <c r="V119" s="5">
        <v>31.944099999999999</v>
      </c>
      <c r="W119" s="5">
        <f t="shared" si="64"/>
        <v>0.70303155889527502</v>
      </c>
      <c r="X119" s="5">
        <f t="shared" si="65"/>
        <v>0.49810466963869438</v>
      </c>
      <c r="Y119" s="5">
        <v>19.3385</v>
      </c>
      <c r="Z119" s="5">
        <v>36.842199999999998</v>
      </c>
      <c r="AA119" s="5">
        <f t="shared" si="66"/>
        <v>0.72955925016316381</v>
      </c>
      <c r="AB119" s="5">
        <f t="shared" si="67"/>
        <v>0.66684646071198439</v>
      </c>
      <c r="AC119" s="5">
        <v>26.710599999999999</v>
      </c>
      <c r="AD119" s="5">
        <v>24.052499999999998</v>
      </c>
      <c r="AE119" s="5">
        <f t="shared" si="68"/>
        <v>0.81118936336276137</v>
      </c>
      <c r="AF119" s="5">
        <f t="shared" si="69"/>
        <v>0.41970213842623688</v>
      </c>
      <c r="AG119" s="5">
        <v>26.710599999999999</v>
      </c>
      <c r="AH119" s="5">
        <v>28.716000000000001</v>
      </c>
      <c r="AI119" s="5">
        <f t="shared" si="70"/>
        <v>0.71605004463483868</v>
      </c>
      <c r="AJ119" s="5">
        <f t="shared" si="71"/>
        <v>0.48999315756873574</v>
      </c>
      <c r="AK119" s="5">
        <v>20.918199999999999</v>
      </c>
      <c r="AL119" s="5">
        <v>32.9</v>
      </c>
      <c r="AM119" s="5">
        <f t="shared" si="72"/>
        <v>0.72499974005898926</v>
      </c>
      <c r="AN119" s="5">
        <f t="shared" si="73"/>
        <v>0.47423423423423422</v>
      </c>
      <c r="AO119" s="5">
        <v>20.918199999999999</v>
      </c>
      <c r="AP119" s="5">
        <v>19.840499999999999</v>
      </c>
      <c r="AQ119" s="5">
        <f t="shared" si="74"/>
        <v>0.82269285981161377</v>
      </c>
      <c r="AR119" s="5">
        <f t="shared" si="75"/>
        <v>0.43378022064514438</v>
      </c>
    </row>
    <row r="120" spans="1:44" ht="20" customHeight="1" x14ac:dyDescent="0.15">
      <c r="A120" s="25">
        <v>18.9741</v>
      </c>
      <c r="B120" s="4">
        <v>28.775300000000001</v>
      </c>
      <c r="C120" s="5">
        <f t="shared" si="60"/>
        <v>0.66477356335531246</v>
      </c>
      <c r="D120" s="5">
        <f t="shared" si="61"/>
        <v>0.32331797752808988</v>
      </c>
      <c r="E120" s="5">
        <v>18.9741</v>
      </c>
      <c r="F120" s="5">
        <v>28.872900000000001</v>
      </c>
      <c r="G120" s="5">
        <f t="shared" si="40"/>
        <v>0.60621870916416132</v>
      </c>
      <c r="H120" s="5">
        <f t="shared" si="41"/>
        <v>0.41445940514469454</v>
      </c>
      <c r="I120" s="5">
        <v>18.9741</v>
      </c>
      <c r="J120" s="5">
        <v>17.794</v>
      </c>
      <c r="K120" s="5">
        <f t="shared" si="62"/>
        <v>0.63586978377726244</v>
      </c>
      <c r="L120" s="5">
        <f t="shared" si="63"/>
        <v>0.3446545996881567</v>
      </c>
      <c r="M120" s="5">
        <v>18.9741</v>
      </c>
      <c r="N120" s="5">
        <v>33.6252</v>
      </c>
      <c r="O120" s="5">
        <f t="shared" si="44"/>
        <v>0.42238255093318139</v>
      </c>
      <c r="P120" s="5">
        <f t="shared" si="45"/>
        <v>0.53731028465690645</v>
      </c>
      <c r="Q120" s="5">
        <v>18.9741</v>
      </c>
      <c r="R120" s="5">
        <v>24.266200000000001</v>
      </c>
      <c r="S120" s="5">
        <f t="shared" si="46"/>
        <v>0.54672998181802457</v>
      </c>
      <c r="T120" s="5">
        <f t="shared" si="47"/>
        <v>0.36704238816084034</v>
      </c>
      <c r="U120" s="5">
        <v>19.505199999999999</v>
      </c>
      <c r="V120" s="5">
        <v>31.945799999999998</v>
      </c>
      <c r="W120" s="5">
        <f t="shared" si="64"/>
        <v>0.70909176836694254</v>
      </c>
      <c r="X120" s="5">
        <f t="shared" si="65"/>
        <v>0.4981311777556357</v>
      </c>
      <c r="Y120" s="5">
        <v>19.505199999999999</v>
      </c>
      <c r="Z120" s="5">
        <v>30.073</v>
      </c>
      <c r="AA120" s="5">
        <f t="shared" si="66"/>
        <v>0.73584813125539938</v>
      </c>
      <c r="AB120" s="5">
        <f t="shared" si="67"/>
        <v>0.5443234555208839</v>
      </c>
      <c r="AC120" s="5">
        <v>26.940899999999999</v>
      </c>
      <c r="AD120" s="5">
        <v>28.710699999999999</v>
      </c>
      <c r="AE120" s="5">
        <f t="shared" si="68"/>
        <v>0.81818347470366892</v>
      </c>
      <c r="AF120" s="5">
        <f t="shared" si="69"/>
        <v>0.50098501967421938</v>
      </c>
      <c r="AG120" s="5">
        <v>26.940899999999999</v>
      </c>
      <c r="AH120" s="5">
        <v>27.8889</v>
      </c>
      <c r="AI120" s="5">
        <f t="shared" si="70"/>
        <v>0.72222386047122589</v>
      </c>
      <c r="AJ120" s="5">
        <f t="shared" si="71"/>
        <v>0.4758800032079229</v>
      </c>
      <c r="AK120" s="5">
        <v>21.098600000000001</v>
      </c>
      <c r="AL120" s="5">
        <v>33.706200000000003</v>
      </c>
      <c r="AM120" s="5">
        <f t="shared" si="72"/>
        <v>0.73125218783684032</v>
      </c>
      <c r="AN120" s="5">
        <f t="shared" si="73"/>
        <v>0.48585513513513517</v>
      </c>
      <c r="AO120" s="5">
        <v>21.098600000000001</v>
      </c>
      <c r="AP120" s="5">
        <v>19.0684</v>
      </c>
      <c r="AQ120" s="5">
        <f t="shared" si="74"/>
        <v>0.82978781979430916</v>
      </c>
      <c r="AR120" s="5">
        <f t="shared" si="75"/>
        <v>0.4168995115722825</v>
      </c>
    </row>
    <row r="121" spans="1:44" ht="20" customHeight="1" x14ac:dyDescent="0.15">
      <c r="A121" s="25">
        <v>19.136299999999999</v>
      </c>
      <c r="B121" s="4">
        <v>30.3843</v>
      </c>
      <c r="C121" s="5">
        <f t="shared" si="60"/>
        <v>0.67045637687354154</v>
      </c>
      <c r="D121" s="5">
        <f t="shared" si="61"/>
        <v>0.34139662921348313</v>
      </c>
      <c r="E121" s="5">
        <v>19.136299999999999</v>
      </c>
      <c r="F121" s="5">
        <v>24.849399999999999</v>
      </c>
      <c r="G121" s="5">
        <f t="shared" si="40"/>
        <v>0.61140096680096234</v>
      </c>
      <c r="H121" s="5">
        <f t="shared" si="41"/>
        <v>0.35670360587965089</v>
      </c>
      <c r="I121" s="5">
        <v>19.136299999999999</v>
      </c>
      <c r="J121" s="5">
        <v>17.328900000000001</v>
      </c>
      <c r="K121" s="5">
        <f t="shared" si="62"/>
        <v>0.64130551347873288</v>
      </c>
      <c r="L121" s="5">
        <f t="shared" si="63"/>
        <v>0.33564600947151285</v>
      </c>
      <c r="M121" s="5">
        <v>19.136299999999999</v>
      </c>
      <c r="N121" s="5">
        <v>35.128900000000002</v>
      </c>
      <c r="O121" s="5">
        <f t="shared" si="44"/>
        <v>0.42599328608063824</v>
      </c>
      <c r="P121" s="5">
        <f t="shared" si="45"/>
        <v>0.56133849787314283</v>
      </c>
      <c r="Q121" s="5">
        <v>19.136299999999999</v>
      </c>
      <c r="R121" s="5">
        <v>20.7105</v>
      </c>
      <c r="S121" s="5">
        <f t="shared" si="46"/>
        <v>0.55140370036335129</v>
      </c>
      <c r="T121" s="5">
        <f t="shared" si="47"/>
        <v>0.3132600646168367</v>
      </c>
      <c r="U121" s="5">
        <v>19.671900000000001</v>
      </c>
      <c r="V121" s="5">
        <v>32.821899999999999</v>
      </c>
      <c r="W121" s="5">
        <f t="shared" si="64"/>
        <v>0.71515197783861018</v>
      </c>
      <c r="X121" s="5">
        <f t="shared" si="65"/>
        <v>0.51179221378640383</v>
      </c>
      <c r="Y121" s="5">
        <v>19.671900000000001</v>
      </c>
      <c r="Z121" s="5">
        <v>26.613</v>
      </c>
      <c r="AA121" s="5">
        <f t="shared" si="66"/>
        <v>0.74213701234763518</v>
      </c>
      <c r="AB121" s="5">
        <f t="shared" si="67"/>
        <v>0.48169720752094181</v>
      </c>
      <c r="AC121" s="5">
        <v>27.171099999999999</v>
      </c>
      <c r="AD121" s="5">
        <v>34.287199999999999</v>
      </c>
      <c r="AE121" s="5">
        <f t="shared" si="68"/>
        <v>0.82517454908784993</v>
      </c>
      <c r="AF121" s="5">
        <f t="shared" si="69"/>
        <v>0.59829170192903314</v>
      </c>
      <c r="AG121" s="5">
        <v>27.171099999999999</v>
      </c>
      <c r="AH121" s="5">
        <v>31.4815</v>
      </c>
      <c r="AI121" s="5">
        <f t="shared" si="70"/>
        <v>0.7283949955365161</v>
      </c>
      <c r="AJ121" s="5">
        <f t="shared" si="71"/>
        <v>0.537182044504811</v>
      </c>
      <c r="AK121" s="5">
        <v>21.2789</v>
      </c>
      <c r="AL121" s="5">
        <v>30.225000000000001</v>
      </c>
      <c r="AM121" s="5">
        <f t="shared" si="72"/>
        <v>0.73750116973454827</v>
      </c>
      <c r="AN121" s="5">
        <f t="shared" si="73"/>
        <v>0.43567567567567572</v>
      </c>
      <c r="AO121" s="5">
        <v>21.2789</v>
      </c>
      <c r="AP121" s="5">
        <v>16.056100000000001</v>
      </c>
      <c r="AQ121" s="5">
        <f t="shared" si="74"/>
        <v>0.83687884687235758</v>
      </c>
      <c r="AR121" s="5">
        <f t="shared" si="75"/>
        <v>0.35104047784584574</v>
      </c>
    </row>
    <row r="122" spans="1:44" ht="20" customHeight="1" x14ac:dyDescent="0.15">
      <c r="A122" s="25">
        <v>19.298400000000001</v>
      </c>
      <c r="B122" s="4">
        <v>38.023800000000001</v>
      </c>
      <c r="C122" s="5">
        <f t="shared" si="60"/>
        <v>0.67613568680760416</v>
      </c>
      <c r="D122" s="5">
        <f t="shared" si="61"/>
        <v>0.42723370786516857</v>
      </c>
      <c r="E122" s="5">
        <v>19.298400000000001</v>
      </c>
      <c r="F122" s="5">
        <v>25.273800000000001</v>
      </c>
      <c r="G122" s="5">
        <f t="shared" si="40"/>
        <v>0.61658002945771606</v>
      </c>
      <c r="H122" s="5">
        <f t="shared" si="41"/>
        <v>0.36279570509875975</v>
      </c>
      <c r="I122" s="5">
        <v>19.298400000000001</v>
      </c>
      <c r="J122" s="5">
        <v>17.542100000000001</v>
      </c>
      <c r="K122" s="5">
        <f t="shared" si="62"/>
        <v>0.64673789192884623</v>
      </c>
      <c r="L122" s="5">
        <f t="shared" si="63"/>
        <v>0.33977551158759212</v>
      </c>
      <c r="M122" s="5">
        <v>19.298400000000001</v>
      </c>
      <c r="N122" s="5">
        <v>32.270800000000001</v>
      </c>
      <c r="O122" s="5">
        <f t="shared" si="44"/>
        <v>0.42960179512751107</v>
      </c>
      <c r="P122" s="5">
        <f t="shared" si="45"/>
        <v>0.51566779481181069</v>
      </c>
      <c r="Q122" s="5">
        <v>19.298400000000001</v>
      </c>
      <c r="R122" s="5">
        <v>22.8689</v>
      </c>
      <c r="S122" s="5">
        <f t="shared" si="46"/>
        <v>0.55607453745458102</v>
      </c>
      <c r="T122" s="5">
        <f t="shared" si="47"/>
        <v>0.34590729783037477</v>
      </c>
      <c r="U122" s="5">
        <v>19.8386</v>
      </c>
      <c r="V122" s="5">
        <v>33.473199999999999</v>
      </c>
      <c r="W122" s="5">
        <f t="shared" si="64"/>
        <v>0.72121218731027759</v>
      </c>
      <c r="X122" s="5">
        <f t="shared" si="65"/>
        <v>0.52194794117692922</v>
      </c>
      <c r="Y122" s="5">
        <v>19.8386</v>
      </c>
      <c r="Z122" s="5">
        <v>29.930900000000001</v>
      </c>
      <c r="AA122" s="5">
        <f t="shared" si="66"/>
        <v>0.74842589343987076</v>
      </c>
      <c r="AB122" s="5">
        <f t="shared" si="67"/>
        <v>0.54175143533568393</v>
      </c>
      <c r="AC122" s="5">
        <v>27.401399999999999</v>
      </c>
      <c r="AD122" s="5">
        <v>26.640999999999998</v>
      </c>
      <c r="AE122" s="5">
        <f t="shared" si="68"/>
        <v>0.83216866042875748</v>
      </c>
      <c r="AF122" s="5">
        <f t="shared" si="69"/>
        <v>0.46486995820864263</v>
      </c>
      <c r="AG122" s="5">
        <v>27.401399999999999</v>
      </c>
      <c r="AH122" s="5">
        <v>35.987699999999997</v>
      </c>
      <c r="AI122" s="5">
        <f t="shared" si="70"/>
        <v>0.7345688113729032</v>
      </c>
      <c r="AJ122" s="5">
        <f t="shared" si="71"/>
        <v>0.61407322595892144</v>
      </c>
      <c r="AK122" s="5">
        <v>21.459199999999999</v>
      </c>
      <c r="AL122" s="5">
        <v>28.7</v>
      </c>
      <c r="AM122" s="5">
        <f t="shared" si="72"/>
        <v>0.74375015163225622</v>
      </c>
      <c r="AN122" s="5">
        <f t="shared" si="73"/>
        <v>0.41369369369369369</v>
      </c>
      <c r="AO122" s="5">
        <v>21.459199999999999</v>
      </c>
      <c r="AP122" s="5">
        <v>14.851100000000001</v>
      </c>
      <c r="AQ122" s="5">
        <f t="shared" si="74"/>
        <v>0.84396987395040601</v>
      </c>
      <c r="AR122" s="5">
        <f t="shared" si="75"/>
        <v>0.3246951152855575</v>
      </c>
    </row>
    <row r="123" spans="1:44" ht="20" customHeight="1" x14ac:dyDescent="0.15">
      <c r="A123" s="25">
        <v>19.460599999999999</v>
      </c>
      <c r="B123" s="4">
        <v>37.669400000000003</v>
      </c>
      <c r="C123" s="5">
        <f t="shared" si="60"/>
        <v>0.68181850032583324</v>
      </c>
      <c r="D123" s="5">
        <f t="shared" si="61"/>
        <v>0.42325168539325847</v>
      </c>
      <c r="E123" s="5">
        <v>19.460599999999999</v>
      </c>
      <c r="F123" s="5">
        <v>26.824000000000002</v>
      </c>
      <c r="G123" s="5">
        <f t="shared" si="40"/>
        <v>0.62176228709451709</v>
      </c>
      <c r="H123" s="5">
        <f t="shared" si="41"/>
        <v>0.38504823151125406</v>
      </c>
      <c r="I123" s="5">
        <v>19.460599999999999</v>
      </c>
      <c r="J123" s="5">
        <v>20.0151</v>
      </c>
      <c r="K123" s="5">
        <f t="shared" si="62"/>
        <v>0.65217362163031678</v>
      </c>
      <c r="L123" s="5">
        <f t="shared" si="63"/>
        <v>0.38767541183648563</v>
      </c>
      <c r="M123" s="5">
        <v>19.460599999999999</v>
      </c>
      <c r="N123" s="5">
        <v>28.510999999999999</v>
      </c>
      <c r="O123" s="5">
        <f t="shared" si="44"/>
        <v>0.43321253027496798</v>
      </c>
      <c r="P123" s="5">
        <f t="shared" si="45"/>
        <v>0.45558847310508371</v>
      </c>
      <c r="Q123" s="5">
        <v>19.460599999999999</v>
      </c>
      <c r="R123" s="5">
        <v>26.035499999999999</v>
      </c>
      <c r="S123" s="5">
        <f t="shared" si="46"/>
        <v>0.56074825599990774</v>
      </c>
      <c r="T123" s="5">
        <f t="shared" si="47"/>
        <v>0.39380422550549971</v>
      </c>
      <c r="U123" s="5">
        <v>20.005299999999998</v>
      </c>
      <c r="V123" s="5">
        <v>40.413200000000003</v>
      </c>
      <c r="W123" s="5">
        <f t="shared" si="64"/>
        <v>0.72727239678194511</v>
      </c>
      <c r="X123" s="5">
        <f t="shared" si="65"/>
        <v>0.63016343033744837</v>
      </c>
      <c r="Y123" s="5">
        <v>20.005299999999998</v>
      </c>
      <c r="Z123" s="5">
        <v>30.9954</v>
      </c>
      <c r="AA123" s="5">
        <f t="shared" si="66"/>
        <v>0.75471477453210645</v>
      </c>
      <c r="AB123" s="5">
        <f t="shared" si="67"/>
        <v>0.56101896163508813</v>
      </c>
      <c r="AC123" s="5">
        <v>27.631699999999999</v>
      </c>
      <c r="AD123" s="5">
        <v>27.299199999999999</v>
      </c>
      <c r="AE123" s="5">
        <f t="shared" si="68"/>
        <v>0.83916277176966503</v>
      </c>
      <c r="AF123" s="5">
        <f t="shared" si="69"/>
        <v>0.47635516546411089</v>
      </c>
      <c r="AG123" s="5">
        <v>27.631699999999999</v>
      </c>
      <c r="AH123" s="5">
        <v>30.703700000000001</v>
      </c>
      <c r="AI123" s="5">
        <f t="shared" si="70"/>
        <v>0.74074262720929041</v>
      </c>
      <c r="AJ123" s="5">
        <f t="shared" si="71"/>
        <v>0.52391011673085353</v>
      </c>
      <c r="AK123" s="5">
        <v>21.639500000000002</v>
      </c>
      <c r="AL123" s="5">
        <v>33</v>
      </c>
      <c r="AM123" s="5">
        <f t="shared" si="72"/>
        <v>0.74999913352996439</v>
      </c>
      <c r="AN123" s="5">
        <f t="shared" si="73"/>
        <v>0.4756756756756757</v>
      </c>
      <c r="AO123" s="5">
        <v>21.639500000000002</v>
      </c>
      <c r="AP123" s="5">
        <v>16.9316</v>
      </c>
      <c r="AQ123" s="5">
        <f t="shared" si="74"/>
        <v>0.85106090102845455</v>
      </c>
      <c r="AR123" s="5">
        <f t="shared" si="75"/>
        <v>0.37018185952346594</v>
      </c>
    </row>
    <row r="124" spans="1:44" ht="20" customHeight="1" x14ac:dyDescent="0.15">
      <c r="A124" s="25">
        <v>19.622800000000002</v>
      </c>
      <c r="B124" s="4">
        <v>37</v>
      </c>
      <c r="C124" s="5">
        <f t="shared" si="60"/>
        <v>0.68750131384406254</v>
      </c>
      <c r="D124" s="5">
        <f t="shared" si="61"/>
        <v>0.4157303370786517</v>
      </c>
      <c r="E124" s="5">
        <v>19.622800000000002</v>
      </c>
      <c r="F124" s="5">
        <v>28.986699999999999</v>
      </c>
      <c r="G124" s="5">
        <f t="shared" si="40"/>
        <v>0.62694454473131822</v>
      </c>
      <c r="H124" s="5">
        <f t="shared" si="41"/>
        <v>0.41609296049609551</v>
      </c>
      <c r="I124" s="5">
        <v>19.622800000000002</v>
      </c>
      <c r="J124" s="5">
        <v>18.677199999999999</v>
      </c>
      <c r="K124" s="5">
        <f t="shared" si="62"/>
        <v>0.65760935133178733</v>
      </c>
      <c r="L124" s="5">
        <f t="shared" si="63"/>
        <v>0.36176143021780605</v>
      </c>
      <c r="M124" s="5">
        <v>19.622800000000002</v>
      </c>
      <c r="N124" s="5">
        <v>23.504799999999999</v>
      </c>
      <c r="O124" s="5">
        <f t="shared" si="44"/>
        <v>0.43682326542242489</v>
      </c>
      <c r="P124" s="5">
        <f t="shared" si="45"/>
        <v>0.37559243599454145</v>
      </c>
      <c r="Q124" s="5">
        <v>19.622800000000002</v>
      </c>
      <c r="R124" s="5">
        <v>21.0852</v>
      </c>
      <c r="S124" s="5">
        <f t="shared" si="46"/>
        <v>0.56542197454523446</v>
      </c>
      <c r="T124" s="5">
        <f t="shared" si="47"/>
        <v>0.31892765092387559</v>
      </c>
      <c r="U124" s="5">
        <v>20.172000000000001</v>
      </c>
      <c r="V124" s="5">
        <v>29.928899999999999</v>
      </c>
      <c r="W124" s="5">
        <f t="shared" si="64"/>
        <v>0.73333260625361263</v>
      </c>
      <c r="X124" s="5">
        <f t="shared" si="65"/>
        <v>0.46668163595623358</v>
      </c>
      <c r="Y124" s="5">
        <v>20.172000000000001</v>
      </c>
      <c r="Z124" s="5">
        <v>33.913600000000002</v>
      </c>
      <c r="AA124" s="5">
        <f t="shared" si="66"/>
        <v>0.76100365562434213</v>
      </c>
      <c r="AB124" s="5">
        <f t="shared" si="67"/>
        <v>0.61383859080081971</v>
      </c>
      <c r="AC124" s="5">
        <v>27.861899999999999</v>
      </c>
      <c r="AD124" s="5">
        <v>22.0473</v>
      </c>
      <c r="AE124" s="5">
        <f t="shared" si="68"/>
        <v>0.84615384615384603</v>
      </c>
      <c r="AF124" s="5">
        <f t="shared" si="69"/>
        <v>0.38471256445378954</v>
      </c>
      <c r="AG124" s="5">
        <v>27.861899999999999</v>
      </c>
      <c r="AH124" s="5">
        <v>30.172799999999999</v>
      </c>
      <c r="AI124" s="5">
        <f t="shared" si="70"/>
        <v>0.74691376227458062</v>
      </c>
      <c r="AJ124" s="5">
        <f t="shared" si="71"/>
        <v>0.51485114725901759</v>
      </c>
      <c r="AK124" s="5">
        <v>21.819900000000001</v>
      </c>
      <c r="AL124" s="5">
        <v>38.809399999999997</v>
      </c>
      <c r="AM124" s="5">
        <f t="shared" si="72"/>
        <v>0.75625158130781522</v>
      </c>
      <c r="AN124" s="5">
        <f t="shared" si="73"/>
        <v>0.55941477477477475</v>
      </c>
      <c r="AO124" s="5">
        <v>21.819900000000001</v>
      </c>
      <c r="AP124" s="5">
        <v>16.939599999999999</v>
      </c>
      <c r="AQ124" s="5">
        <f t="shared" si="74"/>
        <v>0.85815586101114982</v>
      </c>
      <c r="AR124" s="5">
        <f t="shared" si="75"/>
        <v>0.37035676649482058</v>
      </c>
    </row>
    <row r="125" spans="1:44" ht="20" customHeight="1" x14ac:dyDescent="0.15">
      <c r="A125" s="25">
        <v>19.7849</v>
      </c>
      <c r="B125" s="4">
        <v>34.415300000000002</v>
      </c>
      <c r="C125" s="5">
        <f t="shared" si="60"/>
        <v>0.69318062377812506</v>
      </c>
      <c r="D125" s="5">
        <f t="shared" si="61"/>
        <v>0.38668876404494384</v>
      </c>
      <c r="E125" s="5">
        <v>19.7849</v>
      </c>
      <c r="F125" s="5">
        <v>23.4145</v>
      </c>
      <c r="G125" s="5">
        <f t="shared" si="40"/>
        <v>0.63212360738807194</v>
      </c>
      <c r="H125" s="5">
        <f t="shared" si="41"/>
        <v>0.33610616674322463</v>
      </c>
      <c r="I125" s="5">
        <v>19.7849</v>
      </c>
      <c r="J125" s="5">
        <v>18.029299999999999</v>
      </c>
      <c r="K125" s="5">
        <f t="shared" si="62"/>
        <v>0.66304172978190057</v>
      </c>
      <c r="L125" s="5">
        <f t="shared" si="63"/>
        <v>0.34921215995041494</v>
      </c>
      <c r="M125" s="5">
        <v>19.7849</v>
      </c>
      <c r="N125" s="5">
        <v>26.761500000000002</v>
      </c>
      <c r="O125" s="5">
        <f t="shared" si="44"/>
        <v>0.44043177446929765</v>
      </c>
      <c r="P125" s="5">
        <f t="shared" si="45"/>
        <v>0.42763252509563671</v>
      </c>
      <c r="Q125" s="5">
        <v>19.7849</v>
      </c>
      <c r="R125" s="5">
        <v>28.310700000000001</v>
      </c>
      <c r="S125" s="5">
        <f t="shared" si="46"/>
        <v>0.57009281163646419</v>
      </c>
      <c r="T125" s="5">
        <f t="shared" si="47"/>
        <v>0.4282181362761826</v>
      </c>
      <c r="U125" s="5">
        <v>20.338799999999999</v>
      </c>
      <c r="V125" s="5">
        <v>38.181600000000003</v>
      </c>
      <c r="W125" s="5">
        <f t="shared" si="64"/>
        <v>0.73939645112388341</v>
      </c>
      <c r="X125" s="5">
        <f t="shared" si="65"/>
        <v>0.59536606929845493</v>
      </c>
      <c r="Y125" s="5">
        <v>20.338799999999999</v>
      </c>
      <c r="Z125" s="5">
        <v>33.317</v>
      </c>
      <c r="AA125" s="5">
        <f t="shared" si="66"/>
        <v>0.76729630929071824</v>
      </c>
      <c r="AB125" s="5">
        <f t="shared" si="67"/>
        <v>0.60304008803874865</v>
      </c>
      <c r="AC125" s="5">
        <v>28.092199999999998</v>
      </c>
      <c r="AD125" s="5">
        <v>23.330500000000001</v>
      </c>
      <c r="AE125" s="5">
        <f t="shared" si="68"/>
        <v>0.85314795749475358</v>
      </c>
      <c r="AF125" s="5">
        <f t="shared" si="69"/>
        <v>0.40710365827058814</v>
      </c>
      <c r="AG125" s="5">
        <v>28.092199999999998</v>
      </c>
      <c r="AH125" s="5">
        <v>31.975300000000001</v>
      </c>
      <c r="AI125" s="5">
        <f t="shared" si="70"/>
        <v>0.75308757811096771</v>
      </c>
      <c r="AJ125" s="5">
        <f t="shared" si="71"/>
        <v>0.54560796110905407</v>
      </c>
      <c r="AK125" s="5">
        <v>22.0002</v>
      </c>
      <c r="AL125" s="5">
        <v>40.587499999999999</v>
      </c>
      <c r="AM125" s="5">
        <f t="shared" si="72"/>
        <v>0.76250056320552329</v>
      </c>
      <c r="AN125" s="5">
        <f t="shared" si="73"/>
        <v>0.58504504504504506</v>
      </c>
      <c r="AO125" s="5">
        <v>22.0002</v>
      </c>
      <c r="AP125" s="5">
        <v>18.671600000000002</v>
      </c>
      <c r="AQ125" s="5">
        <f t="shared" si="74"/>
        <v>0.86524688808919825</v>
      </c>
      <c r="AR125" s="5">
        <f t="shared" si="75"/>
        <v>0.40822412579309386</v>
      </c>
    </row>
    <row r="126" spans="1:44" ht="20" customHeight="1" x14ac:dyDescent="0.15">
      <c r="A126" s="25">
        <v>19.947099999999999</v>
      </c>
      <c r="B126" s="4">
        <v>33.257199999999997</v>
      </c>
      <c r="C126" s="5">
        <f t="shared" si="60"/>
        <v>0.69886343729635414</v>
      </c>
      <c r="D126" s="5">
        <f t="shared" si="61"/>
        <v>0.373676404494382</v>
      </c>
      <c r="E126" s="5">
        <v>19.947099999999999</v>
      </c>
      <c r="F126" s="5">
        <v>25.3523</v>
      </c>
      <c r="G126" s="5">
        <f t="shared" si="40"/>
        <v>0.63730586502487285</v>
      </c>
      <c r="H126" s="5">
        <f t="shared" si="41"/>
        <v>0.36392254248966466</v>
      </c>
      <c r="I126" s="5">
        <v>19.947099999999999</v>
      </c>
      <c r="J126" s="5">
        <v>19.9206</v>
      </c>
      <c r="K126" s="5">
        <f t="shared" si="62"/>
        <v>0.66847745948337101</v>
      </c>
      <c r="L126" s="5">
        <f t="shared" si="63"/>
        <v>0.38584502745576571</v>
      </c>
      <c r="M126" s="5">
        <v>19.947099999999999</v>
      </c>
      <c r="N126" s="5">
        <v>26.141300000000001</v>
      </c>
      <c r="O126" s="5">
        <f t="shared" si="44"/>
        <v>0.44404250961675451</v>
      </c>
      <c r="P126" s="5">
        <f t="shared" si="45"/>
        <v>0.41772210557265355</v>
      </c>
      <c r="Q126" s="5">
        <v>19.947099999999999</v>
      </c>
      <c r="R126" s="5">
        <v>26.645600000000002</v>
      </c>
      <c r="S126" s="5">
        <f t="shared" si="46"/>
        <v>0.57476653018179091</v>
      </c>
      <c r="T126" s="5">
        <f t="shared" si="47"/>
        <v>0.40303239312205813</v>
      </c>
      <c r="U126" s="5">
        <v>20.505500000000001</v>
      </c>
      <c r="V126" s="5">
        <v>37.743499999999997</v>
      </c>
      <c r="W126" s="5">
        <f t="shared" si="64"/>
        <v>0.74545666059555105</v>
      </c>
      <c r="X126" s="5">
        <f t="shared" si="65"/>
        <v>0.58853477163257251</v>
      </c>
      <c r="Y126" s="5">
        <v>20.505500000000001</v>
      </c>
      <c r="Z126" s="5">
        <v>25.297999999999998</v>
      </c>
      <c r="AA126" s="5">
        <f t="shared" si="66"/>
        <v>0.77358519038295404</v>
      </c>
      <c r="AB126" s="5">
        <f t="shared" si="67"/>
        <v>0.45789561326662853</v>
      </c>
      <c r="AC126" s="5">
        <v>28.322500000000002</v>
      </c>
      <c r="AD126" s="5">
        <v>35.813299999999998</v>
      </c>
      <c r="AE126" s="5">
        <f t="shared" si="68"/>
        <v>0.86014206883566113</v>
      </c>
      <c r="AF126" s="5">
        <f t="shared" si="69"/>
        <v>0.6249212594990271</v>
      </c>
      <c r="AG126" s="5">
        <v>28.322500000000002</v>
      </c>
      <c r="AH126" s="5">
        <v>32</v>
      </c>
      <c r="AI126" s="5">
        <f t="shared" si="70"/>
        <v>0.75926139394735503</v>
      </c>
      <c r="AJ126" s="5">
        <f t="shared" si="71"/>
        <v>0.54602942757346229</v>
      </c>
      <c r="AK126" s="5">
        <v>22.180499999999999</v>
      </c>
      <c r="AL126" s="5">
        <v>40.4375</v>
      </c>
      <c r="AM126" s="5">
        <f t="shared" si="72"/>
        <v>0.76874954510323124</v>
      </c>
      <c r="AN126" s="5">
        <f t="shared" si="73"/>
        <v>0.58288288288288292</v>
      </c>
      <c r="AO126" s="5">
        <v>22.180499999999999</v>
      </c>
      <c r="AP126" s="5">
        <v>20.937999999999999</v>
      </c>
      <c r="AQ126" s="5">
        <f t="shared" si="74"/>
        <v>0.87233791516724668</v>
      </c>
      <c r="AR126" s="5">
        <f t="shared" si="75"/>
        <v>0.45777527077785501</v>
      </c>
    </row>
    <row r="127" spans="1:44" ht="20" customHeight="1" x14ac:dyDescent="0.15">
      <c r="A127" s="25">
        <v>20.109300000000001</v>
      </c>
      <c r="B127" s="4">
        <v>37.7851</v>
      </c>
      <c r="C127" s="5">
        <f t="shared" si="60"/>
        <v>0.70454625081458333</v>
      </c>
      <c r="D127" s="5">
        <f t="shared" si="61"/>
        <v>0.42455168539325844</v>
      </c>
      <c r="E127" s="5">
        <v>20.109300000000001</v>
      </c>
      <c r="F127" s="5">
        <v>23.031400000000001</v>
      </c>
      <c r="G127" s="5">
        <f t="shared" si="40"/>
        <v>0.64248812266167399</v>
      </c>
      <c r="H127" s="5">
        <f t="shared" si="41"/>
        <v>0.33060691318327978</v>
      </c>
      <c r="I127" s="5">
        <v>20.109300000000001</v>
      </c>
      <c r="J127" s="5">
        <v>21.812899999999999</v>
      </c>
      <c r="K127" s="5">
        <f t="shared" si="62"/>
        <v>0.67391318918484167</v>
      </c>
      <c r="L127" s="5">
        <f t="shared" si="63"/>
        <v>0.42249726410800231</v>
      </c>
      <c r="M127" s="5">
        <v>20.109300000000001</v>
      </c>
      <c r="N127" s="5">
        <v>25.191800000000001</v>
      </c>
      <c r="O127" s="5">
        <f t="shared" si="44"/>
        <v>0.44765324476421148</v>
      </c>
      <c r="P127" s="5">
        <f t="shared" si="45"/>
        <v>0.40254967194306224</v>
      </c>
      <c r="Q127" s="5">
        <v>20.109300000000001</v>
      </c>
      <c r="R127" s="5">
        <v>21.922000000000001</v>
      </c>
      <c r="S127" s="5">
        <f t="shared" si="46"/>
        <v>0.57944024872711763</v>
      </c>
      <c r="T127" s="5">
        <f t="shared" si="47"/>
        <v>0.33158480657300859</v>
      </c>
      <c r="U127" s="5">
        <v>20.6722</v>
      </c>
      <c r="V127" s="5">
        <v>39.187399999999997</v>
      </c>
      <c r="W127" s="5">
        <f t="shared" si="64"/>
        <v>0.75151687006721846</v>
      </c>
      <c r="X127" s="5">
        <f t="shared" si="65"/>
        <v>0.6110495187217474</v>
      </c>
      <c r="Y127" s="5">
        <v>20.6722</v>
      </c>
      <c r="Z127" s="5">
        <v>26.016400000000001</v>
      </c>
      <c r="AA127" s="5">
        <f t="shared" si="66"/>
        <v>0.77987407147518961</v>
      </c>
      <c r="AB127" s="5">
        <f t="shared" si="67"/>
        <v>0.47089870475887091</v>
      </c>
      <c r="AC127" s="5">
        <v>28.552700000000002</v>
      </c>
      <c r="AD127" s="5">
        <v>20.465499999999999</v>
      </c>
      <c r="AE127" s="5">
        <f t="shared" si="68"/>
        <v>0.86713314321984225</v>
      </c>
      <c r="AF127" s="5">
        <f t="shared" si="69"/>
        <v>0.35711107427344979</v>
      </c>
      <c r="AG127" s="5">
        <v>28.552700000000002</v>
      </c>
      <c r="AH127" s="5">
        <v>46.642000000000003</v>
      </c>
      <c r="AI127" s="5">
        <f t="shared" si="70"/>
        <v>0.76543252901264525</v>
      </c>
      <c r="AJ127" s="5">
        <f t="shared" si="71"/>
        <v>0.79587201752754466</v>
      </c>
      <c r="AK127" s="5">
        <v>22.360900000000001</v>
      </c>
      <c r="AL127" s="5">
        <v>50.4</v>
      </c>
      <c r="AM127" s="5">
        <f t="shared" si="72"/>
        <v>0.77500199288108229</v>
      </c>
      <c r="AN127" s="5">
        <f t="shared" si="73"/>
        <v>0.7264864864864865</v>
      </c>
      <c r="AO127" s="5">
        <v>22.360900000000001</v>
      </c>
      <c r="AP127" s="5">
        <v>23.313199999999998</v>
      </c>
      <c r="AQ127" s="5">
        <f t="shared" si="74"/>
        <v>0.87943287514994195</v>
      </c>
      <c r="AR127" s="5">
        <f t="shared" si="75"/>
        <v>0.509705150573039</v>
      </c>
    </row>
    <row r="128" spans="1:44" ht="20" customHeight="1" x14ac:dyDescent="0.15">
      <c r="A128" s="25">
        <v>20.2715</v>
      </c>
      <c r="B128" s="4">
        <v>37.538200000000003</v>
      </c>
      <c r="C128" s="5">
        <f t="shared" si="60"/>
        <v>0.71022906433281241</v>
      </c>
      <c r="D128" s="5">
        <f t="shared" si="61"/>
        <v>0.42177752808988767</v>
      </c>
      <c r="E128" s="5">
        <v>20.2715</v>
      </c>
      <c r="F128" s="5">
        <v>26.1173</v>
      </c>
      <c r="G128" s="5">
        <f t="shared" si="40"/>
        <v>0.64767038029847501</v>
      </c>
      <c r="H128" s="5">
        <f t="shared" si="41"/>
        <v>0.37490382406982087</v>
      </c>
      <c r="I128" s="5">
        <v>20.2715</v>
      </c>
      <c r="J128" s="5">
        <v>22.3048</v>
      </c>
      <c r="K128" s="5">
        <f t="shared" si="62"/>
        <v>0.6793489188863121</v>
      </c>
      <c r="L128" s="5">
        <f t="shared" si="63"/>
        <v>0.43202494746118908</v>
      </c>
      <c r="M128" s="5">
        <v>20.2715</v>
      </c>
      <c r="N128" s="5">
        <v>25.259899999999998</v>
      </c>
      <c r="O128" s="5">
        <f t="shared" si="44"/>
        <v>0.45126397991166833</v>
      </c>
      <c r="P128" s="5">
        <f t="shared" si="45"/>
        <v>0.40363786860464745</v>
      </c>
      <c r="Q128" s="5">
        <v>20.2715</v>
      </c>
      <c r="R128" s="5">
        <v>23.911799999999999</v>
      </c>
      <c r="S128" s="5">
        <f t="shared" si="46"/>
        <v>0.58411396727244436</v>
      </c>
      <c r="T128" s="5">
        <f t="shared" si="47"/>
        <v>0.36168185283333942</v>
      </c>
      <c r="U128" s="5">
        <v>20.838899999999999</v>
      </c>
      <c r="V128" s="5">
        <v>34.704300000000003</v>
      </c>
      <c r="W128" s="5">
        <f t="shared" si="64"/>
        <v>0.75757707953888598</v>
      </c>
      <c r="X128" s="5">
        <f t="shared" si="65"/>
        <v>0.54114449574544732</v>
      </c>
      <c r="Y128" s="5">
        <v>20.838899999999999</v>
      </c>
      <c r="Z128" s="5">
        <v>27.0898</v>
      </c>
      <c r="AA128" s="5">
        <f t="shared" si="66"/>
        <v>0.7861629525674253</v>
      </c>
      <c r="AB128" s="5">
        <f t="shared" si="67"/>
        <v>0.49032732169619397</v>
      </c>
      <c r="AC128" s="5">
        <v>28.783000000000001</v>
      </c>
      <c r="AD128" s="5">
        <v>24.7883</v>
      </c>
      <c r="AE128" s="5">
        <f t="shared" si="68"/>
        <v>0.8741272545607498</v>
      </c>
      <c r="AF128" s="5">
        <f t="shared" si="69"/>
        <v>0.43254142055715988</v>
      </c>
      <c r="AG128" s="5">
        <v>28.783000000000001</v>
      </c>
      <c r="AH128" s="5">
        <v>37.246899999999997</v>
      </c>
      <c r="AI128" s="5">
        <f t="shared" si="70"/>
        <v>0.77160634484903234</v>
      </c>
      <c r="AJ128" s="5">
        <f t="shared" si="71"/>
        <v>0.63555948393393724</v>
      </c>
      <c r="AK128" s="5">
        <v>22.5412</v>
      </c>
      <c r="AL128" s="5">
        <v>53.843800000000002</v>
      </c>
      <c r="AM128" s="5">
        <f t="shared" si="72"/>
        <v>0.78125097477879024</v>
      </c>
      <c r="AN128" s="5">
        <f t="shared" si="73"/>
        <v>0.77612684684684685</v>
      </c>
      <c r="AO128" s="5">
        <v>22.5412</v>
      </c>
      <c r="AP128" s="5">
        <v>21.580300000000001</v>
      </c>
      <c r="AQ128" s="5">
        <f t="shared" si="74"/>
        <v>0.88652390222799049</v>
      </c>
      <c r="AR128" s="5">
        <f t="shared" si="75"/>
        <v>0.47181811424048836</v>
      </c>
    </row>
    <row r="129" spans="1:44" ht="20" customHeight="1" x14ac:dyDescent="0.15">
      <c r="A129" s="25">
        <v>20.433599999999998</v>
      </c>
      <c r="B129" s="4">
        <v>37.902900000000002</v>
      </c>
      <c r="C129" s="5">
        <f t="shared" si="60"/>
        <v>0.71590837426687493</v>
      </c>
      <c r="D129" s="5">
        <f t="shared" si="61"/>
        <v>0.42587528089887644</v>
      </c>
      <c r="E129" s="5">
        <v>20.433599999999998</v>
      </c>
      <c r="F129" s="5">
        <v>25.171800000000001</v>
      </c>
      <c r="G129" s="5">
        <f t="shared" si="40"/>
        <v>0.65284944295522873</v>
      </c>
      <c r="H129" s="5">
        <f t="shared" si="41"/>
        <v>0.36133153422140563</v>
      </c>
      <c r="I129" s="5">
        <v>20.433599999999998</v>
      </c>
      <c r="J129" s="5">
        <v>18.834599999999998</v>
      </c>
      <c r="K129" s="5">
        <f t="shared" si="62"/>
        <v>0.68478129733642534</v>
      </c>
      <c r="L129" s="5">
        <f t="shared" si="63"/>
        <v>0.36481013393765066</v>
      </c>
      <c r="M129" s="5">
        <v>20.433599999999998</v>
      </c>
      <c r="N129" s="5">
        <v>27.401299999999999</v>
      </c>
      <c r="O129" s="5">
        <f t="shared" si="44"/>
        <v>0.4548724889585411</v>
      </c>
      <c r="P129" s="5">
        <f t="shared" si="45"/>
        <v>0.43785614072092632</v>
      </c>
      <c r="Q129" s="5">
        <v>20.433599999999998</v>
      </c>
      <c r="R129" s="5">
        <v>22.099799999999998</v>
      </c>
      <c r="S129" s="5">
        <f t="shared" si="46"/>
        <v>0.58878480436367397</v>
      </c>
      <c r="T129" s="5">
        <f t="shared" si="47"/>
        <v>0.33427414963516899</v>
      </c>
      <c r="U129" s="5">
        <v>21.005600000000001</v>
      </c>
      <c r="V129" s="5">
        <v>28.528600000000001</v>
      </c>
      <c r="W129" s="5">
        <f t="shared" si="64"/>
        <v>0.76363728901055361</v>
      </c>
      <c r="X129" s="5">
        <f t="shared" si="65"/>
        <v>0.44484674410155417</v>
      </c>
      <c r="Y129" s="5">
        <v>21.005600000000001</v>
      </c>
      <c r="Z129" s="5">
        <v>25.7195</v>
      </c>
      <c r="AA129" s="5">
        <f t="shared" si="66"/>
        <v>0.79245183365966099</v>
      </c>
      <c r="AB129" s="5">
        <f t="shared" si="67"/>
        <v>0.46552479347818221</v>
      </c>
      <c r="AC129" s="5">
        <v>29.013200000000001</v>
      </c>
      <c r="AD129" s="5">
        <v>36.254199999999997</v>
      </c>
      <c r="AE129" s="5">
        <f t="shared" si="68"/>
        <v>0.88111832894493081</v>
      </c>
      <c r="AF129" s="5">
        <f t="shared" si="69"/>
        <v>0.63261470811485199</v>
      </c>
      <c r="AG129" s="5">
        <v>29.013200000000001</v>
      </c>
      <c r="AH129" s="5">
        <v>27.666699999999999</v>
      </c>
      <c r="AI129" s="5">
        <f t="shared" si="70"/>
        <v>0.77777747991432256</v>
      </c>
      <c r="AJ129" s="5">
        <f t="shared" si="71"/>
        <v>0.47208851137020963</v>
      </c>
      <c r="AK129" s="5">
        <v>22.721499999999999</v>
      </c>
      <c r="AL129" s="5">
        <v>40.1875</v>
      </c>
      <c r="AM129" s="5">
        <f t="shared" si="72"/>
        <v>0.78749995667649819</v>
      </c>
      <c r="AN129" s="5">
        <f t="shared" si="73"/>
        <v>0.57927927927927925</v>
      </c>
      <c r="AO129" s="5">
        <v>22.721499999999999</v>
      </c>
      <c r="AP129" s="5">
        <v>24.1693</v>
      </c>
      <c r="AQ129" s="5">
        <f t="shared" si="74"/>
        <v>0.89361492930603892</v>
      </c>
      <c r="AR129" s="5">
        <f t="shared" si="75"/>
        <v>0.52842238284512422</v>
      </c>
    </row>
    <row r="130" spans="1:44" ht="20" customHeight="1" x14ac:dyDescent="0.15">
      <c r="A130" s="25">
        <v>20.595800000000001</v>
      </c>
      <c r="B130" s="4">
        <v>35.008800000000001</v>
      </c>
      <c r="C130" s="5">
        <f t="shared" si="60"/>
        <v>0.72159118778510412</v>
      </c>
      <c r="D130" s="5">
        <f t="shared" si="61"/>
        <v>0.3933573033707865</v>
      </c>
      <c r="E130" s="5">
        <v>20.595800000000001</v>
      </c>
      <c r="F130" s="5">
        <v>27.759</v>
      </c>
      <c r="G130" s="5">
        <f t="shared" si="40"/>
        <v>0.65803170059202987</v>
      </c>
      <c r="H130" s="5">
        <f t="shared" si="41"/>
        <v>0.39846979788700043</v>
      </c>
      <c r="I130" s="5">
        <v>20.595800000000001</v>
      </c>
      <c r="J130" s="5">
        <v>18.628499999999999</v>
      </c>
      <c r="K130" s="5">
        <f t="shared" si="62"/>
        <v>0.690217027037896</v>
      </c>
      <c r="L130" s="5">
        <f t="shared" si="63"/>
        <v>0.36081815276446144</v>
      </c>
      <c r="M130" s="5">
        <v>20.595800000000001</v>
      </c>
      <c r="N130" s="5">
        <v>23.564399999999999</v>
      </c>
      <c r="O130" s="5">
        <f t="shared" si="44"/>
        <v>0.45848322410599801</v>
      </c>
      <c r="P130" s="5">
        <f t="shared" si="45"/>
        <v>0.37654480781584071</v>
      </c>
      <c r="Q130" s="5">
        <v>20.595800000000001</v>
      </c>
      <c r="R130" s="5">
        <v>19.2743</v>
      </c>
      <c r="S130" s="5">
        <f t="shared" si="46"/>
        <v>0.59345852290900081</v>
      </c>
      <c r="T130" s="5">
        <f t="shared" si="47"/>
        <v>0.29153658595612353</v>
      </c>
      <c r="U130" s="5">
        <v>21.1723</v>
      </c>
      <c r="V130" s="5">
        <v>36.456800000000001</v>
      </c>
      <c r="W130" s="5">
        <f t="shared" si="64"/>
        <v>0.76969749848222102</v>
      </c>
      <c r="X130" s="5">
        <f t="shared" si="65"/>
        <v>0.56847124570997321</v>
      </c>
      <c r="Y130" s="5">
        <v>21.1723</v>
      </c>
      <c r="Z130" s="5">
        <v>26.1982</v>
      </c>
      <c r="AA130" s="5">
        <f t="shared" si="66"/>
        <v>0.79874071475189667</v>
      </c>
      <c r="AB130" s="5">
        <f t="shared" si="67"/>
        <v>0.47418929778961927</v>
      </c>
      <c r="AC130" s="5">
        <v>29.243500000000001</v>
      </c>
      <c r="AD130" s="5">
        <v>30.3596</v>
      </c>
      <c r="AE130" s="5">
        <f t="shared" si="68"/>
        <v>0.88811244028583836</v>
      </c>
      <c r="AF130" s="5">
        <f t="shared" si="69"/>
        <v>0.52975736583578348</v>
      </c>
      <c r="AG130" s="5">
        <v>29.243500000000001</v>
      </c>
      <c r="AH130" s="5">
        <v>41.543199999999999</v>
      </c>
      <c r="AI130" s="5">
        <f t="shared" si="70"/>
        <v>0.78395129575070976</v>
      </c>
      <c r="AJ130" s="5">
        <f t="shared" si="71"/>
        <v>0.70886905361155805</v>
      </c>
      <c r="AK130" s="5">
        <v>22.901900000000001</v>
      </c>
      <c r="AL130" s="5">
        <v>37.934399999999997</v>
      </c>
      <c r="AM130" s="5">
        <f t="shared" si="72"/>
        <v>0.79375240445434925</v>
      </c>
      <c r="AN130" s="5">
        <f t="shared" si="73"/>
        <v>0.54680216216216215</v>
      </c>
      <c r="AO130" s="5">
        <v>22.901900000000001</v>
      </c>
      <c r="AP130" s="5">
        <v>25.179300000000001</v>
      </c>
      <c r="AQ130" s="5">
        <f t="shared" si="74"/>
        <v>0.90070988928873419</v>
      </c>
      <c r="AR130" s="5">
        <f t="shared" si="75"/>
        <v>0.55050438797864387</v>
      </c>
    </row>
    <row r="131" spans="1:44" ht="20" customHeight="1" x14ac:dyDescent="0.15">
      <c r="A131" s="25">
        <v>20.757999999999999</v>
      </c>
      <c r="B131" s="4">
        <v>32.834699999999998</v>
      </c>
      <c r="C131" s="5">
        <f t="shared" ref="C131:C162" si="76">$A131/28.5422</f>
        <v>0.7272740013033332</v>
      </c>
      <c r="D131" s="5">
        <f t="shared" ref="D131:D162" si="77">B131/89</f>
        <v>0.36892921348314606</v>
      </c>
      <c r="E131" s="5">
        <v>20.757999999999999</v>
      </c>
      <c r="F131" s="5">
        <v>25.395900000000001</v>
      </c>
      <c r="G131" s="5">
        <f t="shared" ref="G131:G194" si="78">E131/31.2991</f>
        <v>0.66321395822883089</v>
      </c>
      <c r="H131" s="5">
        <f t="shared" ref="H131:H194" si="79">F131/69.664</f>
        <v>0.36454840376665137</v>
      </c>
      <c r="I131" s="5">
        <v>20.757999999999999</v>
      </c>
      <c r="J131" s="5">
        <v>20.489599999999999</v>
      </c>
      <c r="K131" s="5">
        <f t="shared" ref="K131:K162" si="80">I131/29.8396</f>
        <v>0.69565275673936644</v>
      </c>
      <c r="L131" s="5">
        <f t="shared" ref="L131:L162" si="81">J131/51.6285</f>
        <v>0.39686607203385726</v>
      </c>
      <c r="M131" s="5">
        <v>20.757999999999999</v>
      </c>
      <c r="N131" s="5">
        <v>22.743500000000001</v>
      </c>
      <c r="O131" s="5">
        <f t="shared" ref="O131:O194" si="82">M131/44.9216</f>
        <v>0.46209395925345492</v>
      </c>
      <c r="P131" s="5">
        <f t="shared" ref="P131:P194" si="83">N131/62.5806</f>
        <v>0.36342732412281126</v>
      </c>
      <c r="Q131" s="5">
        <v>20.757999999999999</v>
      </c>
      <c r="R131" s="5">
        <v>23.017800000000001</v>
      </c>
      <c r="S131" s="5">
        <f t="shared" ref="S131:S194" si="84">Q131/34.7047</f>
        <v>0.59813224145432742</v>
      </c>
      <c r="T131" s="5">
        <f t="shared" ref="T131:T194" si="85">R131/66.1128</f>
        <v>0.34815950920245403</v>
      </c>
      <c r="U131" s="5">
        <v>21.338999999999999</v>
      </c>
      <c r="V131" s="5">
        <v>41.381500000000003</v>
      </c>
      <c r="W131" s="5">
        <f t="shared" ref="W131:W162" si="86">U131/27.5073</f>
        <v>0.77575770795388854</v>
      </c>
      <c r="X131" s="5">
        <f t="shared" ref="X131:X162" si="87">V131/64.1313</f>
        <v>0.64526214188703501</v>
      </c>
      <c r="Y131" s="5">
        <v>21.338999999999999</v>
      </c>
      <c r="Z131" s="5">
        <v>34.995600000000003</v>
      </c>
      <c r="AA131" s="5">
        <f t="shared" ref="AA131:AA162" si="88">Y131/26.5071</f>
        <v>0.80502959584413225</v>
      </c>
      <c r="AB131" s="5">
        <f t="shared" ref="AB131:AB162" si="89">Z131/55.2484</f>
        <v>0.63342286835455874</v>
      </c>
      <c r="AC131" s="5">
        <v>29.473800000000001</v>
      </c>
      <c r="AD131" s="5">
        <v>17.4437</v>
      </c>
      <c r="AE131" s="5">
        <f t="shared" ref="AE131:AE146" si="90">AC131/32.9277</f>
        <v>0.89510655162674579</v>
      </c>
      <c r="AF131" s="5">
        <f t="shared" ref="AF131:AF146" si="91">AD131/57.3085</f>
        <v>0.30438242145580496</v>
      </c>
      <c r="AG131" s="5">
        <v>29.473800000000001</v>
      </c>
      <c r="AH131" s="5">
        <v>39.679000000000002</v>
      </c>
      <c r="AI131" s="5">
        <f t="shared" ref="AI131:AI165" si="92">AG131/37.3027</f>
        <v>0.79012511158709686</v>
      </c>
      <c r="AJ131" s="5">
        <f t="shared" ref="AJ131:AJ165" si="93">AH131/58.6049</f>
        <v>0.67705942677148157</v>
      </c>
      <c r="AK131" s="5">
        <v>23.0822</v>
      </c>
      <c r="AL131" s="5">
        <v>40.799999999999997</v>
      </c>
      <c r="AM131" s="5">
        <f t="shared" ref="AM131:AM163" si="94">AK131/28.8527</f>
        <v>0.8000013863520572</v>
      </c>
      <c r="AN131" s="5">
        <f t="shared" ref="AN131:AN163" si="95">AL131/69.375</f>
        <v>0.5881081081081081</v>
      </c>
      <c r="AO131" s="5">
        <v>23.0822</v>
      </c>
      <c r="AP131" s="5">
        <v>30.991800000000001</v>
      </c>
      <c r="AQ131" s="5">
        <f t="shared" ref="AQ131:AQ144" si="96">AO131/25.4265</f>
        <v>0.90780091636678262</v>
      </c>
      <c r="AR131" s="5">
        <f t="shared" ref="AR131:AR144" si="97">AP131/45.7386</f>
        <v>0.67758523435347828</v>
      </c>
    </row>
    <row r="132" spans="1:44" ht="20" customHeight="1" x14ac:dyDescent="0.15">
      <c r="A132" s="25">
        <v>20.920100000000001</v>
      </c>
      <c r="B132" s="4">
        <v>34.602800000000002</v>
      </c>
      <c r="C132" s="5">
        <f t="shared" si="76"/>
        <v>0.73295331123739593</v>
      </c>
      <c r="D132" s="5">
        <f t="shared" si="77"/>
        <v>0.38879550561797754</v>
      </c>
      <c r="E132" s="5">
        <v>20.920100000000001</v>
      </c>
      <c r="F132" s="5">
        <v>22.475100000000001</v>
      </c>
      <c r="G132" s="5">
        <f t="shared" si="78"/>
        <v>0.66839302088558461</v>
      </c>
      <c r="H132" s="5">
        <f t="shared" si="79"/>
        <v>0.32262144005512172</v>
      </c>
      <c r="I132" s="5">
        <v>20.920100000000001</v>
      </c>
      <c r="J132" s="5">
        <v>21.603999999999999</v>
      </c>
      <c r="K132" s="5">
        <f t="shared" si="80"/>
        <v>0.70108513518947979</v>
      </c>
      <c r="L132" s="5">
        <f t="shared" si="81"/>
        <v>0.4184510493235325</v>
      </c>
      <c r="M132" s="5">
        <v>20.920100000000001</v>
      </c>
      <c r="N132" s="5">
        <v>22.8415</v>
      </c>
      <c r="O132" s="5">
        <f t="shared" si="82"/>
        <v>0.46570246830032774</v>
      </c>
      <c r="P132" s="5">
        <f t="shared" si="83"/>
        <v>0.36499330463434354</v>
      </c>
      <c r="Q132" s="5">
        <v>20.920100000000001</v>
      </c>
      <c r="R132" s="5">
        <v>19.503599999999999</v>
      </c>
      <c r="S132" s="5">
        <f t="shared" si="84"/>
        <v>0.60280307854555726</v>
      </c>
      <c r="T132" s="5">
        <f t="shared" si="85"/>
        <v>0.2950049007151414</v>
      </c>
      <c r="U132" s="5">
        <v>21.505700000000001</v>
      </c>
      <c r="V132" s="5">
        <v>39.985100000000003</v>
      </c>
      <c r="W132" s="5">
        <f t="shared" si="86"/>
        <v>0.78181791742555617</v>
      </c>
      <c r="X132" s="5">
        <f t="shared" si="87"/>
        <v>0.62348806277122104</v>
      </c>
      <c r="Y132" s="5">
        <v>21.505700000000001</v>
      </c>
      <c r="Z132" s="5">
        <v>37.438200000000002</v>
      </c>
      <c r="AA132" s="5">
        <f t="shared" si="88"/>
        <v>0.81131847693636794</v>
      </c>
      <c r="AB132" s="5">
        <f t="shared" si="89"/>
        <v>0.67763410343104968</v>
      </c>
      <c r="AC132" s="5">
        <v>29.704000000000001</v>
      </c>
      <c r="AD132" s="5">
        <v>19.162299999999998</v>
      </c>
      <c r="AE132" s="5">
        <f t="shared" si="90"/>
        <v>0.90209762601092691</v>
      </c>
      <c r="AF132" s="5">
        <f t="shared" si="91"/>
        <v>0.33437099208668869</v>
      </c>
      <c r="AG132" s="5">
        <v>29.704000000000001</v>
      </c>
      <c r="AH132" s="5">
        <v>37.259300000000003</v>
      </c>
      <c r="AI132" s="5">
        <f t="shared" si="92"/>
        <v>0.79629624665238707</v>
      </c>
      <c r="AJ132" s="5">
        <f t="shared" si="93"/>
        <v>0.63577107033712199</v>
      </c>
      <c r="AK132" s="5">
        <v>23.262499999999999</v>
      </c>
      <c r="AL132" s="5">
        <v>38.284399999999998</v>
      </c>
      <c r="AM132" s="5">
        <f t="shared" si="94"/>
        <v>0.80625036824976515</v>
      </c>
      <c r="AN132" s="5">
        <f t="shared" si="95"/>
        <v>0.55184720720720715</v>
      </c>
      <c r="AO132" s="5">
        <v>23.262499999999999</v>
      </c>
      <c r="AP132" s="5">
        <v>32.79</v>
      </c>
      <c r="AQ132" s="5">
        <f t="shared" si="96"/>
        <v>0.91489194344483116</v>
      </c>
      <c r="AR132" s="5">
        <f t="shared" si="97"/>
        <v>0.71689994883971087</v>
      </c>
    </row>
    <row r="133" spans="1:44" ht="20" customHeight="1" x14ac:dyDescent="0.15">
      <c r="A133" s="25">
        <v>21.0823</v>
      </c>
      <c r="B133" s="4">
        <v>36.440100000000001</v>
      </c>
      <c r="C133" s="5">
        <f t="shared" si="76"/>
        <v>0.73863612475562501</v>
      </c>
      <c r="D133" s="5">
        <f t="shared" si="77"/>
        <v>0.40943932584269666</v>
      </c>
      <c r="E133" s="5">
        <v>21.0823</v>
      </c>
      <c r="F133" s="5">
        <v>25.799800000000001</v>
      </c>
      <c r="G133" s="5">
        <f t="shared" si="78"/>
        <v>0.67357527852238563</v>
      </c>
      <c r="H133" s="5">
        <f t="shared" si="79"/>
        <v>0.37034623334864492</v>
      </c>
      <c r="I133" s="5">
        <v>21.0823</v>
      </c>
      <c r="J133" s="5">
        <v>18.9802</v>
      </c>
      <c r="K133" s="5">
        <f t="shared" si="80"/>
        <v>0.70652086489095023</v>
      </c>
      <c r="L133" s="5">
        <f t="shared" si="81"/>
        <v>0.36763028172424145</v>
      </c>
      <c r="M133" s="5">
        <v>21.0823</v>
      </c>
      <c r="N133" s="5">
        <v>23.092199999999998</v>
      </c>
      <c r="O133" s="5">
        <f t="shared" si="82"/>
        <v>0.4693132034477846</v>
      </c>
      <c r="P133" s="5">
        <f t="shared" si="83"/>
        <v>0.36899933845313082</v>
      </c>
      <c r="Q133" s="5">
        <v>21.0823</v>
      </c>
      <c r="R133" s="5">
        <v>21.0153</v>
      </c>
      <c r="S133" s="5">
        <f t="shared" si="84"/>
        <v>0.60747679709088387</v>
      </c>
      <c r="T133" s="5">
        <f t="shared" si="85"/>
        <v>0.31787036700911175</v>
      </c>
      <c r="U133" s="5">
        <v>21.6724</v>
      </c>
      <c r="V133" s="5">
        <v>29.7117</v>
      </c>
      <c r="W133" s="5">
        <f t="shared" si="86"/>
        <v>0.78787812689722359</v>
      </c>
      <c r="X133" s="5">
        <f t="shared" si="87"/>
        <v>0.46329483419172857</v>
      </c>
      <c r="Y133" s="5">
        <v>21.6724</v>
      </c>
      <c r="Z133" s="5">
        <v>40.6539</v>
      </c>
      <c r="AA133" s="5">
        <f t="shared" si="88"/>
        <v>0.81760735802860363</v>
      </c>
      <c r="AB133" s="5">
        <f t="shared" si="89"/>
        <v>0.73583850392047556</v>
      </c>
      <c r="AC133" s="5">
        <v>29.9343</v>
      </c>
      <c r="AD133" s="5">
        <v>31.8017</v>
      </c>
      <c r="AE133" s="5">
        <f t="shared" si="90"/>
        <v>0.90909173735183446</v>
      </c>
      <c r="AF133" s="5">
        <f t="shared" si="91"/>
        <v>0.55492117225193471</v>
      </c>
      <c r="AG133" s="5">
        <v>29.9343</v>
      </c>
      <c r="AH133" s="5">
        <v>33.938299999999998</v>
      </c>
      <c r="AI133" s="5">
        <f t="shared" si="92"/>
        <v>0.80247006248877428</v>
      </c>
      <c r="AJ133" s="5">
        <f t="shared" si="93"/>
        <v>0.57910345380676354</v>
      </c>
      <c r="AK133" s="5">
        <v>23.442799999999998</v>
      </c>
      <c r="AL133" s="5">
        <v>30.1875</v>
      </c>
      <c r="AM133" s="5">
        <f t="shared" si="94"/>
        <v>0.81249935014747321</v>
      </c>
      <c r="AN133" s="5">
        <f t="shared" si="95"/>
        <v>0.43513513513513513</v>
      </c>
      <c r="AO133" s="5">
        <v>23.442799999999998</v>
      </c>
      <c r="AP133" s="5">
        <v>35.648600000000002</v>
      </c>
      <c r="AQ133" s="5">
        <f t="shared" si="96"/>
        <v>0.92198297052287959</v>
      </c>
      <c r="AR133" s="5">
        <f t="shared" si="97"/>
        <v>0.77939858237899728</v>
      </c>
    </row>
    <row r="134" spans="1:44" ht="20" customHeight="1" x14ac:dyDescent="0.15">
      <c r="A134" s="25">
        <v>21.244499999999999</v>
      </c>
      <c r="B134" s="4">
        <v>37.28</v>
      </c>
      <c r="C134" s="5">
        <f t="shared" si="76"/>
        <v>0.74431893827385409</v>
      </c>
      <c r="D134" s="5">
        <f t="shared" si="77"/>
        <v>0.41887640449438202</v>
      </c>
      <c r="E134" s="5">
        <v>21.244499999999999</v>
      </c>
      <c r="F134" s="5">
        <v>26.503599999999999</v>
      </c>
      <c r="G134" s="5">
        <f t="shared" si="78"/>
        <v>0.67875753615918666</v>
      </c>
      <c r="H134" s="5">
        <f t="shared" si="79"/>
        <v>0.3804490124023886</v>
      </c>
      <c r="I134" s="5">
        <v>21.244499999999999</v>
      </c>
      <c r="J134" s="5">
        <v>18.300999999999998</v>
      </c>
      <c r="K134" s="5">
        <f t="shared" si="80"/>
        <v>0.71195659459242078</v>
      </c>
      <c r="L134" s="5">
        <f t="shared" si="81"/>
        <v>0.35447475715932086</v>
      </c>
      <c r="M134" s="5">
        <v>21.244499999999999</v>
      </c>
      <c r="N134" s="5">
        <v>24.2121</v>
      </c>
      <c r="O134" s="5">
        <f t="shared" si="82"/>
        <v>0.47292393859524146</v>
      </c>
      <c r="P134" s="5">
        <f t="shared" si="83"/>
        <v>0.38689466064563138</v>
      </c>
      <c r="Q134" s="5">
        <v>21.244499999999999</v>
      </c>
      <c r="R134" s="5">
        <v>20.232700000000001</v>
      </c>
      <c r="S134" s="5">
        <f t="shared" si="84"/>
        <v>0.61215051563621059</v>
      </c>
      <c r="T134" s="5">
        <f t="shared" si="85"/>
        <v>0.30603302234968122</v>
      </c>
      <c r="U134" s="5">
        <v>21.839200000000002</v>
      </c>
      <c r="V134" s="5">
        <v>31.5259</v>
      </c>
      <c r="W134" s="5">
        <f t="shared" si="86"/>
        <v>0.79394197176749448</v>
      </c>
      <c r="X134" s="5">
        <f t="shared" si="87"/>
        <v>0.49158367287112537</v>
      </c>
      <c r="Y134" s="5">
        <v>21.839200000000002</v>
      </c>
      <c r="Z134" s="5">
        <v>33.875599999999999</v>
      </c>
      <c r="AA134" s="5">
        <f t="shared" si="88"/>
        <v>0.82390001169497984</v>
      </c>
      <c r="AB134" s="5">
        <f t="shared" si="89"/>
        <v>0.61315078807712076</v>
      </c>
      <c r="AC134" s="5">
        <v>30.1646</v>
      </c>
      <c r="AD134" s="5">
        <v>30.105699999999999</v>
      </c>
      <c r="AE134" s="5">
        <f t="shared" si="90"/>
        <v>0.9160858486927419</v>
      </c>
      <c r="AF134" s="5">
        <f t="shared" si="91"/>
        <v>0.5253269584791086</v>
      </c>
      <c r="AG134" s="5">
        <v>30.1646</v>
      </c>
      <c r="AH134" s="5">
        <v>39.5062</v>
      </c>
      <c r="AI134" s="5">
        <f t="shared" si="92"/>
        <v>0.80864387832516138</v>
      </c>
      <c r="AJ134" s="5">
        <f t="shared" si="93"/>
        <v>0.67411086786258489</v>
      </c>
      <c r="AK134" s="5">
        <v>23.623200000000001</v>
      </c>
      <c r="AL134" s="5">
        <v>34.471899999999998</v>
      </c>
      <c r="AM134" s="5">
        <f t="shared" si="94"/>
        <v>0.81875179792532415</v>
      </c>
      <c r="AN134" s="5">
        <f t="shared" si="95"/>
        <v>0.4968922522522522</v>
      </c>
      <c r="AO134" s="5">
        <v>23.623200000000001</v>
      </c>
      <c r="AP134" s="5">
        <v>35.826999999999998</v>
      </c>
      <c r="AQ134" s="5">
        <f t="shared" si="96"/>
        <v>0.92907793050557486</v>
      </c>
      <c r="AR134" s="5">
        <f t="shared" si="97"/>
        <v>0.78329900784020501</v>
      </c>
    </row>
    <row r="135" spans="1:44" ht="20" customHeight="1" x14ac:dyDescent="0.15">
      <c r="A135" s="25">
        <v>21.406700000000001</v>
      </c>
      <c r="B135" s="4">
        <v>34.5</v>
      </c>
      <c r="C135" s="5">
        <f t="shared" si="76"/>
        <v>0.75000175179208328</v>
      </c>
      <c r="D135" s="5">
        <f t="shared" si="77"/>
        <v>0.38764044943820225</v>
      </c>
      <c r="E135" s="5">
        <v>21.406700000000001</v>
      </c>
      <c r="F135" s="5">
        <v>24.2712</v>
      </c>
      <c r="G135" s="5">
        <f t="shared" si="78"/>
        <v>0.68393979379598779</v>
      </c>
      <c r="H135" s="5">
        <f t="shared" si="79"/>
        <v>0.34840376665135508</v>
      </c>
      <c r="I135" s="5">
        <v>21.406700000000001</v>
      </c>
      <c r="J135" s="5">
        <v>19.317599999999999</v>
      </c>
      <c r="K135" s="5">
        <f t="shared" si="80"/>
        <v>0.71739232429389133</v>
      </c>
      <c r="L135" s="5">
        <f t="shared" si="81"/>
        <v>0.37416543188355267</v>
      </c>
      <c r="M135" s="5">
        <v>21.406700000000001</v>
      </c>
      <c r="N135" s="5">
        <v>34.637300000000003</v>
      </c>
      <c r="O135" s="5">
        <f t="shared" si="82"/>
        <v>0.47653467374269842</v>
      </c>
      <c r="P135" s="5">
        <f t="shared" si="83"/>
        <v>0.55348302828672158</v>
      </c>
      <c r="Q135" s="5">
        <v>21.406700000000001</v>
      </c>
      <c r="R135" s="5">
        <v>23.1372</v>
      </c>
      <c r="S135" s="5">
        <f t="shared" si="84"/>
        <v>0.61682423418153731</v>
      </c>
      <c r="T135" s="5">
        <f t="shared" si="85"/>
        <v>0.3499655134860421</v>
      </c>
      <c r="U135" s="5">
        <v>22.0059</v>
      </c>
      <c r="V135" s="5">
        <v>37.92</v>
      </c>
      <c r="W135" s="5">
        <f t="shared" si="86"/>
        <v>0.800002181239162</v>
      </c>
      <c r="X135" s="5">
        <f t="shared" si="87"/>
        <v>0.59128693789148212</v>
      </c>
      <c r="Y135" s="5">
        <v>22.0059</v>
      </c>
      <c r="Z135" s="5">
        <v>35.698099999999997</v>
      </c>
      <c r="AA135" s="5">
        <f t="shared" si="88"/>
        <v>0.83018889278721553</v>
      </c>
      <c r="AB135" s="5">
        <f t="shared" si="89"/>
        <v>0.64613816870714802</v>
      </c>
      <c r="AC135" s="5">
        <v>30.3948</v>
      </c>
      <c r="AD135" s="5">
        <v>39.964500000000001</v>
      </c>
      <c r="AE135" s="5">
        <f t="shared" si="90"/>
        <v>0.92307692307692302</v>
      </c>
      <c r="AF135" s="5">
        <f t="shared" si="91"/>
        <v>0.69735728556845844</v>
      </c>
      <c r="AG135" s="5">
        <v>30.3948</v>
      </c>
      <c r="AH135" s="5">
        <v>45.444400000000002</v>
      </c>
      <c r="AI135" s="5">
        <f t="shared" si="92"/>
        <v>0.81481501339045159</v>
      </c>
      <c r="AJ135" s="5">
        <f t="shared" si="93"/>
        <v>0.77543686620060781</v>
      </c>
      <c r="AK135" s="5">
        <v>23.8035</v>
      </c>
      <c r="AL135" s="5">
        <v>36.450000000000003</v>
      </c>
      <c r="AM135" s="5">
        <f t="shared" si="94"/>
        <v>0.82500077982303222</v>
      </c>
      <c r="AN135" s="5">
        <f t="shared" si="95"/>
        <v>0.52540540540540548</v>
      </c>
      <c r="AO135" s="5">
        <v>23.8035</v>
      </c>
      <c r="AP135" s="5">
        <v>35.806199999999997</v>
      </c>
      <c r="AQ135" s="5">
        <f t="shared" si="96"/>
        <v>0.9361689575836234</v>
      </c>
      <c r="AR135" s="5">
        <f t="shared" si="97"/>
        <v>0.78284424971468292</v>
      </c>
    </row>
    <row r="136" spans="1:44" ht="20" customHeight="1" x14ac:dyDescent="0.15">
      <c r="A136" s="25">
        <v>21.5688</v>
      </c>
      <c r="B136" s="4">
        <v>37.684399999999997</v>
      </c>
      <c r="C136" s="5">
        <f t="shared" si="76"/>
        <v>0.7556810617261458</v>
      </c>
      <c r="D136" s="5">
        <f t="shared" si="77"/>
        <v>0.42342022471910107</v>
      </c>
      <c r="E136" s="5">
        <v>21.5688</v>
      </c>
      <c r="F136" s="5">
        <v>25.395299999999999</v>
      </c>
      <c r="G136" s="5">
        <f t="shared" si="78"/>
        <v>0.6891188564527414</v>
      </c>
      <c r="H136" s="5">
        <f t="shared" si="79"/>
        <v>0.36453979099678452</v>
      </c>
      <c r="I136" s="5">
        <v>21.5688</v>
      </c>
      <c r="J136" s="5">
        <v>21.688099999999999</v>
      </c>
      <c r="K136" s="5">
        <f t="shared" si="80"/>
        <v>0.72282470274400457</v>
      </c>
      <c r="L136" s="5">
        <f t="shared" si="81"/>
        <v>0.4200799945766388</v>
      </c>
      <c r="M136" s="5">
        <v>21.5688</v>
      </c>
      <c r="N136" s="5">
        <v>36.123800000000003</v>
      </c>
      <c r="O136" s="5">
        <f t="shared" si="82"/>
        <v>0.48014318278957119</v>
      </c>
      <c r="P136" s="5">
        <f t="shared" si="83"/>
        <v>0.57723639594379095</v>
      </c>
      <c r="Q136" s="5">
        <v>21.5688</v>
      </c>
      <c r="R136" s="5">
        <v>24.676200000000001</v>
      </c>
      <c r="S136" s="5">
        <f t="shared" si="84"/>
        <v>0.62149507127276704</v>
      </c>
      <c r="T136" s="5">
        <f t="shared" si="85"/>
        <v>0.37324391040766697</v>
      </c>
      <c r="U136" s="5">
        <v>22.172599999999999</v>
      </c>
      <c r="V136" s="5">
        <v>46.366500000000002</v>
      </c>
      <c r="W136" s="5">
        <f t="shared" si="86"/>
        <v>0.80606239071082941</v>
      </c>
      <c r="X136" s="5">
        <f t="shared" si="87"/>
        <v>0.72299329656501587</v>
      </c>
      <c r="Y136" s="5">
        <v>22.172599999999999</v>
      </c>
      <c r="Z136" s="5">
        <v>34.0259</v>
      </c>
      <c r="AA136" s="5">
        <f t="shared" si="88"/>
        <v>0.8364777738794511</v>
      </c>
      <c r="AB136" s="5">
        <f t="shared" si="89"/>
        <v>0.61587122885006629</v>
      </c>
      <c r="AC136" s="5">
        <v>30.6251</v>
      </c>
      <c r="AD136" s="5">
        <v>42.581000000000003</v>
      </c>
      <c r="AE136" s="5">
        <f t="shared" si="90"/>
        <v>0.93007103441783057</v>
      </c>
      <c r="AF136" s="5">
        <f t="shared" si="91"/>
        <v>0.74301368906881182</v>
      </c>
      <c r="AG136" s="5">
        <v>30.6251</v>
      </c>
      <c r="AH136" s="5">
        <v>47.839500000000001</v>
      </c>
      <c r="AI136" s="5">
        <f t="shared" si="92"/>
        <v>0.8209888292268388</v>
      </c>
      <c r="AJ136" s="5">
        <f t="shared" si="93"/>
        <v>0.81630546251252034</v>
      </c>
      <c r="AK136" s="5">
        <v>23.983799999999999</v>
      </c>
      <c r="AL136" s="5">
        <v>32.875</v>
      </c>
      <c r="AM136" s="5">
        <f t="shared" si="94"/>
        <v>0.83124976172074017</v>
      </c>
      <c r="AN136" s="5">
        <f t="shared" si="95"/>
        <v>0.47387387387387386</v>
      </c>
      <c r="AO136" s="5">
        <v>23.983799999999999</v>
      </c>
      <c r="AP136" s="5">
        <v>33.731900000000003</v>
      </c>
      <c r="AQ136" s="5">
        <f t="shared" si="96"/>
        <v>0.94325998466167182</v>
      </c>
      <c r="AR136" s="5">
        <f t="shared" si="97"/>
        <v>0.73749305837957446</v>
      </c>
    </row>
    <row r="137" spans="1:44" ht="20" customHeight="1" x14ac:dyDescent="0.15">
      <c r="A137" s="25">
        <v>21.731000000000002</v>
      </c>
      <c r="B137" s="4">
        <v>36.843000000000004</v>
      </c>
      <c r="C137" s="5">
        <f t="shared" si="76"/>
        <v>0.76136387524437499</v>
      </c>
      <c r="D137" s="5">
        <f t="shared" si="77"/>
        <v>0.41396629213483149</v>
      </c>
      <c r="E137" s="5">
        <v>21.731000000000002</v>
      </c>
      <c r="F137" s="5">
        <v>25.884599999999999</v>
      </c>
      <c r="G137" s="5">
        <f t="shared" si="78"/>
        <v>0.69430111408954254</v>
      </c>
      <c r="H137" s="5">
        <f t="shared" si="79"/>
        <v>0.37156350482315109</v>
      </c>
      <c r="I137" s="5">
        <v>21.731000000000002</v>
      </c>
      <c r="J137" s="5">
        <v>20.727799999999998</v>
      </c>
      <c r="K137" s="5">
        <f t="shared" si="80"/>
        <v>0.72826043244547523</v>
      </c>
      <c r="L137" s="5">
        <f t="shared" si="81"/>
        <v>0.40147980282208467</v>
      </c>
      <c r="M137" s="5">
        <v>21.731000000000002</v>
      </c>
      <c r="N137" s="5">
        <v>30.2744</v>
      </c>
      <c r="O137" s="5">
        <f t="shared" si="82"/>
        <v>0.4837539179370281</v>
      </c>
      <c r="P137" s="5">
        <f t="shared" si="83"/>
        <v>0.48376653467688074</v>
      </c>
      <c r="Q137" s="5">
        <v>21.731000000000002</v>
      </c>
      <c r="R137" s="5">
        <v>29.7639</v>
      </c>
      <c r="S137" s="5">
        <f t="shared" si="84"/>
        <v>0.62616878981809376</v>
      </c>
      <c r="T137" s="5">
        <f t="shared" si="85"/>
        <v>0.45019875122517883</v>
      </c>
      <c r="U137" s="5">
        <v>22.339300000000001</v>
      </c>
      <c r="V137" s="5">
        <v>48.991300000000003</v>
      </c>
      <c r="W137" s="5">
        <f t="shared" si="86"/>
        <v>0.81212260018249705</v>
      </c>
      <c r="X137" s="5">
        <f t="shared" si="87"/>
        <v>0.76392182912244111</v>
      </c>
      <c r="Y137" s="5">
        <v>22.339300000000001</v>
      </c>
      <c r="Z137" s="5">
        <v>29.797799999999999</v>
      </c>
      <c r="AA137" s="5">
        <f t="shared" si="88"/>
        <v>0.8427666549716869</v>
      </c>
      <c r="AB137" s="5">
        <f t="shared" si="89"/>
        <v>0.53934231579557057</v>
      </c>
      <c r="AC137" s="5">
        <v>30.855399999999999</v>
      </c>
      <c r="AD137" s="5">
        <v>23.905100000000001</v>
      </c>
      <c r="AE137" s="5">
        <f t="shared" si="90"/>
        <v>0.93706514575873801</v>
      </c>
      <c r="AF137" s="5">
        <f t="shared" si="91"/>
        <v>0.41713009413961277</v>
      </c>
      <c r="AG137" s="5">
        <v>30.855399999999999</v>
      </c>
      <c r="AH137" s="5">
        <v>34.1235</v>
      </c>
      <c r="AI137" s="5">
        <f t="shared" si="92"/>
        <v>0.8271626450632259</v>
      </c>
      <c r="AJ137" s="5">
        <f t="shared" si="93"/>
        <v>0.58226359911884495</v>
      </c>
      <c r="AK137" s="5">
        <v>24.164200000000001</v>
      </c>
      <c r="AL137" s="5">
        <v>40</v>
      </c>
      <c r="AM137" s="5">
        <f t="shared" si="94"/>
        <v>0.83750220949859122</v>
      </c>
      <c r="AN137" s="5">
        <f t="shared" si="95"/>
        <v>0.57657657657657657</v>
      </c>
      <c r="AO137" s="5">
        <v>24.164200000000001</v>
      </c>
      <c r="AP137" s="5">
        <v>37.861400000000003</v>
      </c>
      <c r="AQ137" s="5">
        <f t="shared" si="96"/>
        <v>0.95035494464436709</v>
      </c>
      <c r="AR137" s="5">
        <f t="shared" si="97"/>
        <v>0.82777785065568266</v>
      </c>
    </row>
    <row r="138" spans="1:44" ht="20" customHeight="1" x14ac:dyDescent="0.15">
      <c r="A138" s="25">
        <v>21.8932</v>
      </c>
      <c r="B138" s="4">
        <v>32.671500000000002</v>
      </c>
      <c r="C138" s="5">
        <f t="shared" si="76"/>
        <v>0.76704668876260407</v>
      </c>
      <c r="D138" s="5">
        <f t="shared" si="77"/>
        <v>0.36709550561797755</v>
      </c>
      <c r="E138" s="5">
        <v>21.8932</v>
      </c>
      <c r="F138" s="5">
        <v>25.686499999999999</v>
      </c>
      <c r="G138" s="5">
        <f t="shared" si="78"/>
        <v>0.69948337172634356</v>
      </c>
      <c r="H138" s="5">
        <f t="shared" si="79"/>
        <v>0.36871985530546619</v>
      </c>
      <c r="I138" s="5">
        <v>21.8932</v>
      </c>
      <c r="J138" s="5">
        <v>23.464600000000001</v>
      </c>
      <c r="K138" s="5">
        <f t="shared" si="80"/>
        <v>0.73369616214694566</v>
      </c>
      <c r="L138" s="5">
        <f t="shared" si="81"/>
        <v>0.45448928401948535</v>
      </c>
      <c r="M138" s="5">
        <v>21.8932</v>
      </c>
      <c r="N138" s="5">
        <v>27.503699999999998</v>
      </c>
      <c r="O138" s="5">
        <f t="shared" si="82"/>
        <v>0.48736465308448501</v>
      </c>
      <c r="P138" s="5">
        <f t="shared" si="83"/>
        <v>0.4394924305615478</v>
      </c>
      <c r="Q138" s="5">
        <v>21.8932</v>
      </c>
      <c r="R138" s="5">
        <v>27.203399999999998</v>
      </c>
      <c r="S138" s="5">
        <f t="shared" si="84"/>
        <v>0.63084250836342048</v>
      </c>
      <c r="T138" s="5">
        <f t="shared" si="85"/>
        <v>0.41146948851054566</v>
      </c>
      <c r="U138" s="5">
        <v>22.506</v>
      </c>
      <c r="V138" s="5">
        <v>48.462800000000001</v>
      </c>
      <c r="W138" s="5">
        <f t="shared" si="86"/>
        <v>0.81818280965416457</v>
      </c>
      <c r="X138" s="5">
        <f t="shared" si="87"/>
        <v>0.75568092335567816</v>
      </c>
      <c r="Y138" s="5">
        <v>22.506</v>
      </c>
      <c r="Z138" s="5">
        <v>34.938400000000001</v>
      </c>
      <c r="AA138" s="5">
        <f t="shared" si="88"/>
        <v>0.84905553606392248</v>
      </c>
      <c r="AB138" s="5">
        <f t="shared" si="89"/>
        <v>0.63238754425467536</v>
      </c>
      <c r="AC138" s="5">
        <v>31.085599999999999</v>
      </c>
      <c r="AD138" s="5">
        <v>37.693199999999997</v>
      </c>
      <c r="AE138" s="5">
        <f t="shared" si="90"/>
        <v>0.94405622014291912</v>
      </c>
      <c r="AF138" s="5">
        <f t="shared" si="91"/>
        <v>0.65772442133365894</v>
      </c>
      <c r="AG138" s="5">
        <v>31.085599999999999</v>
      </c>
      <c r="AH138" s="5">
        <v>40</v>
      </c>
      <c r="AI138" s="5">
        <f t="shared" si="92"/>
        <v>0.83333378012851611</v>
      </c>
      <c r="AJ138" s="5">
        <f t="shared" si="93"/>
        <v>0.68253678446682786</v>
      </c>
      <c r="AK138" s="5">
        <v>24.3445</v>
      </c>
      <c r="AL138" s="5">
        <v>36.843800000000002</v>
      </c>
      <c r="AM138" s="5">
        <f t="shared" si="94"/>
        <v>0.84375119139629917</v>
      </c>
      <c r="AN138" s="5">
        <f t="shared" si="95"/>
        <v>0.53108180180180187</v>
      </c>
      <c r="AO138" s="5">
        <v>24.3445</v>
      </c>
      <c r="AP138" s="5">
        <v>40.6858</v>
      </c>
      <c r="AQ138" s="5">
        <f t="shared" si="96"/>
        <v>0.95744597172241552</v>
      </c>
      <c r="AR138" s="5">
        <f t="shared" si="97"/>
        <v>0.88952875689242783</v>
      </c>
    </row>
    <row r="139" spans="1:44" ht="20" customHeight="1" x14ac:dyDescent="0.15">
      <c r="A139" s="25">
        <v>22.055299999999999</v>
      </c>
      <c r="B139" s="4">
        <v>32.289299999999997</v>
      </c>
      <c r="C139" s="5">
        <f t="shared" si="76"/>
        <v>0.77272599869666658</v>
      </c>
      <c r="D139" s="5">
        <f t="shared" si="77"/>
        <v>0.36280112359550559</v>
      </c>
      <c r="E139" s="5">
        <v>22.055299999999999</v>
      </c>
      <c r="F139" s="5">
        <v>29.724299999999999</v>
      </c>
      <c r="G139" s="5">
        <f t="shared" si="78"/>
        <v>0.70466243438309728</v>
      </c>
      <c r="H139" s="5">
        <f t="shared" si="79"/>
        <v>0.42668092558566834</v>
      </c>
      <c r="I139" s="5">
        <v>22.055299999999999</v>
      </c>
      <c r="J139" s="5">
        <v>21.578399999999998</v>
      </c>
      <c r="K139" s="5">
        <f t="shared" si="80"/>
        <v>0.7391285405970589</v>
      </c>
      <c r="L139" s="5">
        <f t="shared" si="81"/>
        <v>0.4179551991632528</v>
      </c>
      <c r="M139" s="5">
        <v>22.055299999999999</v>
      </c>
      <c r="N139" s="5">
        <v>24.93</v>
      </c>
      <c r="O139" s="5">
        <f t="shared" si="82"/>
        <v>0.49097316213135772</v>
      </c>
      <c r="P139" s="5">
        <f t="shared" si="83"/>
        <v>0.39836626686225446</v>
      </c>
      <c r="Q139" s="5">
        <v>22.055299999999999</v>
      </c>
      <c r="R139" s="5">
        <v>24.460999999999999</v>
      </c>
      <c r="S139" s="5">
        <f t="shared" si="84"/>
        <v>0.63551334545465021</v>
      </c>
      <c r="T139" s="5">
        <f t="shared" si="85"/>
        <v>0.36998886751128374</v>
      </c>
      <c r="U139" s="5">
        <v>22.672699999999999</v>
      </c>
      <c r="V139" s="5">
        <v>41.380299999999998</v>
      </c>
      <c r="W139" s="5">
        <f t="shared" si="86"/>
        <v>0.82424301912583198</v>
      </c>
      <c r="X139" s="5">
        <f t="shared" si="87"/>
        <v>0.64524343027507636</v>
      </c>
      <c r="Y139" s="5">
        <v>22.672699999999999</v>
      </c>
      <c r="Z139" s="5">
        <v>26.1479</v>
      </c>
      <c r="AA139" s="5">
        <f t="shared" si="88"/>
        <v>0.85534441715615805</v>
      </c>
      <c r="AB139" s="5">
        <f t="shared" si="89"/>
        <v>0.47327886418430221</v>
      </c>
      <c r="AC139" s="5">
        <v>31.315899999999999</v>
      </c>
      <c r="AD139" s="5">
        <v>35.738399999999999</v>
      </c>
      <c r="AE139" s="5">
        <f t="shared" si="90"/>
        <v>0.95105033148382667</v>
      </c>
      <c r="AF139" s="5">
        <f t="shared" si="91"/>
        <v>0.62361429805351731</v>
      </c>
      <c r="AG139" s="5">
        <v>31.315899999999999</v>
      </c>
      <c r="AH139" s="5">
        <v>36.271599999999999</v>
      </c>
      <c r="AI139" s="5">
        <f t="shared" si="92"/>
        <v>0.83950759596490332</v>
      </c>
      <c r="AJ139" s="5">
        <f t="shared" si="93"/>
        <v>0.61891753078667477</v>
      </c>
      <c r="AK139" s="5">
        <v>24.524799999999999</v>
      </c>
      <c r="AL139" s="5">
        <v>37.299999999999997</v>
      </c>
      <c r="AM139" s="5">
        <f t="shared" si="94"/>
        <v>0.85000017329400712</v>
      </c>
      <c r="AN139" s="5">
        <f t="shared" si="95"/>
        <v>0.53765765765765761</v>
      </c>
      <c r="AO139" s="5">
        <v>24.524799999999999</v>
      </c>
      <c r="AP139" s="5">
        <v>43.2742</v>
      </c>
      <c r="AQ139" s="5">
        <f t="shared" si="96"/>
        <v>0.96453699880046406</v>
      </c>
      <c r="AR139" s="5">
        <f t="shared" si="97"/>
        <v>0.94611990747421215</v>
      </c>
    </row>
    <row r="140" spans="1:44" ht="20" customHeight="1" x14ac:dyDescent="0.15">
      <c r="A140" s="25">
        <v>22.217500000000001</v>
      </c>
      <c r="B140" s="4">
        <v>34.633800000000001</v>
      </c>
      <c r="C140" s="5">
        <f t="shared" si="76"/>
        <v>0.77840881221489588</v>
      </c>
      <c r="D140" s="5">
        <f t="shared" si="77"/>
        <v>0.38914382022471911</v>
      </c>
      <c r="E140" s="5">
        <v>22.217500000000001</v>
      </c>
      <c r="F140" s="5">
        <v>33.926099999999998</v>
      </c>
      <c r="G140" s="5">
        <f t="shared" si="78"/>
        <v>0.70984469201989842</v>
      </c>
      <c r="H140" s="5">
        <f t="shared" si="79"/>
        <v>0.48699615296279281</v>
      </c>
      <c r="I140" s="5">
        <v>22.217500000000001</v>
      </c>
      <c r="J140" s="5">
        <v>23.590699999999998</v>
      </c>
      <c r="K140" s="5">
        <f t="shared" si="80"/>
        <v>0.74456427029852945</v>
      </c>
      <c r="L140" s="5">
        <f t="shared" si="81"/>
        <v>0.45693173344180049</v>
      </c>
      <c r="M140" s="5">
        <v>22.217500000000001</v>
      </c>
      <c r="N140" s="5">
        <v>23.177199999999999</v>
      </c>
      <c r="O140" s="5">
        <f t="shared" si="82"/>
        <v>0.49458389727881469</v>
      </c>
      <c r="P140" s="5">
        <f t="shared" si="83"/>
        <v>0.37035758685599052</v>
      </c>
      <c r="Q140" s="5">
        <v>22.217500000000001</v>
      </c>
      <c r="R140" s="5">
        <v>24.993400000000001</v>
      </c>
      <c r="S140" s="5">
        <f t="shared" si="84"/>
        <v>0.64018706399997694</v>
      </c>
      <c r="T140" s="5">
        <f t="shared" si="85"/>
        <v>0.37804177103374842</v>
      </c>
      <c r="U140" s="5">
        <v>22.839400000000001</v>
      </c>
      <c r="V140" s="5">
        <v>42.180300000000003</v>
      </c>
      <c r="W140" s="5">
        <f t="shared" si="86"/>
        <v>0.83030322859749961</v>
      </c>
      <c r="X140" s="5">
        <f t="shared" si="87"/>
        <v>0.65771783824747054</v>
      </c>
      <c r="Y140" s="5">
        <v>22.839400000000001</v>
      </c>
      <c r="Z140" s="5">
        <v>36.871099999999998</v>
      </c>
      <c r="AA140" s="5">
        <f t="shared" si="88"/>
        <v>0.86163329824839385</v>
      </c>
      <c r="AB140" s="5">
        <f t="shared" si="89"/>
        <v>0.66736955278342902</v>
      </c>
      <c r="AC140" s="5">
        <v>31.546099999999999</v>
      </c>
      <c r="AD140" s="5">
        <v>48.275399999999998</v>
      </c>
      <c r="AE140" s="5">
        <f t="shared" si="90"/>
        <v>0.95804140586800768</v>
      </c>
      <c r="AF140" s="5">
        <f t="shared" si="91"/>
        <v>0.84237765776455498</v>
      </c>
      <c r="AG140" s="5">
        <v>31.546099999999999</v>
      </c>
      <c r="AH140" s="5">
        <v>43</v>
      </c>
      <c r="AI140" s="5">
        <f t="shared" si="92"/>
        <v>0.84567873103019342</v>
      </c>
      <c r="AJ140" s="5">
        <f t="shared" si="93"/>
        <v>0.73372704330183991</v>
      </c>
      <c r="AK140" s="5">
        <v>24.705200000000001</v>
      </c>
      <c r="AL140" s="5">
        <v>41.212499999999999</v>
      </c>
      <c r="AM140" s="5">
        <f t="shared" si="94"/>
        <v>0.85625262107185818</v>
      </c>
      <c r="AN140" s="5">
        <f t="shared" si="95"/>
        <v>0.59405405405405398</v>
      </c>
      <c r="AO140" s="5">
        <v>24.705200000000001</v>
      </c>
      <c r="AP140" s="5">
        <v>45.738599999999998</v>
      </c>
      <c r="AQ140" s="5">
        <f t="shared" si="96"/>
        <v>0.97163195878315933</v>
      </c>
      <c r="AR140" s="5">
        <f t="shared" si="97"/>
        <v>1</v>
      </c>
    </row>
    <row r="141" spans="1:44" ht="20" customHeight="1" x14ac:dyDescent="0.15">
      <c r="A141" s="25">
        <v>22.3797</v>
      </c>
      <c r="B141" s="4">
        <v>36.059899999999999</v>
      </c>
      <c r="C141" s="5">
        <f t="shared" si="76"/>
        <v>0.78409162573312496</v>
      </c>
      <c r="D141" s="5">
        <f t="shared" si="77"/>
        <v>0.40516741573033704</v>
      </c>
      <c r="E141" s="5">
        <v>22.3797</v>
      </c>
      <c r="F141" s="5">
        <v>34.281599999999997</v>
      </c>
      <c r="G141" s="5">
        <f t="shared" si="78"/>
        <v>0.71502694965669944</v>
      </c>
      <c r="H141" s="5">
        <f t="shared" si="79"/>
        <v>0.49209921910886534</v>
      </c>
      <c r="I141" s="5">
        <v>22.3797</v>
      </c>
      <c r="J141" s="5">
        <v>28</v>
      </c>
      <c r="K141" s="5">
        <f t="shared" si="80"/>
        <v>0.75</v>
      </c>
      <c r="L141" s="5">
        <f t="shared" si="81"/>
        <v>0.54233611280591143</v>
      </c>
      <c r="M141" s="5">
        <v>22.3797</v>
      </c>
      <c r="N141" s="5">
        <v>24.535399999999999</v>
      </c>
      <c r="O141" s="5">
        <f t="shared" si="82"/>
        <v>0.49819463242627154</v>
      </c>
      <c r="P141" s="5">
        <f t="shared" si="83"/>
        <v>0.39206079839439062</v>
      </c>
      <c r="Q141" s="5">
        <v>22.3797</v>
      </c>
      <c r="R141" s="5">
        <v>22.8353</v>
      </c>
      <c r="S141" s="5">
        <f t="shared" si="84"/>
        <v>0.64486078254530366</v>
      </c>
      <c r="T141" s="5">
        <f t="shared" si="85"/>
        <v>0.34539907551941534</v>
      </c>
      <c r="U141" s="5">
        <v>23.0061</v>
      </c>
      <c r="V141" s="5">
        <v>44.381799999999998</v>
      </c>
      <c r="W141" s="5">
        <f t="shared" si="86"/>
        <v>0.83636343806916702</v>
      </c>
      <c r="X141" s="5">
        <f t="shared" si="87"/>
        <v>0.69204584968650251</v>
      </c>
      <c r="Y141" s="5">
        <v>23.0061</v>
      </c>
      <c r="Z141" s="5">
        <v>29.145199999999999</v>
      </c>
      <c r="AA141" s="5">
        <f t="shared" si="88"/>
        <v>0.86792217934062943</v>
      </c>
      <c r="AB141" s="5">
        <f t="shared" si="89"/>
        <v>0.52753020901962777</v>
      </c>
      <c r="AC141" s="5">
        <v>31.776399999999999</v>
      </c>
      <c r="AD141" s="5">
        <v>41.402999999999999</v>
      </c>
      <c r="AE141" s="5">
        <f t="shared" si="90"/>
        <v>0.96503551720891523</v>
      </c>
      <c r="AF141" s="5">
        <f t="shared" si="91"/>
        <v>0.72245827407801633</v>
      </c>
      <c r="AG141" s="5">
        <v>31.776399999999999</v>
      </c>
      <c r="AH141" s="5">
        <v>45.518500000000003</v>
      </c>
      <c r="AI141" s="5">
        <f t="shared" si="92"/>
        <v>0.85185254686658063</v>
      </c>
      <c r="AJ141" s="5">
        <f t="shared" si="93"/>
        <v>0.77670126559383268</v>
      </c>
      <c r="AK141" s="5">
        <v>24.8855</v>
      </c>
      <c r="AL141" s="5">
        <v>42.012500000000003</v>
      </c>
      <c r="AM141" s="5">
        <f t="shared" si="94"/>
        <v>0.86250160296956613</v>
      </c>
      <c r="AN141" s="5">
        <f t="shared" si="95"/>
        <v>0.60558558558558562</v>
      </c>
      <c r="AO141" s="5">
        <v>24.8855</v>
      </c>
      <c r="AP141" s="5">
        <v>42.640999999999998</v>
      </c>
      <c r="AQ141" s="5">
        <f t="shared" si="96"/>
        <v>0.97872298586120776</v>
      </c>
      <c r="AR141" s="5">
        <f t="shared" si="97"/>
        <v>0.93227602069149473</v>
      </c>
    </row>
    <row r="142" spans="1:44" ht="20" customHeight="1" x14ac:dyDescent="0.15">
      <c r="A142" s="25">
        <v>22.541899999999998</v>
      </c>
      <c r="B142" s="4">
        <v>32.752099999999999</v>
      </c>
      <c r="C142" s="5">
        <f t="shared" si="76"/>
        <v>0.78977443925135404</v>
      </c>
      <c r="D142" s="5">
        <f t="shared" si="77"/>
        <v>0.36800112359550563</v>
      </c>
      <c r="E142" s="5">
        <v>22.541899999999998</v>
      </c>
      <c r="F142" s="5">
        <v>29.868400000000001</v>
      </c>
      <c r="G142" s="5">
        <f t="shared" si="78"/>
        <v>0.72020920729350046</v>
      </c>
      <c r="H142" s="5">
        <f t="shared" si="79"/>
        <v>0.4287494258153422</v>
      </c>
      <c r="I142" s="5">
        <v>22.541899999999998</v>
      </c>
      <c r="J142" s="5">
        <v>30.171099999999999</v>
      </c>
      <c r="K142" s="5">
        <f t="shared" si="80"/>
        <v>0.75543572970147044</v>
      </c>
      <c r="L142" s="5">
        <f t="shared" si="81"/>
        <v>0.58438846760994412</v>
      </c>
      <c r="M142" s="5">
        <v>22.541899999999998</v>
      </c>
      <c r="N142" s="5">
        <v>26.02</v>
      </c>
      <c r="O142" s="5">
        <f t="shared" si="82"/>
        <v>0.5018053675737284</v>
      </c>
      <c r="P142" s="5">
        <f t="shared" si="83"/>
        <v>0.4157838052048079</v>
      </c>
      <c r="Q142" s="5">
        <v>22.541899999999998</v>
      </c>
      <c r="R142" s="5">
        <v>23.180700000000002</v>
      </c>
      <c r="S142" s="5">
        <f t="shared" si="84"/>
        <v>0.64953450109063027</v>
      </c>
      <c r="T142" s="5">
        <f t="shared" si="85"/>
        <v>0.35062347987076636</v>
      </c>
      <c r="U142" s="5">
        <v>23.172799999999999</v>
      </c>
      <c r="V142" s="5">
        <v>39.432000000000002</v>
      </c>
      <c r="W142" s="5">
        <f t="shared" si="86"/>
        <v>0.84242364754083454</v>
      </c>
      <c r="X142" s="5">
        <f t="shared" si="87"/>
        <v>0.61486356895930694</v>
      </c>
      <c r="Y142" s="5">
        <v>23.172799999999999</v>
      </c>
      <c r="Z142" s="5">
        <v>46.757199999999997</v>
      </c>
      <c r="AA142" s="5">
        <f t="shared" si="88"/>
        <v>0.87421106043286512</v>
      </c>
      <c r="AB142" s="5">
        <f t="shared" si="89"/>
        <v>0.84630867138233867</v>
      </c>
      <c r="AC142" s="5">
        <v>32.006700000000002</v>
      </c>
      <c r="AD142" s="5">
        <v>57.308500000000002</v>
      </c>
      <c r="AE142" s="5">
        <f t="shared" si="90"/>
        <v>0.97202962854982278</v>
      </c>
      <c r="AF142" s="5">
        <f t="shared" si="91"/>
        <v>1</v>
      </c>
      <c r="AG142" s="5">
        <v>32.006700000000002</v>
      </c>
      <c r="AH142" s="5">
        <v>33.592599999999997</v>
      </c>
      <c r="AI142" s="5">
        <f t="shared" si="92"/>
        <v>0.85802636270296795</v>
      </c>
      <c r="AJ142" s="5">
        <f t="shared" si="93"/>
        <v>0.57320462964700902</v>
      </c>
      <c r="AK142" s="5">
        <v>25.065799999999999</v>
      </c>
      <c r="AL142" s="5">
        <v>40.928100000000001</v>
      </c>
      <c r="AM142" s="5">
        <f t="shared" si="94"/>
        <v>0.86875058486727419</v>
      </c>
      <c r="AN142" s="5">
        <f t="shared" si="95"/>
        <v>0.58995459459459465</v>
      </c>
      <c r="AO142" s="5">
        <v>25.065799999999999</v>
      </c>
      <c r="AP142" s="5">
        <v>36.182899999999997</v>
      </c>
      <c r="AQ142" s="5">
        <f t="shared" si="96"/>
        <v>0.98581401293925619</v>
      </c>
      <c r="AR142" s="5">
        <f t="shared" si="97"/>
        <v>0.79108018172834316</v>
      </c>
    </row>
    <row r="143" spans="1:44" ht="20" customHeight="1" x14ac:dyDescent="0.15">
      <c r="A143" s="25">
        <v>22.704000000000001</v>
      </c>
      <c r="B143" s="4">
        <v>31.2149</v>
      </c>
      <c r="C143" s="5">
        <f t="shared" si="76"/>
        <v>0.79545374918541667</v>
      </c>
      <c r="D143" s="5">
        <f t="shared" si="77"/>
        <v>0.35072921348314606</v>
      </c>
      <c r="E143" s="5">
        <v>22.704000000000001</v>
      </c>
      <c r="F143" s="5">
        <v>30.3005</v>
      </c>
      <c r="G143" s="5">
        <f t="shared" si="78"/>
        <v>0.72538826995025418</v>
      </c>
      <c r="H143" s="5">
        <f t="shared" si="79"/>
        <v>0.43495205558107486</v>
      </c>
      <c r="I143" s="5">
        <v>22.704000000000001</v>
      </c>
      <c r="J143" s="5">
        <v>31.841200000000001</v>
      </c>
      <c r="K143" s="5">
        <f t="shared" si="80"/>
        <v>0.76086810815158379</v>
      </c>
      <c r="L143" s="5">
        <f t="shared" si="81"/>
        <v>0.61673687982412817</v>
      </c>
      <c r="M143" s="5">
        <v>22.704000000000001</v>
      </c>
      <c r="N143" s="5">
        <v>23.640999999999998</v>
      </c>
      <c r="O143" s="5">
        <f t="shared" si="82"/>
        <v>0.50541387662060122</v>
      </c>
      <c r="P143" s="5">
        <f t="shared" si="83"/>
        <v>0.37776882931771189</v>
      </c>
      <c r="Q143" s="5">
        <v>22.704000000000001</v>
      </c>
      <c r="R143" s="5">
        <v>23.939699999999998</v>
      </c>
      <c r="S143" s="5">
        <f t="shared" si="84"/>
        <v>0.65420533818186011</v>
      </c>
      <c r="T143" s="5">
        <f t="shared" si="85"/>
        <v>0.36210385885940394</v>
      </c>
      <c r="U143" s="5">
        <v>23.339600000000001</v>
      </c>
      <c r="V143" s="5">
        <v>41.1387</v>
      </c>
      <c r="W143" s="5">
        <f t="shared" si="86"/>
        <v>0.84848749241110544</v>
      </c>
      <c r="X143" s="5">
        <f t="shared" si="87"/>
        <v>0.64147615906741329</v>
      </c>
      <c r="Y143" s="5">
        <v>23.339600000000001</v>
      </c>
      <c r="Z143" s="5">
        <v>37.596499999999999</v>
      </c>
      <c r="AA143" s="5">
        <f t="shared" si="88"/>
        <v>0.88050371409924133</v>
      </c>
      <c r="AB143" s="5">
        <f t="shared" si="89"/>
        <v>0.68049934477740537</v>
      </c>
      <c r="AC143" s="5">
        <v>32.236899999999999</v>
      </c>
      <c r="AD143" s="5">
        <v>57.008699999999997</v>
      </c>
      <c r="AE143" s="5">
        <f t="shared" si="90"/>
        <v>0.97902070293400378</v>
      </c>
      <c r="AF143" s="5">
        <f t="shared" si="91"/>
        <v>0.99476866433426103</v>
      </c>
      <c r="AG143" s="5">
        <v>32.236899999999999</v>
      </c>
      <c r="AH143" s="5">
        <v>40.172800000000002</v>
      </c>
      <c r="AI143" s="5">
        <f t="shared" si="92"/>
        <v>0.86419749776825794</v>
      </c>
      <c r="AJ143" s="5">
        <f t="shared" si="93"/>
        <v>0.68548534337572453</v>
      </c>
      <c r="AK143" s="5">
        <v>25.246099999999998</v>
      </c>
      <c r="AL143" s="5">
        <v>40.75</v>
      </c>
      <c r="AM143" s="5">
        <f t="shared" si="94"/>
        <v>0.87499956676498214</v>
      </c>
      <c r="AN143" s="5">
        <f t="shared" si="95"/>
        <v>0.58738738738738738</v>
      </c>
      <c r="AO143" s="5">
        <v>25.246099999999998</v>
      </c>
      <c r="AP143" s="5">
        <v>30.417899999999999</v>
      </c>
      <c r="AQ143" s="5">
        <f t="shared" si="96"/>
        <v>0.99290504001730473</v>
      </c>
      <c r="AR143" s="5">
        <f t="shared" si="97"/>
        <v>0.66503784549592682</v>
      </c>
    </row>
    <row r="144" spans="1:44" ht="20" customHeight="1" x14ac:dyDescent="0.15">
      <c r="A144" s="25">
        <v>22.866199999999999</v>
      </c>
      <c r="B144" s="4">
        <v>36.928199999999997</v>
      </c>
      <c r="C144" s="5">
        <f t="shared" si="76"/>
        <v>0.80113656270364575</v>
      </c>
      <c r="D144" s="5">
        <f t="shared" si="77"/>
        <v>0.41492359550561791</v>
      </c>
      <c r="E144" s="5">
        <v>22.866199999999999</v>
      </c>
      <c r="F144" s="5">
        <v>28.9741</v>
      </c>
      <c r="G144" s="5">
        <f t="shared" si="78"/>
        <v>0.73057052758705521</v>
      </c>
      <c r="H144" s="5">
        <f t="shared" si="79"/>
        <v>0.41591209232889298</v>
      </c>
      <c r="I144" s="5">
        <v>22.866199999999999</v>
      </c>
      <c r="J144" s="5">
        <v>25.7514</v>
      </c>
      <c r="K144" s="5">
        <f t="shared" si="80"/>
        <v>0.76630383785305434</v>
      </c>
      <c r="L144" s="5">
        <f t="shared" si="81"/>
        <v>0.49878264911821957</v>
      </c>
      <c r="M144" s="5">
        <v>22.866199999999999</v>
      </c>
      <c r="N144" s="5">
        <v>25.6873</v>
      </c>
      <c r="O144" s="5">
        <f t="shared" si="82"/>
        <v>0.50902461176805813</v>
      </c>
      <c r="P144" s="5">
        <f t="shared" si="83"/>
        <v>0.41046746116208538</v>
      </c>
      <c r="Q144" s="5">
        <v>22.866199999999999</v>
      </c>
      <c r="R144" s="5">
        <v>22.426300000000001</v>
      </c>
      <c r="S144" s="5">
        <f t="shared" si="84"/>
        <v>0.65887905672718672</v>
      </c>
      <c r="T144" s="5">
        <f t="shared" si="85"/>
        <v>0.33921267893660539</v>
      </c>
      <c r="U144" s="5">
        <v>23.5063</v>
      </c>
      <c r="V144" s="5">
        <v>39.191400000000002</v>
      </c>
      <c r="W144" s="5">
        <f t="shared" si="86"/>
        <v>0.85454770188277285</v>
      </c>
      <c r="X144" s="5">
        <f t="shared" si="87"/>
        <v>0.61111189076160943</v>
      </c>
      <c r="Y144" s="5">
        <v>23.5063</v>
      </c>
      <c r="Z144" s="5">
        <v>35.014600000000002</v>
      </c>
      <c r="AA144" s="5">
        <f t="shared" si="88"/>
        <v>0.88679259519147691</v>
      </c>
      <c r="AB144" s="5">
        <f t="shared" si="89"/>
        <v>0.63376676971640811</v>
      </c>
      <c r="AC144" s="5">
        <v>32.467199999999998</v>
      </c>
      <c r="AD144" s="5">
        <v>41.670200000000001</v>
      </c>
      <c r="AE144" s="5">
        <f t="shared" si="90"/>
        <v>0.98601481427491133</v>
      </c>
      <c r="AF144" s="5">
        <f t="shared" si="91"/>
        <v>0.72712075870071624</v>
      </c>
      <c r="AG144" s="5">
        <v>32.467199999999998</v>
      </c>
      <c r="AH144" s="5">
        <v>39.444400000000002</v>
      </c>
      <c r="AI144" s="5">
        <f t="shared" si="92"/>
        <v>0.87037131360464515</v>
      </c>
      <c r="AJ144" s="5">
        <f t="shared" si="93"/>
        <v>0.6730563485305836</v>
      </c>
      <c r="AK144" s="5">
        <v>25.426500000000001</v>
      </c>
      <c r="AL144" s="5">
        <v>38.878100000000003</v>
      </c>
      <c r="AM144" s="5">
        <f t="shared" si="94"/>
        <v>0.8812520145428332</v>
      </c>
      <c r="AN144" s="5">
        <f t="shared" si="95"/>
        <v>0.56040504504504507</v>
      </c>
      <c r="AO144" s="5">
        <v>25.426500000000001</v>
      </c>
      <c r="AP144" s="5">
        <v>22</v>
      </c>
      <c r="AQ144" s="5">
        <f t="shared" si="96"/>
        <v>1</v>
      </c>
      <c r="AR144" s="5">
        <f t="shared" si="97"/>
        <v>0.48099417122517962</v>
      </c>
    </row>
    <row r="145" spans="1:44" ht="20" customHeight="1" x14ac:dyDescent="0.15">
      <c r="A145" s="25">
        <v>23.028400000000001</v>
      </c>
      <c r="B145" s="4">
        <v>36.276899999999998</v>
      </c>
      <c r="C145" s="5">
        <f t="shared" si="76"/>
        <v>0.80681937622187494</v>
      </c>
      <c r="D145" s="5">
        <f t="shared" si="77"/>
        <v>0.40760561797752809</v>
      </c>
      <c r="E145" s="5">
        <v>23.028400000000001</v>
      </c>
      <c r="F145" s="5">
        <v>29.549199999999999</v>
      </c>
      <c r="G145" s="5">
        <f t="shared" si="78"/>
        <v>0.73575278522385634</v>
      </c>
      <c r="H145" s="5">
        <f t="shared" si="79"/>
        <v>0.42416743224621034</v>
      </c>
      <c r="I145" s="5">
        <v>23.028400000000001</v>
      </c>
      <c r="J145" s="5">
        <v>21.355399999999999</v>
      </c>
      <c r="K145" s="5">
        <f t="shared" si="80"/>
        <v>0.77173956755452489</v>
      </c>
      <c r="L145" s="5">
        <f t="shared" si="81"/>
        <v>0.41363587940769148</v>
      </c>
      <c r="M145" s="5">
        <v>23.028400000000001</v>
      </c>
      <c r="N145" s="5">
        <v>27.5075</v>
      </c>
      <c r="O145" s="5">
        <f t="shared" si="82"/>
        <v>0.51263534691551504</v>
      </c>
      <c r="P145" s="5">
        <f t="shared" si="83"/>
        <v>0.43955315225485214</v>
      </c>
      <c r="Q145" s="5">
        <v>23.028400000000001</v>
      </c>
      <c r="R145" s="5">
        <v>22.261600000000001</v>
      </c>
      <c r="S145" s="5">
        <f t="shared" si="84"/>
        <v>0.66355277527251355</v>
      </c>
      <c r="T145" s="5">
        <f t="shared" si="85"/>
        <v>0.33672148207306307</v>
      </c>
      <c r="U145" s="5">
        <v>23.672999999999998</v>
      </c>
      <c r="V145" s="5">
        <v>40.829500000000003</v>
      </c>
      <c r="W145" s="5">
        <f t="shared" si="86"/>
        <v>0.86060791135444037</v>
      </c>
      <c r="X145" s="5">
        <f t="shared" si="87"/>
        <v>0.63665480038608302</v>
      </c>
      <c r="Y145" s="5">
        <v>23.672999999999998</v>
      </c>
      <c r="Z145" s="5">
        <v>41.101799999999997</v>
      </c>
      <c r="AA145" s="5">
        <f t="shared" si="88"/>
        <v>0.89308147628371259</v>
      </c>
      <c r="AB145" s="5">
        <f t="shared" si="89"/>
        <v>0.7439455260242831</v>
      </c>
      <c r="AC145" s="5">
        <v>32.697499999999998</v>
      </c>
      <c r="AD145" s="5">
        <v>32.177900000000001</v>
      </c>
      <c r="AE145" s="5">
        <f t="shared" si="90"/>
        <v>0.99300892561581877</v>
      </c>
      <c r="AF145" s="5">
        <f t="shared" si="91"/>
        <v>0.56148564349093066</v>
      </c>
      <c r="AG145" s="5">
        <v>32.697499999999998</v>
      </c>
      <c r="AH145" s="5">
        <v>46.901200000000003</v>
      </c>
      <c r="AI145" s="5">
        <f t="shared" si="92"/>
        <v>0.87654512944103236</v>
      </c>
      <c r="AJ145" s="5">
        <f t="shared" si="93"/>
        <v>0.80029485589088967</v>
      </c>
      <c r="AK145" s="5">
        <v>25.6068</v>
      </c>
      <c r="AL145" s="5">
        <v>40.862499999999997</v>
      </c>
      <c r="AM145" s="5">
        <f t="shared" si="94"/>
        <v>0.88750099644054115</v>
      </c>
      <c r="AN145" s="5">
        <f t="shared" si="95"/>
        <v>0.58900900900900899</v>
      </c>
      <c r="AO145" s="7"/>
      <c r="AP145" s="7"/>
      <c r="AQ145" s="7"/>
      <c r="AR145" s="7"/>
    </row>
    <row r="146" spans="1:44" ht="20" customHeight="1" x14ac:dyDescent="0.15">
      <c r="A146" s="25">
        <v>23.1905</v>
      </c>
      <c r="B146" s="4">
        <v>29.75</v>
      </c>
      <c r="C146" s="5">
        <f t="shared" si="76"/>
        <v>0.81249868615593746</v>
      </c>
      <c r="D146" s="5">
        <f t="shared" si="77"/>
        <v>0.3342696629213483</v>
      </c>
      <c r="E146" s="5">
        <v>23.1905</v>
      </c>
      <c r="F146" s="5">
        <v>29.9253</v>
      </c>
      <c r="G146" s="5">
        <f t="shared" si="78"/>
        <v>0.74093184788061006</v>
      </c>
      <c r="H146" s="5">
        <f t="shared" si="79"/>
        <v>0.42956620349104269</v>
      </c>
      <c r="I146" s="5">
        <v>23.1905</v>
      </c>
      <c r="J146" s="5">
        <v>21.021699999999999</v>
      </c>
      <c r="K146" s="5">
        <f t="shared" si="80"/>
        <v>0.77717194600463813</v>
      </c>
      <c r="L146" s="5">
        <f t="shared" si="81"/>
        <v>0.40717239509185815</v>
      </c>
      <c r="M146" s="5">
        <v>23.1905</v>
      </c>
      <c r="N146" s="5">
        <v>25.800999999999998</v>
      </c>
      <c r="O146" s="5">
        <f t="shared" si="82"/>
        <v>0.51624385596238787</v>
      </c>
      <c r="P146" s="5">
        <f t="shared" si="83"/>
        <v>0.41228431814332239</v>
      </c>
      <c r="Q146" s="5">
        <v>23.1905</v>
      </c>
      <c r="R146" s="5">
        <v>25.186900000000001</v>
      </c>
      <c r="S146" s="5">
        <f t="shared" si="84"/>
        <v>0.66822361236374317</v>
      </c>
      <c r="T146" s="5">
        <f t="shared" si="85"/>
        <v>0.38096858702097031</v>
      </c>
      <c r="U146" s="5">
        <v>23.839700000000001</v>
      </c>
      <c r="V146" s="5">
        <v>36.533299999999997</v>
      </c>
      <c r="W146" s="5">
        <f t="shared" si="86"/>
        <v>0.866668120826108</v>
      </c>
      <c r="X146" s="5">
        <f t="shared" si="87"/>
        <v>0.56966411097233327</v>
      </c>
      <c r="Y146" s="5">
        <v>23.839700000000001</v>
      </c>
      <c r="Z146" s="5">
        <v>28.4556</v>
      </c>
      <c r="AA146" s="5">
        <f t="shared" si="88"/>
        <v>0.89937035737594828</v>
      </c>
      <c r="AB146" s="5">
        <f t="shared" si="89"/>
        <v>0.51504839959166238</v>
      </c>
      <c r="AC146" s="5">
        <v>32.927700000000002</v>
      </c>
      <c r="AD146" s="5">
        <v>43</v>
      </c>
      <c r="AE146" s="5">
        <f t="shared" si="90"/>
        <v>1</v>
      </c>
      <c r="AF146" s="5">
        <f t="shared" si="91"/>
        <v>0.75032499541952757</v>
      </c>
      <c r="AG146" s="5">
        <v>32.927700000000002</v>
      </c>
      <c r="AH146" s="5">
        <v>41.679000000000002</v>
      </c>
      <c r="AI146" s="5">
        <f t="shared" si="92"/>
        <v>0.88271626450632257</v>
      </c>
      <c r="AJ146" s="5">
        <f t="shared" si="93"/>
        <v>0.71118626599482293</v>
      </c>
      <c r="AK146" s="5">
        <v>25.787099999999999</v>
      </c>
      <c r="AL146" s="5">
        <v>44.731299999999997</v>
      </c>
      <c r="AM146" s="5">
        <f t="shared" si="94"/>
        <v>0.8937499783382491</v>
      </c>
      <c r="AN146" s="5">
        <f t="shared" si="95"/>
        <v>0.64477549549549551</v>
      </c>
      <c r="AO146" s="7"/>
      <c r="AP146" s="7"/>
      <c r="AQ146" s="7"/>
      <c r="AR146" s="7"/>
    </row>
    <row r="147" spans="1:44" ht="20" customHeight="1" x14ac:dyDescent="0.15">
      <c r="A147" s="25">
        <v>23.352699999999999</v>
      </c>
      <c r="B147" s="4">
        <v>31.719000000000001</v>
      </c>
      <c r="C147" s="5">
        <f t="shared" si="76"/>
        <v>0.81818149967416665</v>
      </c>
      <c r="D147" s="5">
        <f t="shared" si="77"/>
        <v>0.35639325842696629</v>
      </c>
      <c r="E147" s="5">
        <v>23.352699999999999</v>
      </c>
      <c r="F147" s="5">
        <v>27.421500000000002</v>
      </c>
      <c r="G147" s="5">
        <f t="shared" si="78"/>
        <v>0.74611410551741097</v>
      </c>
      <c r="H147" s="5">
        <f t="shared" si="79"/>
        <v>0.39362511483693158</v>
      </c>
      <c r="I147" s="5">
        <v>23.352699999999999</v>
      </c>
      <c r="J147" s="5">
        <v>20.640799999999999</v>
      </c>
      <c r="K147" s="5">
        <f t="shared" si="80"/>
        <v>0.78260767570610856</v>
      </c>
      <c r="L147" s="5">
        <f t="shared" si="81"/>
        <v>0.39979468704300913</v>
      </c>
      <c r="M147" s="5">
        <v>23.352699999999999</v>
      </c>
      <c r="N147" s="5">
        <v>25.922499999999999</v>
      </c>
      <c r="O147" s="5">
        <f t="shared" si="82"/>
        <v>0.51985459110984467</v>
      </c>
      <c r="P147" s="5">
        <f t="shared" si="83"/>
        <v>0.41422581438976297</v>
      </c>
      <c r="Q147" s="5">
        <v>23.352699999999999</v>
      </c>
      <c r="R147" s="5">
        <v>26.4863</v>
      </c>
      <c r="S147" s="5">
        <f t="shared" si="84"/>
        <v>0.67289733090906989</v>
      </c>
      <c r="T147" s="5">
        <f t="shared" si="85"/>
        <v>0.40062287484420572</v>
      </c>
      <c r="U147" s="5">
        <v>24.006399999999999</v>
      </c>
      <c r="V147" s="5">
        <v>43.419800000000002</v>
      </c>
      <c r="W147" s="5">
        <f t="shared" si="86"/>
        <v>0.87272833029777541</v>
      </c>
      <c r="X147" s="5">
        <f t="shared" si="87"/>
        <v>0.67704537409969867</v>
      </c>
      <c r="Y147" s="5">
        <v>24.006399999999999</v>
      </c>
      <c r="Z147" s="5">
        <v>29.071899999999999</v>
      </c>
      <c r="AA147" s="5">
        <f t="shared" si="88"/>
        <v>0.90565923846818397</v>
      </c>
      <c r="AB147" s="5">
        <f t="shared" si="89"/>
        <v>0.52620347376575616</v>
      </c>
      <c r="AC147" s="7"/>
      <c r="AD147" s="7"/>
      <c r="AE147" s="7"/>
      <c r="AF147" s="7"/>
      <c r="AG147" s="5">
        <v>33.158000000000001</v>
      </c>
      <c r="AH147" s="5">
        <v>45.222200000000001</v>
      </c>
      <c r="AI147" s="5">
        <f t="shared" si="92"/>
        <v>0.88889008034270978</v>
      </c>
      <c r="AJ147" s="5">
        <f t="shared" si="93"/>
        <v>0.7716453743628946</v>
      </c>
      <c r="AK147" s="5">
        <v>25.967500000000001</v>
      </c>
      <c r="AL147" s="5">
        <v>51.6</v>
      </c>
      <c r="AM147" s="5">
        <f t="shared" si="94"/>
        <v>0.90000242611610015</v>
      </c>
      <c r="AN147" s="5">
        <f t="shared" si="95"/>
        <v>0.74378378378378385</v>
      </c>
      <c r="AO147" s="7"/>
      <c r="AP147" s="7"/>
      <c r="AQ147" s="7"/>
      <c r="AR147" s="7"/>
    </row>
    <row r="148" spans="1:44" ht="20" customHeight="1" x14ac:dyDescent="0.15">
      <c r="A148" s="25">
        <v>23.514900000000001</v>
      </c>
      <c r="B148" s="4">
        <v>36.936500000000002</v>
      </c>
      <c r="C148" s="5">
        <f t="shared" si="76"/>
        <v>0.82386431319239584</v>
      </c>
      <c r="D148" s="5">
        <f t="shared" si="77"/>
        <v>0.41501685393258431</v>
      </c>
      <c r="E148" s="5">
        <v>23.514900000000001</v>
      </c>
      <c r="F148" s="5">
        <v>29.4968</v>
      </c>
      <c r="G148" s="5">
        <f t="shared" si="78"/>
        <v>0.75129636315421211</v>
      </c>
      <c r="H148" s="5">
        <f t="shared" si="79"/>
        <v>0.42341525034451077</v>
      </c>
      <c r="I148" s="5">
        <v>23.514900000000001</v>
      </c>
      <c r="J148" s="5">
        <v>23.999099999999999</v>
      </c>
      <c r="K148" s="5">
        <f t="shared" si="80"/>
        <v>0.78804340540757922</v>
      </c>
      <c r="L148" s="5">
        <f t="shared" si="81"/>
        <v>0.46484209303001245</v>
      </c>
      <c r="M148" s="5">
        <v>23.514900000000001</v>
      </c>
      <c r="N148" s="5">
        <v>27.830300000000001</v>
      </c>
      <c r="O148" s="5">
        <f t="shared" si="82"/>
        <v>0.52346532625730169</v>
      </c>
      <c r="P148" s="5">
        <f t="shared" si="83"/>
        <v>0.44471130030712397</v>
      </c>
      <c r="Q148" s="5">
        <v>23.514900000000001</v>
      </c>
      <c r="R148" s="5">
        <v>23.135899999999999</v>
      </c>
      <c r="S148" s="5">
        <f t="shared" si="84"/>
        <v>0.67757104945439661</v>
      </c>
      <c r="T148" s="5">
        <f t="shared" si="85"/>
        <v>0.34994585012282042</v>
      </c>
      <c r="U148" s="5">
        <v>24.173100000000002</v>
      </c>
      <c r="V148" s="5">
        <v>48.939399999999999</v>
      </c>
      <c r="W148" s="5">
        <f t="shared" si="86"/>
        <v>0.87878853976944304</v>
      </c>
      <c r="X148" s="5">
        <f t="shared" si="87"/>
        <v>0.76311255190523197</v>
      </c>
      <c r="Y148" s="5">
        <v>24.173100000000002</v>
      </c>
      <c r="Z148" s="5">
        <v>25.238399999999999</v>
      </c>
      <c r="AA148" s="5">
        <f t="shared" si="88"/>
        <v>0.91194811956041966</v>
      </c>
      <c r="AB148" s="5">
        <f t="shared" si="89"/>
        <v>0.45681684899472202</v>
      </c>
      <c r="AC148" s="7"/>
      <c r="AD148" s="7"/>
      <c r="AE148" s="7"/>
      <c r="AF148" s="7"/>
      <c r="AG148" s="5">
        <v>33.388300000000001</v>
      </c>
      <c r="AH148" s="5">
        <v>39.160499999999999</v>
      </c>
      <c r="AI148" s="5">
        <f t="shared" si="92"/>
        <v>0.89506389617909698</v>
      </c>
      <c r="AJ148" s="5">
        <f t="shared" si="93"/>
        <v>0.66821204370283027</v>
      </c>
      <c r="AK148" s="5">
        <v>26.1478</v>
      </c>
      <c r="AL148" s="5">
        <v>43.656199999999998</v>
      </c>
      <c r="AM148" s="5">
        <f t="shared" si="94"/>
        <v>0.9062514080138081</v>
      </c>
      <c r="AN148" s="5">
        <f t="shared" si="95"/>
        <v>0.62927855855855852</v>
      </c>
      <c r="AO148" s="7"/>
      <c r="AP148" s="7"/>
      <c r="AQ148" s="7"/>
      <c r="AR148" s="7"/>
    </row>
    <row r="149" spans="1:44" ht="20" customHeight="1" x14ac:dyDescent="0.15">
      <c r="A149" s="25">
        <v>23.677099999999999</v>
      </c>
      <c r="B149" s="4">
        <v>40.954500000000003</v>
      </c>
      <c r="C149" s="5">
        <f t="shared" si="76"/>
        <v>0.82954712671062492</v>
      </c>
      <c r="D149" s="5">
        <f t="shared" si="77"/>
        <v>0.46016292134831466</v>
      </c>
      <c r="E149" s="5">
        <v>23.677099999999999</v>
      </c>
      <c r="F149" s="5">
        <v>31.549199999999999</v>
      </c>
      <c r="G149" s="5">
        <f t="shared" si="78"/>
        <v>0.75647862079101313</v>
      </c>
      <c r="H149" s="5">
        <f t="shared" si="79"/>
        <v>0.45287666513550756</v>
      </c>
      <c r="I149" s="5">
        <v>23.677099999999999</v>
      </c>
      <c r="J149" s="5">
        <v>23.733499999999999</v>
      </c>
      <c r="K149" s="5">
        <f t="shared" si="80"/>
        <v>0.79347913510904966</v>
      </c>
      <c r="L149" s="5">
        <f t="shared" si="81"/>
        <v>0.45969764761711068</v>
      </c>
      <c r="M149" s="5">
        <v>23.677099999999999</v>
      </c>
      <c r="N149" s="5">
        <v>28.648099999999999</v>
      </c>
      <c r="O149" s="5">
        <f t="shared" si="82"/>
        <v>0.52707606140475849</v>
      </c>
      <c r="P149" s="5">
        <f t="shared" si="83"/>
        <v>0.45777924788193147</v>
      </c>
      <c r="Q149" s="5">
        <v>23.677099999999999</v>
      </c>
      <c r="R149" s="5">
        <v>26.0078</v>
      </c>
      <c r="S149" s="5">
        <f t="shared" si="84"/>
        <v>0.68224476799972333</v>
      </c>
      <c r="T149" s="5">
        <f t="shared" si="85"/>
        <v>0.3933852446122385</v>
      </c>
      <c r="U149" s="5">
        <v>24.3398</v>
      </c>
      <c r="V149" s="5">
        <v>44.570399999999999</v>
      </c>
      <c r="W149" s="5">
        <f t="shared" si="86"/>
        <v>0.88484874924111057</v>
      </c>
      <c r="X149" s="5">
        <f t="shared" si="87"/>
        <v>0.69498669136599445</v>
      </c>
      <c r="Y149" s="5">
        <v>24.3398</v>
      </c>
      <c r="Z149" s="5">
        <v>37.393099999999997</v>
      </c>
      <c r="AA149" s="5">
        <f t="shared" si="88"/>
        <v>0.91823700065265534</v>
      </c>
      <c r="AB149" s="5">
        <f t="shared" si="89"/>
        <v>0.67681779019844912</v>
      </c>
      <c r="AC149" s="7"/>
      <c r="AD149" s="7"/>
      <c r="AE149" s="7"/>
      <c r="AF149" s="7"/>
      <c r="AG149" s="5">
        <v>33.618499999999997</v>
      </c>
      <c r="AH149" s="5">
        <v>41.049399999999999</v>
      </c>
      <c r="AI149" s="5">
        <f t="shared" si="92"/>
        <v>0.90123503124438697</v>
      </c>
      <c r="AJ149" s="5">
        <f t="shared" si="93"/>
        <v>0.70044313700731509</v>
      </c>
      <c r="AK149" s="5">
        <v>26.328099999999999</v>
      </c>
      <c r="AL149" s="5">
        <v>44.787500000000001</v>
      </c>
      <c r="AM149" s="5">
        <f t="shared" si="94"/>
        <v>0.91250038991151605</v>
      </c>
      <c r="AN149" s="5">
        <f t="shared" si="95"/>
        <v>0.64558558558558565</v>
      </c>
      <c r="AO149" s="7"/>
      <c r="AP149" s="7"/>
      <c r="AQ149" s="7"/>
      <c r="AR149" s="7"/>
    </row>
    <row r="150" spans="1:44" ht="20" customHeight="1" x14ac:dyDescent="0.15">
      <c r="A150" s="25">
        <v>23.839200000000002</v>
      </c>
      <c r="B150" s="4">
        <v>36.314599999999999</v>
      </c>
      <c r="C150" s="5">
        <f t="shared" si="76"/>
        <v>0.83522643664468754</v>
      </c>
      <c r="D150" s="5">
        <f t="shared" si="77"/>
        <v>0.40802921348314602</v>
      </c>
      <c r="E150" s="5">
        <v>23.839200000000002</v>
      </c>
      <c r="F150" s="5">
        <v>28.6677</v>
      </c>
      <c r="G150" s="5">
        <f t="shared" si="78"/>
        <v>0.76165768344776696</v>
      </c>
      <c r="H150" s="5">
        <f t="shared" si="79"/>
        <v>0.41151383785025264</v>
      </c>
      <c r="I150" s="5">
        <v>23.839200000000002</v>
      </c>
      <c r="J150" s="5">
        <v>22.970199999999998</v>
      </c>
      <c r="K150" s="5">
        <f t="shared" si="80"/>
        <v>0.79891151355916301</v>
      </c>
      <c r="L150" s="5">
        <f t="shared" si="81"/>
        <v>0.44491317779908379</v>
      </c>
      <c r="M150" s="5">
        <v>23.839200000000002</v>
      </c>
      <c r="N150" s="5">
        <v>27.478200000000001</v>
      </c>
      <c r="O150" s="5">
        <f t="shared" si="82"/>
        <v>0.53068457045163131</v>
      </c>
      <c r="P150" s="5">
        <f t="shared" si="83"/>
        <v>0.43908495604068998</v>
      </c>
      <c r="Q150" s="5">
        <v>23.839200000000002</v>
      </c>
      <c r="R150" s="5">
        <v>25.309000000000001</v>
      </c>
      <c r="S150" s="5">
        <f t="shared" si="84"/>
        <v>0.68691560509095306</v>
      </c>
      <c r="T150" s="5">
        <f t="shared" si="85"/>
        <v>0.38281543059740331</v>
      </c>
      <c r="U150" s="5">
        <v>24.506499999999999</v>
      </c>
      <c r="V150" s="5">
        <v>49.417499999999997</v>
      </c>
      <c r="W150" s="5">
        <f t="shared" si="86"/>
        <v>0.89090895871277798</v>
      </c>
      <c r="X150" s="5">
        <f t="shared" si="87"/>
        <v>0.77056756996973397</v>
      </c>
      <c r="Y150" s="5">
        <v>24.506499999999999</v>
      </c>
      <c r="Z150" s="5">
        <v>41.720199999999998</v>
      </c>
      <c r="AA150" s="5">
        <f t="shared" si="88"/>
        <v>0.92452588174489092</v>
      </c>
      <c r="AB150" s="5">
        <f t="shared" si="89"/>
        <v>0.75513861034889695</v>
      </c>
      <c r="AC150" s="7"/>
      <c r="AD150" s="7"/>
      <c r="AE150" s="7"/>
      <c r="AF150" s="7"/>
      <c r="AG150" s="5">
        <v>33.848799999999997</v>
      </c>
      <c r="AH150" s="5">
        <v>52</v>
      </c>
      <c r="AI150" s="5">
        <f t="shared" si="92"/>
        <v>0.90740884708077418</v>
      </c>
      <c r="AJ150" s="5">
        <f t="shared" si="93"/>
        <v>0.88729781980687616</v>
      </c>
      <c r="AK150" s="5">
        <v>26.508400000000002</v>
      </c>
      <c r="AL150" s="5">
        <v>48.003100000000003</v>
      </c>
      <c r="AM150" s="5">
        <f t="shared" si="94"/>
        <v>0.91874937180922422</v>
      </c>
      <c r="AN150" s="5">
        <f t="shared" si="95"/>
        <v>0.69193657657657659</v>
      </c>
      <c r="AO150" s="7"/>
      <c r="AP150" s="7"/>
      <c r="AQ150" s="7"/>
      <c r="AR150" s="7"/>
    </row>
    <row r="151" spans="1:44" ht="20" customHeight="1" x14ac:dyDescent="0.15">
      <c r="A151" s="25">
        <v>24.0014</v>
      </c>
      <c r="B151" s="4">
        <v>37.7727</v>
      </c>
      <c r="C151" s="5">
        <f t="shared" si="76"/>
        <v>0.84090925016291662</v>
      </c>
      <c r="D151" s="5">
        <f t="shared" si="77"/>
        <v>0.42441235955056178</v>
      </c>
      <c r="E151" s="5">
        <v>24.0014</v>
      </c>
      <c r="F151" s="5">
        <v>27.611000000000001</v>
      </c>
      <c r="G151" s="5">
        <f t="shared" si="78"/>
        <v>0.76683994108456799</v>
      </c>
      <c r="H151" s="5">
        <f t="shared" si="79"/>
        <v>0.39634531465319245</v>
      </c>
      <c r="I151" s="5">
        <v>24.0014</v>
      </c>
      <c r="J151" s="5">
        <v>21.4253</v>
      </c>
      <c r="K151" s="5">
        <f t="shared" si="80"/>
        <v>0.80434724326063356</v>
      </c>
      <c r="L151" s="5">
        <f t="shared" si="81"/>
        <v>0.41498978277501763</v>
      </c>
      <c r="M151" s="5">
        <v>24.0014</v>
      </c>
      <c r="N151" s="5">
        <v>27.474599999999999</v>
      </c>
      <c r="O151" s="5">
        <f t="shared" si="82"/>
        <v>0.53429530559908822</v>
      </c>
      <c r="P151" s="5">
        <f t="shared" si="83"/>
        <v>0.43902743022598056</v>
      </c>
      <c r="Q151" s="5">
        <v>24.0014</v>
      </c>
      <c r="R151" s="5">
        <v>21.592400000000001</v>
      </c>
      <c r="S151" s="5">
        <f t="shared" si="84"/>
        <v>0.69158932363627978</v>
      </c>
      <c r="T151" s="5">
        <f t="shared" si="85"/>
        <v>0.32659938771312064</v>
      </c>
      <c r="U151" s="5">
        <v>24.673200000000001</v>
      </c>
      <c r="V151" s="5">
        <v>46.235999999999997</v>
      </c>
      <c r="W151" s="5">
        <f t="shared" si="86"/>
        <v>0.89696916818444561</v>
      </c>
      <c r="X151" s="5">
        <f t="shared" si="87"/>
        <v>0.720958408764519</v>
      </c>
      <c r="Y151" s="5">
        <v>24.673200000000001</v>
      </c>
      <c r="Z151" s="5">
        <v>32.991500000000002</v>
      </c>
      <c r="AA151" s="5">
        <f t="shared" si="88"/>
        <v>0.93081476283712672</v>
      </c>
      <c r="AB151" s="5">
        <f t="shared" si="89"/>
        <v>0.59714851470811836</v>
      </c>
      <c r="AC151" s="7"/>
      <c r="AD151" s="7"/>
      <c r="AE151" s="7"/>
      <c r="AF151" s="7"/>
      <c r="AG151" s="5">
        <v>34.079099999999997</v>
      </c>
      <c r="AH151" s="5">
        <v>36.851900000000001</v>
      </c>
      <c r="AI151" s="5">
        <f t="shared" si="92"/>
        <v>0.91358266291716139</v>
      </c>
      <c r="AJ151" s="5">
        <f t="shared" si="93"/>
        <v>0.62881943318732736</v>
      </c>
      <c r="AK151" s="5">
        <v>26.688800000000001</v>
      </c>
      <c r="AL151" s="5">
        <v>43.8</v>
      </c>
      <c r="AM151" s="5">
        <f t="shared" si="94"/>
        <v>0.92500181958707506</v>
      </c>
      <c r="AN151" s="5">
        <f t="shared" si="95"/>
        <v>0.63135135135135134</v>
      </c>
      <c r="AO151" s="7"/>
      <c r="AP151" s="7"/>
      <c r="AQ151" s="7"/>
      <c r="AR151" s="7"/>
    </row>
    <row r="152" spans="1:44" ht="20" customHeight="1" x14ac:dyDescent="0.15">
      <c r="A152" s="25">
        <v>24.163599999999999</v>
      </c>
      <c r="B152" s="4">
        <v>41.188000000000002</v>
      </c>
      <c r="C152" s="5">
        <f t="shared" si="76"/>
        <v>0.8465920636811457</v>
      </c>
      <c r="D152" s="5">
        <f t="shared" si="77"/>
        <v>0.46278651685393263</v>
      </c>
      <c r="E152" s="5">
        <v>24.163599999999999</v>
      </c>
      <c r="F152" s="5">
        <v>29.128499999999999</v>
      </c>
      <c r="G152" s="5">
        <f t="shared" si="78"/>
        <v>0.77202219872136901</v>
      </c>
      <c r="H152" s="5">
        <f t="shared" si="79"/>
        <v>0.41812844510794667</v>
      </c>
      <c r="I152" s="5">
        <v>24.163599999999999</v>
      </c>
      <c r="J152" s="5">
        <v>21.578900000000001</v>
      </c>
      <c r="K152" s="5">
        <f t="shared" si="80"/>
        <v>0.809782972962104</v>
      </c>
      <c r="L152" s="5">
        <f t="shared" si="81"/>
        <v>0.41796488373669582</v>
      </c>
      <c r="M152" s="5">
        <v>24.163599999999999</v>
      </c>
      <c r="N152" s="5">
        <v>29.406500000000001</v>
      </c>
      <c r="O152" s="5">
        <f t="shared" si="82"/>
        <v>0.53790604074654513</v>
      </c>
      <c r="P152" s="5">
        <f t="shared" si="83"/>
        <v>0.46989801951403476</v>
      </c>
      <c r="Q152" s="5">
        <v>24.163599999999999</v>
      </c>
      <c r="R152" s="5">
        <v>26.246200000000002</v>
      </c>
      <c r="S152" s="5">
        <f t="shared" si="84"/>
        <v>0.6962630421816064</v>
      </c>
      <c r="T152" s="5">
        <f t="shared" si="85"/>
        <v>0.39699120291380796</v>
      </c>
      <c r="U152" s="5">
        <v>24.84</v>
      </c>
      <c r="V152" s="5">
        <v>54.423499999999997</v>
      </c>
      <c r="W152" s="5">
        <f t="shared" si="86"/>
        <v>0.90303301305471639</v>
      </c>
      <c r="X152" s="5">
        <f t="shared" si="87"/>
        <v>0.84862617785699024</v>
      </c>
      <c r="Y152" s="5">
        <v>24.84</v>
      </c>
      <c r="Z152" s="5">
        <v>39.726700000000001</v>
      </c>
      <c r="AA152" s="5">
        <f t="shared" si="88"/>
        <v>0.93710741650350282</v>
      </c>
      <c r="AB152" s="5">
        <f t="shared" si="89"/>
        <v>0.7190561174622252</v>
      </c>
      <c r="AC152" s="7"/>
      <c r="AD152" s="7"/>
      <c r="AE152" s="7"/>
      <c r="AF152" s="7"/>
      <c r="AG152" s="5">
        <v>34.3093</v>
      </c>
      <c r="AH152" s="5">
        <v>46.283999999999999</v>
      </c>
      <c r="AI152" s="5">
        <f t="shared" si="92"/>
        <v>0.9197537979824516</v>
      </c>
      <c r="AJ152" s="5">
        <f t="shared" si="93"/>
        <v>0.78976331330656646</v>
      </c>
      <c r="AK152" s="5">
        <v>26.8691</v>
      </c>
      <c r="AL152" s="5">
        <v>48.3812</v>
      </c>
      <c r="AM152" s="5">
        <f t="shared" si="94"/>
        <v>0.93125080148478312</v>
      </c>
      <c r="AN152" s="5">
        <f t="shared" si="95"/>
        <v>0.69738666666666671</v>
      </c>
      <c r="AO152" s="7"/>
      <c r="AP152" s="7"/>
      <c r="AQ152" s="7"/>
      <c r="AR152" s="7"/>
    </row>
    <row r="153" spans="1:44" ht="20" customHeight="1" x14ac:dyDescent="0.15">
      <c r="A153" s="25">
        <v>24.325800000000001</v>
      </c>
      <c r="B153" s="4">
        <v>48.844999999999999</v>
      </c>
      <c r="C153" s="5">
        <f t="shared" si="76"/>
        <v>0.852274877199375</v>
      </c>
      <c r="D153" s="5">
        <f t="shared" si="77"/>
        <v>0.54882022471910108</v>
      </c>
      <c r="E153" s="5">
        <v>24.325800000000001</v>
      </c>
      <c r="F153" s="5">
        <v>32.872500000000002</v>
      </c>
      <c r="G153" s="5">
        <f t="shared" si="78"/>
        <v>0.77720445635817015</v>
      </c>
      <c r="H153" s="5">
        <f t="shared" si="79"/>
        <v>0.47187212907671111</v>
      </c>
      <c r="I153" s="5">
        <v>24.325800000000001</v>
      </c>
      <c r="J153" s="5">
        <v>22.078399999999998</v>
      </c>
      <c r="K153" s="5">
        <f t="shared" si="80"/>
        <v>0.81521870266357455</v>
      </c>
      <c r="L153" s="5">
        <f t="shared" si="81"/>
        <v>0.4276397726062155</v>
      </c>
      <c r="M153" s="5">
        <v>24.325800000000001</v>
      </c>
      <c r="N153" s="5">
        <v>31.8354</v>
      </c>
      <c r="O153" s="5">
        <f t="shared" si="82"/>
        <v>0.54151677589400204</v>
      </c>
      <c r="P153" s="5">
        <f t="shared" si="83"/>
        <v>0.50871036711057427</v>
      </c>
      <c r="Q153" s="5">
        <v>24.325800000000001</v>
      </c>
      <c r="R153" s="5">
        <v>23.828099999999999</v>
      </c>
      <c r="S153" s="5">
        <f t="shared" si="84"/>
        <v>0.70093676072693323</v>
      </c>
      <c r="T153" s="5">
        <f t="shared" si="85"/>
        <v>0.36041583475514577</v>
      </c>
      <c r="U153" s="5">
        <v>25.006699999999999</v>
      </c>
      <c r="V153" s="5">
        <v>52.2562</v>
      </c>
      <c r="W153" s="5">
        <f t="shared" si="86"/>
        <v>0.9090932225263838</v>
      </c>
      <c r="X153" s="5">
        <f t="shared" si="87"/>
        <v>0.8148314473587781</v>
      </c>
      <c r="Y153" s="5">
        <v>25.006699999999999</v>
      </c>
      <c r="Z153" s="5">
        <v>44.680700000000002</v>
      </c>
      <c r="AA153" s="5">
        <f t="shared" si="88"/>
        <v>0.9433962975957384</v>
      </c>
      <c r="AB153" s="5">
        <f t="shared" si="89"/>
        <v>0.80872387254653533</v>
      </c>
      <c r="AC153" s="7"/>
      <c r="AD153" s="7"/>
      <c r="AE153" s="7"/>
      <c r="AF153" s="7"/>
      <c r="AG153" s="5">
        <v>34.5396</v>
      </c>
      <c r="AH153" s="5">
        <v>46.222200000000001</v>
      </c>
      <c r="AI153" s="5">
        <f t="shared" si="92"/>
        <v>0.92592761381883881</v>
      </c>
      <c r="AJ153" s="5">
        <f t="shared" si="93"/>
        <v>0.78870879397456528</v>
      </c>
      <c r="AK153" s="5">
        <v>27.049399999999999</v>
      </c>
      <c r="AL153" s="5">
        <v>46.6875</v>
      </c>
      <c r="AM153" s="5">
        <f t="shared" si="94"/>
        <v>0.93749978338249107</v>
      </c>
      <c r="AN153" s="5">
        <f t="shared" si="95"/>
        <v>0.67297297297297298</v>
      </c>
      <c r="AO153" s="7"/>
      <c r="AP153" s="7"/>
      <c r="AQ153" s="7"/>
      <c r="AR153" s="7"/>
    </row>
    <row r="154" spans="1:44" ht="20" customHeight="1" x14ac:dyDescent="0.15">
      <c r="A154" s="25">
        <v>24.4879</v>
      </c>
      <c r="B154" s="4">
        <v>61.739199999999997</v>
      </c>
      <c r="C154" s="5">
        <f t="shared" si="76"/>
        <v>0.85795418713343752</v>
      </c>
      <c r="D154" s="5">
        <f t="shared" si="77"/>
        <v>0.69369887640449435</v>
      </c>
      <c r="E154" s="5">
        <v>24.4879</v>
      </c>
      <c r="F154" s="5">
        <v>31.7593</v>
      </c>
      <c r="G154" s="5">
        <f t="shared" si="78"/>
        <v>0.78238351901492376</v>
      </c>
      <c r="H154" s="5">
        <f t="shared" si="79"/>
        <v>0.45589257005052825</v>
      </c>
      <c r="I154" s="5">
        <v>24.4879</v>
      </c>
      <c r="J154" s="5">
        <v>20.9343</v>
      </c>
      <c r="K154" s="5">
        <f t="shared" si="80"/>
        <v>0.82065108111368779</v>
      </c>
      <c r="L154" s="5">
        <f t="shared" si="81"/>
        <v>0.40547953165402828</v>
      </c>
      <c r="M154" s="5">
        <v>24.4879</v>
      </c>
      <c r="N154" s="5">
        <v>33.4895</v>
      </c>
      <c r="O154" s="5">
        <f t="shared" si="82"/>
        <v>0.54512528494087475</v>
      </c>
      <c r="P154" s="5">
        <f t="shared" si="83"/>
        <v>0.53514188103022342</v>
      </c>
      <c r="Q154" s="5">
        <v>24.4879</v>
      </c>
      <c r="R154" s="5">
        <v>22.619499999999999</v>
      </c>
      <c r="S154" s="5">
        <f t="shared" si="84"/>
        <v>0.70560759781816285</v>
      </c>
      <c r="T154" s="5">
        <f t="shared" si="85"/>
        <v>0.34213495722462217</v>
      </c>
      <c r="U154" s="5">
        <v>25.173400000000001</v>
      </c>
      <c r="V154" s="5">
        <v>54.756700000000002</v>
      </c>
      <c r="W154" s="5">
        <f t="shared" si="86"/>
        <v>0.91515343199805144</v>
      </c>
      <c r="X154" s="5">
        <f t="shared" si="87"/>
        <v>0.8538217687774925</v>
      </c>
      <c r="Y154" s="5">
        <v>25.173400000000001</v>
      </c>
      <c r="Z154" s="5">
        <v>54.928699999999999</v>
      </c>
      <c r="AA154" s="5">
        <f t="shared" si="88"/>
        <v>0.9496851786879742</v>
      </c>
      <c r="AB154" s="5">
        <f t="shared" si="89"/>
        <v>0.99421340708509209</v>
      </c>
      <c r="AC154" s="7"/>
      <c r="AD154" s="7"/>
      <c r="AE154" s="7"/>
      <c r="AF154" s="7"/>
      <c r="AG154" s="5">
        <v>34.769799999999996</v>
      </c>
      <c r="AH154" s="5">
        <v>45.1111</v>
      </c>
      <c r="AI154" s="5">
        <f t="shared" si="92"/>
        <v>0.93209874888412891</v>
      </c>
      <c r="AJ154" s="5">
        <f t="shared" si="93"/>
        <v>0.76974962844403794</v>
      </c>
      <c r="AK154" s="5">
        <v>27.229800000000001</v>
      </c>
      <c r="AL154" s="5">
        <v>52.803100000000001</v>
      </c>
      <c r="AM154" s="5">
        <f t="shared" si="94"/>
        <v>0.94375223116034213</v>
      </c>
      <c r="AN154" s="5">
        <f t="shared" si="95"/>
        <v>0.76112576576576574</v>
      </c>
      <c r="AO154" s="7"/>
      <c r="AP154" s="7"/>
      <c r="AQ154" s="7"/>
      <c r="AR154" s="7"/>
    </row>
    <row r="155" spans="1:44" ht="20" customHeight="1" x14ac:dyDescent="0.15">
      <c r="A155" s="25">
        <v>24.650099999999998</v>
      </c>
      <c r="B155" s="4">
        <v>67.917400000000001</v>
      </c>
      <c r="C155" s="5">
        <f t="shared" si="76"/>
        <v>0.8636370006516666</v>
      </c>
      <c r="D155" s="5">
        <f t="shared" si="77"/>
        <v>0.76311685393258433</v>
      </c>
      <c r="E155" s="5">
        <v>24.650099999999998</v>
      </c>
      <c r="F155" s="5">
        <v>29.5945</v>
      </c>
      <c r="G155" s="5">
        <f t="shared" si="78"/>
        <v>0.78756577665172478</v>
      </c>
      <c r="H155" s="5">
        <f t="shared" si="79"/>
        <v>0.42481769637115296</v>
      </c>
      <c r="I155" s="5">
        <v>24.650099999999998</v>
      </c>
      <c r="J155" s="5">
        <v>23.412099999999999</v>
      </c>
      <c r="K155" s="5">
        <f t="shared" si="80"/>
        <v>0.82608681081515833</v>
      </c>
      <c r="L155" s="5">
        <f t="shared" si="81"/>
        <v>0.45347240380797421</v>
      </c>
      <c r="M155" s="5">
        <v>24.650099999999998</v>
      </c>
      <c r="N155" s="5">
        <v>30.284500000000001</v>
      </c>
      <c r="O155" s="5">
        <f t="shared" si="82"/>
        <v>0.54873602008833167</v>
      </c>
      <c r="P155" s="5">
        <f t="shared" si="83"/>
        <v>0.48392792654592642</v>
      </c>
      <c r="Q155" s="5">
        <v>24.650099999999998</v>
      </c>
      <c r="R155" s="5">
        <v>27.960999999999999</v>
      </c>
      <c r="S155" s="5">
        <f t="shared" si="84"/>
        <v>0.71028131636348957</v>
      </c>
      <c r="T155" s="5">
        <f t="shared" si="85"/>
        <v>0.42292869156955992</v>
      </c>
      <c r="U155" s="5">
        <v>25.3401</v>
      </c>
      <c r="V155" s="5">
        <v>56.867400000000004</v>
      </c>
      <c r="W155" s="5">
        <f t="shared" si="86"/>
        <v>0.92121364146971896</v>
      </c>
      <c r="X155" s="5">
        <f t="shared" si="87"/>
        <v>0.88673393491165786</v>
      </c>
      <c r="Y155" s="5">
        <v>25.3401</v>
      </c>
      <c r="Z155" s="5">
        <v>51.005200000000002</v>
      </c>
      <c r="AA155" s="5">
        <f t="shared" si="88"/>
        <v>0.95597405978020977</v>
      </c>
      <c r="AB155" s="5">
        <f t="shared" si="89"/>
        <v>0.92319777586319252</v>
      </c>
      <c r="AC155" s="7"/>
      <c r="AD155" s="7"/>
      <c r="AE155" s="7"/>
      <c r="AF155" s="7"/>
      <c r="AG155" s="5">
        <v>35.000100000000003</v>
      </c>
      <c r="AH155" s="5">
        <v>50.963000000000001</v>
      </c>
      <c r="AI155" s="5">
        <f t="shared" si="92"/>
        <v>0.93827256472051623</v>
      </c>
      <c r="AJ155" s="5">
        <f t="shared" si="93"/>
        <v>0.86960305366957369</v>
      </c>
      <c r="AK155" s="5">
        <v>27.4101</v>
      </c>
      <c r="AL155" s="5">
        <v>50.3</v>
      </c>
      <c r="AM155" s="5">
        <f t="shared" si="94"/>
        <v>0.95000121305805008</v>
      </c>
      <c r="AN155" s="5">
        <f t="shared" si="95"/>
        <v>0.72504504504504497</v>
      </c>
      <c r="AO155" s="7"/>
      <c r="AP155" s="7"/>
      <c r="AQ155" s="7"/>
      <c r="AR155" s="7"/>
    </row>
    <row r="156" spans="1:44" ht="20" customHeight="1" x14ac:dyDescent="0.15">
      <c r="A156" s="25">
        <v>24.8123</v>
      </c>
      <c r="B156" s="4">
        <v>57.3078</v>
      </c>
      <c r="C156" s="5">
        <f t="shared" si="76"/>
        <v>0.86931981416989579</v>
      </c>
      <c r="D156" s="5">
        <f t="shared" si="77"/>
        <v>0.64390786516853937</v>
      </c>
      <c r="E156" s="5">
        <v>24.8123</v>
      </c>
      <c r="F156" s="5">
        <v>29.736699999999999</v>
      </c>
      <c r="G156" s="5">
        <f t="shared" si="78"/>
        <v>0.79274803428852592</v>
      </c>
      <c r="H156" s="5">
        <f t="shared" si="79"/>
        <v>0.42685892282958199</v>
      </c>
      <c r="I156" s="5">
        <v>24.8123</v>
      </c>
      <c r="J156" s="5">
        <v>21.733000000000001</v>
      </c>
      <c r="K156" s="5">
        <f t="shared" si="80"/>
        <v>0.83152254051662888</v>
      </c>
      <c r="L156" s="5">
        <f t="shared" si="81"/>
        <v>0.42094966927181693</v>
      </c>
      <c r="M156" s="5">
        <v>24.8123</v>
      </c>
      <c r="N156" s="5">
        <v>28.706700000000001</v>
      </c>
      <c r="O156" s="5">
        <f t="shared" si="82"/>
        <v>0.55234675523578858</v>
      </c>
      <c r="P156" s="5">
        <f t="shared" si="83"/>
        <v>0.45871564031025591</v>
      </c>
      <c r="Q156" s="5">
        <v>24.8123</v>
      </c>
      <c r="R156" s="5">
        <v>31.388100000000001</v>
      </c>
      <c r="S156" s="5">
        <f t="shared" si="84"/>
        <v>0.7149550349088164</v>
      </c>
      <c r="T156" s="5">
        <f t="shared" si="85"/>
        <v>0.47476585472102234</v>
      </c>
      <c r="U156" s="5">
        <v>25.506799999999998</v>
      </c>
      <c r="V156" s="5">
        <v>54.837000000000003</v>
      </c>
      <c r="W156" s="5">
        <f t="shared" si="86"/>
        <v>0.92727385094138637</v>
      </c>
      <c r="X156" s="5">
        <f t="shared" si="87"/>
        <v>0.85507388747772162</v>
      </c>
      <c r="Y156" s="5">
        <v>25.506799999999998</v>
      </c>
      <c r="Z156" s="5">
        <v>51.180100000000003</v>
      </c>
      <c r="AA156" s="5">
        <f t="shared" si="88"/>
        <v>0.96226294087244535</v>
      </c>
      <c r="AB156" s="5">
        <f t="shared" si="89"/>
        <v>0.92636347839937461</v>
      </c>
      <c r="AC156" s="7"/>
      <c r="AD156" s="7"/>
      <c r="AE156" s="7"/>
      <c r="AF156" s="7"/>
      <c r="AG156" s="5">
        <v>35.230400000000003</v>
      </c>
      <c r="AH156" s="5">
        <v>40.444400000000002</v>
      </c>
      <c r="AI156" s="5">
        <f t="shared" si="92"/>
        <v>0.94444638055690344</v>
      </c>
      <c r="AJ156" s="5">
        <f t="shared" si="93"/>
        <v>0.69011976814225429</v>
      </c>
      <c r="AK156" s="5">
        <v>27.590399999999999</v>
      </c>
      <c r="AL156" s="5">
        <v>48.834400000000002</v>
      </c>
      <c r="AM156" s="5">
        <f t="shared" si="94"/>
        <v>0.95625019495575803</v>
      </c>
      <c r="AN156" s="5">
        <f t="shared" si="95"/>
        <v>0.70391927927927933</v>
      </c>
      <c r="AO156" s="7"/>
      <c r="AP156" s="7"/>
      <c r="AQ156" s="7"/>
      <c r="AR156" s="7"/>
    </row>
    <row r="157" spans="1:44" ht="20" customHeight="1" x14ac:dyDescent="0.15">
      <c r="A157" s="25">
        <v>24.974399999999999</v>
      </c>
      <c r="B157" s="4">
        <v>57.5</v>
      </c>
      <c r="C157" s="5">
        <f t="shared" si="76"/>
        <v>0.8749991241039583</v>
      </c>
      <c r="D157" s="5">
        <f t="shared" si="77"/>
        <v>0.6460674157303371</v>
      </c>
      <c r="E157" s="5">
        <v>24.974399999999999</v>
      </c>
      <c r="F157" s="5">
        <v>34.168799999999997</v>
      </c>
      <c r="G157" s="5">
        <f t="shared" si="78"/>
        <v>0.79792709694527952</v>
      </c>
      <c r="H157" s="5">
        <f t="shared" si="79"/>
        <v>0.49048001837390898</v>
      </c>
      <c r="I157" s="5">
        <v>24.974399999999999</v>
      </c>
      <c r="J157" s="5">
        <v>24.785399999999999</v>
      </c>
      <c r="K157" s="5">
        <f t="shared" si="80"/>
        <v>0.83695491896674212</v>
      </c>
      <c r="L157" s="5">
        <f t="shared" si="81"/>
        <v>0.48007205322641561</v>
      </c>
      <c r="M157" s="5">
        <v>24.974399999999999</v>
      </c>
      <c r="N157" s="5">
        <v>28.0961</v>
      </c>
      <c r="O157" s="5">
        <f t="shared" si="82"/>
        <v>0.5559552642826614</v>
      </c>
      <c r="P157" s="5">
        <f t="shared" si="83"/>
        <v>0.44895862295983102</v>
      </c>
      <c r="Q157" s="5">
        <v>24.974399999999999</v>
      </c>
      <c r="R157" s="5">
        <v>27.836600000000001</v>
      </c>
      <c r="S157" s="5">
        <f t="shared" si="84"/>
        <v>0.71962587200004602</v>
      </c>
      <c r="T157" s="5">
        <f t="shared" si="85"/>
        <v>0.42104705896588868</v>
      </c>
      <c r="U157" s="5">
        <v>25.673500000000001</v>
      </c>
      <c r="V157" s="5">
        <v>62.071100000000001</v>
      </c>
      <c r="W157" s="5">
        <f t="shared" si="86"/>
        <v>0.933334060413054</v>
      </c>
      <c r="X157" s="5">
        <f t="shared" si="87"/>
        <v>0.96787528086909214</v>
      </c>
      <c r="Y157" s="5">
        <v>25.673500000000001</v>
      </c>
      <c r="Z157" s="5">
        <v>47.482999999999997</v>
      </c>
      <c r="AA157" s="5">
        <f t="shared" si="88"/>
        <v>0.96855182196468115</v>
      </c>
      <c r="AB157" s="5">
        <f t="shared" si="89"/>
        <v>0.85944570340498549</v>
      </c>
      <c r="AC157" s="7"/>
      <c r="AD157" s="7"/>
      <c r="AE157" s="7"/>
      <c r="AF157" s="7"/>
      <c r="AG157" s="5">
        <v>35.460599999999999</v>
      </c>
      <c r="AH157" s="5">
        <v>44.160499999999999</v>
      </c>
      <c r="AI157" s="5">
        <f t="shared" si="92"/>
        <v>0.95061751562219354</v>
      </c>
      <c r="AJ157" s="5">
        <f t="shared" si="93"/>
        <v>0.7535291417611838</v>
      </c>
      <c r="AK157" s="5">
        <v>27.770800000000001</v>
      </c>
      <c r="AL157" s="5">
        <v>53.6875</v>
      </c>
      <c r="AM157" s="5">
        <f t="shared" si="94"/>
        <v>0.96250264273360908</v>
      </c>
      <c r="AN157" s="5">
        <f t="shared" si="95"/>
        <v>0.77387387387387385</v>
      </c>
      <c r="AO157" s="7"/>
      <c r="AP157" s="7"/>
      <c r="AQ157" s="7"/>
      <c r="AR157" s="7"/>
    </row>
    <row r="158" spans="1:44" ht="20" customHeight="1" x14ac:dyDescent="0.15">
      <c r="A158" s="25">
        <v>25.136600000000001</v>
      </c>
      <c r="B158" s="4">
        <v>55.654400000000003</v>
      </c>
      <c r="C158" s="5">
        <f t="shared" si="76"/>
        <v>0.88068193762218749</v>
      </c>
      <c r="D158" s="5">
        <f t="shared" si="77"/>
        <v>0.62533033707865171</v>
      </c>
      <c r="E158" s="5">
        <v>25.136600000000001</v>
      </c>
      <c r="F158" s="5">
        <v>33.524500000000003</v>
      </c>
      <c r="G158" s="5">
        <f t="shared" si="78"/>
        <v>0.80310935458208066</v>
      </c>
      <c r="H158" s="5">
        <f t="shared" si="79"/>
        <v>0.48123133899862197</v>
      </c>
      <c r="I158" s="5">
        <v>25.136600000000001</v>
      </c>
      <c r="J158" s="5">
        <v>25.064699999999998</v>
      </c>
      <c r="K158" s="5">
        <f t="shared" si="80"/>
        <v>0.84239064866821278</v>
      </c>
      <c r="L158" s="5">
        <f t="shared" si="81"/>
        <v>0.48548185595165455</v>
      </c>
      <c r="M158" s="5">
        <v>25.136600000000001</v>
      </c>
      <c r="N158" s="5">
        <v>32.526800000000001</v>
      </c>
      <c r="O158" s="5">
        <f t="shared" si="82"/>
        <v>0.55956599943011831</v>
      </c>
      <c r="P158" s="5">
        <f t="shared" si="83"/>
        <v>0.51975851941336459</v>
      </c>
      <c r="Q158" s="5">
        <v>25.136600000000001</v>
      </c>
      <c r="R158" s="5">
        <v>23.566600000000001</v>
      </c>
      <c r="S158" s="5">
        <f t="shared" si="84"/>
        <v>0.72429959054537285</v>
      </c>
      <c r="T158" s="5">
        <f t="shared" si="85"/>
        <v>0.35646047361479172</v>
      </c>
      <c r="U158" s="5">
        <v>25.840199999999999</v>
      </c>
      <c r="V158" s="5">
        <v>64.131299999999996</v>
      </c>
      <c r="W158" s="5">
        <f t="shared" si="86"/>
        <v>0.93939426988472141</v>
      </c>
      <c r="X158" s="5">
        <f t="shared" si="87"/>
        <v>1</v>
      </c>
      <c r="Y158" s="5">
        <v>25.840199999999999</v>
      </c>
      <c r="Z158" s="5">
        <v>55.248399999999997</v>
      </c>
      <c r="AA158" s="5">
        <f t="shared" si="88"/>
        <v>0.97484070305691672</v>
      </c>
      <c r="AB158" s="5">
        <f t="shared" si="89"/>
        <v>1</v>
      </c>
      <c r="AC158" s="7"/>
      <c r="AD158" s="7"/>
      <c r="AE158" s="7"/>
      <c r="AF158" s="7"/>
      <c r="AG158" s="5">
        <v>35.690899999999999</v>
      </c>
      <c r="AH158" s="5">
        <v>50.074100000000001</v>
      </c>
      <c r="AI158" s="5">
        <f t="shared" si="92"/>
        <v>0.95679133145858064</v>
      </c>
      <c r="AJ158" s="5">
        <f t="shared" si="93"/>
        <v>0.85443537997675967</v>
      </c>
      <c r="AK158" s="5">
        <v>27.9511</v>
      </c>
      <c r="AL158" s="5">
        <v>62.421900000000001</v>
      </c>
      <c r="AM158" s="5">
        <f t="shared" si="94"/>
        <v>0.96875162463131703</v>
      </c>
      <c r="AN158" s="5">
        <f t="shared" si="95"/>
        <v>0.89977513513513518</v>
      </c>
      <c r="AO158" s="7"/>
      <c r="AP158" s="7"/>
      <c r="AQ158" s="7"/>
      <c r="AR158" s="7"/>
    </row>
    <row r="159" spans="1:44" ht="20" customHeight="1" x14ac:dyDescent="0.15">
      <c r="A159" s="25">
        <v>25.2988</v>
      </c>
      <c r="B159" s="4">
        <v>70.053700000000006</v>
      </c>
      <c r="C159" s="5">
        <f t="shared" si="76"/>
        <v>0.88636475114041657</v>
      </c>
      <c r="D159" s="5">
        <f t="shared" si="77"/>
        <v>0.78712022471910115</v>
      </c>
      <c r="E159" s="5">
        <v>25.2988</v>
      </c>
      <c r="F159" s="5">
        <v>40.133200000000002</v>
      </c>
      <c r="G159" s="5">
        <f t="shared" si="78"/>
        <v>0.80829161221888168</v>
      </c>
      <c r="H159" s="5">
        <f t="shared" si="79"/>
        <v>0.5760966926963712</v>
      </c>
      <c r="I159" s="5">
        <v>25.2988</v>
      </c>
      <c r="J159" s="5">
        <v>24.759899999999998</v>
      </c>
      <c r="K159" s="5">
        <f t="shared" si="80"/>
        <v>0.84782637836968322</v>
      </c>
      <c r="L159" s="5">
        <f t="shared" si="81"/>
        <v>0.47957813998082449</v>
      </c>
      <c r="M159" s="5">
        <v>25.2988</v>
      </c>
      <c r="N159" s="5">
        <v>38.286900000000003</v>
      </c>
      <c r="O159" s="5">
        <f t="shared" si="82"/>
        <v>0.56317673457757522</v>
      </c>
      <c r="P159" s="5">
        <f t="shared" si="83"/>
        <v>0.61180142088762335</v>
      </c>
      <c r="Q159" s="5">
        <v>25.2988</v>
      </c>
      <c r="R159" s="5">
        <v>28.092300000000002</v>
      </c>
      <c r="S159" s="5">
        <f t="shared" si="84"/>
        <v>0.72897330909069946</v>
      </c>
      <c r="T159" s="5">
        <f t="shared" si="85"/>
        <v>0.42491469125494619</v>
      </c>
      <c r="U159" s="5">
        <v>26.006900000000002</v>
      </c>
      <c r="V159" s="5">
        <v>48.1464</v>
      </c>
      <c r="W159" s="5">
        <f t="shared" si="86"/>
        <v>0.94545447935638904</v>
      </c>
      <c r="X159" s="5">
        <f t="shared" si="87"/>
        <v>0.75074729500259629</v>
      </c>
      <c r="Y159" s="5">
        <v>26.006900000000002</v>
      </c>
      <c r="Z159" s="5">
        <v>45.982599999999998</v>
      </c>
      <c r="AA159" s="5">
        <f t="shared" si="88"/>
        <v>0.98112958414915252</v>
      </c>
      <c r="AB159" s="5">
        <f t="shared" si="89"/>
        <v>0.83228835586188921</v>
      </c>
      <c r="AC159" s="7"/>
      <c r="AD159" s="7"/>
      <c r="AE159" s="7"/>
      <c r="AF159" s="7"/>
      <c r="AG159" s="5">
        <v>35.921199999999999</v>
      </c>
      <c r="AH159" s="5">
        <v>47</v>
      </c>
      <c r="AI159" s="5">
        <f t="shared" si="92"/>
        <v>0.96296514729496785</v>
      </c>
      <c r="AJ159" s="5">
        <f t="shared" si="93"/>
        <v>0.80198072174852275</v>
      </c>
      <c r="AK159" s="5">
        <v>28.131399999999999</v>
      </c>
      <c r="AL159" s="5">
        <v>67</v>
      </c>
      <c r="AM159" s="5">
        <f t="shared" si="94"/>
        <v>0.97500060652902498</v>
      </c>
      <c r="AN159" s="5">
        <f t="shared" si="95"/>
        <v>0.96576576576576578</v>
      </c>
      <c r="AO159" s="7"/>
      <c r="AP159" s="7"/>
      <c r="AQ159" s="7"/>
      <c r="AR159" s="7"/>
    </row>
    <row r="160" spans="1:44" ht="20" customHeight="1" x14ac:dyDescent="0.15">
      <c r="A160" s="25">
        <v>25.460999999999999</v>
      </c>
      <c r="B160" s="4">
        <v>72.565100000000001</v>
      </c>
      <c r="C160" s="5">
        <f t="shared" si="76"/>
        <v>0.89204756465864565</v>
      </c>
      <c r="D160" s="5">
        <f t="shared" si="77"/>
        <v>0.815338202247191</v>
      </c>
      <c r="E160" s="5">
        <v>25.460999999999999</v>
      </c>
      <c r="F160" s="5">
        <v>50.238999999999997</v>
      </c>
      <c r="G160" s="5">
        <f t="shared" si="78"/>
        <v>0.81347386985568271</v>
      </c>
      <c r="H160" s="5">
        <f t="shared" si="79"/>
        <v>0.72116157556270089</v>
      </c>
      <c r="I160" s="5">
        <v>25.460999999999999</v>
      </c>
      <c r="J160" s="5">
        <v>24.5761</v>
      </c>
      <c r="K160" s="5">
        <f t="shared" si="80"/>
        <v>0.85326210807115366</v>
      </c>
      <c r="L160" s="5">
        <f t="shared" si="81"/>
        <v>0.47601809078319146</v>
      </c>
      <c r="M160" s="5">
        <v>25.460999999999999</v>
      </c>
      <c r="N160" s="5">
        <v>30.929200000000002</v>
      </c>
      <c r="O160" s="5">
        <f t="shared" si="82"/>
        <v>0.56678746972503202</v>
      </c>
      <c r="P160" s="5">
        <f t="shared" si="83"/>
        <v>0.49422984119679264</v>
      </c>
      <c r="Q160" s="5">
        <v>25.460999999999999</v>
      </c>
      <c r="R160" s="5">
        <v>30.073499999999999</v>
      </c>
      <c r="S160" s="5">
        <f t="shared" si="84"/>
        <v>0.73364702763602618</v>
      </c>
      <c r="T160" s="5">
        <f t="shared" si="85"/>
        <v>0.45488165680473375</v>
      </c>
      <c r="U160" s="5">
        <v>26.1736</v>
      </c>
      <c r="V160" s="5">
        <v>60.031100000000002</v>
      </c>
      <c r="W160" s="5">
        <f t="shared" si="86"/>
        <v>0.95151468882805657</v>
      </c>
      <c r="X160" s="5">
        <f t="shared" si="87"/>
        <v>0.9360655405394871</v>
      </c>
      <c r="Y160" s="5">
        <v>26.1736</v>
      </c>
      <c r="Z160" s="5">
        <v>38.078400000000002</v>
      </c>
      <c r="AA160" s="5">
        <f t="shared" si="88"/>
        <v>0.9874184652413881</v>
      </c>
      <c r="AB160" s="5">
        <f t="shared" si="89"/>
        <v>0.68922176931820656</v>
      </c>
      <c r="AC160" s="7"/>
      <c r="AD160" s="7"/>
      <c r="AE160" s="7"/>
      <c r="AF160" s="7"/>
      <c r="AG160" s="5">
        <v>36.151400000000002</v>
      </c>
      <c r="AH160" s="5">
        <v>55.2346</v>
      </c>
      <c r="AI160" s="5">
        <f t="shared" si="92"/>
        <v>0.96913628236025817</v>
      </c>
      <c r="AJ160" s="5">
        <f t="shared" si="93"/>
        <v>0.94249115688278629</v>
      </c>
      <c r="AK160" s="5">
        <v>28.311699999999998</v>
      </c>
      <c r="AL160" s="5">
        <v>69.281199999999998</v>
      </c>
      <c r="AM160" s="5">
        <f t="shared" si="94"/>
        <v>0.98124958842673304</v>
      </c>
      <c r="AN160" s="5">
        <f t="shared" si="95"/>
        <v>0.99864792792792789</v>
      </c>
      <c r="AO160" s="7"/>
      <c r="AP160" s="7"/>
      <c r="AQ160" s="7"/>
      <c r="AR160" s="7"/>
    </row>
    <row r="161" spans="1:44" ht="20" customHeight="1" x14ac:dyDescent="0.15">
      <c r="A161" s="25">
        <v>25.623100000000001</v>
      </c>
      <c r="B161" s="4">
        <v>78.177700000000002</v>
      </c>
      <c r="C161" s="5">
        <f t="shared" si="76"/>
        <v>0.89772687459270839</v>
      </c>
      <c r="D161" s="5">
        <f t="shared" si="77"/>
        <v>0.8784011235955056</v>
      </c>
      <c r="E161" s="5">
        <v>25.623100000000001</v>
      </c>
      <c r="F161" s="5">
        <v>54.399900000000002</v>
      </c>
      <c r="G161" s="5">
        <f t="shared" si="78"/>
        <v>0.81865293251243654</v>
      </c>
      <c r="H161" s="5">
        <f t="shared" si="79"/>
        <v>0.78088969912723938</v>
      </c>
      <c r="I161" s="5">
        <v>25.623100000000001</v>
      </c>
      <c r="J161" s="5">
        <v>24.740100000000002</v>
      </c>
      <c r="K161" s="5">
        <f t="shared" si="80"/>
        <v>0.85869448652126701</v>
      </c>
      <c r="L161" s="5">
        <f t="shared" si="81"/>
        <v>0.47919463087248321</v>
      </c>
      <c r="M161" s="5">
        <v>25.623100000000001</v>
      </c>
      <c r="N161" s="5">
        <v>30.6953</v>
      </c>
      <c r="O161" s="5">
        <f t="shared" si="82"/>
        <v>0.57039597877190484</v>
      </c>
      <c r="P161" s="5">
        <f t="shared" si="83"/>
        <v>0.49049226117998229</v>
      </c>
      <c r="Q161" s="5">
        <v>25.623100000000001</v>
      </c>
      <c r="R161" s="5">
        <v>29.847799999999999</v>
      </c>
      <c r="S161" s="5">
        <f t="shared" si="84"/>
        <v>0.73831786472725591</v>
      </c>
      <c r="T161" s="5">
        <f t="shared" si="85"/>
        <v>0.4514677944361758</v>
      </c>
      <c r="U161" s="5">
        <v>26.340399999999999</v>
      </c>
      <c r="V161" s="5">
        <v>57.206299999999999</v>
      </c>
      <c r="W161" s="5">
        <f t="shared" si="86"/>
        <v>0.95757853369832724</v>
      </c>
      <c r="X161" s="5">
        <f t="shared" si="87"/>
        <v>0.89201840598896331</v>
      </c>
      <c r="Y161" s="5">
        <v>26.340399999999999</v>
      </c>
      <c r="Z161" s="5">
        <v>36.0595</v>
      </c>
      <c r="AA161" s="5">
        <f t="shared" si="88"/>
        <v>0.9937111189077642</v>
      </c>
      <c r="AB161" s="5">
        <f t="shared" si="89"/>
        <v>0.65267953461095707</v>
      </c>
      <c r="AC161" s="7"/>
      <c r="AD161" s="7"/>
      <c r="AE161" s="7"/>
      <c r="AF161" s="7"/>
      <c r="AG161" s="5">
        <v>36.381700000000002</v>
      </c>
      <c r="AH161" s="5">
        <v>47.185200000000002</v>
      </c>
      <c r="AI161" s="5">
        <f t="shared" si="92"/>
        <v>0.97531009819664527</v>
      </c>
      <c r="AJ161" s="5">
        <f t="shared" si="93"/>
        <v>0.80514086706060417</v>
      </c>
      <c r="AK161" s="5">
        <v>28.492100000000001</v>
      </c>
      <c r="AL161" s="5">
        <v>69.375</v>
      </c>
      <c r="AM161" s="5">
        <f t="shared" si="94"/>
        <v>0.98750203620458399</v>
      </c>
      <c r="AN161" s="5">
        <f t="shared" si="95"/>
        <v>1</v>
      </c>
      <c r="AO161" s="7"/>
      <c r="AP161" s="7"/>
      <c r="AQ161" s="7"/>
      <c r="AR161" s="7"/>
    </row>
    <row r="162" spans="1:44" ht="20" customHeight="1" x14ac:dyDescent="0.15">
      <c r="A162" s="25">
        <v>25.785299999999999</v>
      </c>
      <c r="B162" s="4">
        <v>80.492199999999997</v>
      </c>
      <c r="C162" s="5">
        <f t="shared" si="76"/>
        <v>0.90340968811093747</v>
      </c>
      <c r="D162" s="5">
        <f t="shared" si="77"/>
        <v>0.90440674157303369</v>
      </c>
      <c r="E162" s="5">
        <v>25.785299999999999</v>
      </c>
      <c r="F162" s="5">
        <v>49.254800000000003</v>
      </c>
      <c r="G162" s="5">
        <f t="shared" si="78"/>
        <v>0.82383519014923756</v>
      </c>
      <c r="H162" s="5">
        <f t="shared" si="79"/>
        <v>0.70703376205787782</v>
      </c>
      <c r="I162" s="5">
        <v>25.785299999999999</v>
      </c>
      <c r="J162" s="5">
        <v>25.382300000000001</v>
      </c>
      <c r="K162" s="5">
        <f t="shared" si="80"/>
        <v>0.86413021622273756</v>
      </c>
      <c r="L162" s="5">
        <f t="shared" si="81"/>
        <v>0.49163349700262449</v>
      </c>
      <c r="M162" s="5">
        <v>25.785299999999999</v>
      </c>
      <c r="N162" s="5">
        <v>34.040900000000001</v>
      </c>
      <c r="O162" s="5">
        <f t="shared" si="82"/>
        <v>0.57400671391936176</v>
      </c>
      <c r="P162" s="5">
        <f t="shared" si="83"/>
        <v>0.54395291831653902</v>
      </c>
      <c r="Q162" s="5">
        <v>25.785299999999999</v>
      </c>
      <c r="R162" s="5">
        <v>32.7316</v>
      </c>
      <c r="S162" s="5">
        <f t="shared" si="84"/>
        <v>0.74299158327258263</v>
      </c>
      <c r="T162" s="5">
        <f t="shared" si="85"/>
        <v>0.49508718432739202</v>
      </c>
      <c r="U162" s="5">
        <v>26.507100000000001</v>
      </c>
      <c r="V162" s="5">
        <v>56.721699999999998</v>
      </c>
      <c r="W162" s="5">
        <f t="shared" si="86"/>
        <v>0.96363874316999487</v>
      </c>
      <c r="X162" s="5">
        <f t="shared" si="87"/>
        <v>0.88446203335968554</v>
      </c>
      <c r="Y162" s="5">
        <v>26.507100000000001</v>
      </c>
      <c r="Z162" s="5">
        <v>27</v>
      </c>
      <c r="AA162" s="5">
        <f t="shared" si="88"/>
        <v>1</v>
      </c>
      <c r="AB162" s="5">
        <f t="shared" si="89"/>
        <v>0.48870193525966366</v>
      </c>
      <c r="AC162" s="7"/>
      <c r="AD162" s="7"/>
      <c r="AE162" s="7"/>
      <c r="AF162" s="7"/>
      <c r="AG162" s="5">
        <v>36.612000000000002</v>
      </c>
      <c r="AH162" s="5">
        <v>49.963000000000001</v>
      </c>
      <c r="AI162" s="5">
        <f t="shared" si="92"/>
        <v>0.98148391403303248</v>
      </c>
      <c r="AJ162" s="5">
        <f t="shared" si="93"/>
        <v>0.85253963405790301</v>
      </c>
      <c r="AK162" s="5">
        <v>28.6724</v>
      </c>
      <c r="AL162" s="5">
        <v>65.471900000000005</v>
      </c>
      <c r="AM162" s="5">
        <f t="shared" si="94"/>
        <v>0.99375101810229205</v>
      </c>
      <c r="AN162" s="5">
        <f t="shared" si="95"/>
        <v>0.94373909909909914</v>
      </c>
      <c r="AO162" s="7"/>
      <c r="AP162" s="7"/>
      <c r="AQ162" s="7"/>
      <c r="AR162" s="7"/>
    </row>
    <row r="163" spans="1:44" ht="20" customHeight="1" x14ac:dyDescent="0.15">
      <c r="A163" s="25">
        <v>25.947500000000002</v>
      </c>
      <c r="B163" s="4">
        <v>77.991699999999994</v>
      </c>
      <c r="C163" s="5">
        <f t="shared" ref="C163:C179" si="98">$A163/28.5422</f>
        <v>0.90909250162916666</v>
      </c>
      <c r="D163" s="5">
        <f t="shared" ref="D163:D179" si="99">B163/89</f>
        <v>0.87631123595505611</v>
      </c>
      <c r="E163" s="5">
        <v>25.947500000000002</v>
      </c>
      <c r="F163" s="5">
        <v>53.942799999999998</v>
      </c>
      <c r="G163" s="5">
        <f t="shared" si="78"/>
        <v>0.8290174477860387</v>
      </c>
      <c r="H163" s="5">
        <f t="shared" si="79"/>
        <v>0.77432820395039037</v>
      </c>
      <c r="I163" s="5">
        <v>25.947500000000002</v>
      </c>
      <c r="J163" s="5">
        <v>31.3705</v>
      </c>
      <c r="K163" s="5">
        <f t="shared" ref="K163:K187" si="100">I163/29.8396</f>
        <v>0.86956594592420811</v>
      </c>
      <c r="L163" s="5">
        <f t="shared" ref="L163:L187" si="101">J163/51.6285</f>
        <v>0.60761982238492307</v>
      </c>
      <c r="M163" s="5">
        <v>25.947500000000002</v>
      </c>
      <c r="N163" s="5">
        <v>33.630200000000002</v>
      </c>
      <c r="O163" s="5">
        <f t="shared" si="82"/>
        <v>0.57761744906681867</v>
      </c>
      <c r="P163" s="5">
        <f t="shared" si="83"/>
        <v>0.53739018162178065</v>
      </c>
      <c r="Q163" s="5">
        <v>25.947500000000002</v>
      </c>
      <c r="R163" s="5">
        <v>29.659700000000001</v>
      </c>
      <c r="S163" s="5">
        <f t="shared" si="84"/>
        <v>0.74766530181790936</v>
      </c>
      <c r="T163" s="5">
        <f t="shared" si="85"/>
        <v>0.44862265703464388</v>
      </c>
      <c r="U163" s="5">
        <v>26.6738</v>
      </c>
      <c r="V163" s="5">
        <v>54.261699999999998</v>
      </c>
      <c r="W163" s="5">
        <f t="shared" ref="W163:W168" si="102">U163/27.5073</f>
        <v>0.96969895264166239</v>
      </c>
      <c r="X163" s="5">
        <f t="shared" ref="X163:X168" si="103">V163/64.1313</f>
        <v>0.84610322884457356</v>
      </c>
      <c r="Y163" s="7"/>
      <c r="Z163" s="7"/>
      <c r="AA163" s="7"/>
      <c r="AB163" s="7"/>
      <c r="AC163" s="7"/>
      <c r="AD163" s="7"/>
      <c r="AE163" s="7"/>
      <c r="AF163" s="7"/>
      <c r="AG163" s="5">
        <v>36.842199999999998</v>
      </c>
      <c r="AH163" s="5">
        <v>58.604900000000001</v>
      </c>
      <c r="AI163" s="5">
        <f t="shared" si="92"/>
        <v>0.98765504909832258</v>
      </c>
      <c r="AJ163" s="5">
        <f t="shared" si="93"/>
        <v>1</v>
      </c>
      <c r="AK163" s="5">
        <v>28.852699999999999</v>
      </c>
      <c r="AL163" s="5">
        <v>61</v>
      </c>
      <c r="AM163" s="5">
        <f t="shared" si="94"/>
        <v>1</v>
      </c>
      <c r="AN163" s="5">
        <f t="shared" si="95"/>
        <v>0.87927927927927929</v>
      </c>
      <c r="AO163" s="7"/>
      <c r="AP163" s="7"/>
      <c r="AQ163" s="7"/>
      <c r="AR163" s="7"/>
    </row>
    <row r="164" spans="1:44" ht="20" customHeight="1" x14ac:dyDescent="0.15">
      <c r="A164" s="25">
        <v>26.1096</v>
      </c>
      <c r="B164" s="4">
        <v>81.594499999999996</v>
      </c>
      <c r="C164" s="5">
        <f t="shared" si="98"/>
        <v>0.91477181156322918</v>
      </c>
      <c r="D164" s="5">
        <f t="shared" si="99"/>
        <v>0.9167921348314606</v>
      </c>
      <c r="E164" s="5">
        <v>26.1096</v>
      </c>
      <c r="F164" s="5">
        <v>61.339399999999998</v>
      </c>
      <c r="G164" s="5">
        <f t="shared" si="78"/>
        <v>0.83419651044279231</v>
      </c>
      <c r="H164" s="5">
        <f t="shared" si="79"/>
        <v>0.88050355994487817</v>
      </c>
      <c r="I164" s="5">
        <v>26.1096</v>
      </c>
      <c r="J164" s="5">
        <v>26.5</v>
      </c>
      <c r="K164" s="5">
        <f t="shared" si="100"/>
        <v>0.87499832437432135</v>
      </c>
      <c r="L164" s="5">
        <f t="shared" si="101"/>
        <v>0.51328239247702334</v>
      </c>
      <c r="M164" s="5">
        <v>26.1096</v>
      </c>
      <c r="N164" s="5">
        <v>39.933199999999999</v>
      </c>
      <c r="O164" s="5">
        <f t="shared" si="82"/>
        <v>0.58122595811369149</v>
      </c>
      <c r="P164" s="5">
        <f t="shared" si="83"/>
        <v>0.63810829554206894</v>
      </c>
      <c r="Q164" s="5">
        <v>26.1096</v>
      </c>
      <c r="R164" s="5">
        <v>26.948599999999999</v>
      </c>
      <c r="S164" s="5">
        <f t="shared" si="84"/>
        <v>0.75233613890913908</v>
      </c>
      <c r="T164" s="5">
        <f t="shared" si="85"/>
        <v>0.40761546931910314</v>
      </c>
      <c r="U164" s="5">
        <v>26.840499999999999</v>
      </c>
      <c r="V164" s="5">
        <v>51.7286</v>
      </c>
      <c r="W164" s="5">
        <f t="shared" si="102"/>
        <v>0.9757591621133298</v>
      </c>
      <c r="X164" s="5">
        <f t="shared" si="103"/>
        <v>0.80660457530098417</v>
      </c>
      <c r="Y164" s="7"/>
      <c r="Z164" s="7"/>
      <c r="AA164" s="7"/>
      <c r="AB164" s="7"/>
      <c r="AC164" s="7"/>
      <c r="AD164" s="7"/>
      <c r="AE164" s="7"/>
      <c r="AF164" s="7"/>
      <c r="AG164" s="5">
        <v>37.072499999999998</v>
      </c>
      <c r="AH164" s="5">
        <v>54.555599999999998</v>
      </c>
      <c r="AI164" s="5">
        <f t="shared" si="92"/>
        <v>0.99382886493470968</v>
      </c>
      <c r="AJ164" s="5">
        <f t="shared" si="93"/>
        <v>0.93090509496646179</v>
      </c>
      <c r="AK164" s="7"/>
      <c r="AL164" s="7"/>
      <c r="AM164" s="7"/>
      <c r="AN164" s="7"/>
      <c r="AO164" s="7"/>
      <c r="AP164" s="7"/>
      <c r="AQ164" s="7"/>
      <c r="AR164" s="7"/>
    </row>
    <row r="165" spans="1:44" ht="20" customHeight="1" x14ac:dyDescent="0.15">
      <c r="A165" s="25">
        <v>26.271799999999999</v>
      </c>
      <c r="B165" s="4">
        <v>70.390500000000003</v>
      </c>
      <c r="C165" s="5">
        <f t="shared" si="98"/>
        <v>0.92045462508145826</v>
      </c>
      <c r="D165" s="5">
        <f t="shared" si="99"/>
        <v>0.79090449438202248</v>
      </c>
      <c r="E165" s="5">
        <v>26.271799999999999</v>
      </c>
      <c r="F165" s="5">
        <v>55.630699999999997</v>
      </c>
      <c r="G165" s="5">
        <f t="shared" si="78"/>
        <v>0.83937876807959333</v>
      </c>
      <c r="H165" s="5">
        <f t="shared" si="79"/>
        <v>0.79855736104731279</v>
      </c>
      <c r="I165" s="5">
        <v>26.271799999999999</v>
      </c>
      <c r="J165" s="5">
        <v>30.827000000000002</v>
      </c>
      <c r="K165" s="5">
        <f t="shared" si="100"/>
        <v>0.88043405407579189</v>
      </c>
      <c r="L165" s="5">
        <f t="shared" si="101"/>
        <v>0.59709269105242258</v>
      </c>
      <c r="M165" s="5">
        <v>26.271799999999999</v>
      </c>
      <c r="N165" s="5">
        <v>38.686199999999999</v>
      </c>
      <c r="O165" s="5">
        <f t="shared" si="82"/>
        <v>0.58483669326114829</v>
      </c>
      <c r="P165" s="5">
        <f t="shared" si="83"/>
        <v>0.61818199250246886</v>
      </c>
      <c r="Q165" s="5">
        <v>26.271799999999999</v>
      </c>
      <c r="R165" s="5">
        <v>22.347300000000001</v>
      </c>
      <c r="S165" s="5">
        <f t="shared" si="84"/>
        <v>0.7570098574544657</v>
      </c>
      <c r="T165" s="5">
        <f t="shared" si="85"/>
        <v>0.33801775147928997</v>
      </c>
      <c r="U165" s="5">
        <v>27.007200000000001</v>
      </c>
      <c r="V165" s="5">
        <v>55.682600000000001</v>
      </c>
      <c r="W165" s="5">
        <f t="shared" si="102"/>
        <v>0.98181937158499744</v>
      </c>
      <c r="X165" s="5">
        <f t="shared" si="103"/>
        <v>0.86825933670454214</v>
      </c>
      <c r="Y165" s="7"/>
      <c r="Z165" s="7"/>
      <c r="AA165" s="7"/>
      <c r="AB165" s="7"/>
      <c r="AC165" s="7"/>
      <c r="AD165" s="7"/>
      <c r="AE165" s="7"/>
      <c r="AF165" s="7"/>
      <c r="AG165" s="5">
        <v>37.302700000000002</v>
      </c>
      <c r="AH165" s="5">
        <v>34</v>
      </c>
      <c r="AI165" s="5">
        <f t="shared" si="92"/>
        <v>1</v>
      </c>
      <c r="AJ165" s="5">
        <f t="shared" si="93"/>
        <v>0.58015626679680365</v>
      </c>
      <c r="AK165" s="7"/>
      <c r="AL165" s="7"/>
      <c r="AM165" s="7"/>
      <c r="AN165" s="7"/>
      <c r="AO165" s="7"/>
      <c r="AP165" s="7"/>
      <c r="AQ165" s="7"/>
      <c r="AR165" s="7"/>
    </row>
    <row r="166" spans="1:44" ht="20" customHeight="1" x14ac:dyDescent="0.15">
      <c r="A166" s="25">
        <v>26.434000000000001</v>
      </c>
      <c r="B166" s="4">
        <v>68.361099999999993</v>
      </c>
      <c r="C166" s="5">
        <f t="shared" si="98"/>
        <v>0.92613743859968745</v>
      </c>
      <c r="D166" s="5">
        <f t="shared" si="99"/>
        <v>0.76810224719101117</v>
      </c>
      <c r="E166" s="5">
        <v>26.434000000000001</v>
      </c>
      <c r="F166" s="5">
        <v>57.649099999999997</v>
      </c>
      <c r="G166" s="5">
        <f t="shared" si="78"/>
        <v>0.84456102571639446</v>
      </c>
      <c r="H166" s="5">
        <f t="shared" si="79"/>
        <v>0.8275307188791915</v>
      </c>
      <c r="I166" s="5">
        <v>26.434000000000001</v>
      </c>
      <c r="J166" s="5">
        <v>29.075600000000001</v>
      </c>
      <c r="K166" s="5">
        <f t="shared" si="100"/>
        <v>0.88586978377726244</v>
      </c>
      <c r="L166" s="5">
        <f t="shared" si="101"/>
        <v>0.56316956719641287</v>
      </c>
      <c r="M166" s="5">
        <v>26.434000000000001</v>
      </c>
      <c r="N166" s="5">
        <v>45.856999999999999</v>
      </c>
      <c r="O166" s="5">
        <f t="shared" si="82"/>
        <v>0.58844742840860531</v>
      </c>
      <c r="P166" s="5">
        <f t="shared" si="83"/>
        <v>0.73276702364630575</v>
      </c>
      <c r="Q166" s="5">
        <v>26.434000000000001</v>
      </c>
      <c r="R166" s="5">
        <v>27.7882</v>
      </c>
      <c r="S166" s="5">
        <f t="shared" si="84"/>
        <v>0.76168357599979253</v>
      </c>
      <c r="T166" s="5">
        <f t="shared" si="85"/>
        <v>0.42031497682748276</v>
      </c>
      <c r="U166" s="5">
        <v>27.1739</v>
      </c>
      <c r="V166" s="5">
        <v>51.811700000000002</v>
      </c>
      <c r="W166" s="5">
        <f t="shared" si="102"/>
        <v>0.98787958105666496</v>
      </c>
      <c r="X166" s="5">
        <f t="shared" si="103"/>
        <v>0.80790035442911656</v>
      </c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</row>
    <row r="167" spans="1:44" ht="20" customHeight="1" x14ac:dyDescent="0.15">
      <c r="A167" s="25">
        <v>26.5962</v>
      </c>
      <c r="B167" s="4">
        <v>66.053700000000006</v>
      </c>
      <c r="C167" s="5">
        <f t="shared" si="98"/>
        <v>0.93182025211791653</v>
      </c>
      <c r="D167" s="5">
        <f t="shared" si="99"/>
        <v>0.74217640449438205</v>
      </c>
      <c r="E167" s="5">
        <v>26.5962</v>
      </c>
      <c r="F167" s="5">
        <v>57.444299999999998</v>
      </c>
      <c r="G167" s="5">
        <f t="shared" si="78"/>
        <v>0.84974328335319549</v>
      </c>
      <c r="H167" s="5">
        <f t="shared" si="79"/>
        <v>0.82459089343132752</v>
      </c>
      <c r="I167" s="5">
        <v>26.5962</v>
      </c>
      <c r="J167" s="5">
        <v>27.5898</v>
      </c>
      <c r="K167" s="5">
        <f t="shared" si="100"/>
        <v>0.89130551347873288</v>
      </c>
      <c r="L167" s="5">
        <f t="shared" si="101"/>
        <v>0.53439088875330487</v>
      </c>
      <c r="M167" s="5">
        <v>26.5962</v>
      </c>
      <c r="N167" s="5">
        <v>38.265799999999999</v>
      </c>
      <c r="O167" s="5">
        <f t="shared" si="82"/>
        <v>0.59205816355606211</v>
      </c>
      <c r="P167" s="5">
        <f t="shared" si="83"/>
        <v>0.61146425569585461</v>
      </c>
      <c r="Q167" s="5">
        <v>26.5962</v>
      </c>
      <c r="R167" s="5">
        <v>25.727699999999999</v>
      </c>
      <c r="S167" s="5">
        <f t="shared" si="84"/>
        <v>0.76635729454511914</v>
      </c>
      <c r="T167" s="5">
        <f t="shared" si="85"/>
        <v>0.38914854612117472</v>
      </c>
      <c r="U167" s="5">
        <v>27.340599999999998</v>
      </c>
      <c r="V167" s="5">
        <v>52.2789</v>
      </c>
      <c r="W167" s="5">
        <f t="shared" si="102"/>
        <v>0.99393979052833237</v>
      </c>
      <c r="X167" s="5">
        <f t="shared" si="103"/>
        <v>0.81518540868499478</v>
      </c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</row>
    <row r="168" spans="1:44" ht="20" customHeight="1" x14ac:dyDescent="0.15">
      <c r="A168" s="25">
        <v>26.758299999999998</v>
      </c>
      <c r="B168" s="4">
        <v>79.125</v>
      </c>
      <c r="C168" s="5">
        <f t="shared" si="98"/>
        <v>0.93749956205197904</v>
      </c>
      <c r="D168" s="5">
        <f t="shared" si="99"/>
        <v>0.8890449438202247</v>
      </c>
      <c r="E168" s="5">
        <v>26.758299999999998</v>
      </c>
      <c r="F168" s="5">
        <v>52.025799999999997</v>
      </c>
      <c r="G168" s="5">
        <f t="shared" si="78"/>
        <v>0.8549223460099491</v>
      </c>
      <c r="H168" s="5">
        <f t="shared" si="79"/>
        <v>0.74681040422599898</v>
      </c>
      <c r="I168" s="5">
        <v>26.758299999999998</v>
      </c>
      <c r="J168" s="5">
        <v>29.523599999999998</v>
      </c>
      <c r="K168" s="5">
        <f t="shared" si="100"/>
        <v>0.89673789192884612</v>
      </c>
      <c r="L168" s="5">
        <f t="shared" si="101"/>
        <v>0.57184694500130739</v>
      </c>
      <c r="M168" s="5">
        <v>26.758299999999998</v>
      </c>
      <c r="N168" s="5">
        <v>37.919600000000003</v>
      </c>
      <c r="O168" s="5">
        <f t="shared" si="82"/>
        <v>0.59566667260293493</v>
      </c>
      <c r="P168" s="5">
        <f t="shared" si="83"/>
        <v>0.60593218984797215</v>
      </c>
      <c r="Q168" s="5">
        <v>26.758299999999998</v>
      </c>
      <c r="R168" s="5">
        <v>24.693300000000001</v>
      </c>
      <c r="S168" s="5">
        <f t="shared" si="84"/>
        <v>0.77102813163634887</v>
      </c>
      <c r="T168" s="5">
        <f t="shared" si="85"/>
        <v>0.37350255926235165</v>
      </c>
      <c r="U168" s="5">
        <v>27.507300000000001</v>
      </c>
      <c r="V168" s="5">
        <v>52</v>
      </c>
      <c r="W168" s="5">
        <f t="shared" si="102"/>
        <v>1</v>
      </c>
      <c r="X168" s="5">
        <f t="shared" si="103"/>
        <v>0.81083651820561886</v>
      </c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</row>
    <row r="169" spans="1:44" ht="20" customHeight="1" x14ac:dyDescent="0.15">
      <c r="A169" s="25">
        <v>26.920500000000001</v>
      </c>
      <c r="B169" s="4">
        <v>89</v>
      </c>
      <c r="C169" s="5">
        <f t="shared" si="98"/>
        <v>0.94318237557020834</v>
      </c>
      <c r="D169" s="5">
        <f t="shared" si="99"/>
        <v>1</v>
      </c>
      <c r="E169" s="5">
        <v>26.920500000000001</v>
      </c>
      <c r="F169" s="5">
        <v>39.941200000000002</v>
      </c>
      <c r="G169" s="5">
        <f t="shared" si="78"/>
        <v>0.86010460364675023</v>
      </c>
      <c r="H169" s="5">
        <f t="shared" si="79"/>
        <v>0.57334060633899864</v>
      </c>
      <c r="I169" s="5">
        <v>26.920500000000001</v>
      </c>
      <c r="J169" s="5">
        <v>35.648400000000002</v>
      </c>
      <c r="K169" s="5">
        <f t="shared" si="100"/>
        <v>0.90217362163031678</v>
      </c>
      <c r="L169" s="5">
        <f t="shared" si="101"/>
        <v>0.69047909584822342</v>
      </c>
      <c r="M169" s="5">
        <v>26.920500000000001</v>
      </c>
      <c r="N169" s="5">
        <v>33.054200000000002</v>
      </c>
      <c r="O169" s="5">
        <f t="shared" si="82"/>
        <v>0.59927740775039184</v>
      </c>
      <c r="P169" s="5">
        <f t="shared" si="83"/>
        <v>0.52818605126828444</v>
      </c>
      <c r="Q169" s="5">
        <v>26.920500000000001</v>
      </c>
      <c r="R169" s="5">
        <v>24.762499999999999</v>
      </c>
      <c r="S169" s="5">
        <f t="shared" si="84"/>
        <v>0.77570185018167559</v>
      </c>
      <c r="T169" s="5">
        <f t="shared" si="85"/>
        <v>0.37454925521230387</v>
      </c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</row>
    <row r="170" spans="1:44" ht="20" customHeight="1" x14ac:dyDescent="0.15">
      <c r="A170" s="25">
        <v>27.082699999999999</v>
      </c>
      <c r="B170" s="4">
        <v>87.1374</v>
      </c>
      <c r="C170" s="5">
        <f t="shared" si="98"/>
        <v>0.94886518908843742</v>
      </c>
      <c r="D170" s="5">
        <f t="shared" si="99"/>
        <v>0.9790719101123595</v>
      </c>
      <c r="E170" s="5">
        <v>27.082699999999999</v>
      </c>
      <c r="F170" s="5">
        <v>40.762300000000003</v>
      </c>
      <c r="G170" s="5">
        <f t="shared" si="78"/>
        <v>0.86528686128355126</v>
      </c>
      <c r="H170" s="5">
        <f t="shared" si="79"/>
        <v>0.58512718190169966</v>
      </c>
      <c r="I170" s="5">
        <v>27.082699999999999</v>
      </c>
      <c r="J170" s="5">
        <v>38.033099999999997</v>
      </c>
      <c r="K170" s="5">
        <f t="shared" si="100"/>
        <v>0.90760935133178722</v>
      </c>
      <c r="L170" s="5">
        <f t="shared" si="101"/>
        <v>0.73666870042708965</v>
      </c>
      <c r="M170" s="5">
        <v>27.082699999999999</v>
      </c>
      <c r="N170" s="5">
        <v>31.9862</v>
      </c>
      <c r="O170" s="5">
        <f t="shared" si="82"/>
        <v>0.60288814289784876</v>
      </c>
      <c r="P170" s="5">
        <f t="shared" si="83"/>
        <v>0.51112005957117701</v>
      </c>
      <c r="Q170" s="5">
        <v>27.082699999999999</v>
      </c>
      <c r="R170" s="5">
        <v>26.114100000000001</v>
      </c>
      <c r="S170" s="5">
        <f t="shared" si="84"/>
        <v>0.78037556872700231</v>
      </c>
      <c r="T170" s="5">
        <f t="shared" si="85"/>
        <v>0.39499310269720844</v>
      </c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</row>
    <row r="171" spans="1:44" ht="20" customHeight="1" x14ac:dyDescent="0.15">
      <c r="A171" s="25">
        <v>27.244800000000001</v>
      </c>
      <c r="B171" s="4">
        <v>81.413200000000003</v>
      </c>
      <c r="C171" s="5">
        <f t="shared" si="98"/>
        <v>0.95454449902250005</v>
      </c>
      <c r="D171" s="5">
        <f t="shared" si="99"/>
        <v>0.91475505617977537</v>
      </c>
      <c r="E171" s="5">
        <v>27.244800000000001</v>
      </c>
      <c r="F171" s="5">
        <v>42.049500000000002</v>
      </c>
      <c r="G171" s="5">
        <f t="shared" si="78"/>
        <v>0.87046592394030509</v>
      </c>
      <c r="H171" s="5">
        <f t="shared" si="79"/>
        <v>0.6036044441892513</v>
      </c>
      <c r="I171" s="5">
        <v>27.244800000000001</v>
      </c>
      <c r="J171" s="5">
        <v>42.863900000000001</v>
      </c>
      <c r="K171" s="5">
        <f t="shared" si="100"/>
        <v>0.91304172978190057</v>
      </c>
      <c r="L171" s="5">
        <f t="shared" si="101"/>
        <v>0.83023717520361817</v>
      </c>
      <c r="M171" s="5">
        <v>27.244800000000001</v>
      </c>
      <c r="N171" s="5">
        <v>32.496099999999998</v>
      </c>
      <c r="O171" s="5">
        <f t="shared" si="82"/>
        <v>0.60649665194472158</v>
      </c>
      <c r="P171" s="5">
        <f t="shared" si="83"/>
        <v>0.51926795204903753</v>
      </c>
      <c r="Q171" s="5">
        <v>27.244800000000001</v>
      </c>
      <c r="R171" s="5">
        <v>24.692</v>
      </c>
      <c r="S171" s="5">
        <f t="shared" si="84"/>
        <v>0.78504640581823215</v>
      </c>
      <c r="T171" s="5">
        <f t="shared" si="85"/>
        <v>0.37348289589913003</v>
      </c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</row>
    <row r="172" spans="1:44" ht="20" customHeight="1" x14ac:dyDescent="0.15">
      <c r="A172" s="25">
        <v>27.407</v>
      </c>
      <c r="B172" s="4">
        <v>71.679199999999994</v>
      </c>
      <c r="C172" s="5">
        <f t="shared" si="98"/>
        <v>0.96022731254072913</v>
      </c>
      <c r="D172" s="5">
        <f t="shared" si="99"/>
        <v>0.80538426966292131</v>
      </c>
      <c r="E172" s="5">
        <v>27.407</v>
      </c>
      <c r="F172" s="5">
        <v>41.4771</v>
      </c>
      <c r="G172" s="5">
        <f t="shared" si="78"/>
        <v>0.87564818157710611</v>
      </c>
      <c r="H172" s="5">
        <f t="shared" si="79"/>
        <v>0.5953878617363344</v>
      </c>
      <c r="I172" s="5">
        <v>27.407</v>
      </c>
      <c r="J172" s="5">
        <v>33.3904</v>
      </c>
      <c r="K172" s="5">
        <f t="shared" si="100"/>
        <v>0.91847745948337112</v>
      </c>
      <c r="L172" s="5">
        <f t="shared" si="101"/>
        <v>0.64674356217980378</v>
      </c>
      <c r="M172" s="5">
        <v>27.407</v>
      </c>
      <c r="N172" s="5">
        <v>31.100899999999999</v>
      </c>
      <c r="O172" s="5">
        <f t="shared" si="82"/>
        <v>0.61010738709217838</v>
      </c>
      <c r="P172" s="5">
        <f t="shared" si="83"/>
        <v>0.49697350297056919</v>
      </c>
      <c r="Q172" s="5">
        <v>27.407</v>
      </c>
      <c r="R172" s="5">
        <v>25.155799999999999</v>
      </c>
      <c r="S172" s="5">
        <f t="shared" si="84"/>
        <v>0.78972012436355876</v>
      </c>
      <c r="T172" s="5">
        <f t="shared" si="85"/>
        <v>0.38049817887005244</v>
      </c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</row>
    <row r="173" spans="1:44" ht="20" customHeight="1" x14ac:dyDescent="0.15">
      <c r="A173" s="25">
        <v>27.569199999999999</v>
      </c>
      <c r="B173" s="4">
        <v>78.892600000000002</v>
      </c>
      <c r="C173" s="5">
        <f t="shared" si="98"/>
        <v>0.96591012605895821</v>
      </c>
      <c r="D173" s="5">
        <f t="shared" si="99"/>
        <v>0.88643370786516851</v>
      </c>
      <c r="E173" s="5">
        <v>27.569199999999999</v>
      </c>
      <c r="F173" s="5">
        <v>38.913899999999998</v>
      </c>
      <c r="G173" s="5">
        <f t="shared" si="78"/>
        <v>0.88083043921390713</v>
      </c>
      <c r="H173" s="5">
        <f t="shared" si="79"/>
        <v>0.55859410886541105</v>
      </c>
      <c r="I173" s="5">
        <v>27.569199999999999</v>
      </c>
      <c r="J173" s="5">
        <v>38.311900000000001</v>
      </c>
      <c r="K173" s="5">
        <f t="shared" si="100"/>
        <v>0.92391318918484155</v>
      </c>
      <c r="L173" s="5">
        <f t="shared" si="101"/>
        <v>0.74206881857888574</v>
      </c>
      <c r="M173" s="5">
        <v>27.569199999999999</v>
      </c>
      <c r="N173" s="5">
        <v>30.171600000000002</v>
      </c>
      <c r="O173" s="5">
        <f t="shared" si="82"/>
        <v>0.61371812223963529</v>
      </c>
      <c r="P173" s="5">
        <f t="shared" si="83"/>
        <v>0.4821238530790693</v>
      </c>
      <c r="Q173" s="5">
        <v>27.569199999999999</v>
      </c>
      <c r="R173" s="5">
        <v>26.572500000000002</v>
      </c>
      <c r="S173" s="5">
        <f t="shared" si="84"/>
        <v>0.79439384290888548</v>
      </c>
      <c r="T173" s="5">
        <f t="shared" si="85"/>
        <v>0.40192670708244099</v>
      </c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</row>
    <row r="174" spans="1:44" ht="20" customHeight="1" x14ac:dyDescent="0.15">
      <c r="A174" s="25">
        <v>27.731400000000001</v>
      </c>
      <c r="B174" s="4">
        <v>69.755200000000002</v>
      </c>
      <c r="C174" s="5">
        <f t="shared" si="98"/>
        <v>0.9715929395771874</v>
      </c>
      <c r="D174" s="5">
        <f t="shared" si="99"/>
        <v>0.78376629213483151</v>
      </c>
      <c r="E174" s="5">
        <v>27.731400000000001</v>
      </c>
      <c r="F174" s="5">
        <v>42.783299999999997</v>
      </c>
      <c r="G174" s="5">
        <f t="shared" si="78"/>
        <v>0.88601269685070816</v>
      </c>
      <c r="H174" s="5">
        <f t="shared" si="79"/>
        <v>0.61413786173633433</v>
      </c>
      <c r="I174" s="5">
        <v>27.731400000000001</v>
      </c>
      <c r="J174" s="5">
        <v>35.218299999999999</v>
      </c>
      <c r="K174" s="5">
        <f t="shared" si="100"/>
        <v>0.9293489188863121</v>
      </c>
      <c r="L174" s="5">
        <f t="shared" si="101"/>
        <v>0.68214842577258683</v>
      </c>
      <c r="M174" s="5">
        <v>27.731400000000001</v>
      </c>
      <c r="N174" s="5">
        <v>31.486000000000001</v>
      </c>
      <c r="O174" s="5">
        <f t="shared" si="82"/>
        <v>0.6173288573870922</v>
      </c>
      <c r="P174" s="5">
        <f t="shared" si="83"/>
        <v>0.50312716720517225</v>
      </c>
      <c r="Q174" s="5">
        <v>27.731400000000001</v>
      </c>
      <c r="R174" s="5">
        <v>30.350200000000001</v>
      </c>
      <c r="S174" s="5">
        <f t="shared" si="84"/>
        <v>0.79906756145421221</v>
      </c>
      <c r="T174" s="5">
        <f t="shared" si="85"/>
        <v>0.45906692803814092</v>
      </c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</row>
    <row r="175" spans="1:44" ht="20" customHeight="1" x14ac:dyDescent="0.15">
      <c r="A175" s="25">
        <v>27.8935</v>
      </c>
      <c r="B175" s="4">
        <v>54.450400000000002</v>
      </c>
      <c r="C175" s="5">
        <f t="shared" si="98"/>
        <v>0.97727224951124991</v>
      </c>
      <c r="D175" s="5">
        <f t="shared" si="99"/>
        <v>0.61180224719101128</v>
      </c>
      <c r="E175" s="5">
        <v>27.8935</v>
      </c>
      <c r="F175" s="5">
        <v>40.6845</v>
      </c>
      <c r="G175" s="5">
        <f t="shared" si="78"/>
        <v>0.89119175950746188</v>
      </c>
      <c r="H175" s="5">
        <f t="shared" si="79"/>
        <v>0.58401039274230593</v>
      </c>
      <c r="I175" s="5">
        <v>27.8935</v>
      </c>
      <c r="J175" s="5">
        <v>33.051000000000002</v>
      </c>
      <c r="K175" s="5">
        <f t="shared" si="100"/>
        <v>0.93478129733642534</v>
      </c>
      <c r="L175" s="5">
        <f t="shared" si="101"/>
        <v>0.64016967372672073</v>
      </c>
      <c r="M175" s="5">
        <v>27.8935</v>
      </c>
      <c r="N175" s="5">
        <v>42.423699999999997</v>
      </c>
      <c r="O175" s="5">
        <f t="shared" si="82"/>
        <v>0.62093736643396502</v>
      </c>
      <c r="P175" s="5">
        <f t="shared" si="83"/>
        <v>0.67790497374585734</v>
      </c>
      <c r="Q175" s="5">
        <v>27.8935</v>
      </c>
      <c r="R175" s="5">
        <v>29.897500000000001</v>
      </c>
      <c r="S175" s="5">
        <f t="shared" si="84"/>
        <v>0.80373839854544193</v>
      </c>
      <c r="T175" s="5">
        <f t="shared" si="85"/>
        <v>0.45221953993780334</v>
      </c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</row>
    <row r="176" spans="1:44" ht="20" customHeight="1" x14ac:dyDescent="0.15">
      <c r="A176" s="25">
        <v>28.055700000000002</v>
      </c>
      <c r="B176" s="4">
        <v>66.732399999999998</v>
      </c>
      <c r="C176" s="5">
        <f t="shared" si="98"/>
        <v>0.98295506302947921</v>
      </c>
      <c r="D176" s="5">
        <f t="shared" si="99"/>
        <v>0.74980224719101118</v>
      </c>
      <c r="E176" s="5">
        <v>28.055700000000002</v>
      </c>
      <c r="F176" s="5">
        <v>44.010100000000001</v>
      </c>
      <c r="G176" s="5">
        <f t="shared" si="78"/>
        <v>0.89637401714426301</v>
      </c>
      <c r="H176" s="5">
        <f t="shared" si="79"/>
        <v>0.63174810519062929</v>
      </c>
      <c r="I176" s="5">
        <v>28.055700000000002</v>
      </c>
      <c r="J176" s="5">
        <v>37.458399999999997</v>
      </c>
      <c r="K176" s="5">
        <f t="shared" si="100"/>
        <v>0.940217027037896</v>
      </c>
      <c r="L176" s="5">
        <f t="shared" si="101"/>
        <v>0.72553725171174832</v>
      </c>
      <c r="M176" s="5">
        <v>28.055700000000002</v>
      </c>
      <c r="N176" s="5">
        <v>33.390099999999997</v>
      </c>
      <c r="O176" s="5">
        <f t="shared" si="82"/>
        <v>0.62454810158142193</v>
      </c>
      <c r="P176" s="5">
        <f t="shared" si="83"/>
        <v>0.53355352936852629</v>
      </c>
      <c r="Q176" s="5">
        <v>28.055700000000002</v>
      </c>
      <c r="R176" s="5">
        <v>34.0824</v>
      </c>
      <c r="S176" s="5">
        <f t="shared" si="84"/>
        <v>0.80841211709076866</v>
      </c>
      <c r="T176" s="5">
        <f t="shared" si="85"/>
        <v>0.51551893128108328</v>
      </c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</row>
    <row r="177" spans="1:44" ht="20" customHeight="1" x14ac:dyDescent="0.15">
      <c r="A177" s="25">
        <v>28.2179</v>
      </c>
      <c r="B177" s="4">
        <v>77.080600000000004</v>
      </c>
      <c r="C177" s="5">
        <f t="shared" si="98"/>
        <v>0.98863787654770829</v>
      </c>
      <c r="D177" s="5">
        <f t="shared" si="99"/>
        <v>0.86607415730337078</v>
      </c>
      <c r="E177" s="5">
        <v>28.2179</v>
      </c>
      <c r="F177" s="5">
        <v>44.071300000000001</v>
      </c>
      <c r="G177" s="5">
        <f t="shared" si="78"/>
        <v>0.90155627478106404</v>
      </c>
      <c r="H177" s="5">
        <f t="shared" si="79"/>
        <v>0.63262660771704182</v>
      </c>
      <c r="I177" s="5">
        <v>28.2179</v>
      </c>
      <c r="J177" s="5">
        <v>35.848799999999997</v>
      </c>
      <c r="K177" s="5">
        <f t="shared" si="100"/>
        <v>0.94565275673936644</v>
      </c>
      <c r="L177" s="5">
        <f t="shared" si="101"/>
        <v>0.6943606728841627</v>
      </c>
      <c r="M177" s="5">
        <v>28.2179</v>
      </c>
      <c r="N177" s="5">
        <v>35.136200000000002</v>
      </c>
      <c r="O177" s="5">
        <f t="shared" si="82"/>
        <v>0.62815883672887884</v>
      </c>
      <c r="P177" s="5">
        <f t="shared" si="83"/>
        <v>0.56145514744185909</v>
      </c>
      <c r="Q177" s="5">
        <v>28.2179</v>
      </c>
      <c r="R177" s="5">
        <v>28.138100000000001</v>
      </c>
      <c r="S177" s="5">
        <f t="shared" si="84"/>
        <v>0.81308583563609538</v>
      </c>
      <c r="T177" s="5">
        <f t="shared" si="85"/>
        <v>0.42560744666690875</v>
      </c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</row>
    <row r="178" spans="1:44" ht="20" customHeight="1" x14ac:dyDescent="0.15">
      <c r="A178" s="25">
        <v>28.38</v>
      </c>
      <c r="B178" s="4">
        <v>60.982399999999998</v>
      </c>
      <c r="C178" s="5">
        <f t="shared" si="98"/>
        <v>0.99431718648177081</v>
      </c>
      <c r="D178" s="5">
        <f t="shared" si="99"/>
        <v>0.68519550561797749</v>
      </c>
      <c r="E178" s="5">
        <v>28.38</v>
      </c>
      <c r="F178" s="5">
        <v>43.5184</v>
      </c>
      <c r="G178" s="5">
        <f t="shared" si="78"/>
        <v>0.90673533743781765</v>
      </c>
      <c r="H178" s="5">
        <f t="shared" si="79"/>
        <v>0.62468994028479552</v>
      </c>
      <c r="I178" s="5">
        <v>28.38</v>
      </c>
      <c r="J178" s="5">
        <v>43.7637</v>
      </c>
      <c r="K178" s="5">
        <f t="shared" si="100"/>
        <v>0.95108513518947968</v>
      </c>
      <c r="L178" s="5">
        <f t="shared" si="101"/>
        <v>0.84766553357157381</v>
      </c>
      <c r="M178" s="5">
        <v>28.38</v>
      </c>
      <c r="N178" s="5">
        <v>34.485500000000002</v>
      </c>
      <c r="O178" s="5">
        <f t="shared" si="82"/>
        <v>0.63176734577575155</v>
      </c>
      <c r="P178" s="5">
        <f t="shared" si="83"/>
        <v>0.55105735643314391</v>
      </c>
      <c r="Q178" s="5">
        <v>28.38</v>
      </c>
      <c r="R178" s="5">
        <v>29.128299999999999</v>
      </c>
      <c r="S178" s="5">
        <f t="shared" si="84"/>
        <v>0.817756672727325</v>
      </c>
      <c r="T178" s="5">
        <f t="shared" si="85"/>
        <v>0.44058487917619588</v>
      </c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</row>
    <row r="179" spans="1:44" ht="20" customHeight="1" x14ac:dyDescent="0.15">
      <c r="A179" s="25">
        <v>28.542200000000001</v>
      </c>
      <c r="B179" s="4">
        <v>60</v>
      </c>
      <c r="C179" s="5">
        <f t="shared" si="98"/>
        <v>1</v>
      </c>
      <c r="D179" s="5">
        <f t="shared" si="99"/>
        <v>0.6741573033707865</v>
      </c>
      <c r="E179" s="5">
        <v>28.542200000000001</v>
      </c>
      <c r="F179" s="5">
        <v>49.882599999999996</v>
      </c>
      <c r="G179" s="5">
        <f t="shared" si="78"/>
        <v>0.91191759507461878</v>
      </c>
      <c r="H179" s="5">
        <f t="shared" si="79"/>
        <v>0.71604559026182812</v>
      </c>
      <c r="I179" s="5">
        <v>28.542200000000001</v>
      </c>
      <c r="J179" s="5">
        <v>43.750500000000002</v>
      </c>
      <c r="K179" s="5">
        <f t="shared" si="100"/>
        <v>0.95652086489095034</v>
      </c>
      <c r="L179" s="5">
        <f t="shared" si="101"/>
        <v>0.84740986083267966</v>
      </c>
      <c r="M179" s="5">
        <v>28.542200000000001</v>
      </c>
      <c r="N179" s="5">
        <v>34.009599999999999</v>
      </c>
      <c r="O179" s="5">
        <f t="shared" si="82"/>
        <v>0.63537808092320847</v>
      </c>
      <c r="P179" s="5">
        <f t="shared" si="83"/>
        <v>0.54345276331642711</v>
      </c>
      <c r="Q179" s="5">
        <v>28.542200000000001</v>
      </c>
      <c r="R179" s="5">
        <v>28.4087</v>
      </c>
      <c r="S179" s="5">
        <f t="shared" si="84"/>
        <v>0.82243039127265183</v>
      </c>
      <c r="T179" s="5">
        <f t="shared" si="85"/>
        <v>0.42970045134981427</v>
      </c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</row>
    <row r="180" spans="1:44" ht="20" customHeight="1" x14ac:dyDescent="0.15">
      <c r="A180" s="26"/>
      <c r="B180" s="6"/>
      <c r="C180" s="7"/>
      <c r="D180" s="7"/>
      <c r="E180" s="5">
        <v>28.7044</v>
      </c>
      <c r="F180" s="5">
        <v>41.751100000000001</v>
      </c>
      <c r="G180" s="5">
        <f t="shared" si="78"/>
        <v>0.91709985271141981</v>
      </c>
      <c r="H180" s="5">
        <f t="shared" si="79"/>
        <v>0.59932102664216813</v>
      </c>
      <c r="I180" s="5">
        <v>28.7044</v>
      </c>
      <c r="J180" s="5">
        <v>41.591200000000001</v>
      </c>
      <c r="K180" s="5">
        <f t="shared" si="100"/>
        <v>0.96195659459242078</v>
      </c>
      <c r="L180" s="5">
        <f t="shared" si="101"/>
        <v>0.80558606196190086</v>
      </c>
      <c r="M180" s="5">
        <v>28.7044</v>
      </c>
      <c r="N180" s="5">
        <v>29.813400000000001</v>
      </c>
      <c r="O180" s="5">
        <f t="shared" si="82"/>
        <v>0.63898881607066538</v>
      </c>
      <c r="P180" s="5">
        <f t="shared" si="83"/>
        <v>0.47640003451548885</v>
      </c>
      <c r="Q180" s="5">
        <v>28.7044</v>
      </c>
      <c r="R180" s="5">
        <v>33.249899999999997</v>
      </c>
      <c r="S180" s="5">
        <f t="shared" si="84"/>
        <v>0.82710410981797844</v>
      </c>
      <c r="T180" s="5">
        <f t="shared" si="85"/>
        <v>0.50292681598722189</v>
      </c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</row>
    <row r="181" spans="1:44" ht="20" customHeight="1" x14ac:dyDescent="0.15">
      <c r="A181" s="26"/>
      <c r="B181" s="6"/>
      <c r="C181" s="7"/>
      <c r="D181" s="7"/>
      <c r="E181" s="5">
        <v>28.866599999999998</v>
      </c>
      <c r="F181" s="5">
        <v>45.293399999999998</v>
      </c>
      <c r="G181" s="5">
        <f t="shared" si="78"/>
        <v>0.92228211034822083</v>
      </c>
      <c r="H181" s="5">
        <f t="shared" si="79"/>
        <v>0.65016938447404682</v>
      </c>
      <c r="I181" s="5">
        <v>28.866599999999998</v>
      </c>
      <c r="J181" s="5">
        <v>42.185299999999998</v>
      </c>
      <c r="K181" s="5">
        <f t="shared" si="100"/>
        <v>0.96739232429389121</v>
      </c>
      <c r="L181" s="5">
        <f t="shared" si="101"/>
        <v>0.81709327212682914</v>
      </c>
      <c r="M181" s="5">
        <v>28.866599999999998</v>
      </c>
      <c r="N181" s="5">
        <v>34.815899999999999</v>
      </c>
      <c r="O181" s="5">
        <f t="shared" si="82"/>
        <v>0.64259955121812218</v>
      </c>
      <c r="P181" s="5">
        <f t="shared" si="83"/>
        <v>0.55633694787202426</v>
      </c>
      <c r="Q181" s="5">
        <v>28.866599999999998</v>
      </c>
      <c r="R181" s="5">
        <v>37.514299999999999</v>
      </c>
      <c r="S181" s="5">
        <f t="shared" si="84"/>
        <v>0.83177782836330516</v>
      </c>
      <c r="T181" s="5">
        <f t="shared" si="85"/>
        <v>0.56742869761982551</v>
      </c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</row>
    <row r="182" spans="1:44" ht="20" customHeight="1" x14ac:dyDescent="0.15">
      <c r="A182" s="26"/>
      <c r="B182" s="6"/>
      <c r="C182" s="7"/>
      <c r="D182" s="7"/>
      <c r="E182" s="5">
        <v>29.028700000000001</v>
      </c>
      <c r="F182" s="5">
        <v>44.863100000000003</v>
      </c>
      <c r="G182" s="5">
        <f t="shared" si="78"/>
        <v>0.92746117300497466</v>
      </c>
      <c r="H182" s="5">
        <f t="shared" si="79"/>
        <v>0.64399259301791456</v>
      </c>
      <c r="I182" s="5">
        <v>29.028700000000001</v>
      </c>
      <c r="J182" s="5">
        <v>44.137500000000003</v>
      </c>
      <c r="K182" s="5">
        <f t="shared" si="100"/>
        <v>0.97282470274400457</v>
      </c>
      <c r="L182" s="5">
        <f t="shared" si="101"/>
        <v>0.85490572067753279</v>
      </c>
      <c r="M182" s="5">
        <v>29.028700000000001</v>
      </c>
      <c r="N182" s="5">
        <v>32.534100000000002</v>
      </c>
      <c r="O182" s="5">
        <f t="shared" si="82"/>
        <v>0.64620806026499511</v>
      </c>
      <c r="P182" s="5">
        <f t="shared" si="83"/>
        <v>0.51987516898208075</v>
      </c>
      <c r="Q182" s="5">
        <v>29.028700000000001</v>
      </c>
      <c r="R182" s="5">
        <v>38.851799999999997</v>
      </c>
      <c r="S182" s="5">
        <f t="shared" si="84"/>
        <v>0.83644866545453489</v>
      </c>
      <c r="T182" s="5">
        <f t="shared" si="85"/>
        <v>0.58765927324209533</v>
      </c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</row>
    <row r="183" spans="1:44" ht="20" customHeight="1" x14ac:dyDescent="0.15">
      <c r="A183" s="26"/>
      <c r="B183" s="6"/>
      <c r="C183" s="7"/>
      <c r="D183" s="7"/>
      <c r="E183" s="5">
        <v>29.190899999999999</v>
      </c>
      <c r="F183" s="5">
        <v>43.295900000000003</v>
      </c>
      <c r="G183" s="5">
        <f t="shared" si="78"/>
        <v>0.93264343064177568</v>
      </c>
      <c r="H183" s="5">
        <f t="shared" si="79"/>
        <v>0.62149603812586129</v>
      </c>
      <c r="I183" s="5">
        <v>29.190899999999999</v>
      </c>
      <c r="J183" s="5">
        <v>45.499099999999999</v>
      </c>
      <c r="K183" s="5">
        <f t="shared" si="100"/>
        <v>0.97826043244547511</v>
      </c>
      <c r="L183" s="5">
        <f t="shared" si="101"/>
        <v>0.88127875107740872</v>
      </c>
      <c r="M183" s="5">
        <v>29.190899999999999</v>
      </c>
      <c r="N183" s="5">
        <v>50.806899999999999</v>
      </c>
      <c r="O183" s="5">
        <f t="shared" si="82"/>
        <v>0.64981879541245191</v>
      </c>
      <c r="P183" s="5">
        <f t="shared" si="83"/>
        <v>0.81186342093236563</v>
      </c>
      <c r="Q183" s="5">
        <v>29.190899999999999</v>
      </c>
      <c r="R183" s="5">
        <v>31.566500000000001</v>
      </c>
      <c r="S183" s="5">
        <f t="shared" si="84"/>
        <v>0.84112238399986161</v>
      </c>
      <c r="T183" s="5">
        <f t="shared" si="85"/>
        <v>0.47746427318159274</v>
      </c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</row>
    <row r="184" spans="1:44" ht="20" customHeight="1" x14ac:dyDescent="0.15">
      <c r="A184" s="26"/>
      <c r="B184" s="6"/>
      <c r="C184" s="7"/>
      <c r="D184" s="7"/>
      <c r="E184" s="5">
        <v>29.353100000000001</v>
      </c>
      <c r="F184" s="5">
        <v>41.429499999999997</v>
      </c>
      <c r="G184" s="5">
        <f t="shared" si="78"/>
        <v>0.93782568827857682</v>
      </c>
      <c r="H184" s="5">
        <f t="shared" si="79"/>
        <v>0.59470458199356913</v>
      </c>
      <c r="I184" s="5">
        <v>29.353100000000001</v>
      </c>
      <c r="J184" s="5">
        <v>49.101599999999998</v>
      </c>
      <c r="K184" s="5">
        <f t="shared" si="100"/>
        <v>0.98369616214694566</v>
      </c>
      <c r="L184" s="5">
        <f t="shared" si="101"/>
        <v>0.95105610273395502</v>
      </c>
      <c r="M184" s="5">
        <v>29.353100000000001</v>
      </c>
      <c r="N184" s="5">
        <v>40.765500000000003</v>
      </c>
      <c r="O184" s="5">
        <f t="shared" si="82"/>
        <v>0.65342953055990882</v>
      </c>
      <c r="P184" s="5">
        <f t="shared" si="83"/>
        <v>0.65140794431501148</v>
      </c>
      <c r="Q184" s="5">
        <v>29.353100000000001</v>
      </c>
      <c r="R184" s="5">
        <v>32.550400000000003</v>
      </c>
      <c r="S184" s="5">
        <f t="shared" si="84"/>
        <v>0.84579610254518833</v>
      </c>
      <c r="T184" s="5">
        <f t="shared" si="85"/>
        <v>0.49234641400757506</v>
      </c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</row>
    <row r="185" spans="1:44" ht="20" customHeight="1" x14ac:dyDescent="0.15">
      <c r="A185" s="26"/>
      <c r="B185" s="6"/>
      <c r="C185" s="7"/>
      <c r="D185" s="7"/>
      <c r="E185" s="5">
        <v>29.5152</v>
      </c>
      <c r="F185" s="5">
        <v>48.213700000000003</v>
      </c>
      <c r="G185" s="5">
        <f t="shared" si="78"/>
        <v>0.94300475093533043</v>
      </c>
      <c r="H185" s="5">
        <f t="shared" si="79"/>
        <v>0.69208917087735422</v>
      </c>
      <c r="I185" s="5">
        <v>29.5152</v>
      </c>
      <c r="J185" s="5">
        <v>51.628500000000003</v>
      </c>
      <c r="K185" s="5">
        <f t="shared" si="100"/>
        <v>0.9891285405970589</v>
      </c>
      <c r="L185" s="5">
        <f t="shared" si="101"/>
        <v>1</v>
      </c>
      <c r="M185" s="5">
        <v>29.5152</v>
      </c>
      <c r="N185" s="5">
        <v>40.625399999999999</v>
      </c>
      <c r="O185" s="5">
        <f t="shared" si="82"/>
        <v>0.65703803960678164</v>
      </c>
      <c r="P185" s="5">
        <f t="shared" si="83"/>
        <v>0.6491692313592391</v>
      </c>
      <c r="Q185" s="5">
        <v>29.5152</v>
      </c>
      <c r="R185" s="5">
        <v>33.6629</v>
      </c>
      <c r="S185" s="5">
        <f t="shared" si="84"/>
        <v>0.85046693963641806</v>
      </c>
      <c r="T185" s="5">
        <f t="shared" si="85"/>
        <v>0.50917371522609844</v>
      </c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</row>
    <row r="186" spans="1:44" ht="20" customHeight="1" x14ac:dyDescent="0.15">
      <c r="A186" s="26"/>
      <c r="B186" s="6"/>
      <c r="C186" s="7"/>
      <c r="D186" s="7"/>
      <c r="E186" s="5">
        <v>29.677399999999999</v>
      </c>
      <c r="F186" s="5">
        <v>48.503100000000003</v>
      </c>
      <c r="G186" s="5">
        <f t="shared" si="78"/>
        <v>0.94818700857213145</v>
      </c>
      <c r="H186" s="5">
        <f t="shared" si="79"/>
        <v>0.69624339687643555</v>
      </c>
      <c r="I186" s="5">
        <v>29.677399999999999</v>
      </c>
      <c r="J186" s="5">
        <v>43.078000000000003</v>
      </c>
      <c r="K186" s="5">
        <f t="shared" si="100"/>
        <v>0.99456427029852945</v>
      </c>
      <c r="L186" s="5">
        <f t="shared" si="101"/>
        <v>0.83438410955189479</v>
      </c>
      <c r="M186" s="5">
        <v>29.677399999999999</v>
      </c>
      <c r="N186" s="5">
        <v>35.472000000000001</v>
      </c>
      <c r="O186" s="5">
        <f t="shared" si="82"/>
        <v>0.66064877475423844</v>
      </c>
      <c r="P186" s="5">
        <f t="shared" si="83"/>
        <v>0.56682102760280351</v>
      </c>
      <c r="Q186" s="5">
        <v>29.677399999999999</v>
      </c>
      <c r="R186" s="5">
        <v>32.718800000000002</v>
      </c>
      <c r="S186" s="5">
        <f t="shared" si="84"/>
        <v>0.85514065818174478</v>
      </c>
      <c r="T186" s="5">
        <f t="shared" si="85"/>
        <v>0.49489357582797894</v>
      </c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</row>
    <row r="187" spans="1:44" ht="20" customHeight="1" x14ac:dyDescent="0.15">
      <c r="A187" s="26"/>
      <c r="B187" s="6"/>
      <c r="C187" s="7"/>
      <c r="D187" s="7"/>
      <c r="E187" s="5">
        <v>29.839600000000001</v>
      </c>
      <c r="F187" s="5">
        <v>50.539299999999997</v>
      </c>
      <c r="G187" s="5">
        <f t="shared" si="78"/>
        <v>0.95336926620893259</v>
      </c>
      <c r="H187" s="5">
        <f t="shared" si="79"/>
        <v>0.72547226688102884</v>
      </c>
      <c r="I187" s="5">
        <v>29.839600000000001</v>
      </c>
      <c r="J187" s="5">
        <v>35</v>
      </c>
      <c r="K187" s="5">
        <f t="shared" si="100"/>
        <v>1</v>
      </c>
      <c r="L187" s="5">
        <f t="shared" si="101"/>
        <v>0.67792014100738929</v>
      </c>
      <c r="M187" s="5">
        <v>29.839600000000001</v>
      </c>
      <c r="N187" s="5">
        <v>34.697499999999998</v>
      </c>
      <c r="O187" s="5">
        <f t="shared" si="82"/>
        <v>0.66425950990169547</v>
      </c>
      <c r="P187" s="5">
        <f t="shared" si="83"/>
        <v>0.55444498774380557</v>
      </c>
      <c r="Q187" s="5">
        <v>29.839600000000001</v>
      </c>
      <c r="R187" s="5">
        <v>36.694600000000001</v>
      </c>
      <c r="S187" s="5">
        <f t="shared" si="84"/>
        <v>0.85981437672707151</v>
      </c>
      <c r="T187" s="5">
        <f t="shared" si="85"/>
        <v>0.5550301908253773</v>
      </c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</row>
    <row r="188" spans="1:44" ht="20" customHeight="1" x14ac:dyDescent="0.15">
      <c r="A188" s="26"/>
      <c r="B188" s="6"/>
      <c r="C188" s="7"/>
      <c r="D188" s="7"/>
      <c r="E188" s="5">
        <v>30.001799999999999</v>
      </c>
      <c r="F188" s="5">
        <v>53.956000000000003</v>
      </c>
      <c r="G188" s="5">
        <f t="shared" si="78"/>
        <v>0.95855152384573361</v>
      </c>
      <c r="H188" s="5">
        <f t="shared" si="79"/>
        <v>0.77451768488745987</v>
      </c>
      <c r="I188" s="7"/>
      <c r="J188" s="7"/>
      <c r="K188" s="7"/>
      <c r="L188" s="7"/>
      <c r="M188" s="5">
        <v>30.001799999999999</v>
      </c>
      <c r="N188" s="5">
        <v>34.898600000000002</v>
      </c>
      <c r="O188" s="5">
        <f t="shared" si="82"/>
        <v>0.66787024504915227</v>
      </c>
      <c r="P188" s="5">
        <f t="shared" si="83"/>
        <v>0.55765844367104189</v>
      </c>
      <c r="Q188" s="5">
        <v>30.001799999999999</v>
      </c>
      <c r="R188" s="5">
        <v>34.585099999999997</v>
      </c>
      <c r="S188" s="5">
        <f t="shared" si="84"/>
        <v>0.86448809527239823</v>
      </c>
      <c r="T188" s="5">
        <f t="shared" si="85"/>
        <v>0.5231226025822534</v>
      </c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</row>
    <row r="189" spans="1:44" ht="20" customHeight="1" x14ac:dyDescent="0.15">
      <c r="A189" s="26"/>
      <c r="B189" s="6"/>
      <c r="C189" s="7"/>
      <c r="D189" s="7"/>
      <c r="E189" s="5">
        <v>30.163900000000002</v>
      </c>
      <c r="F189" s="5">
        <v>56.996600000000001</v>
      </c>
      <c r="G189" s="5">
        <f t="shared" si="78"/>
        <v>0.96373058650248733</v>
      </c>
      <c r="H189" s="5">
        <f t="shared" si="79"/>
        <v>0.81816433164905833</v>
      </c>
      <c r="I189" s="7"/>
      <c r="J189" s="7"/>
      <c r="K189" s="7"/>
      <c r="L189" s="7"/>
      <c r="M189" s="5">
        <v>30.163900000000002</v>
      </c>
      <c r="N189" s="5">
        <v>33.82</v>
      </c>
      <c r="O189" s="5">
        <f t="shared" si="82"/>
        <v>0.67147875409602509</v>
      </c>
      <c r="P189" s="5">
        <f t="shared" si="83"/>
        <v>0.54042307040840132</v>
      </c>
      <c r="Q189" s="5">
        <v>30.163900000000002</v>
      </c>
      <c r="R189" s="5">
        <v>33.640300000000003</v>
      </c>
      <c r="S189" s="5">
        <f t="shared" si="84"/>
        <v>0.86915893236362796</v>
      </c>
      <c r="T189" s="5">
        <f t="shared" si="85"/>
        <v>0.50883187521932227</v>
      </c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</row>
    <row r="190" spans="1:44" ht="20" customHeight="1" x14ac:dyDescent="0.15">
      <c r="A190" s="26"/>
      <c r="B190" s="6"/>
      <c r="C190" s="7"/>
      <c r="D190" s="7"/>
      <c r="E190" s="5">
        <v>30.3261</v>
      </c>
      <c r="F190" s="5">
        <v>69.664000000000001</v>
      </c>
      <c r="G190" s="5">
        <f t="shared" si="78"/>
        <v>0.96891284413928835</v>
      </c>
      <c r="H190" s="5">
        <f t="shared" si="79"/>
        <v>1</v>
      </c>
      <c r="I190" s="7"/>
      <c r="J190" s="7"/>
      <c r="K190" s="7"/>
      <c r="L190" s="7"/>
      <c r="M190" s="5">
        <v>30.3261</v>
      </c>
      <c r="N190" s="5">
        <v>43.863300000000002</v>
      </c>
      <c r="O190" s="5">
        <f t="shared" si="82"/>
        <v>0.675089489243482</v>
      </c>
      <c r="P190" s="5">
        <f t="shared" si="83"/>
        <v>0.70090890787240778</v>
      </c>
      <c r="Q190" s="5">
        <v>30.3261</v>
      </c>
      <c r="R190" s="5">
        <v>38.372900000000001</v>
      </c>
      <c r="S190" s="5">
        <f t="shared" si="84"/>
        <v>0.87383265090895468</v>
      </c>
      <c r="T190" s="5">
        <f t="shared" si="85"/>
        <v>0.58041559274452159</v>
      </c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</row>
    <row r="191" spans="1:44" ht="20" customHeight="1" x14ac:dyDescent="0.15">
      <c r="A191" s="26"/>
      <c r="B191" s="6"/>
      <c r="C191" s="7"/>
      <c r="D191" s="7"/>
      <c r="E191" s="5">
        <v>30.488299999999999</v>
      </c>
      <c r="F191" s="5">
        <v>67.879900000000006</v>
      </c>
      <c r="G191" s="5">
        <f t="shared" si="78"/>
        <v>0.97409510177608938</v>
      </c>
      <c r="H191" s="5">
        <f t="shared" si="79"/>
        <v>0.97438992880110253</v>
      </c>
      <c r="I191" s="7"/>
      <c r="J191" s="7"/>
      <c r="K191" s="7"/>
      <c r="L191" s="7"/>
      <c r="M191" s="5">
        <v>30.488299999999999</v>
      </c>
      <c r="N191" s="5">
        <v>45.363399999999999</v>
      </c>
      <c r="O191" s="5">
        <f t="shared" si="82"/>
        <v>0.67870022439093891</v>
      </c>
      <c r="P191" s="5">
        <f t="shared" si="83"/>
        <v>0.72487959527393475</v>
      </c>
      <c r="Q191" s="5">
        <v>30.488299999999999</v>
      </c>
      <c r="R191" s="5">
        <v>42.433300000000003</v>
      </c>
      <c r="S191" s="5">
        <f t="shared" si="84"/>
        <v>0.87850636945428129</v>
      </c>
      <c r="T191" s="5">
        <f t="shared" si="85"/>
        <v>0.64183183891772855</v>
      </c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</row>
    <row r="192" spans="1:44" ht="20" customHeight="1" x14ac:dyDescent="0.15">
      <c r="A192" s="26"/>
      <c r="B192" s="6"/>
      <c r="C192" s="7"/>
      <c r="D192" s="7"/>
      <c r="E192" s="5">
        <v>30.650400000000001</v>
      </c>
      <c r="F192" s="5">
        <v>68.767200000000003</v>
      </c>
      <c r="G192" s="5">
        <f t="shared" si="78"/>
        <v>0.97927416443284321</v>
      </c>
      <c r="H192" s="5">
        <f t="shared" si="79"/>
        <v>0.98712677997243914</v>
      </c>
      <c r="I192" s="7"/>
      <c r="J192" s="7"/>
      <c r="K192" s="7"/>
      <c r="L192" s="7"/>
      <c r="M192" s="5">
        <v>30.650400000000001</v>
      </c>
      <c r="N192" s="5">
        <v>40.575699999999998</v>
      </c>
      <c r="O192" s="5">
        <f t="shared" si="82"/>
        <v>0.68230873343781173</v>
      </c>
      <c r="P192" s="5">
        <f t="shared" si="83"/>
        <v>0.64837505552839059</v>
      </c>
      <c r="Q192" s="5">
        <v>30.650400000000001</v>
      </c>
      <c r="R192" s="5">
        <v>42.205599999999997</v>
      </c>
      <c r="S192" s="5">
        <f t="shared" si="84"/>
        <v>0.88317720654551113</v>
      </c>
      <c r="T192" s="5">
        <f t="shared" si="85"/>
        <v>0.63838772522113718</v>
      </c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</row>
    <row r="193" spans="1:44" ht="20" customHeight="1" x14ac:dyDescent="0.15">
      <c r="A193" s="26"/>
      <c r="B193" s="6"/>
      <c r="C193" s="7"/>
      <c r="D193" s="7"/>
      <c r="E193" s="5">
        <v>30.8126</v>
      </c>
      <c r="F193" s="5">
        <v>63.609099999999998</v>
      </c>
      <c r="G193" s="5">
        <f t="shared" si="78"/>
        <v>0.98445642206964423</v>
      </c>
      <c r="H193" s="5">
        <f t="shared" si="79"/>
        <v>0.91308423288929719</v>
      </c>
      <c r="I193" s="7"/>
      <c r="J193" s="7"/>
      <c r="K193" s="7"/>
      <c r="L193" s="7"/>
      <c r="M193" s="5">
        <v>30.8126</v>
      </c>
      <c r="N193" s="5">
        <v>35.013300000000001</v>
      </c>
      <c r="O193" s="5">
        <f t="shared" si="82"/>
        <v>0.68591946858526853</v>
      </c>
      <c r="P193" s="5">
        <f t="shared" si="83"/>
        <v>0.55949128004525372</v>
      </c>
      <c r="Q193" s="5">
        <v>30.8126</v>
      </c>
      <c r="R193" s="5">
        <v>34.924300000000002</v>
      </c>
      <c r="S193" s="5">
        <f t="shared" si="84"/>
        <v>0.88785092509083774</v>
      </c>
      <c r="T193" s="5">
        <f t="shared" si="85"/>
        <v>0.52825322781670125</v>
      </c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</row>
    <row r="194" spans="1:44" ht="20" customHeight="1" x14ac:dyDescent="0.15">
      <c r="A194" s="26"/>
      <c r="B194" s="6"/>
      <c r="C194" s="7"/>
      <c r="D194" s="7"/>
      <c r="E194" s="5">
        <v>30.974799999999998</v>
      </c>
      <c r="F194" s="5">
        <v>54.927700000000002</v>
      </c>
      <c r="G194" s="5">
        <f t="shared" si="78"/>
        <v>0.98963867970644526</v>
      </c>
      <c r="H194" s="5">
        <f t="shared" si="79"/>
        <v>0.78846606568672484</v>
      </c>
      <c r="I194" s="7"/>
      <c r="J194" s="7"/>
      <c r="K194" s="7"/>
      <c r="L194" s="7"/>
      <c r="M194" s="5">
        <v>30.974799999999998</v>
      </c>
      <c r="N194" s="5">
        <v>31.494599999999998</v>
      </c>
      <c r="O194" s="5">
        <f t="shared" si="82"/>
        <v>0.68953020373272544</v>
      </c>
      <c r="P194" s="5">
        <f t="shared" si="83"/>
        <v>0.50326458998475565</v>
      </c>
      <c r="Q194" s="5">
        <v>30.974799999999998</v>
      </c>
      <c r="R194" s="5">
        <v>41.755800000000001</v>
      </c>
      <c r="S194" s="5">
        <f t="shared" si="84"/>
        <v>0.89252464363616446</v>
      </c>
      <c r="T194" s="5">
        <f t="shared" si="85"/>
        <v>0.63158420154644801</v>
      </c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</row>
    <row r="195" spans="1:44" ht="20" customHeight="1" x14ac:dyDescent="0.15">
      <c r="A195" s="26"/>
      <c r="B195" s="6"/>
      <c r="C195" s="7"/>
      <c r="D195" s="7"/>
      <c r="E195" s="5">
        <v>31.137</v>
      </c>
      <c r="F195" s="5">
        <v>41.072499999999998</v>
      </c>
      <c r="G195" s="5">
        <f t="shared" ref="G195:G258" si="104">E195/31.2991</f>
        <v>0.99482093734324628</v>
      </c>
      <c r="H195" s="5">
        <f t="shared" ref="H195:H258" si="105">F195/69.664</f>
        <v>0.58957998392282951</v>
      </c>
      <c r="I195" s="7"/>
      <c r="J195" s="7"/>
      <c r="K195" s="7"/>
      <c r="L195" s="7"/>
      <c r="M195" s="5">
        <v>31.137</v>
      </c>
      <c r="N195" s="5">
        <v>36.032800000000002</v>
      </c>
      <c r="O195" s="5">
        <f t="shared" ref="O195:O258" si="106">M195/44.9216</f>
        <v>0.69314093888018236</v>
      </c>
      <c r="P195" s="5">
        <f t="shared" ref="P195:P258" si="107">N195/62.5806</f>
        <v>0.57578227118308234</v>
      </c>
      <c r="Q195" s="5">
        <v>31.137</v>
      </c>
      <c r="R195" s="5">
        <v>41.771900000000002</v>
      </c>
      <c r="S195" s="5">
        <f t="shared" ref="S195:S217" si="108">Q195/34.7047</f>
        <v>0.89719836218149118</v>
      </c>
      <c r="T195" s="5">
        <f t="shared" ref="T195:T217" si="109">R195/66.1128</f>
        <v>0.63182772473711601</v>
      </c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</row>
    <row r="196" spans="1:44" ht="20" customHeight="1" x14ac:dyDescent="0.15">
      <c r="A196" s="26"/>
      <c r="B196" s="6"/>
      <c r="C196" s="7"/>
      <c r="D196" s="7"/>
      <c r="E196" s="5">
        <v>31.299099999999999</v>
      </c>
      <c r="F196" s="5">
        <v>19</v>
      </c>
      <c r="G196" s="5">
        <f t="shared" si="104"/>
        <v>1</v>
      </c>
      <c r="H196" s="5">
        <f t="shared" si="105"/>
        <v>0.2727377124483234</v>
      </c>
      <c r="I196" s="7"/>
      <c r="J196" s="7"/>
      <c r="K196" s="7"/>
      <c r="L196" s="7"/>
      <c r="M196" s="5">
        <v>31.299099999999999</v>
      </c>
      <c r="N196" s="5">
        <v>30.4954</v>
      </c>
      <c r="O196" s="5">
        <f t="shared" si="106"/>
        <v>0.69674944792705518</v>
      </c>
      <c r="P196" s="5">
        <f t="shared" si="107"/>
        <v>0.48729798052431589</v>
      </c>
      <c r="Q196" s="5">
        <v>31.299099999999999</v>
      </c>
      <c r="R196" s="5">
        <v>42.710299999999997</v>
      </c>
      <c r="S196" s="5">
        <f t="shared" si="108"/>
        <v>0.90186919927272091</v>
      </c>
      <c r="T196" s="5">
        <f t="shared" si="109"/>
        <v>0.64602164785034066</v>
      </c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</row>
    <row r="197" spans="1:44" ht="20" customHeight="1" x14ac:dyDescent="0.15">
      <c r="A197" s="26"/>
      <c r="B197" s="6"/>
      <c r="C197" s="7"/>
      <c r="D197" s="7"/>
      <c r="E197" s="7"/>
      <c r="F197" s="7"/>
      <c r="G197" s="5">
        <f t="shared" si="104"/>
        <v>0</v>
      </c>
      <c r="H197" s="5">
        <f t="shared" si="105"/>
        <v>0</v>
      </c>
      <c r="I197" s="7"/>
      <c r="J197" s="7"/>
      <c r="K197" s="7"/>
      <c r="L197" s="7"/>
      <c r="M197" s="5">
        <v>31.461300000000001</v>
      </c>
      <c r="N197" s="5">
        <v>32.652099999999997</v>
      </c>
      <c r="O197" s="5">
        <f t="shared" si="106"/>
        <v>0.70036018307451209</v>
      </c>
      <c r="P197" s="5">
        <f t="shared" si="107"/>
        <v>0.52176073735310946</v>
      </c>
      <c r="Q197" s="5">
        <v>31.461300000000001</v>
      </c>
      <c r="R197" s="5">
        <v>38.485999999999997</v>
      </c>
      <c r="S197" s="5">
        <f t="shared" si="108"/>
        <v>0.90654291781804763</v>
      </c>
      <c r="T197" s="5">
        <f t="shared" si="109"/>
        <v>0.5821263053448047</v>
      </c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</row>
    <row r="198" spans="1:44" ht="20" customHeight="1" x14ac:dyDescent="0.15">
      <c r="A198" s="26"/>
      <c r="B198" s="6"/>
      <c r="C198" s="7"/>
      <c r="D198" s="7"/>
      <c r="E198" s="7"/>
      <c r="F198" s="7"/>
      <c r="G198" s="5">
        <f t="shared" si="104"/>
        <v>0</v>
      </c>
      <c r="H198" s="5">
        <f t="shared" si="105"/>
        <v>0</v>
      </c>
      <c r="I198" s="7"/>
      <c r="J198" s="7"/>
      <c r="K198" s="7"/>
      <c r="L198" s="7"/>
      <c r="M198" s="5">
        <v>31.6235</v>
      </c>
      <c r="N198" s="5">
        <v>24.4358</v>
      </c>
      <c r="O198" s="5">
        <f t="shared" si="106"/>
        <v>0.703970918221969</v>
      </c>
      <c r="P198" s="5">
        <f t="shared" si="107"/>
        <v>0.39046925085409856</v>
      </c>
      <c r="Q198" s="5">
        <v>31.6235</v>
      </c>
      <c r="R198" s="5">
        <v>43.1111</v>
      </c>
      <c r="S198" s="5">
        <f t="shared" si="108"/>
        <v>0.91121663636337435</v>
      </c>
      <c r="T198" s="5">
        <f t="shared" si="109"/>
        <v>0.65208401398821414</v>
      </c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</row>
    <row r="199" spans="1:44" ht="20" customHeight="1" x14ac:dyDescent="0.15">
      <c r="A199" s="26"/>
      <c r="B199" s="6"/>
      <c r="C199" s="7"/>
      <c r="D199" s="7"/>
      <c r="E199" s="7"/>
      <c r="F199" s="7"/>
      <c r="G199" s="5">
        <f t="shared" si="104"/>
        <v>0</v>
      </c>
      <c r="H199" s="5">
        <f t="shared" si="105"/>
        <v>0</v>
      </c>
      <c r="I199" s="7"/>
      <c r="J199" s="7"/>
      <c r="K199" s="7"/>
      <c r="L199" s="7"/>
      <c r="M199" s="5">
        <v>31.785599999999999</v>
      </c>
      <c r="N199" s="5">
        <v>29.228999999999999</v>
      </c>
      <c r="O199" s="5">
        <f t="shared" si="106"/>
        <v>0.70757942726884171</v>
      </c>
      <c r="P199" s="5">
        <f t="shared" si="107"/>
        <v>0.46706167726100423</v>
      </c>
      <c r="Q199" s="5">
        <v>31.785599999999999</v>
      </c>
      <c r="R199" s="5">
        <v>47.582900000000002</v>
      </c>
      <c r="S199" s="5">
        <f t="shared" si="108"/>
        <v>0.91588747345460397</v>
      </c>
      <c r="T199" s="5">
        <f t="shared" si="109"/>
        <v>0.71972295833787114</v>
      </c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</row>
    <row r="200" spans="1:44" ht="20" customHeight="1" x14ac:dyDescent="0.15">
      <c r="A200" s="26"/>
      <c r="B200" s="6"/>
      <c r="C200" s="7"/>
      <c r="D200" s="7"/>
      <c r="E200" s="7"/>
      <c r="F200" s="7"/>
      <c r="G200" s="5">
        <f t="shared" si="104"/>
        <v>0</v>
      </c>
      <c r="H200" s="5">
        <f t="shared" si="105"/>
        <v>0</v>
      </c>
      <c r="I200" s="7"/>
      <c r="J200" s="7"/>
      <c r="K200" s="7"/>
      <c r="L200" s="7"/>
      <c r="M200" s="5">
        <v>31.947800000000001</v>
      </c>
      <c r="N200" s="5">
        <v>25.971299999999999</v>
      </c>
      <c r="O200" s="5">
        <f t="shared" si="106"/>
        <v>0.71119016241629862</v>
      </c>
      <c r="P200" s="5">
        <f t="shared" si="107"/>
        <v>0.41500560876693415</v>
      </c>
      <c r="Q200" s="5">
        <v>31.947800000000001</v>
      </c>
      <c r="R200" s="5">
        <v>44.198799999999999</v>
      </c>
      <c r="S200" s="5">
        <f t="shared" si="108"/>
        <v>0.92056119199993081</v>
      </c>
      <c r="T200" s="5">
        <f t="shared" si="109"/>
        <v>0.66853619873912473</v>
      </c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</row>
    <row r="201" spans="1:44" ht="20" customHeight="1" x14ac:dyDescent="0.15">
      <c r="A201" s="26"/>
      <c r="B201" s="6"/>
      <c r="C201" s="7"/>
      <c r="D201" s="7"/>
      <c r="E201" s="7"/>
      <c r="F201" s="7"/>
      <c r="G201" s="5">
        <f t="shared" si="104"/>
        <v>0</v>
      </c>
      <c r="H201" s="5">
        <f t="shared" si="105"/>
        <v>0</v>
      </c>
      <c r="I201" s="7"/>
      <c r="J201" s="7"/>
      <c r="K201" s="7"/>
      <c r="L201" s="7"/>
      <c r="M201" s="5">
        <v>32.11</v>
      </c>
      <c r="N201" s="5">
        <v>24.585599999999999</v>
      </c>
      <c r="O201" s="5">
        <f t="shared" si="106"/>
        <v>0.71480089756375553</v>
      </c>
      <c r="P201" s="5">
        <f t="shared" si="107"/>
        <v>0.39286296392172654</v>
      </c>
      <c r="Q201" s="5">
        <v>32.11</v>
      </c>
      <c r="R201" s="5">
        <v>55.9161</v>
      </c>
      <c r="S201" s="5">
        <f t="shared" si="108"/>
        <v>0.92523491054525753</v>
      </c>
      <c r="T201" s="5">
        <f t="shared" si="109"/>
        <v>0.84576814172142167</v>
      </c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</row>
    <row r="202" spans="1:44" ht="20" customHeight="1" x14ac:dyDescent="0.15">
      <c r="A202" s="26"/>
      <c r="B202" s="6"/>
      <c r="C202" s="7"/>
      <c r="D202" s="7"/>
      <c r="E202" s="7"/>
      <c r="F202" s="7"/>
      <c r="G202" s="5">
        <f t="shared" si="104"/>
        <v>0</v>
      </c>
      <c r="H202" s="5">
        <f t="shared" si="105"/>
        <v>0</v>
      </c>
      <c r="I202" s="7"/>
      <c r="J202" s="7"/>
      <c r="K202" s="7"/>
      <c r="L202" s="7"/>
      <c r="M202" s="5">
        <v>32.272199999999998</v>
      </c>
      <c r="N202" s="5">
        <v>28.627300000000002</v>
      </c>
      <c r="O202" s="5">
        <f t="shared" si="106"/>
        <v>0.71841163271121244</v>
      </c>
      <c r="P202" s="5">
        <f t="shared" si="107"/>
        <v>0.45744687650805527</v>
      </c>
      <c r="Q202" s="5">
        <v>32.272199999999998</v>
      </c>
      <c r="R202" s="5">
        <v>50.466900000000003</v>
      </c>
      <c r="S202" s="5">
        <f t="shared" si="108"/>
        <v>0.92990862909058414</v>
      </c>
      <c r="T202" s="5">
        <f t="shared" si="109"/>
        <v>0.76334537336189068</v>
      </c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</row>
    <row r="203" spans="1:44" ht="20" customHeight="1" x14ac:dyDescent="0.15">
      <c r="A203" s="26"/>
      <c r="B203" s="6"/>
      <c r="C203" s="7"/>
      <c r="D203" s="7"/>
      <c r="E203" s="7"/>
      <c r="F203" s="7"/>
      <c r="G203" s="5">
        <f t="shared" si="104"/>
        <v>0</v>
      </c>
      <c r="H203" s="5">
        <f t="shared" si="105"/>
        <v>0</v>
      </c>
      <c r="I203" s="7"/>
      <c r="J203" s="7"/>
      <c r="K203" s="7"/>
      <c r="L203" s="7"/>
      <c r="M203" s="5">
        <v>32.4343</v>
      </c>
      <c r="N203" s="5">
        <v>33.4617</v>
      </c>
      <c r="O203" s="5">
        <f t="shared" si="106"/>
        <v>0.72202014175808527</v>
      </c>
      <c r="P203" s="5">
        <f t="shared" si="107"/>
        <v>0.53469765390552348</v>
      </c>
      <c r="Q203" s="5">
        <v>32.4343</v>
      </c>
      <c r="R203" s="5">
        <v>47.939900000000002</v>
      </c>
      <c r="S203" s="5">
        <f t="shared" si="108"/>
        <v>0.93457946618181398</v>
      </c>
      <c r="T203" s="5">
        <f t="shared" si="109"/>
        <v>0.7251228203918153</v>
      </c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</row>
    <row r="204" spans="1:44" ht="20" customHeight="1" x14ac:dyDescent="0.15">
      <c r="A204" s="26"/>
      <c r="B204" s="6"/>
      <c r="C204" s="7"/>
      <c r="D204" s="7"/>
      <c r="E204" s="7"/>
      <c r="F204" s="7"/>
      <c r="G204" s="5">
        <f t="shared" si="104"/>
        <v>0</v>
      </c>
      <c r="H204" s="5">
        <f t="shared" si="105"/>
        <v>0</v>
      </c>
      <c r="I204" s="7"/>
      <c r="J204" s="7"/>
      <c r="K204" s="7"/>
      <c r="L204" s="7"/>
      <c r="M204" s="5">
        <v>32.596499999999999</v>
      </c>
      <c r="N204" s="5">
        <v>34.748199999999997</v>
      </c>
      <c r="O204" s="5">
        <f t="shared" si="106"/>
        <v>0.72563087690554207</v>
      </c>
      <c r="P204" s="5">
        <f t="shared" si="107"/>
        <v>0.5552551429676289</v>
      </c>
      <c r="Q204" s="5">
        <v>32.596499999999999</v>
      </c>
      <c r="R204" s="5">
        <v>57.1021</v>
      </c>
      <c r="S204" s="5">
        <f t="shared" si="108"/>
        <v>0.93925318472714059</v>
      </c>
      <c r="T204" s="5">
        <f t="shared" si="109"/>
        <v>0.86370717924516893</v>
      </c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</row>
    <row r="205" spans="1:44" ht="20" customHeight="1" x14ac:dyDescent="0.15">
      <c r="A205" s="26"/>
      <c r="B205" s="6"/>
      <c r="C205" s="7"/>
      <c r="D205" s="7"/>
      <c r="E205" s="7"/>
      <c r="F205" s="7"/>
      <c r="G205" s="5">
        <f t="shared" si="104"/>
        <v>0</v>
      </c>
      <c r="H205" s="5">
        <f t="shared" si="105"/>
        <v>0</v>
      </c>
      <c r="I205" s="7"/>
      <c r="J205" s="7"/>
      <c r="K205" s="7"/>
      <c r="L205" s="7"/>
      <c r="M205" s="5">
        <v>32.758699999999997</v>
      </c>
      <c r="N205" s="5">
        <v>30.758299999999998</v>
      </c>
      <c r="O205" s="5">
        <f t="shared" si="106"/>
        <v>0.72924161205299898</v>
      </c>
      <c r="P205" s="5">
        <f t="shared" si="107"/>
        <v>0.49149896293739592</v>
      </c>
      <c r="Q205" s="5">
        <v>32.758699999999997</v>
      </c>
      <c r="R205" s="5">
        <v>50.002099999999999</v>
      </c>
      <c r="S205" s="5">
        <f t="shared" si="108"/>
        <v>0.94392690327246731</v>
      </c>
      <c r="T205" s="5">
        <f t="shared" si="109"/>
        <v>0.75631496472695159</v>
      </c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</row>
    <row r="206" spans="1:44" ht="20" customHeight="1" x14ac:dyDescent="0.15">
      <c r="A206" s="26"/>
      <c r="B206" s="6"/>
      <c r="C206" s="7"/>
      <c r="D206" s="7"/>
      <c r="E206" s="7"/>
      <c r="F206" s="7"/>
      <c r="G206" s="5">
        <f t="shared" si="104"/>
        <v>0</v>
      </c>
      <c r="H206" s="5">
        <f t="shared" si="105"/>
        <v>0</v>
      </c>
      <c r="I206" s="7"/>
      <c r="J206" s="7"/>
      <c r="K206" s="7"/>
      <c r="L206" s="7"/>
      <c r="M206" s="5">
        <v>32.9208</v>
      </c>
      <c r="N206" s="5">
        <v>36.171700000000001</v>
      </c>
      <c r="O206" s="5">
        <f t="shared" si="106"/>
        <v>0.7328501210998718</v>
      </c>
      <c r="P206" s="5">
        <f t="shared" si="107"/>
        <v>0.57800180886728481</v>
      </c>
      <c r="Q206" s="5">
        <v>32.9208</v>
      </c>
      <c r="R206" s="5">
        <v>50.676000000000002</v>
      </c>
      <c r="S206" s="5">
        <f t="shared" si="108"/>
        <v>0.94859774036369704</v>
      </c>
      <c r="T206" s="5">
        <f t="shared" si="109"/>
        <v>0.76650814970777226</v>
      </c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</row>
    <row r="207" spans="1:44" ht="20" customHeight="1" x14ac:dyDescent="0.15">
      <c r="A207" s="26"/>
      <c r="B207" s="6"/>
      <c r="C207" s="7"/>
      <c r="D207" s="7"/>
      <c r="E207" s="7"/>
      <c r="F207" s="7"/>
      <c r="G207" s="5">
        <f t="shared" si="104"/>
        <v>0</v>
      </c>
      <c r="H207" s="5">
        <f t="shared" si="105"/>
        <v>0</v>
      </c>
      <c r="I207" s="7"/>
      <c r="J207" s="7"/>
      <c r="K207" s="7"/>
      <c r="L207" s="7"/>
      <c r="M207" s="5">
        <v>33.082999999999998</v>
      </c>
      <c r="N207" s="5">
        <v>36.267200000000003</v>
      </c>
      <c r="O207" s="5">
        <f t="shared" si="106"/>
        <v>0.73646085624732871</v>
      </c>
      <c r="P207" s="5">
        <f t="shared" si="107"/>
        <v>0.5795278408963801</v>
      </c>
      <c r="Q207" s="5">
        <v>33.082999999999998</v>
      </c>
      <c r="R207" s="5">
        <v>58.62</v>
      </c>
      <c r="S207" s="5">
        <f t="shared" si="108"/>
        <v>0.95327145890902376</v>
      </c>
      <c r="T207" s="5">
        <f t="shared" si="109"/>
        <v>0.88666642465604251</v>
      </c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</row>
    <row r="208" spans="1:44" ht="20" customHeight="1" x14ac:dyDescent="0.15">
      <c r="A208" s="26"/>
      <c r="B208" s="6"/>
      <c r="C208" s="7"/>
      <c r="D208" s="7"/>
      <c r="E208" s="7"/>
      <c r="F208" s="7"/>
      <c r="G208" s="5">
        <f t="shared" si="104"/>
        <v>0</v>
      </c>
      <c r="H208" s="5">
        <f t="shared" si="105"/>
        <v>0</v>
      </c>
      <c r="I208" s="7"/>
      <c r="J208" s="7"/>
      <c r="K208" s="7"/>
      <c r="L208" s="7"/>
      <c r="M208" s="5">
        <v>33.245199999999997</v>
      </c>
      <c r="N208" s="5">
        <v>31.183399999999999</v>
      </c>
      <c r="O208" s="5">
        <f t="shared" si="106"/>
        <v>0.74007159139478551</v>
      </c>
      <c r="P208" s="5">
        <f t="shared" si="107"/>
        <v>0.49829180289099179</v>
      </c>
      <c r="Q208" s="5">
        <v>33.245199999999997</v>
      </c>
      <c r="R208" s="5">
        <v>50.3401</v>
      </c>
      <c r="S208" s="5">
        <f t="shared" si="108"/>
        <v>0.95794517745435037</v>
      </c>
      <c r="T208" s="5">
        <f t="shared" si="109"/>
        <v>0.76142743916457944</v>
      </c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</row>
    <row r="209" spans="1:44" ht="20" customHeight="1" x14ac:dyDescent="0.15">
      <c r="A209" s="26"/>
      <c r="B209" s="6"/>
      <c r="C209" s="7"/>
      <c r="D209" s="7"/>
      <c r="E209" s="7"/>
      <c r="F209" s="7"/>
      <c r="G209" s="5">
        <f t="shared" si="104"/>
        <v>0</v>
      </c>
      <c r="H209" s="5">
        <f t="shared" si="105"/>
        <v>0</v>
      </c>
      <c r="I209" s="7"/>
      <c r="J209" s="7"/>
      <c r="K209" s="7"/>
      <c r="L209" s="7"/>
      <c r="M209" s="5">
        <v>33.407400000000003</v>
      </c>
      <c r="N209" s="5">
        <v>36.780299999999997</v>
      </c>
      <c r="O209" s="5">
        <f t="shared" si="106"/>
        <v>0.74368232654224253</v>
      </c>
      <c r="P209" s="5">
        <f t="shared" si="107"/>
        <v>0.58772686743175995</v>
      </c>
      <c r="Q209" s="5">
        <v>33.407400000000003</v>
      </c>
      <c r="R209" s="5">
        <v>55.132300000000001</v>
      </c>
      <c r="S209" s="5">
        <f t="shared" si="108"/>
        <v>0.96261889599967732</v>
      </c>
      <c r="T209" s="5">
        <f t="shared" si="109"/>
        <v>0.83391264626517114</v>
      </c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</row>
    <row r="210" spans="1:44" ht="20" customHeight="1" x14ac:dyDescent="0.15">
      <c r="A210" s="26"/>
      <c r="B210" s="6"/>
      <c r="C210" s="7"/>
      <c r="D210" s="7"/>
      <c r="E210" s="7"/>
      <c r="F210" s="7"/>
      <c r="G210" s="5">
        <f t="shared" si="104"/>
        <v>0</v>
      </c>
      <c r="H210" s="5">
        <f t="shared" si="105"/>
        <v>0</v>
      </c>
      <c r="I210" s="7"/>
      <c r="J210" s="7"/>
      <c r="K210" s="7"/>
      <c r="L210" s="7"/>
      <c r="M210" s="5">
        <v>33.569499999999998</v>
      </c>
      <c r="N210" s="5">
        <v>33.508400000000002</v>
      </c>
      <c r="O210" s="5">
        <f t="shared" si="106"/>
        <v>0.74729083558911524</v>
      </c>
      <c r="P210" s="5">
        <f t="shared" si="107"/>
        <v>0.53544389155744754</v>
      </c>
      <c r="Q210" s="5">
        <v>33.569499999999998</v>
      </c>
      <c r="R210" s="5">
        <v>56.262</v>
      </c>
      <c r="S210" s="5">
        <f t="shared" si="108"/>
        <v>0.96728973309090682</v>
      </c>
      <c r="T210" s="5">
        <f t="shared" si="109"/>
        <v>0.85100010890478106</v>
      </c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</row>
    <row r="211" spans="1:44" ht="20" customHeight="1" x14ac:dyDescent="0.15">
      <c r="A211" s="26"/>
      <c r="B211" s="6"/>
      <c r="C211" s="7"/>
      <c r="D211" s="7"/>
      <c r="E211" s="7"/>
      <c r="F211" s="7"/>
      <c r="G211" s="5">
        <f t="shared" si="104"/>
        <v>0</v>
      </c>
      <c r="H211" s="5">
        <f t="shared" si="105"/>
        <v>0</v>
      </c>
      <c r="I211" s="7"/>
      <c r="J211" s="7"/>
      <c r="K211" s="7"/>
      <c r="L211" s="7"/>
      <c r="M211" s="5">
        <v>33.731699999999996</v>
      </c>
      <c r="N211" s="5">
        <v>28.419699999999999</v>
      </c>
      <c r="O211" s="5">
        <f t="shared" si="106"/>
        <v>0.75090157073657215</v>
      </c>
      <c r="P211" s="5">
        <f t="shared" si="107"/>
        <v>0.45412955452648263</v>
      </c>
      <c r="Q211" s="5">
        <v>33.731699999999996</v>
      </c>
      <c r="R211" s="5">
        <v>54.2776</v>
      </c>
      <c r="S211" s="5">
        <f t="shared" si="108"/>
        <v>0.97196345163623354</v>
      </c>
      <c r="T211" s="5">
        <f t="shared" si="109"/>
        <v>0.82098474123014009</v>
      </c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</row>
    <row r="212" spans="1:44" ht="20" customHeight="1" x14ac:dyDescent="0.15">
      <c r="A212" s="26"/>
      <c r="B212" s="6"/>
      <c r="C212" s="7"/>
      <c r="D212" s="7"/>
      <c r="E212" s="7"/>
      <c r="F212" s="7"/>
      <c r="G212" s="5">
        <f t="shared" si="104"/>
        <v>0</v>
      </c>
      <c r="H212" s="5">
        <f t="shared" si="105"/>
        <v>0</v>
      </c>
      <c r="I212" s="7"/>
      <c r="J212" s="7"/>
      <c r="K212" s="7"/>
      <c r="L212" s="7"/>
      <c r="M212" s="5">
        <v>33.893900000000002</v>
      </c>
      <c r="N212" s="5">
        <v>29.448799999999999</v>
      </c>
      <c r="O212" s="5">
        <f t="shared" si="106"/>
        <v>0.75451230588402918</v>
      </c>
      <c r="P212" s="5">
        <f t="shared" si="107"/>
        <v>0.47057394783686957</v>
      </c>
      <c r="Q212" s="5">
        <v>33.893900000000002</v>
      </c>
      <c r="R212" s="5">
        <v>56.252699999999997</v>
      </c>
      <c r="S212" s="5">
        <f t="shared" si="108"/>
        <v>0.97663717018156038</v>
      </c>
      <c r="T212" s="5">
        <f t="shared" si="109"/>
        <v>0.85085944022942617</v>
      </c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</row>
    <row r="213" spans="1:44" ht="20" customHeight="1" x14ac:dyDescent="0.15">
      <c r="A213" s="26"/>
      <c r="B213" s="6"/>
      <c r="C213" s="7"/>
      <c r="D213" s="7"/>
      <c r="E213" s="7"/>
      <c r="F213" s="7"/>
      <c r="G213" s="5">
        <f t="shared" si="104"/>
        <v>0</v>
      </c>
      <c r="H213" s="5">
        <f t="shared" si="105"/>
        <v>0</v>
      </c>
      <c r="I213" s="7"/>
      <c r="J213" s="7"/>
      <c r="K213" s="7"/>
      <c r="L213" s="7"/>
      <c r="M213" s="5">
        <v>34.055999999999997</v>
      </c>
      <c r="N213" s="5">
        <v>35.247799999999998</v>
      </c>
      <c r="O213" s="5">
        <f t="shared" si="106"/>
        <v>0.75812081493090178</v>
      </c>
      <c r="P213" s="5">
        <f t="shared" si="107"/>
        <v>0.56323844769784881</v>
      </c>
      <c r="Q213" s="5">
        <v>34.055999999999997</v>
      </c>
      <c r="R213" s="5">
        <v>52.423900000000003</v>
      </c>
      <c r="S213" s="5">
        <f t="shared" si="108"/>
        <v>0.98130800727278999</v>
      </c>
      <c r="T213" s="5">
        <f t="shared" si="109"/>
        <v>0.79294629784247539</v>
      </c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</row>
    <row r="214" spans="1:44" ht="20" customHeight="1" x14ac:dyDescent="0.15">
      <c r="A214" s="26"/>
      <c r="B214" s="6"/>
      <c r="C214" s="7"/>
      <c r="D214" s="7"/>
      <c r="E214" s="7"/>
      <c r="F214" s="7"/>
      <c r="G214" s="5">
        <f t="shared" si="104"/>
        <v>0</v>
      </c>
      <c r="H214" s="5">
        <f t="shared" si="105"/>
        <v>0</v>
      </c>
      <c r="I214" s="7"/>
      <c r="J214" s="7"/>
      <c r="K214" s="7"/>
      <c r="L214" s="7"/>
      <c r="M214" s="5">
        <v>34.218200000000003</v>
      </c>
      <c r="N214" s="5">
        <v>33.8752</v>
      </c>
      <c r="O214" s="5">
        <f t="shared" si="106"/>
        <v>0.7617315500783588</v>
      </c>
      <c r="P214" s="5">
        <f t="shared" si="107"/>
        <v>0.54130513290061144</v>
      </c>
      <c r="Q214" s="5">
        <v>34.218200000000003</v>
      </c>
      <c r="R214" s="5">
        <v>66.112799999999993</v>
      </c>
      <c r="S214" s="5">
        <f t="shared" si="108"/>
        <v>0.98598172581811683</v>
      </c>
      <c r="T214" s="5">
        <f t="shared" si="109"/>
        <v>1</v>
      </c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</row>
    <row r="215" spans="1:44" ht="20" customHeight="1" x14ac:dyDescent="0.15">
      <c r="A215" s="26"/>
      <c r="B215" s="6"/>
      <c r="C215" s="7"/>
      <c r="D215" s="7"/>
      <c r="E215" s="7"/>
      <c r="F215" s="7"/>
      <c r="G215" s="5">
        <f t="shared" si="104"/>
        <v>0</v>
      </c>
      <c r="H215" s="5">
        <f t="shared" si="105"/>
        <v>0</v>
      </c>
      <c r="I215" s="7"/>
      <c r="J215" s="7"/>
      <c r="K215" s="7"/>
      <c r="L215" s="7"/>
      <c r="M215" s="5">
        <v>34.380400000000002</v>
      </c>
      <c r="N215" s="5">
        <v>30.226900000000001</v>
      </c>
      <c r="O215" s="5">
        <f t="shared" si="106"/>
        <v>0.76534228522581571</v>
      </c>
      <c r="P215" s="5">
        <f t="shared" si="107"/>
        <v>0.4830075135105768</v>
      </c>
      <c r="Q215" s="5">
        <v>34.380400000000002</v>
      </c>
      <c r="R215" s="5">
        <v>59.033499999999997</v>
      </c>
      <c r="S215" s="5">
        <f t="shared" si="108"/>
        <v>0.99065544436344355</v>
      </c>
      <c r="T215" s="5">
        <f t="shared" si="109"/>
        <v>0.89292088672692738</v>
      </c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</row>
    <row r="216" spans="1:44" ht="20" customHeight="1" x14ac:dyDescent="0.15">
      <c r="A216" s="26"/>
      <c r="B216" s="6"/>
      <c r="C216" s="7"/>
      <c r="D216" s="7"/>
      <c r="E216" s="7"/>
      <c r="F216" s="7"/>
      <c r="G216" s="5">
        <f t="shared" si="104"/>
        <v>0</v>
      </c>
      <c r="H216" s="5">
        <f t="shared" si="105"/>
        <v>0</v>
      </c>
      <c r="I216" s="7"/>
      <c r="J216" s="7"/>
      <c r="K216" s="7"/>
      <c r="L216" s="7"/>
      <c r="M216" s="5">
        <v>34.5426</v>
      </c>
      <c r="N216" s="5">
        <v>30.258700000000001</v>
      </c>
      <c r="O216" s="5">
        <f t="shared" si="106"/>
        <v>0.76895302037327262</v>
      </c>
      <c r="P216" s="5">
        <f t="shared" si="107"/>
        <v>0.48351565820717607</v>
      </c>
      <c r="Q216" s="5">
        <v>34.5426</v>
      </c>
      <c r="R216" s="5">
        <v>54.238900000000001</v>
      </c>
      <c r="S216" s="5">
        <f t="shared" si="108"/>
        <v>0.99532916290877016</v>
      </c>
      <c r="T216" s="5">
        <f t="shared" si="109"/>
        <v>0.82039937803269569</v>
      </c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</row>
    <row r="217" spans="1:44" ht="20" customHeight="1" x14ac:dyDescent="0.15">
      <c r="A217" s="26"/>
      <c r="B217" s="6"/>
      <c r="C217" s="7"/>
      <c r="D217" s="7"/>
      <c r="E217" s="7"/>
      <c r="F217" s="7"/>
      <c r="G217" s="5">
        <f t="shared" si="104"/>
        <v>0</v>
      </c>
      <c r="H217" s="5">
        <f t="shared" si="105"/>
        <v>0</v>
      </c>
      <c r="I217" s="7"/>
      <c r="J217" s="7"/>
      <c r="K217" s="7"/>
      <c r="L217" s="7"/>
      <c r="M217" s="5">
        <v>34.704700000000003</v>
      </c>
      <c r="N217" s="5">
        <v>32.724299999999999</v>
      </c>
      <c r="O217" s="5">
        <f t="shared" si="106"/>
        <v>0.77256152942014544</v>
      </c>
      <c r="P217" s="5">
        <f t="shared" si="107"/>
        <v>0.52291444952589139</v>
      </c>
      <c r="Q217" s="5">
        <v>34.704700000000003</v>
      </c>
      <c r="R217" s="5">
        <v>46</v>
      </c>
      <c r="S217" s="5">
        <f t="shared" si="108"/>
        <v>1</v>
      </c>
      <c r="T217" s="5">
        <f t="shared" si="109"/>
        <v>0.69578054476591533</v>
      </c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</row>
    <row r="218" spans="1:44" ht="20" customHeight="1" x14ac:dyDescent="0.15">
      <c r="A218" s="26"/>
      <c r="B218" s="6"/>
      <c r="C218" s="7"/>
      <c r="D218" s="7"/>
      <c r="E218" s="7"/>
      <c r="F218" s="7"/>
      <c r="G218" s="5">
        <f t="shared" si="104"/>
        <v>0</v>
      </c>
      <c r="H218" s="5">
        <f t="shared" si="105"/>
        <v>0</v>
      </c>
      <c r="I218" s="7"/>
      <c r="J218" s="7"/>
      <c r="K218" s="7"/>
      <c r="L218" s="7"/>
      <c r="M218" s="5">
        <v>34.866900000000001</v>
      </c>
      <c r="N218" s="5">
        <v>36.213000000000001</v>
      </c>
      <c r="O218" s="5">
        <f t="shared" si="106"/>
        <v>0.77617226456760224</v>
      </c>
      <c r="P218" s="5">
        <f t="shared" si="107"/>
        <v>0.57866175779714479</v>
      </c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</row>
    <row r="219" spans="1:44" ht="20" customHeight="1" x14ac:dyDescent="0.15">
      <c r="A219" s="26"/>
      <c r="B219" s="6"/>
      <c r="C219" s="7"/>
      <c r="D219" s="7"/>
      <c r="E219" s="7"/>
      <c r="F219" s="7"/>
      <c r="G219" s="5">
        <f t="shared" si="104"/>
        <v>0</v>
      </c>
      <c r="H219" s="5">
        <f t="shared" si="105"/>
        <v>0</v>
      </c>
      <c r="I219" s="7"/>
      <c r="J219" s="7"/>
      <c r="K219" s="7"/>
      <c r="L219" s="7"/>
      <c r="M219" s="5">
        <v>35.0291</v>
      </c>
      <c r="N219" s="5">
        <v>33.535499999999999</v>
      </c>
      <c r="O219" s="5">
        <f t="shared" si="106"/>
        <v>0.77978299971505916</v>
      </c>
      <c r="P219" s="5">
        <f t="shared" si="107"/>
        <v>0.53587693310706519</v>
      </c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</row>
    <row r="220" spans="1:44" ht="20" customHeight="1" x14ac:dyDescent="0.15">
      <c r="A220" s="26"/>
      <c r="B220" s="6"/>
      <c r="C220" s="7"/>
      <c r="D220" s="7"/>
      <c r="E220" s="7"/>
      <c r="F220" s="7"/>
      <c r="G220" s="5">
        <f t="shared" si="104"/>
        <v>0</v>
      </c>
      <c r="H220" s="5">
        <f t="shared" si="105"/>
        <v>0</v>
      </c>
      <c r="I220" s="7"/>
      <c r="J220" s="7"/>
      <c r="K220" s="7"/>
      <c r="L220" s="7"/>
      <c r="M220" s="5">
        <v>35.191200000000002</v>
      </c>
      <c r="N220" s="5">
        <v>32.764400000000002</v>
      </c>
      <c r="O220" s="5">
        <f t="shared" si="106"/>
        <v>0.78339150876193198</v>
      </c>
      <c r="P220" s="5">
        <f t="shared" si="107"/>
        <v>0.52355522318418168</v>
      </c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</row>
    <row r="221" spans="1:44" ht="20" customHeight="1" x14ac:dyDescent="0.15">
      <c r="A221" s="26"/>
      <c r="B221" s="6"/>
      <c r="C221" s="7"/>
      <c r="D221" s="7"/>
      <c r="E221" s="7"/>
      <c r="F221" s="7"/>
      <c r="G221" s="5">
        <f t="shared" si="104"/>
        <v>0</v>
      </c>
      <c r="H221" s="5">
        <f t="shared" si="105"/>
        <v>0</v>
      </c>
      <c r="I221" s="7"/>
      <c r="J221" s="7"/>
      <c r="K221" s="7"/>
      <c r="L221" s="7"/>
      <c r="M221" s="5">
        <v>35.353400000000001</v>
      </c>
      <c r="N221" s="5">
        <v>30.871300000000002</v>
      </c>
      <c r="O221" s="5">
        <f t="shared" si="106"/>
        <v>0.78700224390938889</v>
      </c>
      <c r="P221" s="5">
        <f t="shared" si="107"/>
        <v>0.4933046343435506</v>
      </c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</row>
    <row r="222" spans="1:44" ht="20" customHeight="1" x14ac:dyDescent="0.15">
      <c r="A222" s="26"/>
      <c r="B222" s="6"/>
      <c r="C222" s="7"/>
      <c r="D222" s="7"/>
      <c r="E222" s="7"/>
      <c r="F222" s="7"/>
      <c r="G222" s="5">
        <f t="shared" si="104"/>
        <v>0</v>
      </c>
      <c r="H222" s="5">
        <f t="shared" si="105"/>
        <v>0</v>
      </c>
      <c r="I222" s="7"/>
      <c r="J222" s="7"/>
      <c r="K222" s="7"/>
      <c r="L222" s="7"/>
      <c r="M222" s="5">
        <v>35.515599999999999</v>
      </c>
      <c r="N222" s="5">
        <v>34.302399999999999</v>
      </c>
      <c r="O222" s="5">
        <f t="shared" si="106"/>
        <v>0.79061297905684569</v>
      </c>
      <c r="P222" s="5">
        <f t="shared" si="107"/>
        <v>0.54813152957945432</v>
      </c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</row>
    <row r="223" spans="1:44" ht="20" customHeight="1" x14ac:dyDescent="0.15">
      <c r="A223" s="26"/>
      <c r="B223" s="6"/>
      <c r="C223" s="7"/>
      <c r="D223" s="7"/>
      <c r="E223" s="7"/>
      <c r="F223" s="7"/>
      <c r="G223" s="5">
        <f t="shared" si="104"/>
        <v>0</v>
      </c>
      <c r="H223" s="5">
        <f t="shared" si="105"/>
        <v>0</v>
      </c>
      <c r="I223" s="7"/>
      <c r="J223" s="7"/>
      <c r="K223" s="7"/>
      <c r="L223" s="7"/>
      <c r="M223" s="5">
        <v>35.677799999999998</v>
      </c>
      <c r="N223" s="5">
        <v>33.419199999999996</v>
      </c>
      <c r="O223" s="5">
        <f t="shared" si="106"/>
        <v>0.7942237142043026</v>
      </c>
      <c r="P223" s="5">
        <f t="shared" si="107"/>
        <v>0.53401852970409358</v>
      </c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</row>
    <row r="224" spans="1:44" ht="20" customHeight="1" x14ac:dyDescent="0.15">
      <c r="A224" s="26"/>
      <c r="B224" s="6"/>
      <c r="C224" s="7"/>
      <c r="D224" s="7"/>
      <c r="E224" s="7"/>
      <c r="F224" s="7"/>
      <c r="G224" s="5">
        <f t="shared" si="104"/>
        <v>0</v>
      </c>
      <c r="H224" s="5">
        <f t="shared" si="105"/>
        <v>0</v>
      </c>
      <c r="I224" s="7"/>
      <c r="J224" s="7"/>
      <c r="K224" s="7"/>
      <c r="L224" s="7"/>
      <c r="M224" s="5">
        <v>35.8399</v>
      </c>
      <c r="N224" s="5">
        <v>29.715299999999999</v>
      </c>
      <c r="O224" s="5">
        <f t="shared" si="106"/>
        <v>0.79783222325117542</v>
      </c>
      <c r="P224" s="5">
        <f t="shared" si="107"/>
        <v>0.47483245606465901</v>
      </c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</row>
    <row r="225" spans="1:44" ht="20" customHeight="1" x14ac:dyDescent="0.15">
      <c r="A225" s="26"/>
      <c r="B225" s="6"/>
      <c r="C225" s="7"/>
      <c r="D225" s="7"/>
      <c r="E225" s="7"/>
      <c r="F225" s="7"/>
      <c r="G225" s="5">
        <f t="shared" si="104"/>
        <v>0</v>
      </c>
      <c r="H225" s="5">
        <f t="shared" si="105"/>
        <v>0</v>
      </c>
      <c r="I225" s="7"/>
      <c r="J225" s="7"/>
      <c r="K225" s="7"/>
      <c r="L225" s="7"/>
      <c r="M225" s="5">
        <v>36.002099999999999</v>
      </c>
      <c r="N225" s="5">
        <v>28.284800000000001</v>
      </c>
      <c r="O225" s="5">
        <f t="shared" si="106"/>
        <v>0.80144295839863233</v>
      </c>
      <c r="P225" s="5">
        <f t="shared" si="107"/>
        <v>0.45197393441417949</v>
      </c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</row>
    <row r="226" spans="1:44" ht="20" customHeight="1" x14ac:dyDescent="0.15">
      <c r="A226" s="26"/>
      <c r="B226" s="6"/>
      <c r="C226" s="7"/>
      <c r="D226" s="7"/>
      <c r="E226" s="7"/>
      <c r="F226" s="7"/>
      <c r="G226" s="5">
        <f t="shared" si="104"/>
        <v>0</v>
      </c>
      <c r="H226" s="5">
        <f t="shared" si="105"/>
        <v>0</v>
      </c>
      <c r="I226" s="7"/>
      <c r="J226" s="7"/>
      <c r="K226" s="7"/>
      <c r="L226" s="7"/>
      <c r="M226" s="5">
        <v>36.164299999999997</v>
      </c>
      <c r="N226" s="5">
        <v>26.020600000000002</v>
      </c>
      <c r="O226" s="5">
        <f t="shared" si="106"/>
        <v>0.80505369354608913</v>
      </c>
      <c r="P226" s="5">
        <f t="shared" si="107"/>
        <v>0.4157933928405928</v>
      </c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</row>
    <row r="227" spans="1:44" ht="20" customHeight="1" x14ac:dyDescent="0.15">
      <c r="A227" s="26"/>
      <c r="B227" s="6"/>
      <c r="C227" s="7"/>
      <c r="D227" s="7"/>
      <c r="E227" s="7"/>
      <c r="F227" s="7"/>
      <c r="G227" s="5">
        <f t="shared" si="104"/>
        <v>0</v>
      </c>
      <c r="H227" s="5">
        <f t="shared" si="105"/>
        <v>0</v>
      </c>
      <c r="I227" s="7"/>
      <c r="J227" s="7"/>
      <c r="K227" s="7"/>
      <c r="L227" s="7"/>
      <c r="M227" s="5">
        <v>36.326500000000003</v>
      </c>
      <c r="N227" s="5">
        <v>27.6859</v>
      </c>
      <c r="O227" s="5">
        <f t="shared" si="106"/>
        <v>0.80866442869354616</v>
      </c>
      <c r="P227" s="5">
        <f t="shared" si="107"/>
        <v>0.44240387596156</v>
      </c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</row>
    <row r="228" spans="1:44" ht="20" customHeight="1" x14ac:dyDescent="0.15">
      <c r="A228" s="26"/>
      <c r="B228" s="6"/>
      <c r="C228" s="7"/>
      <c r="D228" s="7"/>
      <c r="E228" s="7"/>
      <c r="F228" s="7"/>
      <c r="G228" s="5">
        <f t="shared" si="104"/>
        <v>0</v>
      </c>
      <c r="H228" s="5">
        <f t="shared" si="105"/>
        <v>0</v>
      </c>
      <c r="I228" s="7"/>
      <c r="J228" s="7"/>
      <c r="K228" s="7"/>
      <c r="L228" s="7"/>
      <c r="M228" s="5">
        <v>36.488599999999998</v>
      </c>
      <c r="N228" s="5">
        <v>29.086300000000001</v>
      </c>
      <c r="O228" s="5">
        <f t="shared" si="106"/>
        <v>0.81227293774041887</v>
      </c>
      <c r="P228" s="5">
        <f t="shared" si="107"/>
        <v>0.46478141788349747</v>
      </c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</row>
    <row r="229" spans="1:44" ht="20" customHeight="1" x14ac:dyDescent="0.15">
      <c r="A229" s="26"/>
      <c r="B229" s="6"/>
      <c r="C229" s="7"/>
      <c r="D229" s="7"/>
      <c r="E229" s="7"/>
      <c r="F229" s="7"/>
      <c r="G229" s="5">
        <f t="shared" si="104"/>
        <v>0</v>
      </c>
      <c r="H229" s="5">
        <f t="shared" si="105"/>
        <v>0</v>
      </c>
      <c r="I229" s="7"/>
      <c r="J229" s="7"/>
      <c r="K229" s="7"/>
      <c r="L229" s="7"/>
      <c r="M229" s="5">
        <v>36.650799999999997</v>
      </c>
      <c r="N229" s="5">
        <v>29.799700000000001</v>
      </c>
      <c r="O229" s="5">
        <f t="shared" si="106"/>
        <v>0.81588367288787578</v>
      </c>
      <c r="P229" s="5">
        <f t="shared" si="107"/>
        <v>0.47618111683173386</v>
      </c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</row>
    <row r="230" spans="1:44" ht="20" customHeight="1" x14ac:dyDescent="0.15">
      <c r="A230" s="26"/>
      <c r="B230" s="6"/>
      <c r="C230" s="7"/>
      <c r="D230" s="7"/>
      <c r="E230" s="7"/>
      <c r="F230" s="7"/>
      <c r="G230" s="5">
        <f t="shared" si="104"/>
        <v>0</v>
      </c>
      <c r="H230" s="5">
        <f t="shared" si="105"/>
        <v>0</v>
      </c>
      <c r="I230" s="7"/>
      <c r="J230" s="7"/>
      <c r="K230" s="7"/>
      <c r="L230" s="7"/>
      <c r="M230" s="5">
        <v>36.813000000000002</v>
      </c>
      <c r="N230" s="5">
        <v>36.001600000000003</v>
      </c>
      <c r="O230" s="5">
        <f t="shared" si="106"/>
        <v>0.8194944080353328</v>
      </c>
      <c r="P230" s="5">
        <f t="shared" si="107"/>
        <v>0.57528371412226798</v>
      </c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</row>
    <row r="231" spans="1:44" ht="20" customHeight="1" x14ac:dyDescent="0.15">
      <c r="A231" s="26"/>
      <c r="B231" s="6"/>
      <c r="C231" s="7"/>
      <c r="D231" s="7"/>
      <c r="E231" s="7"/>
      <c r="F231" s="7"/>
      <c r="G231" s="5">
        <f t="shared" si="104"/>
        <v>0</v>
      </c>
      <c r="H231" s="5">
        <f t="shared" si="105"/>
        <v>0</v>
      </c>
      <c r="I231" s="7"/>
      <c r="J231" s="7"/>
      <c r="K231" s="7"/>
      <c r="L231" s="7"/>
      <c r="M231" s="5">
        <v>36.975099999999998</v>
      </c>
      <c r="N231" s="5">
        <v>38.276699999999998</v>
      </c>
      <c r="O231" s="5">
        <f t="shared" si="106"/>
        <v>0.8231029170822054</v>
      </c>
      <c r="P231" s="5">
        <f t="shared" si="107"/>
        <v>0.61163843107928018</v>
      </c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</row>
    <row r="232" spans="1:44" ht="20" customHeight="1" x14ac:dyDescent="0.15">
      <c r="A232" s="26"/>
      <c r="B232" s="6"/>
      <c r="C232" s="7"/>
      <c r="D232" s="7"/>
      <c r="E232" s="7"/>
      <c r="F232" s="7"/>
      <c r="G232" s="5">
        <f t="shared" si="104"/>
        <v>0</v>
      </c>
      <c r="H232" s="5">
        <f t="shared" si="105"/>
        <v>0</v>
      </c>
      <c r="I232" s="7"/>
      <c r="J232" s="7"/>
      <c r="K232" s="7"/>
      <c r="L232" s="7"/>
      <c r="M232" s="5">
        <v>37.137300000000003</v>
      </c>
      <c r="N232" s="5">
        <v>34.974699999999999</v>
      </c>
      <c r="O232" s="5">
        <f t="shared" si="106"/>
        <v>0.82671365222966242</v>
      </c>
      <c r="P232" s="5">
        <f t="shared" si="107"/>
        <v>0.55887447547642566</v>
      </c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</row>
    <row r="233" spans="1:44" ht="20" customHeight="1" x14ac:dyDescent="0.15">
      <c r="A233" s="26"/>
      <c r="B233" s="6"/>
      <c r="C233" s="7"/>
      <c r="D233" s="7"/>
      <c r="E233" s="7"/>
      <c r="F233" s="7"/>
      <c r="G233" s="5">
        <f t="shared" si="104"/>
        <v>0</v>
      </c>
      <c r="H233" s="5">
        <f t="shared" si="105"/>
        <v>0</v>
      </c>
      <c r="I233" s="7"/>
      <c r="J233" s="7"/>
      <c r="K233" s="7"/>
      <c r="L233" s="7"/>
      <c r="M233" s="5">
        <v>37.299500000000002</v>
      </c>
      <c r="N233" s="5">
        <v>37.673200000000001</v>
      </c>
      <c r="O233" s="5">
        <f t="shared" si="106"/>
        <v>0.83032438737711933</v>
      </c>
      <c r="P233" s="5">
        <f t="shared" si="107"/>
        <v>0.60199486741897656</v>
      </c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</row>
    <row r="234" spans="1:44" ht="20" customHeight="1" x14ac:dyDescent="0.15">
      <c r="A234" s="26"/>
      <c r="B234" s="6"/>
      <c r="C234" s="7"/>
      <c r="D234" s="7"/>
      <c r="E234" s="7"/>
      <c r="F234" s="7"/>
      <c r="G234" s="5">
        <f t="shared" si="104"/>
        <v>0</v>
      </c>
      <c r="H234" s="5">
        <f t="shared" si="105"/>
        <v>0</v>
      </c>
      <c r="I234" s="7"/>
      <c r="J234" s="7"/>
      <c r="K234" s="7"/>
      <c r="L234" s="7"/>
      <c r="M234" s="5">
        <v>37.4617</v>
      </c>
      <c r="N234" s="5">
        <v>39.897399999999998</v>
      </c>
      <c r="O234" s="5">
        <f t="shared" si="106"/>
        <v>0.83393512252457624</v>
      </c>
      <c r="P234" s="5">
        <f t="shared" si="107"/>
        <v>0.63753623327357034</v>
      </c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</row>
    <row r="235" spans="1:44" ht="20" customHeight="1" x14ac:dyDescent="0.15">
      <c r="A235" s="26"/>
      <c r="B235" s="6"/>
      <c r="C235" s="7"/>
      <c r="D235" s="7"/>
      <c r="E235" s="7"/>
      <c r="F235" s="7"/>
      <c r="G235" s="5">
        <f t="shared" si="104"/>
        <v>0</v>
      </c>
      <c r="H235" s="5">
        <f t="shared" si="105"/>
        <v>0</v>
      </c>
      <c r="I235" s="7"/>
      <c r="J235" s="7"/>
      <c r="K235" s="7"/>
      <c r="L235" s="7"/>
      <c r="M235" s="5">
        <v>37.623800000000003</v>
      </c>
      <c r="N235" s="5">
        <v>31.832000000000001</v>
      </c>
      <c r="O235" s="5">
        <f t="shared" si="106"/>
        <v>0.83754363157144907</v>
      </c>
      <c r="P235" s="5">
        <f t="shared" si="107"/>
        <v>0.50865603717445984</v>
      </c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</row>
    <row r="236" spans="1:44" ht="20" customHeight="1" x14ac:dyDescent="0.15">
      <c r="A236" s="26"/>
      <c r="B236" s="6"/>
      <c r="C236" s="7"/>
      <c r="D236" s="7"/>
      <c r="E236" s="7"/>
      <c r="F236" s="7"/>
      <c r="G236" s="5">
        <f t="shared" si="104"/>
        <v>0</v>
      </c>
      <c r="H236" s="5">
        <f t="shared" si="105"/>
        <v>0</v>
      </c>
      <c r="I236" s="7"/>
      <c r="J236" s="7"/>
      <c r="K236" s="7"/>
      <c r="L236" s="7"/>
      <c r="M236" s="5">
        <v>37.786000000000001</v>
      </c>
      <c r="N236" s="5">
        <v>29.7453</v>
      </c>
      <c r="O236" s="5">
        <f t="shared" si="106"/>
        <v>0.84115436671890587</v>
      </c>
      <c r="P236" s="5">
        <f t="shared" si="107"/>
        <v>0.47531183785390363</v>
      </c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</row>
    <row r="237" spans="1:44" ht="20" customHeight="1" x14ac:dyDescent="0.15">
      <c r="A237" s="26"/>
      <c r="B237" s="6"/>
      <c r="C237" s="7"/>
      <c r="D237" s="7"/>
      <c r="E237" s="7"/>
      <c r="F237" s="7"/>
      <c r="G237" s="5">
        <f t="shared" si="104"/>
        <v>0</v>
      </c>
      <c r="H237" s="5">
        <f t="shared" si="105"/>
        <v>0</v>
      </c>
      <c r="I237" s="7"/>
      <c r="J237" s="7"/>
      <c r="K237" s="7"/>
      <c r="L237" s="7"/>
      <c r="M237" s="5">
        <v>37.9482</v>
      </c>
      <c r="N237" s="5">
        <v>31.4084</v>
      </c>
      <c r="O237" s="5">
        <f t="shared" si="106"/>
        <v>0.84476510186636278</v>
      </c>
      <c r="P237" s="5">
        <f t="shared" si="107"/>
        <v>0.50188716631032626</v>
      </c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</row>
    <row r="238" spans="1:44" ht="20" customHeight="1" x14ac:dyDescent="0.15">
      <c r="A238" s="26"/>
      <c r="B238" s="6"/>
      <c r="C238" s="7"/>
      <c r="D238" s="7"/>
      <c r="E238" s="7"/>
      <c r="F238" s="7"/>
      <c r="G238" s="5">
        <f t="shared" si="104"/>
        <v>0</v>
      </c>
      <c r="H238" s="5">
        <f t="shared" si="105"/>
        <v>0</v>
      </c>
      <c r="I238" s="7"/>
      <c r="J238" s="7"/>
      <c r="K238" s="7"/>
      <c r="L238" s="7"/>
      <c r="M238" s="5">
        <v>38.110300000000002</v>
      </c>
      <c r="N238" s="5">
        <v>32.667099999999998</v>
      </c>
      <c r="O238" s="5">
        <f t="shared" si="106"/>
        <v>0.8483736109132356</v>
      </c>
      <c r="P238" s="5">
        <f t="shared" si="107"/>
        <v>0.52200042824773174</v>
      </c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</row>
    <row r="239" spans="1:44" ht="20" customHeight="1" x14ac:dyDescent="0.15">
      <c r="A239" s="26"/>
      <c r="B239" s="6"/>
      <c r="C239" s="7"/>
      <c r="D239" s="7"/>
      <c r="E239" s="7"/>
      <c r="F239" s="7"/>
      <c r="G239" s="5">
        <f t="shared" si="104"/>
        <v>0</v>
      </c>
      <c r="H239" s="5">
        <f t="shared" si="105"/>
        <v>0</v>
      </c>
      <c r="I239" s="7"/>
      <c r="J239" s="7"/>
      <c r="K239" s="7"/>
      <c r="L239" s="7"/>
      <c r="M239" s="5">
        <v>38.272500000000001</v>
      </c>
      <c r="N239" s="5">
        <v>31.845500000000001</v>
      </c>
      <c r="O239" s="5">
        <f t="shared" si="106"/>
        <v>0.85198434606069251</v>
      </c>
      <c r="P239" s="5">
        <f t="shared" si="107"/>
        <v>0.50887175897961989</v>
      </c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</row>
    <row r="240" spans="1:44" ht="20" customHeight="1" x14ac:dyDescent="0.15">
      <c r="A240" s="26"/>
      <c r="B240" s="6"/>
      <c r="C240" s="7"/>
      <c r="D240" s="7"/>
      <c r="E240" s="7"/>
      <c r="F240" s="7"/>
      <c r="G240" s="5">
        <f t="shared" si="104"/>
        <v>0</v>
      </c>
      <c r="H240" s="5">
        <f t="shared" si="105"/>
        <v>0</v>
      </c>
      <c r="I240" s="7"/>
      <c r="J240" s="7"/>
      <c r="K240" s="7"/>
      <c r="L240" s="7"/>
      <c r="M240" s="5">
        <v>38.434699999999999</v>
      </c>
      <c r="N240" s="5">
        <v>28.8383</v>
      </c>
      <c r="O240" s="5">
        <f t="shared" si="106"/>
        <v>0.85559508120814931</v>
      </c>
      <c r="P240" s="5">
        <f t="shared" si="107"/>
        <v>0.46081852842574217</v>
      </c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</row>
    <row r="241" spans="1:44" ht="20" customHeight="1" x14ac:dyDescent="0.15">
      <c r="A241" s="26"/>
      <c r="B241" s="6"/>
      <c r="C241" s="7"/>
      <c r="D241" s="7"/>
      <c r="E241" s="7"/>
      <c r="F241" s="7"/>
      <c r="G241" s="5">
        <f t="shared" si="104"/>
        <v>0</v>
      </c>
      <c r="H241" s="5">
        <f t="shared" si="105"/>
        <v>0</v>
      </c>
      <c r="I241" s="7"/>
      <c r="J241" s="7"/>
      <c r="K241" s="7"/>
      <c r="L241" s="7"/>
      <c r="M241" s="5">
        <v>38.596899999999998</v>
      </c>
      <c r="N241" s="5">
        <v>30.910900000000002</v>
      </c>
      <c r="O241" s="5">
        <f t="shared" si="106"/>
        <v>0.85920581635560622</v>
      </c>
      <c r="P241" s="5">
        <f t="shared" si="107"/>
        <v>0.49393741830535348</v>
      </c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</row>
    <row r="242" spans="1:44" ht="20" customHeight="1" x14ac:dyDescent="0.15">
      <c r="A242" s="26"/>
      <c r="B242" s="6"/>
      <c r="C242" s="7"/>
      <c r="D242" s="7"/>
      <c r="E242" s="7"/>
      <c r="F242" s="7"/>
      <c r="G242" s="5">
        <f t="shared" si="104"/>
        <v>0</v>
      </c>
      <c r="H242" s="5">
        <f t="shared" si="105"/>
        <v>0</v>
      </c>
      <c r="I242" s="7"/>
      <c r="J242" s="7"/>
      <c r="K242" s="7"/>
      <c r="L242" s="7"/>
      <c r="M242" s="5">
        <v>38.759</v>
      </c>
      <c r="N242" s="5">
        <v>34.664700000000003</v>
      </c>
      <c r="O242" s="5">
        <f t="shared" si="106"/>
        <v>0.86281432540247904</v>
      </c>
      <c r="P242" s="5">
        <f t="shared" si="107"/>
        <v>0.55392086365423154</v>
      </c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</row>
    <row r="243" spans="1:44" ht="20" customHeight="1" x14ac:dyDescent="0.15">
      <c r="A243" s="26"/>
      <c r="B243" s="6"/>
      <c r="C243" s="7"/>
      <c r="D243" s="7"/>
      <c r="E243" s="7"/>
      <c r="F243" s="7"/>
      <c r="G243" s="5">
        <f t="shared" si="104"/>
        <v>0</v>
      </c>
      <c r="H243" s="5">
        <f t="shared" si="105"/>
        <v>0</v>
      </c>
      <c r="I243" s="7"/>
      <c r="J243" s="7"/>
      <c r="K243" s="7"/>
      <c r="L243" s="7"/>
      <c r="M243" s="5">
        <v>38.921199999999999</v>
      </c>
      <c r="N243" s="5">
        <v>39.381700000000002</v>
      </c>
      <c r="O243" s="5">
        <f t="shared" si="106"/>
        <v>0.86642506054993595</v>
      </c>
      <c r="P243" s="5">
        <f t="shared" si="107"/>
        <v>0.62929566031645601</v>
      </c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</row>
    <row r="244" spans="1:44" ht="20" customHeight="1" x14ac:dyDescent="0.15">
      <c r="A244" s="26"/>
      <c r="B244" s="6"/>
      <c r="C244" s="7"/>
      <c r="D244" s="7"/>
      <c r="E244" s="7"/>
      <c r="F244" s="7"/>
      <c r="G244" s="5">
        <f t="shared" si="104"/>
        <v>0</v>
      </c>
      <c r="H244" s="5">
        <f t="shared" si="105"/>
        <v>0</v>
      </c>
      <c r="I244" s="7"/>
      <c r="J244" s="7"/>
      <c r="K244" s="7"/>
      <c r="L244" s="7"/>
      <c r="M244" s="5">
        <v>39.083399999999997</v>
      </c>
      <c r="N244" s="5">
        <v>34.922699999999999</v>
      </c>
      <c r="O244" s="5">
        <f t="shared" si="106"/>
        <v>0.87003579569739276</v>
      </c>
      <c r="P244" s="5">
        <f t="shared" si="107"/>
        <v>0.55804354704173498</v>
      </c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</row>
    <row r="245" spans="1:44" ht="20" customHeight="1" x14ac:dyDescent="0.15">
      <c r="A245" s="26"/>
      <c r="B245" s="6"/>
      <c r="C245" s="7"/>
      <c r="D245" s="7"/>
      <c r="E245" s="7"/>
      <c r="F245" s="7"/>
      <c r="G245" s="5">
        <f t="shared" si="104"/>
        <v>0</v>
      </c>
      <c r="H245" s="5">
        <f t="shared" si="105"/>
        <v>0</v>
      </c>
      <c r="I245" s="7"/>
      <c r="J245" s="7"/>
      <c r="K245" s="7"/>
      <c r="L245" s="7"/>
      <c r="M245" s="5">
        <v>39.2455</v>
      </c>
      <c r="N245" s="5">
        <v>30.839200000000002</v>
      </c>
      <c r="O245" s="5">
        <f t="shared" si="106"/>
        <v>0.87364430474426558</v>
      </c>
      <c r="P245" s="5">
        <f t="shared" si="107"/>
        <v>0.49279169582905891</v>
      </c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</row>
    <row r="246" spans="1:44" ht="20" customHeight="1" x14ac:dyDescent="0.15">
      <c r="A246" s="26"/>
      <c r="B246" s="6"/>
      <c r="C246" s="7"/>
      <c r="D246" s="7"/>
      <c r="E246" s="7"/>
      <c r="F246" s="7"/>
      <c r="G246" s="5">
        <f t="shared" si="104"/>
        <v>0</v>
      </c>
      <c r="H246" s="5">
        <f t="shared" si="105"/>
        <v>0</v>
      </c>
      <c r="I246" s="7"/>
      <c r="J246" s="7"/>
      <c r="K246" s="7"/>
      <c r="L246" s="7"/>
      <c r="M246" s="5">
        <v>39.407699999999998</v>
      </c>
      <c r="N246" s="5">
        <v>39.135399999999997</v>
      </c>
      <c r="O246" s="5">
        <f t="shared" si="106"/>
        <v>0.87725503989172249</v>
      </c>
      <c r="P246" s="5">
        <f t="shared" si="107"/>
        <v>0.62535993582675775</v>
      </c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</row>
    <row r="247" spans="1:44" ht="20" customHeight="1" x14ac:dyDescent="0.15">
      <c r="A247" s="26"/>
      <c r="B247" s="6"/>
      <c r="C247" s="7"/>
      <c r="D247" s="7"/>
      <c r="E247" s="7"/>
      <c r="F247" s="7"/>
      <c r="G247" s="5">
        <f t="shared" si="104"/>
        <v>0</v>
      </c>
      <c r="H247" s="5">
        <f t="shared" si="105"/>
        <v>0</v>
      </c>
      <c r="I247" s="7"/>
      <c r="J247" s="7"/>
      <c r="K247" s="7"/>
      <c r="L247" s="7"/>
      <c r="M247" s="5">
        <v>39.569899999999997</v>
      </c>
      <c r="N247" s="5">
        <v>42.341900000000003</v>
      </c>
      <c r="O247" s="5">
        <f t="shared" si="106"/>
        <v>0.88086577503917929</v>
      </c>
      <c r="P247" s="5">
        <f t="shared" si="107"/>
        <v>0.6765978594005172</v>
      </c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</row>
    <row r="248" spans="1:44" ht="20" customHeight="1" x14ac:dyDescent="0.15">
      <c r="A248" s="26"/>
      <c r="B248" s="6"/>
      <c r="C248" s="7"/>
      <c r="D248" s="7"/>
      <c r="E248" s="7"/>
      <c r="F248" s="7"/>
      <c r="G248" s="5">
        <f t="shared" si="104"/>
        <v>0</v>
      </c>
      <c r="H248" s="5">
        <f t="shared" si="105"/>
        <v>0</v>
      </c>
      <c r="I248" s="7"/>
      <c r="J248" s="7"/>
      <c r="K248" s="7"/>
      <c r="L248" s="7"/>
      <c r="M248" s="5">
        <v>39.732100000000003</v>
      </c>
      <c r="N248" s="5">
        <v>33.279800000000002</v>
      </c>
      <c r="O248" s="5">
        <f t="shared" si="106"/>
        <v>0.88447651018663642</v>
      </c>
      <c r="P248" s="5">
        <f t="shared" si="107"/>
        <v>0.53179100232340382</v>
      </c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</row>
    <row r="249" spans="1:44" ht="20" customHeight="1" x14ac:dyDescent="0.15">
      <c r="A249" s="26"/>
      <c r="B249" s="6"/>
      <c r="C249" s="7"/>
      <c r="D249" s="7"/>
      <c r="E249" s="7"/>
      <c r="F249" s="7"/>
      <c r="G249" s="5">
        <f t="shared" si="104"/>
        <v>0</v>
      </c>
      <c r="H249" s="5">
        <f t="shared" si="105"/>
        <v>0</v>
      </c>
      <c r="I249" s="7"/>
      <c r="J249" s="7"/>
      <c r="K249" s="7"/>
      <c r="L249" s="7"/>
      <c r="M249" s="5">
        <v>39.894199999999998</v>
      </c>
      <c r="N249" s="5">
        <v>35.0715</v>
      </c>
      <c r="O249" s="5">
        <f t="shared" si="106"/>
        <v>0.88808501923350902</v>
      </c>
      <c r="P249" s="5">
        <f t="shared" si="107"/>
        <v>0.56042128071638819</v>
      </c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</row>
    <row r="250" spans="1:44" ht="20" customHeight="1" x14ac:dyDescent="0.15">
      <c r="A250" s="26"/>
      <c r="B250" s="6"/>
      <c r="C250" s="7"/>
      <c r="D250" s="7"/>
      <c r="E250" s="7"/>
      <c r="F250" s="7"/>
      <c r="G250" s="5">
        <f t="shared" si="104"/>
        <v>0</v>
      </c>
      <c r="H250" s="5">
        <f t="shared" si="105"/>
        <v>0</v>
      </c>
      <c r="I250" s="7"/>
      <c r="J250" s="7"/>
      <c r="K250" s="7"/>
      <c r="L250" s="7"/>
      <c r="M250" s="5">
        <v>40.056399999999996</v>
      </c>
      <c r="N250" s="5">
        <v>39.334600000000002</v>
      </c>
      <c r="O250" s="5">
        <f t="shared" si="106"/>
        <v>0.89169575438096593</v>
      </c>
      <c r="P250" s="5">
        <f t="shared" si="107"/>
        <v>0.62854303090734198</v>
      </c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</row>
    <row r="251" spans="1:44" ht="20" customHeight="1" x14ac:dyDescent="0.15">
      <c r="A251" s="26"/>
      <c r="B251" s="6"/>
      <c r="C251" s="7"/>
      <c r="D251" s="7"/>
      <c r="E251" s="7"/>
      <c r="F251" s="7"/>
      <c r="G251" s="5">
        <f t="shared" si="104"/>
        <v>0</v>
      </c>
      <c r="H251" s="5">
        <f t="shared" si="105"/>
        <v>0</v>
      </c>
      <c r="I251" s="7"/>
      <c r="J251" s="7"/>
      <c r="K251" s="7"/>
      <c r="L251" s="7"/>
      <c r="M251" s="5">
        <v>40.218600000000002</v>
      </c>
      <c r="N251" s="5">
        <v>42.3247</v>
      </c>
      <c r="O251" s="5">
        <f t="shared" si="106"/>
        <v>0.89530648952842296</v>
      </c>
      <c r="P251" s="5">
        <f t="shared" si="107"/>
        <v>0.67632301384135018</v>
      </c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</row>
    <row r="252" spans="1:44" ht="20" customHeight="1" x14ac:dyDescent="0.15">
      <c r="A252" s="26"/>
      <c r="B252" s="6"/>
      <c r="C252" s="7"/>
      <c r="D252" s="7"/>
      <c r="E252" s="7"/>
      <c r="F252" s="7"/>
      <c r="G252" s="5">
        <f t="shared" si="104"/>
        <v>0</v>
      </c>
      <c r="H252" s="5">
        <f t="shared" si="105"/>
        <v>0</v>
      </c>
      <c r="I252" s="7"/>
      <c r="J252" s="7"/>
      <c r="K252" s="7"/>
      <c r="L252" s="7"/>
      <c r="M252" s="5">
        <v>40.380699999999997</v>
      </c>
      <c r="N252" s="5">
        <v>41.707099999999997</v>
      </c>
      <c r="O252" s="5">
        <f t="shared" si="106"/>
        <v>0.89891499857529555</v>
      </c>
      <c r="P252" s="5">
        <f t="shared" si="107"/>
        <v>0.66645414074010156</v>
      </c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</row>
    <row r="253" spans="1:44" ht="20" customHeight="1" x14ac:dyDescent="0.15">
      <c r="A253" s="26"/>
      <c r="B253" s="6"/>
      <c r="C253" s="7"/>
      <c r="D253" s="7"/>
      <c r="E253" s="7"/>
      <c r="F253" s="7"/>
      <c r="G253" s="5">
        <f t="shared" si="104"/>
        <v>0</v>
      </c>
      <c r="H253" s="5">
        <f t="shared" si="105"/>
        <v>0</v>
      </c>
      <c r="I253" s="7"/>
      <c r="J253" s="7"/>
      <c r="K253" s="7"/>
      <c r="L253" s="7"/>
      <c r="M253" s="5">
        <v>40.542900000000003</v>
      </c>
      <c r="N253" s="5">
        <v>44.368299999999998</v>
      </c>
      <c r="O253" s="5">
        <f t="shared" si="106"/>
        <v>0.90252573372275269</v>
      </c>
      <c r="P253" s="5">
        <f t="shared" si="107"/>
        <v>0.70897850132469165</v>
      </c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</row>
    <row r="254" spans="1:44" ht="20" customHeight="1" x14ac:dyDescent="0.15">
      <c r="A254" s="26"/>
      <c r="B254" s="6"/>
      <c r="C254" s="7"/>
      <c r="D254" s="7"/>
      <c r="E254" s="7"/>
      <c r="F254" s="7"/>
      <c r="G254" s="5">
        <f t="shared" si="104"/>
        <v>0</v>
      </c>
      <c r="H254" s="5">
        <f t="shared" si="105"/>
        <v>0</v>
      </c>
      <c r="I254" s="7"/>
      <c r="J254" s="7"/>
      <c r="K254" s="7"/>
      <c r="L254" s="7"/>
      <c r="M254" s="5">
        <v>40.705100000000002</v>
      </c>
      <c r="N254" s="5">
        <v>35.674900000000001</v>
      </c>
      <c r="O254" s="5">
        <f t="shared" si="106"/>
        <v>0.90613646887020949</v>
      </c>
      <c r="P254" s="5">
        <f t="shared" si="107"/>
        <v>0.57006324643739437</v>
      </c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</row>
    <row r="255" spans="1:44" ht="20" customHeight="1" x14ac:dyDescent="0.15">
      <c r="A255" s="26"/>
      <c r="B255" s="6"/>
      <c r="C255" s="7"/>
      <c r="D255" s="7"/>
      <c r="E255" s="7"/>
      <c r="F255" s="7"/>
      <c r="G255" s="5">
        <f t="shared" si="104"/>
        <v>0</v>
      </c>
      <c r="H255" s="5">
        <f t="shared" si="105"/>
        <v>0</v>
      </c>
      <c r="I255" s="7"/>
      <c r="J255" s="7"/>
      <c r="K255" s="7"/>
      <c r="L255" s="7"/>
      <c r="M255" s="5">
        <v>40.8673</v>
      </c>
      <c r="N255" s="5">
        <v>38.410400000000003</v>
      </c>
      <c r="O255" s="5">
        <f t="shared" si="106"/>
        <v>0.9097472040176664</v>
      </c>
      <c r="P255" s="5">
        <f t="shared" si="107"/>
        <v>0.61377487592001367</v>
      </c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</row>
    <row r="256" spans="1:44" ht="20" customHeight="1" x14ac:dyDescent="0.15">
      <c r="A256" s="26"/>
      <c r="B256" s="6"/>
      <c r="C256" s="7"/>
      <c r="D256" s="7"/>
      <c r="E256" s="7"/>
      <c r="F256" s="7"/>
      <c r="G256" s="5">
        <f t="shared" si="104"/>
        <v>0</v>
      </c>
      <c r="H256" s="5">
        <f t="shared" si="105"/>
        <v>0</v>
      </c>
      <c r="I256" s="7"/>
      <c r="J256" s="7"/>
      <c r="K256" s="7"/>
      <c r="L256" s="7"/>
      <c r="M256" s="5">
        <v>41.029400000000003</v>
      </c>
      <c r="N256" s="5">
        <v>39.245800000000003</v>
      </c>
      <c r="O256" s="5">
        <f t="shared" si="106"/>
        <v>0.91335571306453922</v>
      </c>
      <c r="P256" s="5">
        <f t="shared" si="107"/>
        <v>0.627124060811178</v>
      </c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</row>
    <row r="257" spans="1:44" ht="20" customHeight="1" x14ac:dyDescent="0.15">
      <c r="A257" s="26"/>
      <c r="B257" s="6"/>
      <c r="C257" s="7"/>
      <c r="D257" s="7"/>
      <c r="E257" s="7"/>
      <c r="F257" s="7"/>
      <c r="G257" s="5">
        <f t="shared" si="104"/>
        <v>0</v>
      </c>
      <c r="H257" s="5">
        <f t="shared" si="105"/>
        <v>0</v>
      </c>
      <c r="I257" s="7"/>
      <c r="J257" s="7"/>
      <c r="K257" s="7"/>
      <c r="L257" s="7"/>
      <c r="M257" s="5">
        <v>41.191600000000001</v>
      </c>
      <c r="N257" s="5">
        <v>39.887599999999999</v>
      </c>
      <c r="O257" s="5">
        <f t="shared" si="106"/>
        <v>0.91696644821199602</v>
      </c>
      <c r="P257" s="5">
        <f t="shared" si="107"/>
        <v>0.63737963522241714</v>
      </c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</row>
    <row r="258" spans="1:44" ht="20" customHeight="1" x14ac:dyDescent="0.15">
      <c r="A258" s="26"/>
      <c r="B258" s="6"/>
      <c r="C258" s="7"/>
      <c r="D258" s="7"/>
      <c r="E258" s="7"/>
      <c r="F258" s="7"/>
      <c r="G258" s="5">
        <f t="shared" si="104"/>
        <v>0</v>
      </c>
      <c r="H258" s="5">
        <f t="shared" si="105"/>
        <v>0</v>
      </c>
      <c r="I258" s="7"/>
      <c r="J258" s="7"/>
      <c r="K258" s="7"/>
      <c r="L258" s="7"/>
      <c r="M258" s="5">
        <v>41.3538</v>
      </c>
      <c r="N258" s="5">
        <v>43.095100000000002</v>
      </c>
      <c r="O258" s="5">
        <f t="shared" si="106"/>
        <v>0.92057718335945293</v>
      </c>
      <c r="P258" s="5">
        <f t="shared" si="107"/>
        <v>0.6886335381891513</v>
      </c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</row>
    <row r="259" spans="1:44" ht="20" customHeight="1" x14ac:dyDescent="0.15">
      <c r="A259" s="26"/>
      <c r="B259" s="6"/>
      <c r="C259" s="7"/>
      <c r="D259" s="7"/>
      <c r="E259" s="7"/>
      <c r="F259" s="7"/>
      <c r="G259" s="5">
        <f t="shared" ref="G259:G280" si="110">E259/31.2991</f>
        <v>0</v>
      </c>
      <c r="H259" s="5">
        <f t="shared" ref="H259:H280" si="111">F259/69.664</f>
        <v>0</v>
      </c>
      <c r="I259" s="7"/>
      <c r="J259" s="7"/>
      <c r="K259" s="7"/>
      <c r="L259" s="7"/>
      <c r="M259" s="5">
        <v>41.515900000000002</v>
      </c>
      <c r="N259" s="5">
        <v>40.8917</v>
      </c>
      <c r="O259" s="5">
        <f t="shared" ref="O259:O280" si="112">M259/44.9216</f>
        <v>0.92418569240632575</v>
      </c>
      <c r="P259" s="5">
        <f t="shared" ref="P259:P280" si="113">N259/62.5806</f>
        <v>0.65342454370843361</v>
      </c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</row>
    <row r="260" spans="1:44" ht="20" customHeight="1" x14ac:dyDescent="0.15">
      <c r="A260" s="26"/>
      <c r="B260" s="6"/>
      <c r="C260" s="7"/>
      <c r="D260" s="7"/>
      <c r="E260" s="7"/>
      <c r="F260" s="7"/>
      <c r="G260" s="5">
        <f t="shared" si="110"/>
        <v>0</v>
      </c>
      <c r="H260" s="5">
        <f t="shared" si="111"/>
        <v>0</v>
      </c>
      <c r="I260" s="7"/>
      <c r="J260" s="7"/>
      <c r="K260" s="7"/>
      <c r="L260" s="7"/>
      <c r="M260" s="5">
        <v>41.678100000000001</v>
      </c>
      <c r="N260" s="5">
        <v>42.705399999999997</v>
      </c>
      <c r="O260" s="5">
        <f t="shared" si="112"/>
        <v>0.92779642755378267</v>
      </c>
      <c r="P260" s="5">
        <f t="shared" si="113"/>
        <v>0.682406368746864</v>
      </c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</row>
    <row r="261" spans="1:44" ht="20" customHeight="1" x14ac:dyDescent="0.15">
      <c r="A261" s="26"/>
      <c r="B261" s="6"/>
      <c r="C261" s="7"/>
      <c r="D261" s="7"/>
      <c r="E261" s="7"/>
      <c r="F261" s="7"/>
      <c r="G261" s="5">
        <f t="shared" si="110"/>
        <v>0</v>
      </c>
      <c r="H261" s="5">
        <f t="shared" si="111"/>
        <v>0</v>
      </c>
      <c r="I261" s="7"/>
      <c r="J261" s="7"/>
      <c r="K261" s="7"/>
      <c r="L261" s="7"/>
      <c r="M261" s="5">
        <v>41.840299999999999</v>
      </c>
      <c r="N261" s="5">
        <v>41.905200000000001</v>
      </c>
      <c r="O261" s="5">
        <f t="shared" si="112"/>
        <v>0.93140716270123947</v>
      </c>
      <c r="P261" s="5">
        <f t="shared" si="113"/>
        <v>0.66961965848841343</v>
      </c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</row>
    <row r="262" spans="1:44" ht="20" customHeight="1" x14ac:dyDescent="0.15">
      <c r="A262" s="26"/>
      <c r="B262" s="6"/>
      <c r="C262" s="7"/>
      <c r="D262" s="7"/>
      <c r="E262" s="7"/>
      <c r="F262" s="7"/>
      <c r="G262" s="5">
        <f t="shared" si="110"/>
        <v>0</v>
      </c>
      <c r="H262" s="5">
        <f t="shared" si="111"/>
        <v>0</v>
      </c>
      <c r="I262" s="7"/>
      <c r="J262" s="7"/>
      <c r="K262" s="7"/>
      <c r="L262" s="7"/>
      <c r="M262" s="5">
        <v>42.002499999999998</v>
      </c>
      <c r="N262" s="5">
        <v>47.212899999999998</v>
      </c>
      <c r="O262" s="5">
        <f t="shared" si="112"/>
        <v>0.93501789784869638</v>
      </c>
      <c r="P262" s="5">
        <f t="shared" si="113"/>
        <v>0.75443348258086373</v>
      </c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</row>
    <row r="263" spans="1:44" ht="20" customHeight="1" x14ac:dyDescent="0.15">
      <c r="A263" s="26"/>
      <c r="B263" s="6"/>
      <c r="C263" s="7"/>
      <c r="D263" s="7"/>
      <c r="E263" s="7"/>
      <c r="F263" s="7"/>
      <c r="G263" s="5">
        <f t="shared" si="110"/>
        <v>0</v>
      </c>
      <c r="H263" s="5">
        <f t="shared" si="111"/>
        <v>0</v>
      </c>
      <c r="I263" s="7"/>
      <c r="J263" s="7"/>
      <c r="K263" s="7"/>
      <c r="L263" s="7"/>
      <c r="M263" s="5">
        <v>42.1646</v>
      </c>
      <c r="N263" s="5">
        <v>44.076099999999997</v>
      </c>
      <c r="O263" s="5">
        <f t="shared" si="112"/>
        <v>0.9386264068955692</v>
      </c>
      <c r="P263" s="5">
        <f t="shared" si="113"/>
        <v>0.70430932269744939</v>
      </c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</row>
    <row r="264" spans="1:44" ht="20" customHeight="1" x14ac:dyDescent="0.15">
      <c r="A264" s="26"/>
      <c r="B264" s="6"/>
      <c r="C264" s="7"/>
      <c r="D264" s="7"/>
      <c r="E264" s="7"/>
      <c r="F264" s="7"/>
      <c r="G264" s="5">
        <f t="shared" si="110"/>
        <v>0</v>
      </c>
      <c r="H264" s="5">
        <f t="shared" si="111"/>
        <v>0</v>
      </c>
      <c r="I264" s="7"/>
      <c r="J264" s="7"/>
      <c r="K264" s="7"/>
      <c r="L264" s="7"/>
      <c r="M264" s="5">
        <v>42.326799999999999</v>
      </c>
      <c r="N264" s="5">
        <v>48.529200000000003</v>
      </c>
      <c r="O264" s="5">
        <f t="shared" si="112"/>
        <v>0.94223714204302611</v>
      </c>
      <c r="P264" s="5">
        <f t="shared" si="113"/>
        <v>0.77546715755361895</v>
      </c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</row>
    <row r="265" spans="1:44" ht="20" customHeight="1" x14ac:dyDescent="0.15">
      <c r="A265" s="26"/>
      <c r="B265" s="6"/>
      <c r="C265" s="7"/>
      <c r="D265" s="7"/>
      <c r="E265" s="7"/>
      <c r="F265" s="7"/>
      <c r="G265" s="5">
        <f t="shared" si="110"/>
        <v>0</v>
      </c>
      <c r="H265" s="5">
        <f t="shared" si="111"/>
        <v>0</v>
      </c>
      <c r="I265" s="7"/>
      <c r="J265" s="7"/>
      <c r="K265" s="7"/>
      <c r="L265" s="7"/>
      <c r="M265" s="5">
        <v>42.488999999999997</v>
      </c>
      <c r="N265" s="5">
        <v>43.239699999999999</v>
      </c>
      <c r="O265" s="5">
        <f t="shared" si="112"/>
        <v>0.94584787719048291</v>
      </c>
      <c r="P265" s="5">
        <f t="shared" si="113"/>
        <v>0.69094415841331025</v>
      </c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</row>
    <row r="266" spans="1:44" ht="20" customHeight="1" x14ac:dyDescent="0.15">
      <c r="A266" s="26"/>
      <c r="B266" s="6"/>
      <c r="C266" s="7"/>
      <c r="D266" s="7"/>
      <c r="E266" s="7"/>
      <c r="F266" s="7"/>
      <c r="G266" s="5">
        <f t="shared" si="110"/>
        <v>0</v>
      </c>
      <c r="H266" s="5">
        <f t="shared" si="111"/>
        <v>0</v>
      </c>
      <c r="I266" s="7"/>
      <c r="J266" s="7"/>
      <c r="K266" s="7"/>
      <c r="L266" s="7"/>
      <c r="M266" s="5">
        <v>42.6511</v>
      </c>
      <c r="N266" s="5">
        <v>51.9514</v>
      </c>
      <c r="O266" s="5">
        <f t="shared" si="112"/>
        <v>0.94945638623735573</v>
      </c>
      <c r="P266" s="5">
        <f t="shared" si="113"/>
        <v>0.8301518361920468</v>
      </c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</row>
    <row r="267" spans="1:44" ht="20" customHeight="1" x14ac:dyDescent="0.15">
      <c r="A267" s="26"/>
      <c r="B267" s="6"/>
      <c r="C267" s="7"/>
      <c r="D267" s="7"/>
      <c r="E267" s="7"/>
      <c r="F267" s="7"/>
      <c r="G267" s="5">
        <f t="shared" si="110"/>
        <v>0</v>
      </c>
      <c r="H267" s="5">
        <f t="shared" si="111"/>
        <v>0</v>
      </c>
      <c r="I267" s="7"/>
      <c r="J267" s="7"/>
      <c r="K267" s="7"/>
      <c r="L267" s="7"/>
      <c r="M267" s="5">
        <v>42.813299999999998</v>
      </c>
      <c r="N267" s="5">
        <v>49.333399999999997</v>
      </c>
      <c r="O267" s="5">
        <f t="shared" si="112"/>
        <v>0.95306712138481264</v>
      </c>
      <c r="P267" s="5">
        <f t="shared" si="113"/>
        <v>0.78831778538396879</v>
      </c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</row>
    <row r="268" spans="1:44" ht="20" customHeight="1" x14ac:dyDescent="0.15">
      <c r="A268" s="26"/>
      <c r="B268" s="6"/>
      <c r="C268" s="7"/>
      <c r="D268" s="7"/>
      <c r="E268" s="7"/>
      <c r="F268" s="7"/>
      <c r="G268" s="5">
        <f t="shared" si="110"/>
        <v>0</v>
      </c>
      <c r="H268" s="5">
        <f t="shared" si="111"/>
        <v>0</v>
      </c>
      <c r="I268" s="7"/>
      <c r="J268" s="7"/>
      <c r="K268" s="7"/>
      <c r="L268" s="7"/>
      <c r="M268" s="5">
        <v>42.975499999999997</v>
      </c>
      <c r="N268" s="5">
        <v>54.602800000000002</v>
      </c>
      <c r="O268" s="5">
        <f t="shared" si="112"/>
        <v>0.95667785653226955</v>
      </c>
      <c r="P268" s="5">
        <f t="shared" si="113"/>
        <v>0.87251959872548368</v>
      </c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</row>
    <row r="269" spans="1:44" ht="20" customHeight="1" x14ac:dyDescent="0.15">
      <c r="A269" s="26"/>
      <c r="B269" s="6"/>
      <c r="C269" s="7"/>
      <c r="D269" s="7"/>
      <c r="E269" s="7"/>
      <c r="F269" s="7"/>
      <c r="G269" s="5">
        <f t="shared" si="110"/>
        <v>0</v>
      </c>
      <c r="H269" s="5">
        <f t="shared" si="111"/>
        <v>0</v>
      </c>
      <c r="I269" s="7"/>
      <c r="J269" s="7"/>
      <c r="K269" s="7"/>
      <c r="L269" s="7"/>
      <c r="M269" s="5">
        <v>43.137700000000002</v>
      </c>
      <c r="N269" s="5">
        <v>50.716700000000003</v>
      </c>
      <c r="O269" s="5">
        <f t="shared" si="112"/>
        <v>0.96028859167972658</v>
      </c>
      <c r="P269" s="5">
        <f t="shared" si="113"/>
        <v>0.81042207968603697</v>
      </c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</row>
    <row r="270" spans="1:44" ht="20" customHeight="1" x14ac:dyDescent="0.15">
      <c r="A270" s="26"/>
      <c r="B270" s="6"/>
      <c r="C270" s="7"/>
      <c r="D270" s="7"/>
      <c r="E270" s="7"/>
      <c r="F270" s="7"/>
      <c r="G270" s="5">
        <f t="shared" si="110"/>
        <v>0</v>
      </c>
      <c r="H270" s="5">
        <f t="shared" si="111"/>
        <v>0</v>
      </c>
      <c r="I270" s="7"/>
      <c r="J270" s="7"/>
      <c r="K270" s="7"/>
      <c r="L270" s="7"/>
      <c r="M270" s="5">
        <v>43.299799999999998</v>
      </c>
      <c r="N270" s="5">
        <v>47.994500000000002</v>
      </c>
      <c r="O270" s="5">
        <f t="shared" si="112"/>
        <v>0.96389710072659918</v>
      </c>
      <c r="P270" s="5">
        <f t="shared" si="113"/>
        <v>0.76692297612998284</v>
      </c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</row>
    <row r="271" spans="1:44" ht="20" customHeight="1" x14ac:dyDescent="0.15">
      <c r="A271" s="26"/>
      <c r="B271" s="6"/>
      <c r="C271" s="7"/>
      <c r="D271" s="7"/>
      <c r="E271" s="7"/>
      <c r="F271" s="7"/>
      <c r="G271" s="5">
        <f t="shared" si="110"/>
        <v>0</v>
      </c>
      <c r="H271" s="5">
        <f t="shared" si="111"/>
        <v>0</v>
      </c>
      <c r="I271" s="7"/>
      <c r="J271" s="7"/>
      <c r="K271" s="7"/>
      <c r="L271" s="7"/>
      <c r="M271" s="5">
        <v>43.462000000000003</v>
      </c>
      <c r="N271" s="5">
        <v>50.0672</v>
      </c>
      <c r="O271" s="5">
        <f t="shared" si="112"/>
        <v>0.9675078358740562</v>
      </c>
      <c r="P271" s="5">
        <f t="shared" si="113"/>
        <v>0.80004346394889159</v>
      </c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</row>
    <row r="272" spans="1:44" ht="20" customHeight="1" x14ac:dyDescent="0.15">
      <c r="A272" s="26"/>
      <c r="B272" s="6"/>
      <c r="C272" s="7"/>
      <c r="D272" s="7"/>
      <c r="E272" s="7"/>
      <c r="F272" s="7"/>
      <c r="G272" s="5">
        <f t="shared" si="110"/>
        <v>0</v>
      </c>
      <c r="H272" s="5">
        <f t="shared" si="111"/>
        <v>0</v>
      </c>
      <c r="I272" s="7"/>
      <c r="J272" s="7"/>
      <c r="K272" s="7"/>
      <c r="L272" s="7"/>
      <c r="M272" s="5">
        <v>43.624200000000002</v>
      </c>
      <c r="N272" s="5">
        <v>50.2455</v>
      </c>
      <c r="O272" s="5">
        <f t="shared" si="112"/>
        <v>0.97111857102151311</v>
      </c>
      <c r="P272" s="5">
        <f t="shared" si="113"/>
        <v>0.80289258971630184</v>
      </c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</row>
    <row r="273" spans="1:44" ht="20" customHeight="1" x14ac:dyDescent="0.15">
      <c r="A273" s="26"/>
      <c r="B273" s="6"/>
      <c r="C273" s="7"/>
      <c r="D273" s="7"/>
      <c r="E273" s="7"/>
      <c r="F273" s="7"/>
      <c r="G273" s="5">
        <f t="shared" si="110"/>
        <v>0</v>
      </c>
      <c r="H273" s="5">
        <f t="shared" si="111"/>
        <v>0</v>
      </c>
      <c r="I273" s="7"/>
      <c r="J273" s="7"/>
      <c r="K273" s="7"/>
      <c r="L273" s="7"/>
      <c r="M273" s="5">
        <v>43.7864</v>
      </c>
      <c r="N273" s="5">
        <v>43.188299999999998</v>
      </c>
      <c r="O273" s="5">
        <f t="shared" si="112"/>
        <v>0.97472930616897002</v>
      </c>
      <c r="P273" s="5">
        <f t="shared" si="113"/>
        <v>0.69012281761440442</v>
      </c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</row>
    <row r="274" spans="1:44" ht="20" customHeight="1" x14ac:dyDescent="0.15">
      <c r="A274" s="26"/>
      <c r="B274" s="6"/>
      <c r="C274" s="7"/>
      <c r="D274" s="7"/>
      <c r="E274" s="7"/>
      <c r="F274" s="7"/>
      <c r="G274" s="5">
        <f t="shared" si="110"/>
        <v>0</v>
      </c>
      <c r="H274" s="5">
        <f t="shared" si="111"/>
        <v>0</v>
      </c>
      <c r="I274" s="7"/>
      <c r="J274" s="7"/>
      <c r="K274" s="7"/>
      <c r="L274" s="7"/>
      <c r="M274" s="5">
        <v>43.948500000000003</v>
      </c>
      <c r="N274" s="5">
        <v>43.967100000000002</v>
      </c>
      <c r="O274" s="5">
        <f t="shared" si="112"/>
        <v>0.97833781521584284</v>
      </c>
      <c r="P274" s="5">
        <f t="shared" si="113"/>
        <v>0.70256756886319405</v>
      </c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</row>
    <row r="275" spans="1:44" ht="20" customHeight="1" x14ac:dyDescent="0.15">
      <c r="A275" s="26"/>
      <c r="B275" s="6"/>
      <c r="C275" s="7"/>
      <c r="D275" s="7"/>
      <c r="E275" s="7"/>
      <c r="F275" s="7"/>
      <c r="G275" s="5">
        <f t="shared" si="110"/>
        <v>0</v>
      </c>
      <c r="H275" s="5">
        <f t="shared" si="111"/>
        <v>0</v>
      </c>
      <c r="I275" s="7"/>
      <c r="J275" s="7"/>
      <c r="K275" s="7"/>
      <c r="L275" s="7"/>
      <c r="M275" s="5">
        <v>44.110700000000001</v>
      </c>
      <c r="N275" s="5">
        <v>54.602600000000002</v>
      </c>
      <c r="O275" s="5">
        <f t="shared" si="112"/>
        <v>0.98194855036329964</v>
      </c>
      <c r="P275" s="5">
        <f t="shared" si="113"/>
        <v>0.87251640284688869</v>
      </c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</row>
    <row r="276" spans="1:44" ht="20" customHeight="1" x14ac:dyDescent="0.15">
      <c r="A276" s="26"/>
      <c r="B276" s="6"/>
      <c r="C276" s="7"/>
      <c r="D276" s="7"/>
      <c r="E276" s="7"/>
      <c r="F276" s="7"/>
      <c r="G276" s="5">
        <f t="shared" si="110"/>
        <v>0</v>
      </c>
      <c r="H276" s="5">
        <f t="shared" si="111"/>
        <v>0</v>
      </c>
      <c r="I276" s="7"/>
      <c r="J276" s="7"/>
      <c r="K276" s="7"/>
      <c r="L276" s="7"/>
      <c r="M276" s="5">
        <v>44.2729</v>
      </c>
      <c r="N276" s="5">
        <v>62.580599999999997</v>
      </c>
      <c r="O276" s="5">
        <f t="shared" si="112"/>
        <v>0.98555928551075656</v>
      </c>
      <c r="P276" s="5">
        <f t="shared" si="113"/>
        <v>1</v>
      </c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</row>
    <row r="277" spans="1:44" ht="20" customHeight="1" x14ac:dyDescent="0.15">
      <c r="A277" s="26"/>
      <c r="B277" s="6"/>
      <c r="C277" s="7"/>
      <c r="D277" s="7"/>
      <c r="E277" s="7"/>
      <c r="F277" s="7"/>
      <c r="G277" s="5">
        <f t="shared" si="110"/>
        <v>0</v>
      </c>
      <c r="H277" s="5">
        <f t="shared" si="111"/>
        <v>0</v>
      </c>
      <c r="I277" s="7"/>
      <c r="J277" s="7"/>
      <c r="K277" s="7"/>
      <c r="L277" s="7"/>
      <c r="M277" s="5">
        <v>44.435000000000002</v>
      </c>
      <c r="N277" s="5">
        <v>58.1646</v>
      </c>
      <c r="O277" s="5">
        <f t="shared" si="112"/>
        <v>0.98916779455762938</v>
      </c>
      <c r="P277" s="5">
        <f t="shared" si="113"/>
        <v>0.92943500062319639</v>
      </c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</row>
    <row r="278" spans="1:44" ht="20" customHeight="1" x14ac:dyDescent="0.15">
      <c r="A278" s="26"/>
      <c r="B278" s="6"/>
      <c r="C278" s="7"/>
      <c r="D278" s="7"/>
      <c r="E278" s="7"/>
      <c r="F278" s="7"/>
      <c r="G278" s="5">
        <f t="shared" si="110"/>
        <v>0</v>
      </c>
      <c r="H278" s="5">
        <f t="shared" si="111"/>
        <v>0</v>
      </c>
      <c r="I278" s="7"/>
      <c r="J278" s="7"/>
      <c r="K278" s="7"/>
      <c r="L278" s="7"/>
      <c r="M278" s="5">
        <v>44.597200000000001</v>
      </c>
      <c r="N278" s="5">
        <v>61.206800000000001</v>
      </c>
      <c r="O278" s="5">
        <f t="shared" si="112"/>
        <v>0.99277852970508629</v>
      </c>
      <c r="P278" s="5">
        <f t="shared" si="113"/>
        <v>0.97804750993119283</v>
      </c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</row>
    <row r="279" spans="1:44" ht="20" customHeight="1" x14ac:dyDescent="0.15">
      <c r="A279" s="26"/>
      <c r="B279" s="6"/>
      <c r="C279" s="7"/>
      <c r="D279" s="7"/>
      <c r="E279" s="7"/>
      <c r="F279" s="7"/>
      <c r="G279" s="5">
        <f t="shared" si="110"/>
        <v>0</v>
      </c>
      <c r="H279" s="5">
        <f t="shared" si="111"/>
        <v>0</v>
      </c>
      <c r="I279" s="7"/>
      <c r="J279" s="7"/>
      <c r="K279" s="7"/>
      <c r="L279" s="7"/>
      <c r="M279" s="5">
        <v>44.759399999999999</v>
      </c>
      <c r="N279" s="5">
        <v>62.462800000000001</v>
      </c>
      <c r="O279" s="5">
        <f t="shared" si="112"/>
        <v>0.99638926485254309</v>
      </c>
      <c r="P279" s="5">
        <f t="shared" si="113"/>
        <v>0.99811762750756627</v>
      </c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</row>
    <row r="280" spans="1:44" ht="20" customHeight="1" x14ac:dyDescent="0.15">
      <c r="A280" s="26"/>
      <c r="B280" s="6"/>
      <c r="C280" s="7"/>
      <c r="D280" s="7"/>
      <c r="E280" s="7"/>
      <c r="F280" s="7"/>
      <c r="G280" s="5">
        <f t="shared" si="110"/>
        <v>0</v>
      </c>
      <c r="H280" s="5">
        <f t="shared" si="111"/>
        <v>0</v>
      </c>
      <c r="I280" s="7"/>
      <c r="J280" s="7"/>
      <c r="K280" s="7"/>
      <c r="L280" s="7"/>
      <c r="M280" s="5">
        <v>44.921599999999998</v>
      </c>
      <c r="N280" s="5">
        <v>37</v>
      </c>
      <c r="O280" s="5">
        <f t="shared" si="112"/>
        <v>1</v>
      </c>
      <c r="P280" s="5">
        <f t="shared" si="113"/>
        <v>0.59123754006832796</v>
      </c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</row>
    <row r="281" spans="1:44" ht="20" customHeight="1" x14ac:dyDescent="0.15">
      <c r="A281" s="38"/>
    </row>
  </sheetData>
  <mergeCells count="5">
    <mergeCell ref="A1:H1"/>
    <mergeCell ref="I1:T1"/>
    <mergeCell ref="U1:AB1"/>
    <mergeCell ref="AC1:AJ1"/>
    <mergeCell ref="AK1:AR1"/>
  </mergeCells>
  <pageMargins left="1" right="1" top="1" bottom="1" header="0.25" footer="0.25"/>
  <pageSetup orientation="portrait"/>
  <headerFooter>
    <oddFooter>&amp;C&amp;"Helvetica Neue,Regular"&amp;12&amp;K000000&amp;P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Z202"/>
  <sheetViews>
    <sheetView showGridLines="0" workbookViewId="0">
      <pane xSplit="1" ySplit="2" topLeftCell="AV3" activePane="bottomRight" state="frozen"/>
      <selection pane="topRight"/>
      <selection pane="bottomLeft"/>
      <selection pane="bottomRight" activeCell="BC23" sqref="BC23"/>
    </sheetView>
  </sheetViews>
  <sheetFormatPr baseColWidth="10" defaultColWidth="16.33203125" defaultRowHeight="20" customHeight="1" x14ac:dyDescent="0.15"/>
  <cols>
    <col min="1" max="53" width="16.33203125" style="14" customWidth="1"/>
    <col min="54" max="16384" width="16.33203125" style="14"/>
  </cols>
  <sheetData>
    <row r="1" spans="1:52" ht="27.75" customHeight="1" thickBot="1" x14ac:dyDescent="0.2">
      <c r="A1" s="35">
        <v>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7"/>
      <c r="M1" s="35">
        <v>2</v>
      </c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5">
        <v>3</v>
      </c>
      <c r="AD1" s="36"/>
      <c r="AE1" s="36"/>
      <c r="AF1" s="36"/>
      <c r="AG1" s="36"/>
      <c r="AH1" s="36"/>
      <c r="AI1" s="36"/>
      <c r="AJ1" s="37"/>
      <c r="AK1" s="35">
        <v>4</v>
      </c>
      <c r="AL1" s="36"/>
      <c r="AM1" s="36"/>
      <c r="AN1" s="36"/>
      <c r="AO1" s="36"/>
      <c r="AP1" s="36"/>
      <c r="AQ1" s="36"/>
      <c r="AR1" s="37"/>
      <c r="AS1" s="35">
        <v>5</v>
      </c>
      <c r="AT1" s="36"/>
      <c r="AU1" s="36"/>
      <c r="AV1" s="36"/>
      <c r="AW1" s="36"/>
      <c r="AX1" s="36"/>
      <c r="AY1" s="36"/>
      <c r="AZ1" s="37"/>
    </row>
    <row r="2" spans="1:52" ht="20.25" customHeight="1" x14ac:dyDescent="0.15">
      <c r="A2" s="30" t="s">
        <v>1</v>
      </c>
      <c r="B2" s="30" t="s">
        <v>0</v>
      </c>
      <c r="C2" s="31"/>
      <c r="D2" s="31"/>
      <c r="E2" s="30" t="s">
        <v>1</v>
      </c>
      <c r="F2" s="30" t="s">
        <v>0</v>
      </c>
      <c r="G2" s="31"/>
      <c r="H2" s="31"/>
      <c r="I2" s="30" t="s">
        <v>1</v>
      </c>
      <c r="J2" s="30" t="s">
        <v>0</v>
      </c>
      <c r="K2" s="31"/>
      <c r="L2" s="31"/>
      <c r="M2" s="30" t="s">
        <v>1</v>
      </c>
      <c r="N2" s="30" t="s">
        <v>0</v>
      </c>
      <c r="O2" s="31"/>
      <c r="P2" s="31"/>
      <c r="Q2" s="30" t="s">
        <v>1</v>
      </c>
      <c r="R2" s="30" t="s">
        <v>0</v>
      </c>
      <c r="S2" s="31"/>
      <c r="T2" s="31"/>
      <c r="U2" s="30" t="s">
        <v>1</v>
      </c>
      <c r="V2" s="30" t="s">
        <v>0</v>
      </c>
      <c r="W2" s="31"/>
      <c r="X2" s="31"/>
      <c r="Y2" s="30" t="s">
        <v>1</v>
      </c>
      <c r="Z2" s="30" t="s">
        <v>0</v>
      </c>
      <c r="AA2" s="31"/>
      <c r="AB2" s="31"/>
      <c r="AC2" s="30" t="s">
        <v>1</v>
      </c>
      <c r="AD2" s="30" t="s">
        <v>0</v>
      </c>
      <c r="AE2" s="31"/>
      <c r="AF2" s="31"/>
      <c r="AG2" s="30" t="s">
        <v>1</v>
      </c>
      <c r="AH2" s="30" t="s">
        <v>0</v>
      </c>
      <c r="AI2" s="31"/>
      <c r="AJ2" s="31"/>
      <c r="AK2" s="30" t="s">
        <v>1</v>
      </c>
      <c r="AL2" s="30" t="s">
        <v>0</v>
      </c>
      <c r="AM2" s="31"/>
      <c r="AN2" s="31"/>
      <c r="AO2" s="30" t="s">
        <v>1</v>
      </c>
      <c r="AP2" s="30" t="s">
        <v>0</v>
      </c>
      <c r="AQ2" s="31"/>
      <c r="AR2" s="31"/>
      <c r="AS2" s="30" t="s">
        <v>1</v>
      </c>
      <c r="AT2" s="30" t="s">
        <v>0</v>
      </c>
      <c r="AU2" s="31"/>
      <c r="AV2" s="31"/>
      <c r="AW2" s="30" t="s">
        <v>1</v>
      </c>
      <c r="AX2" s="30" t="s">
        <v>0</v>
      </c>
      <c r="AY2" s="31"/>
      <c r="AZ2" s="31"/>
    </row>
    <row r="3" spans="1:52" ht="20.25" customHeight="1" x14ac:dyDescent="0.15">
      <c r="A3" s="24">
        <v>0</v>
      </c>
      <c r="B3" s="2">
        <v>10</v>
      </c>
      <c r="C3" s="3">
        <f t="shared" ref="C3:C34" si="0">$A3/22.7286</f>
        <v>0</v>
      </c>
      <c r="D3" s="3">
        <f t="shared" ref="D3:D34" si="1">B3/26.0073</f>
        <v>0.3845074267609479</v>
      </c>
      <c r="E3" s="3">
        <v>0</v>
      </c>
      <c r="F3" s="3">
        <v>16</v>
      </c>
      <c r="G3" s="3">
        <f t="shared" ref="G3:G34" si="2">E3/28.5222</f>
        <v>0</v>
      </c>
      <c r="H3" s="3">
        <f t="shared" ref="H3:H34" si="3">F3/30.5916</f>
        <v>0.52301939094391925</v>
      </c>
      <c r="I3" s="3">
        <v>0</v>
      </c>
      <c r="J3" s="3">
        <v>9</v>
      </c>
      <c r="K3" s="3">
        <f t="shared" ref="K3:K34" si="4">I3/29.5621</f>
        <v>0</v>
      </c>
      <c r="L3" s="3">
        <f t="shared" ref="L3:L34" si="5">J3/25.2177</f>
        <v>0.3568921828715545</v>
      </c>
      <c r="M3" s="3">
        <v>0</v>
      </c>
      <c r="N3" s="3">
        <v>36</v>
      </c>
      <c r="O3" s="3">
        <f t="shared" ref="O3:O34" si="6">M3/28.6283</f>
        <v>0</v>
      </c>
      <c r="P3" s="3">
        <f t="shared" ref="P3:P34" si="7">N3/51.8618</f>
        <v>0.69415253616341888</v>
      </c>
      <c r="Q3" s="3">
        <v>0</v>
      </c>
      <c r="R3" s="3">
        <v>31</v>
      </c>
      <c r="S3" s="3">
        <f t="shared" ref="S3:S34" si="8">Q3/25.1072</f>
        <v>0</v>
      </c>
      <c r="T3" s="3">
        <f t="shared" ref="T3:T34" si="9">R3/62</f>
        <v>0.5</v>
      </c>
      <c r="U3" s="3">
        <v>0</v>
      </c>
      <c r="V3" s="3">
        <v>36</v>
      </c>
      <c r="W3" s="3">
        <f t="shared" ref="W3:W34" si="10">U3/28.6283</f>
        <v>0</v>
      </c>
      <c r="X3" s="3">
        <f t="shared" ref="X3:X34" si="11">V3/52.104</f>
        <v>0.69092584062643947</v>
      </c>
      <c r="Y3" s="3">
        <v>0</v>
      </c>
      <c r="Z3" s="3">
        <v>13</v>
      </c>
      <c r="AA3" s="3">
        <f t="shared" ref="AA3:AA34" si="12">Y3/24.1886</f>
        <v>0</v>
      </c>
      <c r="AB3" s="3">
        <f t="shared" ref="AB3:AB34" si="13">Z3/39</f>
        <v>0.33333333333333331</v>
      </c>
      <c r="AC3" s="3">
        <v>0</v>
      </c>
      <c r="AD3" s="3">
        <v>27</v>
      </c>
      <c r="AE3" s="3">
        <f t="shared" ref="AE3:AE34" si="14">AC3/25.2988</f>
        <v>0</v>
      </c>
      <c r="AF3" s="3">
        <f t="shared" ref="AF3:AF34" si="15">AD3/68.7633</f>
        <v>0.39265131254608199</v>
      </c>
      <c r="AG3" s="3">
        <v>0</v>
      </c>
      <c r="AH3" s="3">
        <v>51</v>
      </c>
      <c r="AI3" s="3">
        <f t="shared" ref="AI3:AI34" si="16">AG3/24.6501</f>
        <v>0</v>
      </c>
      <c r="AJ3" s="3">
        <f t="shared" ref="AJ3:AJ34" si="17">AH3/79.187</f>
        <v>0.64404510841425988</v>
      </c>
      <c r="AK3" s="3">
        <v>0</v>
      </c>
      <c r="AL3" s="3">
        <v>21</v>
      </c>
      <c r="AM3" s="3">
        <f t="shared" ref="AM3:AM34" si="18">AK3/18.2853</f>
        <v>0</v>
      </c>
      <c r="AN3" s="3">
        <f t="shared" ref="AN3:AN34" si="19">AL3/50.6665</f>
        <v>0.41447504761528819</v>
      </c>
      <c r="AO3" s="3">
        <v>0</v>
      </c>
      <c r="AP3" s="3">
        <v>14</v>
      </c>
      <c r="AQ3" s="3">
        <f t="shared" ref="AQ3:AQ34" si="20">AO3/19.0735</f>
        <v>0</v>
      </c>
      <c r="AR3" s="3">
        <f t="shared" ref="AR3:AR34" si="21">AP3/43.6646</f>
        <v>0.32062586168200324</v>
      </c>
      <c r="AS3" s="3">
        <v>0</v>
      </c>
      <c r="AT3" s="3">
        <v>36</v>
      </c>
      <c r="AU3" s="3">
        <f t="shared" ref="AU3:AU34" si="22">AS3/29.7639</f>
        <v>0</v>
      </c>
      <c r="AV3" s="3">
        <f t="shared" ref="AV3:AV34" si="23">AT3/86.9417</f>
        <v>0.41407057833007638</v>
      </c>
      <c r="AW3" s="3">
        <v>0</v>
      </c>
      <c r="AX3" s="3">
        <v>36</v>
      </c>
      <c r="AY3" s="3">
        <f t="shared" ref="AY3:AY34" si="24">AW3/22.9238</f>
        <v>0</v>
      </c>
      <c r="AZ3" s="3">
        <f t="shared" ref="AZ3:AZ34" si="25">AX3/70.0916</f>
        <v>0.51361361418486662</v>
      </c>
    </row>
    <row r="4" spans="1:52" ht="20" customHeight="1" x14ac:dyDescent="0.15">
      <c r="A4" s="25">
        <v>0.14860000000000001</v>
      </c>
      <c r="B4" s="4">
        <v>10.9544</v>
      </c>
      <c r="C4" s="5">
        <f t="shared" si="0"/>
        <v>6.5380181797383037E-3</v>
      </c>
      <c r="D4" s="5">
        <f t="shared" si="1"/>
        <v>0.42120481557101275</v>
      </c>
      <c r="E4" s="5">
        <v>0.14860000000000001</v>
      </c>
      <c r="F4" s="5">
        <v>15.4682</v>
      </c>
      <c r="G4" s="5">
        <f t="shared" si="2"/>
        <v>5.2099767900091855E-3</v>
      </c>
      <c r="H4" s="5">
        <f t="shared" si="3"/>
        <v>0.50563553393742067</v>
      </c>
      <c r="I4" s="5">
        <v>0.14860000000000001</v>
      </c>
      <c r="J4" s="5">
        <v>7.6304999999999996</v>
      </c>
      <c r="K4" s="5">
        <f t="shared" si="4"/>
        <v>5.0267064924345703E-3</v>
      </c>
      <c r="L4" s="5">
        <f t="shared" si="5"/>
        <v>0.30258508904459958</v>
      </c>
      <c r="M4" s="5">
        <v>0.15310000000000001</v>
      </c>
      <c r="N4" s="5">
        <v>39.800899999999999</v>
      </c>
      <c r="O4" s="5">
        <f t="shared" si="6"/>
        <v>5.3478550944345291E-3</v>
      </c>
      <c r="P4" s="5">
        <f t="shared" si="7"/>
        <v>0.76744154657185049</v>
      </c>
      <c r="Q4" s="5">
        <v>0.15310000000000001</v>
      </c>
      <c r="R4" s="5">
        <v>34.384599999999999</v>
      </c>
      <c r="S4" s="5">
        <f t="shared" si="8"/>
        <v>6.0978524088707627E-3</v>
      </c>
      <c r="T4" s="5">
        <f t="shared" si="9"/>
        <v>0.55459032258064511</v>
      </c>
      <c r="U4" s="5">
        <v>0.15310000000000001</v>
      </c>
      <c r="V4" s="5">
        <v>35.907400000000003</v>
      </c>
      <c r="W4" s="5">
        <f t="shared" si="10"/>
        <v>5.3478550944345291E-3</v>
      </c>
      <c r="X4" s="5">
        <f t="shared" si="11"/>
        <v>0.68914862582527259</v>
      </c>
      <c r="Y4" s="5">
        <v>0.15310000000000001</v>
      </c>
      <c r="Z4" s="5">
        <v>16.950299999999999</v>
      </c>
      <c r="AA4" s="5">
        <f t="shared" si="12"/>
        <v>6.3294279123223343E-3</v>
      </c>
      <c r="AB4" s="5">
        <f t="shared" si="13"/>
        <v>0.43462307692307689</v>
      </c>
      <c r="AC4" s="5">
        <v>0.16220000000000001</v>
      </c>
      <c r="AD4" s="5">
        <v>32.329700000000003</v>
      </c>
      <c r="AE4" s="5">
        <f t="shared" si="14"/>
        <v>6.4113712903378821E-3</v>
      </c>
      <c r="AF4" s="5">
        <f t="shared" si="15"/>
        <v>0.47015922737855809</v>
      </c>
      <c r="AG4" s="5">
        <v>0.16220000000000001</v>
      </c>
      <c r="AH4" s="5">
        <v>48.702199999999998</v>
      </c>
      <c r="AI4" s="5">
        <f t="shared" si="16"/>
        <v>6.5800950097565534E-3</v>
      </c>
      <c r="AJ4" s="5">
        <f t="shared" si="17"/>
        <v>0.6150277191963327</v>
      </c>
      <c r="AK4" s="5">
        <v>0.15759999999999999</v>
      </c>
      <c r="AL4" s="5">
        <v>21.0945</v>
      </c>
      <c r="AM4" s="5">
        <f t="shared" si="18"/>
        <v>8.6189452729788403E-3</v>
      </c>
      <c r="AN4" s="5">
        <f t="shared" si="19"/>
        <v>0.41634018532955702</v>
      </c>
      <c r="AO4" s="5">
        <v>0.15759999999999999</v>
      </c>
      <c r="AP4" s="5">
        <v>12.680300000000001</v>
      </c>
      <c r="AQ4" s="5">
        <f t="shared" si="20"/>
        <v>8.2627729572443444E-3</v>
      </c>
      <c r="AR4" s="5">
        <f t="shared" si="21"/>
        <v>0.29040229384902189</v>
      </c>
      <c r="AS4" s="5">
        <v>0.18490000000000001</v>
      </c>
      <c r="AT4" s="5">
        <v>39.881799999999998</v>
      </c>
      <c r="AU4" s="5">
        <f t="shared" si="22"/>
        <v>6.2122235325343797E-3</v>
      </c>
      <c r="AV4" s="5">
        <f t="shared" si="23"/>
        <v>0.45871888863456778</v>
      </c>
      <c r="AW4" s="5">
        <v>0.18490000000000001</v>
      </c>
      <c r="AX4" s="5">
        <v>29.762499999999999</v>
      </c>
      <c r="AY4" s="5">
        <f t="shared" si="24"/>
        <v>8.0658529563161427E-3</v>
      </c>
      <c r="AZ4" s="5">
        <f t="shared" si="25"/>
        <v>0.42462292200491925</v>
      </c>
    </row>
    <row r="5" spans="1:52" ht="20" customHeight="1" x14ac:dyDescent="0.15">
      <c r="A5" s="25">
        <v>0.29709999999999998</v>
      </c>
      <c r="B5" s="4">
        <v>13.965999999999999</v>
      </c>
      <c r="C5" s="5">
        <f t="shared" si="0"/>
        <v>1.3071636616421601E-2</v>
      </c>
      <c r="D5" s="5">
        <f t="shared" si="1"/>
        <v>0.53700307221433974</v>
      </c>
      <c r="E5" s="5">
        <v>0.29709999999999998</v>
      </c>
      <c r="F5" s="5">
        <v>13.4887</v>
      </c>
      <c r="G5" s="5">
        <f t="shared" si="2"/>
        <v>1.0416447539109886E-2</v>
      </c>
      <c r="H5" s="5">
        <f t="shared" si="3"/>
        <v>0.44092822866407771</v>
      </c>
      <c r="I5" s="5">
        <v>0.29709999999999998</v>
      </c>
      <c r="J5" s="5">
        <v>9.9535</v>
      </c>
      <c r="K5" s="5">
        <f t="shared" si="4"/>
        <v>1.005003027525108E-2</v>
      </c>
      <c r="L5" s="5">
        <f t="shared" si="5"/>
        <v>0.39470292691244641</v>
      </c>
      <c r="M5" s="5">
        <v>0.30620000000000003</v>
      </c>
      <c r="N5" s="5">
        <v>38.358699999999999</v>
      </c>
      <c r="O5" s="5">
        <f t="shared" si="6"/>
        <v>1.0695710188869058E-2</v>
      </c>
      <c r="P5" s="5">
        <f t="shared" si="7"/>
        <v>0.73963302469254821</v>
      </c>
      <c r="Q5" s="5">
        <v>0.30620000000000003</v>
      </c>
      <c r="R5" s="5">
        <v>41.515799999999999</v>
      </c>
      <c r="S5" s="5">
        <f t="shared" si="8"/>
        <v>1.2195704817741525E-2</v>
      </c>
      <c r="T5" s="5">
        <f t="shared" si="9"/>
        <v>0.66960967741935484</v>
      </c>
      <c r="U5" s="5">
        <v>0.30620000000000003</v>
      </c>
      <c r="V5" s="5">
        <v>36.595100000000002</v>
      </c>
      <c r="W5" s="5">
        <f t="shared" si="10"/>
        <v>1.0695710188869058E-2</v>
      </c>
      <c r="X5" s="5">
        <f t="shared" si="11"/>
        <v>0.70234722861968379</v>
      </c>
      <c r="Y5" s="5">
        <v>0.30620000000000003</v>
      </c>
      <c r="Z5" s="5">
        <v>16.996200000000002</v>
      </c>
      <c r="AA5" s="5">
        <f t="shared" si="12"/>
        <v>1.2658855824644669E-2</v>
      </c>
      <c r="AB5" s="5">
        <f t="shared" si="13"/>
        <v>0.43580000000000002</v>
      </c>
      <c r="AC5" s="5">
        <v>0.32429999999999998</v>
      </c>
      <c r="AD5" s="5">
        <v>31.762699999999999</v>
      </c>
      <c r="AE5" s="5">
        <f t="shared" si="14"/>
        <v>1.2818789824023274E-2</v>
      </c>
      <c r="AF5" s="5">
        <f t="shared" si="15"/>
        <v>0.46191354981509031</v>
      </c>
      <c r="AG5" s="5">
        <v>0.32429999999999998</v>
      </c>
      <c r="AH5" s="5">
        <v>48.828299999999999</v>
      </c>
      <c r="AI5" s="5">
        <f t="shared" si="16"/>
        <v>1.315613324083878E-2</v>
      </c>
      <c r="AJ5" s="5">
        <f t="shared" si="17"/>
        <v>0.6166201522977256</v>
      </c>
      <c r="AK5" s="5">
        <v>0.31530000000000002</v>
      </c>
      <c r="AL5" s="5">
        <v>21.463699999999999</v>
      </c>
      <c r="AM5" s="5">
        <f t="shared" si="18"/>
        <v>1.7243359419861857E-2</v>
      </c>
      <c r="AN5" s="5">
        <f t="shared" si="19"/>
        <v>0.42362705140477436</v>
      </c>
      <c r="AO5" s="5">
        <v>0.31530000000000002</v>
      </c>
      <c r="AP5" s="5">
        <v>23.159400000000002</v>
      </c>
      <c r="AQ5" s="5">
        <f t="shared" si="20"/>
        <v>1.6530788790730597E-2</v>
      </c>
      <c r="AR5" s="5">
        <f t="shared" si="21"/>
        <v>0.53039304150272759</v>
      </c>
      <c r="AS5" s="5">
        <v>0.36969999999999997</v>
      </c>
      <c r="AT5" s="5">
        <v>45.864100000000001</v>
      </c>
      <c r="AU5" s="5">
        <f t="shared" si="22"/>
        <v>1.2421087290308056E-2</v>
      </c>
      <c r="AV5" s="5">
        <f t="shared" si="23"/>
        <v>0.52752706698856822</v>
      </c>
      <c r="AW5" s="5">
        <v>0.36969999999999997</v>
      </c>
      <c r="AX5" s="5">
        <v>37.750300000000003</v>
      </c>
      <c r="AY5" s="5">
        <f t="shared" si="24"/>
        <v>1.6127343634126975E-2</v>
      </c>
      <c r="AZ5" s="5">
        <f t="shared" si="25"/>
        <v>0.53858522276563814</v>
      </c>
    </row>
    <row r="6" spans="1:52" ht="20" customHeight="1" x14ac:dyDescent="0.15">
      <c r="A6" s="25">
        <v>0.44569999999999999</v>
      </c>
      <c r="B6" s="4">
        <v>12.9604</v>
      </c>
      <c r="C6" s="5">
        <f t="shared" si="0"/>
        <v>1.9609654796159903E-2</v>
      </c>
      <c r="D6" s="5">
        <f t="shared" si="1"/>
        <v>0.4983370053792589</v>
      </c>
      <c r="E6" s="5">
        <v>0.44569999999999999</v>
      </c>
      <c r="F6" s="5">
        <v>10.674799999999999</v>
      </c>
      <c r="G6" s="5">
        <f t="shared" si="2"/>
        <v>1.5626424329119072E-2</v>
      </c>
      <c r="H6" s="5">
        <f t="shared" si="3"/>
        <v>0.34894546215300931</v>
      </c>
      <c r="I6" s="5">
        <v>0.44569999999999999</v>
      </c>
      <c r="J6" s="5">
        <v>15.131600000000001</v>
      </c>
      <c r="K6" s="5">
        <f t="shared" si="4"/>
        <v>1.507673676768565E-2</v>
      </c>
      <c r="L6" s="5">
        <f t="shared" si="5"/>
        <v>0.60003886159324604</v>
      </c>
      <c r="M6" s="5">
        <v>0.45929999999999999</v>
      </c>
      <c r="N6" s="5">
        <v>33.485700000000001</v>
      </c>
      <c r="O6" s="5">
        <f t="shared" si="6"/>
        <v>1.6043565283303585E-2</v>
      </c>
      <c r="P6" s="5">
        <f t="shared" si="7"/>
        <v>0.64567176611687216</v>
      </c>
      <c r="Q6" s="5">
        <v>0.45929999999999999</v>
      </c>
      <c r="R6" s="5">
        <v>43.6282</v>
      </c>
      <c r="S6" s="5">
        <f t="shared" si="8"/>
        <v>1.8293557226612286E-2</v>
      </c>
      <c r="T6" s="5">
        <f t="shared" si="9"/>
        <v>0.70368064516129036</v>
      </c>
      <c r="U6" s="5">
        <v>0.45929999999999999</v>
      </c>
      <c r="V6" s="5">
        <v>32.439500000000002</v>
      </c>
      <c r="W6" s="5">
        <f t="shared" si="10"/>
        <v>1.6043565283303585E-2</v>
      </c>
      <c r="X6" s="5">
        <f t="shared" si="11"/>
        <v>0.62259135575003843</v>
      </c>
      <c r="Y6" s="5">
        <v>0.45929999999999999</v>
      </c>
      <c r="Z6" s="5">
        <v>20.75</v>
      </c>
      <c r="AA6" s="5">
        <f t="shared" si="12"/>
        <v>1.8988283736966999E-2</v>
      </c>
      <c r="AB6" s="5">
        <f t="shared" si="13"/>
        <v>0.53205128205128205</v>
      </c>
      <c r="AC6" s="5">
        <v>0.48649999999999999</v>
      </c>
      <c r="AD6" s="5">
        <v>28.411200000000001</v>
      </c>
      <c r="AE6" s="5">
        <f t="shared" si="14"/>
        <v>1.9230161114361155E-2</v>
      </c>
      <c r="AF6" s="5">
        <f t="shared" si="15"/>
        <v>0.41317388781515724</v>
      </c>
      <c r="AG6" s="5">
        <v>0.48649999999999999</v>
      </c>
      <c r="AH6" s="5">
        <v>38.174500000000002</v>
      </c>
      <c r="AI6" s="5">
        <f t="shared" si="16"/>
        <v>1.9736228250595334E-2</v>
      </c>
      <c r="AJ6" s="5">
        <f t="shared" si="17"/>
        <v>0.4820803919835327</v>
      </c>
      <c r="AK6" s="5">
        <v>0.47289999999999999</v>
      </c>
      <c r="AL6" s="5">
        <v>23.168500000000002</v>
      </c>
      <c r="AM6" s="5">
        <f t="shared" si="18"/>
        <v>2.5862304692840697E-2</v>
      </c>
      <c r="AN6" s="5">
        <f t="shared" si="19"/>
        <v>0.45727453050832406</v>
      </c>
      <c r="AO6" s="5">
        <v>0.47289999999999999</v>
      </c>
      <c r="AP6" s="5">
        <v>21.6646</v>
      </c>
      <c r="AQ6" s="5">
        <f t="shared" si="20"/>
        <v>2.4793561747974941E-2</v>
      </c>
      <c r="AR6" s="5">
        <f t="shared" si="21"/>
        <v>0.49615936021399487</v>
      </c>
      <c r="AS6" s="5">
        <v>0.55459999999999998</v>
      </c>
      <c r="AT6" s="5">
        <v>41.968400000000003</v>
      </c>
      <c r="AU6" s="5">
        <f t="shared" si="22"/>
        <v>1.8633310822842437E-2</v>
      </c>
      <c r="AV6" s="5">
        <f t="shared" si="23"/>
        <v>0.4827188794329994</v>
      </c>
      <c r="AW6" s="5">
        <v>0.55459999999999998</v>
      </c>
      <c r="AX6" s="5">
        <v>42.5822</v>
      </c>
      <c r="AY6" s="5">
        <f t="shared" si="24"/>
        <v>2.4193196590443118E-2</v>
      </c>
      <c r="AZ6" s="5">
        <f t="shared" si="25"/>
        <v>0.60752215672063414</v>
      </c>
    </row>
    <row r="7" spans="1:52" ht="20" customHeight="1" x14ac:dyDescent="0.15">
      <c r="A7" s="25">
        <v>0.59419999999999995</v>
      </c>
      <c r="B7" s="4">
        <v>15.9298</v>
      </c>
      <c r="C7" s="5">
        <f t="shared" si="0"/>
        <v>2.6143273232843201E-2</v>
      </c>
      <c r="D7" s="5">
        <f t="shared" si="1"/>
        <v>0.61251264068165479</v>
      </c>
      <c r="E7" s="5">
        <v>0.59419999999999995</v>
      </c>
      <c r="F7" s="5">
        <v>12.2951</v>
      </c>
      <c r="G7" s="5">
        <f t="shared" si="2"/>
        <v>2.0832895078219772E-2</v>
      </c>
      <c r="H7" s="5">
        <f t="shared" si="3"/>
        <v>0.40191098209966136</v>
      </c>
      <c r="I7" s="5">
        <v>0.59419999999999995</v>
      </c>
      <c r="J7" s="5">
        <v>10.364000000000001</v>
      </c>
      <c r="K7" s="5">
        <f t="shared" si="4"/>
        <v>2.0100060550502161E-2</v>
      </c>
      <c r="L7" s="5">
        <f t="shared" si="5"/>
        <v>0.41098117592008787</v>
      </c>
      <c r="M7" s="5">
        <v>0.61240000000000006</v>
      </c>
      <c r="N7" s="5">
        <v>33.688000000000002</v>
      </c>
      <c r="O7" s="5">
        <f t="shared" si="6"/>
        <v>2.1391420377738116E-2</v>
      </c>
      <c r="P7" s="5">
        <f t="shared" si="7"/>
        <v>0.64957251772981273</v>
      </c>
      <c r="Q7" s="5">
        <v>0.61240000000000006</v>
      </c>
      <c r="R7" s="5">
        <v>44.9833</v>
      </c>
      <c r="S7" s="5">
        <f t="shared" si="8"/>
        <v>2.4391409635483051E-2</v>
      </c>
      <c r="T7" s="5">
        <f t="shared" si="9"/>
        <v>0.72553709677419354</v>
      </c>
      <c r="U7" s="5">
        <v>0.61240000000000006</v>
      </c>
      <c r="V7" s="5">
        <v>34.168799999999997</v>
      </c>
      <c r="W7" s="5">
        <f t="shared" si="10"/>
        <v>2.1391420377738116E-2</v>
      </c>
      <c r="X7" s="5">
        <f t="shared" si="11"/>
        <v>0.65578074619990778</v>
      </c>
      <c r="Y7" s="5">
        <v>0.61240000000000006</v>
      </c>
      <c r="Z7" s="5">
        <v>22.924700000000001</v>
      </c>
      <c r="AA7" s="5">
        <f t="shared" si="12"/>
        <v>2.5317711649289337E-2</v>
      </c>
      <c r="AB7" s="5">
        <f t="shared" si="13"/>
        <v>0.58781282051282058</v>
      </c>
      <c r="AC7" s="5">
        <v>0.64870000000000005</v>
      </c>
      <c r="AD7" s="5">
        <v>27.503599999999999</v>
      </c>
      <c r="AE7" s="5">
        <f t="shared" si="14"/>
        <v>2.564153240469904E-2</v>
      </c>
      <c r="AF7" s="5">
        <f t="shared" si="15"/>
        <v>0.39997498665712666</v>
      </c>
      <c r="AG7" s="5">
        <v>0.64870000000000005</v>
      </c>
      <c r="AH7" s="5">
        <v>41.426600000000001</v>
      </c>
      <c r="AI7" s="5">
        <f t="shared" si="16"/>
        <v>2.6316323260351888E-2</v>
      </c>
      <c r="AJ7" s="5">
        <f t="shared" si="17"/>
        <v>0.52314900173008194</v>
      </c>
      <c r="AK7" s="5">
        <v>0.63049999999999995</v>
      </c>
      <c r="AL7" s="5">
        <v>14.230700000000001</v>
      </c>
      <c r="AM7" s="5">
        <f t="shared" si="18"/>
        <v>3.4481249965819534E-2</v>
      </c>
      <c r="AN7" s="5">
        <f t="shared" si="19"/>
        <v>0.28087000286185154</v>
      </c>
      <c r="AO7" s="5">
        <v>0.63049999999999995</v>
      </c>
      <c r="AP7" s="5">
        <v>20.781500000000001</v>
      </c>
      <c r="AQ7" s="5">
        <f t="shared" si="20"/>
        <v>3.3056334705219279E-2</v>
      </c>
      <c r="AR7" s="5">
        <f t="shared" si="21"/>
        <v>0.47593473889603938</v>
      </c>
      <c r="AS7" s="5">
        <v>0.73950000000000005</v>
      </c>
      <c r="AT7" s="5">
        <v>44.625700000000002</v>
      </c>
      <c r="AU7" s="5">
        <f t="shared" si="22"/>
        <v>2.4845534355376817E-2</v>
      </c>
      <c r="AV7" s="5">
        <f t="shared" si="23"/>
        <v>0.51328303909401363</v>
      </c>
      <c r="AW7" s="5">
        <v>0.73950000000000005</v>
      </c>
      <c r="AX7" s="5">
        <v>36.941699999999997</v>
      </c>
      <c r="AY7" s="5">
        <f t="shared" si="24"/>
        <v>3.2259049546759268E-2</v>
      </c>
      <c r="AZ7" s="5">
        <f t="shared" si="25"/>
        <v>0.52704889030925239</v>
      </c>
    </row>
    <row r="8" spans="1:52" ht="20" customHeight="1" x14ac:dyDescent="0.15">
      <c r="A8" s="25">
        <v>0.74280000000000002</v>
      </c>
      <c r="B8" s="4">
        <v>13.3331</v>
      </c>
      <c r="C8" s="5">
        <f t="shared" si="0"/>
        <v>3.2681291412581505E-2</v>
      </c>
      <c r="D8" s="5">
        <f t="shared" si="1"/>
        <v>0.51266759717463939</v>
      </c>
      <c r="E8" s="5">
        <v>0.74280000000000002</v>
      </c>
      <c r="F8" s="5">
        <v>12.334099999999999</v>
      </c>
      <c r="G8" s="5">
        <f t="shared" si="2"/>
        <v>2.6042871868228956E-2</v>
      </c>
      <c r="H8" s="5">
        <f t="shared" si="3"/>
        <v>0.40318584186508716</v>
      </c>
      <c r="I8" s="5">
        <v>0.74280000000000002</v>
      </c>
      <c r="J8" s="5">
        <v>8.5327000000000002</v>
      </c>
      <c r="K8" s="5">
        <f t="shared" si="4"/>
        <v>2.5126767042936732E-2</v>
      </c>
      <c r="L8" s="5">
        <f t="shared" si="5"/>
        <v>0.33836154764312365</v>
      </c>
      <c r="M8" s="5">
        <v>0.76549999999999996</v>
      </c>
      <c r="N8" s="5">
        <v>33.6145</v>
      </c>
      <c r="O8" s="5">
        <f t="shared" si="6"/>
        <v>2.6739275472172641E-2</v>
      </c>
      <c r="P8" s="5">
        <f t="shared" si="7"/>
        <v>0.64815528963514568</v>
      </c>
      <c r="Q8" s="5">
        <v>0.76549999999999996</v>
      </c>
      <c r="R8" s="5">
        <v>43.257300000000001</v>
      </c>
      <c r="S8" s="5">
        <f t="shared" si="8"/>
        <v>3.0489262044353812E-2</v>
      </c>
      <c r="T8" s="5">
        <f t="shared" si="9"/>
        <v>0.69769838709677423</v>
      </c>
      <c r="U8" s="5">
        <v>0.76549999999999996</v>
      </c>
      <c r="V8" s="5">
        <v>32.415599999999998</v>
      </c>
      <c r="W8" s="5">
        <f t="shared" si="10"/>
        <v>2.6739275472172641E-2</v>
      </c>
      <c r="X8" s="5">
        <f t="shared" si="11"/>
        <v>0.62213265776140025</v>
      </c>
      <c r="Y8" s="5">
        <v>0.76549999999999996</v>
      </c>
      <c r="Z8" s="5">
        <v>14.263400000000001</v>
      </c>
      <c r="AA8" s="5">
        <f t="shared" si="12"/>
        <v>3.1647139561611665E-2</v>
      </c>
      <c r="AB8" s="5">
        <f t="shared" si="13"/>
        <v>0.36572820512820514</v>
      </c>
      <c r="AC8" s="5">
        <v>0.81089999999999995</v>
      </c>
      <c r="AD8" s="5">
        <v>23.258400000000002</v>
      </c>
      <c r="AE8" s="5">
        <f t="shared" si="14"/>
        <v>3.2052903695036918E-2</v>
      </c>
      <c r="AF8" s="5">
        <f t="shared" si="15"/>
        <v>0.33823856621191828</v>
      </c>
      <c r="AG8" s="5">
        <v>0.81089999999999995</v>
      </c>
      <c r="AH8" s="5">
        <v>43.445999999999998</v>
      </c>
      <c r="AI8" s="5">
        <f t="shared" si="16"/>
        <v>3.2896418270108439E-2</v>
      </c>
      <c r="AJ8" s="5">
        <f t="shared" si="17"/>
        <v>0.54865066235619486</v>
      </c>
      <c r="AK8" s="5">
        <v>0.78820000000000001</v>
      </c>
      <c r="AL8" s="5">
        <v>15.3475</v>
      </c>
      <c r="AM8" s="5">
        <f t="shared" si="18"/>
        <v>4.3105664112702557E-2</v>
      </c>
      <c r="AN8" s="5">
        <f t="shared" si="19"/>
        <v>0.30291218063217312</v>
      </c>
      <c r="AO8" s="5">
        <v>0.78820000000000001</v>
      </c>
      <c r="AP8" s="5">
        <v>22.043199999999999</v>
      </c>
      <c r="AQ8" s="5">
        <f t="shared" si="20"/>
        <v>4.1324350538705534E-2</v>
      </c>
      <c r="AR8" s="5">
        <f t="shared" si="21"/>
        <v>0.50482999958776675</v>
      </c>
      <c r="AS8" s="5">
        <v>0.92430000000000001</v>
      </c>
      <c r="AT8" s="5">
        <v>45.523400000000002</v>
      </c>
      <c r="AU8" s="5">
        <f t="shared" si="22"/>
        <v>3.1054398113150496E-2</v>
      </c>
      <c r="AV8" s="5">
        <f t="shared" si="23"/>
        <v>0.52360834904309439</v>
      </c>
      <c r="AW8" s="5">
        <v>0.92430000000000001</v>
      </c>
      <c r="AX8" s="5">
        <v>36.531700000000001</v>
      </c>
      <c r="AY8" s="5">
        <f t="shared" si="24"/>
        <v>4.0320540224570101E-2</v>
      </c>
      <c r="AZ8" s="5">
        <f t="shared" si="25"/>
        <v>0.52119940192548042</v>
      </c>
    </row>
    <row r="9" spans="1:52" ht="20" customHeight="1" x14ac:dyDescent="0.15">
      <c r="A9" s="25">
        <v>0.89129999999999998</v>
      </c>
      <c r="B9" s="4">
        <v>11.541700000000001</v>
      </c>
      <c r="C9" s="5">
        <f t="shared" si="0"/>
        <v>3.9214909849264803E-2</v>
      </c>
      <c r="D9" s="5">
        <f t="shared" si="1"/>
        <v>0.44378693674468322</v>
      </c>
      <c r="E9" s="5">
        <v>0.89129999999999998</v>
      </c>
      <c r="F9" s="5">
        <v>14.4414</v>
      </c>
      <c r="G9" s="5">
        <f t="shared" si="2"/>
        <v>3.1249342617329656E-2</v>
      </c>
      <c r="H9" s="5">
        <f t="shared" si="3"/>
        <v>0.4720707645235947</v>
      </c>
      <c r="I9" s="5">
        <v>0.89129999999999998</v>
      </c>
      <c r="J9" s="5">
        <v>8.8804999999999996</v>
      </c>
      <c r="K9" s="5">
        <f t="shared" si="4"/>
        <v>3.0150090825753244E-2</v>
      </c>
      <c r="L9" s="5">
        <f t="shared" si="5"/>
        <v>0.35215344777675994</v>
      </c>
      <c r="M9" s="5">
        <v>0.91859999999999997</v>
      </c>
      <c r="N9" s="5">
        <v>31.6843</v>
      </c>
      <c r="O9" s="5">
        <f t="shared" si="6"/>
        <v>3.2087130566607169E-2</v>
      </c>
      <c r="P9" s="5">
        <f t="shared" si="7"/>
        <v>0.61093714448785041</v>
      </c>
      <c r="Q9" s="5">
        <v>0.91859999999999997</v>
      </c>
      <c r="R9" s="5">
        <v>42.479500000000002</v>
      </c>
      <c r="S9" s="5">
        <f t="shared" si="8"/>
        <v>3.6587114453224573E-2</v>
      </c>
      <c r="T9" s="5">
        <f t="shared" si="9"/>
        <v>0.68515322580645166</v>
      </c>
      <c r="U9" s="5">
        <v>0.91859999999999997</v>
      </c>
      <c r="V9" s="5">
        <v>32.398099999999999</v>
      </c>
      <c r="W9" s="5">
        <f t="shared" si="10"/>
        <v>3.2087130566607169E-2</v>
      </c>
      <c r="X9" s="5">
        <f t="shared" si="11"/>
        <v>0.62179679103331797</v>
      </c>
      <c r="Y9" s="5">
        <v>0.91859999999999997</v>
      </c>
      <c r="Z9" s="5">
        <v>11.192399999999999</v>
      </c>
      <c r="AA9" s="5">
        <f t="shared" si="12"/>
        <v>3.7976567473933999E-2</v>
      </c>
      <c r="AB9" s="5">
        <f t="shared" si="13"/>
        <v>0.28698461538461534</v>
      </c>
      <c r="AC9" s="5">
        <v>0.97299999999999998</v>
      </c>
      <c r="AD9" s="5">
        <v>23.674600000000002</v>
      </c>
      <c r="AE9" s="5">
        <f t="shared" si="14"/>
        <v>3.846032222872231E-2</v>
      </c>
      <c r="AF9" s="5">
        <f t="shared" si="15"/>
        <v>0.34429121348161013</v>
      </c>
      <c r="AG9" s="5">
        <v>0.97299999999999998</v>
      </c>
      <c r="AH9" s="5">
        <v>44.357300000000002</v>
      </c>
      <c r="AI9" s="5">
        <f t="shared" si="16"/>
        <v>3.9472456501190668E-2</v>
      </c>
      <c r="AJ9" s="5">
        <f t="shared" si="17"/>
        <v>0.56015886446007557</v>
      </c>
      <c r="AK9" s="5">
        <v>0.94579999999999997</v>
      </c>
      <c r="AL9" s="5">
        <v>17.359100000000002</v>
      </c>
      <c r="AM9" s="5">
        <f t="shared" si="18"/>
        <v>5.1724609385681394E-2</v>
      </c>
      <c r="AN9" s="5">
        <f t="shared" si="19"/>
        <v>0.34261494281231192</v>
      </c>
      <c r="AO9" s="5">
        <v>0.94579999999999997</v>
      </c>
      <c r="AP9" s="5">
        <v>17.9587</v>
      </c>
      <c r="AQ9" s="5">
        <f t="shared" si="20"/>
        <v>4.9587123495949882E-2</v>
      </c>
      <c r="AR9" s="5">
        <f t="shared" si="21"/>
        <v>0.41128740444204231</v>
      </c>
      <c r="AS9" s="5">
        <v>1.1092</v>
      </c>
      <c r="AT9" s="5">
        <v>48.648000000000003</v>
      </c>
      <c r="AU9" s="5">
        <f t="shared" si="22"/>
        <v>3.7266621645684873E-2</v>
      </c>
      <c r="AV9" s="5">
        <f t="shared" si="23"/>
        <v>0.55954737485004324</v>
      </c>
      <c r="AW9" s="5">
        <v>1.1092</v>
      </c>
      <c r="AX9" s="5">
        <v>27.795000000000002</v>
      </c>
      <c r="AY9" s="5">
        <f t="shared" si="24"/>
        <v>4.8386393180886236E-2</v>
      </c>
      <c r="AZ9" s="5">
        <f t="shared" si="25"/>
        <v>0.3965525112852325</v>
      </c>
    </row>
    <row r="10" spans="1:52" ht="20" customHeight="1" x14ac:dyDescent="0.15">
      <c r="A10" s="25">
        <v>1.0399</v>
      </c>
      <c r="B10" s="4">
        <v>11.872999999999999</v>
      </c>
      <c r="C10" s="5">
        <f t="shared" si="0"/>
        <v>4.5752928029003111E-2</v>
      </c>
      <c r="D10" s="5">
        <f t="shared" si="1"/>
        <v>0.45652566779327342</v>
      </c>
      <c r="E10" s="5">
        <v>1.0399</v>
      </c>
      <c r="F10" s="5">
        <v>11.423299999999999</v>
      </c>
      <c r="G10" s="5">
        <f t="shared" si="2"/>
        <v>3.6459319407338847E-2</v>
      </c>
      <c r="H10" s="5">
        <f t="shared" si="3"/>
        <v>0.37341296303560451</v>
      </c>
      <c r="I10" s="5">
        <v>1.0399</v>
      </c>
      <c r="J10" s="5">
        <v>8.2988</v>
      </c>
      <c r="K10" s="5">
        <f t="shared" si="4"/>
        <v>3.5176797318187812E-2</v>
      </c>
      <c r="L10" s="5">
        <f t="shared" si="5"/>
        <v>0.32908631635716185</v>
      </c>
      <c r="M10" s="5">
        <v>1.0716000000000001</v>
      </c>
      <c r="N10" s="5">
        <v>30.236000000000001</v>
      </c>
      <c r="O10" s="5">
        <f t="shared" si="6"/>
        <v>3.7431492613951935E-2</v>
      </c>
      <c r="P10" s="5">
        <f t="shared" si="7"/>
        <v>0.5830110023176982</v>
      </c>
      <c r="Q10" s="5">
        <v>1.0716000000000001</v>
      </c>
      <c r="R10" s="5">
        <v>35.785499999999999</v>
      </c>
      <c r="S10" s="5">
        <f t="shared" si="8"/>
        <v>4.2680983940861589E-2</v>
      </c>
      <c r="T10" s="5">
        <f t="shared" si="9"/>
        <v>0.57718548387096769</v>
      </c>
      <c r="U10" s="5">
        <v>1.0716000000000001</v>
      </c>
      <c r="V10" s="5">
        <v>32.488100000000003</v>
      </c>
      <c r="W10" s="5">
        <f t="shared" si="10"/>
        <v>3.7431492613951935E-2</v>
      </c>
      <c r="X10" s="5">
        <f t="shared" si="11"/>
        <v>0.62352410563488414</v>
      </c>
      <c r="Y10" s="5">
        <v>1.0716000000000001</v>
      </c>
      <c r="Z10" s="5">
        <v>11.9712</v>
      </c>
      <c r="AA10" s="5">
        <f t="shared" si="12"/>
        <v>4.4301861207345611E-2</v>
      </c>
      <c r="AB10" s="5">
        <f t="shared" si="13"/>
        <v>0.30695384615384613</v>
      </c>
      <c r="AC10" s="5">
        <v>1.1352</v>
      </c>
      <c r="AD10" s="5">
        <v>24.405000000000001</v>
      </c>
      <c r="AE10" s="5">
        <f t="shared" si="14"/>
        <v>4.4871693519060195E-2</v>
      </c>
      <c r="AF10" s="5">
        <f t="shared" si="15"/>
        <v>0.3549131586180419</v>
      </c>
      <c r="AG10" s="5">
        <v>1.1352</v>
      </c>
      <c r="AH10" s="5">
        <v>46.162700000000001</v>
      </c>
      <c r="AI10" s="5">
        <f t="shared" si="16"/>
        <v>4.6052551510947219E-2</v>
      </c>
      <c r="AJ10" s="5">
        <f t="shared" si="17"/>
        <v>0.58295806129794037</v>
      </c>
      <c r="AK10" s="5">
        <v>1.1033999999999999</v>
      </c>
      <c r="AL10" s="5">
        <v>14.523199999999999</v>
      </c>
      <c r="AM10" s="5">
        <f t="shared" si="18"/>
        <v>6.0343554658660231E-2</v>
      </c>
      <c r="AN10" s="5">
        <f t="shared" si="19"/>
        <v>0.28664304816792158</v>
      </c>
      <c r="AO10" s="5">
        <v>1.1033999999999999</v>
      </c>
      <c r="AP10" s="5">
        <v>16.326699999999999</v>
      </c>
      <c r="AQ10" s="5">
        <f t="shared" si="20"/>
        <v>5.7849896453194223E-2</v>
      </c>
      <c r="AR10" s="5">
        <f t="shared" si="21"/>
        <v>0.37391158970882588</v>
      </c>
      <c r="AS10" s="5">
        <v>1.2941</v>
      </c>
      <c r="AT10" s="5">
        <v>48.720199999999998</v>
      </c>
      <c r="AU10" s="5">
        <f t="shared" si="22"/>
        <v>4.3478845178219254E-2</v>
      </c>
      <c r="AV10" s="5">
        <f t="shared" si="23"/>
        <v>0.56037781639880513</v>
      </c>
      <c r="AW10" s="5">
        <v>1.2941</v>
      </c>
      <c r="AX10" s="5">
        <v>31.345700000000001</v>
      </c>
      <c r="AY10" s="5">
        <f t="shared" si="24"/>
        <v>5.6452246137202386E-2</v>
      </c>
      <c r="AZ10" s="5">
        <f t="shared" si="25"/>
        <v>0.44721050739318263</v>
      </c>
    </row>
    <row r="11" spans="1:52" ht="20" customHeight="1" x14ac:dyDescent="0.15">
      <c r="A11" s="25">
        <v>1.1883999999999999</v>
      </c>
      <c r="B11" s="4">
        <v>10.427099999999999</v>
      </c>
      <c r="C11" s="5">
        <f t="shared" si="0"/>
        <v>5.2286546465686402E-2</v>
      </c>
      <c r="D11" s="5">
        <f t="shared" si="1"/>
        <v>0.40092973895790796</v>
      </c>
      <c r="E11" s="5">
        <v>1.1883999999999999</v>
      </c>
      <c r="F11" s="5">
        <v>11.9306</v>
      </c>
      <c r="G11" s="5">
        <f t="shared" si="2"/>
        <v>4.1665790156439543E-2</v>
      </c>
      <c r="H11" s="5">
        <f t="shared" si="3"/>
        <v>0.3899959465997202</v>
      </c>
      <c r="I11" s="5">
        <v>1.1883999999999999</v>
      </c>
      <c r="J11" s="5">
        <v>4.9547999999999996</v>
      </c>
      <c r="K11" s="5">
        <f t="shared" si="4"/>
        <v>4.0200121101004321E-2</v>
      </c>
      <c r="L11" s="5">
        <f t="shared" si="5"/>
        <v>0.19648104307688646</v>
      </c>
      <c r="M11" s="5">
        <v>1.2246999999999999</v>
      </c>
      <c r="N11" s="5">
        <v>31.851299999999998</v>
      </c>
      <c r="O11" s="5">
        <f t="shared" si="6"/>
        <v>4.2779347708386456E-2</v>
      </c>
      <c r="P11" s="5">
        <f t="shared" si="7"/>
        <v>0.61415724097505286</v>
      </c>
      <c r="Q11" s="5">
        <v>1.2246999999999999</v>
      </c>
      <c r="R11" s="5">
        <v>35.324199999999998</v>
      </c>
      <c r="S11" s="5">
        <f t="shared" si="8"/>
        <v>4.8778836349732346E-2</v>
      </c>
      <c r="T11" s="5">
        <f t="shared" si="9"/>
        <v>0.56974516129032249</v>
      </c>
      <c r="U11" s="5">
        <v>1.2246999999999999</v>
      </c>
      <c r="V11" s="5">
        <v>30.179300000000001</v>
      </c>
      <c r="W11" s="5">
        <f t="shared" si="10"/>
        <v>4.2779347708386456E-2</v>
      </c>
      <c r="X11" s="5">
        <f t="shared" si="11"/>
        <v>0.5792127283893751</v>
      </c>
      <c r="Y11" s="5">
        <v>1.2246999999999999</v>
      </c>
      <c r="Z11" s="5">
        <v>13.0162</v>
      </c>
      <c r="AA11" s="5">
        <f t="shared" si="12"/>
        <v>5.0631289119667938E-2</v>
      </c>
      <c r="AB11" s="5">
        <f t="shared" si="13"/>
        <v>0.33374871794871791</v>
      </c>
      <c r="AC11" s="5">
        <v>1.2974000000000001</v>
      </c>
      <c r="AD11" s="5">
        <v>29.295200000000001</v>
      </c>
      <c r="AE11" s="5">
        <f t="shared" si="14"/>
        <v>5.128306480939808E-2</v>
      </c>
      <c r="AF11" s="5">
        <f t="shared" si="15"/>
        <v>0.42602958264074003</v>
      </c>
      <c r="AG11" s="5">
        <v>1.2974000000000001</v>
      </c>
      <c r="AH11" s="5">
        <v>45.504199999999997</v>
      </c>
      <c r="AI11" s="5">
        <f t="shared" si="16"/>
        <v>5.2632646520703777E-2</v>
      </c>
      <c r="AJ11" s="5">
        <f t="shared" si="17"/>
        <v>0.57464230239812086</v>
      </c>
      <c r="AK11" s="5">
        <v>1.2611000000000001</v>
      </c>
      <c r="AL11" s="5">
        <v>15.552899999999999</v>
      </c>
      <c r="AM11" s="5">
        <f t="shared" si="18"/>
        <v>6.8967968805543262E-2</v>
      </c>
      <c r="AN11" s="5">
        <f t="shared" si="19"/>
        <v>0.3069661413359912</v>
      </c>
      <c r="AO11" s="5">
        <v>1.2611000000000001</v>
      </c>
      <c r="AP11" s="5">
        <v>14.5692</v>
      </c>
      <c r="AQ11" s="5">
        <f t="shared" si="20"/>
        <v>6.6117912286680486E-2</v>
      </c>
      <c r="AR11" s="5">
        <f t="shared" si="21"/>
        <v>0.33366159314410299</v>
      </c>
      <c r="AS11" s="5">
        <v>1.4790000000000001</v>
      </c>
      <c r="AT11" s="5">
        <v>44.759</v>
      </c>
      <c r="AU11" s="5">
        <f t="shared" si="22"/>
        <v>4.9691068710753634E-2</v>
      </c>
      <c r="AV11" s="5">
        <f t="shared" si="23"/>
        <v>0.51481625042988577</v>
      </c>
      <c r="AW11" s="5">
        <v>1.4790000000000001</v>
      </c>
      <c r="AX11" s="5">
        <v>32.351700000000001</v>
      </c>
      <c r="AY11" s="5">
        <f t="shared" si="24"/>
        <v>6.4518099093518536E-2</v>
      </c>
      <c r="AZ11" s="5">
        <f t="shared" si="25"/>
        <v>0.46156315450068197</v>
      </c>
    </row>
    <row r="12" spans="1:52" ht="20" customHeight="1" x14ac:dyDescent="0.15">
      <c r="A12" s="25">
        <v>1.337</v>
      </c>
      <c r="B12" s="4">
        <v>10.9239</v>
      </c>
      <c r="C12" s="5">
        <f t="shared" si="0"/>
        <v>5.8824564645424703E-2</v>
      </c>
      <c r="D12" s="5">
        <f t="shared" si="1"/>
        <v>0.42003206791939185</v>
      </c>
      <c r="E12" s="5">
        <v>1.337</v>
      </c>
      <c r="F12" s="5">
        <v>13.6143</v>
      </c>
      <c r="G12" s="5">
        <f t="shared" si="2"/>
        <v>4.6875766946448724E-2</v>
      </c>
      <c r="H12" s="5">
        <f t="shared" si="3"/>
        <v>0.44503393088298748</v>
      </c>
      <c r="I12" s="5">
        <v>1.337</v>
      </c>
      <c r="J12" s="5">
        <v>6.1181999999999999</v>
      </c>
      <c r="K12" s="5">
        <f t="shared" si="4"/>
        <v>4.5226827593438892E-2</v>
      </c>
      <c r="L12" s="5">
        <f t="shared" si="5"/>
        <v>0.24261530591608274</v>
      </c>
      <c r="M12" s="5">
        <v>1.3777999999999999</v>
      </c>
      <c r="N12" s="5">
        <v>32.965499999999999</v>
      </c>
      <c r="O12" s="5">
        <f t="shared" si="6"/>
        <v>4.8127202802820984E-2</v>
      </c>
      <c r="P12" s="5">
        <f t="shared" si="7"/>
        <v>0.6356412619693107</v>
      </c>
      <c r="Q12" s="5">
        <v>1.3777999999999999</v>
      </c>
      <c r="R12" s="5">
        <v>37.119900000000001</v>
      </c>
      <c r="S12" s="5">
        <f t="shared" si="8"/>
        <v>5.4876688758603111E-2</v>
      </c>
      <c r="T12" s="5">
        <f t="shared" si="9"/>
        <v>0.59870806451612901</v>
      </c>
      <c r="U12" s="5">
        <v>1.3777999999999999</v>
      </c>
      <c r="V12" s="5">
        <v>25.359000000000002</v>
      </c>
      <c r="W12" s="5">
        <f t="shared" si="10"/>
        <v>4.8127202802820984E-2</v>
      </c>
      <c r="X12" s="5">
        <f t="shared" si="11"/>
        <v>0.48669967756794108</v>
      </c>
      <c r="Y12" s="5">
        <v>1.3777999999999999</v>
      </c>
      <c r="Z12" s="5">
        <v>14.127700000000001</v>
      </c>
      <c r="AA12" s="5">
        <f t="shared" si="12"/>
        <v>5.6960717031990273E-2</v>
      </c>
      <c r="AB12" s="5">
        <f t="shared" si="13"/>
        <v>0.36224871794871799</v>
      </c>
      <c r="AC12" s="5">
        <v>1.4595</v>
      </c>
      <c r="AD12" s="5">
        <v>28.038499999999999</v>
      </c>
      <c r="AE12" s="5">
        <f t="shared" si="14"/>
        <v>5.7690483343083465E-2</v>
      </c>
      <c r="AF12" s="5">
        <f t="shared" si="15"/>
        <v>0.40775384543790072</v>
      </c>
      <c r="AG12" s="5">
        <v>1.4595</v>
      </c>
      <c r="AH12" s="5">
        <v>49.860100000000003</v>
      </c>
      <c r="AI12" s="5">
        <f t="shared" si="16"/>
        <v>5.9208684751785999E-2</v>
      </c>
      <c r="AJ12" s="5">
        <f t="shared" si="17"/>
        <v>0.62965006882442831</v>
      </c>
      <c r="AK12" s="5">
        <v>1.4187000000000001</v>
      </c>
      <c r="AL12" s="5">
        <v>18.189699999999998</v>
      </c>
      <c r="AM12" s="5">
        <f t="shared" si="18"/>
        <v>7.7586914078522098E-2</v>
      </c>
      <c r="AN12" s="5">
        <f t="shared" si="19"/>
        <v>0.35900841779084797</v>
      </c>
      <c r="AO12" s="5">
        <v>1.4187000000000001</v>
      </c>
      <c r="AP12" s="5">
        <v>16.4651</v>
      </c>
      <c r="AQ12" s="5">
        <f t="shared" si="20"/>
        <v>7.4380685243924827E-2</v>
      </c>
      <c r="AR12" s="5">
        <f t="shared" si="21"/>
        <v>0.37708120537002515</v>
      </c>
      <c r="AS12" s="5">
        <v>1.6637999999999999</v>
      </c>
      <c r="AT12" s="5">
        <v>30.335100000000001</v>
      </c>
      <c r="AU12" s="5">
        <f t="shared" si="22"/>
        <v>5.5899932468527307E-2</v>
      </c>
      <c r="AV12" s="5">
        <f t="shared" si="23"/>
        <v>0.34891312224168614</v>
      </c>
      <c r="AW12" s="5">
        <v>1.6637999999999999</v>
      </c>
      <c r="AX12" s="5">
        <v>31.857199999999999</v>
      </c>
      <c r="AY12" s="5">
        <f t="shared" si="24"/>
        <v>7.2579589771329361E-2</v>
      </c>
      <c r="AZ12" s="5">
        <f t="shared" si="25"/>
        <v>0.45450810082805926</v>
      </c>
    </row>
    <row r="13" spans="1:52" ht="20" customHeight="1" x14ac:dyDescent="0.15">
      <c r="A13" s="25">
        <v>1.4855</v>
      </c>
      <c r="B13" s="4">
        <v>13.4133</v>
      </c>
      <c r="C13" s="5">
        <f t="shared" si="0"/>
        <v>6.5358183082108001E-2</v>
      </c>
      <c r="D13" s="5">
        <f t="shared" si="1"/>
        <v>0.5157513467372622</v>
      </c>
      <c r="E13" s="5">
        <v>1.4855</v>
      </c>
      <c r="F13" s="5">
        <v>14.224399999999999</v>
      </c>
      <c r="G13" s="5">
        <f t="shared" si="2"/>
        <v>5.2082237695549427E-2</v>
      </c>
      <c r="H13" s="5">
        <f t="shared" si="3"/>
        <v>0.46497731403391779</v>
      </c>
      <c r="I13" s="5">
        <v>1.4855</v>
      </c>
      <c r="J13" s="5">
        <v>11.2165</v>
      </c>
      <c r="K13" s="5">
        <f t="shared" si="4"/>
        <v>5.0250151376255409E-2</v>
      </c>
      <c r="L13" s="5">
        <f t="shared" si="5"/>
        <v>0.44478679657542119</v>
      </c>
      <c r="M13" s="5">
        <v>1.5308999999999999</v>
      </c>
      <c r="N13" s="5">
        <v>32.3994</v>
      </c>
      <c r="O13" s="5">
        <f t="shared" si="6"/>
        <v>5.3475057897255512E-2</v>
      </c>
      <c r="P13" s="5">
        <f t="shared" si="7"/>
        <v>0.62472571333814098</v>
      </c>
      <c r="Q13" s="5">
        <v>1.5308999999999999</v>
      </c>
      <c r="R13" s="5">
        <v>37.329000000000001</v>
      </c>
      <c r="S13" s="5">
        <f t="shared" si="8"/>
        <v>6.0974541167473875E-2</v>
      </c>
      <c r="T13" s="5">
        <f t="shared" si="9"/>
        <v>0.60208064516129034</v>
      </c>
      <c r="U13" s="5">
        <v>1.5308999999999999</v>
      </c>
      <c r="V13" s="5">
        <v>30.4023</v>
      </c>
      <c r="W13" s="5">
        <f t="shared" si="10"/>
        <v>5.3475057897255512E-2</v>
      </c>
      <c r="X13" s="5">
        <f t="shared" si="11"/>
        <v>0.5834926301243667</v>
      </c>
      <c r="Y13" s="5">
        <v>1.5308999999999999</v>
      </c>
      <c r="Z13" s="5">
        <v>12.060600000000001</v>
      </c>
      <c r="AA13" s="5">
        <f t="shared" si="12"/>
        <v>6.3290144944312607E-2</v>
      </c>
      <c r="AB13" s="5">
        <f t="shared" si="13"/>
        <v>0.30924615384615389</v>
      </c>
      <c r="AC13" s="5">
        <v>1.6216999999999999</v>
      </c>
      <c r="AD13" s="5">
        <v>28.659400000000002</v>
      </c>
      <c r="AE13" s="5">
        <f t="shared" si="14"/>
        <v>6.4101854633421343E-2</v>
      </c>
      <c r="AF13" s="5">
        <f t="shared" si="15"/>
        <v>0.41678337136234012</v>
      </c>
      <c r="AG13" s="5">
        <v>1.6216999999999999</v>
      </c>
      <c r="AH13" s="5">
        <v>52.520800000000001</v>
      </c>
      <c r="AI13" s="5">
        <f t="shared" si="16"/>
        <v>6.5788779761542557E-2</v>
      </c>
      <c r="AJ13" s="5">
        <f t="shared" si="17"/>
        <v>0.66325028098046401</v>
      </c>
      <c r="AK13" s="5">
        <v>1.5763</v>
      </c>
      <c r="AL13" s="5">
        <v>19.1617</v>
      </c>
      <c r="AM13" s="5">
        <f t="shared" si="18"/>
        <v>8.6205859351500935E-2</v>
      </c>
      <c r="AN13" s="5">
        <f t="shared" si="19"/>
        <v>0.37819269142332707</v>
      </c>
      <c r="AO13" s="5">
        <v>1.5763</v>
      </c>
      <c r="AP13" s="5">
        <v>18.096699999999998</v>
      </c>
      <c r="AQ13" s="5">
        <f t="shared" si="20"/>
        <v>8.2643458201169168E-2</v>
      </c>
      <c r="AR13" s="5">
        <f t="shared" si="21"/>
        <v>0.41444785936433631</v>
      </c>
      <c r="AS13" s="5">
        <v>1.8487</v>
      </c>
      <c r="AT13" s="5">
        <v>43.515999999999998</v>
      </c>
      <c r="AU13" s="5">
        <f t="shared" si="22"/>
        <v>6.2112156001061687E-2</v>
      </c>
      <c r="AV13" s="5">
        <f t="shared" si="23"/>
        <v>0.50051931351698897</v>
      </c>
      <c r="AW13" s="5">
        <v>1.8487</v>
      </c>
      <c r="AX13" s="5">
        <v>29.895900000000001</v>
      </c>
      <c r="AY13" s="5">
        <f t="shared" si="24"/>
        <v>8.0645442727645511E-2</v>
      </c>
      <c r="AZ13" s="5">
        <f t="shared" si="25"/>
        <v>0.42652614578637099</v>
      </c>
    </row>
    <row r="14" spans="1:52" ht="20" customHeight="1" x14ac:dyDescent="0.15">
      <c r="A14" s="25">
        <v>1.6341000000000001</v>
      </c>
      <c r="B14" s="4">
        <v>13.6374</v>
      </c>
      <c r="C14" s="5">
        <f t="shared" si="0"/>
        <v>7.1896201261846315E-2</v>
      </c>
      <c r="D14" s="5">
        <f t="shared" si="1"/>
        <v>0.52436815817097504</v>
      </c>
      <c r="E14" s="5">
        <v>1.6341000000000001</v>
      </c>
      <c r="F14" s="5">
        <v>14.5281</v>
      </c>
      <c r="G14" s="5">
        <f t="shared" si="2"/>
        <v>5.7292214485558615E-2</v>
      </c>
      <c r="H14" s="5">
        <f t="shared" si="3"/>
        <v>0.47490487584827207</v>
      </c>
      <c r="I14" s="5">
        <v>1.6341000000000001</v>
      </c>
      <c r="J14" s="5">
        <v>9.4200999999999997</v>
      </c>
      <c r="K14" s="5">
        <f t="shared" si="4"/>
        <v>5.527685786868998E-2</v>
      </c>
      <c r="L14" s="5">
        <f t="shared" si="5"/>
        <v>0.3735511168742589</v>
      </c>
      <c r="M14" s="5">
        <v>1.6839999999999999</v>
      </c>
      <c r="N14" s="5">
        <v>34.280299999999997</v>
      </c>
      <c r="O14" s="5">
        <f t="shared" si="6"/>
        <v>5.8822912991690041E-2</v>
      </c>
      <c r="P14" s="5">
        <f t="shared" si="7"/>
        <v>0.66099325515119023</v>
      </c>
      <c r="Q14" s="5">
        <v>1.6839999999999999</v>
      </c>
      <c r="R14" s="5">
        <v>33.488700000000001</v>
      </c>
      <c r="S14" s="5">
        <f t="shared" si="8"/>
        <v>6.7072393576344633E-2</v>
      </c>
      <c r="T14" s="5">
        <f t="shared" si="9"/>
        <v>0.54014032258064515</v>
      </c>
      <c r="U14" s="5">
        <v>1.6839999999999999</v>
      </c>
      <c r="V14" s="5">
        <v>27.7682</v>
      </c>
      <c r="W14" s="5">
        <f t="shared" si="10"/>
        <v>5.8822912991690041E-2</v>
      </c>
      <c r="X14" s="5">
        <f t="shared" si="11"/>
        <v>0.53293797021341938</v>
      </c>
      <c r="Y14" s="5">
        <v>1.6839999999999999</v>
      </c>
      <c r="Z14" s="5">
        <v>13.978400000000001</v>
      </c>
      <c r="AA14" s="5">
        <f t="shared" si="12"/>
        <v>6.9619572856634934E-2</v>
      </c>
      <c r="AB14" s="5">
        <f t="shared" si="13"/>
        <v>0.35842051282051285</v>
      </c>
      <c r="AC14" s="5">
        <v>1.7839</v>
      </c>
      <c r="AD14" s="5">
        <v>32.136099999999999</v>
      </c>
      <c r="AE14" s="5">
        <f t="shared" si="14"/>
        <v>7.0513225923759235E-2</v>
      </c>
      <c r="AF14" s="5">
        <f t="shared" si="15"/>
        <v>0.46734377204119054</v>
      </c>
      <c r="AG14" s="5">
        <v>1.7839</v>
      </c>
      <c r="AH14" s="5">
        <v>47.692500000000003</v>
      </c>
      <c r="AI14" s="5">
        <f t="shared" si="16"/>
        <v>7.2368874771299108E-2</v>
      </c>
      <c r="AJ14" s="5">
        <f t="shared" si="17"/>
        <v>0.60227688888327635</v>
      </c>
      <c r="AK14" s="5">
        <v>1.734</v>
      </c>
      <c r="AL14" s="5">
        <v>14.0419</v>
      </c>
      <c r="AM14" s="5">
        <f t="shared" si="18"/>
        <v>9.4830273498383952E-2</v>
      </c>
      <c r="AN14" s="5">
        <f t="shared" si="19"/>
        <v>0.2771436748147198</v>
      </c>
      <c r="AO14" s="5">
        <v>1.734</v>
      </c>
      <c r="AP14" s="5">
        <v>17.8017</v>
      </c>
      <c r="AQ14" s="5">
        <f t="shared" si="20"/>
        <v>9.091147403465541E-2</v>
      </c>
      <c r="AR14" s="5">
        <f t="shared" si="21"/>
        <v>0.40769181442175129</v>
      </c>
      <c r="AS14" s="5">
        <v>2.0335999999999999</v>
      </c>
      <c r="AT14" s="5">
        <v>37.730600000000003</v>
      </c>
      <c r="AU14" s="5">
        <f t="shared" si="22"/>
        <v>6.8324379533596061E-2</v>
      </c>
      <c r="AV14" s="5">
        <f t="shared" si="23"/>
        <v>0.4339758711872439</v>
      </c>
      <c r="AW14" s="5">
        <v>2.0335999999999999</v>
      </c>
      <c r="AX14" s="5">
        <v>25.979700000000001</v>
      </c>
      <c r="AY14" s="5">
        <f t="shared" si="24"/>
        <v>8.8711295683961647E-2</v>
      </c>
      <c r="AZ14" s="5">
        <f t="shared" si="25"/>
        <v>0.3706535447899606</v>
      </c>
    </row>
    <row r="15" spans="1:52" ht="20" customHeight="1" x14ac:dyDescent="0.15">
      <c r="A15" s="25">
        <v>1.7826</v>
      </c>
      <c r="B15" s="4">
        <v>10.015000000000001</v>
      </c>
      <c r="C15" s="5">
        <f t="shared" si="0"/>
        <v>7.8429819698529607E-2</v>
      </c>
      <c r="D15" s="5">
        <f t="shared" si="1"/>
        <v>0.38508418790108934</v>
      </c>
      <c r="E15" s="5">
        <v>1.7826</v>
      </c>
      <c r="F15" s="5">
        <v>12.5</v>
      </c>
      <c r="G15" s="5">
        <f t="shared" si="2"/>
        <v>6.2498685234659311E-2</v>
      </c>
      <c r="H15" s="5">
        <f t="shared" si="3"/>
        <v>0.40860889917493692</v>
      </c>
      <c r="I15" s="5">
        <v>1.7826</v>
      </c>
      <c r="J15" s="5">
        <v>7.9783999999999997</v>
      </c>
      <c r="K15" s="5">
        <f t="shared" si="4"/>
        <v>6.0300181651506489E-2</v>
      </c>
      <c r="L15" s="5">
        <f t="shared" si="5"/>
        <v>0.3163809546469345</v>
      </c>
      <c r="M15" s="5">
        <v>1.8371</v>
      </c>
      <c r="N15" s="5">
        <v>28.9572</v>
      </c>
      <c r="O15" s="5">
        <f t="shared" si="6"/>
        <v>6.4170768086124569E-2</v>
      </c>
      <c r="P15" s="5">
        <f t="shared" si="7"/>
        <v>0.55835316167198201</v>
      </c>
      <c r="Q15" s="5">
        <v>1.8371</v>
      </c>
      <c r="R15" s="5">
        <v>33.8977</v>
      </c>
      <c r="S15" s="5">
        <f t="shared" si="8"/>
        <v>7.3170245985215404E-2</v>
      </c>
      <c r="T15" s="5">
        <f t="shared" si="9"/>
        <v>0.54673709677419358</v>
      </c>
      <c r="U15" s="5">
        <v>1.8371</v>
      </c>
      <c r="V15" s="5">
        <v>24.731100000000001</v>
      </c>
      <c r="W15" s="5">
        <f t="shared" si="10"/>
        <v>6.4170768086124569E-2</v>
      </c>
      <c r="X15" s="5">
        <f t="shared" si="11"/>
        <v>0.47464877936434824</v>
      </c>
      <c r="Y15" s="5">
        <v>1.8371</v>
      </c>
      <c r="Z15" s="5">
        <v>18.688400000000001</v>
      </c>
      <c r="AA15" s="5">
        <f t="shared" si="12"/>
        <v>7.5949000768957275E-2</v>
      </c>
      <c r="AB15" s="5">
        <f t="shared" si="13"/>
        <v>0.47918974358974364</v>
      </c>
      <c r="AC15" s="5">
        <v>1.9460999999999999</v>
      </c>
      <c r="AD15" s="5">
        <v>33.923099999999998</v>
      </c>
      <c r="AE15" s="5">
        <f t="shared" si="14"/>
        <v>7.6924597214097112E-2</v>
      </c>
      <c r="AF15" s="5">
        <f t="shared" si="15"/>
        <v>0.493331471875259</v>
      </c>
      <c r="AG15" s="5">
        <v>1.9460999999999999</v>
      </c>
      <c r="AH15" s="5">
        <v>49.980600000000003</v>
      </c>
      <c r="AI15" s="5">
        <f t="shared" si="16"/>
        <v>7.8948969781055658E-2</v>
      </c>
      <c r="AJ15" s="5">
        <f t="shared" si="17"/>
        <v>0.63117178324725021</v>
      </c>
      <c r="AK15" s="5">
        <v>1.8915999999999999</v>
      </c>
      <c r="AL15" s="5">
        <v>10.249700000000001</v>
      </c>
      <c r="AM15" s="5">
        <f t="shared" si="18"/>
        <v>0.10344921877136279</v>
      </c>
      <c r="AN15" s="5">
        <f t="shared" si="19"/>
        <v>0.20229737597821046</v>
      </c>
      <c r="AO15" s="5">
        <v>1.8915999999999999</v>
      </c>
      <c r="AP15" s="5">
        <v>12</v>
      </c>
      <c r="AQ15" s="5">
        <f t="shared" si="20"/>
        <v>9.9174246991899764E-2</v>
      </c>
      <c r="AR15" s="5">
        <f t="shared" si="21"/>
        <v>0.27482216715600283</v>
      </c>
      <c r="AS15" s="5">
        <v>2.2183999999999999</v>
      </c>
      <c r="AT15" s="5">
        <v>35.060099999999998</v>
      </c>
      <c r="AU15" s="5">
        <f t="shared" si="22"/>
        <v>7.4533243291369747E-2</v>
      </c>
      <c r="AV15" s="5">
        <f t="shared" si="23"/>
        <v>0.40325988564750859</v>
      </c>
      <c r="AW15" s="5">
        <v>2.2183999999999999</v>
      </c>
      <c r="AX15" s="5">
        <v>26.651399999999999</v>
      </c>
      <c r="AY15" s="5">
        <f t="shared" si="24"/>
        <v>9.6772786361772473E-2</v>
      </c>
      <c r="AZ15" s="5">
        <f t="shared" si="25"/>
        <v>0.38023671880795984</v>
      </c>
    </row>
    <row r="16" spans="1:52" ht="20" customHeight="1" x14ac:dyDescent="0.15">
      <c r="A16" s="25">
        <v>1.9312</v>
      </c>
      <c r="B16" s="4">
        <v>9.2477999999999998</v>
      </c>
      <c r="C16" s="5">
        <f t="shared" si="0"/>
        <v>8.4967837878267907E-2</v>
      </c>
      <c r="D16" s="5">
        <f t="shared" si="1"/>
        <v>0.35558477811998934</v>
      </c>
      <c r="E16" s="5">
        <v>1.9312</v>
      </c>
      <c r="F16" s="5">
        <v>15.418699999999999</v>
      </c>
      <c r="G16" s="5">
        <f t="shared" si="2"/>
        <v>6.7708662024668506E-2</v>
      </c>
      <c r="H16" s="5">
        <f t="shared" si="3"/>
        <v>0.50401744269668791</v>
      </c>
      <c r="I16" s="5">
        <v>1.9312</v>
      </c>
      <c r="J16" s="5">
        <v>5.3403999999999998</v>
      </c>
      <c r="K16" s="5">
        <f t="shared" si="4"/>
        <v>6.5326888143941053E-2</v>
      </c>
      <c r="L16" s="5">
        <f t="shared" si="5"/>
        <v>0.21177189037858329</v>
      </c>
      <c r="M16" s="5">
        <v>1.9902</v>
      </c>
      <c r="N16" s="5">
        <v>27.174600000000002</v>
      </c>
      <c r="O16" s="5">
        <f t="shared" si="6"/>
        <v>6.9518623180559097E-2</v>
      </c>
      <c r="P16" s="5">
        <f t="shared" si="7"/>
        <v>0.5239810419229568</v>
      </c>
      <c r="Q16" s="5">
        <v>1.9902</v>
      </c>
      <c r="R16" s="5">
        <v>31.895900000000001</v>
      </c>
      <c r="S16" s="5">
        <f t="shared" si="8"/>
        <v>7.9268098394086162E-2</v>
      </c>
      <c r="T16" s="5">
        <f t="shared" si="9"/>
        <v>0.51444999999999996</v>
      </c>
      <c r="U16" s="5">
        <v>1.9902</v>
      </c>
      <c r="V16" s="5">
        <v>24.4878</v>
      </c>
      <c r="W16" s="5">
        <f t="shared" si="10"/>
        <v>6.9518623180559097E-2</v>
      </c>
      <c r="X16" s="5">
        <f t="shared" si="11"/>
        <v>0.4699792722247812</v>
      </c>
      <c r="Y16" s="5">
        <v>1.9902</v>
      </c>
      <c r="Z16" s="5">
        <v>19.0489</v>
      </c>
      <c r="AA16" s="5">
        <f t="shared" si="12"/>
        <v>8.2278428681279603E-2</v>
      </c>
      <c r="AB16" s="5">
        <f t="shared" si="13"/>
        <v>0.48843333333333333</v>
      </c>
      <c r="AC16" s="5">
        <v>2.1082000000000001</v>
      </c>
      <c r="AD16" s="5">
        <v>27.277799999999999</v>
      </c>
      <c r="AE16" s="5">
        <f t="shared" si="14"/>
        <v>8.3332015747782512E-2</v>
      </c>
      <c r="AF16" s="5">
        <f t="shared" si="15"/>
        <v>0.39669125827294499</v>
      </c>
      <c r="AG16" s="5">
        <v>2.1082000000000001</v>
      </c>
      <c r="AH16" s="5">
        <v>46.481299999999997</v>
      </c>
      <c r="AI16" s="5">
        <f t="shared" si="16"/>
        <v>8.5525008012137888E-2</v>
      </c>
      <c r="AJ16" s="5">
        <f t="shared" si="17"/>
        <v>0.58698144897521054</v>
      </c>
      <c r="AK16" s="5">
        <v>2.0491999999999999</v>
      </c>
      <c r="AL16" s="5">
        <v>18.629300000000001</v>
      </c>
      <c r="AM16" s="5">
        <f t="shared" si="18"/>
        <v>0.11206816404434163</v>
      </c>
      <c r="AN16" s="5">
        <f t="shared" si="19"/>
        <v>0.36768476212092804</v>
      </c>
      <c r="AO16" s="5">
        <v>2.0491999999999999</v>
      </c>
      <c r="AP16" s="5">
        <v>12.3757</v>
      </c>
      <c r="AQ16" s="5">
        <f t="shared" si="20"/>
        <v>0.10743701994914411</v>
      </c>
      <c r="AR16" s="5">
        <f t="shared" si="21"/>
        <v>0.28342639117271201</v>
      </c>
      <c r="AS16" s="5">
        <v>2.4033000000000002</v>
      </c>
      <c r="AT16" s="5">
        <v>47.306199999999997</v>
      </c>
      <c r="AU16" s="5">
        <f t="shared" si="22"/>
        <v>8.0745466823904127E-2</v>
      </c>
      <c r="AV16" s="5">
        <f t="shared" si="23"/>
        <v>0.54411404423884047</v>
      </c>
      <c r="AW16" s="5">
        <v>2.4033000000000002</v>
      </c>
      <c r="AX16" s="5">
        <v>30.609500000000001</v>
      </c>
      <c r="AY16" s="5">
        <f t="shared" si="24"/>
        <v>0.10483863931808864</v>
      </c>
      <c r="AZ16" s="5">
        <f t="shared" si="25"/>
        <v>0.43670710898310211</v>
      </c>
    </row>
    <row r="17" spans="1:52" ht="20" customHeight="1" x14ac:dyDescent="0.15">
      <c r="A17" s="25">
        <v>2.0796999999999999</v>
      </c>
      <c r="B17" s="4">
        <v>13.8537</v>
      </c>
      <c r="C17" s="5">
        <f t="shared" si="0"/>
        <v>9.1501456314951199E-2</v>
      </c>
      <c r="D17" s="5">
        <f t="shared" si="1"/>
        <v>0.5326850538118143</v>
      </c>
      <c r="E17" s="5">
        <v>2.0796999999999999</v>
      </c>
      <c r="F17" s="5">
        <v>13.9436</v>
      </c>
      <c r="G17" s="5">
        <f t="shared" si="2"/>
        <v>7.2915132773769195E-2</v>
      </c>
      <c r="H17" s="5">
        <f t="shared" si="3"/>
        <v>0.45579832372285201</v>
      </c>
      <c r="I17" s="5">
        <v>2.0796999999999999</v>
      </c>
      <c r="J17" s="5">
        <v>4.4888000000000003</v>
      </c>
      <c r="K17" s="5">
        <f t="shared" si="4"/>
        <v>7.0350211926757569E-2</v>
      </c>
      <c r="L17" s="5">
        <f t="shared" si="5"/>
        <v>0.17800195894153711</v>
      </c>
      <c r="M17" s="5">
        <v>2.1433</v>
      </c>
      <c r="N17" s="5">
        <v>27.987500000000001</v>
      </c>
      <c r="O17" s="5">
        <f t="shared" si="6"/>
        <v>7.4866478274993625E-2</v>
      </c>
      <c r="P17" s="5">
        <f t="shared" si="7"/>
        <v>0.53965539182982469</v>
      </c>
      <c r="Q17" s="5">
        <v>2.1433</v>
      </c>
      <c r="R17" s="5">
        <v>30.295100000000001</v>
      </c>
      <c r="S17" s="5">
        <f t="shared" si="8"/>
        <v>8.5365950802956919E-2</v>
      </c>
      <c r="T17" s="5">
        <f t="shared" si="9"/>
        <v>0.48863064516129034</v>
      </c>
      <c r="U17" s="5">
        <v>2.1433</v>
      </c>
      <c r="V17" s="5">
        <v>22.299399999999999</v>
      </c>
      <c r="W17" s="5">
        <f t="shared" si="10"/>
        <v>7.4866478274993625E-2</v>
      </c>
      <c r="X17" s="5">
        <f t="shared" si="11"/>
        <v>0.4279786580684784</v>
      </c>
      <c r="Y17" s="5">
        <v>2.1433</v>
      </c>
      <c r="Z17" s="5">
        <v>11.7193</v>
      </c>
      <c r="AA17" s="5">
        <f t="shared" si="12"/>
        <v>8.8607856593601944E-2</v>
      </c>
      <c r="AB17" s="5">
        <f t="shared" si="13"/>
        <v>0.30049487179487183</v>
      </c>
      <c r="AC17" s="5">
        <v>2.2704</v>
      </c>
      <c r="AD17" s="5">
        <v>31.834299999999999</v>
      </c>
      <c r="AE17" s="5">
        <f t="shared" si="14"/>
        <v>8.974338703812039E-2</v>
      </c>
      <c r="AF17" s="5">
        <f t="shared" si="15"/>
        <v>0.4629548029253977</v>
      </c>
      <c r="AG17" s="5">
        <v>2.2704</v>
      </c>
      <c r="AH17" s="5">
        <v>44.799199999999999</v>
      </c>
      <c r="AI17" s="5">
        <f t="shared" si="16"/>
        <v>9.2105103021894438E-2</v>
      </c>
      <c r="AJ17" s="5">
        <f t="shared" si="17"/>
        <v>0.56573932589945319</v>
      </c>
      <c r="AK17" s="5">
        <v>2.2069000000000001</v>
      </c>
      <c r="AL17" s="5">
        <v>12.0571</v>
      </c>
      <c r="AM17" s="5">
        <f t="shared" si="18"/>
        <v>0.12069257819122466</v>
      </c>
      <c r="AN17" s="5">
        <f t="shared" si="19"/>
        <v>0.23796986174296628</v>
      </c>
      <c r="AO17" s="5">
        <v>2.2069000000000001</v>
      </c>
      <c r="AP17" s="5">
        <v>24.1754</v>
      </c>
      <c r="AQ17" s="5">
        <f t="shared" si="20"/>
        <v>0.11570503578263036</v>
      </c>
      <c r="AR17" s="5">
        <f t="shared" si="21"/>
        <v>0.55366131832193588</v>
      </c>
      <c r="AS17" s="5">
        <v>2.5882000000000001</v>
      </c>
      <c r="AT17" s="5">
        <v>40.226799999999997</v>
      </c>
      <c r="AU17" s="5">
        <f t="shared" si="22"/>
        <v>8.6957690356438508E-2</v>
      </c>
      <c r="AV17" s="5">
        <f t="shared" si="23"/>
        <v>0.46268706501023099</v>
      </c>
      <c r="AW17" s="5">
        <v>2.5882000000000001</v>
      </c>
      <c r="AX17" s="5">
        <v>30.5151</v>
      </c>
      <c r="AY17" s="5">
        <f t="shared" si="24"/>
        <v>0.11290449227440477</v>
      </c>
      <c r="AZ17" s="5">
        <f t="shared" si="25"/>
        <v>0.43536029995035069</v>
      </c>
    </row>
    <row r="18" spans="1:52" ht="20" customHeight="1" x14ac:dyDescent="0.15">
      <c r="A18" s="25">
        <v>2.2282999999999999</v>
      </c>
      <c r="B18" s="4">
        <v>14.4314</v>
      </c>
      <c r="C18" s="5">
        <f t="shared" si="0"/>
        <v>9.8039474494689513E-2</v>
      </c>
      <c r="D18" s="5">
        <f t="shared" si="1"/>
        <v>0.55489804785579433</v>
      </c>
      <c r="E18" s="5">
        <v>2.2282999999999999</v>
      </c>
      <c r="F18" s="5">
        <v>12.3604</v>
      </c>
      <c r="G18" s="5">
        <f t="shared" si="2"/>
        <v>7.8125109563778383E-2</v>
      </c>
      <c r="H18" s="5">
        <f t="shared" si="3"/>
        <v>0.40404555498895123</v>
      </c>
      <c r="I18" s="5">
        <v>2.2282999999999999</v>
      </c>
      <c r="J18" s="5">
        <v>4.8083</v>
      </c>
      <c r="K18" s="5">
        <f t="shared" si="4"/>
        <v>7.537691841919214E-2</v>
      </c>
      <c r="L18" s="5">
        <f t="shared" si="5"/>
        <v>0.19067163143347726</v>
      </c>
      <c r="M18" s="5">
        <v>2.2964000000000002</v>
      </c>
      <c r="N18" s="5">
        <v>29.9313</v>
      </c>
      <c r="O18" s="5">
        <f t="shared" si="6"/>
        <v>8.0214333369428167E-2</v>
      </c>
      <c r="P18" s="5">
        <f t="shared" si="7"/>
        <v>0.57713577237967062</v>
      </c>
      <c r="Q18" s="5">
        <v>2.2964000000000002</v>
      </c>
      <c r="R18" s="5">
        <v>28.87</v>
      </c>
      <c r="S18" s="5">
        <f t="shared" si="8"/>
        <v>9.1463803211827691E-2</v>
      </c>
      <c r="T18" s="5">
        <f t="shared" si="9"/>
        <v>0.46564516129032257</v>
      </c>
      <c r="U18" s="5">
        <v>2.2964000000000002</v>
      </c>
      <c r="V18" s="5">
        <v>26.073799999999999</v>
      </c>
      <c r="W18" s="5">
        <f t="shared" si="10"/>
        <v>8.0214333369428167E-2</v>
      </c>
      <c r="X18" s="5">
        <f t="shared" si="11"/>
        <v>0.50041839398126819</v>
      </c>
      <c r="Y18" s="5">
        <v>2.2964000000000002</v>
      </c>
      <c r="Z18" s="5">
        <v>11.644399999999999</v>
      </c>
      <c r="AA18" s="5">
        <f t="shared" si="12"/>
        <v>9.4937284505924285E-2</v>
      </c>
      <c r="AB18" s="5">
        <f t="shared" si="13"/>
        <v>0.29857435897435897</v>
      </c>
      <c r="AC18" s="5">
        <v>2.4325999999999999</v>
      </c>
      <c r="AD18" s="5">
        <v>27.145</v>
      </c>
      <c r="AE18" s="5">
        <f t="shared" si="14"/>
        <v>9.6154758328458267E-2</v>
      </c>
      <c r="AF18" s="5">
        <f t="shared" si="15"/>
        <v>0.39475999552086649</v>
      </c>
      <c r="AG18" s="5">
        <v>2.4325999999999999</v>
      </c>
      <c r="AH18" s="5">
        <v>39.594900000000003</v>
      </c>
      <c r="AI18" s="5">
        <f t="shared" si="16"/>
        <v>9.8685198031650989E-2</v>
      </c>
      <c r="AJ18" s="5">
        <f t="shared" si="17"/>
        <v>0.50001767966964283</v>
      </c>
      <c r="AK18" s="5">
        <v>2.3645</v>
      </c>
      <c r="AL18" s="5">
        <v>11.2895</v>
      </c>
      <c r="AM18" s="5">
        <f t="shared" si="18"/>
        <v>0.12931152346420349</v>
      </c>
      <c r="AN18" s="5">
        <f t="shared" si="19"/>
        <v>0.22281981190727601</v>
      </c>
      <c r="AO18" s="5">
        <v>2.3645</v>
      </c>
      <c r="AP18" s="5">
        <v>17.5413</v>
      </c>
      <c r="AQ18" s="5">
        <f t="shared" si="20"/>
        <v>0.1239678087398747</v>
      </c>
      <c r="AR18" s="5">
        <f t="shared" si="21"/>
        <v>0.40172817339446598</v>
      </c>
      <c r="AS18" s="5">
        <v>2.7730000000000001</v>
      </c>
      <c r="AT18" s="5">
        <v>34.234699999999997</v>
      </c>
      <c r="AU18" s="5">
        <f t="shared" si="22"/>
        <v>9.3166554114212194E-2</v>
      </c>
      <c r="AV18" s="5">
        <f t="shared" si="23"/>
        <v>0.39376616744324067</v>
      </c>
      <c r="AW18" s="5">
        <v>2.7730000000000001</v>
      </c>
      <c r="AX18" s="5">
        <v>31.556999999999999</v>
      </c>
      <c r="AY18" s="5">
        <f t="shared" si="24"/>
        <v>0.12096598295221561</v>
      </c>
      <c r="AZ18" s="5">
        <f t="shared" si="25"/>
        <v>0.45022513396755104</v>
      </c>
    </row>
    <row r="19" spans="1:52" ht="20" customHeight="1" x14ac:dyDescent="0.15">
      <c r="A19" s="25">
        <v>2.3769</v>
      </c>
      <c r="B19" s="4">
        <v>16.081900000000001</v>
      </c>
      <c r="C19" s="5">
        <f t="shared" si="0"/>
        <v>0.10457749267442781</v>
      </c>
      <c r="D19" s="5">
        <f t="shared" si="1"/>
        <v>0.61836099864268879</v>
      </c>
      <c r="E19" s="5">
        <v>2.3769</v>
      </c>
      <c r="F19" s="5">
        <v>10.9444</v>
      </c>
      <c r="G19" s="5">
        <f t="shared" si="2"/>
        <v>8.3335086353787571E-2</v>
      </c>
      <c r="H19" s="5">
        <f t="shared" si="3"/>
        <v>0.35775833889041436</v>
      </c>
      <c r="I19" s="5">
        <v>2.3769</v>
      </c>
      <c r="J19" s="5">
        <v>9.0647000000000002</v>
      </c>
      <c r="K19" s="5">
        <f t="shared" si="4"/>
        <v>8.0403624911626712E-2</v>
      </c>
      <c r="L19" s="5">
        <f t="shared" si="5"/>
        <v>0.35945784111953111</v>
      </c>
      <c r="M19" s="5">
        <v>2.4495</v>
      </c>
      <c r="N19" s="5">
        <v>31.640599999999999</v>
      </c>
      <c r="O19" s="5">
        <f t="shared" si="6"/>
        <v>8.5562188463862682E-2</v>
      </c>
      <c r="P19" s="5">
        <f t="shared" si="7"/>
        <v>0.61009452043700751</v>
      </c>
      <c r="Q19" s="5">
        <v>2.4495</v>
      </c>
      <c r="R19" s="5">
        <v>26.386700000000001</v>
      </c>
      <c r="S19" s="5">
        <f t="shared" si="8"/>
        <v>9.7561655620698448E-2</v>
      </c>
      <c r="T19" s="5">
        <f t="shared" si="9"/>
        <v>0.42559193548387098</v>
      </c>
      <c r="U19" s="5">
        <v>2.4495</v>
      </c>
      <c r="V19" s="5">
        <v>28.056100000000001</v>
      </c>
      <c r="W19" s="5">
        <f t="shared" si="10"/>
        <v>8.5562188463862682E-2</v>
      </c>
      <c r="X19" s="5">
        <f t="shared" si="11"/>
        <v>0.53846345769998472</v>
      </c>
      <c r="Y19" s="5">
        <v>2.4495</v>
      </c>
      <c r="Z19" s="5">
        <v>15.0747</v>
      </c>
      <c r="AA19" s="5">
        <f t="shared" si="12"/>
        <v>0.10126671241824661</v>
      </c>
      <c r="AB19" s="5">
        <f t="shared" si="13"/>
        <v>0.38653076923076923</v>
      </c>
      <c r="AC19" s="5">
        <v>2.5947</v>
      </c>
      <c r="AD19" s="5">
        <v>21.738299999999999</v>
      </c>
      <c r="AE19" s="5">
        <f t="shared" si="14"/>
        <v>0.10256217686214365</v>
      </c>
      <c r="AF19" s="5">
        <f t="shared" si="15"/>
        <v>0.31613229731557385</v>
      </c>
      <c r="AG19" s="5">
        <v>2.5947</v>
      </c>
      <c r="AH19" s="5">
        <v>36.224400000000003</v>
      </c>
      <c r="AI19" s="5">
        <f t="shared" si="16"/>
        <v>0.10526123626273322</v>
      </c>
      <c r="AJ19" s="5">
        <f t="shared" si="17"/>
        <v>0.45745387500473567</v>
      </c>
      <c r="AK19" s="5">
        <v>2.5221</v>
      </c>
      <c r="AL19" s="5">
        <v>12.623100000000001</v>
      </c>
      <c r="AM19" s="5">
        <f t="shared" si="18"/>
        <v>0.13793046873718234</v>
      </c>
      <c r="AN19" s="5">
        <f t="shared" si="19"/>
        <v>0.24914095112154977</v>
      </c>
      <c r="AO19" s="5">
        <v>2.5221</v>
      </c>
      <c r="AP19" s="5">
        <v>21.081900000000001</v>
      </c>
      <c r="AQ19" s="5">
        <f t="shared" si="20"/>
        <v>0.13223058169711904</v>
      </c>
      <c r="AR19" s="5">
        <f t="shared" si="21"/>
        <v>0.48281445381384464</v>
      </c>
      <c r="AS19" s="5">
        <v>2.9579</v>
      </c>
      <c r="AT19" s="5">
        <v>36.653100000000002</v>
      </c>
      <c r="AU19" s="5">
        <f t="shared" si="22"/>
        <v>9.9378777646746561E-2</v>
      </c>
      <c r="AV19" s="5">
        <f t="shared" si="23"/>
        <v>0.42158250873861453</v>
      </c>
      <c r="AW19" s="5">
        <v>2.9579</v>
      </c>
      <c r="AX19" s="5">
        <v>25.858499999999999</v>
      </c>
      <c r="AY19" s="5">
        <f t="shared" si="24"/>
        <v>0.12903183590853173</v>
      </c>
      <c r="AZ19" s="5">
        <f t="shared" si="25"/>
        <v>0.3689243789555382</v>
      </c>
    </row>
    <row r="20" spans="1:52" ht="20" customHeight="1" x14ac:dyDescent="0.15">
      <c r="A20" s="25">
        <v>2.5253999999999999</v>
      </c>
      <c r="B20" s="4">
        <v>15.839499999999999</v>
      </c>
      <c r="C20" s="5">
        <f t="shared" si="0"/>
        <v>0.1111111111111111</v>
      </c>
      <c r="D20" s="5">
        <f t="shared" si="1"/>
        <v>0.60904053861800334</v>
      </c>
      <c r="E20" s="5">
        <v>2.5253999999999999</v>
      </c>
      <c r="F20" s="5">
        <v>15.0076</v>
      </c>
      <c r="G20" s="5">
        <f t="shared" si="2"/>
        <v>8.854155710288826E-2</v>
      </c>
      <c r="H20" s="5">
        <f t="shared" si="3"/>
        <v>0.49057911322062264</v>
      </c>
      <c r="I20" s="5">
        <v>2.5253999999999999</v>
      </c>
      <c r="J20" s="5">
        <v>8.8946000000000005</v>
      </c>
      <c r="K20" s="5">
        <f t="shared" si="4"/>
        <v>8.5426948694443214E-2</v>
      </c>
      <c r="L20" s="5">
        <f t="shared" si="5"/>
        <v>0.35271257886325874</v>
      </c>
      <c r="M20" s="5">
        <v>2.6025999999999998</v>
      </c>
      <c r="N20" s="5">
        <v>27.206600000000002</v>
      </c>
      <c r="O20" s="5">
        <f t="shared" si="6"/>
        <v>9.091004355829721E-2</v>
      </c>
      <c r="P20" s="5">
        <f t="shared" si="7"/>
        <v>0.52459806639954654</v>
      </c>
      <c r="Q20" s="5">
        <v>2.6025999999999998</v>
      </c>
      <c r="R20" s="5">
        <v>26.325099999999999</v>
      </c>
      <c r="S20" s="5">
        <f t="shared" si="8"/>
        <v>0.10365950802956921</v>
      </c>
      <c r="T20" s="5">
        <f t="shared" si="9"/>
        <v>0.42459838709677417</v>
      </c>
      <c r="U20" s="5">
        <v>2.6025999999999998</v>
      </c>
      <c r="V20" s="5">
        <v>24.809899999999999</v>
      </c>
      <c r="W20" s="5">
        <f t="shared" si="10"/>
        <v>9.091004355829721E-2</v>
      </c>
      <c r="X20" s="5">
        <f t="shared" si="11"/>
        <v>0.47616113925994163</v>
      </c>
      <c r="Y20" s="5">
        <v>2.6025999999999998</v>
      </c>
      <c r="Z20" s="5">
        <v>16.063300000000002</v>
      </c>
      <c r="AA20" s="5">
        <f t="shared" si="12"/>
        <v>0.10759614033056893</v>
      </c>
      <c r="AB20" s="5">
        <f t="shared" si="13"/>
        <v>0.41187948717948725</v>
      </c>
      <c r="AC20" s="5">
        <v>2.7568999999999999</v>
      </c>
      <c r="AD20" s="5">
        <v>22.378399999999999</v>
      </c>
      <c r="AE20" s="5">
        <f t="shared" si="14"/>
        <v>0.10897354815248153</v>
      </c>
      <c r="AF20" s="5">
        <f t="shared" si="15"/>
        <v>0.32544104195115708</v>
      </c>
      <c r="AG20" s="5">
        <v>2.7568999999999999</v>
      </c>
      <c r="AH20" s="5">
        <v>35.193199999999997</v>
      </c>
      <c r="AI20" s="5">
        <f t="shared" si="16"/>
        <v>0.11184133127248977</v>
      </c>
      <c r="AJ20" s="5">
        <f t="shared" si="17"/>
        <v>0.44443153547930847</v>
      </c>
      <c r="AK20" s="5">
        <v>2.6797</v>
      </c>
      <c r="AL20" s="5">
        <v>13.5945</v>
      </c>
      <c r="AM20" s="5">
        <f t="shared" si="18"/>
        <v>0.14654941401016117</v>
      </c>
      <c r="AN20" s="5">
        <f t="shared" si="19"/>
        <v>0.26831338260981125</v>
      </c>
      <c r="AO20" s="5">
        <v>2.6797</v>
      </c>
      <c r="AP20" s="5">
        <v>14.7143</v>
      </c>
      <c r="AQ20" s="5">
        <f t="shared" si="20"/>
        <v>0.14049335465436338</v>
      </c>
      <c r="AR20" s="5">
        <f t="shared" si="21"/>
        <v>0.33698465118196436</v>
      </c>
      <c r="AS20" s="5">
        <v>3.1427999999999998</v>
      </c>
      <c r="AT20" s="5">
        <v>31.992699999999999</v>
      </c>
      <c r="AU20" s="5">
        <f t="shared" si="22"/>
        <v>0.10559100117928094</v>
      </c>
      <c r="AV20" s="5">
        <f t="shared" si="23"/>
        <v>0.36797877198168427</v>
      </c>
      <c r="AW20" s="5">
        <v>3.1427999999999998</v>
      </c>
      <c r="AX20" s="5">
        <v>30.290800000000001</v>
      </c>
      <c r="AY20" s="5">
        <f t="shared" si="24"/>
        <v>0.13709768886484788</v>
      </c>
      <c r="AZ20" s="5">
        <f t="shared" si="25"/>
        <v>0.43216020179308223</v>
      </c>
    </row>
    <row r="21" spans="1:52" ht="20" customHeight="1" x14ac:dyDescent="0.15">
      <c r="A21" s="25">
        <v>2.6739999999999999</v>
      </c>
      <c r="B21" s="4">
        <v>12.965400000000001</v>
      </c>
      <c r="C21" s="5">
        <f t="shared" si="0"/>
        <v>0.11764912929084941</v>
      </c>
      <c r="D21" s="5">
        <f t="shared" si="1"/>
        <v>0.4985292590926394</v>
      </c>
      <c r="E21" s="5">
        <v>2.6739999999999999</v>
      </c>
      <c r="F21" s="5">
        <v>14.375</v>
      </c>
      <c r="G21" s="5">
        <f t="shared" si="2"/>
        <v>9.3751533892897448E-2</v>
      </c>
      <c r="H21" s="5">
        <f t="shared" si="3"/>
        <v>0.46990023405117748</v>
      </c>
      <c r="I21" s="5">
        <v>2.6739999999999999</v>
      </c>
      <c r="J21" s="5">
        <v>5.1193</v>
      </c>
      <c r="K21" s="5">
        <f t="shared" si="4"/>
        <v>9.0453655186877785E-2</v>
      </c>
      <c r="L21" s="5">
        <f t="shared" si="5"/>
        <v>0.20300423908603876</v>
      </c>
      <c r="M21" s="5">
        <v>2.7557</v>
      </c>
      <c r="N21" s="5">
        <v>22.180099999999999</v>
      </c>
      <c r="O21" s="5">
        <f t="shared" si="6"/>
        <v>9.6257898652731738E-2</v>
      </c>
      <c r="P21" s="5">
        <f t="shared" si="7"/>
        <v>0.4276770185377291</v>
      </c>
      <c r="Q21" s="5">
        <v>2.7557</v>
      </c>
      <c r="R21" s="5">
        <v>27.022600000000001</v>
      </c>
      <c r="S21" s="5">
        <f t="shared" si="8"/>
        <v>0.10975736043843998</v>
      </c>
      <c r="T21" s="5">
        <f t="shared" si="9"/>
        <v>0.4358483870967742</v>
      </c>
      <c r="U21" s="5">
        <v>2.7557</v>
      </c>
      <c r="V21" s="5">
        <v>25.182600000000001</v>
      </c>
      <c r="W21" s="5">
        <f t="shared" si="10"/>
        <v>9.6257898652731738E-2</v>
      </c>
      <c r="X21" s="5">
        <f t="shared" si="11"/>
        <v>0.48331414094887148</v>
      </c>
      <c r="Y21" s="5">
        <v>2.7557</v>
      </c>
      <c r="Z21" s="5">
        <v>18.903199999999998</v>
      </c>
      <c r="AA21" s="5">
        <f t="shared" si="12"/>
        <v>0.11392556824289128</v>
      </c>
      <c r="AB21" s="5">
        <f t="shared" si="13"/>
        <v>0.48469743589743586</v>
      </c>
      <c r="AC21" s="5">
        <v>2.9190999999999998</v>
      </c>
      <c r="AD21" s="5">
        <v>22.716000000000001</v>
      </c>
      <c r="AE21" s="5">
        <f t="shared" si="14"/>
        <v>0.11538491944281941</v>
      </c>
      <c r="AF21" s="5">
        <f t="shared" si="15"/>
        <v>0.33035063762210365</v>
      </c>
      <c r="AG21" s="5">
        <v>2.9190999999999998</v>
      </c>
      <c r="AH21" s="5">
        <v>34.829599999999999</v>
      </c>
      <c r="AI21" s="5">
        <f t="shared" si="16"/>
        <v>0.11842142628224632</v>
      </c>
      <c r="AJ21" s="5">
        <f t="shared" si="17"/>
        <v>0.43983987270637859</v>
      </c>
      <c r="AK21" s="5">
        <v>2.8374000000000001</v>
      </c>
      <c r="AL21" s="5">
        <v>17.2866</v>
      </c>
      <c r="AM21" s="5">
        <f t="shared" si="18"/>
        <v>0.1551738281570442</v>
      </c>
      <c r="AN21" s="5">
        <f t="shared" si="19"/>
        <v>0.34118401705268769</v>
      </c>
      <c r="AO21" s="5">
        <v>2.8374000000000001</v>
      </c>
      <c r="AP21" s="5">
        <v>11.5253</v>
      </c>
      <c r="AQ21" s="5">
        <f t="shared" si="20"/>
        <v>0.14876137048784965</v>
      </c>
      <c r="AR21" s="5">
        <f t="shared" si="21"/>
        <v>0.2639506602602566</v>
      </c>
      <c r="AS21" s="5">
        <v>3.3275999999999999</v>
      </c>
      <c r="AT21" s="5">
        <v>30.9938</v>
      </c>
      <c r="AU21" s="5">
        <f t="shared" si="22"/>
        <v>0.11179986493705461</v>
      </c>
      <c r="AV21" s="5">
        <f t="shared" si="23"/>
        <v>0.35648946362907558</v>
      </c>
      <c r="AW21" s="5">
        <v>3.3275999999999999</v>
      </c>
      <c r="AX21" s="5">
        <v>27.621200000000002</v>
      </c>
      <c r="AY21" s="5">
        <f t="shared" si="24"/>
        <v>0.14515917954265872</v>
      </c>
      <c r="AZ21" s="5">
        <f t="shared" si="25"/>
        <v>0.39407289889230668</v>
      </c>
    </row>
    <row r="22" spans="1:52" ht="20" customHeight="1" x14ac:dyDescent="0.15">
      <c r="A22" s="25">
        <v>2.8224999999999998</v>
      </c>
      <c r="B22" s="4">
        <v>11.1851</v>
      </c>
      <c r="C22" s="5">
        <f t="shared" si="0"/>
        <v>0.1241827477275327</v>
      </c>
      <c r="D22" s="5">
        <f t="shared" si="1"/>
        <v>0.43007540190638782</v>
      </c>
      <c r="E22" s="5">
        <v>2.8224999999999998</v>
      </c>
      <c r="F22" s="5">
        <v>16.071999999999999</v>
      </c>
      <c r="G22" s="5">
        <f t="shared" si="2"/>
        <v>9.8958004641998151E-2</v>
      </c>
      <c r="H22" s="5">
        <f t="shared" si="3"/>
        <v>0.52537297820316686</v>
      </c>
      <c r="I22" s="5">
        <v>2.8224999999999998</v>
      </c>
      <c r="J22" s="5">
        <v>4.4405000000000001</v>
      </c>
      <c r="K22" s="5">
        <f t="shared" si="4"/>
        <v>9.5476978969694301E-2</v>
      </c>
      <c r="L22" s="5">
        <f t="shared" si="5"/>
        <v>0.17608663756012641</v>
      </c>
      <c r="M22" s="5">
        <v>2.9087999999999998</v>
      </c>
      <c r="N22" s="5">
        <v>26.816700000000001</v>
      </c>
      <c r="O22" s="5">
        <f t="shared" si="6"/>
        <v>0.10160575374716627</v>
      </c>
      <c r="P22" s="5">
        <f t="shared" si="7"/>
        <v>0.51708000879259874</v>
      </c>
      <c r="Q22" s="5">
        <v>2.9087999999999998</v>
      </c>
      <c r="R22" s="5">
        <v>28.014299999999999</v>
      </c>
      <c r="S22" s="5">
        <f t="shared" si="8"/>
        <v>0.11585521284731073</v>
      </c>
      <c r="T22" s="5">
        <f t="shared" si="9"/>
        <v>0.45184354838709673</v>
      </c>
      <c r="U22" s="5">
        <v>2.9087999999999998</v>
      </c>
      <c r="V22" s="5">
        <v>25.8018</v>
      </c>
      <c r="W22" s="5">
        <f t="shared" si="10"/>
        <v>0.10160575374716627</v>
      </c>
      <c r="X22" s="5">
        <f t="shared" si="11"/>
        <v>0.49519806540764627</v>
      </c>
      <c r="Y22" s="5">
        <v>2.9087999999999998</v>
      </c>
      <c r="Z22" s="5">
        <v>19.071000000000002</v>
      </c>
      <c r="AA22" s="5">
        <f t="shared" si="12"/>
        <v>0.12025499615521359</v>
      </c>
      <c r="AB22" s="5">
        <f t="shared" si="13"/>
        <v>0.48900000000000005</v>
      </c>
      <c r="AC22" s="5">
        <v>3.0813000000000001</v>
      </c>
      <c r="AD22" s="5">
        <v>25.564800000000002</v>
      </c>
      <c r="AE22" s="5">
        <f t="shared" si="14"/>
        <v>0.12179629073315731</v>
      </c>
      <c r="AF22" s="5">
        <f t="shared" si="15"/>
        <v>0.37177971388807696</v>
      </c>
      <c r="AG22" s="5">
        <v>3.0813000000000001</v>
      </c>
      <c r="AH22" s="5">
        <v>39.75</v>
      </c>
      <c r="AI22" s="5">
        <f t="shared" si="16"/>
        <v>0.1250015212920029</v>
      </c>
      <c r="AJ22" s="5">
        <f t="shared" si="17"/>
        <v>0.50197633449934964</v>
      </c>
      <c r="AK22" s="5">
        <v>2.9950000000000001</v>
      </c>
      <c r="AL22" s="5">
        <v>16.136399999999998</v>
      </c>
      <c r="AM22" s="5">
        <f t="shared" si="18"/>
        <v>0.16379277343002305</v>
      </c>
      <c r="AN22" s="5">
        <f t="shared" si="19"/>
        <v>0.31848262658758741</v>
      </c>
      <c r="AO22" s="5">
        <v>2.9950000000000001</v>
      </c>
      <c r="AP22" s="5">
        <v>13.531499999999999</v>
      </c>
      <c r="AQ22" s="5">
        <f t="shared" si="20"/>
        <v>0.15702414344509399</v>
      </c>
      <c r="AR22" s="5">
        <f t="shared" si="21"/>
        <v>0.30989634623928763</v>
      </c>
      <c r="AS22" s="5">
        <v>3.5125000000000002</v>
      </c>
      <c r="AT22" s="5">
        <v>27.858599999999999</v>
      </c>
      <c r="AU22" s="5">
        <f t="shared" si="22"/>
        <v>0.11801208846958901</v>
      </c>
      <c r="AV22" s="5">
        <f t="shared" si="23"/>
        <v>0.32042851704072961</v>
      </c>
      <c r="AW22" s="5">
        <v>3.5125000000000002</v>
      </c>
      <c r="AX22" s="5">
        <v>25.980499999999999</v>
      </c>
      <c r="AY22" s="5">
        <f t="shared" si="24"/>
        <v>0.15322503249897487</v>
      </c>
      <c r="AZ22" s="5">
        <f t="shared" si="25"/>
        <v>0.37066495842583136</v>
      </c>
    </row>
    <row r="23" spans="1:52" ht="20" customHeight="1" x14ac:dyDescent="0.15">
      <c r="A23" s="25">
        <v>2.9710999999999999</v>
      </c>
      <c r="B23" s="4">
        <v>13.2844</v>
      </c>
      <c r="C23" s="5">
        <f t="shared" si="0"/>
        <v>0.130720765907271</v>
      </c>
      <c r="D23" s="5">
        <f t="shared" si="1"/>
        <v>0.51079504600631354</v>
      </c>
      <c r="E23" s="5">
        <v>2.9710999999999999</v>
      </c>
      <c r="F23" s="5">
        <v>13.741300000000001</v>
      </c>
      <c r="G23" s="5">
        <f t="shared" si="2"/>
        <v>0.10416798143200734</v>
      </c>
      <c r="H23" s="5">
        <f t="shared" si="3"/>
        <v>0.44918539729860485</v>
      </c>
      <c r="I23" s="5">
        <v>2.9710999999999999</v>
      </c>
      <c r="J23" s="5">
        <v>4.0044000000000004</v>
      </c>
      <c r="K23" s="5">
        <f t="shared" si="4"/>
        <v>0.10050368546212887</v>
      </c>
      <c r="L23" s="5">
        <f t="shared" si="5"/>
        <v>0.15879322856565034</v>
      </c>
      <c r="M23" s="5">
        <v>3.0619000000000001</v>
      </c>
      <c r="N23" s="5">
        <v>23.1296</v>
      </c>
      <c r="O23" s="5">
        <f t="shared" si="6"/>
        <v>0.10695360884160079</v>
      </c>
      <c r="P23" s="5">
        <f t="shared" si="7"/>
        <v>0.44598529167903928</v>
      </c>
      <c r="Q23" s="5">
        <v>3.0619000000000001</v>
      </c>
      <c r="R23" s="5">
        <v>27.8203</v>
      </c>
      <c r="S23" s="5">
        <f t="shared" si="8"/>
        <v>0.12195306525618151</v>
      </c>
      <c r="T23" s="5">
        <f t="shared" si="9"/>
        <v>0.44871451612903224</v>
      </c>
      <c r="U23" s="5">
        <v>3.0619000000000001</v>
      </c>
      <c r="V23" s="5">
        <v>21.7441</v>
      </c>
      <c r="W23" s="5">
        <f t="shared" si="10"/>
        <v>0.10695360884160079</v>
      </c>
      <c r="X23" s="5">
        <f t="shared" si="11"/>
        <v>0.41732112697681562</v>
      </c>
      <c r="Y23" s="5">
        <v>3.0619000000000001</v>
      </c>
      <c r="Z23" s="5">
        <v>17.451899999999998</v>
      </c>
      <c r="AA23" s="5">
        <f t="shared" si="12"/>
        <v>0.12658442406753595</v>
      </c>
      <c r="AB23" s="5">
        <f t="shared" si="13"/>
        <v>0.44748461538461537</v>
      </c>
      <c r="AC23" s="5">
        <v>3.2433999999999998</v>
      </c>
      <c r="AD23" s="5">
        <v>26.200500000000002</v>
      </c>
      <c r="AE23" s="5">
        <f t="shared" si="14"/>
        <v>0.12820370926684269</v>
      </c>
      <c r="AF23" s="5">
        <f t="shared" si="15"/>
        <v>0.38102447090235636</v>
      </c>
      <c r="AG23" s="5">
        <v>3.2433999999999998</v>
      </c>
      <c r="AH23" s="5">
        <v>32.927999999999997</v>
      </c>
      <c r="AI23" s="5">
        <f t="shared" si="16"/>
        <v>0.13157755952308511</v>
      </c>
      <c r="AJ23" s="5">
        <f t="shared" si="17"/>
        <v>0.41582582999734802</v>
      </c>
      <c r="AK23" s="5">
        <v>3.1526000000000001</v>
      </c>
      <c r="AL23" s="5">
        <v>19.5684</v>
      </c>
      <c r="AM23" s="5">
        <f t="shared" si="18"/>
        <v>0.17241171870300187</v>
      </c>
      <c r="AN23" s="5">
        <f t="shared" si="19"/>
        <v>0.38621969151214314</v>
      </c>
      <c r="AO23" s="5">
        <v>3.1526000000000001</v>
      </c>
      <c r="AP23" s="5">
        <v>12.4465</v>
      </c>
      <c r="AQ23" s="5">
        <f t="shared" si="20"/>
        <v>0.16528691640233834</v>
      </c>
      <c r="AR23" s="5">
        <f t="shared" si="21"/>
        <v>0.2850478419589324</v>
      </c>
      <c r="AS23" s="5">
        <v>3.6974</v>
      </c>
      <c r="AT23" s="5">
        <v>21.361899999999999</v>
      </c>
      <c r="AU23" s="5">
        <f t="shared" si="22"/>
        <v>0.12422431200212337</v>
      </c>
      <c r="AV23" s="5">
        <f t="shared" si="23"/>
        <v>0.24570373020081271</v>
      </c>
      <c r="AW23" s="5">
        <v>3.6974</v>
      </c>
      <c r="AX23" s="5">
        <v>23.850200000000001</v>
      </c>
      <c r="AY23" s="5">
        <f t="shared" si="24"/>
        <v>0.16129088545529102</v>
      </c>
      <c r="AZ23" s="5">
        <f t="shared" si="25"/>
        <v>0.34027187280644189</v>
      </c>
    </row>
    <row r="24" spans="1:52" ht="20" customHeight="1" x14ac:dyDescent="0.15">
      <c r="A24" s="25">
        <v>3.1196000000000002</v>
      </c>
      <c r="B24" s="4">
        <v>16.871200000000002</v>
      </c>
      <c r="C24" s="5">
        <f t="shared" si="0"/>
        <v>0.13725438434395432</v>
      </c>
      <c r="D24" s="5">
        <f t="shared" si="1"/>
        <v>0.64871016983693042</v>
      </c>
      <c r="E24" s="5">
        <v>3.1196000000000002</v>
      </c>
      <c r="F24" s="5">
        <v>15.2363</v>
      </c>
      <c r="G24" s="5">
        <f t="shared" si="2"/>
        <v>0.10937445218110804</v>
      </c>
      <c r="H24" s="5">
        <f t="shared" si="3"/>
        <v>0.49805502163992732</v>
      </c>
      <c r="I24" s="5">
        <v>3.1196000000000002</v>
      </c>
      <c r="J24" s="5">
        <v>4.6246999999999998</v>
      </c>
      <c r="K24" s="5">
        <f t="shared" si="4"/>
        <v>0.10552700924494539</v>
      </c>
      <c r="L24" s="5">
        <f t="shared" si="5"/>
        <v>0.18339103090289754</v>
      </c>
      <c r="M24" s="5">
        <v>3.2149000000000001</v>
      </c>
      <c r="N24" s="5">
        <v>24.3</v>
      </c>
      <c r="O24" s="5">
        <f t="shared" si="6"/>
        <v>0.11229797088894555</v>
      </c>
      <c r="P24" s="5">
        <f t="shared" si="7"/>
        <v>0.46855296191030776</v>
      </c>
      <c r="Q24" s="5">
        <v>3.2149000000000001</v>
      </c>
      <c r="R24" s="5">
        <v>26.013100000000001</v>
      </c>
      <c r="S24" s="5">
        <f t="shared" si="8"/>
        <v>0.12804693474381851</v>
      </c>
      <c r="T24" s="5">
        <f t="shared" si="9"/>
        <v>0.41956612903225809</v>
      </c>
      <c r="U24" s="5">
        <v>3.2149000000000001</v>
      </c>
      <c r="V24" s="5">
        <v>25.7807</v>
      </c>
      <c r="W24" s="5">
        <f t="shared" si="10"/>
        <v>0.11229797088894555</v>
      </c>
      <c r="X24" s="5">
        <f t="shared" si="11"/>
        <v>0.49479310609550131</v>
      </c>
      <c r="Y24" s="5">
        <v>3.2149000000000001</v>
      </c>
      <c r="Z24" s="5">
        <v>13.867000000000001</v>
      </c>
      <c r="AA24" s="5">
        <f t="shared" si="12"/>
        <v>0.13290971780094754</v>
      </c>
      <c r="AB24" s="5">
        <f t="shared" si="13"/>
        <v>0.35556410256410259</v>
      </c>
      <c r="AC24" s="5">
        <v>3.4056000000000002</v>
      </c>
      <c r="AD24" s="5">
        <v>22.967500000000001</v>
      </c>
      <c r="AE24" s="5">
        <f t="shared" si="14"/>
        <v>0.13461508055718058</v>
      </c>
      <c r="AF24" s="5">
        <f t="shared" si="15"/>
        <v>0.33400811188526441</v>
      </c>
      <c r="AG24" s="5">
        <v>3.4056000000000002</v>
      </c>
      <c r="AH24" s="5">
        <v>48.1738</v>
      </c>
      <c r="AI24" s="5">
        <f t="shared" si="16"/>
        <v>0.13815765453284168</v>
      </c>
      <c r="AJ24" s="5">
        <f t="shared" si="17"/>
        <v>0.60835490673974268</v>
      </c>
      <c r="AK24" s="5">
        <v>3.3102999999999998</v>
      </c>
      <c r="AL24" s="5">
        <v>25.331199999999999</v>
      </c>
      <c r="AM24" s="5">
        <f t="shared" si="18"/>
        <v>0.18103613284988487</v>
      </c>
      <c r="AN24" s="5">
        <f t="shared" si="19"/>
        <v>0.4999595393405899</v>
      </c>
      <c r="AO24" s="5">
        <v>3.3102999999999998</v>
      </c>
      <c r="AP24" s="5">
        <v>13.245900000000001</v>
      </c>
      <c r="AQ24" s="5">
        <f t="shared" si="20"/>
        <v>0.17355493223582458</v>
      </c>
      <c r="AR24" s="5">
        <f t="shared" si="21"/>
        <v>0.30335557866097479</v>
      </c>
      <c r="AS24" s="5">
        <v>3.8822999999999999</v>
      </c>
      <c r="AT24" s="5">
        <v>23.225000000000001</v>
      </c>
      <c r="AU24" s="5">
        <f t="shared" si="22"/>
        <v>0.13043653553465775</v>
      </c>
      <c r="AV24" s="5">
        <f t="shared" si="23"/>
        <v>0.26713303282544515</v>
      </c>
      <c r="AW24" s="5">
        <v>3.8822999999999999</v>
      </c>
      <c r="AX24" s="5">
        <v>22.761199999999999</v>
      </c>
      <c r="AY24" s="5">
        <f t="shared" si="24"/>
        <v>0.16935673841160714</v>
      </c>
      <c r="AZ24" s="5">
        <f t="shared" si="25"/>
        <v>0.32473506097734961</v>
      </c>
    </row>
    <row r="25" spans="1:52" ht="20" customHeight="1" x14ac:dyDescent="0.15">
      <c r="A25" s="25">
        <v>3.2682000000000002</v>
      </c>
      <c r="B25" s="4">
        <v>14.401199999999999</v>
      </c>
      <c r="C25" s="5">
        <f t="shared" si="0"/>
        <v>0.14379240252369263</v>
      </c>
      <c r="D25" s="5">
        <f t="shared" si="1"/>
        <v>0.55373683542697627</v>
      </c>
      <c r="E25" s="5">
        <v>3.2682000000000002</v>
      </c>
      <c r="F25" s="5">
        <v>17.673200000000001</v>
      </c>
      <c r="G25" s="5">
        <f t="shared" si="2"/>
        <v>0.11458442897111723</v>
      </c>
      <c r="H25" s="5">
        <f t="shared" si="3"/>
        <v>0.57771414375187968</v>
      </c>
      <c r="I25" s="5">
        <v>3.2682000000000002</v>
      </c>
      <c r="J25" s="5">
        <v>5.1929999999999996</v>
      </c>
      <c r="K25" s="5">
        <f t="shared" si="4"/>
        <v>0.11055371573737996</v>
      </c>
      <c r="L25" s="5">
        <f t="shared" si="5"/>
        <v>0.20592678951688692</v>
      </c>
      <c r="M25" s="5">
        <v>3.3679999999999999</v>
      </c>
      <c r="N25" s="5">
        <v>25.3218</v>
      </c>
      <c r="O25" s="5">
        <f t="shared" si="6"/>
        <v>0.11764582598338008</v>
      </c>
      <c r="P25" s="5">
        <f t="shared" si="7"/>
        <v>0.48825532472841277</v>
      </c>
      <c r="Q25" s="5">
        <v>3.3679999999999999</v>
      </c>
      <c r="R25" s="5">
        <v>24.831600000000002</v>
      </c>
      <c r="S25" s="5">
        <f t="shared" si="8"/>
        <v>0.13414478715268927</v>
      </c>
      <c r="T25" s="5">
        <f t="shared" si="9"/>
        <v>0.40050967741935489</v>
      </c>
      <c r="U25" s="5">
        <v>3.3679999999999999</v>
      </c>
      <c r="V25" s="5">
        <v>24.9862</v>
      </c>
      <c r="W25" s="5">
        <f t="shared" si="10"/>
        <v>0.11764582598338008</v>
      </c>
      <c r="X25" s="5">
        <f t="shared" si="11"/>
        <v>0.47954475664056506</v>
      </c>
      <c r="Y25" s="5">
        <v>3.3679999999999999</v>
      </c>
      <c r="Z25" s="5">
        <v>12.3225</v>
      </c>
      <c r="AA25" s="5">
        <f t="shared" si="12"/>
        <v>0.13923914571326987</v>
      </c>
      <c r="AB25" s="5">
        <f t="shared" si="13"/>
        <v>0.31596153846153846</v>
      </c>
      <c r="AC25" s="5">
        <v>3.5678000000000001</v>
      </c>
      <c r="AD25" s="5">
        <v>35.045400000000001</v>
      </c>
      <c r="AE25" s="5">
        <f t="shared" si="14"/>
        <v>0.14102645184751847</v>
      </c>
      <c r="AF25" s="5">
        <f t="shared" si="15"/>
        <v>0.50965267810009118</v>
      </c>
      <c r="AG25" s="5">
        <v>3.5678000000000001</v>
      </c>
      <c r="AH25" s="5">
        <v>38.383699999999997</v>
      </c>
      <c r="AI25" s="5">
        <f t="shared" si="16"/>
        <v>0.14473774954259822</v>
      </c>
      <c r="AJ25" s="5">
        <f t="shared" si="17"/>
        <v>0.48472223976157702</v>
      </c>
      <c r="AK25" s="5">
        <v>3.4679000000000002</v>
      </c>
      <c r="AL25" s="5">
        <v>21.928699999999999</v>
      </c>
      <c r="AM25" s="5">
        <f t="shared" si="18"/>
        <v>0.18965507812286375</v>
      </c>
      <c r="AN25" s="5">
        <f t="shared" si="19"/>
        <v>0.43280471317339858</v>
      </c>
      <c r="AO25" s="5">
        <v>3.4679000000000002</v>
      </c>
      <c r="AP25" s="5">
        <v>10.404999999999999</v>
      </c>
      <c r="AQ25" s="5">
        <f t="shared" si="20"/>
        <v>0.18181770519306895</v>
      </c>
      <c r="AR25" s="5">
        <f t="shared" si="21"/>
        <v>0.23829372077151742</v>
      </c>
      <c r="AS25" s="5">
        <v>4.0670999999999999</v>
      </c>
      <c r="AT25" s="5">
        <v>25.5931</v>
      </c>
      <c r="AU25" s="5">
        <f t="shared" si="22"/>
        <v>0.13664539929243144</v>
      </c>
      <c r="AV25" s="5">
        <f t="shared" si="23"/>
        <v>0.29437082550720772</v>
      </c>
      <c r="AW25" s="5">
        <v>4.0670999999999999</v>
      </c>
      <c r="AX25" s="5">
        <v>20.7242</v>
      </c>
      <c r="AY25" s="5">
        <f t="shared" si="24"/>
        <v>0.17741822908941798</v>
      </c>
      <c r="AZ25" s="5">
        <f t="shared" si="25"/>
        <v>0.29567309064138925</v>
      </c>
    </row>
    <row r="26" spans="1:52" ht="20" customHeight="1" x14ac:dyDescent="0.15">
      <c r="A26" s="25">
        <v>3.4167000000000001</v>
      </c>
      <c r="B26" s="4">
        <v>14.709099999999999</v>
      </c>
      <c r="C26" s="5">
        <f t="shared" si="0"/>
        <v>0.15032602096037592</v>
      </c>
      <c r="D26" s="5">
        <f t="shared" si="1"/>
        <v>0.56557581909694576</v>
      </c>
      <c r="E26" s="5">
        <v>3.4167000000000001</v>
      </c>
      <c r="F26" s="5">
        <v>18.860800000000001</v>
      </c>
      <c r="G26" s="5">
        <f t="shared" si="2"/>
        <v>0.11979089972021793</v>
      </c>
      <c r="H26" s="5">
        <f t="shared" si="3"/>
        <v>0.616535258044692</v>
      </c>
      <c r="I26" s="5">
        <v>3.4167000000000001</v>
      </c>
      <c r="J26" s="5">
        <v>5.8074000000000003</v>
      </c>
      <c r="K26" s="5">
        <f t="shared" si="4"/>
        <v>0.11557703952019646</v>
      </c>
      <c r="L26" s="5">
        <f t="shared" si="5"/>
        <v>0.23029062920091842</v>
      </c>
      <c r="M26" s="5">
        <v>3.5211000000000001</v>
      </c>
      <c r="N26" s="5">
        <v>25.036899999999999</v>
      </c>
      <c r="O26" s="5">
        <f t="shared" si="6"/>
        <v>0.12299368107781462</v>
      </c>
      <c r="P26" s="5">
        <f t="shared" si="7"/>
        <v>0.48276187868527504</v>
      </c>
      <c r="Q26" s="5">
        <v>3.5211000000000001</v>
      </c>
      <c r="R26" s="5">
        <v>26.781099999999999</v>
      </c>
      <c r="S26" s="5">
        <f t="shared" si="8"/>
        <v>0.14024263956156005</v>
      </c>
      <c r="T26" s="5">
        <f t="shared" si="9"/>
        <v>0.43195322580645157</v>
      </c>
      <c r="U26" s="5">
        <v>3.5211000000000001</v>
      </c>
      <c r="V26" s="5">
        <v>22.1007</v>
      </c>
      <c r="W26" s="5">
        <f t="shared" si="10"/>
        <v>0.12299368107781462</v>
      </c>
      <c r="X26" s="5">
        <f t="shared" si="11"/>
        <v>0.42416513127590971</v>
      </c>
      <c r="Y26" s="5">
        <v>3.5211000000000001</v>
      </c>
      <c r="Z26" s="5">
        <v>14.3246</v>
      </c>
      <c r="AA26" s="5">
        <f t="shared" si="12"/>
        <v>0.14556857362559222</v>
      </c>
      <c r="AB26" s="5">
        <f t="shared" si="13"/>
        <v>0.36729743589743591</v>
      </c>
      <c r="AC26" s="5">
        <v>3.7299000000000002</v>
      </c>
      <c r="AD26" s="5">
        <v>40.251800000000003</v>
      </c>
      <c r="AE26" s="5">
        <f t="shared" si="14"/>
        <v>0.14743387038120387</v>
      </c>
      <c r="AF26" s="5">
        <f t="shared" si="15"/>
        <v>0.58536748527194016</v>
      </c>
      <c r="AG26" s="5">
        <v>3.7299000000000002</v>
      </c>
      <c r="AH26" s="5">
        <v>34.4086</v>
      </c>
      <c r="AI26" s="5">
        <f t="shared" si="16"/>
        <v>0.15131378777368046</v>
      </c>
      <c r="AJ26" s="5">
        <f t="shared" si="17"/>
        <v>0.43452334347809618</v>
      </c>
      <c r="AK26" s="5">
        <v>3.6255000000000002</v>
      </c>
      <c r="AL26" s="5">
        <v>17.4209</v>
      </c>
      <c r="AM26" s="5">
        <f t="shared" si="18"/>
        <v>0.19827402339584257</v>
      </c>
      <c r="AN26" s="5">
        <f t="shared" si="19"/>
        <v>0.3438346836667226</v>
      </c>
      <c r="AO26" s="5">
        <v>3.6255000000000002</v>
      </c>
      <c r="AP26" s="5">
        <v>6.9851000000000001</v>
      </c>
      <c r="AQ26" s="5">
        <f t="shared" si="20"/>
        <v>0.19008047815031329</v>
      </c>
      <c r="AR26" s="5">
        <f t="shared" si="21"/>
        <v>0.15997169331678293</v>
      </c>
      <c r="AS26" s="5">
        <v>4.2519999999999998</v>
      </c>
      <c r="AT26" s="5">
        <v>27.898</v>
      </c>
      <c r="AU26" s="5">
        <f t="shared" si="22"/>
        <v>0.14285762282496581</v>
      </c>
      <c r="AV26" s="5">
        <f t="shared" si="23"/>
        <v>0.32088169428479085</v>
      </c>
      <c r="AW26" s="5">
        <v>4.2519999999999998</v>
      </c>
      <c r="AX26" s="5">
        <v>16.266400000000001</v>
      </c>
      <c r="AY26" s="5">
        <f t="shared" si="24"/>
        <v>0.18548408204573411</v>
      </c>
      <c r="AZ26" s="5">
        <f t="shared" si="25"/>
        <v>0.23207345816046432</v>
      </c>
    </row>
    <row r="27" spans="1:52" ht="20" customHeight="1" x14ac:dyDescent="0.15">
      <c r="A27" s="25">
        <v>3.5653000000000001</v>
      </c>
      <c r="B27" s="4">
        <v>12.3718</v>
      </c>
      <c r="C27" s="5">
        <f t="shared" si="0"/>
        <v>0.15686403914011421</v>
      </c>
      <c r="D27" s="5">
        <f t="shared" si="1"/>
        <v>0.47570489824010953</v>
      </c>
      <c r="E27" s="5">
        <v>3.5653000000000001</v>
      </c>
      <c r="F27" s="5">
        <v>15.5</v>
      </c>
      <c r="G27" s="5">
        <f t="shared" si="2"/>
        <v>0.12500087651022712</v>
      </c>
      <c r="H27" s="5">
        <f t="shared" si="3"/>
        <v>0.50667503497692179</v>
      </c>
      <c r="I27" s="5">
        <v>3.5653000000000001</v>
      </c>
      <c r="J27" s="5">
        <v>5.5121000000000002</v>
      </c>
      <c r="K27" s="5">
        <f t="shared" si="4"/>
        <v>0.12060374601263103</v>
      </c>
      <c r="L27" s="5">
        <f t="shared" si="5"/>
        <v>0.21858060013403285</v>
      </c>
      <c r="M27" s="5">
        <v>3.6741999999999999</v>
      </c>
      <c r="N27" s="5">
        <v>19.417400000000001</v>
      </c>
      <c r="O27" s="5">
        <f t="shared" si="6"/>
        <v>0.12834153617224914</v>
      </c>
      <c r="P27" s="5">
        <f t="shared" si="7"/>
        <v>0.37440659599165477</v>
      </c>
      <c r="Q27" s="5">
        <v>3.6741999999999999</v>
      </c>
      <c r="R27" s="5">
        <v>29.093399999999999</v>
      </c>
      <c r="S27" s="5">
        <f t="shared" si="8"/>
        <v>0.14634049197043081</v>
      </c>
      <c r="T27" s="5">
        <f t="shared" si="9"/>
        <v>0.46924838709677419</v>
      </c>
      <c r="U27" s="5">
        <v>3.6741999999999999</v>
      </c>
      <c r="V27" s="5">
        <v>25.051200000000001</v>
      </c>
      <c r="W27" s="5">
        <f t="shared" si="10"/>
        <v>0.12834153617224914</v>
      </c>
      <c r="X27" s="5">
        <f t="shared" si="11"/>
        <v>0.48079226163058503</v>
      </c>
      <c r="Y27" s="5">
        <v>3.6741999999999999</v>
      </c>
      <c r="Z27" s="5">
        <v>17.389500000000002</v>
      </c>
      <c r="AA27" s="5">
        <f t="shared" si="12"/>
        <v>0.15189800153791455</v>
      </c>
      <c r="AB27" s="5">
        <f t="shared" si="13"/>
        <v>0.44588461538461543</v>
      </c>
      <c r="AC27" s="5">
        <v>3.8921000000000001</v>
      </c>
      <c r="AD27" s="5">
        <v>38.520699999999998</v>
      </c>
      <c r="AE27" s="5">
        <f t="shared" si="14"/>
        <v>0.15384524167154173</v>
      </c>
      <c r="AF27" s="5">
        <f t="shared" si="15"/>
        <v>0.56019271908125401</v>
      </c>
      <c r="AG27" s="5">
        <v>3.8921000000000001</v>
      </c>
      <c r="AH27" s="5">
        <v>41.354599999999998</v>
      </c>
      <c r="AI27" s="5">
        <f t="shared" si="16"/>
        <v>0.157893882783437</v>
      </c>
      <c r="AJ27" s="5">
        <f t="shared" si="17"/>
        <v>0.52223976157702656</v>
      </c>
      <c r="AK27" s="5">
        <v>3.7831999999999999</v>
      </c>
      <c r="AL27" s="5">
        <v>15.4293</v>
      </c>
      <c r="AM27" s="5">
        <f t="shared" si="18"/>
        <v>0.20689843754272558</v>
      </c>
      <c r="AN27" s="5">
        <f t="shared" si="19"/>
        <v>0.30452665962716985</v>
      </c>
      <c r="AO27" s="5">
        <v>3.7831999999999999</v>
      </c>
      <c r="AP27" s="5">
        <v>14.306699999999999</v>
      </c>
      <c r="AQ27" s="5">
        <f t="shared" si="20"/>
        <v>0.19834849398379953</v>
      </c>
      <c r="AR27" s="5">
        <f t="shared" si="21"/>
        <v>0.32764985823756543</v>
      </c>
      <c r="AS27" s="5">
        <v>4.4368999999999996</v>
      </c>
      <c r="AT27" s="5">
        <v>30.2422</v>
      </c>
      <c r="AU27" s="5">
        <f t="shared" si="22"/>
        <v>0.14906984635750017</v>
      </c>
      <c r="AV27" s="5">
        <f t="shared" si="23"/>
        <v>0.34784459011038432</v>
      </c>
      <c r="AW27" s="5">
        <v>4.4368999999999996</v>
      </c>
      <c r="AX27" s="5">
        <v>28.641999999999999</v>
      </c>
      <c r="AY27" s="5">
        <f t="shared" si="24"/>
        <v>0.19354993500205026</v>
      </c>
      <c r="AZ27" s="5">
        <f t="shared" si="25"/>
        <v>0.40863669826341531</v>
      </c>
    </row>
    <row r="28" spans="1:52" ht="20" customHeight="1" x14ac:dyDescent="0.15">
      <c r="A28" s="25">
        <v>3.7138</v>
      </c>
      <c r="B28" s="4">
        <v>12.8888</v>
      </c>
      <c r="C28" s="5">
        <f t="shared" si="0"/>
        <v>0.1633976575767975</v>
      </c>
      <c r="D28" s="5">
        <f t="shared" si="1"/>
        <v>0.49558393220365049</v>
      </c>
      <c r="E28" s="5">
        <v>3.7138</v>
      </c>
      <c r="F28" s="5">
        <v>15.9033</v>
      </c>
      <c r="G28" s="5">
        <f t="shared" si="2"/>
        <v>0.13020734725932781</v>
      </c>
      <c r="H28" s="5">
        <f t="shared" si="3"/>
        <v>0.51985839249990196</v>
      </c>
      <c r="I28" s="5">
        <v>3.7138</v>
      </c>
      <c r="J28" s="5">
        <v>6.1001000000000003</v>
      </c>
      <c r="K28" s="5">
        <f t="shared" si="4"/>
        <v>0.12562706979544755</v>
      </c>
      <c r="L28" s="5">
        <f t="shared" si="5"/>
        <v>0.24189755608164107</v>
      </c>
      <c r="M28" s="5">
        <v>3.8273000000000001</v>
      </c>
      <c r="N28" s="5">
        <v>20.3155</v>
      </c>
      <c r="O28" s="5">
        <f t="shared" si="6"/>
        <v>0.13368939126668367</v>
      </c>
      <c r="P28" s="5">
        <f t="shared" si="7"/>
        <v>0.3917237735674427</v>
      </c>
      <c r="Q28" s="5">
        <v>3.8273000000000001</v>
      </c>
      <c r="R28" s="5">
        <v>30.260300000000001</v>
      </c>
      <c r="S28" s="5">
        <f t="shared" si="8"/>
        <v>0.15243834437930157</v>
      </c>
      <c r="T28" s="5">
        <f t="shared" si="9"/>
        <v>0.48806935483870967</v>
      </c>
      <c r="U28" s="5">
        <v>3.8273000000000001</v>
      </c>
      <c r="V28" s="5">
        <v>20.725100000000001</v>
      </c>
      <c r="W28" s="5">
        <f t="shared" si="10"/>
        <v>0.13368939126668367</v>
      </c>
      <c r="X28" s="5">
        <f t="shared" si="11"/>
        <v>0.39776408721019502</v>
      </c>
      <c r="Y28" s="5">
        <v>3.8273000000000001</v>
      </c>
      <c r="Z28" s="5">
        <v>14.9901</v>
      </c>
      <c r="AA28" s="5">
        <f t="shared" si="12"/>
        <v>0.15822742945023688</v>
      </c>
      <c r="AB28" s="5">
        <f t="shared" si="13"/>
        <v>0.38436153846153848</v>
      </c>
      <c r="AC28" s="5">
        <v>4.0542999999999996</v>
      </c>
      <c r="AD28" s="5">
        <v>32.043100000000003</v>
      </c>
      <c r="AE28" s="5">
        <f t="shared" si="14"/>
        <v>0.1602566129618796</v>
      </c>
      <c r="AF28" s="5">
        <f t="shared" si="15"/>
        <v>0.46599130640908742</v>
      </c>
      <c r="AG28" s="5">
        <v>4.0542999999999996</v>
      </c>
      <c r="AH28" s="5">
        <v>35.2119</v>
      </c>
      <c r="AI28" s="5">
        <f t="shared" si="16"/>
        <v>0.16447397779319353</v>
      </c>
      <c r="AJ28" s="5">
        <f t="shared" si="17"/>
        <v>0.4446676853523937</v>
      </c>
      <c r="AK28" s="5">
        <v>3.9407999999999999</v>
      </c>
      <c r="AL28" s="5">
        <v>13.0898</v>
      </c>
      <c r="AM28" s="5">
        <f t="shared" si="18"/>
        <v>0.21551738281570443</v>
      </c>
      <c r="AN28" s="5">
        <f t="shared" si="19"/>
        <v>0.25835216563212382</v>
      </c>
      <c r="AO28" s="5">
        <v>3.9407999999999999</v>
      </c>
      <c r="AP28" s="5">
        <v>17.563099999999999</v>
      </c>
      <c r="AQ28" s="5">
        <f t="shared" si="20"/>
        <v>0.20661126694104387</v>
      </c>
      <c r="AR28" s="5">
        <f t="shared" si="21"/>
        <v>0.40222743366479935</v>
      </c>
      <c r="AS28" s="5">
        <v>4.6216999999999997</v>
      </c>
      <c r="AT28" s="5">
        <v>28.303799999999999</v>
      </c>
      <c r="AU28" s="5">
        <f t="shared" si="22"/>
        <v>0.15527871011527386</v>
      </c>
      <c r="AV28" s="5">
        <f t="shared" si="23"/>
        <v>0.32554918985941156</v>
      </c>
      <c r="AW28" s="5">
        <v>4.6216999999999997</v>
      </c>
      <c r="AX28" s="5">
        <v>35.578299999999999</v>
      </c>
      <c r="AY28" s="5">
        <f t="shared" si="24"/>
        <v>0.20161142567986109</v>
      </c>
      <c r="AZ28" s="5">
        <f t="shared" si="25"/>
        <v>0.50759720137648445</v>
      </c>
    </row>
    <row r="29" spans="1:52" ht="20" customHeight="1" x14ac:dyDescent="0.15">
      <c r="A29" s="25">
        <v>3.8624000000000001</v>
      </c>
      <c r="B29" s="4">
        <v>13.414</v>
      </c>
      <c r="C29" s="5">
        <f t="shared" si="0"/>
        <v>0.16993567575653581</v>
      </c>
      <c r="D29" s="5">
        <f t="shared" si="1"/>
        <v>0.51577826225713552</v>
      </c>
      <c r="E29" s="5">
        <v>3.8624000000000001</v>
      </c>
      <c r="F29" s="5">
        <v>15.9162</v>
      </c>
      <c r="G29" s="5">
        <f t="shared" si="2"/>
        <v>0.13541732404933701</v>
      </c>
      <c r="H29" s="5">
        <f t="shared" si="3"/>
        <v>0.52028007688385047</v>
      </c>
      <c r="I29" s="5">
        <v>3.8624000000000001</v>
      </c>
      <c r="J29" s="5">
        <v>13.008800000000001</v>
      </c>
      <c r="K29" s="5">
        <f t="shared" si="4"/>
        <v>0.13065377628788211</v>
      </c>
      <c r="L29" s="5">
        <f t="shared" si="5"/>
        <v>0.51585989205994209</v>
      </c>
      <c r="M29" s="5">
        <v>3.9803999999999999</v>
      </c>
      <c r="N29" s="5">
        <v>25.0182</v>
      </c>
      <c r="O29" s="5">
        <f t="shared" si="6"/>
        <v>0.13903724636111819</v>
      </c>
      <c r="P29" s="5">
        <f t="shared" si="7"/>
        <v>0.48240130500676798</v>
      </c>
      <c r="Q29" s="5">
        <v>3.9803999999999999</v>
      </c>
      <c r="R29" s="5">
        <v>28.686499999999999</v>
      </c>
      <c r="S29" s="5">
        <f t="shared" si="8"/>
        <v>0.15853619678817232</v>
      </c>
      <c r="T29" s="5">
        <f t="shared" si="9"/>
        <v>0.4626854838709677</v>
      </c>
      <c r="U29" s="5">
        <v>3.9803999999999999</v>
      </c>
      <c r="V29" s="5">
        <v>20.703099999999999</v>
      </c>
      <c r="W29" s="5">
        <f t="shared" si="10"/>
        <v>0.13903724636111819</v>
      </c>
      <c r="X29" s="5">
        <f t="shared" si="11"/>
        <v>0.39734185475203437</v>
      </c>
      <c r="Y29" s="5">
        <v>3.9803999999999999</v>
      </c>
      <c r="Z29" s="5">
        <v>15.209300000000001</v>
      </c>
      <c r="AA29" s="5">
        <f t="shared" si="12"/>
        <v>0.16455685736255921</v>
      </c>
      <c r="AB29" s="5">
        <f t="shared" si="13"/>
        <v>0.38998205128205132</v>
      </c>
      <c r="AC29" s="5">
        <v>4.2164999999999999</v>
      </c>
      <c r="AD29" s="5">
        <v>30.444400000000002</v>
      </c>
      <c r="AE29" s="5">
        <f t="shared" si="14"/>
        <v>0.16666798425221749</v>
      </c>
      <c r="AF29" s="5">
        <f t="shared" si="15"/>
        <v>0.44274198591399777</v>
      </c>
      <c r="AG29" s="5">
        <v>4.2164999999999999</v>
      </c>
      <c r="AH29" s="5">
        <v>31.844899999999999</v>
      </c>
      <c r="AI29" s="5">
        <f t="shared" si="16"/>
        <v>0.1710540728029501</v>
      </c>
      <c r="AJ29" s="5">
        <f t="shared" si="17"/>
        <v>0.40214807986159345</v>
      </c>
      <c r="AK29" s="5">
        <v>4.0983999999999998</v>
      </c>
      <c r="AL29" s="5">
        <v>19.151</v>
      </c>
      <c r="AM29" s="5">
        <f t="shared" si="18"/>
        <v>0.22413632808868325</v>
      </c>
      <c r="AN29" s="5">
        <f t="shared" si="19"/>
        <v>0.37798150651811357</v>
      </c>
      <c r="AO29" s="5">
        <v>4.0983999999999998</v>
      </c>
      <c r="AP29" s="5">
        <v>20.796500000000002</v>
      </c>
      <c r="AQ29" s="5">
        <f t="shared" si="20"/>
        <v>0.21487403989828821</v>
      </c>
      <c r="AR29" s="5">
        <f t="shared" si="21"/>
        <v>0.4762782666049844</v>
      </c>
      <c r="AS29" s="5">
        <v>4.8066000000000004</v>
      </c>
      <c r="AT29" s="5">
        <v>30.200600000000001</v>
      </c>
      <c r="AU29" s="5">
        <f t="shared" si="22"/>
        <v>0.16149093364780825</v>
      </c>
      <c r="AV29" s="5">
        <f t="shared" si="23"/>
        <v>0.34736610855320293</v>
      </c>
      <c r="AW29" s="5">
        <v>4.8066000000000004</v>
      </c>
      <c r="AX29" s="5">
        <v>32.9636</v>
      </c>
      <c r="AY29" s="5">
        <f t="shared" si="24"/>
        <v>0.20967727863617727</v>
      </c>
      <c r="AZ29" s="5">
        <f t="shared" si="25"/>
        <v>0.47029315923734083</v>
      </c>
    </row>
    <row r="30" spans="1:52" ht="20" customHeight="1" x14ac:dyDescent="0.15">
      <c r="A30" s="25">
        <v>4.0109000000000004</v>
      </c>
      <c r="B30" s="4">
        <v>12.785500000000001</v>
      </c>
      <c r="C30" s="5">
        <f t="shared" si="0"/>
        <v>0.17646929419321913</v>
      </c>
      <c r="D30" s="5">
        <f t="shared" si="1"/>
        <v>0.49161197048520994</v>
      </c>
      <c r="E30" s="5">
        <v>4.0109000000000004</v>
      </c>
      <c r="F30" s="5">
        <v>14.332000000000001</v>
      </c>
      <c r="G30" s="5">
        <f t="shared" si="2"/>
        <v>0.1406237947984377</v>
      </c>
      <c r="H30" s="5">
        <f t="shared" si="3"/>
        <v>0.46849461943801568</v>
      </c>
      <c r="I30" s="5">
        <v>4.0109000000000004</v>
      </c>
      <c r="J30" s="5">
        <v>11.520099999999999</v>
      </c>
      <c r="K30" s="5">
        <f t="shared" si="4"/>
        <v>0.13567710007069864</v>
      </c>
      <c r="L30" s="5">
        <f t="shared" si="5"/>
        <v>0.45682595954428828</v>
      </c>
      <c r="M30" s="5">
        <v>4.1334999999999997</v>
      </c>
      <c r="N30" s="5">
        <v>23.467500000000001</v>
      </c>
      <c r="O30" s="5">
        <f t="shared" si="6"/>
        <v>0.14438510145555272</v>
      </c>
      <c r="P30" s="5">
        <f t="shared" si="7"/>
        <v>0.45250068451152869</v>
      </c>
      <c r="Q30" s="5">
        <v>4.1334999999999997</v>
      </c>
      <c r="R30" s="5">
        <v>30.368500000000001</v>
      </c>
      <c r="S30" s="5">
        <f t="shared" si="8"/>
        <v>0.16463404919704308</v>
      </c>
      <c r="T30" s="5">
        <f t="shared" si="9"/>
        <v>0.48981451612903226</v>
      </c>
      <c r="U30" s="5">
        <v>4.1334999999999997</v>
      </c>
      <c r="V30" s="5">
        <v>22.097300000000001</v>
      </c>
      <c r="W30" s="5">
        <f t="shared" si="10"/>
        <v>0.14438510145555272</v>
      </c>
      <c r="X30" s="5">
        <f t="shared" si="11"/>
        <v>0.42409987716873948</v>
      </c>
      <c r="Y30" s="5">
        <v>4.1334999999999997</v>
      </c>
      <c r="Z30" s="5">
        <v>15.8169</v>
      </c>
      <c r="AA30" s="5">
        <f t="shared" si="12"/>
        <v>0.17088628527488153</v>
      </c>
      <c r="AB30" s="5">
        <f t="shared" si="13"/>
        <v>0.40556153846153847</v>
      </c>
      <c r="AC30" s="5">
        <v>4.3785999999999996</v>
      </c>
      <c r="AD30" s="5">
        <v>30.139099999999999</v>
      </c>
      <c r="AE30" s="5">
        <f t="shared" si="14"/>
        <v>0.17307540278590286</v>
      </c>
      <c r="AF30" s="5">
        <f t="shared" si="15"/>
        <v>0.4383021175539859</v>
      </c>
      <c r="AG30" s="5">
        <v>4.3785999999999996</v>
      </c>
      <c r="AH30" s="5">
        <v>27.4328</v>
      </c>
      <c r="AI30" s="5">
        <f t="shared" si="16"/>
        <v>0.17763011103403231</v>
      </c>
      <c r="AJ30" s="5">
        <f t="shared" si="17"/>
        <v>0.34643060098248452</v>
      </c>
      <c r="AK30" s="5">
        <v>4.2561</v>
      </c>
      <c r="AL30" s="5">
        <v>20.7319</v>
      </c>
      <c r="AM30" s="5">
        <f t="shared" si="18"/>
        <v>0.23276074223556628</v>
      </c>
      <c r="AN30" s="5">
        <f t="shared" si="19"/>
        <v>0.40918358284073303</v>
      </c>
      <c r="AO30" s="5">
        <v>4.2561</v>
      </c>
      <c r="AP30" s="5">
        <v>25.509</v>
      </c>
      <c r="AQ30" s="5">
        <f t="shared" si="20"/>
        <v>0.22314205573177445</v>
      </c>
      <c r="AR30" s="5">
        <f t="shared" si="21"/>
        <v>0.58420322183187301</v>
      </c>
      <c r="AS30" s="5">
        <v>4.9915000000000003</v>
      </c>
      <c r="AT30" s="5">
        <v>29.8217</v>
      </c>
      <c r="AU30" s="5">
        <f t="shared" si="22"/>
        <v>0.16770315718034265</v>
      </c>
      <c r="AV30" s="5">
        <f t="shared" si="23"/>
        <v>0.34300801571627887</v>
      </c>
      <c r="AW30" s="5">
        <v>4.9915000000000003</v>
      </c>
      <c r="AX30" s="5">
        <v>32.525199999999998</v>
      </c>
      <c r="AY30" s="5">
        <f t="shared" si="24"/>
        <v>0.21774313159249339</v>
      </c>
      <c r="AZ30" s="5">
        <f t="shared" si="25"/>
        <v>0.46403848678015625</v>
      </c>
    </row>
    <row r="31" spans="1:52" ht="20" customHeight="1" x14ac:dyDescent="0.15">
      <c r="A31" s="25">
        <v>4.1595000000000004</v>
      </c>
      <c r="B31" s="4">
        <v>10.5229</v>
      </c>
      <c r="C31" s="5">
        <f t="shared" si="0"/>
        <v>0.18300731237295745</v>
      </c>
      <c r="D31" s="5">
        <f t="shared" si="1"/>
        <v>0.40461332010627782</v>
      </c>
      <c r="E31" s="5">
        <v>4.1595000000000004</v>
      </c>
      <c r="F31" s="5">
        <v>13.465299999999999</v>
      </c>
      <c r="G31" s="5">
        <f t="shared" si="2"/>
        <v>0.1458337715884469</v>
      </c>
      <c r="H31" s="5">
        <f t="shared" si="3"/>
        <v>0.44016331280482224</v>
      </c>
      <c r="I31" s="5">
        <v>4.1595000000000004</v>
      </c>
      <c r="J31" s="5">
        <v>8.2148000000000003</v>
      </c>
      <c r="K31" s="5">
        <f t="shared" si="4"/>
        <v>0.14070380656313322</v>
      </c>
      <c r="L31" s="5">
        <f t="shared" si="5"/>
        <v>0.32575532265036067</v>
      </c>
      <c r="M31" s="5">
        <v>4.2866</v>
      </c>
      <c r="N31" s="5">
        <v>23.9146</v>
      </c>
      <c r="O31" s="5">
        <f t="shared" si="6"/>
        <v>0.14973295654998725</v>
      </c>
      <c r="P31" s="5">
        <f t="shared" si="7"/>
        <v>0.46112167337038051</v>
      </c>
      <c r="Q31" s="5">
        <v>4.2866</v>
      </c>
      <c r="R31" s="5">
        <v>23.8917</v>
      </c>
      <c r="S31" s="5">
        <f t="shared" si="8"/>
        <v>0.17073190160591384</v>
      </c>
      <c r="T31" s="5">
        <f t="shared" si="9"/>
        <v>0.38535000000000003</v>
      </c>
      <c r="U31" s="5">
        <v>4.2866</v>
      </c>
      <c r="V31" s="5">
        <v>19.731000000000002</v>
      </c>
      <c r="W31" s="5">
        <f t="shared" si="10"/>
        <v>0.14973295654998725</v>
      </c>
      <c r="X31" s="5">
        <f t="shared" si="11"/>
        <v>0.37868493781667439</v>
      </c>
      <c r="Y31" s="5">
        <v>4.2866</v>
      </c>
      <c r="Z31" s="5">
        <v>15.743499999999999</v>
      </c>
      <c r="AA31" s="5">
        <f t="shared" si="12"/>
        <v>0.17721571318720389</v>
      </c>
      <c r="AB31" s="5">
        <f t="shared" si="13"/>
        <v>0.40367948717948715</v>
      </c>
      <c r="AC31" s="5">
        <v>4.5407999999999999</v>
      </c>
      <c r="AD31" s="5">
        <v>27.599599999999999</v>
      </c>
      <c r="AE31" s="5">
        <f t="shared" si="14"/>
        <v>0.17948677407624078</v>
      </c>
      <c r="AF31" s="5">
        <f t="shared" si="15"/>
        <v>0.40137108021284607</v>
      </c>
      <c r="AG31" s="5">
        <v>4.5407999999999999</v>
      </c>
      <c r="AH31" s="5">
        <v>27.299199999999999</v>
      </c>
      <c r="AI31" s="5">
        <f t="shared" si="16"/>
        <v>0.18421020604378888</v>
      </c>
      <c r="AJ31" s="5">
        <f t="shared" si="17"/>
        <v>0.34474345536514833</v>
      </c>
      <c r="AK31" s="5">
        <v>4.4137000000000004</v>
      </c>
      <c r="AL31" s="5">
        <v>23.101099999999999</v>
      </c>
      <c r="AM31" s="5">
        <f t="shared" si="18"/>
        <v>0.24137968750854513</v>
      </c>
      <c r="AN31" s="5">
        <f t="shared" si="19"/>
        <v>0.45594426297454926</v>
      </c>
      <c r="AO31" s="5">
        <v>4.4137000000000004</v>
      </c>
      <c r="AP31" s="5">
        <v>18.868500000000001</v>
      </c>
      <c r="AQ31" s="5">
        <f t="shared" si="20"/>
        <v>0.23140482868901882</v>
      </c>
      <c r="AR31" s="5">
        <f t="shared" si="21"/>
        <v>0.43212350508191993</v>
      </c>
      <c r="AS31" s="5">
        <v>5.1763000000000003</v>
      </c>
      <c r="AT31" s="5">
        <v>27.001899999999999</v>
      </c>
      <c r="AU31" s="5">
        <f t="shared" si="22"/>
        <v>0.17391202093811634</v>
      </c>
      <c r="AV31" s="5">
        <f t="shared" si="23"/>
        <v>0.3105747874725247</v>
      </c>
      <c r="AW31" s="5">
        <v>5.1763000000000003</v>
      </c>
      <c r="AX31" s="5">
        <v>26.201899999999998</v>
      </c>
      <c r="AY31" s="5">
        <f t="shared" si="24"/>
        <v>0.22580462227030423</v>
      </c>
      <c r="AZ31" s="5">
        <f t="shared" si="25"/>
        <v>0.37382368215306827</v>
      </c>
    </row>
    <row r="32" spans="1:52" ht="20" customHeight="1" x14ac:dyDescent="0.15">
      <c r="A32" s="25">
        <v>4.3079999999999998</v>
      </c>
      <c r="B32" s="4">
        <v>11.391999999999999</v>
      </c>
      <c r="C32" s="5">
        <f t="shared" si="0"/>
        <v>0.18954093080964071</v>
      </c>
      <c r="D32" s="5">
        <f t="shared" si="1"/>
        <v>0.43803086056607182</v>
      </c>
      <c r="E32" s="5">
        <v>4.3079999999999998</v>
      </c>
      <c r="F32" s="5">
        <v>17.129799999999999</v>
      </c>
      <c r="G32" s="5">
        <f t="shared" si="2"/>
        <v>0.15104024233754759</v>
      </c>
      <c r="H32" s="5">
        <f t="shared" si="3"/>
        <v>0.55995109768694673</v>
      </c>
      <c r="I32" s="5">
        <v>4.3079999999999998</v>
      </c>
      <c r="J32" s="5">
        <v>7.8440000000000003</v>
      </c>
      <c r="K32" s="5">
        <f t="shared" si="4"/>
        <v>0.1457271303459497</v>
      </c>
      <c r="L32" s="5">
        <f t="shared" si="5"/>
        <v>0.3110513647160526</v>
      </c>
      <c r="M32" s="5">
        <v>4.4397000000000002</v>
      </c>
      <c r="N32" s="5">
        <v>26.95</v>
      </c>
      <c r="O32" s="5">
        <f t="shared" si="6"/>
        <v>0.15508081164442178</v>
      </c>
      <c r="P32" s="5">
        <f t="shared" si="7"/>
        <v>0.5196503013778927</v>
      </c>
      <c r="Q32" s="5">
        <v>4.4397000000000002</v>
      </c>
      <c r="R32" s="5">
        <v>21.956299999999999</v>
      </c>
      <c r="S32" s="5">
        <f t="shared" si="8"/>
        <v>0.17682975401478462</v>
      </c>
      <c r="T32" s="5">
        <f t="shared" si="9"/>
        <v>0.3541338709677419</v>
      </c>
      <c r="U32" s="5">
        <v>4.4397000000000002</v>
      </c>
      <c r="V32" s="5">
        <v>23.9359</v>
      </c>
      <c r="W32" s="5">
        <f t="shared" si="10"/>
        <v>0.15508081164442178</v>
      </c>
      <c r="X32" s="5">
        <f t="shared" si="11"/>
        <v>0.45938699524028864</v>
      </c>
      <c r="Y32" s="5">
        <v>4.4397000000000002</v>
      </c>
      <c r="Z32" s="5">
        <v>12.5632</v>
      </c>
      <c r="AA32" s="5">
        <f t="shared" si="12"/>
        <v>0.18354514109952622</v>
      </c>
      <c r="AB32" s="5">
        <f t="shared" si="13"/>
        <v>0.32213333333333333</v>
      </c>
      <c r="AC32" s="5">
        <v>4.7030000000000003</v>
      </c>
      <c r="AD32" s="5">
        <v>27.041399999999999</v>
      </c>
      <c r="AE32" s="5">
        <f t="shared" si="14"/>
        <v>0.18589814536657867</v>
      </c>
      <c r="AF32" s="5">
        <f t="shared" si="15"/>
        <v>0.393253377891986</v>
      </c>
      <c r="AG32" s="5">
        <v>4.7030000000000003</v>
      </c>
      <c r="AH32" s="5">
        <v>25.691099999999999</v>
      </c>
      <c r="AI32" s="5">
        <f t="shared" si="16"/>
        <v>0.19079030105354544</v>
      </c>
      <c r="AJ32" s="5">
        <f t="shared" si="17"/>
        <v>0.32443582911336455</v>
      </c>
      <c r="AK32" s="5">
        <v>4.5712999999999999</v>
      </c>
      <c r="AL32" s="5">
        <v>18</v>
      </c>
      <c r="AM32" s="5">
        <f t="shared" si="18"/>
        <v>0.24999863278152396</v>
      </c>
      <c r="AN32" s="5">
        <f t="shared" si="19"/>
        <v>0.35526432652738987</v>
      </c>
      <c r="AO32" s="5">
        <v>4.5712999999999999</v>
      </c>
      <c r="AP32" s="5">
        <v>14.703900000000001</v>
      </c>
      <c r="AQ32" s="5">
        <f t="shared" si="20"/>
        <v>0.23966760164626313</v>
      </c>
      <c r="AR32" s="5">
        <f t="shared" si="21"/>
        <v>0.33674647197042917</v>
      </c>
      <c r="AS32" s="5">
        <v>5.3612000000000002</v>
      </c>
      <c r="AT32" s="5">
        <v>22.2195</v>
      </c>
      <c r="AU32" s="5">
        <f t="shared" si="22"/>
        <v>0.1801242444706507</v>
      </c>
      <c r="AV32" s="5">
        <f t="shared" si="23"/>
        <v>0.25556781153347591</v>
      </c>
      <c r="AW32" s="5">
        <v>5.3612000000000002</v>
      </c>
      <c r="AX32" s="5">
        <v>31.951599999999999</v>
      </c>
      <c r="AY32" s="5">
        <f t="shared" si="24"/>
        <v>0.23387047522662038</v>
      </c>
      <c r="AZ32" s="5">
        <f t="shared" si="25"/>
        <v>0.45585490986081068</v>
      </c>
    </row>
    <row r="33" spans="1:52" ht="20" customHeight="1" x14ac:dyDescent="0.15">
      <c r="A33" s="25">
        <v>4.4565999999999999</v>
      </c>
      <c r="B33" s="4">
        <v>10.888500000000001</v>
      </c>
      <c r="C33" s="5">
        <f t="shared" si="0"/>
        <v>0.19607894898937903</v>
      </c>
      <c r="D33" s="5">
        <f t="shared" si="1"/>
        <v>0.4186709116286581</v>
      </c>
      <c r="E33" s="5">
        <v>4.4565999999999999</v>
      </c>
      <c r="F33" s="5">
        <v>14.7227</v>
      </c>
      <c r="G33" s="5">
        <f t="shared" si="2"/>
        <v>0.15625021912755677</v>
      </c>
      <c r="H33" s="5">
        <f t="shared" si="3"/>
        <v>0.48126609919062746</v>
      </c>
      <c r="I33" s="5">
        <v>4.4565999999999999</v>
      </c>
      <c r="J33" s="5">
        <v>8.5216999999999992</v>
      </c>
      <c r="K33" s="5">
        <f t="shared" si="4"/>
        <v>0.15075383683838428</v>
      </c>
      <c r="L33" s="5">
        <f t="shared" si="5"/>
        <v>0.33792534608628061</v>
      </c>
      <c r="M33" s="5">
        <v>4.5928000000000004</v>
      </c>
      <c r="N33" s="5">
        <v>26.1448</v>
      </c>
      <c r="O33" s="5">
        <f t="shared" si="6"/>
        <v>0.16042866673885633</v>
      </c>
      <c r="P33" s="5">
        <f t="shared" si="7"/>
        <v>0.50412442298570426</v>
      </c>
      <c r="Q33" s="5">
        <v>4.5928000000000004</v>
      </c>
      <c r="R33" s="5">
        <v>23.874500000000001</v>
      </c>
      <c r="S33" s="5">
        <f t="shared" si="8"/>
        <v>0.18292760642365538</v>
      </c>
      <c r="T33" s="5">
        <f t="shared" si="9"/>
        <v>0.38507258064516131</v>
      </c>
      <c r="U33" s="5">
        <v>4.5928000000000004</v>
      </c>
      <c r="V33" s="5">
        <v>21.3841</v>
      </c>
      <c r="W33" s="5">
        <f t="shared" si="10"/>
        <v>0.16042866673885633</v>
      </c>
      <c r="X33" s="5">
        <f t="shared" si="11"/>
        <v>0.41041186857055123</v>
      </c>
      <c r="Y33" s="5">
        <v>4.5928000000000004</v>
      </c>
      <c r="Z33" s="5">
        <v>14.6485</v>
      </c>
      <c r="AA33" s="5">
        <f t="shared" si="12"/>
        <v>0.18987456901184857</v>
      </c>
      <c r="AB33" s="5">
        <f t="shared" si="13"/>
        <v>0.3756025641025641</v>
      </c>
      <c r="AC33" s="5">
        <v>4.8651</v>
      </c>
      <c r="AD33" s="5">
        <v>28.840199999999999</v>
      </c>
      <c r="AE33" s="5">
        <f t="shared" si="14"/>
        <v>0.19230556390026404</v>
      </c>
      <c r="AF33" s="5">
        <f t="shared" si="15"/>
        <v>0.41941268089227829</v>
      </c>
      <c r="AG33" s="5">
        <v>4.8651</v>
      </c>
      <c r="AH33" s="5">
        <v>27.473700000000001</v>
      </c>
      <c r="AI33" s="5">
        <f t="shared" si="16"/>
        <v>0.19736633928462766</v>
      </c>
      <c r="AJ33" s="5">
        <f t="shared" si="17"/>
        <v>0.34694709990276185</v>
      </c>
      <c r="AK33" s="5">
        <v>4.7290000000000001</v>
      </c>
      <c r="AL33" s="5">
        <v>20.208100000000002</v>
      </c>
      <c r="AM33" s="5">
        <f t="shared" si="18"/>
        <v>0.25862304692840699</v>
      </c>
      <c r="AN33" s="5">
        <f t="shared" si="19"/>
        <v>0.39884539093878602</v>
      </c>
      <c r="AO33" s="5">
        <v>4.7290000000000001</v>
      </c>
      <c r="AP33" s="5">
        <v>15.435600000000001</v>
      </c>
      <c r="AQ33" s="5">
        <f t="shared" si="20"/>
        <v>0.2479356174797494</v>
      </c>
      <c r="AR33" s="5">
        <f t="shared" si="21"/>
        <v>0.35350375361276642</v>
      </c>
      <c r="AS33" s="5">
        <v>5.5461</v>
      </c>
      <c r="AT33" s="5">
        <v>24.356100000000001</v>
      </c>
      <c r="AU33" s="5">
        <f t="shared" si="22"/>
        <v>0.18633646800318507</v>
      </c>
      <c r="AV33" s="5">
        <f t="shared" si="23"/>
        <v>0.28014290035736594</v>
      </c>
      <c r="AW33" s="5">
        <v>5.5461</v>
      </c>
      <c r="AX33" s="5">
        <v>27.693000000000001</v>
      </c>
      <c r="AY33" s="5">
        <f t="shared" si="24"/>
        <v>0.24193632818293651</v>
      </c>
      <c r="AZ33" s="5">
        <f t="shared" si="25"/>
        <v>0.39509727271170869</v>
      </c>
    </row>
    <row r="34" spans="1:52" ht="20" customHeight="1" x14ac:dyDescent="0.15">
      <c r="A34" s="25">
        <v>4.6051000000000002</v>
      </c>
      <c r="B34" s="4">
        <v>11.7525</v>
      </c>
      <c r="C34" s="5">
        <f t="shared" si="0"/>
        <v>0.20261256742606232</v>
      </c>
      <c r="D34" s="5">
        <f t="shared" si="1"/>
        <v>0.45189235330080396</v>
      </c>
      <c r="E34" s="5">
        <v>4.6051000000000002</v>
      </c>
      <c r="F34" s="5">
        <v>12.7959</v>
      </c>
      <c r="G34" s="5">
        <f t="shared" si="2"/>
        <v>0.16145668987665748</v>
      </c>
      <c r="H34" s="5">
        <f t="shared" si="3"/>
        <v>0.41828148903620599</v>
      </c>
      <c r="I34" s="5">
        <v>4.6051000000000002</v>
      </c>
      <c r="J34" s="5">
        <v>5.718</v>
      </c>
      <c r="K34" s="5">
        <f t="shared" si="4"/>
        <v>0.15577716062120078</v>
      </c>
      <c r="L34" s="5">
        <f t="shared" si="5"/>
        <v>0.22674550018439429</v>
      </c>
      <c r="M34" s="5">
        <v>4.7458999999999998</v>
      </c>
      <c r="N34" s="5">
        <v>26.74</v>
      </c>
      <c r="O34" s="5">
        <f t="shared" si="6"/>
        <v>0.16577652183329084</v>
      </c>
      <c r="P34" s="5">
        <f t="shared" si="7"/>
        <v>0.51560107825027279</v>
      </c>
      <c r="Q34" s="5">
        <v>4.7458999999999998</v>
      </c>
      <c r="R34" s="5">
        <v>22.2073</v>
      </c>
      <c r="S34" s="5">
        <f t="shared" si="8"/>
        <v>0.18902545883252614</v>
      </c>
      <c r="T34" s="5">
        <f t="shared" si="9"/>
        <v>0.35818225806451615</v>
      </c>
      <c r="U34" s="5">
        <v>4.7458999999999998</v>
      </c>
      <c r="V34" s="5">
        <v>19.733899999999998</v>
      </c>
      <c r="W34" s="5">
        <f t="shared" si="10"/>
        <v>0.16577652183329084</v>
      </c>
      <c r="X34" s="5">
        <f t="shared" si="11"/>
        <v>0.37874059573161367</v>
      </c>
      <c r="Y34" s="5">
        <v>4.7458999999999998</v>
      </c>
      <c r="Z34" s="5">
        <v>16.785799999999998</v>
      </c>
      <c r="AA34" s="5">
        <f t="shared" si="12"/>
        <v>0.19620399692417087</v>
      </c>
      <c r="AB34" s="5">
        <f t="shared" si="13"/>
        <v>0.43040512820512816</v>
      </c>
      <c r="AC34" s="5">
        <v>5.0273000000000003</v>
      </c>
      <c r="AD34" s="5">
        <v>28.123899999999999</v>
      </c>
      <c r="AE34" s="5">
        <f t="shared" si="14"/>
        <v>0.19871693519060193</v>
      </c>
      <c r="AF34" s="5">
        <f t="shared" si="15"/>
        <v>0.40899578699684275</v>
      </c>
      <c r="AG34" s="5">
        <v>5.0273000000000003</v>
      </c>
      <c r="AH34" s="5">
        <v>26.990300000000001</v>
      </c>
      <c r="AI34" s="5">
        <f t="shared" si="16"/>
        <v>0.20394643429438422</v>
      </c>
      <c r="AJ34" s="5">
        <f t="shared" si="17"/>
        <v>0.34084256254183137</v>
      </c>
      <c r="AK34" s="5">
        <v>4.8865999999999996</v>
      </c>
      <c r="AL34" s="5">
        <v>19.651299999999999</v>
      </c>
      <c r="AM34" s="5">
        <f t="shared" si="18"/>
        <v>0.26724199220138578</v>
      </c>
      <c r="AN34" s="5">
        <f t="shared" si="19"/>
        <v>0.38785588110487207</v>
      </c>
      <c r="AO34" s="5">
        <v>4.8865999999999996</v>
      </c>
      <c r="AP34" s="5">
        <v>13.0678</v>
      </c>
      <c r="AQ34" s="5">
        <f t="shared" si="20"/>
        <v>0.25619839043699372</v>
      </c>
      <c r="AR34" s="5">
        <f t="shared" si="21"/>
        <v>0.29927675966343448</v>
      </c>
      <c r="AS34" s="5">
        <v>5.7309000000000001</v>
      </c>
      <c r="AT34" s="5">
        <v>30.452999999999999</v>
      </c>
      <c r="AU34" s="5">
        <f t="shared" si="22"/>
        <v>0.19254533176095875</v>
      </c>
      <c r="AV34" s="5">
        <f t="shared" si="23"/>
        <v>0.3502692033857171</v>
      </c>
      <c r="AW34" s="5">
        <v>5.7309000000000001</v>
      </c>
      <c r="AX34" s="5">
        <v>24.5</v>
      </c>
      <c r="AY34" s="5">
        <f t="shared" si="24"/>
        <v>0.24999781886074735</v>
      </c>
      <c r="AZ34" s="5">
        <f t="shared" si="25"/>
        <v>0.34954259854247871</v>
      </c>
    </row>
    <row r="35" spans="1:52" ht="20" customHeight="1" x14ac:dyDescent="0.15">
      <c r="A35" s="25">
        <v>4.7537000000000003</v>
      </c>
      <c r="B35" s="4">
        <v>11.984500000000001</v>
      </c>
      <c r="C35" s="5">
        <f t="shared" ref="C35:C66" si="26">$A35/22.7286</f>
        <v>0.20915058560580063</v>
      </c>
      <c r="D35" s="5">
        <f t="shared" ref="D35:D66" si="27">B35/26.0073</f>
        <v>0.46081292560165799</v>
      </c>
      <c r="E35" s="5">
        <v>4.7537000000000003</v>
      </c>
      <c r="F35" s="5">
        <v>12.5556</v>
      </c>
      <c r="G35" s="5">
        <f t="shared" ref="G35:G66" si="28">E35/28.5222</f>
        <v>0.16666666666666666</v>
      </c>
      <c r="H35" s="5">
        <f t="shared" ref="H35:H66" si="29">F35/30.5916</f>
        <v>0.41042639155846705</v>
      </c>
      <c r="I35" s="5">
        <v>4.7537000000000003</v>
      </c>
      <c r="J35" s="5">
        <v>8.9769000000000005</v>
      </c>
      <c r="K35" s="5">
        <f t="shared" ref="K35:K66" si="30">I35/29.5621</f>
        <v>0.16080386711363537</v>
      </c>
      <c r="L35" s="5">
        <f t="shared" ref="L35:L66" si="31">J35/25.2177</f>
        <v>0.35597615960218421</v>
      </c>
      <c r="M35" s="5">
        <v>4.899</v>
      </c>
      <c r="N35" s="5">
        <v>23.890799999999999</v>
      </c>
      <c r="O35" s="5">
        <f t="shared" ref="O35:O66" si="32">M35/28.6283</f>
        <v>0.17112437692772536</v>
      </c>
      <c r="P35" s="5">
        <f t="shared" ref="P35:P66" si="33">N35/51.8618</f>
        <v>0.46066276141591689</v>
      </c>
      <c r="Q35" s="5">
        <v>4.899</v>
      </c>
      <c r="R35" s="5">
        <v>20.9542</v>
      </c>
      <c r="S35" s="5">
        <f t="shared" ref="S35:S66" si="34">Q35/25.1072</f>
        <v>0.1951233112413969</v>
      </c>
      <c r="T35" s="5">
        <f t="shared" ref="T35:T66" si="35">R35/62</f>
        <v>0.33797096774193547</v>
      </c>
      <c r="U35" s="5">
        <v>4.899</v>
      </c>
      <c r="V35" s="5">
        <v>21.318200000000001</v>
      </c>
      <c r="W35" s="5">
        <f t="shared" ref="W35:W66" si="36">U35/28.6283</f>
        <v>0.17112437692772536</v>
      </c>
      <c r="X35" s="5">
        <f t="shared" ref="X35:X66" si="37">V35/52.104</f>
        <v>0.40914709043451558</v>
      </c>
      <c r="Y35" s="5">
        <v>4.899</v>
      </c>
      <c r="Z35" s="5">
        <v>16.533899999999999</v>
      </c>
      <c r="AA35" s="5">
        <f t="shared" ref="AA35:AA66" si="38">Y35/24.1886</f>
        <v>0.20253342483649323</v>
      </c>
      <c r="AB35" s="5">
        <f t="shared" ref="AB35:AB66" si="39">Z35/39</f>
        <v>0.42394615384615381</v>
      </c>
      <c r="AC35" s="5">
        <v>5.1894999999999998</v>
      </c>
      <c r="AD35" s="5">
        <v>25.060500000000001</v>
      </c>
      <c r="AE35" s="5">
        <f t="shared" ref="AE35:AE66" si="40">AC35/25.2988</f>
        <v>0.2051283064809398</v>
      </c>
      <c r="AF35" s="5">
        <f t="shared" ref="AF35:AF66" si="41">AD35/68.7633</f>
        <v>0.36444585992818845</v>
      </c>
      <c r="AG35" s="5">
        <v>5.1894999999999998</v>
      </c>
      <c r="AH35" s="5">
        <v>25.739599999999999</v>
      </c>
      <c r="AI35" s="5">
        <f t="shared" ref="AI35:AI66" si="42">AG35/24.6501</f>
        <v>0.21052652930414076</v>
      </c>
      <c r="AJ35" s="5">
        <f t="shared" ref="AJ35:AJ66" si="43">AH35/79.187</f>
        <v>0.32504830338313107</v>
      </c>
      <c r="AK35" s="5">
        <v>5.0442</v>
      </c>
      <c r="AL35" s="5">
        <v>19.349599999999999</v>
      </c>
      <c r="AM35" s="5">
        <f t="shared" ref="AM35:AM66" si="44">AK35/18.2853</f>
        <v>0.27586093747436469</v>
      </c>
      <c r="AN35" s="5">
        <f t="shared" ref="AN35:AN66" si="45">AL35/50.6665</f>
        <v>0.3819012562541324</v>
      </c>
      <c r="AO35" s="5">
        <v>5.0442</v>
      </c>
      <c r="AP35" s="5">
        <v>12.4678</v>
      </c>
      <c r="AQ35" s="5">
        <f t="shared" ref="AQ35:AQ66" si="46">AO35/19.0735</f>
        <v>0.26446116339423809</v>
      </c>
      <c r="AR35" s="5">
        <f t="shared" ref="AR35:AR66" si="47">AP35/43.6646</f>
        <v>0.2855356513056343</v>
      </c>
      <c r="AS35" s="5">
        <v>5.9157999999999999</v>
      </c>
      <c r="AT35" s="5">
        <v>27.737500000000001</v>
      </c>
      <c r="AU35" s="5">
        <f t="shared" ref="AU35:AU66" si="48">AS35/29.7639</f>
        <v>0.19875755529349312</v>
      </c>
      <c r="AV35" s="5">
        <f t="shared" ref="AV35:AV66" si="49">AT35/86.9417</f>
        <v>0.31903562962306925</v>
      </c>
      <c r="AW35" s="5">
        <v>5.9157999999999999</v>
      </c>
      <c r="AX35" s="5">
        <v>22.437000000000001</v>
      </c>
      <c r="AY35" s="5">
        <f t="shared" ref="AY35:AY66" si="50">AW35/22.9238</f>
        <v>0.25806367181706347</v>
      </c>
      <c r="AZ35" s="5">
        <f t="shared" ref="AZ35:AZ66" si="51">AX35/70.0916</f>
        <v>0.32010968504071818</v>
      </c>
    </row>
    <row r="36" spans="1:52" ht="20" customHeight="1" x14ac:dyDescent="0.15">
      <c r="A36" s="25">
        <v>4.9023000000000003</v>
      </c>
      <c r="B36" s="4">
        <v>12.7639</v>
      </c>
      <c r="C36" s="5">
        <f t="shared" si="26"/>
        <v>0.21568860378553895</v>
      </c>
      <c r="D36" s="5">
        <f t="shared" si="27"/>
        <v>0.49078143444340622</v>
      </c>
      <c r="E36" s="5">
        <v>4.9023000000000003</v>
      </c>
      <c r="F36" s="5">
        <v>15.3369</v>
      </c>
      <c r="G36" s="5">
        <f t="shared" si="28"/>
        <v>0.17187664345667586</v>
      </c>
      <c r="H36" s="5">
        <f t="shared" si="29"/>
        <v>0.50134350606048717</v>
      </c>
      <c r="I36" s="5">
        <v>4.9023000000000003</v>
      </c>
      <c r="J36" s="5">
        <v>11.901999999999999</v>
      </c>
      <c r="K36" s="5">
        <f t="shared" si="30"/>
        <v>0.16583057360606995</v>
      </c>
      <c r="L36" s="5">
        <f t="shared" si="31"/>
        <v>0.47197008450413791</v>
      </c>
      <c r="M36" s="5">
        <v>5.0521000000000003</v>
      </c>
      <c r="N36" s="5">
        <v>24.027699999999999</v>
      </c>
      <c r="O36" s="5">
        <f t="shared" si="32"/>
        <v>0.17647223202215989</v>
      </c>
      <c r="P36" s="5">
        <f t="shared" si="33"/>
        <v>0.46330246925482721</v>
      </c>
      <c r="Q36" s="5">
        <v>5.0521000000000003</v>
      </c>
      <c r="R36" s="5">
        <v>21.6907</v>
      </c>
      <c r="S36" s="5">
        <f t="shared" si="34"/>
        <v>0.20122116365026768</v>
      </c>
      <c r="T36" s="5">
        <f t="shared" si="35"/>
        <v>0.34984999999999999</v>
      </c>
      <c r="U36" s="5">
        <v>5.0521000000000003</v>
      </c>
      <c r="V36" s="5">
        <v>22.408300000000001</v>
      </c>
      <c r="W36" s="5">
        <f t="shared" si="36"/>
        <v>0.17647223202215989</v>
      </c>
      <c r="X36" s="5">
        <f t="shared" si="37"/>
        <v>0.43006870873637343</v>
      </c>
      <c r="Y36" s="5">
        <v>5.0521000000000003</v>
      </c>
      <c r="Z36" s="5">
        <v>13.0479</v>
      </c>
      <c r="AA36" s="5">
        <f t="shared" si="38"/>
        <v>0.20886285274881555</v>
      </c>
      <c r="AB36" s="5">
        <f t="shared" si="39"/>
        <v>0.33456153846153847</v>
      </c>
      <c r="AC36" s="5">
        <v>5.3517000000000001</v>
      </c>
      <c r="AD36" s="5">
        <v>24.2456</v>
      </c>
      <c r="AE36" s="5">
        <f t="shared" si="40"/>
        <v>0.21153967777127769</v>
      </c>
      <c r="AF36" s="5">
        <f t="shared" si="41"/>
        <v>0.35259506160989945</v>
      </c>
      <c r="AG36" s="5">
        <v>5.3517000000000001</v>
      </c>
      <c r="AH36" s="5">
        <v>27.602499999999999</v>
      </c>
      <c r="AI36" s="5">
        <f t="shared" si="42"/>
        <v>0.21710662431389732</v>
      </c>
      <c r="AJ36" s="5">
        <f t="shared" si="43"/>
        <v>0.34857362950989429</v>
      </c>
      <c r="AK36" s="5">
        <v>5.2019000000000002</v>
      </c>
      <c r="AL36" s="5">
        <v>20.86</v>
      </c>
      <c r="AM36" s="5">
        <f t="shared" si="44"/>
        <v>0.28448535162124766</v>
      </c>
      <c r="AN36" s="5">
        <f t="shared" si="45"/>
        <v>0.4117118806311863</v>
      </c>
      <c r="AO36" s="5">
        <v>5.2019000000000002</v>
      </c>
      <c r="AP36" s="5">
        <v>8.9338999999999995</v>
      </c>
      <c r="AQ36" s="5">
        <f t="shared" si="46"/>
        <v>0.27272917922772433</v>
      </c>
      <c r="AR36" s="5">
        <f t="shared" si="47"/>
        <v>0.20460281326291777</v>
      </c>
      <c r="AS36" s="5">
        <v>6.1006999999999998</v>
      </c>
      <c r="AT36" s="5">
        <v>28.037700000000001</v>
      </c>
      <c r="AU36" s="5">
        <f t="shared" si="48"/>
        <v>0.20496977882602749</v>
      </c>
      <c r="AV36" s="5">
        <f t="shared" si="49"/>
        <v>0.32248851816792173</v>
      </c>
      <c r="AW36" s="5">
        <v>6.1006999999999998</v>
      </c>
      <c r="AX36" s="5">
        <v>26.806999999999999</v>
      </c>
      <c r="AY36" s="5">
        <f t="shared" si="50"/>
        <v>0.26612952477337964</v>
      </c>
      <c r="AZ36" s="5">
        <f t="shared" si="51"/>
        <v>0.38245667098482555</v>
      </c>
    </row>
    <row r="37" spans="1:52" ht="20" customHeight="1" x14ac:dyDescent="0.15">
      <c r="A37" s="25">
        <v>5.0507999999999997</v>
      </c>
      <c r="B37" s="4">
        <v>12.913600000000001</v>
      </c>
      <c r="C37" s="5">
        <f t="shared" si="26"/>
        <v>0.22222222222222221</v>
      </c>
      <c r="D37" s="5">
        <f t="shared" si="27"/>
        <v>0.49653751062201767</v>
      </c>
      <c r="E37" s="5">
        <v>5.0507999999999997</v>
      </c>
      <c r="F37" s="5">
        <v>12.8238</v>
      </c>
      <c r="G37" s="5">
        <f t="shared" si="28"/>
        <v>0.17708311420577652</v>
      </c>
      <c r="H37" s="5">
        <f t="shared" si="29"/>
        <v>0.4191935040991645</v>
      </c>
      <c r="I37" s="5">
        <v>5.0507999999999997</v>
      </c>
      <c r="J37" s="5">
        <v>8.5091999999999999</v>
      </c>
      <c r="K37" s="5">
        <f t="shared" si="30"/>
        <v>0.17085389738888643</v>
      </c>
      <c r="L37" s="5">
        <f t="shared" si="31"/>
        <v>0.33742966249895906</v>
      </c>
      <c r="M37" s="5">
        <v>5.2051999999999996</v>
      </c>
      <c r="N37" s="5">
        <v>21.090900000000001</v>
      </c>
      <c r="O37" s="5">
        <f t="shared" si="32"/>
        <v>0.18182008711659442</v>
      </c>
      <c r="P37" s="5">
        <f t="shared" si="33"/>
        <v>0.406675047915807</v>
      </c>
      <c r="Q37" s="5">
        <v>5.2051999999999996</v>
      </c>
      <c r="R37" s="5">
        <v>18.1707</v>
      </c>
      <c r="S37" s="5">
        <f t="shared" si="34"/>
        <v>0.20731901605913841</v>
      </c>
      <c r="T37" s="5">
        <f t="shared" si="35"/>
        <v>0.29307580645161291</v>
      </c>
      <c r="U37" s="5">
        <v>5.2051999999999996</v>
      </c>
      <c r="V37" s="5">
        <v>19.520700000000001</v>
      </c>
      <c r="W37" s="5">
        <f t="shared" si="36"/>
        <v>0.18182008711659442</v>
      </c>
      <c r="X37" s="5">
        <f t="shared" si="37"/>
        <v>0.37464877936434826</v>
      </c>
      <c r="Y37" s="5">
        <v>5.2051999999999996</v>
      </c>
      <c r="Z37" s="5">
        <v>12.055400000000001</v>
      </c>
      <c r="AA37" s="5">
        <f t="shared" si="38"/>
        <v>0.21519228066113785</v>
      </c>
      <c r="AB37" s="5">
        <f t="shared" si="39"/>
        <v>0.30911282051282052</v>
      </c>
      <c r="AC37" s="5">
        <v>5.5137999999999998</v>
      </c>
      <c r="AD37" s="5">
        <v>25.8323</v>
      </c>
      <c r="AE37" s="5">
        <f t="shared" si="40"/>
        <v>0.21794709630496306</v>
      </c>
      <c r="AF37" s="5">
        <f t="shared" si="41"/>
        <v>0.37566987041052419</v>
      </c>
      <c r="AG37" s="5">
        <v>5.5137999999999998</v>
      </c>
      <c r="AH37" s="5">
        <v>28.103899999999999</v>
      </c>
      <c r="AI37" s="5">
        <f t="shared" si="42"/>
        <v>0.22368266254497954</v>
      </c>
      <c r="AJ37" s="5">
        <f t="shared" si="43"/>
        <v>0.35490547690908864</v>
      </c>
      <c r="AK37" s="5">
        <v>5.3594999999999997</v>
      </c>
      <c r="AL37" s="5">
        <v>22.077300000000001</v>
      </c>
      <c r="AM37" s="5">
        <f t="shared" si="44"/>
        <v>0.29310429689422651</v>
      </c>
      <c r="AN37" s="5">
        <f t="shared" si="45"/>
        <v>0.43573761755795254</v>
      </c>
      <c r="AO37" s="5">
        <v>5.3594999999999997</v>
      </c>
      <c r="AP37" s="5">
        <v>8.3818000000000001</v>
      </c>
      <c r="AQ37" s="5">
        <f t="shared" si="46"/>
        <v>0.2809919521849687</v>
      </c>
      <c r="AR37" s="5">
        <f t="shared" si="47"/>
        <v>0.19195870338901536</v>
      </c>
      <c r="AS37" s="5">
        <v>6.2854999999999999</v>
      </c>
      <c r="AT37" s="5">
        <v>25.1629</v>
      </c>
      <c r="AU37" s="5">
        <f t="shared" si="48"/>
        <v>0.21117864258380117</v>
      </c>
      <c r="AV37" s="5">
        <f t="shared" si="49"/>
        <v>0.28942268209616329</v>
      </c>
      <c r="AW37" s="5">
        <v>6.2854999999999999</v>
      </c>
      <c r="AX37" s="5">
        <v>26.968800000000002</v>
      </c>
      <c r="AY37" s="5">
        <f t="shared" si="50"/>
        <v>0.27419101545119046</v>
      </c>
      <c r="AZ37" s="5">
        <f t="shared" si="51"/>
        <v>0.3847650788396898</v>
      </c>
    </row>
    <row r="38" spans="1:52" ht="20" customHeight="1" x14ac:dyDescent="0.15">
      <c r="A38" s="25">
        <v>5.1993999999999998</v>
      </c>
      <c r="B38" s="4">
        <v>11.9871</v>
      </c>
      <c r="C38" s="5">
        <f t="shared" si="26"/>
        <v>0.22876024040196052</v>
      </c>
      <c r="D38" s="5">
        <f t="shared" si="27"/>
        <v>0.46091289753261583</v>
      </c>
      <c r="E38" s="5">
        <v>5.1993999999999998</v>
      </c>
      <c r="F38" s="5">
        <v>12.016400000000001</v>
      </c>
      <c r="G38" s="5">
        <f t="shared" si="28"/>
        <v>0.18229309099578572</v>
      </c>
      <c r="H38" s="5">
        <f t="shared" si="29"/>
        <v>0.39280063808365701</v>
      </c>
      <c r="I38" s="5">
        <v>5.1993999999999998</v>
      </c>
      <c r="J38" s="5">
        <v>7.3207000000000004</v>
      </c>
      <c r="K38" s="5">
        <f t="shared" si="30"/>
        <v>0.17588060388132101</v>
      </c>
      <c r="L38" s="5">
        <f t="shared" si="31"/>
        <v>0.29030006701642103</v>
      </c>
      <c r="M38" s="5">
        <v>5.3582000000000001</v>
      </c>
      <c r="N38" s="5">
        <v>22.0565</v>
      </c>
      <c r="O38" s="5">
        <f t="shared" si="32"/>
        <v>0.18716444916393918</v>
      </c>
      <c r="P38" s="5">
        <f t="shared" si="33"/>
        <v>0.42529376149690135</v>
      </c>
      <c r="Q38" s="5">
        <v>5.3582000000000001</v>
      </c>
      <c r="R38" s="5">
        <v>19.468499999999999</v>
      </c>
      <c r="S38" s="5">
        <f t="shared" si="34"/>
        <v>0.21341288554677543</v>
      </c>
      <c r="T38" s="5">
        <f t="shared" si="35"/>
        <v>0.314008064516129</v>
      </c>
      <c r="U38" s="5">
        <v>5.3582000000000001</v>
      </c>
      <c r="V38" s="5">
        <v>19.290400000000002</v>
      </c>
      <c r="W38" s="5">
        <f t="shared" si="36"/>
        <v>0.18716444916393918</v>
      </c>
      <c r="X38" s="5">
        <f t="shared" si="37"/>
        <v>0.37022877322278525</v>
      </c>
      <c r="Y38" s="5">
        <v>5.3582000000000001</v>
      </c>
      <c r="Z38" s="5">
        <v>16.612100000000002</v>
      </c>
      <c r="AA38" s="5">
        <f t="shared" si="38"/>
        <v>0.2215175743945495</v>
      </c>
      <c r="AB38" s="5">
        <f t="shared" si="39"/>
        <v>0.42595128205128208</v>
      </c>
      <c r="AC38" s="5">
        <v>5.6760000000000002</v>
      </c>
      <c r="AD38" s="5">
        <v>27.593399999999999</v>
      </c>
      <c r="AE38" s="5">
        <f t="shared" si="40"/>
        <v>0.22435846759530098</v>
      </c>
      <c r="AF38" s="5">
        <f t="shared" si="41"/>
        <v>0.40128091583737252</v>
      </c>
      <c r="AG38" s="5">
        <v>5.6760000000000002</v>
      </c>
      <c r="AH38" s="5">
        <v>27.178699999999999</v>
      </c>
      <c r="AI38" s="5">
        <f t="shared" si="42"/>
        <v>0.2302627575547361</v>
      </c>
      <c r="AJ38" s="5">
        <f t="shared" si="43"/>
        <v>0.34322174094232638</v>
      </c>
      <c r="AK38" s="5">
        <v>5.5171000000000001</v>
      </c>
      <c r="AL38" s="5">
        <v>26.644500000000001</v>
      </c>
      <c r="AM38" s="5">
        <f t="shared" si="44"/>
        <v>0.30172324216720536</v>
      </c>
      <c r="AN38" s="5">
        <f t="shared" si="45"/>
        <v>0.52588001934216888</v>
      </c>
      <c r="AO38" s="5">
        <v>5.5171000000000001</v>
      </c>
      <c r="AP38" s="5">
        <v>12.9003</v>
      </c>
      <c r="AQ38" s="5">
        <f t="shared" si="46"/>
        <v>0.28925472514221301</v>
      </c>
      <c r="AR38" s="5">
        <f t="shared" si="47"/>
        <v>0.2954407002468819</v>
      </c>
      <c r="AS38" s="5">
        <v>6.4703999999999997</v>
      </c>
      <c r="AT38" s="5">
        <v>24.0321</v>
      </c>
      <c r="AU38" s="5">
        <f t="shared" si="48"/>
        <v>0.21739086611633554</v>
      </c>
      <c r="AV38" s="5">
        <f t="shared" si="49"/>
        <v>0.27641626515239526</v>
      </c>
      <c r="AW38" s="5">
        <v>6.4703999999999997</v>
      </c>
      <c r="AX38" s="5">
        <v>30.504200000000001</v>
      </c>
      <c r="AY38" s="5">
        <f t="shared" si="50"/>
        <v>0.28225686840750658</v>
      </c>
      <c r="AZ38" s="5">
        <f t="shared" si="51"/>
        <v>0.43520478916161137</v>
      </c>
    </row>
    <row r="39" spans="1:52" ht="20" customHeight="1" x14ac:dyDescent="0.15">
      <c r="A39" s="25">
        <v>5.3479000000000001</v>
      </c>
      <c r="B39" s="4">
        <v>11.083</v>
      </c>
      <c r="C39" s="5">
        <f t="shared" si="26"/>
        <v>0.23529385883864382</v>
      </c>
      <c r="D39" s="5">
        <f t="shared" si="27"/>
        <v>0.42614958107915851</v>
      </c>
      <c r="E39" s="5">
        <v>5.3479000000000001</v>
      </c>
      <c r="F39" s="5">
        <v>12.8438</v>
      </c>
      <c r="G39" s="5">
        <f t="shared" si="28"/>
        <v>0.18749956174488644</v>
      </c>
      <c r="H39" s="5">
        <f t="shared" si="29"/>
        <v>0.41984727833784435</v>
      </c>
      <c r="I39" s="5">
        <v>5.3479000000000001</v>
      </c>
      <c r="J39" s="5">
        <v>7.1021999999999998</v>
      </c>
      <c r="K39" s="5">
        <f t="shared" si="30"/>
        <v>0.18090392766413751</v>
      </c>
      <c r="L39" s="5">
        <f t="shared" si="31"/>
        <v>0.28163551791003938</v>
      </c>
      <c r="M39" s="5">
        <v>5.5113000000000003</v>
      </c>
      <c r="N39" s="5">
        <v>25.581099999999999</v>
      </c>
      <c r="O39" s="5">
        <f t="shared" si="32"/>
        <v>0.19251230425837373</v>
      </c>
      <c r="P39" s="5">
        <f t="shared" si="33"/>
        <v>0.49325515119027874</v>
      </c>
      <c r="Q39" s="5">
        <v>5.5113000000000003</v>
      </c>
      <c r="R39" s="5">
        <v>19.3688</v>
      </c>
      <c r="S39" s="5">
        <f t="shared" si="34"/>
        <v>0.21951073795564621</v>
      </c>
      <c r="T39" s="5">
        <f t="shared" si="35"/>
        <v>0.31240000000000001</v>
      </c>
      <c r="U39" s="5">
        <v>5.5113000000000003</v>
      </c>
      <c r="V39" s="5">
        <v>20.546700000000001</v>
      </c>
      <c r="W39" s="5">
        <f t="shared" si="36"/>
        <v>0.19251230425837373</v>
      </c>
      <c r="X39" s="5">
        <f t="shared" si="37"/>
        <v>0.39434016582220177</v>
      </c>
      <c r="Y39" s="5">
        <v>5.5113000000000003</v>
      </c>
      <c r="Z39" s="5">
        <v>11.609500000000001</v>
      </c>
      <c r="AA39" s="5">
        <f t="shared" si="38"/>
        <v>0.22784700230687183</v>
      </c>
      <c r="AB39" s="5">
        <f t="shared" si="39"/>
        <v>0.29767948717948717</v>
      </c>
      <c r="AC39" s="5">
        <v>5.8381999999999996</v>
      </c>
      <c r="AD39" s="5">
        <v>25.408300000000001</v>
      </c>
      <c r="AE39" s="5">
        <f t="shared" si="40"/>
        <v>0.23076983888563882</v>
      </c>
      <c r="AF39" s="5">
        <f t="shared" si="41"/>
        <v>0.36950379053943017</v>
      </c>
      <c r="AG39" s="5">
        <v>5.8381999999999996</v>
      </c>
      <c r="AH39" s="5">
        <v>27.9391</v>
      </c>
      <c r="AI39" s="5">
        <f t="shared" si="42"/>
        <v>0.23684285256449264</v>
      </c>
      <c r="AJ39" s="5">
        <f t="shared" si="43"/>
        <v>0.35282432722542845</v>
      </c>
      <c r="AK39" s="5">
        <v>5.6748000000000003</v>
      </c>
      <c r="AL39" s="5">
        <v>27.105799999999999</v>
      </c>
      <c r="AM39" s="5">
        <f t="shared" si="44"/>
        <v>0.31034765631408839</v>
      </c>
      <c r="AN39" s="5">
        <f t="shared" si="45"/>
        <v>0.53498465455478472</v>
      </c>
      <c r="AO39" s="5">
        <v>5.6748000000000003</v>
      </c>
      <c r="AP39" s="5">
        <v>12.318099999999999</v>
      </c>
      <c r="AQ39" s="5">
        <f t="shared" si="46"/>
        <v>0.29752274097569931</v>
      </c>
      <c r="AR39" s="5">
        <f t="shared" si="47"/>
        <v>0.28210724477036314</v>
      </c>
      <c r="AS39" s="5">
        <v>6.6553000000000004</v>
      </c>
      <c r="AT39" s="5">
        <v>28.082000000000001</v>
      </c>
      <c r="AU39" s="5">
        <f t="shared" si="48"/>
        <v>0.22360308964886996</v>
      </c>
      <c r="AV39" s="5">
        <f t="shared" si="49"/>
        <v>0.32299805501847789</v>
      </c>
      <c r="AW39" s="5">
        <v>6.6553000000000004</v>
      </c>
      <c r="AX39" s="5">
        <v>28.418299999999999</v>
      </c>
      <c r="AY39" s="5">
        <f t="shared" si="50"/>
        <v>0.29032272136382276</v>
      </c>
      <c r="AZ39" s="5">
        <f t="shared" si="51"/>
        <v>0.40544516033304989</v>
      </c>
    </row>
    <row r="40" spans="1:52" ht="20" customHeight="1" x14ac:dyDescent="0.15">
      <c r="A40" s="25">
        <v>5.4965000000000002</v>
      </c>
      <c r="B40" s="4">
        <v>13.2966</v>
      </c>
      <c r="C40" s="5">
        <f t="shared" si="26"/>
        <v>0.24183187701838213</v>
      </c>
      <c r="D40" s="5">
        <f t="shared" si="27"/>
        <v>0.51126414506696194</v>
      </c>
      <c r="E40" s="5">
        <v>5.4965000000000002</v>
      </c>
      <c r="F40" s="5">
        <v>13.6219</v>
      </c>
      <c r="G40" s="5">
        <f t="shared" si="28"/>
        <v>0.19270953853489561</v>
      </c>
      <c r="H40" s="5">
        <f t="shared" si="29"/>
        <v>0.44528236509368585</v>
      </c>
      <c r="I40" s="5">
        <v>5.4965000000000002</v>
      </c>
      <c r="J40" s="5">
        <v>5.2592999999999996</v>
      </c>
      <c r="K40" s="5">
        <f t="shared" si="30"/>
        <v>0.1859306341565721</v>
      </c>
      <c r="L40" s="5">
        <f t="shared" si="31"/>
        <v>0.20855589526404072</v>
      </c>
      <c r="M40" s="5">
        <v>5.6643999999999997</v>
      </c>
      <c r="N40" s="5">
        <v>20.953499999999998</v>
      </c>
      <c r="O40" s="5">
        <f t="shared" si="32"/>
        <v>0.19786015935280823</v>
      </c>
      <c r="P40" s="5">
        <f t="shared" si="33"/>
        <v>0.40402569906944991</v>
      </c>
      <c r="Q40" s="5">
        <v>5.6643999999999997</v>
      </c>
      <c r="R40" s="5">
        <v>22.593399999999999</v>
      </c>
      <c r="S40" s="5">
        <f t="shared" si="34"/>
        <v>0.22560859036451694</v>
      </c>
      <c r="T40" s="5">
        <f t="shared" si="35"/>
        <v>0.36440967741935482</v>
      </c>
      <c r="U40" s="5">
        <v>5.6643999999999997</v>
      </c>
      <c r="V40" s="5">
        <v>22.8461</v>
      </c>
      <c r="W40" s="5">
        <f t="shared" si="36"/>
        <v>0.19786015935280823</v>
      </c>
      <c r="X40" s="5">
        <f t="shared" si="37"/>
        <v>0.43847113465376941</v>
      </c>
      <c r="Y40" s="5">
        <v>5.6643999999999997</v>
      </c>
      <c r="Z40" s="5">
        <v>14.139900000000001</v>
      </c>
      <c r="AA40" s="5">
        <f t="shared" si="38"/>
        <v>0.23417643021919415</v>
      </c>
      <c r="AB40" s="5">
        <f t="shared" si="39"/>
        <v>0.36256153846153849</v>
      </c>
      <c r="AC40" s="5">
        <v>6.0004</v>
      </c>
      <c r="AD40" s="5">
        <v>31.822199999999999</v>
      </c>
      <c r="AE40" s="5">
        <f t="shared" si="40"/>
        <v>0.23718121017597674</v>
      </c>
      <c r="AF40" s="5">
        <f t="shared" si="41"/>
        <v>0.46277883696681221</v>
      </c>
      <c r="AG40" s="5">
        <v>6.0004</v>
      </c>
      <c r="AH40" s="5">
        <v>29.517299999999999</v>
      </c>
      <c r="AI40" s="5">
        <f t="shared" si="42"/>
        <v>0.2434229475742492</v>
      </c>
      <c r="AJ40" s="5">
        <f t="shared" si="43"/>
        <v>0.37275436624698499</v>
      </c>
      <c r="AK40" s="5">
        <v>5.8323999999999998</v>
      </c>
      <c r="AL40" s="5">
        <v>25.291899999999998</v>
      </c>
      <c r="AM40" s="5">
        <f t="shared" si="44"/>
        <v>0.31896660158706719</v>
      </c>
      <c r="AN40" s="5">
        <f t="shared" si="45"/>
        <v>0.49918387889433846</v>
      </c>
      <c r="AO40" s="5">
        <v>5.8323999999999998</v>
      </c>
      <c r="AP40" s="5">
        <v>8.3377999999999997</v>
      </c>
      <c r="AQ40" s="5">
        <f t="shared" si="46"/>
        <v>0.30578551393294362</v>
      </c>
      <c r="AR40" s="5">
        <f t="shared" si="47"/>
        <v>0.19095102210944334</v>
      </c>
      <c r="AS40" s="5">
        <v>6.8402000000000003</v>
      </c>
      <c r="AT40" s="5">
        <v>28.908300000000001</v>
      </c>
      <c r="AU40" s="5">
        <f t="shared" si="48"/>
        <v>0.22981531318140433</v>
      </c>
      <c r="AV40" s="5">
        <f t="shared" si="49"/>
        <v>0.33250212498720411</v>
      </c>
      <c r="AW40" s="5">
        <v>6.8402000000000003</v>
      </c>
      <c r="AX40" s="5">
        <v>27.754899999999999</v>
      </c>
      <c r="AY40" s="5">
        <f t="shared" si="50"/>
        <v>0.29838857432013893</v>
      </c>
      <c r="AZ40" s="5">
        <f t="shared" si="51"/>
        <v>0.39598040278720986</v>
      </c>
    </row>
    <row r="41" spans="1:52" ht="20" customHeight="1" x14ac:dyDescent="0.15">
      <c r="A41" s="25">
        <v>5.6449999999999996</v>
      </c>
      <c r="B41" s="4">
        <v>13.4216</v>
      </c>
      <c r="C41" s="5">
        <f t="shared" si="26"/>
        <v>0.24836549545506539</v>
      </c>
      <c r="D41" s="5">
        <f t="shared" si="27"/>
        <v>0.51607048790147381</v>
      </c>
      <c r="E41" s="5">
        <v>5.6449999999999996</v>
      </c>
      <c r="F41" s="5">
        <v>12.2483</v>
      </c>
      <c r="G41" s="5">
        <f t="shared" si="28"/>
        <v>0.1979160092839963</v>
      </c>
      <c r="H41" s="5">
        <f t="shared" si="29"/>
        <v>0.40038115038115041</v>
      </c>
      <c r="I41" s="5">
        <v>5.6449999999999996</v>
      </c>
      <c r="J41" s="5">
        <v>12.2943</v>
      </c>
      <c r="K41" s="5">
        <f t="shared" si="30"/>
        <v>0.1909539579393886</v>
      </c>
      <c r="L41" s="5">
        <f t="shared" si="31"/>
        <v>0.48752661820863913</v>
      </c>
      <c r="M41" s="5">
        <v>5.8174999999999999</v>
      </c>
      <c r="N41" s="5">
        <v>25.152200000000001</v>
      </c>
      <c r="O41" s="5">
        <f t="shared" si="32"/>
        <v>0.20320801444724276</v>
      </c>
      <c r="P41" s="5">
        <f t="shared" si="33"/>
        <v>0.48498509500248738</v>
      </c>
      <c r="Q41" s="5">
        <v>5.8174999999999999</v>
      </c>
      <c r="R41" s="5">
        <v>21.489599999999999</v>
      </c>
      <c r="S41" s="5">
        <f t="shared" si="34"/>
        <v>0.23170644277338773</v>
      </c>
      <c r="T41" s="5">
        <f t="shared" si="35"/>
        <v>0.34660645161290321</v>
      </c>
      <c r="U41" s="5">
        <v>5.8174999999999999</v>
      </c>
      <c r="V41" s="5">
        <v>19.0334</v>
      </c>
      <c r="W41" s="5">
        <f t="shared" si="36"/>
        <v>0.20320801444724276</v>
      </c>
      <c r="X41" s="5">
        <f t="shared" si="37"/>
        <v>0.36529633041609089</v>
      </c>
      <c r="Y41" s="5">
        <v>5.8174999999999999</v>
      </c>
      <c r="Z41" s="5">
        <v>11.6031</v>
      </c>
      <c r="AA41" s="5">
        <f t="shared" si="38"/>
        <v>0.24050585813151648</v>
      </c>
      <c r="AB41" s="5">
        <f t="shared" si="39"/>
        <v>0.29751538461538463</v>
      </c>
      <c r="AC41" s="5">
        <v>6.1624999999999996</v>
      </c>
      <c r="AD41" s="5">
        <v>30.593699999999998</v>
      </c>
      <c r="AE41" s="5">
        <f t="shared" si="40"/>
        <v>0.24358862870966211</v>
      </c>
      <c r="AF41" s="5">
        <f t="shared" si="41"/>
        <v>0.44491320224596548</v>
      </c>
      <c r="AG41" s="5">
        <v>6.1624999999999996</v>
      </c>
      <c r="AH41" s="5">
        <v>22.5</v>
      </c>
      <c r="AI41" s="5">
        <f t="shared" si="42"/>
        <v>0.24999898580533142</v>
      </c>
      <c r="AJ41" s="5">
        <f t="shared" si="43"/>
        <v>0.28413754782982054</v>
      </c>
      <c r="AK41" s="5">
        <v>5.99</v>
      </c>
      <c r="AL41" s="5">
        <v>24.369800000000001</v>
      </c>
      <c r="AM41" s="5">
        <f t="shared" si="44"/>
        <v>0.3275855468600461</v>
      </c>
      <c r="AN41" s="5">
        <f t="shared" si="45"/>
        <v>0.48098447692262147</v>
      </c>
      <c r="AO41" s="5">
        <v>5.99</v>
      </c>
      <c r="AP41" s="5">
        <v>10.1759</v>
      </c>
      <c r="AQ41" s="5">
        <f t="shared" si="46"/>
        <v>0.31404828689018799</v>
      </c>
      <c r="AR41" s="5">
        <f t="shared" si="47"/>
        <v>0.23304690756356408</v>
      </c>
      <c r="AS41" s="5">
        <v>7.0250000000000004</v>
      </c>
      <c r="AT41" s="5">
        <v>26.429300000000001</v>
      </c>
      <c r="AU41" s="5">
        <f t="shared" si="48"/>
        <v>0.23602417693917802</v>
      </c>
      <c r="AV41" s="5">
        <f t="shared" si="49"/>
        <v>0.30398876488497467</v>
      </c>
      <c r="AW41" s="5">
        <v>7.0250000000000004</v>
      </c>
      <c r="AX41" s="5">
        <v>28.100899999999999</v>
      </c>
      <c r="AY41" s="5">
        <f t="shared" si="50"/>
        <v>0.30645006499794974</v>
      </c>
      <c r="AZ41" s="5">
        <f t="shared" si="51"/>
        <v>0.40091680030131999</v>
      </c>
    </row>
    <row r="42" spans="1:52" ht="20" customHeight="1" x14ac:dyDescent="0.15">
      <c r="A42" s="25">
        <v>5.7935999999999996</v>
      </c>
      <c r="B42" s="4">
        <v>12.558999999999999</v>
      </c>
      <c r="C42" s="5">
        <f t="shared" si="26"/>
        <v>0.25490351363480374</v>
      </c>
      <c r="D42" s="5">
        <f t="shared" si="27"/>
        <v>0.48290287726907444</v>
      </c>
      <c r="E42" s="5">
        <v>5.7935999999999996</v>
      </c>
      <c r="F42" s="5">
        <v>11.9893</v>
      </c>
      <c r="G42" s="5">
        <f t="shared" si="28"/>
        <v>0.20312598607400548</v>
      </c>
      <c r="H42" s="5">
        <f t="shared" si="29"/>
        <v>0.39191477399024571</v>
      </c>
      <c r="I42" s="5">
        <v>5.7935999999999996</v>
      </c>
      <c r="J42" s="5">
        <v>6.0480999999999998</v>
      </c>
      <c r="K42" s="5">
        <f t="shared" si="30"/>
        <v>0.19598066443182316</v>
      </c>
      <c r="L42" s="5">
        <f t="shared" si="31"/>
        <v>0.23983551235838318</v>
      </c>
      <c r="M42" s="5">
        <v>5.9706000000000001</v>
      </c>
      <c r="N42" s="5">
        <v>20.892199999999999</v>
      </c>
      <c r="O42" s="5">
        <f t="shared" si="32"/>
        <v>0.20855586954167729</v>
      </c>
      <c r="P42" s="5">
        <f t="shared" si="33"/>
        <v>0.40284371155648274</v>
      </c>
      <c r="Q42" s="5">
        <v>5.9706000000000001</v>
      </c>
      <c r="R42" s="5">
        <v>25.552600000000002</v>
      </c>
      <c r="S42" s="5">
        <f t="shared" si="34"/>
        <v>0.23780429518225848</v>
      </c>
      <c r="T42" s="5">
        <f t="shared" si="35"/>
        <v>0.41213870967741939</v>
      </c>
      <c r="U42" s="5">
        <v>5.9706000000000001</v>
      </c>
      <c r="V42" s="5">
        <v>16.029199999999999</v>
      </c>
      <c r="W42" s="5">
        <f t="shared" si="36"/>
        <v>0.20855586954167729</v>
      </c>
      <c r="X42" s="5">
        <f t="shared" si="37"/>
        <v>0.30763856901581454</v>
      </c>
      <c r="Y42" s="5">
        <v>5.9706000000000001</v>
      </c>
      <c r="Z42" s="5">
        <v>13.0755</v>
      </c>
      <c r="AA42" s="5">
        <f t="shared" si="38"/>
        <v>0.24683528604383884</v>
      </c>
      <c r="AB42" s="5">
        <f t="shared" si="39"/>
        <v>0.33526923076923076</v>
      </c>
      <c r="AC42" s="5">
        <v>6.3247</v>
      </c>
      <c r="AD42" s="5">
        <v>33.5</v>
      </c>
      <c r="AE42" s="5">
        <f t="shared" si="40"/>
        <v>0.25</v>
      </c>
      <c r="AF42" s="5">
        <f t="shared" si="41"/>
        <v>0.48717848038124989</v>
      </c>
      <c r="AG42" s="5">
        <v>6.3247</v>
      </c>
      <c r="AH42" s="5">
        <v>26.502099999999999</v>
      </c>
      <c r="AI42" s="5">
        <f t="shared" si="42"/>
        <v>0.25657908081508801</v>
      </c>
      <c r="AJ42" s="5">
        <f t="shared" si="43"/>
        <v>0.33467740917069722</v>
      </c>
      <c r="AK42" s="5">
        <v>6.1477000000000004</v>
      </c>
      <c r="AL42" s="5">
        <v>26.821300000000001</v>
      </c>
      <c r="AM42" s="5">
        <f t="shared" si="44"/>
        <v>0.33620996100692907</v>
      </c>
      <c r="AN42" s="5">
        <f t="shared" si="45"/>
        <v>0.52936950450494902</v>
      </c>
      <c r="AO42" s="5">
        <v>6.1477000000000004</v>
      </c>
      <c r="AP42" s="5">
        <v>12.5854</v>
      </c>
      <c r="AQ42" s="5">
        <f t="shared" si="46"/>
        <v>0.32231630272367423</v>
      </c>
      <c r="AR42" s="5">
        <f t="shared" si="47"/>
        <v>0.28822890854376315</v>
      </c>
      <c r="AS42" s="5">
        <v>7.2099000000000002</v>
      </c>
      <c r="AT42" s="5">
        <v>24.493500000000001</v>
      </c>
      <c r="AU42" s="5">
        <f t="shared" si="48"/>
        <v>0.24223640047171238</v>
      </c>
      <c r="AV42" s="5">
        <f t="shared" si="49"/>
        <v>0.28172326973132572</v>
      </c>
      <c r="AW42" s="5">
        <v>7.2099000000000002</v>
      </c>
      <c r="AX42" s="5">
        <v>29.572800000000001</v>
      </c>
      <c r="AY42" s="5">
        <f t="shared" si="50"/>
        <v>0.31451591795426587</v>
      </c>
      <c r="AZ42" s="5">
        <f t="shared" si="51"/>
        <v>0.42191646359906182</v>
      </c>
    </row>
    <row r="43" spans="1:52" ht="20" customHeight="1" x14ac:dyDescent="0.15">
      <c r="A43" s="25">
        <v>5.9420999999999999</v>
      </c>
      <c r="B43" s="4">
        <v>13.235300000000001</v>
      </c>
      <c r="C43" s="5">
        <f t="shared" si="26"/>
        <v>0.261437132071487</v>
      </c>
      <c r="D43" s="5">
        <f t="shared" si="27"/>
        <v>0.50890711454091742</v>
      </c>
      <c r="E43" s="5">
        <v>5.9420999999999999</v>
      </c>
      <c r="F43" s="5">
        <v>14.020799999999999</v>
      </c>
      <c r="G43" s="5">
        <f t="shared" si="28"/>
        <v>0.20833245682310619</v>
      </c>
      <c r="H43" s="5">
        <f t="shared" si="29"/>
        <v>0.45832189228415643</v>
      </c>
      <c r="I43" s="5">
        <v>5.9420999999999999</v>
      </c>
      <c r="J43" s="5">
        <v>5.7725</v>
      </c>
      <c r="K43" s="5">
        <f t="shared" si="30"/>
        <v>0.20100398821463969</v>
      </c>
      <c r="L43" s="5">
        <f t="shared" si="31"/>
        <v>0.22890668062511649</v>
      </c>
      <c r="M43" s="5">
        <v>6.1237000000000004</v>
      </c>
      <c r="N43" s="5">
        <v>20.572500000000002</v>
      </c>
      <c r="O43" s="5">
        <f t="shared" si="32"/>
        <v>0.21390372463611185</v>
      </c>
      <c r="P43" s="5">
        <f t="shared" si="33"/>
        <v>0.39667925139505378</v>
      </c>
      <c r="Q43" s="5">
        <v>6.1237000000000004</v>
      </c>
      <c r="R43" s="5">
        <v>19.949400000000001</v>
      </c>
      <c r="S43" s="5">
        <f t="shared" si="34"/>
        <v>0.24390214759112927</v>
      </c>
      <c r="T43" s="5">
        <f t="shared" si="35"/>
        <v>0.32176451612903229</v>
      </c>
      <c r="U43" s="5">
        <v>6.1237000000000004</v>
      </c>
      <c r="V43" s="5">
        <v>19.8063</v>
      </c>
      <c r="W43" s="5">
        <f t="shared" si="36"/>
        <v>0.21390372463611185</v>
      </c>
      <c r="X43" s="5">
        <f t="shared" si="37"/>
        <v>0.38013012436665133</v>
      </c>
      <c r="Y43" s="5">
        <v>6.1237000000000004</v>
      </c>
      <c r="Z43" s="5">
        <v>14.1195</v>
      </c>
      <c r="AA43" s="5">
        <f t="shared" si="38"/>
        <v>0.25316471395616119</v>
      </c>
      <c r="AB43" s="5">
        <f t="shared" si="39"/>
        <v>0.36203846153846153</v>
      </c>
      <c r="AC43" s="5">
        <v>6.4869000000000003</v>
      </c>
      <c r="AD43" s="5">
        <v>28.636399999999998</v>
      </c>
      <c r="AE43" s="5">
        <f t="shared" si="40"/>
        <v>0.25641137129033792</v>
      </c>
      <c r="AF43" s="5">
        <f t="shared" si="41"/>
        <v>0.4164488906146156</v>
      </c>
      <c r="AG43" s="5">
        <v>6.4869000000000003</v>
      </c>
      <c r="AH43" s="5">
        <v>30.4848</v>
      </c>
      <c r="AI43" s="5">
        <f t="shared" si="42"/>
        <v>0.26315917582484455</v>
      </c>
      <c r="AJ43" s="5">
        <f t="shared" si="43"/>
        <v>0.3849722808036673</v>
      </c>
      <c r="AK43" s="5">
        <v>6.3052999999999999</v>
      </c>
      <c r="AL43" s="5">
        <v>19.786000000000001</v>
      </c>
      <c r="AM43" s="5">
        <f t="shared" si="44"/>
        <v>0.34482890627990792</v>
      </c>
      <c r="AN43" s="5">
        <f t="shared" si="45"/>
        <v>0.39051444248171874</v>
      </c>
      <c r="AO43" s="5">
        <v>6.3052999999999999</v>
      </c>
      <c r="AP43" s="5">
        <v>20.170400000000001</v>
      </c>
      <c r="AQ43" s="5">
        <f t="shared" si="46"/>
        <v>0.33057907568091854</v>
      </c>
      <c r="AR43" s="5">
        <f t="shared" si="47"/>
        <v>0.46193942003361993</v>
      </c>
      <c r="AS43" s="5">
        <v>7.3948</v>
      </c>
      <c r="AT43" s="5">
        <v>33.148699999999998</v>
      </c>
      <c r="AU43" s="5">
        <f t="shared" si="48"/>
        <v>0.24844862400424675</v>
      </c>
      <c r="AV43" s="5">
        <f t="shared" si="49"/>
        <v>0.38127503833028337</v>
      </c>
      <c r="AW43" s="5">
        <v>7.3948</v>
      </c>
      <c r="AX43" s="5">
        <v>32.756500000000003</v>
      </c>
      <c r="AY43" s="5">
        <f t="shared" si="50"/>
        <v>0.32258177091058204</v>
      </c>
      <c r="AZ43" s="5">
        <f t="shared" si="51"/>
        <v>0.46733845425129406</v>
      </c>
    </row>
    <row r="44" spans="1:52" ht="20" customHeight="1" x14ac:dyDescent="0.15">
      <c r="A44" s="25">
        <v>6.0907</v>
      </c>
      <c r="B44" s="4">
        <v>12.036799999999999</v>
      </c>
      <c r="C44" s="5">
        <f t="shared" si="26"/>
        <v>0.26797515025122531</v>
      </c>
      <c r="D44" s="5">
        <f t="shared" si="27"/>
        <v>0.46282389944361774</v>
      </c>
      <c r="E44" s="5">
        <v>6.0907</v>
      </c>
      <c r="F44" s="5">
        <v>13.493399999999999</v>
      </c>
      <c r="G44" s="5">
        <f t="shared" si="28"/>
        <v>0.2135424336131154</v>
      </c>
      <c r="H44" s="5">
        <f t="shared" si="29"/>
        <v>0.44108186561016749</v>
      </c>
      <c r="I44" s="5">
        <v>6.0907</v>
      </c>
      <c r="J44" s="5">
        <v>2.5417999999999998</v>
      </c>
      <c r="K44" s="5">
        <f t="shared" si="30"/>
        <v>0.20603069470707425</v>
      </c>
      <c r="L44" s="5">
        <f t="shared" si="31"/>
        <v>0.10079428338032413</v>
      </c>
      <c r="M44" s="5">
        <v>6.2767999999999997</v>
      </c>
      <c r="N44" s="5">
        <v>19.084800000000001</v>
      </c>
      <c r="O44" s="5">
        <f t="shared" si="32"/>
        <v>0.21925157973054635</v>
      </c>
      <c r="P44" s="5">
        <f t="shared" si="33"/>
        <v>0.36799339783810048</v>
      </c>
      <c r="Q44" s="5">
        <v>6.2767999999999997</v>
      </c>
      <c r="R44" s="5">
        <v>23.5</v>
      </c>
      <c r="S44" s="5">
        <f t="shared" si="34"/>
        <v>0.25</v>
      </c>
      <c r="T44" s="5">
        <f t="shared" si="35"/>
        <v>0.37903225806451613</v>
      </c>
      <c r="U44" s="5">
        <v>6.2767999999999997</v>
      </c>
      <c r="V44" s="5">
        <v>21.226199999999999</v>
      </c>
      <c r="W44" s="5">
        <f t="shared" si="36"/>
        <v>0.21925157973054635</v>
      </c>
      <c r="X44" s="5">
        <f t="shared" si="37"/>
        <v>0.40738139106402577</v>
      </c>
      <c r="Y44" s="5">
        <v>6.2767999999999997</v>
      </c>
      <c r="Z44" s="5">
        <v>12.7247</v>
      </c>
      <c r="AA44" s="5">
        <f t="shared" si="38"/>
        <v>0.25949414186848346</v>
      </c>
      <c r="AB44" s="5">
        <f t="shared" si="39"/>
        <v>0.32627435897435897</v>
      </c>
      <c r="AC44" s="5">
        <v>6.649</v>
      </c>
      <c r="AD44" s="5">
        <v>23.880700000000001</v>
      </c>
      <c r="AE44" s="5">
        <f t="shared" si="40"/>
        <v>0.26281878982402329</v>
      </c>
      <c r="AF44" s="5">
        <f t="shared" si="41"/>
        <v>0.34728845183404522</v>
      </c>
      <c r="AG44" s="5">
        <v>6.649</v>
      </c>
      <c r="AH44" s="5">
        <v>23.406500000000001</v>
      </c>
      <c r="AI44" s="5">
        <f t="shared" si="42"/>
        <v>0.26973521405592676</v>
      </c>
      <c r="AJ44" s="5">
        <f t="shared" si="43"/>
        <v>0.29558513392349756</v>
      </c>
      <c r="AK44" s="5">
        <v>6.4629000000000003</v>
      </c>
      <c r="AL44" s="5">
        <v>17.833500000000001</v>
      </c>
      <c r="AM44" s="5">
        <f t="shared" si="44"/>
        <v>0.35344785155288677</v>
      </c>
      <c r="AN44" s="5">
        <f t="shared" si="45"/>
        <v>0.35197813150701157</v>
      </c>
      <c r="AO44" s="5">
        <v>6.4629000000000003</v>
      </c>
      <c r="AP44" s="5">
        <v>12.2271</v>
      </c>
      <c r="AQ44" s="5">
        <f t="shared" si="46"/>
        <v>0.33884184863816291</v>
      </c>
      <c r="AR44" s="5">
        <f t="shared" si="47"/>
        <v>0.28002317666943016</v>
      </c>
      <c r="AS44" s="5">
        <v>7.5796000000000001</v>
      </c>
      <c r="AT44" s="5">
        <v>35.181600000000003</v>
      </c>
      <c r="AU44" s="5">
        <f t="shared" si="48"/>
        <v>0.25465748776202046</v>
      </c>
      <c r="AV44" s="5">
        <f t="shared" si="49"/>
        <v>0.40465737384937267</v>
      </c>
      <c r="AW44" s="5">
        <v>7.5796000000000001</v>
      </c>
      <c r="AX44" s="5">
        <v>42.193800000000003</v>
      </c>
      <c r="AY44" s="5">
        <f t="shared" si="50"/>
        <v>0.33064326158839286</v>
      </c>
      <c r="AZ44" s="5">
        <f t="shared" si="51"/>
        <v>0.60198083650537304</v>
      </c>
    </row>
    <row r="45" spans="1:52" ht="20" customHeight="1" x14ac:dyDescent="0.15">
      <c r="A45" s="25">
        <v>6.2392000000000003</v>
      </c>
      <c r="B45" s="4">
        <v>11.678599999999999</v>
      </c>
      <c r="C45" s="5">
        <f t="shared" si="26"/>
        <v>0.27450876868790863</v>
      </c>
      <c r="D45" s="5">
        <f t="shared" si="27"/>
        <v>0.44905084341704055</v>
      </c>
      <c r="E45" s="5">
        <v>6.2392000000000003</v>
      </c>
      <c r="F45" s="5">
        <v>11.398400000000001</v>
      </c>
      <c r="G45" s="5">
        <f t="shared" si="28"/>
        <v>0.21874890436221608</v>
      </c>
      <c r="H45" s="5">
        <f t="shared" si="29"/>
        <v>0.37259901410844809</v>
      </c>
      <c r="I45" s="5">
        <v>6.2392000000000003</v>
      </c>
      <c r="J45" s="5">
        <v>7.1567999999999996</v>
      </c>
      <c r="K45" s="5">
        <f t="shared" si="30"/>
        <v>0.21105401848989078</v>
      </c>
      <c r="L45" s="5">
        <f t="shared" si="31"/>
        <v>0.28380066381946012</v>
      </c>
      <c r="M45" s="5">
        <v>6.4298999999999999</v>
      </c>
      <c r="N45" s="5">
        <v>21.235199999999999</v>
      </c>
      <c r="O45" s="5">
        <f t="shared" si="32"/>
        <v>0.22459943482498088</v>
      </c>
      <c r="P45" s="5">
        <f t="shared" si="33"/>
        <v>0.40945744266492867</v>
      </c>
      <c r="Q45" s="5">
        <v>6.4298999999999999</v>
      </c>
      <c r="R45" s="5">
        <v>23.4099</v>
      </c>
      <c r="S45" s="5">
        <f t="shared" si="34"/>
        <v>0.25609785240887079</v>
      </c>
      <c r="T45" s="5">
        <f t="shared" si="35"/>
        <v>0.3775790322580645</v>
      </c>
      <c r="U45" s="5">
        <v>6.4298999999999999</v>
      </c>
      <c r="V45" s="5">
        <v>17.5364</v>
      </c>
      <c r="W45" s="5">
        <f t="shared" si="36"/>
        <v>0.22459943482498088</v>
      </c>
      <c r="X45" s="5">
        <f t="shared" si="37"/>
        <v>0.33656533087670815</v>
      </c>
      <c r="Y45" s="5">
        <v>6.4298999999999999</v>
      </c>
      <c r="Z45" s="5">
        <v>11.982200000000001</v>
      </c>
      <c r="AA45" s="5">
        <f t="shared" si="38"/>
        <v>0.26582356978080585</v>
      </c>
      <c r="AB45" s="5">
        <f t="shared" si="39"/>
        <v>0.30723589743589746</v>
      </c>
      <c r="AC45" s="5">
        <v>6.8112000000000004</v>
      </c>
      <c r="AD45" s="5">
        <v>31.562100000000001</v>
      </c>
      <c r="AE45" s="5">
        <f t="shared" si="40"/>
        <v>0.26923016111436116</v>
      </c>
      <c r="AF45" s="5">
        <f t="shared" si="41"/>
        <v>0.45899629598928499</v>
      </c>
      <c r="AG45" s="5">
        <v>6.8112000000000004</v>
      </c>
      <c r="AH45" s="5">
        <v>28.815799999999999</v>
      </c>
      <c r="AI45" s="5">
        <f t="shared" si="42"/>
        <v>0.27631530906568336</v>
      </c>
      <c r="AJ45" s="5">
        <f t="shared" si="43"/>
        <v>0.36389558892242413</v>
      </c>
      <c r="AK45" s="5">
        <v>6.6205999999999996</v>
      </c>
      <c r="AL45" s="5">
        <v>21.841899999999999</v>
      </c>
      <c r="AM45" s="5">
        <f t="shared" si="44"/>
        <v>0.36207226569976975</v>
      </c>
      <c r="AN45" s="5">
        <f t="shared" si="45"/>
        <v>0.43109154964325541</v>
      </c>
      <c r="AO45" s="5">
        <v>6.6205999999999996</v>
      </c>
      <c r="AP45" s="5">
        <v>18.0991</v>
      </c>
      <c r="AQ45" s="5">
        <f t="shared" si="46"/>
        <v>0.34710986447164915</v>
      </c>
      <c r="AR45" s="5">
        <f t="shared" si="47"/>
        <v>0.41450282379776754</v>
      </c>
      <c r="AS45" s="5">
        <v>7.7645</v>
      </c>
      <c r="AT45" s="5">
        <v>36.111499999999999</v>
      </c>
      <c r="AU45" s="5">
        <f t="shared" si="48"/>
        <v>0.26086971129455483</v>
      </c>
      <c r="AV45" s="5">
        <f t="shared" si="49"/>
        <v>0.41535304692684871</v>
      </c>
      <c r="AW45" s="5">
        <v>7.7645</v>
      </c>
      <c r="AX45" s="5">
        <v>35.238300000000002</v>
      </c>
      <c r="AY45" s="5">
        <f t="shared" si="50"/>
        <v>0.33870911454470898</v>
      </c>
      <c r="AZ45" s="5">
        <f t="shared" si="51"/>
        <v>0.5027464061314052</v>
      </c>
    </row>
    <row r="46" spans="1:52" ht="20" customHeight="1" x14ac:dyDescent="0.15">
      <c r="A46" s="25">
        <v>6.3878000000000004</v>
      </c>
      <c r="B46" s="4">
        <v>12.407400000000001</v>
      </c>
      <c r="C46" s="5">
        <f t="shared" si="26"/>
        <v>0.28104678686764695</v>
      </c>
      <c r="D46" s="5">
        <f t="shared" si="27"/>
        <v>0.47707374467937852</v>
      </c>
      <c r="E46" s="5">
        <v>6.3878000000000004</v>
      </c>
      <c r="F46" s="5">
        <v>11.961600000000001</v>
      </c>
      <c r="G46" s="5">
        <f t="shared" si="28"/>
        <v>0.22395888115222529</v>
      </c>
      <c r="H46" s="5">
        <f t="shared" si="29"/>
        <v>0.39100929666967404</v>
      </c>
      <c r="I46" s="5">
        <v>6.3878000000000004</v>
      </c>
      <c r="J46" s="5">
        <v>7.1261999999999999</v>
      </c>
      <c r="K46" s="5">
        <f t="shared" si="30"/>
        <v>0.21608072498232533</v>
      </c>
      <c r="L46" s="5">
        <f t="shared" si="31"/>
        <v>0.28258723039769684</v>
      </c>
      <c r="M46" s="5">
        <v>6.5830000000000002</v>
      </c>
      <c r="N46" s="5">
        <v>25.5075</v>
      </c>
      <c r="O46" s="5">
        <f t="shared" si="32"/>
        <v>0.2299472899194154</v>
      </c>
      <c r="P46" s="5">
        <f t="shared" si="33"/>
        <v>0.49183599489412244</v>
      </c>
      <c r="Q46" s="5">
        <v>6.5830000000000002</v>
      </c>
      <c r="R46" s="5">
        <v>22.170400000000001</v>
      </c>
      <c r="S46" s="5">
        <f t="shared" si="34"/>
        <v>0.26219570481774157</v>
      </c>
      <c r="T46" s="5">
        <f t="shared" si="35"/>
        <v>0.35758709677419354</v>
      </c>
      <c r="U46" s="5">
        <v>6.5830000000000002</v>
      </c>
      <c r="V46" s="5">
        <v>15.911899999999999</v>
      </c>
      <c r="W46" s="5">
        <f t="shared" si="36"/>
        <v>0.2299472899194154</v>
      </c>
      <c r="X46" s="5">
        <f t="shared" si="37"/>
        <v>0.30538730231844002</v>
      </c>
      <c r="Y46" s="5">
        <v>6.5830000000000002</v>
      </c>
      <c r="Z46" s="5">
        <v>18.726800000000001</v>
      </c>
      <c r="AA46" s="5">
        <f t="shared" si="38"/>
        <v>0.27215299769312817</v>
      </c>
      <c r="AB46" s="5">
        <f t="shared" si="39"/>
        <v>0.48017435897435901</v>
      </c>
      <c r="AC46" s="5">
        <v>6.9733999999999998</v>
      </c>
      <c r="AD46" s="5">
        <v>30.179200000000002</v>
      </c>
      <c r="AE46" s="5">
        <f t="shared" si="40"/>
        <v>0.27564153240469902</v>
      </c>
      <c r="AF46" s="5">
        <f t="shared" si="41"/>
        <v>0.43888527746632289</v>
      </c>
      <c r="AG46" s="5">
        <v>6.9733999999999998</v>
      </c>
      <c r="AH46" s="5">
        <v>26.790199999999999</v>
      </c>
      <c r="AI46" s="5">
        <f t="shared" si="42"/>
        <v>0.28289540407543989</v>
      </c>
      <c r="AJ46" s="5">
        <f t="shared" si="43"/>
        <v>0.3383156326164648</v>
      </c>
      <c r="AK46" s="5">
        <v>6.7782</v>
      </c>
      <c r="AL46" s="5">
        <v>14.771699999999999</v>
      </c>
      <c r="AM46" s="5">
        <f t="shared" si="44"/>
        <v>0.3706912109727486</v>
      </c>
      <c r="AN46" s="5">
        <f t="shared" si="45"/>
        <v>0.29154766956470252</v>
      </c>
      <c r="AO46" s="5">
        <v>6.7782</v>
      </c>
      <c r="AP46" s="5">
        <v>13.3553</v>
      </c>
      <c r="AQ46" s="5">
        <f t="shared" si="46"/>
        <v>0.35537263742889352</v>
      </c>
      <c r="AR46" s="5">
        <f t="shared" si="47"/>
        <v>0.30586104075154702</v>
      </c>
      <c r="AS46" s="5">
        <v>7.9493999999999998</v>
      </c>
      <c r="AT46" s="5">
        <v>27.5748</v>
      </c>
      <c r="AU46" s="5">
        <f t="shared" si="48"/>
        <v>0.2670819348270892</v>
      </c>
      <c r="AV46" s="5">
        <f t="shared" si="49"/>
        <v>0.3171642606482275</v>
      </c>
      <c r="AW46" s="5">
        <v>7.9493999999999998</v>
      </c>
      <c r="AX46" s="5">
        <v>29.456299999999999</v>
      </c>
      <c r="AY46" s="5">
        <f t="shared" si="50"/>
        <v>0.3467749675010251</v>
      </c>
      <c r="AZ46" s="5">
        <f t="shared" si="51"/>
        <v>0.42025435287538021</v>
      </c>
    </row>
    <row r="47" spans="1:52" ht="20" customHeight="1" x14ac:dyDescent="0.15">
      <c r="A47" s="25">
        <v>6.5362999999999998</v>
      </c>
      <c r="B47" s="4">
        <v>12.7491</v>
      </c>
      <c r="C47" s="5">
        <f t="shared" si="26"/>
        <v>0.28758040530433021</v>
      </c>
      <c r="D47" s="5">
        <f t="shared" si="27"/>
        <v>0.49021236345180008</v>
      </c>
      <c r="E47" s="5">
        <v>6.5362999999999998</v>
      </c>
      <c r="F47" s="5">
        <v>11.147600000000001</v>
      </c>
      <c r="G47" s="5">
        <f t="shared" si="28"/>
        <v>0.22916535190132598</v>
      </c>
      <c r="H47" s="5">
        <f t="shared" si="29"/>
        <v>0.36440068515540214</v>
      </c>
      <c r="I47" s="5">
        <v>6.5362999999999998</v>
      </c>
      <c r="J47" s="5">
        <v>7.3101000000000003</v>
      </c>
      <c r="K47" s="5">
        <f t="shared" si="30"/>
        <v>0.22110404876514184</v>
      </c>
      <c r="L47" s="5">
        <f t="shared" si="31"/>
        <v>0.28987972733437228</v>
      </c>
      <c r="M47" s="5">
        <v>6.7361000000000004</v>
      </c>
      <c r="N47" s="5">
        <v>19.882400000000001</v>
      </c>
      <c r="O47" s="5">
        <f t="shared" si="32"/>
        <v>0.23529514501384996</v>
      </c>
      <c r="P47" s="5">
        <f t="shared" si="33"/>
        <v>0.38337273291709889</v>
      </c>
      <c r="Q47" s="5">
        <v>6.7361000000000004</v>
      </c>
      <c r="R47" s="5">
        <v>23.144600000000001</v>
      </c>
      <c r="S47" s="5">
        <f t="shared" si="34"/>
        <v>0.2682935572266123</v>
      </c>
      <c r="T47" s="5">
        <f t="shared" si="35"/>
        <v>0.37330000000000002</v>
      </c>
      <c r="U47" s="5">
        <v>6.7361000000000004</v>
      </c>
      <c r="V47" s="5">
        <v>18.1142</v>
      </c>
      <c r="W47" s="5">
        <f t="shared" si="36"/>
        <v>0.23529514501384996</v>
      </c>
      <c r="X47" s="5">
        <f t="shared" si="37"/>
        <v>0.34765469061876247</v>
      </c>
      <c r="Y47" s="5">
        <v>6.7361000000000004</v>
      </c>
      <c r="Z47" s="5">
        <v>9.1542999999999992</v>
      </c>
      <c r="AA47" s="5">
        <f t="shared" si="38"/>
        <v>0.2784824256054505</v>
      </c>
      <c r="AB47" s="5">
        <f t="shared" si="39"/>
        <v>0.234725641025641</v>
      </c>
      <c r="AC47" s="5">
        <v>7.1356000000000002</v>
      </c>
      <c r="AD47" s="5">
        <v>27.4116</v>
      </c>
      <c r="AE47" s="5">
        <f t="shared" si="40"/>
        <v>0.28205290369503694</v>
      </c>
      <c r="AF47" s="5">
        <f t="shared" si="41"/>
        <v>0.39863706366622892</v>
      </c>
      <c r="AG47" s="5">
        <v>7.1356000000000002</v>
      </c>
      <c r="AH47" s="5">
        <v>28.587299999999999</v>
      </c>
      <c r="AI47" s="5">
        <f t="shared" si="42"/>
        <v>0.28947549908519643</v>
      </c>
      <c r="AJ47" s="5">
        <f t="shared" si="43"/>
        <v>0.36101001427001905</v>
      </c>
      <c r="AK47" s="5">
        <v>6.9358000000000004</v>
      </c>
      <c r="AL47" s="5">
        <v>21.044</v>
      </c>
      <c r="AM47" s="5">
        <f t="shared" si="44"/>
        <v>0.3793101562457275</v>
      </c>
      <c r="AN47" s="5">
        <f t="shared" si="45"/>
        <v>0.4153434715245774</v>
      </c>
      <c r="AO47" s="5">
        <v>6.9358000000000004</v>
      </c>
      <c r="AP47" s="5">
        <v>12.404999999999999</v>
      </c>
      <c r="AQ47" s="5">
        <f t="shared" si="46"/>
        <v>0.36363541038613789</v>
      </c>
      <c r="AR47" s="5">
        <f t="shared" si="47"/>
        <v>0.28409741529751786</v>
      </c>
      <c r="AS47" s="5">
        <v>8.1341999999999999</v>
      </c>
      <c r="AT47" s="5">
        <v>24.435199999999998</v>
      </c>
      <c r="AU47" s="5">
        <f t="shared" si="48"/>
        <v>0.27329079858486288</v>
      </c>
      <c r="AV47" s="5">
        <f t="shared" si="49"/>
        <v>0.28105270543364114</v>
      </c>
      <c r="AW47" s="5">
        <v>8.1341999999999999</v>
      </c>
      <c r="AX47" s="5">
        <v>36.217500000000001</v>
      </c>
      <c r="AY47" s="5">
        <f t="shared" si="50"/>
        <v>0.35483645817883597</v>
      </c>
      <c r="AZ47" s="5">
        <f t="shared" si="51"/>
        <v>0.51671669643723361</v>
      </c>
    </row>
    <row r="48" spans="1:52" ht="20" customHeight="1" x14ac:dyDescent="0.15">
      <c r="A48" s="25">
        <v>6.6848999999999998</v>
      </c>
      <c r="B48" s="4">
        <v>14.0588</v>
      </c>
      <c r="C48" s="5">
        <f t="shared" si="26"/>
        <v>0.29411842348406853</v>
      </c>
      <c r="D48" s="5">
        <f t="shared" si="27"/>
        <v>0.54057130113468144</v>
      </c>
      <c r="E48" s="5">
        <v>6.6848999999999998</v>
      </c>
      <c r="F48" s="5">
        <v>12.1074</v>
      </c>
      <c r="G48" s="5">
        <f t="shared" si="28"/>
        <v>0.23437532869133515</v>
      </c>
      <c r="H48" s="5">
        <f t="shared" si="29"/>
        <v>0.39577531086965051</v>
      </c>
      <c r="I48" s="5">
        <v>6.6848999999999998</v>
      </c>
      <c r="J48" s="5">
        <v>11.4659</v>
      </c>
      <c r="K48" s="5">
        <f t="shared" si="30"/>
        <v>0.22613075525757642</v>
      </c>
      <c r="L48" s="5">
        <f t="shared" si="31"/>
        <v>0.45467667550966184</v>
      </c>
      <c r="M48" s="5">
        <v>6.8891999999999998</v>
      </c>
      <c r="N48" s="5">
        <v>22.850200000000001</v>
      </c>
      <c r="O48" s="5">
        <f t="shared" si="32"/>
        <v>0.24064300010828446</v>
      </c>
      <c r="P48" s="5">
        <f t="shared" si="33"/>
        <v>0.44059789671781541</v>
      </c>
      <c r="Q48" s="5">
        <v>6.8891999999999998</v>
      </c>
      <c r="R48" s="5">
        <v>22.017499999999998</v>
      </c>
      <c r="S48" s="5">
        <f t="shared" si="34"/>
        <v>0.27439140963548303</v>
      </c>
      <c r="T48" s="5">
        <f t="shared" si="35"/>
        <v>0.35512096774193547</v>
      </c>
      <c r="U48" s="5">
        <v>6.8891999999999998</v>
      </c>
      <c r="V48" s="5">
        <v>23.124600000000001</v>
      </c>
      <c r="W48" s="5">
        <f t="shared" si="36"/>
        <v>0.24064300010828446</v>
      </c>
      <c r="X48" s="5">
        <f t="shared" si="37"/>
        <v>0.4438162137263934</v>
      </c>
      <c r="Y48" s="5">
        <v>6.8891999999999998</v>
      </c>
      <c r="Z48" s="5">
        <v>12.5166</v>
      </c>
      <c r="AA48" s="5">
        <f t="shared" si="38"/>
        <v>0.28481185351777283</v>
      </c>
      <c r="AB48" s="5">
        <f t="shared" si="39"/>
        <v>0.32093846153846156</v>
      </c>
      <c r="AC48" s="5">
        <v>7.2976999999999999</v>
      </c>
      <c r="AD48" s="5">
        <v>29.4556</v>
      </c>
      <c r="AE48" s="5">
        <f t="shared" si="40"/>
        <v>0.28846032222872231</v>
      </c>
      <c r="AF48" s="5">
        <f t="shared" si="41"/>
        <v>0.42836222229008786</v>
      </c>
      <c r="AG48" s="5">
        <v>7.2976999999999999</v>
      </c>
      <c r="AH48" s="5">
        <v>30.889199999999999</v>
      </c>
      <c r="AI48" s="5">
        <f t="shared" si="42"/>
        <v>0.29605153731627865</v>
      </c>
      <c r="AJ48" s="5">
        <f t="shared" si="43"/>
        <v>0.39007917966332856</v>
      </c>
      <c r="AK48" s="5">
        <v>7.0933999999999999</v>
      </c>
      <c r="AL48" s="5">
        <v>23.67</v>
      </c>
      <c r="AM48" s="5">
        <f t="shared" si="44"/>
        <v>0.3879291015187063</v>
      </c>
      <c r="AN48" s="5">
        <f t="shared" si="45"/>
        <v>0.46717258938351774</v>
      </c>
      <c r="AO48" s="5">
        <v>7.0933999999999999</v>
      </c>
      <c r="AP48" s="5">
        <v>17.559000000000001</v>
      </c>
      <c r="AQ48" s="5">
        <f t="shared" si="46"/>
        <v>0.3718981833433822</v>
      </c>
      <c r="AR48" s="5">
        <f t="shared" si="47"/>
        <v>0.40213353609102115</v>
      </c>
      <c r="AS48" s="5">
        <v>8.3191000000000006</v>
      </c>
      <c r="AT48" s="5">
        <v>24.3569</v>
      </c>
      <c r="AU48" s="5">
        <f t="shared" si="48"/>
        <v>0.27950302211739725</v>
      </c>
      <c r="AV48" s="5">
        <f t="shared" si="49"/>
        <v>0.28015210192577328</v>
      </c>
      <c r="AW48" s="5">
        <v>8.3191000000000006</v>
      </c>
      <c r="AX48" s="5">
        <v>33.706800000000001</v>
      </c>
      <c r="AY48" s="5">
        <f t="shared" si="50"/>
        <v>0.36290231113515214</v>
      </c>
      <c r="AZ48" s="5">
        <f t="shared" si="51"/>
        <v>0.48089642696129065</v>
      </c>
    </row>
    <row r="49" spans="1:52" ht="20" customHeight="1" x14ac:dyDescent="0.15">
      <c r="A49" s="25">
        <v>6.8334000000000001</v>
      </c>
      <c r="B49" s="4">
        <v>11.039</v>
      </c>
      <c r="C49" s="5">
        <f t="shared" si="26"/>
        <v>0.30065204192075184</v>
      </c>
      <c r="D49" s="5">
        <f t="shared" si="27"/>
        <v>0.42445774840141037</v>
      </c>
      <c r="E49" s="5">
        <v>6.8334000000000001</v>
      </c>
      <c r="F49" s="5">
        <v>12.7483</v>
      </c>
      <c r="G49" s="5">
        <f t="shared" si="28"/>
        <v>0.23958179944043587</v>
      </c>
      <c r="H49" s="5">
        <f t="shared" si="29"/>
        <v>0.41672550634814787</v>
      </c>
      <c r="I49" s="5">
        <v>6.8334000000000001</v>
      </c>
      <c r="J49" s="5">
        <v>9.8185000000000002</v>
      </c>
      <c r="K49" s="5">
        <f t="shared" si="30"/>
        <v>0.23115407904039292</v>
      </c>
      <c r="L49" s="5">
        <f t="shared" si="31"/>
        <v>0.38934954416937312</v>
      </c>
      <c r="M49" s="5">
        <v>7.0423</v>
      </c>
      <c r="N49" s="5">
        <v>24.585999999999999</v>
      </c>
      <c r="O49" s="5">
        <f t="shared" si="32"/>
        <v>0.24599085520271899</v>
      </c>
      <c r="P49" s="5">
        <f t="shared" si="33"/>
        <v>0.47406761816982823</v>
      </c>
      <c r="Q49" s="5">
        <v>7.0423</v>
      </c>
      <c r="R49" s="5">
        <v>22.795999999999999</v>
      </c>
      <c r="S49" s="5">
        <f t="shared" si="34"/>
        <v>0.28048926204435382</v>
      </c>
      <c r="T49" s="5">
        <f t="shared" si="35"/>
        <v>0.36767741935483872</v>
      </c>
      <c r="U49" s="5">
        <v>7.0423</v>
      </c>
      <c r="V49" s="5">
        <v>20.2072</v>
      </c>
      <c r="W49" s="5">
        <f t="shared" si="36"/>
        <v>0.24599085520271899</v>
      </c>
      <c r="X49" s="5">
        <f t="shared" si="37"/>
        <v>0.38782435129740522</v>
      </c>
      <c r="Y49" s="5">
        <v>7.0423</v>
      </c>
      <c r="Z49" s="5">
        <v>8.2886000000000006</v>
      </c>
      <c r="AA49" s="5">
        <f t="shared" si="38"/>
        <v>0.29114128143009516</v>
      </c>
      <c r="AB49" s="5">
        <f t="shared" si="39"/>
        <v>0.21252820512820514</v>
      </c>
      <c r="AC49" s="5">
        <v>7.4599000000000002</v>
      </c>
      <c r="AD49" s="5">
        <v>29.430599999999998</v>
      </c>
      <c r="AE49" s="5">
        <f t="shared" si="40"/>
        <v>0.29487169351906017</v>
      </c>
      <c r="AF49" s="5">
        <f t="shared" si="41"/>
        <v>0.42799865625995259</v>
      </c>
      <c r="AG49" s="5">
        <v>7.4599000000000002</v>
      </c>
      <c r="AH49" s="5">
        <v>32.271500000000003</v>
      </c>
      <c r="AI49" s="5">
        <f t="shared" si="42"/>
        <v>0.30263163232603524</v>
      </c>
      <c r="AJ49" s="5">
        <f t="shared" si="43"/>
        <v>0.40753532776844692</v>
      </c>
      <c r="AK49" s="5">
        <v>7.2511000000000001</v>
      </c>
      <c r="AL49" s="5">
        <v>29.683700000000002</v>
      </c>
      <c r="AM49" s="5">
        <f t="shared" si="44"/>
        <v>0.39655351566558933</v>
      </c>
      <c r="AN49" s="5">
        <f t="shared" si="45"/>
        <v>0.58586442718561582</v>
      </c>
      <c r="AO49" s="5">
        <v>7.2511000000000001</v>
      </c>
      <c r="AP49" s="5">
        <v>14.8665</v>
      </c>
      <c r="AQ49" s="5">
        <f t="shared" si="46"/>
        <v>0.38016619917686845</v>
      </c>
      <c r="AR49" s="5">
        <f t="shared" si="47"/>
        <v>0.34047031233539299</v>
      </c>
      <c r="AS49" s="5">
        <v>8.5039999999999996</v>
      </c>
      <c r="AT49" s="5">
        <v>23.6327</v>
      </c>
      <c r="AU49" s="5">
        <f t="shared" si="48"/>
        <v>0.28571524564993162</v>
      </c>
      <c r="AV49" s="5">
        <f t="shared" si="49"/>
        <v>0.27182238212503324</v>
      </c>
      <c r="AW49" s="5">
        <v>8.5039999999999996</v>
      </c>
      <c r="AX49" s="5">
        <v>31.0687</v>
      </c>
      <c r="AY49" s="5">
        <f t="shared" si="50"/>
        <v>0.37096816409146821</v>
      </c>
      <c r="AZ49" s="5">
        <f t="shared" si="51"/>
        <v>0.44325853597292686</v>
      </c>
    </row>
    <row r="50" spans="1:52" ht="20" customHeight="1" x14ac:dyDescent="0.15">
      <c r="A50" s="25">
        <v>6.9820000000000002</v>
      </c>
      <c r="B50" s="4">
        <v>10.9838</v>
      </c>
      <c r="C50" s="5">
        <f t="shared" si="26"/>
        <v>0.30719006010049016</v>
      </c>
      <c r="D50" s="5">
        <f t="shared" si="27"/>
        <v>0.42233526740568994</v>
      </c>
      <c r="E50" s="5">
        <v>6.9820000000000002</v>
      </c>
      <c r="F50" s="5">
        <v>13.7097</v>
      </c>
      <c r="G50" s="5">
        <f t="shared" si="28"/>
        <v>0.24479177623044504</v>
      </c>
      <c r="H50" s="5">
        <f t="shared" si="29"/>
        <v>0.44815243400149063</v>
      </c>
      <c r="I50" s="5">
        <v>6.9820000000000002</v>
      </c>
      <c r="J50" s="5">
        <v>7.1641000000000004</v>
      </c>
      <c r="K50" s="5">
        <f t="shared" si="30"/>
        <v>0.23618078553282751</v>
      </c>
      <c r="L50" s="5">
        <f t="shared" si="31"/>
        <v>0.28409014303445596</v>
      </c>
      <c r="M50" s="5">
        <v>7.1954000000000002</v>
      </c>
      <c r="N50" s="5">
        <v>20.857600000000001</v>
      </c>
      <c r="O50" s="5">
        <f t="shared" si="32"/>
        <v>0.25133871029715354</v>
      </c>
      <c r="P50" s="5">
        <f t="shared" si="33"/>
        <v>0.40217655384117018</v>
      </c>
      <c r="Q50" s="5">
        <v>7.1954000000000002</v>
      </c>
      <c r="R50" s="5">
        <v>27.632999999999999</v>
      </c>
      <c r="S50" s="5">
        <f t="shared" si="34"/>
        <v>0.2865871144532246</v>
      </c>
      <c r="T50" s="5">
        <f t="shared" si="35"/>
        <v>0.44569354838709674</v>
      </c>
      <c r="U50" s="5">
        <v>7.1954000000000002</v>
      </c>
      <c r="V50" s="5">
        <v>21.134699999999999</v>
      </c>
      <c r="W50" s="5">
        <f t="shared" si="36"/>
        <v>0.25133871029715354</v>
      </c>
      <c r="X50" s="5">
        <f t="shared" si="37"/>
        <v>0.40562528788576691</v>
      </c>
      <c r="Y50" s="5">
        <v>7.1954000000000002</v>
      </c>
      <c r="Z50" s="5">
        <v>10.755000000000001</v>
      </c>
      <c r="AA50" s="5">
        <f t="shared" si="38"/>
        <v>0.29747070934241748</v>
      </c>
      <c r="AB50" s="5">
        <f t="shared" si="39"/>
        <v>0.27576923076923077</v>
      </c>
      <c r="AC50" s="5">
        <v>7.6220999999999997</v>
      </c>
      <c r="AD50" s="5">
        <v>28.345500000000001</v>
      </c>
      <c r="AE50" s="5">
        <f t="shared" si="40"/>
        <v>0.30128306480939804</v>
      </c>
      <c r="AF50" s="5">
        <f t="shared" si="41"/>
        <v>0.41221843628796179</v>
      </c>
      <c r="AG50" s="5">
        <v>7.6220999999999997</v>
      </c>
      <c r="AH50" s="5">
        <v>29.138500000000001</v>
      </c>
      <c r="AI50" s="5">
        <f t="shared" si="42"/>
        <v>0.30921172733579178</v>
      </c>
      <c r="AJ50" s="5">
        <f t="shared" si="43"/>
        <v>0.36797075277507674</v>
      </c>
      <c r="AK50" s="5">
        <v>7.4086999999999996</v>
      </c>
      <c r="AL50" s="5">
        <v>22.553799999999999</v>
      </c>
      <c r="AM50" s="5">
        <f t="shared" si="44"/>
        <v>0.40517246093856812</v>
      </c>
      <c r="AN50" s="5">
        <f t="shared" si="45"/>
        <v>0.44514225375741368</v>
      </c>
      <c r="AO50" s="5">
        <v>7.4086999999999996</v>
      </c>
      <c r="AP50" s="5">
        <v>11.533799999999999</v>
      </c>
      <c r="AQ50" s="5">
        <f t="shared" si="46"/>
        <v>0.38842897213411276</v>
      </c>
      <c r="AR50" s="5">
        <f t="shared" si="47"/>
        <v>0.26414532596199208</v>
      </c>
      <c r="AS50" s="5">
        <v>8.6888000000000005</v>
      </c>
      <c r="AT50" s="5">
        <v>26.613399999999999</v>
      </c>
      <c r="AU50" s="5">
        <f t="shared" si="48"/>
        <v>0.29192410940770536</v>
      </c>
      <c r="AV50" s="5">
        <f t="shared" si="49"/>
        <v>0.30610627581471261</v>
      </c>
      <c r="AW50" s="5">
        <v>8.6888000000000005</v>
      </c>
      <c r="AX50" s="5">
        <v>27.4438</v>
      </c>
      <c r="AY50" s="5">
        <f t="shared" si="50"/>
        <v>0.37902965476927913</v>
      </c>
      <c r="AZ50" s="5">
        <f t="shared" si="51"/>
        <v>0.39154192513796232</v>
      </c>
    </row>
    <row r="51" spans="1:52" ht="20" customHeight="1" x14ac:dyDescent="0.15">
      <c r="A51" s="25">
        <v>7.1306000000000003</v>
      </c>
      <c r="B51" s="4">
        <v>11.399800000000001</v>
      </c>
      <c r="C51" s="5">
        <f t="shared" si="26"/>
        <v>0.31372807828022842</v>
      </c>
      <c r="D51" s="5">
        <f t="shared" si="27"/>
        <v>0.43833077635894541</v>
      </c>
      <c r="E51" s="5">
        <v>7.1306000000000003</v>
      </c>
      <c r="F51" s="5">
        <v>13.5</v>
      </c>
      <c r="G51" s="5">
        <f t="shared" si="28"/>
        <v>0.25000175302045424</v>
      </c>
      <c r="H51" s="5">
        <f t="shared" si="29"/>
        <v>0.44129761110893184</v>
      </c>
      <c r="I51" s="5">
        <v>7.1306000000000003</v>
      </c>
      <c r="J51" s="5">
        <v>9.1545000000000005</v>
      </c>
      <c r="K51" s="5">
        <f t="shared" si="30"/>
        <v>0.24120749202526207</v>
      </c>
      <c r="L51" s="5">
        <f t="shared" si="31"/>
        <v>0.36301883201084956</v>
      </c>
      <c r="M51" s="5">
        <v>7.3483999999999998</v>
      </c>
      <c r="N51" s="5">
        <v>28.466999999999999</v>
      </c>
      <c r="O51" s="5">
        <f t="shared" si="32"/>
        <v>0.25668307234449828</v>
      </c>
      <c r="P51" s="5">
        <f t="shared" si="33"/>
        <v>0.54890111797122343</v>
      </c>
      <c r="Q51" s="5">
        <v>7.3483999999999998</v>
      </c>
      <c r="R51" s="5">
        <v>26.752500000000001</v>
      </c>
      <c r="S51" s="5">
        <f t="shared" si="34"/>
        <v>0.29268098394086162</v>
      </c>
      <c r="T51" s="5">
        <f t="shared" si="35"/>
        <v>0.43149193548387099</v>
      </c>
      <c r="U51" s="5">
        <v>7.3483999999999998</v>
      </c>
      <c r="V51" s="5">
        <v>17.786899999999999</v>
      </c>
      <c r="W51" s="5">
        <f t="shared" si="36"/>
        <v>0.25668307234449828</v>
      </c>
      <c r="X51" s="5">
        <f t="shared" si="37"/>
        <v>0.34137302318440044</v>
      </c>
      <c r="Y51" s="5">
        <v>7.3483999999999998</v>
      </c>
      <c r="Z51" s="5">
        <v>12.0495</v>
      </c>
      <c r="AA51" s="5">
        <f t="shared" si="38"/>
        <v>0.3037960030758291</v>
      </c>
      <c r="AB51" s="5">
        <f t="shared" si="39"/>
        <v>0.30896153846153845</v>
      </c>
      <c r="AC51" s="5">
        <v>7.7842000000000002</v>
      </c>
      <c r="AD51" s="5">
        <v>30.2544</v>
      </c>
      <c r="AE51" s="5">
        <f t="shared" si="40"/>
        <v>0.30769048334308347</v>
      </c>
      <c r="AF51" s="5">
        <f t="shared" si="41"/>
        <v>0.43997888408496977</v>
      </c>
      <c r="AG51" s="5">
        <v>7.7842000000000002</v>
      </c>
      <c r="AH51" s="5">
        <v>29.614999999999998</v>
      </c>
      <c r="AI51" s="5">
        <f t="shared" si="42"/>
        <v>0.31578776556687399</v>
      </c>
      <c r="AJ51" s="5">
        <f t="shared" si="43"/>
        <v>0.37398815462133933</v>
      </c>
      <c r="AK51" s="5">
        <v>7.5663</v>
      </c>
      <c r="AL51" s="5">
        <v>20.574300000000001</v>
      </c>
      <c r="AM51" s="5">
        <f t="shared" si="44"/>
        <v>0.41379140621154697</v>
      </c>
      <c r="AN51" s="5">
        <f t="shared" si="45"/>
        <v>0.40607304629291546</v>
      </c>
      <c r="AO51" s="5">
        <v>7.5663</v>
      </c>
      <c r="AP51" s="5">
        <v>8.5002999999999993</v>
      </c>
      <c r="AQ51" s="5">
        <f t="shared" si="46"/>
        <v>0.39669174509135713</v>
      </c>
      <c r="AR51" s="5">
        <f t="shared" si="47"/>
        <v>0.19467257228968088</v>
      </c>
      <c r="AS51" s="5">
        <v>8.8736999999999995</v>
      </c>
      <c r="AT51" s="5">
        <v>22.894300000000001</v>
      </c>
      <c r="AU51" s="5">
        <f t="shared" si="48"/>
        <v>0.29813633294023967</v>
      </c>
      <c r="AV51" s="5">
        <f t="shared" si="49"/>
        <v>0.26332933448506302</v>
      </c>
      <c r="AW51" s="5">
        <v>8.8736999999999995</v>
      </c>
      <c r="AX51" s="5">
        <v>31.053100000000001</v>
      </c>
      <c r="AY51" s="5">
        <f t="shared" si="50"/>
        <v>0.3870955077255952</v>
      </c>
      <c r="AZ51" s="5">
        <f t="shared" si="51"/>
        <v>0.44303597007344675</v>
      </c>
    </row>
    <row r="52" spans="1:52" ht="20" customHeight="1" x14ac:dyDescent="0.15">
      <c r="A52" s="25">
        <v>7.2790999999999997</v>
      </c>
      <c r="B52" s="4">
        <v>13.195499999999999</v>
      </c>
      <c r="C52" s="5">
        <f t="shared" si="26"/>
        <v>0.32026169671691174</v>
      </c>
      <c r="D52" s="5">
        <f t="shared" si="27"/>
        <v>0.50737677498240874</v>
      </c>
      <c r="E52" s="5">
        <v>7.2790999999999997</v>
      </c>
      <c r="F52" s="5">
        <v>14.229200000000001</v>
      </c>
      <c r="G52" s="5">
        <f t="shared" si="28"/>
        <v>0.25520822376955493</v>
      </c>
      <c r="H52" s="5">
        <f t="shared" si="29"/>
        <v>0.46513421985120101</v>
      </c>
      <c r="I52" s="5">
        <v>7.2790999999999997</v>
      </c>
      <c r="J52" s="5">
        <v>10.2912</v>
      </c>
      <c r="K52" s="5">
        <f t="shared" si="30"/>
        <v>0.24623081580807857</v>
      </c>
      <c r="L52" s="5">
        <f t="shared" si="31"/>
        <v>0.40809431470752683</v>
      </c>
      <c r="M52" s="5">
        <v>7.5015000000000001</v>
      </c>
      <c r="N52" s="5">
        <v>23.0136</v>
      </c>
      <c r="O52" s="5">
        <f t="shared" si="32"/>
        <v>0.2620309274389328</v>
      </c>
      <c r="P52" s="5">
        <f t="shared" si="33"/>
        <v>0.4437485779514016</v>
      </c>
      <c r="Q52" s="5">
        <v>7.5015000000000001</v>
      </c>
      <c r="R52" s="5">
        <v>23.101700000000001</v>
      </c>
      <c r="S52" s="5">
        <f t="shared" si="34"/>
        <v>0.29877883634973235</v>
      </c>
      <c r="T52" s="5">
        <f t="shared" si="35"/>
        <v>0.37260806451612904</v>
      </c>
      <c r="U52" s="5">
        <v>7.5015000000000001</v>
      </c>
      <c r="V52" s="5">
        <v>20.187200000000001</v>
      </c>
      <c r="W52" s="5">
        <f t="shared" si="36"/>
        <v>0.2620309274389328</v>
      </c>
      <c r="X52" s="5">
        <f t="shared" si="37"/>
        <v>0.38744050360816829</v>
      </c>
      <c r="Y52" s="5">
        <v>7.5015000000000001</v>
      </c>
      <c r="Z52" s="5">
        <v>13.5807</v>
      </c>
      <c r="AA52" s="5">
        <f t="shared" si="38"/>
        <v>0.31012543098815143</v>
      </c>
      <c r="AB52" s="5">
        <f t="shared" si="39"/>
        <v>0.34822307692307691</v>
      </c>
      <c r="AC52" s="5">
        <v>7.9463999999999997</v>
      </c>
      <c r="AD52" s="5">
        <v>31.938500000000001</v>
      </c>
      <c r="AE52" s="5">
        <f t="shared" si="40"/>
        <v>0.31410185463342133</v>
      </c>
      <c r="AF52" s="5">
        <f t="shared" si="41"/>
        <v>0.46447014613900151</v>
      </c>
      <c r="AG52" s="5">
        <v>7.9463999999999997</v>
      </c>
      <c r="AH52" s="5">
        <v>29.877400000000002</v>
      </c>
      <c r="AI52" s="5">
        <f t="shared" si="42"/>
        <v>0.32236786057663053</v>
      </c>
      <c r="AJ52" s="5">
        <f t="shared" si="43"/>
        <v>0.37730182984580807</v>
      </c>
      <c r="AK52" s="5">
        <v>7.7240000000000002</v>
      </c>
      <c r="AL52" s="5">
        <v>25.118300000000001</v>
      </c>
      <c r="AM52" s="5">
        <f t="shared" si="44"/>
        <v>0.42241582035843001</v>
      </c>
      <c r="AN52" s="5">
        <f t="shared" si="45"/>
        <v>0.49575755183405212</v>
      </c>
      <c r="AO52" s="5">
        <v>7.7240000000000002</v>
      </c>
      <c r="AP52" s="5">
        <v>10.033099999999999</v>
      </c>
      <c r="AQ52" s="5">
        <f t="shared" si="46"/>
        <v>0.40495976092484337</v>
      </c>
      <c r="AR52" s="5">
        <f t="shared" si="47"/>
        <v>0.22977652377440763</v>
      </c>
      <c r="AS52" s="5">
        <v>9.0586000000000002</v>
      </c>
      <c r="AT52" s="5">
        <v>27.892299999999999</v>
      </c>
      <c r="AU52" s="5">
        <f t="shared" si="48"/>
        <v>0.30434855647277409</v>
      </c>
      <c r="AV52" s="5">
        <f t="shared" si="49"/>
        <v>0.3208161331098886</v>
      </c>
      <c r="AW52" s="5">
        <v>9.0586000000000002</v>
      </c>
      <c r="AX52" s="5">
        <v>28.126200000000001</v>
      </c>
      <c r="AY52" s="5">
        <f t="shared" si="50"/>
        <v>0.39516136068191138</v>
      </c>
      <c r="AZ52" s="5">
        <f t="shared" si="51"/>
        <v>0.40127775653573328</v>
      </c>
    </row>
    <row r="53" spans="1:52" ht="20" customHeight="1" x14ac:dyDescent="0.15">
      <c r="A53" s="25">
        <v>7.4276999999999997</v>
      </c>
      <c r="B53" s="4">
        <v>14.4503</v>
      </c>
      <c r="C53" s="5">
        <f t="shared" si="26"/>
        <v>0.32679971489665</v>
      </c>
      <c r="D53" s="5">
        <f t="shared" si="27"/>
        <v>0.5556247668923725</v>
      </c>
      <c r="E53" s="5">
        <v>7.4276999999999997</v>
      </c>
      <c r="F53" s="5">
        <v>13.736499999999999</v>
      </c>
      <c r="G53" s="5">
        <f t="shared" si="28"/>
        <v>0.26041820055956411</v>
      </c>
      <c r="H53" s="5">
        <f t="shared" si="29"/>
        <v>0.44902849148132168</v>
      </c>
      <c r="I53" s="5">
        <v>7.4276999999999997</v>
      </c>
      <c r="J53" s="5">
        <v>9.8554999999999993</v>
      </c>
      <c r="K53" s="5">
        <f t="shared" si="30"/>
        <v>0.25125752230051313</v>
      </c>
      <c r="L53" s="5">
        <f t="shared" si="31"/>
        <v>0.390816767587845</v>
      </c>
      <c r="M53" s="5">
        <v>7.6546000000000003</v>
      </c>
      <c r="N53" s="5">
        <v>20.3874</v>
      </c>
      <c r="O53" s="5">
        <f t="shared" si="32"/>
        <v>0.26737878253336733</v>
      </c>
      <c r="P53" s="5">
        <f t="shared" si="33"/>
        <v>0.39311015043828018</v>
      </c>
      <c r="Q53" s="5">
        <v>7.6546000000000003</v>
      </c>
      <c r="R53" s="5">
        <v>22.838799999999999</v>
      </c>
      <c r="S53" s="5">
        <f t="shared" si="34"/>
        <v>0.30487668875860313</v>
      </c>
      <c r="T53" s="5">
        <f t="shared" si="35"/>
        <v>0.36836774193548388</v>
      </c>
      <c r="U53" s="5">
        <v>7.6546000000000003</v>
      </c>
      <c r="V53" s="5">
        <v>22.048100000000002</v>
      </c>
      <c r="W53" s="5">
        <f t="shared" si="36"/>
        <v>0.26737878253336733</v>
      </c>
      <c r="X53" s="5">
        <f t="shared" si="37"/>
        <v>0.42315561185321671</v>
      </c>
      <c r="Y53" s="5">
        <v>7.6546000000000003</v>
      </c>
      <c r="Z53" s="5">
        <v>16.060099999999998</v>
      </c>
      <c r="AA53" s="5">
        <f t="shared" si="38"/>
        <v>0.31645485890047376</v>
      </c>
      <c r="AB53" s="5">
        <f t="shared" si="39"/>
        <v>0.41179743589743584</v>
      </c>
      <c r="AC53" s="5">
        <v>8.1085999999999991</v>
      </c>
      <c r="AD53" s="5">
        <v>31.0914</v>
      </c>
      <c r="AE53" s="5">
        <f t="shared" si="40"/>
        <v>0.32051322592375919</v>
      </c>
      <c r="AF53" s="5">
        <f t="shared" si="41"/>
        <v>0.45215107477389826</v>
      </c>
      <c r="AG53" s="5">
        <v>8.1085999999999991</v>
      </c>
      <c r="AH53" s="5">
        <v>31.109400000000001</v>
      </c>
      <c r="AI53" s="5">
        <f t="shared" si="42"/>
        <v>0.32894795558638706</v>
      </c>
      <c r="AJ53" s="5">
        <f t="shared" si="43"/>
        <v>0.39285993913142309</v>
      </c>
      <c r="AK53" s="5">
        <v>7.8815999999999997</v>
      </c>
      <c r="AL53" s="5">
        <v>24.601700000000001</v>
      </c>
      <c r="AM53" s="5">
        <f t="shared" si="44"/>
        <v>0.43103476563140886</v>
      </c>
      <c r="AN53" s="5">
        <f t="shared" si="45"/>
        <v>0.48556146566271602</v>
      </c>
      <c r="AO53" s="5">
        <v>7.8815999999999997</v>
      </c>
      <c r="AP53" s="5">
        <v>13.9633</v>
      </c>
      <c r="AQ53" s="5">
        <f t="shared" si="46"/>
        <v>0.41322253388208774</v>
      </c>
      <c r="AR53" s="5">
        <f t="shared" si="47"/>
        <v>0.31978536388745116</v>
      </c>
      <c r="AS53" s="5">
        <v>9.2434999999999992</v>
      </c>
      <c r="AT53" s="5">
        <v>29.1995</v>
      </c>
      <c r="AU53" s="5">
        <f t="shared" si="48"/>
        <v>0.3105607800053084</v>
      </c>
      <c r="AV53" s="5">
        <f t="shared" si="49"/>
        <v>0.33585149588747404</v>
      </c>
      <c r="AW53" s="5">
        <v>9.2434999999999992</v>
      </c>
      <c r="AX53" s="5">
        <v>28.9802</v>
      </c>
      <c r="AY53" s="5">
        <f t="shared" si="50"/>
        <v>0.4032272136382275</v>
      </c>
      <c r="AZ53" s="5">
        <f t="shared" si="51"/>
        <v>0.41346181282778538</v>
      </c>
    </row>
    <row r="54" spans="1:52" ht="20" customHeight="1" x14ac:dyDescent="0.15">
      <c r="A54" s="25">
        <v>7.5762</v>
      </c>
      <c r="B54" s="4">
        <v>16.444400000000002</v>
      </c>
      <c r="C54" s="5">
        <f t="shared" si="26"/>
        <v>0.33333333333333331</v>
      </c>
      <c r="D54" s="5">
        <f t="shared" si="27"/>
        <v>0.63229939286277315</v>
      </c>
      <c r="E54" s="5">
        <v>7.5762</v>
      </c>
      <c r="F54" s="5">
        <v>13.723599999999999</v>
      </c>
      <c r="G54" s="5">
        <f t="shared" si="28"/>
        <v>0.26562467130866479</v>
      </c>
      <c r="H54" s="5">
        <f t="shared" si="29"/>
        <v>0.44860680709737311</v>
      </c>
      <c r="I54" s="5">
        <v>7.5762</v>
      </c>
      <c r="J54" s="5">
        <v>8.4179999999999993</v>
      </c>
      <c r="K54" s="5">
        <f t="shared" si="30"/>
        <v>0.25628084608332968</v>
      </c>
      <c r="L54" s="5">
        <f t="shared" si="31"/>
        <v>0.33381315504586062</v>
      </c>
      <c r="M54" s="5">
        <v>7.8076999999999996</v>
      </c>
      <c r="N54" s="5">
        <v>22.545500000000001</v>
      </c>
      <c r="O54" s="5">
        <f t="shared" si="32"/>
        <v>0.27272663762780186</v>
      </c>
      <c r="P54" s="5">
        <f t="shared" si="33"/>
        <v>0.43472266677978783</v>
      </c>
      <c r="Q54" s="5">
        <v>7.8076999999999996</v>
      </c>
      <c r="R54" s="5">
        <v>23.975300000000001</v>
      </c>
      <c r="S54" s="5">
        <f t="shared" si="34"/>
        <v>0.31097454116747386</v>
      </c>
      <c r="T54" s="5">
        <f t="shared" si="35"/>
        <v>0.38669838709677423</v>
      </c>
      <c r="U54" s="5">
        <v>7.8076999999999996</v>
      </c>
      <c r="V54" s="5">
        <v>21.6694</v>
      </c>
      <c r="W54" s="5">
        <f t="shared" si="36"/>
        <v>0.27272663762780186</v>
      </c>
      <c r="X54" s="5">
        <f t="shared" si="37"/>
        <v>0.41588745585751574</v>
      </c>
      <c r="Y54" s="5">
        <v>7.8076999999999996</v>
      </c>
      <c r="Z54" s="5">
        <v>18.0793</v>
      </c>
      <c r="AA54" s="5">
        <f t="shared" si="38"/>
        <v>0.32278428681279608</v>
      </c>
      <c r="AB54" s="5">
        <f t="shared" si="39"/>
        <v>0.4635717948717949</v>
      </c>
      <c r="AC54" s="5">
        <v>8.2707999999999995</v>
      </c>
      <c r="AD54" s="5">
        <v>31.026599999999998</v>
      </c>
      <c r="AE54" s="5">
        <f t="shared" si="40"/>
        <v>0.32692459721409711</v>
      </c>
      <c r="AF54" s="5">
        <f t="shared" si="41"/>
        <v>0.45120871162378767</v>
      </c>
      <c r="AG54" s="5">
        <v>8.2707999999999995</v>
      </c>
      <c r="AH54" s="5">
        <v>31.086600000000001</v>
      </c>
      <c r="AI54" s="5">
        <f t="shared" si="42"/>
        <v>0.3355280505961436</v>
      </c>
      <c r="AJ54" s="5">
        <f t="shared" si="43"/>
        <v>0.39257201308295553</v>
      </c>
      <c r="AK54" s="5">
        <v>8.0391999999999992</v>
      </c>
      <c r="AL54" s="5">
        <v>26.7319</v>
      </c>
      <c r="AM54" s="5">
        <f t="shared" si="44"/>
        <v>0.43965371090438765</v>
      </c>
      <c r="AN54" s="5">
        <f t="shared" si="45"/>
        <v>0.52760502501652962</v>
      </c>
      <c r="AO54" s="5">
        <v>8.0391999999999992</v>
      </c>
      <c r="AP54" s="5">
        <v>19.3901</v>
      </c>
      <c r="AQ54" s="5">
        <f t="shared" si="46"/>
        <v>0.42148530683933205</v>
      </c>
      <c r="AR54" s="5">
        <f t="shared" si="47"/>
        <v>0.44406910861430082</v>
      </c>
      <c r="AS54" s="5">
        <v>9.4283000000000001</v>
      </c>
      <c r="AT54" s="5">
        <v>23.412600000000001</v>
      </c>
      <c r="AU54" s="5">
        <f t="shared" si="48"/>
        <v>0.31676964376308214</v>
      </c>
      <c r="AV54" s="5">
        <f t="shared" si="49"/>
        <v>0.2692908006169652</v>
      </c>
      <c r="AW54" s="5">
        <v>9.4283000000000001</v>
      </c>
      <c r="AX54" s="5">
        <v>27.830400000000001</v>
      </c>
      <c r="AY54" s="5">
        <f t="shared" si="50"/>
        <v>0.41128870431603837</v>
      </c>
      <c r="AZ54" s="5">
        <f t="shared" si="51"/>
        <v>0.39705756467251424</v>
      </c>
    </row>
    <row r="55" spans="1:52" ht="20" customHeight="1" x14ac:dyDescent="0.15">
      <c r="A55" s="25">
        <v>7.7248000000000001</v>
      </c>
      <c r="B55" s="4">
        <v>13.792899999999999</v>
      </c>
      <c r="C55" s="5">
        <f t="shared" si="26"/>
        <v>0.33987135151307163</v>
      </c>
      <c r="D55" s="5">
        <f t="shared" si="27"/>
        <v>0.53034724865710781</v>
      </c>
      <c r="E55" s="5">
        <v>7.7248000000000001</v>
      </c>
      <c r="F55" s="5">
        <v>15.5122</v>
      </c>
      <c r="G55" s="5">
        <f t="shared" si="28"/>
        <v>0.27083464809867402</v>
      </c>
      <c r="H55" s="5">
        <f t="shared" si="29"/>
        <v>0.50707383726251654</v>
      </c>
      <c r="I55" s="5">
        <v>7.7248000000000001</v>
      </c>
      <c r="J55" s="5">
        <v>9.0803999999999991</v>
      </c>
      <c r="K55" s="5">
        <f t="shared" si="30"/>
        <v>0.26130755257576421</v>
      </c>
      <c r="L55" s="5">
        <f t="shared" si="31"/>
        <v>0.36008041970520699</v>
      </c>
      <c r="M55" s="5">
        <v>7.9607999999999999</v>
      </c>
      <c r="N55" s="5">
        <v>21.2681</v>
      </c>
      <c r="O55" s="5">
        <f t="shared" si="32"/>
        <v>0.27807449272223639</v>
      </c>
      <c r="P55" s="5">
        <f t="shared" si="33"/>
        <v>0.41009182095492247</v>
      </c>
      <c r="Q55" s="5">
        <v>7.9607999999999999</v>
      </c>
      <c r="R55" s="5">
        <v>25.527100000000001</v>
      </c>
      <c r="S55" s="5">
        <f t="shared" si="34"/>
        <v>0.31707239357634465</v>
      </c>
      <c r="T55" s="5">
        <f t="shared" si="35"/>
        <v>0.4117274193548387</v>
      </c>
      <c r="U55" s="5">
        <v>7.9607999999999999</v>
      </c>
      <c r="V55" s="5">
        <v>21.545300000000001</v>
      </c>
      <c r="W55" s="5">
        <f t="shared" si="36"/>
        <v>0.27807449272223639</v>
      </c>
      <c r="X55" s="5">
        <f t="shared" si="37"/>
        <v>0.41350568094580076</v>
      </c>
      <c r="Y55" s="5">
        <v>7.9607999999999999</v>
      </c>
      <c r="Z55" s="5">
        <v>17.507100000000001</v>
      </c>
      <c r="AA55" s="5">
        <f t="shared" si="38"/>
        <v>0.32911371472511841</v>
      </c>
      <c r="AB55" s="5">
        <f t="shared" si="39"/>
        <v>0.44890000000000002</v>
      </c>
      <c r="AC55" s="5">
        <v>8.4329000000000001</v>
      </c>
      <c r="AD55" s="5">
        <v>31.444400000000002</v>
      </c>
      <c r="AE55" s="5">
        <f t="shared" si="40"/>
        <v>0.33333201574778248</v>
      </c>
      <c r="AF55" s="5">
        <f t="shared" si="41"/>
        <v>0.4572846271194082</v>
      </c>
      <c r="AG55" s="5">
        <v>8.4329000000000001</v>
      </c>
      <c r="AH55" s="5">
        <v>32.4709</v>
      </c>
      <c r="AI55" s="5">
        <f t="shared" si="42"/>
        <v>0.34210408882722587</v>
      </c>
      <c r="AJ55" s="5">
        <f t="shared" si="43"/>
        <v>0.41005341785899202</v>
      </c>
      <c r="AK55" s="5">
        <v>8.1968999999999994</v>
      </c>
      <c r="AL55" s="5">
        <v>23.6706</v>
      </c>
      <c r="AM55" s="5">
        <f t="shared" si="44"/>
        <v>0.44827812505127068</v>
      </c>
      <c r="AN55" s="5">
        <f t="shared" si="45"/>
        <v>0.46718443152773531</v>
      </c>
      <c r="AO55" s="5">
        <v>8.1968999999999994</v>
      </c>
      <c r="AP55" s="5">
        <v>14.4376</v>
      </c>
      <c r="AQ55" s="5">
        <f t="shared" si="46"/>
        <v>0.42975332267281829</v>
      </c>
      <c r="AR55" s="5">
        <f t="shared" si="47"/>
        <v>0.33064771004429216</v>
      </c>
      <c r="AS55" s="5">
        <v>9.6132000000000009</v>
      </c>
      <c r="AT55" s="5">
        <v>24.674499999999998</v>
      </c>
      <c r="AU55" s="5">
        <f t="shared" si="48"/>
        <v>0.32298186729561651</v>
      </c>
      <c r="AV55" s="5">
        <f t="shared" si="49"/>
        <v>0.28380512458348522</v>
      </c>
      <c r="AW55" s="5">
        <v>9.6132000000000009</v>
      </c>
      <c r="AX55" s="5">
        <v>27.428699999999999</v>
      </c>
      <c r="AY55" s="5">
        <f t="shared" si="50"/>
        <v>0.41935455727235454</v>
      </c>
      <c r="AZ55" s="5">
        <f t="shared" si="51"/>
        <v>0.39132649276090142</v>
      </c>
    </row>
    <row r="56" spans="1:52" ht="20" customHeight="1" x14ac:dyDescent="0.15">
      <c r="A56" s="25">
        <v>7.8733000000000004</v>
      </c>
      <c r="B56" s="4">
        <v>14.4048</v>
      </c>
      <c r="C56" s="5">
        <f t="shared" si="26"/>
        <v>0.34640496994975495</v>
      </c>
      <c r="D56" s="5">
        <f t="shared" si="27"/>
        <v>0.55387525810061022</v>
      </c>
      <c r="E56" s="5">
        <v>7.8733000000000004</v>
      </c>
      <c r="F56" s="5">
        <v>13.1731</v>
      </c>
      <c r="G56" s="5">
        <f t="shared" si="28"/>
        <v>0.27604111884777471</v>
      </c>
      <c r="H56" s="5">
        <f t="shared" si="29"/>
        <v>0.43061167117770893</v>
      </c>
      <c r="I56" s="5">
        <v>7.8733000000000004</v>
      </c>
      <c r="J56" s="5">
        <v>7.3266</v>
      </c>
      <c r="K56" s="5">
        <f t="shared" si="30"/>
        <v>0.26633087635858077</v>
      </c>
      <c r="L56" s="5">
        <f t="shared" si="31"/>
        <v>0.29053402966963682</v>
      </c>
      <c r="M56" s="5">
        <v>8.1138999999999992</v>
      </c>
      <c r="N56" s="5">
        <v>22.079000000000001</v>
      </c>
      <c r="O56" s="5">
        <f t="shared" si="32"/>
        <v>0.28342234781667092</v>
      </c>
      <c r="P56" s="5">
        <f t="shared" si="33"/>
        <v>0.4257276068320035</v>
      </c>
      <c r="Q56" s="5">
        <v>8.1138999999999992</v>
      </c>
      <c r="R56" s="5">
        <v>21.147200000000002</v>
      </c>
      <c r="S56" s="5">
        <f t="shared" si="34"/>
        <v>0.32317024598521538</v>
      </c>
      <c r="T56" s="5">
        <f t="shared" si="35"/>
        <v>0.34108387096774195</v>
      </c>
      <c r="U56" s="5">
        <v>8.1138999999999992</v>
      </c>
      <c r="V56" s="5">
        <v>17.565200000000001</v>
      </c>
      <c r="W56" s="5">
        <f t="shared" si="36"/>
        <v>0.28342234781667092</v>
      </c>
      <c r="X56" s="5">
        <f t="shared" si="37"/>
        <v>0.33711807154920931</v>
      </c>
      <c r="Y56" s="5">
        <v>8.1138999999999992</v>
      </c>
      <c r="Z56" s="5">
        <v>14.940099999999999</v>
      </c>
      <c r="AA56" s="5">
        <f t="shared" si="38"/>
        <v>0.33544314263744074</v>
      </c>
      <c r="AB56" s="5">
        <f t="shared" si="39"/>
        <v>0.38307948717948714</v>
      </c>
      <c r="AC56" s="5">
        <v>8.5951000000000004</v>
      </c>
      <c r="AD56" s="5">
        <v>31.572299999999998</v>
      </c>
      <c r="AE56" s="5">
        <f t="shared" si="40"/>
        <v>0.3397433870381204</v>
      </c>
      <c r="AF56" s="5">
        <f t="shared" si="41"/>
        <v>0.45914463092958013</v>
      </c>
      <c r="AG56" s="5">
        <v>8.5951000000000004</v>
      </c>
      <c r="AH56" s="5">
        <v>28.336600000000001</v>
      </c>
      <c r="AI56" s="5">
        <f t="shared" si="42"/>
        <v>0.34868418383698246</v>
      </c>
      <c r="AJ56" s="5">
        <f t="shared" si="43"/>
        <v>0.35784409057042194</v>
      </c>
      <c r="AK56" s="5">
        <v>8.3544999999999998</v>
      </c>
      <c r="AL56" s="5">
        <v>20.598400000000002</v>
      </c>
      <c r="AM56" s="5">
        <f t="shared" si="44"/>
        <v>0.45689707032424953</v>
      </c>
      <c r="AN56" s="5">
        <f t="shared" si="45"/>
        <v>0.4065487057523216</v>
      </c>
      <c r="AO56" s="5">
        <v>8.3544999999999998</v>
      </c>
      <c r="AP56" s="5">
        <v>24.026199999999999</v>
      </c>
      <c r="AQ56" s="5">
        <f t="shared" si="46"/>
        <v>0.43801609563006266</v>
      </c>
      <c r="AR56" s="5">
        <f t="shared" si="47"/>
        <v>0.5502443627102962</v>
      </c>
      <c r="AS56" s="5">
        <v>9.7980999999999998</v>
      </c>
      <c r="AT56" s="5">
        <v>22.289100000000001</v>
      </c>
      <c r="AU56" s="5">
        <f t="shared" si="48"/>
        <v>0.32919409082815088</v>
      </c>
      <c r="AV56" s="5">
        <f t="shared" si="49"/>
        <v>0.25636834798491404</v>
      </c>
      <c r="AW56" s="5">
        <v>9.7980999999999998</v>
      </c>
      <c r="AX56" s="5">
        <v>26.626999999999999</v>
      </c>
      <c r="AY56" s="5">
        <f t="shared" si="50"/>
        <v>0.42742041022867061</v>
      </c>
      <c r="AZ56" s="5">
        <f t="shared" si="51"/>
        <v>0.3798886029139012</v>
      </c>
    </row>
    <row r="57" spans="1:52" ht="20" customHeight="1" x14ac:dyDescent="0.15">
      <c r="A57" s="25">
        <v>8.0219000000000005</v>
      </c>
      <c r="B57" s="4">
        <v>10.650499999999999</v>
      </c>
      <c r="C57" s="5">
        <f t="shared" si="26"/>
        <v>0.35294298812949326</v>
      </c>
      <c r="D57" s="5">
        <f t="shared" si="27"/>
        <v>0.40951963487174753</v>
      </c>
      <c r="E57" s="5">
        <v>8.0219000000000005</v>
      </c>
      <c r="F57" s="5">
        <v>12.648400000000001</v>
      </c>
      <c r="G57" s="5">
        <f t="shared" si="28"/>
        <v>0.28125109563778389</v>
      </c>
      <c r="H57" s="5">
        <f t="shared" si="29"/>
        <v>0.41345990402594179</v>
      </c>
      <c r="I57" s="5">
        <v>8.0219000000000005</v>
      </c>
      <c r="J57" s="5">
        <v>6.0225999999999997</v>
      </c>
      <c r="K57" s="5">
        <f t="shared" si="30"/>
        <v>0.27135758285101536</v>
      </c>
      <c r="L57" s="5">
        <f t="shared" si="31"/>
        <v>0.2388243178402471</v>
      </c>
      <c r="M57" s="5">
        <v>8.2669999999999995</v>
      </c>
      <c r="N57" s="5">
        <v>18.107700000000001</v>
      </c>
      <c r="O57" s="5">
        <f t="shared" si="32"/>
        <v>0.28877020291110544</v>
      </c>
      <c r="P57" s="5">
        <f t="shared" si="33"/>
        <v>0.34915294108573169</v>
      </c>
      <c r="Q57" s="5">
        <v>8.2669999999999995</v>
      </c>
      <c r="R57" s="5">
        <v>22.252800000000001</v>
      </c>
      <c r="S57" s="5">
        <f t="shared" si="34"/>
        <v>0.32926809839408616</v>
      </c>
      <c r="T57" s="5">
        <f t="shared" si="35"/>
        <v>0.35891612903225806</v>
      </c>
      <c r="U57" s="5">
        <v>8.2669999999999995</v>
      </c>
      <c r="V57" s="5">
        <v>18.7209</v>
      </c>
      <c r="W57" s="5">
        <f t="shared" si="36"/>
        <v>0.28877020291110544</v>
      </c>
      <c r="X57" s="5">
        <f t="shared" si="37"/>
        <v>0.35929871027176419</v>
      </c>
      <c r="Y57" s="5">
        <v>8.2669999999999995</v>
      </c>
      <c r="Z57" s="5">
        <v>15.1622</v>
      </c>
      <c r="AA57" s="5">
        <f t="shared" si="38"/>
        <v>0.34177257054976307</v>
      </c>
      <c r="AB57" s="5">
        <f t="shared" si="39"/>
        <v>0.38877435897435897</v>
      </c>
      <c r="AC57" s="5">
        <v>8.7573000000000008</v>
      </c>
      <c r="AD57" s="5">
        <v>33.319499999999998</v>
      </c>
      <c r="AE57" s="5">
        <f t="shared" si="40"/>
        <v>0.34615475832845832</v>
      </c>
      <c r="AF57" s="5">
        <f t="shared" si="41"/>
        <v>0.48455353364367326</v>
      </c>
      <c r="AG57" s="5">
        <v>8.7573000000000008</v>
      </c>
      <c r="AH57" s="5">
        <v>31.662099999999999</v>
      </c>
      <c r="AI57" s="5">
        <f t="shared" si="42"/>
        <v>0.355264278846739</v>
      </c>
      <c r="AJ57" s="5">
        <f t="shared" si="43"/>
        <v>0.39983962013966939</v>
      </c>
      <c r="AK57" s="5">
        <v>8.5121000000000002</v>
      </c>
      <c r="AL57" s="5">
        <v>19.834700000000002</v>
      </c>
      <c r="AM57" s="5">
        <f t="shared" si="44"/>
        <v>0.46551601559722838</v>
      </c>
      <c r="AN57" s="5">
        <f t="shared" si="45"/>
        <v>0.3914756298540456</v>
      </c>
      <c r="AO57" s="5">
        <v>8.5121000000000002</v>
      </c>
      <c r="AP57" s="5">
        <v>21.940200000000001</v>
      </c>
      <c r="AQ57" s="5">
        <f t="shared" si="46"/>
        <v>0.44627886858730703</v>
      </c>
      <c r="AR57" s="5">
        <f t="shared" si="47"/>
        <v>0.50247110931967776</v>
      </c>
      <c r="AS57" s="5">
        <v>9.9829000000000008</v>
      </c>
      <c r="AT57" s="5">
        <v>21.856400000000001</v>
      </c>
      <c r="AU57" s="5">
        <f t="shared" si="48"/>
        <v>0.33540295458592462</v>
      </c>
      <c r="AV57" s="5">
        <f t="shared" si="49"/>
        <v>0.25139144967259669</v>
      </c>
      <c r="AW57" s="5">
        <v>9.9829000000000008</v>
      </c>
      <c r="AX57" s="5">
        <v>30.733599999999999</v>
      </c>
      <c r="AY57" s="5">
        <f t="shared" si="50"/>
        <v>0.43548190090648153</v>
      </c>
      <c r="AZ57" s="5">
        <f t="shared" si="51"/>
        <v>0.43847764924755606</v>
      </c>
    </row>
    <row r="58" spans="1:52" ht="20" customHeight="1" x14ac:dyDescent="0.15">
      <c r="A58" s="25">
        <v>8.1704000000000008</v>
      </c>
      <c r="B58" s="4">
        <v>10.703799999999999</v>
      </c>
      <c r="C58" s="5">
        <f t="shared" si="26"/>
        <v>0.35947660656617658</v>
      </c>
      <c r="D58" s="5">
        <f t="shared" si="27"/>
        <v>0.41156905945638333</v>
      </c>
      <c r="E58" s="5">
        <v>8.1704000000000008</v>
      </c>
      <c r="F58" s="5">
        <v>12.6713</v>
      </c>
      <c r="G58" s="5">
        <f t="shared" si="28"/>
        <v>0.28645756638688463</v>
      </c>
      <c r="H58" s="5">
        <f t="shared" si="29"/>
        <v>0.41420847552923029</v>
      </c>
      <c r="I58" s="5">
        <v>8.1704000000000008</v>
      </c>
      <c r="J58" s="5">
        <v>4.1596000000000002</v>
      </c>
      <c r="K58" s="5">
        <f t="shared" si="30"/>
        <v>0.27638090663383186</v>
      </c>
      <c r="L58" s="5">
        <f t="shared" si="31"/>
        <v>0.16494763598583534</v>
      </c>
      <c r="M58" s="5">
        <v>8.4200999999999997</v>
      </c>
      <c r="N58" s="5">
        <v>18.5017</v>
      </c>
      <c r="O58" s="5">
        <f t="shared" si="32"/>
        <v>0.29411805800553997</v>
      </c>
      <c r="P58" s="5">
        <f t="shared" si="33"/>
        <v>0.3567500549537424</v>
      </c>
      <c r="Q58" s="5">
        <v>8.4200999999999997</v>
      </c>
      <c r="R58" s="5">
        <v>19.332799999999999</v>
      </c>
      <c r="S58" s="5">
        <f t="shared" si="34"/>
        <v>0.33536595080295695</v>
      </c>
      <c r="T58" s="5">
        <f t="shared" si="35"/>
        <v>0.31181935483870965</v>
      </c>
      <c r="U58" s="5">
        <v>8.4200999999999997</v>
      </c>
      <c r="V58" s="5">
        <v>22.456700000000001</v>
      </c>
      <c r="W58" s="5">
        <f t="shared" si="36"/>
        <v>0.29411805800553997</v>
      </c>
      <c r="X58" s="5">
        <f t="shared" si="37"/>
        <v>0.43099762014432674</v>
      </c>
      <c r="Y58" s="5">
        <v>8.4200999999999997</v>
      </c>
      <c r="Z58" s="5">
        <v>19.639500000000002</v>
      </c>
      <c r="AA58" s="5">
        <f t="shared" si="38"/>
        <v>0.34810199846208539</v>
      </c>
      <c r="AB58" s="5">
        <f t="shared" si="39"/>
        <v>0.50357692307692314</v>
      </c>
      <c r="AC58" s="5">
        <v>8.9193999999999996</v>
      </c>
      <c r="AD58" s="5">
        <v>33.226799999999997</v>
      </c>
      <c r="AE58" s="5">
        <f t="shared" si="40"/>
        <v>0.35256217686214364</v>
      </c>
      <c r="AF58" s="5">
        <f t="shared" si="41"/>
        <v>0.48320543080393169</v>
      </c>
      <c r="AG58" s="5">
        <v>8.9193999999999996</v>
      </c>
      <c r="AH58" s="5">
        <v>28.171700000000001</v>
      </c>
      <c r="AI58" s="5">
        <f t="shared" si="42"/>
        <v>0.36184031707782122</v>
      </c>
      <c r="AJ58" s="5">
        <f t="shared" si="43"/>
        <v>0.35576167805321585</v>
      </c>
      <c r="AK58" s="5">
        <v>8.6698000000000004</v>
      </c>
      <c r="AL58" s="5">
        <v>24.585899999999999</v>
      </c>
      <c r="AM58" s="5">
        <f t="shared" si="44"/>
        <v>0.47414042974411141</v>
      </c>
      <c r="AN58" s="5">
        <f t="shared" si="45"/>
        <v>0.48524962253165305</v>
      </c>
      <c r="AO58" s="5">
        <v>8.6698000000000004</v>
      </c>
      <c r="AP58" s="5">
        <v>21.264500000000002</v>
      </c>
      <c r="AQ58" s="5">
        <f t="shared" si="46"/>
        <v>0.45454688442079327</v>
      </c>
      <c r="AR58" s="5">
        <f t="shared" si="47"/>
        <v>0.48699633112406848</v>
      </c>
      <c r="AS58" s="5">
        <v>10.1678</v>
      </c>
      <c r="AT58" s="5">
        <v>25.7591</v>
      </c>
      <c r="AU58" s="5">
        <f t="shared" si="48"/>
        <v>0.34161517811845893</v>
      </c>
      <c r="AV58" s="5">
        <f t="shared" si="49"/>
        <v>0.29628015095172971</v>
      </c>
      <c r="AW58" s="5">
        <v>10.1678</v>
      </c>
      <c r="AX58" s="5">
        <v>39.043399999999998</v>
      </c>
      <c r="AY58" s="5">
        <f t="shared" si="50"/>
        <v>0.4435477538627976</v>
      </c>
      <c r="AZ58" s="5">
        <f t="shared" si="51"/>
        <v>0.5570339384462617</v>
      </c>
    </row>
    <row r="59" spans="1:52" ht="20" customHeight="1" x14ac:dyDescent="0.15">
      <c r="A59" s="25">
        <v>8.3190000000000008</v>
      </c>
      <c r="B59" s="4">
        <v>12.9862</v>
      </c>
      <c r="C59" s="5">
        <f t="shared" si="26"/>
        <v>0.3660146247459149</v>
      </c>
      <c r="D59" s="5">
        <f t="shared" si="27"/>
        <v>0.49932903454030214</v>
      </c>
      <c r="E59" s="5">
        <v>8.3190000000000008</v>
      </c>
      <c r="F59" s="5">
        <v>12.145799999999999</v>
      </c>
      <c r="G59" s="5">
        <f t="shared" si="28"/>
        <v>0.29166754317689381</v>
      </c>
      <c r="H59" s="5">
        <f t="shared" si="29"/>
        <v>0.39703055740791587</v>
      </c>
      <c r="I59" s="5">
        <v>8.3190000000000008</v>
      </c>
      <c r="J59" s="5">
        <v>9.2172999999999998</v>
      </c>
      <c r="K59" s="5">
        <f t="shared" si="30"/>
        <v>0.28140761312626644</v>
      </c>
      <c r="L59" s="5">
        <f t="shared" si="31"/>
        <v>0.36550914635355325</v>
      </c>
      <c r="M59" s="5">
        <v>8.5731999999999999</v>
      </c>
      <c r="N59" s="5">
        <v>18.868600000000001</v>
      </c>
      <c r="O59" s="5">
        <f t="shared" si="32"/>
        <v>0.2994659130999745</v>
      </c>
      <c r="P59" s="5">
        <f t="shared" si="33"/>
        <v>0.36382462621814127</v>
      </c>
      <c r="Q59" s="5">
        <v>8.5731999999999999</v>
      </c>
      <c r="R59" s="5">
        <v>17.011299999999999</v>
      </c>
      <c r="S59" s="5">
        <f t="shared" si="34"/>
        <v>0.34146380321182768</v>
      </c>
      <c r="T59" s="5">
        <f t="shared" si="35"/>
        <v>0.27437580645161286</v>
      </c>
      <c r="U59" s="5">
        <v>8.5731999999999999</v>
      </c>
      <c r="V59" s="5">
        <v>23.217099999999999</v>
      </c>
      <c r="W59" s="5">
        <f t="shared" si="36"/>
        <v>0.2994659130999745</v>
      </c>
      <c r="X59" s="5">
        <f t="shared" si="37"/>
        <v>0.44559150928911406</v>
      </c>
      <c r="Y59" s="5">
        <v>8.5731999999999999</v>
      </c>
      <c r="Z59" s="5">
        <v>17.846699999999998</v>
      </c>
      <c r="AA59" s="5">
        <f t="shared" si="38"/>
        <v>0.35443142637440778</v>
      </c>
      <c r="AB59" s="5">
        <f t="shared" si="39"/>
        <v>0.45760769230769227</v>
      </c>
      <c r="AC59" s="5">
        <v>9.0815999999999999</v>
      </c>
      <c r="AD59" s="5">
        <v>30.159800000000001</v>
      </c>
      <c r="AE59" s="5">
        <f t="shared" si="40"/>
        <v>0.35897354815248156</v>
      </c>
      <c r="AF59" s="5">
        <f t="shared" si="41"/>
        <v>0.43860315022693791</v>
      </c>
      <c r="AG59" s="5">
        <v>9.0815999999999999</v>
      </c>
      <c r="AH59" s="5">
        <v>28.4377</v>
      </c>
      <c r="AI59" s="5">
        <f t="shared" si="42"/>
        <v>0.36842041208757775</v>
      </c>
      <c r="AJ59" s="5">
        <f t="shared" si="43"/>
        <v>0.35912081528533724</v>
      </c>
      <c r="AK59" s="5">
        <v>8.8274000000000008</v>
      </c>
      <c r="AL59" s="5">
        <v>20.887</v>
      </c>
      <c r="AM59" s="5">
        <f t="shared" si="44"/>
        <v>0.48275937501709026</v>
      </c>
      <c r="AN59" s="5">
        <f t="shared" si="45"/>
        <v>0.4122447771209774</v>
      </c>
      <c r="AO59" s="5">
        <v>8.8274000000000008</v>
      </c>
      <c r="AP59" s="5">
        <v>18.111000000000001</v>
      </c>
      <c r="AQ59" s="5">
        <f t="shared" si="46"/>
        <v>0.46280965737803764</v>
      </c>
      <c r="AR59" s="5">
        <f t="shared" si="47"/>
        <v>0.41477535578019725</v>
      </c>
      <c r="AS59" s="5">
        <v>10.3527</v>
      </c>
      <c r="AT59" s="5">
        <v>25.389399999999998</v>
      </c>
      <c r="AU59" s="5">
        <f t="shared" si="48"/>
        <v>0.34782740165099335</v>
      </c>
      <c r="AV59" s="5">
        <f t="shared" si="49"/>
        <v>0.29202787615149001</v>
      </c>
      <c r="AW59" s="5">
        <v>10.3527</v>
      </c>
      <c r="AX59" s="5">
        <v>41.038499999999999</v>
      </c>
      <c r="AY59" s="5">
        <f t="shared" si="50"/>
        <v>0.45161360681911378</v>
      </c>
      <c r="AZ59" s="5">
        <f t="shared" si="51"/>
        <v>0.5854981196034903</v>
      </c>
    </row>
    <row r="60" spans="1:52" ht="20" customHeight="1" x14ac:dyDescent="0.15">
      <c r="A60" s="25">
        <v>8.4674999999999994</v>
      </c>
      <c r="B60" s="4">
        <v>12.079599999999999</v>
      </c>
      <c r="C60" s="5">
        <f t="shared" si="26"/>
        <v>0.3725482431825981</v>
      </c>
      <c r="D60" s="5">
        <f t="shared" si="27"/>
        <v>0.46446959123015458</v>
      </c>
      <c r="E60" s="5">
        <v>8.4674999999999994</v>
      </c>
      <c r="F60" s="5">
        <v>11.0625</v>
      </c>
      <c r="G60" s="5">
        <f t="shared" si="28"/>
        <v>0.29687401392599444</v>
      </c>
      <c r="H60" s="5">
        <f t="shared" si="29"/>
        <v>0.36161887576981916</v>
      </c>
      <c r="I60" s="5">
        <v>8.4674999999999994</v>
      </c>
      <c r="J60" s="5">
        <v>8.8491999999999997</v>
      </c>
      <c r="K60" s="5">
        <f t="shared" si="30"/>
        <v>0.28643093690908289</v>
      </c>
      <c r="L60" s="5">
        <f t="shared" si="31"/>
        <v>0.35091225607410664</v>
      </c>
      <c r="M60" s="5">
        <v>8.7263000000000002</v>
      </c>
      <c r="N60" s="5">
        <v>19.524799999999999</v>
      </c>
      <c r="O60" s="5">
        <f t="shared" si="32"/>
        <v>0.30481376819440903</v>
      </c>
      <c r="P60" s="5">
        <f t="shared" si="33"/>
        <v>0.37647748439120893</v>
      </c>
      <c r="Q60" s="5">
        <v>8.7263000000000002</v>
      </c>
      <c r="R60" s="5">
        <v>19.887899999999998</v>
      </c>
      <c r="S60" s="5">
        <f t="shared" si="34"/>
        <v>0.34756165562069846</v>
      </c>
      <c r="T60" s="5">
        <f t="shared" si="35"/>
        <v>0.32077258064516129</v>
      </c>
      <c r="U60" s="5">
        <v>8.7263000000000002</v>
      </c>
      <c r="V60" s="5">
        <v>27.128599999999999</v>
      </c>
      <c r="W60" s="5">
        <f t="shared" si="36"/>
        <v>0.30481376819440903</v>
      </c>
      <c r="X60" s="5">
        <f t="shared" si="37"/>
        <v>0.52066252111162292</v>
      </c>
      <c r="Y60" s="5">
        <v>8.7263000000000002</v>
      </c>
      <c r="Z60" s="5">
        <v>16.1493</v>
      </c>
      <c r="AA60" s="5">
        <f t="shared" si="38"/>
        <v>0.3607608542867301</v>
      </c>
      <c r="AB60" s="5">
        <f t="shared" si="39"/>
        <v>0.41408461538461538</v>
      </c>
      <c r="AC60" s="5">
        <v>9.2438000000000002</v>
      </c>
      <c r="AD60" s="5">
        <v>31.171600000000002</v>
      </c>
      <c r="AE60" s="5">
        <f t="shared" si="40"/>
        <v>0.36538491944281942</v>
      </c>
      <c r="AF60" s="5">
        <f t="shared" si="41"/>
        <v>0.45331739459857223</v>
      </c>
      <c r="AG60" s="5">
        <v>9.2438000000000002</v>
      </c>
      <c r="AH60" s="5">
        <v>34.25</v>
      </c>
      <c r="AI60" s="5">
        <f t="shared" si="42"/>
        <v>0.37500050709733435</v>
      </c>
      <c r="AJ60" s="5">
        <f t="shared" si="43"/>
        <v>0.4325204894742824</v>
      </c>
      <c r="AK60" s="5">
        <v>8.9849999999999994</v>
      </c>
      <c r="AL60" s="5">
        <v>25.146799999999999</v>
      </c>
      <c r="AM60" s="5">
        <f t="shared" si="44"/>
        <v>0.49137832029006906</v>
      </c>
      <c r="AN60" s="5">
        <f t="shared" si="45"/>
        <v>0.49632005368438709</v>
      </c>
      <c r="AO60" s="5">
        <v>8.9849999999999994</v>
      </c>
      <c r="AP60" s="5">
        <v>20.623200000000001</v>
      </c>
      <c r="AQ60" s="5">
        <f t="shared" si="46"/>
        <v>0.4710724303352819</v>
      </c>
      <c r="AR60" s="5">
        <f t="shared" si="47"/>
        <v>0.47230937647430643</v>
      </c>
      <c r="AS60" s="5">
        <v>10.5375</v>
      </c>
      <c r="AT60" s="5">
        <v>27.596299999999999</v>
      </c>
      <c r="AU60" s="5">
        <f t="shared" si="48"/>
        <v>0.35403626540876698</v>
      </c>
      <c r="AV60" s="5">
        <f t="shared" si="49"/>
        <v>0.3174115527991746</v>
      </c>
      <c r="AW60" s="5">
        <v>10.5375</v>
      </c>
      <c r="AX60" s="5">
        <v>38.8202</v>
      </c>
      <c r="AY60" s="5">
        <f t="shared" si="50"/>
        <v>0.45967509749692459</v>
      </c>
      <c r="AZ60" s="5">
        <f t="shared" si="51"/>
        <v>0.55384953403831561</v>
      </c>
    </row>
    <row r="61" spans="1:52" ht="20" customHeight="1" x14ac:dyDescent="0.15">
      <c r="A61" s="25">
        <v>8.6160999999999994</v>
      </c>
      <c r="B61" s="4">
        <v>16.257000000000001</v>
      </c>
      <c r="C61" s="5">
        <f t="shared" si="26"/>
        <v>0.37908626136233642</v>
      </c>
      <c r="D61" s="5">
        <f t="shared" si="27"/>
        <v>0.62509372368527305</v>
      </c>
      <c r="E61" s="5">
        <v>8.6160999999999994</v>
      </c>
      <c r="F61" s="5">
        <v>13.278600000000001</v>
      </c>
      <c r="G61" s="5">
        <f t="shared" si="28"/>
        <v>0.30208399071600361</v>
      </c>
      <c r="H61" s="5">
        <f t="shared" si="29"/>
        <v>0.4340603302867454</v>
      </c>
      <c r="I61" s="5">
        <v>8.6160999999999994</v>
      </c>
      <c r="J61" s="5">
        <v>8.4926999999999992</v>
      </c>
      <c r="K61" s="5">
        <f t="shared" si="30"/>
        <v>0.29145764340151747</v>
      </c>
      <c r="L61" s="5">
        <f t="shared" si="31"/>
        <v>0.33677536016369453</v>
      </c>
      <c r="M61" s="5">
        <v>8.8794000000000004</v>
      </c>
      <c r="N61" s="5">
        <v>17.861999999999998</v>
      </c>
      <c r="O61" s="5">
        <f t="shared" si="32"/>
        <v>0.31016162328884356</v>
      </c>
      <c r="P61" s="5">
        <f t="shared" si="33"/>
        <v>0.34441535002641632</v>
      </c>
      <c r="Q61" s="5">
        <v>8.8794000000000004</v>
      </c>
      <c r="R61" s="5">
        <v>17.391999999999999</v>
      </c>
      <c r="S61" s="5">
        <f t="shared" si="34"/>
        <v>0.35365950802956925</v>
      </c>
      <c r="T61" s="5">
        <f t="shared" si="35"/>
        <v>0.28051612903225803</v>
      </c>
      <c r="U61" s="5">
        <v>8.8794000000000004</v>
      </c>
      <c r="V61" s="5">
        <v>21.572099999999999</v>
      </c>
      <c r="W61" s="5">
        <f t="shared" si="36"/>
        <v>0.31016162328884356</v>
      </c>
      <c r="X61" s="5">
        <f t="shared" si="37"/>
        <v>0.41402003684937816</v>
      </c>
      <c r="Y61" s="5">
        <v>8.8794000000000004</v>
      </c>
      <c r="Z61" s="5">
        <v>15.4499</v>
      </c>
      <c r="AA61" s="5">
        <f t="shared" si="38"/>
        <v>0.36709028219905243</v>
      </c>
      <c r="AB61" s="5">
        <f t="shared" si="39"/>
        <v>0.39615128205128203</v>
      </c>
      <c r="AC61" s="5">
        <v>9.4060000000000006</v>
      </c>
      <c r="AD61" s="5">
        <v>30.291899999999998</v>
      </c>
      <c r="AE61" s="5">
        <f t="shared" si="40"/>
        <v>0.37179629073315734</v>
      </c>
      <c r="AF61" s="5">
        <f t="shared" si="41"/>
        <v>0.44052423313017258</v>
      </c>
      <c r="AG61" s="5">
        <v>9.4060000000000006</v>
      </c>
      <c r="AH61" s="5">
        <v>35.421100000000003</v>
      </c>
      <c r="AI61" s="5">
        <f t="shared" si="42"/>
        <v>0.38158060210709088</v>
      </c>
      <c r="AJ61" s="5">
        <f t="shared" si="43"/>
        <v>0.44730953313043814</v>
      </c>
      <c r="AK61" s="5">
        <v>9.1426999999999996</v>
      </c>
      <c r="AL61" s="5">
        <v>20</v>
      </c>
      <c r="AM61" s="5">
        <f t="shared" si="44"/>
        <v>0.50000273443695209</v>
      </c>
      <c r="AN61" s="5">
        <f t="shared" si="45"/>
        <v>0.39473814058598877</v>
      </c>
      <c r="AO61" s="5">
        <v>9.1426999999999996</v>
      </c>
      <c r="AP61" s="5">
        <v>22.084199999999999</v>
      </c>
      <c r="AQ61" s="5">
        <f t="shared" si="46"/>
        <v>0.4793404461687682</v>
      </c>
      <c r="AR61" s="5">
        <f t="shared" si="47"/>
        <v>0.50576897532554976</v>
      </c>
      <c r="AS61" s="5">
        <v>10.7224</v>
      </c>
      <c r="AT61" s="5">
        <v>35.738799999999998</v>
      </c>
      <c r="AU61" s="5">
        <f t="shared" si="48"/>
        <v>0.3602484889413014</v>
      </c>
      <c r="AV61" s="5">
        <f t="shared" si="49"/>
        <v>0.41106626624508147</v>
      </c>
      <c r="AW61" s="5">
        <v>10.7224</v>
      </c>
      <c r="AX61" s="5">
        <v>31.668099999999999</v>
      </c>
      <c r="AY61" s="5">
        <f t="shared" si="50"/>
        <v>0.46774095045324077</v>
      </c>
      <c r="AZ61" s="5">
        <f t="shared" si="51"/>
        <v>0.45181020264910488</v>
      </c>
    </row>
    <row r="62" spans="1:52" ht="20" customHeight="1" x14ac:dyDescent="0.15">
      <c r="A62" s="25">
        <v>8.7645999999999997</v>
      </c>
      <c r="B62" s="4">
        <v>13.770899999999999</v>
      </c>
      <c r="C62" s="5">
        <f t="shared" si="26"/>
        <v>0.38561987979901974</v>
      </c>
      <c r="D62" s="5">
        <f t="shared" si="27"/>
        <v>0.52950133231823371</v>
      </c>
      <c r="E62" s="5">
        <v>8.7645999999999997</v>
      </c>
      <c r="F62" s="5">
        <v>13.4351</v>
      </c>
      <c r="G62" s="5">
        <f t="shared" si="28"/>
        <v>0.30729046146510436</v>
      </c>
      <c r="H62" s="5">
        <f t="shared" si="29"/>
        <v>0.43917611370441562</v>
      </c>
      <c r="I62" s="5">
        <v>8.7645999999999997</v>
      </c>
      <c r="J62" s="5">
        <v>8.8533000000000008</v>
      </c>
      <c r="K62" s="5">
        <f t="shared" si="30"/>
        <v>0.29648096718433398</v>
      </c>
      <c r="L62" s="5">
        <f t="shared" si="31"/>
        <v>0.3510748402907482</v>
      </c>
      <c r="M62" s="5">
        <v>9.0325000000000006</v>
      </c>
      <c r="N62" s="5">
        <v>18.187200000000001</v>
      </c>
      <c r="O62" s="5">
        <f t="shared" si="32"/>
        <v>0.31550947838327814</v>
      </c>
      <c r="P62" s="5">
        <f t="shared" si="33"/>
        <v>0.35068586126975926</v>
      </c>
      <c r="Q62" s="5">
        <v>9.0325000000000006</v>
      </c>
      <c r="R62" s="5">
        <v>14.809900000000001</v>
      </c>
      <c r="S62" s="5">
        <f t="shared" si="34"/>
        <v>0.35975736043844003</v>
      </c>
      <c r="T62" s="5">
        <f t="shared" si="35"/>
        <v>0.23886935483870969</v>
      </c>
      <c r="U62" s="5">
        <v>9.0325000000000006</v>
      </c>
      <c r="V62" s="5">
        <v>22.981999999999999</v>
      </c>
      <c r="W62" s="5">
        <f t="shared" si="36"/>
        <v>0.31550947838327814</v>
      </c>
      <c r="X62" s="5">
        <f t="shared" si="37"/>
        <v>0.44107937970213418</v>
      </c>
      <c r="Y62" s="5">
        <v>9.0325000000000006</v>
      </c>
      <c r="Z62" s="5">
        <v>14.3169</v>
      </c>
      <c r="AA62" s="5">
        <f t="shared" si="38"/>
        <v>0.37341971011137481</v>
      </c>
      <c r="AB62" s="5">
        <f t="shared" si="39"/>
        <v>0.36710000000000004</v>
      </c>
      <c r="AC62" s="5">
        <v>9.5680999999999994</v>
      </c>
      <c r="AD62" s="5">
        <v>31.4556</v>
      </c>
      <c r="AE62" s="5">
        <f t="shared" si="40"/>
        <v>0.37820370926684266</v>
      </c>
      <c r="AF62" s="5">
        <f t="shared" si="41"/>
        <v>0.45744750470090878</v>
      </c>
      <c r="AG62" s="5">
        <v>9.5680999999999994</v>
      </c>
      <c r="AH62" s="5">
        <v>29.063700000000001</v>
      </c>
      <c r="AI62" s="5">
        <f t="shared" si="42"/>
        <v>0.3881566403381731</v>
      </c>
      <c r="AJ62" s="5">
        <f t="shared" si="43"/>
        <v>0.3670261532827358</v>
      </c>
      <c r="AK62" s="5">
        <v>9.3003</v>
      </c>
      <c r="AL62" s="5">
        <v>18.8523</v>
      </c>
      <c r="AM62" s="5">
        <f t="shared" si="44"/>
        <v>0.508621679709931</v>
      </c>
      <c r="AN62" s="5">
        <f t="shared" si="45"/>
        <v>0.3720860923884618</v>
      </c>
      <c r="AO62" s="5">
        <v>9.3003</v>
      </c>
      <c r="AP62" s="5">
        <v>17.029800000000002</v>
      </c>
      <c r="AQ62" s="5">
        <f t="shared" si="46"/>
        <v>0.48760321912601257</v>
      </c>
      <c r="AR62" s="5">
        <f t="shared" si="47"/>
        <v>0.39001387851944141</v>
      </c>
      <c r="AS62" s="5">
        <v>10.907299999999999</v>
      </c>
      <c r="AT62" s="5">
        <v>39.3581</v>
      </c>
      <c r="AU62" s="5">
        <f t="shared" si="48"/>
        <v>0.36646071247383571</v>
      </c>
      <c r="AV62" s="5">
        <f t="shared" si="49"/>
        <v>0.45269531191591611</v>
      </c>
      <c r="AW62" s="5">
        <v>10.907299999999999</v>
      </c>
      <c r="AX62" s="5">
        <v>29.128799999999998</v>
      </c>
      <c r="AY62" s="5">
        <f t="shared" si="50"/>
        <v>0.47580680340955683</v>
      </c>
      <c r="AZ62" s="5">
        <f t="shared" si="51"/>
        <v>0.41558189569078174</v>
      </c>
    </row>
    <row r="63" spans="1:52" ht="20" customHeight="1" x14ac:dyDescent="0.15">
      <c r="A63" s="25">
        <v>8.9131999999999998</v>
      </c>
      <c r="B63" s="4">
        <v>10.4679</v>
      </c>
      <c r="C63" s="5">
        <f t="shared" si="26"/>
        <v>0.39215789797875805</v>
      </c>
      <c r="D63" s="5">
        <f t="shared" si="27"/>
        <v>0.40249852925909263</v>
      </c>
      <c r="E63" s="5">
        <v>8.9131999999999998</v>
      </c>
      <c r="F63" s="5">
        <v>11.6562</v>
      </c>
      <c r="G63" s="5">
        <f t="shared" si="28"/>
        <v>0.31250043825511353</v>
      </c>
      <c r="H63" s="5">
        <f t="shared" si="29"/>
        <v>0.38102616404503198</v>
      </c>
      <c r="I63" s="5">
        <v>8.9131999999999998</v>
      </c>
      <c r="J63" s="5">
        <v>8.8339999999999996</v>
      </c>
      <c r="K63" s="5">
        <f t="shared" si="30"/>
        <v>0.30150767367676856</v>
      </c>
      <c r="L63" s="5">
        <f t="shared" si="31"/>
        <v>0.35030950483192358</v>
      </c>
      <c r="M63" s="5">
        <v>9.1856000000000009</v>
      </c>
      <c r="N63" s="5">
        <v>16.192</v>
      </c>
      <c r="O63" s="5">
        <f t="shared" si="32"/>
        <v>0.32085733347771267</v>
      </c>
      <c r="P63" s="5">
        <f t="shared" si="33"/>
        <v>0.31221438515439109</v>
      </c>
      <c r="Q63" s="5">
        <v>9.1856000000000009</v>
      </c>
      <c r="R63" s="5">
        <v>13.5021</v>
      </c>
      <c r="S63" s="5">
        <f t="shared" si="34"/>
        <v>0.36585521284731076</v>
      </c>
      <c r="T63" s="5">
        <f t="shared" si="35"/>
        <v>0.2177758064516129</v>
      </c>
      <c r="U63" s="5">
        <v>9.1856000000000009</v>
      </c>
      <c r="V63" s="5">
        <v>18.985299999999999</v>
      </c>
      <c r="W63" s="5">
        <f t="shared" si="36"/>
        <v>0.32085733347771267</v>
      </c>
      <c r="X63" s="5">
        <f t="shared" si="37"/>
        <v>0.36437317672347613</v>
      </c>
      <c r="Y63" s="5">
        <v>9.1856000000000009</v>
      </c>
      <c r="Z63" s="5">
        <v>13.8893</v>
      </c>
      <c r="AA63" s="5">
        <f t="shared" si="38"/>
        <v>0.37974913802369714</v>
      </c>
      <c r="AB63" s="5">
        <f t="shared" si="39"/>
        <v>0.35613589743589746</v>
      </c>
      <c r="AC63" s="5">
        <v>9.7302999999999997</v>
      </c>
      <c r="AD63" s="5">
        <v>31.076899999999998</v>
      </c>
      <c r="AE63" s="5">
        <f t="shared" si="40"/>
        <v>0.38461508055718058</v>
      </c>
      <c r="AF63" s="5">
        <f t="shared" si="41"/>
        <v>0.4519402064764198</v>
      </c>
      <c r="AG63" s="5">
        <v>9.7302999999999997</v>
      </c>
      <c r="AH63" s="5">
        <v>26.844899999999999</v>
      </c>
      <c r="AI63" s="5">
        <f t="shared" si="42"/>
        <v>0.39473673534792963</v>
      </c>
      <c r="AJ63" s="5">
        <f t="shared" si="43"/>
        <v>0.33900640256607778</v>
      </c>
      <c r="AK63" s="5">
        <v>9.4579000000000004</v>
      </c>
      <c r="AL63" s="5">
        <v>18.201000000000001</v>
      </c>
      <c r="AM63" s="5">
        <f t="shared" si="44"/>
        <v>0.51724062498290979</v>
      </c>
      <c r="AN63" s="5">
        <f t="shared" si="45"/>
        <v>0.35923144484027908</v>
      </c>
      <c r="AO63" s="5">
        <v>9.4579000000000004</v>
      </c>
      <c r="AP63" s="5">
        <v>11.888500000000001</v>
      </c>
      <c r="AQ63" s="5">
        <f t="shared" si="46"/>
        <v>0.49586599208325693</v>
      </c>
      <c r="AR63" s="5">
        <f t="shared" si="47"/>
        <v>0.27226861118617829</v>
      </c>
      <c r="AS63" s="5">
        <v>11.0921</v>
      </c>
      <c r="AT63" s="5">
        <v>28.456399999999999</v>
      </c>
      <c r="AU63" s="5">
        <f t="shared" si="48"/>
        <v>0.37266957623160946</v>
      </c>
      <c r="AV63" s="5">
        <f t="shared" si="49"/>
        <v>0.32730438903311071</v>
      </c>
      <c r="AW63" s="5">
        <v>11.0921</v>
      </c>
      <c r="AX63" s="5">
        <v>30.4422</v>
      </c>
      <c r="AY63" s="5">
        <f t="shared" si="50"/>
        <v>0.4838682940873677</v>
      </c>
      <c r="AZ63" s="5">
        <f t="shared" si="51"/>
        <v>0.43432023238162631</v>
      </c>
    </row>
    <row r="64" spans="1:52" ht="20" customHeight="1" x14ac:dyDescent="0.15">
      <c r="A64" s="25">
        <v>9.0617000000000001</v>
      </c>
      <c r="B64" s="4">
        <v>10.055199999999999</v>
      </c>
      <c r="C64" s="5">
        <f t="shared" si="26"/>
        <v>0.39869151641544132</v>
      </c>
      <c r="D64" s="5">
        <f t="shared" si="27"/>
        <v>0.38662990775666828</v>
      </c>
      <c r="E64" s="5">
        <v>9.0617000000000001</v>
      </c>
      <c r="F64" s="5">
        <v>12.3911</v>
      </c>
      <c r="G64" s="5">
        <f t="shared" si="28"/>
        <v>0.31770690900421422</v>
      </c>
      <c r="H64" s="5">
        <f t="shared" si="29"/>
        <v>0.40504909844532488</v>
      </c>
      <c r="I64" s="5">
        <v>9.0617000000000001</v>
      </c>
      <c r="J64" s="5">
        <v>8.1477000000000004</v>
      </c>
      <c r="K64" s="5">
        <f t="shared" si="30"/>
        <v>0.30653099745958506</v>
      </c>
      <c r="L64" s="5">
        <f t="shared" si="31"/>
        <v>0.32309449315361832</v>
      </c>
      <c r="M64" s="5">
        <v>9.3386999999999993</v>
      </c>
      <c r="N64" s="5">
        <v>18.9236</v>
      </c>
      <c r="O64" s="5">
        <f t="shared" si="32"/>
        <v>0.32620518857214714</v>
      </c>
      <c r="P64" s="5">
        <f t="shared" si="33"/>
        <v>0.36488513703727982</v>
      </c>
      <c r="Q64" s="5">
        <v>9.3386999999999993</v>
      </c>
      <c r="R64" s="5">
        <v>15.826000000000001</v>
      </c>
      <c r="S64" s="5">
        <f t="shared" si="34"/>
        <v>0.37195306525618149</v>
      </c>
      <c r="T64" s="5">
        <f t="shared" si="35"/>
        <v>0.25525806451612904</v>
      </c>
      <c r="U64" s="5">
        <v>9.3386999999999993</v>
      </c>
      <c r="V64" s="5">
        <v>20.456099999999999</v>
      </c>
      <c r="W64" s="5">
        <f t="shared" si="36"/>
        <v>0.32620518857214714</v>
      </c>
      <c r="X64" s="5">
        <f t="shared" si="37"/>
        <v>0.39260133578995854</v>
      </c>
      <c r="Y64" s="5">
        <v>9.3386999999999993</v>
      </c>
      <c r="Z64" s="5">
        <v>14.408300000000001</v>
      </c>
      <c r="AA64" s="5">
        <f t="shared" si="38"/>
        <v>0.38607856593601941</v>
      </c>
      <c r="AB64" s="5">
        <f t="shared" si="39"/>
        <v>0.36944358974358976</v>
      </c>
      <c r="AC64" s="5">
        <v>9.8925000000000001</v>
      </c>
      <c r="AD64" s="5">
        <v>28.664000000000001</v>
      </c>
      <c r="AE64" s="5">
        <f t="shared" si="40"/>
        <v>0.39102645184751844</v>
      </c>
      <c r="AF64" s="5">
        <f t="shared" si="41"/>
        <v>0.41685026751188498</v>
      </c>
      <c r="AG64" s="5">
        <v>9.8925000000000001</v>
      </c>
      <c r="AH64" s="5">
        <v>29.067900000000002</v>
      </c>
      <c r="AI64" s="5">
        <f t="shared" si="42"/>
        <v>0.40131683035768623</v>
      </c>
      <c r="AJ64" s="5">
        <f t="shared" si="43"/>
        <v>0.36707919229166408</v>
      </c>
      <c r="AK64" s="5">
        <v>9.6156000000000006</v>
      </c>
      <c r="AL64" s="5">
        <v>18.599599999999999</v>
      </c>
      <c r="AM64" s="5">
        <f t="shared" si="44"/>
        <v>0.52586503912979288</v>
      </c>
      <c r="AN64" s="5">
        <f t="shared" si="45"/>
        <v>0.36709857598215784</v>
      </c>
      <c r="AO64" s="5">
        <v>9.6156000000000006</v>
      </c>
      <c r="AP64" s="5">
        <v>14.461499999999999</v>
      </c>
      <c r="AQ64" s="5">
        <f t="shared" si="46"/>
        <v>0.50413400791674323</v>
      </c>
      <c r="AR64" s="5">
        <f t="shared" si="47"/>
        <v>0.33119506419387784</v>
      </c>
      <c r="AS64" s="5">
        <v>11.276999999999999</v>
      </c>
      <c r="AT64" s="5">
        <v>26.690100000000001</v>
      </c>
      <c r="AU64" s="5">
        <f t="shared" si="48"/>
        <v>0.37888179976414377</v>
      </c>
      <c r="AV64" s="5">
        <f t="shared" si="49"/>
        <v>0.30698847618576591</v>
      </c>
      <c r="AW64" s="5">
        <v>11.276999999999999</v>
      </c>
      <c r="AX64" s="5">
        <v>32.957599999999999</v>
      </c>
      <c r="AY64" s="5">
        <f t="shared" si="50"/>
        <v>0.49193414704368382</v>
      </c>
      <c r="AZ64" s="5">
        <f t="shared" si="51"/>
        <v>0.47020755696831001</v>
      </c>
    </row>
    <row r="65" spans="1:52" ht="20" customHeight="1" x14ac:dyDescent="0.15">
      <c r="A65" s="25">
        <v>9.2103000000000002</v>
      </c>
      <c r="B65" s="4">
        <v>11.186199999999999</v>
      </c>
      <c r="C65" s="5">
        <f t="shared" si="26"/>
        <v>0.40522953459517963</v>
      </c>
      <c r="D65" s="5">
        <f t="shared" si="27"/>
        <v>0.43011769772333147</v>
      </c>
      <c r="E65" s="5">
        <v>9.2103000000000002</v>
      </c>
      <c r="F65" s="5">
        <v>13.0738</v>
      </c>
      <c r="G65" s="5">
        <f t="shared" si="28"/>
        <v>0.32291688579422345</v>
      </c>
      <c r="H65" s="5">
        <f t="shared" si="29"/>
        <v>0.42736568208266323</v>
      </c>
      <c r="I65" s="5">
        <v>9.2103000000000002</v>
      </c>
      <c r="J65" s="5">
        <v>3.4472</v>
      </c>
      <c r="K65" s="5">
        <f t="shared" si="30"/>
        <v>0.31155770395201965</v>
      </c>
      <c r="L65" s="5">
        <f t="shared" si="31"/>
        <v>0.13669763697720252</v>
      </c>
      <c r="M65" s="5">
        <v>9.4916999999999998</v>
      </c>
      <c r="N65" s="5">
        <v>20.988299999999999</v>
      </c>
      <c r="O65" s="5">
        <f t="shared" si="32"/>
        <v>0.33154955061949193</v>
      </c>
      <c r="P65" s="5">
        <f t="shared" si="33"/>
        <v>0.40469671318774125</v>
      </c>
      <c r="Q65" s="5">
        <v>9.4916999999999998</v>
      </c>
      <c r="R65" s="5">
        <v>17.046399999999998</v>
      </c>
      <c r="S65" s="5">
        <f t="shared" si="34"/>
        <v>0.37804693474381851</v>
      </c>
      <c r="T65" s="5">
        <f t="shared" si="35"/>
        <v>0.27494193548387097</v>
      </c>
      <c r="U65" s="5">
        <v>9.4916999999999998</v>
      </c>
      <c r="V65" s="5">
        <v>21.064</v>
      </c>
      <c r="W65" s="5">
        <f t="shared" si="36"/>
        <v>0.33154955061949193</v>
      </c>
      <c r="X65" s="5">
        <f t="shared" si="37"/>
        <v>0.40426838630431444</v>
      </c>
      <c r="Y65" s="5">
        <v>9.4916999999999998</v>
      </c>
      <c r="Z65" s="5">
        <v>13.4842</v>
      </c>
      <c r="AA65" s="5">
        <f t="shared" si="38"/>
        <v>0.39240385966943103</v>
      </c>
      <c r="AB65" s="5">
        <f t="shared" si="39"/>
        <v>0.34574871794871792</v>
      </c>
      <c r="AC65" s="5">
        <v>10.054600000000001</v>
      </c>
      <c r="AD65" s="5">
        <v>28.927</v>
      </c>
      <c r="AE65" s="5">
        <f t="shared" si="40"/>
        <v>0.39743387038120387</v>
      </c>
      <c r="AF65" s="5">
        <f t="shared" si="41"/>
        <v>0.42067498214890792</v>
      </c>
      <c r="AG65" s="5">
        <v>10.054600000000001</v>
      </c>
      <c r="AH65" s="5">
        <v>31.285299999999999</v>
      </c>
      <c r="AI65" s="5">
        <f t="shared" si="42"/>
        <v>0.40789286858876844</v>
      </c>
      <c r="AJ65" s="5">
        <f t="shared" si="43"/>
        <v>0.39508126333867932</v>
      </c>
      <c r="AK65" s="5">
        <v>9.7731999999999992</v>
      </c>
      <c r="AL65" s="5">
        <v>18.472100000000001</v>
      </c>
      <c r="AM65" s="5">
        <f t="shared" si="44"/>
        <v>0.53448398440277156</v>
      </c>
      <c r="AN65" s="5">
        <f t="shared" si="45"/>
        <v>0.36458212033592219</v>
      </c>
      <c r="AO65" s="5">
        <v>9.7731999999999992</v>
      </c>
      <c r="AP65" s="5">
        <v>15.601699999999999</v>
      </c>
      <c r="AQ65" s="5">
        <f t="shared" si="46"/>
        <v>0.51239678087398743</v>
      </c>
      <c r="AR65" s="5">
        <f t="shared" si="47"/>
        <v>0.35730775044315072</v>
      </c>
      <c r="AS65" s="5">
        <v>11.4619</v>
      </c>
      <c r="AT65" s="5">
        <v>26.927700000000002</v>
      </c>
      <c r="AU65" s="5">
        <f t="shared" si="48"/>
        <v>0.38509402329667819</v>
      </c>
      <c r="AV65" s="5">
        <f t="shared" si="49"/>
        <v>0.30972134200274437</v>
      </c>
      <c r="AW65" s="5">
        <v>11.4619</v>
      </c>
      <c r="AX65" s="5">
        <v>27</v>
      </c>
      <c r="AY65" s="5">
        <f t="shared" si="50"/>
        <v>0.5</v>
      </c>
      <c r="AZ65" s="5">
        <f t="shared" si="51"/>
        <v>0.38521021063865002</v>
      </c>
    </row>
    <row r="66" spans="1:52" ht="20" customHeight="1" x14ac:dyDescent="0.15">
      <c r="A66" s="25">
        <v>9.3589000000000002</v>
      </c>
      <c r="B66" s="4">
        <v>10.1142</v>
      </c>
      <c r="C66" s="5">
        <f t="shared" si="26"/>
        <v>0.41176755277491794</v>
      </c>
      <c r="D66" s="5">
        <f t="shared" si="27"/>
        <v>0.38889850157455791</v>
      </c>
      <c r="E66" s="5">
        <v>9.3589000000000002</v>
      </c>
      <c r="F66" s="5">
        <v>12.6152</v>
      </c>
      <c r="G66" s="5">
        <f t="shared" si="28"/>
        <v>0.32812686258423263</v>
      </c>
      <c r="H66" s="5">
        <f t="shared" si="29"/>
        <v>0.41237463878973313</v>
      </c>
      <c r="I66" s="5">
        <v>9.3589000000000002</v>
      </c>
      <c r="J66" s="5">
        <v>5.3000999999999996</v>
      </c>
      <c r="K66" s="5">
        <f t="shared" si="30"/>
        <v>0.31658441044445423</v>
      </c>
      <c r="L66" s="5">
        <f t="shared" si="31"/>
        <v>0.21017380649305842</v>
      </c>
      <c r="M66" s="5">
        <v>9.6448</v>
      </c>
      <c r="N66" s="5">
        <v>22.854700000000001</v>
      </c>
      <c r="O66" s="5">
        <f t="shared" si="32"/>
        <v>0.33689740571392646</v>
      </c>
      <c r="P66" s="5">
        <f t="shared" si="33"/>
        <v>0.44068466578483584</v>
      </c>
      <c r="Q66" s="5">
        <v>9.6448</v>
      </c>
      <c r="R66" s="5">
        <v>17.652000000000001</v>
      </c>
      <c r="S66" s="5">
        <f t="shared" si="34"/>
        <v>0.38414478715268929</v>
      </c>
      <c r="T66" s="5">
        <f t="shared" si="35"/>
        <v>0.28470967741935488</v>
      </c>
      <c r="U66" s="5">
        <v>9.6448</v>
      </c>
      <c r="V66" s="5">
        <v>19.6511</v>
      </c>
      <c r="W66" s="5">
        <f t="shared" si="36"/>
        <v>0.33689740571392646</v>
      </c>
      <c r="X66" s="5">
        <f t="shared" si="37"/>
        <v>0.37715146629817287</v>
      </c>
      <c r="Y66" s="5">
        <v>9.6448</v>
      </c>
      <c r="Z66" s="5">
        <v>11.8704</v>
      </c>
      <c r="AA66" s="5">
        <f t="shared" si="38"/>
        <v>0.39873328758175336</v>
      </c>
      <c r="AB66" s="5">
        <f t="shared" si="39"/>
        <v>0.30436923076923078</v>
      </c>
      <c r="AC66" s="5">
        <v>10.216799999999999</v>
      </c>
      <c r="AD66" s="5">
        <v>28.1065</v>
      </c>
      <c r="AE66" s="5">
        <f t="shared" si="40"/>
        <v>0.40384524167154168</v>
      </c>
      <c r="AF66" s="5">
        <f t="shared" si="41"/>
        <v>0.40874274503986863</v>
      </c>
      <c r="AG66" s="5">
        <v>10.216799999999999</v>
      </c>
      <c r="AH66" s="5">
        <v>27.761800000000001</v>
      </c>
      <c r="AI66" s="5">
        <f t="shared" si="42"/>
        <v>0.41447296359852492</v>
      </c>
      <c r="AJ66" s="5">
        <f t="shared" si="43"/>
        <v>0.35058532334852943</v>
      </c>
      <c r="AK66" s="5">
        <v>9.9307999999999996</v>
      </c>
      <c r="AL66" s="5">
        <v>24.4617</v>
      </c>
      <c r="AM66" s="5">
        <f t="shared" si="44"/>
        <v>0.54310292967575047</v>
      </c>
      <c r="AN66" s="5">
        <f t="shared" si="45"/>
        <v>0.48279829867861407</v>
      </c>
      <c r="AO66" s="5">
        <v>9.9307999999999996</v>
      </c>
      <c r="AP66" s="5">
        <v>14.315300000000001</v>
      </c>
      <c r="AQ66" s="5">
        <f t="shared" si="46"/>
        <v>0.52065955383123186</v>
      </c>
      <c r="AR66" s="5">
        <f t="shared" si="47"/>
        <v>0.32784681412402727</v>
      </c>
      <c r="AS66" s="5">
        <v>11.646800000000001</v>
      </c>
      <c r="AT66" s="5">
        <v>38.669199999999996</v>
      </c>
      <c r="AU66" s="5">
        <f t="shared" si="48"/>
        <v>0.39130624682921261</v>
      </c>
      <c r="AV66" s="5">
        <f t="shared" si="49"/>
        <v>0.44477161132114967</v>
      </c>
      <c r="AW66" s="5">
        <v>11.646800000000001</v>
      </c>
      <c r="AX66" s="5">
        <v>27.088200000000001</v>
      </c>
      <c r="AY66" s="5">
        <f t="shared" si="50"/>
        <v>0.50806585295631612</v>
      </c>
      <c r="AZ66" s="5">
        <f t="shared" si="51"/>
        <v>0.3864685639934029</v>
      </c>
    </row>
    <row r="67" spans="1:52" ht="20" customHeight="1" x14ac:dyDescent="0.15">
      <c r="A67" s="25">
        <v>9.5074000000000005</v>
      </c>
      <c r="B67" s="4">
        <v>10.4282</v>
      </c>
      <c r="C67" s="5">
        <f t="shared" ref="C67:C98" si="52">$A67/22.7286</f>
        <v>0.41830117121160126</v>
      </c>
      <c r="D67" s="5">
        <f t="shared" ref="D67:D98" si="53">B67/26.0073</f>
        <v>0.40097203477485166</v>
      </c>
      <c r="E67" s="5">
        <v>9.5074000000000005</v>
      </c>
      <c r="F67" s="5">
        <v>11.8889</v>
      </c>
      <c r="G67" s="5">
        <f t="shared" ref="G67:G98" si="54">E67/28.5222</f>
        <v>0.33333333333333331</v>
      </c>
      <c r="H67" s="5">
        <f t="shared" ref="H67:H98" si="55">F67/30.5916</f>
        <v>0.3886328273120726</v>
      </c>
      <c r="I67" s="5">
        <v>9.5074000000000005</v>
      </c>
      <c r="J67" s="5">
        <v>8.1127000000000002</v>
      </c>
      <c r="K67" s="5">
        <f t="shared" ref="K67:K98" si="56">I67/29.5621</f>
        <v>0.32160773422727074</v>
      </c>
      <c r="L67" s="5">
        <f t="shared" ref="L67:L98" si="57">J67/25.2177</f>
        <v>0.32170657910911782</v>
      </c>
      <c r="M67" s="5">
        <v>9.7979000000000003</v>
      </c>
      <c r="N67" s="5">
        <v>24.386900000000001</v>
      </c>
      <c r="O67" s="5">
        <f t="shared" ref="O67:O98" si="58">M67/28.6283</f>
        <v>0.34224526080836098</v>
      </c>
      <c r="P67" s="5">
        <f t="shared" ref="P67:P98" si="59">N67/51.8618</f>
        <v>0.47022856900454668</v>
      </c>
      <c r="Q67" s="5">
        <v>9.7979000000000003</v>
      </c>
      <c r="R67" s="5">
        <v>19.127300000000002</v>
      </c>
      <c r="S67" s="5">
        <f t="shared" ref="S67:S98" si="60">Q67/25.1072</f>
        <v>0.39024263956156008</v>
      </c>
      <c r="T67" s="5">
        <f t="shared" ref="T67:T98" si="61">R67/62</f>
        <v>0.30850483870967743</v>
      </c>
      <c r="U67" s="5">
        <v>9.7979000000000003</v>
      </c>
      <c r="V67" s="5">
        <v>20.1401</v>
      </c>
      <c r="W67" s="5">
        <f t="shared" ref="W67:W98" si="62">U67/28.6283</f>
        <v>0.34224526080836098</v>
      </c>
      <c r="X67" s="5">
        <f t="shared" ref="X67:X98" si="63">V67/52.104</f>
        <v>0.38653654230001538</v>
      </c>
      <c r="Y67" s="5">
        <v>9.7979000000000003</v>
      </c>
      <c r="Z67" s="5">
        <v>19.453800000000001</v>
      </c>
      <c r="AA67" s="5">
        <f t="shared" ref="AA67:AA98" si="64">Y67/24.1886</f>
        <v>0.40506271549407574</v>
      </c>
      <c r="AB67" s="5">
        <f t="shared" ref="AB67:AB98" si="65">Z67/39</f>
        <v>0.49881538461538466</v>
      </c>
      <c r="AC67" s="5">
        <v>10.379</v>
      </c>
      <c r="AD67" s="5">
        <v>29.902699999999999</v>
      </c>
      <c r="AE67" s="5">
        <f t="shared" ref="AE67:AE98" si="66">AC67/25.2988</f>
        <v>0.4102566129618796</v>
      </c>
      <c r="AF67" s="5">
        <f t="shared" ref="AF67:AF98" si="67">AD67/68.7633</f>
        <v>0.43486423717302686</v>
      </c>
      <c r="AG67" s="5">
        <v>10.379</v>
      </c>
      <c r="AH67" s="5">
        <v>28.373999999999999</v>
      </c>
      <c r="AI67" s="5">
        <f t="shared" ref="AI67:AI98" si="68">AG67/24.6501</f>
        <v>0.42105305860828152</v>
      </c>
      <c r="AJ67" s="5">
        <f t="shared" ref="AJ67:AJ98" si="69">AH67/79.187</f>
        <v>0.35831639031659235</v>
      </c>
      <c r="AK67" s="5">
        <v>10.0885</v>
      </c>
      <c r="AL67" s="5">
        <v>25.759799999999998</v>
      </c>
      <c r="AM67" s="5">
        <f t="shared" ref="AM67:AM98" si="70">AK67/18.2853</f>
        <v>0.55172734382263344</v>
      </c>
      <c r="AN67" s="5">
        <f t="shared" ref="AN67:AN98" si="71">AL67/50.6665</f>
        <v>0.50841877769334765</v>
      </c>
      <c r="AO67" s="5">
        <v>10.0885</v>
      </c>
      <c r="AP67" s="5">
        <v>12.0542</v>
      </c>
      <c r="AQ67" s="5">
        <f t="shared" ref="AQ67:AQ98" si="72">AO67/19.0735</f>
        <v>0.5289275696647181</v>
      </c>
      <c r="AR67" s="5">
        <f t="shared" ref="AR67:AR98" si="73">AP67/43.6646</f>
        <v>0.27606344727765741</v>
      </c>
      <c r="AS67" s="5">
        <v>11.8316</v>
      </c>
      <c r="AT67" s="5">
        <v>22.188099999999999</v>
      </c>
      <c r="AU67" s="5">
        <f t="shared" ref="AU67:AU98" si="74">AS67/29.7639</f>
        <v>0.39751511058698624</v>
      </c>
      <c r="AV67" s="5">
        <f t="shared" ref="AV67:AV98" si="75">AT67/86.9417</f>
        <v>0.25520664997348796</v>
      </c>
      <c r="AW67" s="5">
        <v>11.8316</v>
      </c>
      <c r="AX67" s="5">
        <v>21.1873</v>
      </c>
      <c r="AY67" s="5">
        <f t="shared" ref="AY67:AY98" si="76">AW67/22.9238</f>
        <v>0.51612734363412693</v>
      </c>
      <c r="AZ67" s="5">
        <f t="shared" ref="AZ67:AZ98" si="77">AX67/70.0916</f>
        <v>0.30228015910608402</v>
      </c>
    </row>
    <row r="68" spans="1:52" ht="20" customHeight="1" x14ac:dyDescent="0.15">
      <c r="A68" s="25">
        <v>9.6560000000000006</v>
      </c>
      <c r="B68" s="4">
        <v>9.9582999999999995</v>
      </c>
      <c r="C68" s="5">
        <f t="shared" si="52"/>
        <v>0.42483918939133958</v>
      </c>
      <c r="D68" s="5">
        <f t="shared" si="53"/>
        <v>0.38290403079135471</v>
      </c>
      <c r="E68" s="5">
        <v>9.6560000000000006</v>
      </c>
      <c r="F68" s="5">
        <v>13.2021</v>
      </c>
      <c r="G68" s="5">
        <f t="shared" si="54"/>
        <v>0.33854331012334254</v>
      </c>
      <c r="H68" s="5">
        <f t="shared" si="55"/>
        <v>0.43155964382379475</v>
      </c>
      <c r="I68" s="5">
        <v>9.6560000000000006</v>
      </c>
      <c r="J68" s="5">
        <v>5.7060000000000004</v>
      </c>
      <c r="K68" s="5">
        <f t="shared" si="56"/>
        <v>0.32663444071970532</v>
      </c>
      <c r="L68" s="5">
        <f t="shared" si="57"/>
        <v>0.22626964394056556</v>
      </c>
      <c r="M68" s="5">
        <v>9.9510000000000005</v>
      </c>
      <c r="N68" s="5">
        <v>25.3032</v>
      </c>
      <c r="O68" s="5">
        <f t="shared" si="58"/>
        <v>0.34759311590279551</v>
      </c>
      <c r="P68" s="5">
        <f t="shared" si="59"/>
        <v>0.48789667925139502</v>
      </c>
      <c r="Q68" s="5">
        <v>9.9510000000000005</v>
      </c>
      <c r="R68" s="5">
        <v>21.7377</v>
      </c>
      <c r="S68" s="5">
        <f t="shared" si="60"/>
        <v>0.39634049197043081</v>
      </c>
      <c r="T68" s="5">
        <f t="shared" si="61"/>
        <v>0.35060806451612903</v>
      </c>
      <c r="U68" s="5">
        <v>9.9510000000000005</v>
      </c>
      <c r="V68" s="5">
        <v>17.306899999999999</v>
      </c>
      <c r="W68" s="5">
        <f t="shared" si="62"/>
        <v>0.34759311590279551</v>
      </c>
      <c r="X68" s="5">
        <f t="shared" si="63"/>
        <v>0.33216067864271454</v>
      </c>
      <c r="Y68" s="5">
        <v>9.9510000000000005</v>
      </c>
      <c r="Z68" s="5">
        <v>15.893000000000001</v>
      </c>
      <c r="AA68" s="5">
        <f t="shared" si="64"/>
        <v>0.41139214340639807</v>
      </c>
      <c r="AB68" s="5">
        <f t="shared" si="65"/>
        <v>0.40751282051282051</v>
      </c>
      <c r="AC68" s="5">
        <v>10.5412</v>
      </c>
      <c r="AD68" s="5">
        <v>32.944400000000002</v>
      </c>
      <c r="AE68" s="5">
        <f t="shared" si="66"/>
        <v>0.41666798425221752</v>
      </c>
      <c r="AF68" s="5">
        <f t="shared" si="67"/>
        <v>0.47909858892752388</v>
      </c>
      <c r="AG68" s="5">
        <v>10.5412</v>
      </c>
      <c r="AH68" s="5">
        <v>28.778400000000001</v>
      </c>
      <c r="AI68" s="5">
        <f t="shared" si="68"/>
        <v>0.42763315361803811</v>
      </c>
      <c r="AJ68" s="5">
        <f t="shared" si="69"/>
        <v>0.36342328917625372</v>
      </c>
      <c r="AK68" s="5">
        <v>10.2461</v>
      </c>
      <c r="AL68" s="5">
        <v>25.431000000000001</v>
      </c>
      <c r="AM68" s="5">
        <f t="shared" si="70"/>
        <v>0.56034628909561235</v>
      </c>
      <c r="AN68" s="5">
        <f t="shared" si="71"/>
        <v>0.50192928266211401</v>
      </c>
      <c r="AO68" s="5">
        <v>10.2461</v>
      </c>
      <c r="AP68" s="5">
        <v>18.0212</v>
      </c>
      <c r="AQ68" s="5">
        <f t="shared" si="72"/>
        <v>0.53719034262196241</v>
      </c>
      <c r="AR68" s="5">
        <f t="shared" si="73"/>
        <v>0.41271876989597983</v>
      </c>
      <c r="AS68" s="5">
        <v>12.016500000000001</v>
      </c>
      <c r="AT68" s="5">
        <v>23.727399999999999</v>
      </c>
      <c r="AU68" s="5">
        <f t="shared" si="74"/>
        <v>0.40372733411952066</v>
      </c>
      <c r="AV68" s="5">
        <f t="shared" si="75"/>
        <v>0.27291161778525147</v>
      </c>
      <c r="AW68" s="5">
        <v>12.016500000000001</v>
      </c>
      <c r="AX68" s="5">
        <v>23.856400000000001</v>
      </c>
      <c r="AY68" s="5">
        <f t="shared" si="76"/>
        <v>0.52419319659044317</v>
      </c>
      <c r="AZ68" s="5">
        <f t="shared" si="77"/>
        <v>0.34036032848444037</v>
      </c>
    </row>
    <row r="69" spans="1:52" ht="20" customHeight="1" x14ac:dyDescent="0.15">
      <c r="A69" s="25">
        <v>9.8045000000000009</v>
      </c>
      <c r="B69" s="4">
        <v>10.7536</v>
      </c>
      <c r="C69" s="5">
        <f t="shared" si="52"/>
        <v>0.4313728078280229</v>
      </c>
      <c r="D69" s="5">
        <f t="shared" si="53"/>
        <v>0.41348390644165295</v>
      </c>
      <c r="E69" s="5">
        <v>9.8045000000000009</v>
      </c>
      <c r="F69" s="5">
        <v>17.6602</v>
      </c>
      <c r="G69" s="5">
        <f t="shared" si="54"/>
        <v>0.34374978087244323</v>
      </c>
      <c r="H69" s="5">
        <f t="shared" si="55"/>
        <v>0.57728919049673766</v>
      </c>
      <c r="I69" s="5">
        <v>9.8045000000000009</v>
      </c>
      <c r="J69" s="5">
        <v>6.4939</v>
      </c>
      <c r="K69" s="5">
        <f t="shared" si="56"/>
        <v>0.33165776450252182</v>
      </c>
      <c r="L69" s="5">
        <f t="shared" si="57"/>
        <v>0.25751357181662088</v>
      </c>
      <c r="M69" s="5">
        <v>10.104100000000001</v>
      </c>
      <c r="N69" s="5">
        <v>25.470600000000001</v>
      </c>
      <c r="O69" s="5">
        <f t="shared" si="58"/>
        <v>0.35294097099723004</v>
      </c>
      <c r="P69" s="5">
        <f t="shared" si="59"/>
        <v>0.49112448854455493</v>
      </c>
      <c r="Q69" s="5">
        <v>10.104100000000001</v>
      </c>
      <c r="R69" s="5">
        <v>24.239699999999999</v>
      </c>
      <c r="S69" s="5">
        <f t="shared" si="60"/>
        <v>0.40243834437930159</v>
      </c>
      <c r="T69" s="5">
        <f t="shared" si="61"/>
        <v>0.39096290322580646</v>
      </c>
      <c r="U69" s="5">
        <v>10.104100000000001</v>
      </c>
      <c r="V69" s="5">
        <v>19.9239</v>
      </c>
      <c r="W69" s="5">
        <f t="shared" si="62"/>
        <v>0.35294097099723004</v>
      </c>
      <c r="X69" s="5">
        <f t="shared" si="63"/>
        <v>0.38238714877936436</v>
      </c>
      <c r="Y69" s="5">
        <v>10.104100000000001</v>
      </c>
      <c r="Z69" s="5">
        <v>16.4193</v>
      </c>
      <c r="AA69" s="5">
        <f t="shared" si="64"/>
        <v>0.4177215713187204</v>
      </c>
      <c r="AB69" s="5">
        <f t="shared" si="65"/>
        <v>0.42100769230769231</v>
      </c>
      <c r="AC69" s="5">
        <v>10.7033</v>
      </c>
      <c r="AD69" s="5">
        <v>32.455599999999997</v>
      </c>
      <c r="AE69" s="5">
        <f t="shared" si="66"/>
        <v>0.42307540278590289</v>
      </c>
      <c r="AF69" s="5">
        <f t="shared" si="67"/>
        <v>0.47199014590631916</v>
      </c>
      <c r="AG69" s="5">
        <v>10.7033</v>
      </c>
      <c r="AH69" s="5">
        <v>31.853200000000001</v>
      </c>
      <c r="AI69" s="5">
        <f t="shared" si="68"/>
        <v>0.43420919184912032</v>
      </c>
      <c r="AJ69" s="5">
        <f t="shared" si="69"/>
        <v>0.402252895045904</v>
      </c>
      <c r="AK69" s="5">
        <v>10.403700000000001</v>
      </c>
      <c r="AL69" s="5">
        <v>19.038</v>
      </c>
      <c r="AM69" s="5">
        <f t="shared" si="70"/>
        <v>0.56896523436859125</v>
      </c>
      <c r="AN69" s="5">
        <f t="shared" si="71"/>
        <v>0.37575123602380273</v>
      </c>
      <c r="AO69" s="5">
        <v>10.403700000000001</v>
      </c>
      <c r="AP69" s="5">
        <v>10.7438</v>
      </c>
      <c r="AQ69" s="5">
        <f t="shared" si="72"/>
        <v>0.54545311557920684</v>
      </c>
      <c r="AR69" s="5">
        <f t="shared" si="73"/>
        <v>0.24605286662422191</v>
      </c>
      <c r="AS69" s="5">
        <v>12.2014</v>
      </c>
      <c r="AT69" s="5">
        <v>23.81</v>
      </c>
      <c r="AU69" s="5">
        <f t="shared" si="74"/>
        <v>0.40993955765205498</v>
      </c>
      <c r="AV69" s="5">
        <f t="shared" si="75"/>
        <v>0.27386167972330883</v>
      </c>
      <c r="AW69" s="5">
        <v>12.2014</v>
      </c>
      <c r="AX69" s="5">
        <v>27.992699999999999</v>
      </c>
      <c r="AY69" s="5">
        <f t="shared" si="76"/>
        <v>0.53225904954675929</v>
      </c>
      <c r="AZ69" s="5">
        <f t="shared" si="77"/>
        <v>0.3993731060497977</v>
      </c>
    </row>
    <row r="70" spans="1:52" ht="20" customHeight="1" x14ac:dyDescent="0.15">
      <c r="A70" s="25">
        <v>9.9530999999999992</v>
      </c>
      <c r="B70" s="4">
        <v>16.102399999999999</v>
      </c>
      <c r="C70" s="5">
        <f t="shared" si="52"/>
        <v>0.4379108260077611</v>
      </c>
      <c r="D70" s="5">
        <f t="shared" si="53"/>
        <v>0.61914923886754869</v>
      </c>
      <c r="E70" s="5">
        <v>9.9530999999999992</v>
      </c>
      <c r="F70" s="5">
        <v>19.053599999999999</v>
      </c>
      <c r="G70" s="5">
        <f t="shared" si="54"/>
        <v>0.34895975766245235</v>
      </c>
      <c r="H70" s="5">
        <f t="shared" si="55"/>
        <v>0.62283764170556621</v>
      </c>
      <c r="I70" s="5">
        <v>9.9530999999999992</v>
      </c>
      <c r="J70" s="5">
        <v>7.4629000000000003</v>
      </c>
      <c r="K70" s="5">
        <f t="shared" si="56"/>
        <v>0.33668447099495635</v>
      </c>
      <c r="L70" s="5">
        <f t="shared" si="57"/>
        <v>0.29593896350579157</v>
      </c>
      <c r="M70" s="5">
        <v>10.257199999999999</v>
      </c>
      <c r="N70" s="5">
        <v>25.235900000000001</v>
      </c>
      <c r="O70" s="5">
        <f t="shared" si="58"/>
        <v>0.35828882609166451</v>
      </c>
      <c r="P70" s="5">
        <f t="shared" si="59"/>
        <v>0.48659899964906733</v>
      </c>
      <c r="Q70" s="5">
        <v>10.257199999999999</v>
      </c>
      <c r="R70" s="5">
        <v>21.785499999999999</v>
      </c>
      <c r="S70" s="5">
        <f t="shared" si="60"/>
        <v>0.40853619678817232</v>
      </c>
      <c r="T70" s="5">
        <f t="shared" si="61"/>
        <v>0.35137903225806449</v>
      </c>
      <c r="U70" s="5">
        <v>10.257199999999999</v>
      </c>
      <c r="V70" s="5">
        <v>19.237100000000002</v>
      </c>
      <c r="W70" s="5">
        <f t="shared" si="62"/>
        <v>0.35828882609166451</v>
      </c>
      <c r="X70" s="5">
        <f t="shared" si="63"/>
        <v>0.36920581913096889</v>
      </c>
      <c r="Y70" s="5">
        <v>10.257199999999999</v>
      </c>
      <c r="Z70" s="5">
        <v>14.3062</v>
      </c>
      <c r="AA70" s="5">
        <f t="shared" si="64"/>
        <v>0.42405099923104267</v>
      </c>
      <c r="AB70" s="5">
        <f t="shared" si="65"/>
        <v>0.36682564102564102</v>
      </c>
      <c r="AC70" s="5">
        <v>10.865500000000001</v>
      </c>
      <c r="AD70" s="5">
        <v>32.891199999999998</v>
      </c>
      <c r="AE70" s="5">
        <f t="shared" si="66"/>
        <v>0.42948677407624081</v>
      </c>
      <c r="AF70" s="5">
        <f t="shared" si="67"/>
        <v>0.47832492041539598</v>
      </c>
      <c r="AG70" s="5">
        <v>10.865500000000001</v>
      </c>
      <c r="AH70" s="5">
        <v>32.5672</v>
      </c>
      <c r="AI70" s="5">
        <f t="shared" si="68"/>
        <v>0.44078928685887692</v>
      </c>
      <c r="AJ70" s="5">
        <f t="shared" si="69"/>
        <v>0.41126952656370364</v>
      </c>
      <c r="AK70" s="5">
        <v>10.561400000000001</v>
      </c>
      <c r="AL70" s="5">
        <v>25.328499999999998</v>
      </c>
      <c r="AM70" s="5">
        <f t="shared" si="70"/>
        <v>0.57758964851547423</v>
      </c>
      <c r="AN70" s="5">
        <f t="shared" si="71"/>
        <v>0.49990624969161079</v>
      </c>
      <c r="AO70" s="5">
        <v>10.561400000000001</v>
      </c>
      <c r="AP70" s="5">
        <v>8.9169</v>
      </c>
      <c r="AQ70" s="5">
        <f t="shared" si="72"/>
        <v>0.55372113141269308</v>
      </c>
      <c r="AR70" s="5">
        <f t="shared" si="73"/>
        <v>0.20421348185944679</v>
      </c>
      <c r="AS70" s="5">
        <v>12.386200000000001</v>
      </c>
      <c r="AT70" s="5">
        <v>21.091200000000001</v>
      </c>
      <c r="AU70" s="5">
        <f t="shared" si="74"/>
        <v>0.41614842140982872</v>
      </c>
      <c r="AV70" s="5">
        <f t="shared" si="75"/>
        <v>0.24259014949098076</v>
      </c>
      <c r="AW70" s="5">
        <v>12.386200000000001</v>
      </c>
      <c r="AX70" s="5">
        <v>29.067399999999999</v>
      </c>
      <c r="AY70" s="5">
        <f t="shared" si="76"/>
        <v>0.5403205402245701</v>
      </c>
      <c r="AZ70" s="5">
        <f t="shared" si="77"/>
        <v>0.41470589913769978</v>
      </c>
    </row>
    <row r="71" spans="1:52" ht="20" customHeight="1" x14ac:dyDescent="0.15">
      <c r="A71" s="25">
        <v>10.101599999999999</v>
      </c>
      <c r="B71" s="4">
        <v>12.975300000000001</v>
      </c>
      <c r="C71" s="5">
        <f t="shared" si="52"/>
        <v>0.44444444444444442</v>
      </c>
      <c r="D71" s="5">
        <f t="shared" si="53"/>
        <v>0.49890992144513274</v>
      </c>
      <c r="E71" s="5">
        <v>10.101599999999999</v>
      </c>
      <c r="F71" s="5">
        <v>14.6892</v>
      </c>
      <c r="G71" s="5">
        <f t="shared" si="54"/>
        <v>0.35416622841155304</v>
      </c>
      <c r="H71" s="5">
        <f t="shared" si="55"/>
        <v>0.48017102734083866</v>
      </c>
      <c r="I71" s="5">
        <v>10.101599999999999</v>
      </c>
      <c r="J71" s="5">
        <v>8.7735000000000003</v>
      </c>
      <c r="K71" s="5">
        <f t="shared" si="56"/>
        <v>0.34170779477777286</v>
      </c>
      <c r="L71" s="5">
        <f t="shared" si="57"/>
        <v>0.34791039626928705</v>
      </c>
      <c r="M71" s="5">
        <v>10.410299999999999</v>
      </c>
      <c r="N71" s="5">
        <v>23.686</v>
      </c>
      <c r="O71" s="5">
        <f t="shared" si="58"/>
        <v>0.36363668118609904</v>
      </c>
      <c r="P71" s="5">
        <f t="shared" si="59"/>
        <v>0.4567138047657428</v>
      </c>
      <c r="Q71" s="5">
        <v>10.410299999999999</v>
      </c>
      <c r="R71" s="5">
        <v>20.972000000000001</v>
      </c>
      <c r="S71" s="5">
        <f t="shared" si="60"/>
        <v>0.41463404919704305</v>
      </c>
      <c r="T71" s="5">
        <f t="shared" si="61"/>
        <v>0.33825806451612905</v>
      </c>
      <c r="U71" s="5">
        <v>10.410299999999999</v>
      </c>
      <c r="V71" s="5">
        <v>16.4876</v>
      </c>
      <c r="W71" s="5">
        <f t="shared" si="62"/>
        <v>0.36363668118609904</v>
      </c>
      <c r="X71" s="5">
        <f t="shared" si="63"/>
        <v>0.31643635805312453</v>
      </c>
      <c r="Y71" s="5">
        <v>10.410299999999999</v>
      </c>
      <c r="Z71" s="5">
        <v>16.278500000000001</v>
      </c>
      <c r="AA71" s="5">
        <f t="shared" si="64"/>
        <v>0.430380427143365</v>
      </c>
      <c r="AB71" s="5">
        <f t="shared" si="65"/>
        <v>0.41739743589743594</v>
      </c>
      <c r="AC71" s="5">
        <v>11.027699999999999</v>
      </c>
      <c r="AD71" s="5">
        <v>31.389900000000001</v>
      </c>
      <c r="AE71" s="5">
        <f t="shared" si="66"/>
        <v>0.43589814536657862</v>
      </c>
      <c r="AF71" s="5">
        <f t="shared" si="67"/>
        <v>0.45649205317371333</v>
      </c>
      <c r="AG71" s="5">
        <v>11.027699999999999</v>
      </c>
      <c r="AH71" s="5">
        <v>30.745200000000001</v>
      </c>
      <c r="AI71" s="5">
        <f t="shared" si="68"/>
        <v>0.4473693818686334</v>
      </c>
      <c r="AJ71" s="5">
        <f t="shared" si="69"/>
        <v>0.38826069935721774</v>
      </c>
      <c r="AK71" s="5">
        <v>10.718999999999999</v>
      </c>
      <c r="AL71" s="5">
        <v>18.559999999999999</v>
      </c>
      <c r="AM71" s="5">
        <f t="shared" si="70"/>
        <v>0.58620859378845303</v>
      </c>
      <c r="AN71" s="5">
        <f t="shared" si="71"/>
        <v>0.36631699446379756</v>
      </c>
      <c r="AO71" s="5">
        <v>10.718999999999999</v>
      </c>
      <c r="AP71" s="5">
        <v>8.6202000000000005</v>
      </c>
      <c r="AQ71" s="5">
        <f t="shared" si="72"/>
        <v>0.56198390436993739</v>
      </c>
      <c r="AR71" s="5">
        <f t="shared" si="73"/>
        <v>0.19741850377651463</v>
      </c>
      <c r="AS71" s="5">
        <v>12.571099999999999</v>
      </c>
      <c r="AT71" s="5">
        <v>22.393999999999998</v>
      </c>
      <c r="AU71" s="5">
        <f t="shared" si="74"/>
        <v>0.42236064494236303</v>
      </c>
      <c r="AV71" s="5">
        <f t="shared" si="75"/>
        <v>0.25757490364232583</v>
      </c>
      <c r="AW71" s="5">
        <v>12.571099999999999</v>
      </c>
      <c r="AX71" s="5">
        <v>28.713799999999999</v>
      </c>
      <c r="AY71" s="5">
        <f t="shared" si="76"/>
        <v>0.54838639318088622</v>
      </c>
      <c r="AZ71" s="5">
        <f t="shared" si="77"/>
        <v>0.40966107208281732</v>
      </c>
    </row>
    <row r="72" spans="1:52" ht="20" customHeight="1" x14ac:dyDescent="0.15">
      <c r="A72" s="25">
        <v>10.2502</v>
      </c>
      <c r="B72" s="4">
        <v>12.8931</v>
      </c>
      <c r="C72" s="5">
        <f t="shared" si="52"/>
        <v>0.45098246262418273</v>
      </c>
      <c r="D72" s="5">
        <f t="shared" si="53"/>
        <v>0.49574927039715772</v>
      </c>
      <c r="E72" s="5">
        <v>10.2502</v>
      </c>
      <c r="F72" s="5">
        <v>11.9229</v>
      </c>
      <c r="G72" s="5">
        <f t="shared" si="54"/>
        <v>0.35937620520156227</v>
      </c>
      <c r="H72" s="5">
        <f t="shared" si="55"/>
        <v>0.38974424351782844</v>
      </c>
      <c r="I72" s="5">
        <v>10.2502</v>
      </c>
      <c r="J72" s="5">
        <v>6.5377999999999998</v>
      </c>
      <c r="K72" s="5">
        <f t="shared" si="56"/>
        <v>0.34673450127020744</v>
      </c>
      <c r="L72" s="5">
        <f t="shared" si="57"/>
        <v>0.2592544125752943</v>
      </c>
      <c r="M72" s="5">
        <v>10.5634</v>
      </c>
      <c r="N72" s="5">
        <v>22.030899999999999</v>
      </c>
      <c r="O72" s="5">
        <f t="shared" si="58"/>
        <v>0.36898453628053357</v>
      </c>
      <c r="P72" s="5">
        <f t="shared" si="59"/>
        <v>0.42480014191562959</v>
      </c>
      <c r="Q72" s="5">
        <v>10.5634</v>
      </c>
      <c r="R72" s="5">
        <v>25.657900000000001</v>
      </c>
      <c r="S72" s="5">
        <f t="shared" si="60"/>
        <v>0.42073190160591384</v>
      </c>
      <c r="T72" s="5">
        <f t="shared" si="61"/>
        <v>0.41383709677419356</v>
      </c>
      <c r="U72" s="5">
        <v>10.5634</v>
      </c>
      <c r="V72" s="5">
        <v>19.2273</v>
      </c>
      <c r="W72" s="5">
        <f t="shared" si="62"/>
        <v>0.36898453628053357</v>
      </c>
      <c r="X72" s="5">
        <f t="shared" si="63"/>
        <v>0.36901773376324276</v>
      </c>
      <c r="Y72" s="5">
        <v>10.5634</v>
      </c>
      <c r="Z72" s="5">
        <v>26.474599999999999</v>
      </c>
      <c r="AA72" s="5">
        <f t="shared" si="64"/>
        <v>0.43670985505568738</v>
      </c>
      <c r="AB72" s="5">
        <f t="shared" si="65"/>
        <v>0.67883589743589745</v>
      </c>
      <c r="AC72" s="5">
        <v>11.1898</v>
      </c>
      <c r="AD72" s="5">
        <v>34.189399999999999</v>
      </c>
      <c r="AE72" s="5">
        <f t="shared" si="66"/>
        <v>0.44230556390026404</v>
      </c>
      <c r="AF72" s="5">
        <f t="shared" si="67"/>
        <v>0.49720417722825982</v>
      </c>
      <c r="AG72" s="5">
        <v>11.1898</v>
      </c>
      <c r="AH72" s="5">
        <v>33.738199999999999</v>
      </c>
      <c r="AI72" s="5">
        <f t="shared" si="68"/>
        <v>0.45394542009971567</v>
      </c>
      <c r="AJ72" s="5">
        <f t="shared" si="69"/>
        <v>0.42605730738631342</v>
      </c>
      <c r="AK72" s="5">
        <v>10.8766</v>
      </c>
      <c r="AL72" s="5">
        <v>16.4465</v>
      </c>
      <c r="AM72" s="5">
        <f t="shared" si="70"/>
        <v>0.59482753906143182</v>
      </c>
      <c r="AN72" s="5">
        <f t="shared" si="71"/>
        <v>0.32460304145737323</v>
      </c>
      <c r="AO72" s="5">
        <v>10.8766</v>
      </c>
      <c r="AP72" s="5">
        <v>6.6893000000000002</v>
      </c>
      <c r="AQ72" s="5">
        <f t="shared" si="72"/>
        <v>0.57024667732718171</v>
      </c>
      <c r="AR72" s="5">
        <f t="shared" si="73"/>
        <v>0.15319732689638746</v>
      </c>
      <c r="AS72" s="5">
        <v>12.756</v>
      </c>
      <c r="AT72" s="5">
        <v>21.612200000000001</v>
      </c>
      <c r="AU72" s="5">
        <f t="shared" si="74"/>
        <v>0.42857286847489745</v>
      </c>
      <c r="AV72" s="5">
        <f t="shared" si="75"/>
        <v>0.24858267091625769</v>
      </c>
      <c r="AW72" s="5">
        <v>12.756</v>
      </c>
      <c r="AX72" s="5">
        <v>34.158200000000001</v>
      </c>
      <c r="AY72" s="5">
        <f t="shared" si="76"/>
        <v>0.55645224613720234</v>
      </c>
      <c r="AZ72" s="5">
        <f t="shared" si="77"/>
        <v>0.48733657100137534</v>
      </c>
    </row>
    <row r="73" spans="1:52" ht="20" customHeight="1" x14ac:dyDescent="0.15">
      <c r="A73" s="25">
        <v>10.3987</v>
      </c>
      <c r="B73" s="4">
        <v>12.133800000000001</v>
      </c>
      <c r="C73" s="5">
        <f t="shared" si="52"/>
        <v>0.45751608106086605</v>
      </c>
      <c r="D73" s="5">
        <f t="shared" si="53"/>
        <v>0.46655362148319895</v>
      </c>
      <c r="E73" s="5">
        <v>10.3987</v>
      </c>
      <c r="F73" s="5">
        <v>13.852399999999999</v>
      </c>
      <c r="G73" s="5">
        <f t="shared" si="54"/>
        <v>0.36458267595066296</v>
      </c>
      <c r="H73" s="5">
        <f t="shared" si="55"/>
        <v>0.45281711319447165</v>
      </c>
      <c r="I73" s="5">
        <v>10.3987</v>
      </c>
      <c r="J73" s="5">
        <v>6.3227000000000002</v>
      </c>
      <c r="K73" s="5">
        <f t="shared" si="56"/>
        <v>0.35175782505302394</v>
      </c>
      <c r="L73" s="5">
        <f t="shared" si="57"/>
        <v>0.25072468940466419</v>
      </c>
      <c r="M73" s="5">
        <v>10.7165</v>
      </c>
      <c r="N73" s="5">
        <v>20.495699999999999</v>
      </c>
      <c r="O73" s="5">
        <f t="shared" si="58"/>
        <v>0.37433239137496815</v>
      </c>
      <c r="P73" s="5">
        <f t="shared" si="59"/>
        <v>0.39519839265123846</v>
      </c>
      <c r="Q73" s="5">
        <v>10.7165</v>
      </c>
      <c r="R73" s="5">
        <v>22.523499999999999</v>
      </c>
      <c r="S73" s="5">
        <f t="shared" si="60"/>
        <v>0.42682975401478462</v>
      </c>
      <c r="T73" s="5">
        <f t="shared" si="61"/>
        <v>0.36328225806451608</v>
      </c>
      <c r="U73" s="5">
        <v>10.7165</v>
      </c>
      <c r="V73" s="5">
        <v>20.658799999999999</v>
      </c>
      <c r="W73" s="5">
        <f t="shared" si="62"/>
        <v>0.37433239137496815</v>
      </c>
      <c r="X73" s="5">
        <f t="shared" si="63"/>
        <v>0.39649163212037464</v>
      </c>
      <c r="Y73" s="5">
        <v>10.7165</v>
      </c>
      <c r="Z73" s="5">
        <v>17.1662</v>
      </c>
      <c r="AA73" s="5">
        <f t="shared" si="64"/>
        <v>0.44303928296800971</v>
      </c>
      <c r="AB73" s="5">
        <f t="shared" si="65"/>
        <v>0.44015897435897433</v>
      </c>
      <c r="AC73" s="5">
        <v>11.352</v>
      </c>
      <c r="AD73" s="5">
        <v>37.767299999999999</v>
      </c>
      <c r="AE73" s="5">
        <f t="shared" si="66"/>
        <v>0.44871693519060196</v>
      </c>
      <c r="AF73" s="5">
        <f t="shared" si="67"/>
        <v>0.54923629319709788</v>
      </c>
      <c r="AG73" s="5">
        <v>11.352</v>
      </c>
      <c r="AH73" s="5">
        <v>28.603899999999999</v>
      </c>
      <c r="AI73" s="5">
        <f t="shared" si="68"/>
        <v>0.46052551510947221</v>
      </c>
      <c r="AJ73" s="5">
        <f t="shared" si="69"/>
        <v>0.3612196446386402</v>
      </c>
      <c r="AK73" s="5">
        <v>11.0343</v>
      </c>
      <c r="AL73" s="5">
        <v>17.805</v>
      </c>
      <c r="AM73" s="5">
        <f t="shared" si="70"/>
        <v>0.60345195320831491</v>
      </c>
      <c r="AN73" s="5">
        <f t="shared" si="71"/>
        <v>0.3514156296566765</v>
      </c>
      <c r="AO73" s="5">
        <v>11.0343</v>
      </c>
      <c r="AP73" s="5">
        <v>13.1816</v>
      </c>
      <c r="AQ73" s="5">
        <f t="shared" si="72"/>
        <v>0.57851469316066795</v>
      </c>
      <c r="AR73" s="5">
        <f t="shared" si="73"/>
        <v>0.30188298988196388</v>
      </c>
      <c r="AS73" s="5">
        <v>12.940799999999999</v>
      </c>
      <c r="AT73" s="5">
        <v>18.954599999999999</v>
      </c>
      <c r="AU73" s="5">
        <f t="shared" si="74"/>
        <v>0.43478173223267108</v>
      </c>
      <c r="AV73" s="5">
        <f t="shared" si="75"/>
        <v>0.2180150606670907</v>
      </c>
      <c r="AW73" s="5">
        <v>12.940799999999999</v>
      </c>
      <c r="AX73" s="5">
        <v>26.923999999999999</v>
      </c>
      <c r="AY73" s="5">
        <f t="shared" si="76"/>
        <v>0.56451373681501316</v>
      </c>
      <c r="AZ73" s="5">
        <f t="shared" si="77"/>
        <v>0.38412591523092637</v>
      </c>
    </row>
    <row r="74" spans="1:52" ht="20" customHeight="1" x14ac:dyDescent="0.15">
      <c r="A74" s="25">
        <v>10.5473</v>
      </c>
      <c r="B74" s="4">
        <v>11.3537</v>
      </c>
      <c r="C74" s="5">
        <f t="shared" si="52"/>
        <v>0.46405409924060437</v>
      </c>
      <c r="D74" s="5">
        <f t="shared" si="53"/>
        <v>0.4365581971215774</v>
      </c>
      <c r="E74" s="5">
        <v>10.5473</v>
      </c>
      <c r="F74" s="5">
        <v>14.504799999999999</v>
      </c>
      <c r="G74" s="5">
        <f t="shared" si="54"/>
        <v>0.36979265274067213</v>
      </c>
      <c r="H74" s="5">
        <f t="shared" si="55"/>
        <v>0.47414322886020999</v>
      </c>
      <c r="I74" s="5">
        <v>10.5473</v>
      </c>
      <c r="J74" s="5">
        <v>7.0618999999999996</v>
      </c>
      <c r="K74" s="5">
        <f t="shared" si="56"/>
        <v>0.35678453154545853</v>
      </c>
      <c r="L74" s="5">
        <f t="shared" si="57"/>
        <v>0.28003743402451453</v>
      </c>
      <c r="M74" s="5">
        <v>10.8696</v>
      </c>
      <c r="N74" s="5">
        <v>23.2422</v>
      </c>
      <c r="O74" s="5">
        <f t="shared" si="58"/>
        <v>0.37968024646940268</v>
      </c>
      <c r="P74" s="5">
        <f t="shared" si="59"/>
        <v>0.44815644655603931</v>
      </c>
      <c r="Q74" s="5">
        <v>10.8696</v>
      </c>
      <c r="R74" s="5">
        <v>20.006799999999998</v>
      </c>
      <c r="S74" s="5">
        <f t="shared" si="60"/>
        <v>0.43292760642365541</v>
      </c>
      <c r="T74" s="5">
        <f t="shared" si="61"/>
        <v>0.32269032258064512</v>
      </c>
      <c r="U74" s="5">
        <v>10.8696</v>
      </c>
      <c r="V74" s="5">
        <v>20.917899999999999</v>
      </c>
      <c r="W74" s="5">
        <f t="shared" si="62"/>
        <v>0.37968024646940268</v>
      </c>
      <c r="X74" s="5">
        <f t="shared" si="63"/>
        <v>0.40146437893443881</v>
      </c>
      <c r="Y74" s="5">
        <v>10.8696</v>
      </c>
      <c r="Z74" s="5">
        <v>14.685</v>
      </c>
      <c r="AA74" s="5">
        <f t="shared" si="64"/>
        <v>0.44936871088033203</v>
      </c>
      <c r="AB74" s="5">
        <f t="shared" si="65"/>
        <v>0.37653846153846154</v>
      </c>
      <c r="AC74" s="5">
        <v>11.514200000000001</v>
      </c>
      <c r="AD74" s="5">
        <v>36.324100000000001</v>
      </c>
      <c r="AE74" s="5">
        <f t="shared" si="66"/>
        <v>0.45512830648093983</v>
      </c>
      <c r="AF74" s="5">
        <f t="shared" si="67"/>
        <v>0.52824835340944953</v>
      </c>
      <c r="AG74" s="5">
        <v>11.514200000000001</v>
      </c>
      <c r="AH74" s="5">
        <v>27.101099999999999</v>
      </c>
      <c r="AI74" s="5">
        <f t="shared" si="68"/>
        <v>0.4671056101192288</v>
      </c>
      <c r="AJ74" s="5">
        <f t="shared" si="69"/>
        <v>0.3422417821107</v>
      </c>
      <c r="AK74" s="5">
        <v>11.1919</v>
      </c>
      <c r="AL74" s="5">
        <v>16.610600000000002</v>
      </c>
      <c r="AM74" s="5">
        <f t="shared" si="70"/>
        <v>0.61207089848129381</v>
      </c>
      <c r="AN74" s="5">
        <f t="shared" si="71"/>
        <v>0.32784186790088127</v>
      </c>
      <c r="AO74" s="5">
        <v>11.1919</v>
      </c>
      <c r="AP74" s="5">
        <v>20.102799999999998</v>
      </c>
      <c r="AQ74" s="5">
        <f t="shared" si="72"/>
        <v>0.58677746611791237</v>
      </c>
      <c r="AR74" s="5">
        <f t="shared" si="73"/>
        <v>0.46039125515864104</v>
      </c>
      <c r="AS74" s="5">
        <v>13.1257</v>
      </c>
      <c r="AT74" s="5">
        <v>23.473400000000002</v>
      </c>
      <c r="AU74" s="5">
        <f t="shared" si="74"/>
        <v>0.4409939557652055</v>
      </c>
      <c r="AV74" s="5">
        <f t="shared" si="75"/>
        <v>0.26999011981592264</v>
      </c>
      <c r="AW74" s="5">
        <v>13.1257</v>
      </c>
      <c r="AX74" s="5">
        <v>27.773900000000001</v>
      </c>
      <c r="AY74" s="5">
        <f t="shared" si="76"/>
        <v>0.57257958977132939</v>
      </c>
      <c r="AZ74" s="5">
        <f t="shared" si="77"/>
        <v>0.39625147663914079</v>
      </c>
    </row>
    <row r="75" spans="1:52" ht="20" customHeight="1" x14ac:dyDescent="0.15">
      <c r="A75" s="25">
        <v>10.6958</v>
      </c>
      <c r="B75" s="4">
        <v>14.944599999999999</v>
      </c>
      <c r="C75" s="5">
        <f t="shared" si="52"/>
        <v>0.47058771767728763</v>
      </c>
      <c r="D75" s="5">
        <f t="shared" si="53"/>
        <v>0.57463096899716615</v>
      </c>
      <c r="E75" s="5">
        <v>10.6958</v>
      </c>
      <c r="F75" s="5">
        <v>15.1875</v>
      </c>
      <c r="G75" s="5">
        <f t="shared" si="54"/>
        <v>0.37499912348977288</v>
      </c>
      <c r="H75" s="5">
        <f t="shared" si="55"/>
        <v>0.49645981249754834</v>
      </c>
      <c r="I75" s="5">
        <v>10.6958</v>
      </c>
      <c r="J75" s="5">
        <v>7.6276000000000002</v>
      </c>
      <c r="K75" s="5">
        <f t="shared" si="56"/>
        <v>0.36180785532827503</v>
      </c>
      <c r="L75" s="5">
        <f t="shared" si="57"/>
        <v>0.30247009045234102</v>
      </c>
      <c r="M75" s="5">
        <v>11.0227</v>
      </c>
      <c r="N75" s="5">
        <v>22.0181</v>
      </c>
      <c r="O75" s="5">
        <f t="shared" si="58"/>
        <v>0.38502810156383721</v>
      </c>
      <c r="P75" s="5">
        <f t="shared" si="59"/>
        <v>0.42455333212499374</v>
      </c>
      <c r="Q75" s="5">
        <v>11.0227</v>
      </c>
      <c r="R75" s="5">
        <v>21.837599999999998</v>
      </c>
      <c r="S75" s="5">
        <f t="shared" si="60"/>
        <v>0.43902545883252614</v>
      </c>
      <c r="T75" s="5">
        <f t="shared" si="61"/>
        <v>0.35221935483870964</v>
      </c>
      <c r="U75" s="5">
        <v>11.0227</v>
      </c>
      <c r="V75" s="5">
        <v>18.779499999999999</v>
      </c>
      <c r="W75" s="5">
        <f t="shared" si="62"/>
        <v>0.38502810156383721</v>
      </c>
      <c r="X75" s="5">
        <f t="shared" si="63"/>
        <v>0.36042338400122831</v>
      </c>
      <c r="Y75" s="5">
        <v>11.0227</v>
      </c>
      <c r="Z75" s="5">
        <v>9.7207000000000008</v>
      </c>
      <c r="AA75" s="5">
        <f t="shared" si="64"/>
        <v>0.45569813879265436</v>
      </c>
      <c r="AB75" s="5">
        <f t="shared" si="65"/>
        <v>0.24924871794871797</v>
      </c>
      <c r="AC75" s="5">
        <v>11.676399999999999</v>
      </c>
      <c r="AD75" s="5">
        <v>31.757400000000001</v>
      </c>
      <c r="AE75" s="5">
        <f t="shared" si="66"/>
        <v>0.46153967777127763</v>
      </c>
      <c r="AF75" s="5">
        <f t="shared" si="67"/>
        <v>0.46183647381670162</v>
      </c>
      <c r="AG75" s="5">
        <v>11.676399999999999</v>
      </c>
      <c r="AH75" s="5">
        <v>24.972300000000001</v>
      </c>
      <c r="AI75" s="5">
        <f t="shared" si="68"/>
        <v>0.47368570512898528</v>
      </c>
      <c r="AJ75" s="5">
        <f t="shared" si="69"/>
        <v>0.31535858158536123</v>
      </c>
      <c r="AK75" s="5">
        <v>11.349500000000001</v>
      </c>
      <c r="AL75" s="5">
        <v>16.011900000000001</v>
      </c>
      <c r="AM75" s="5">
        <f t="shared" si="70"/>
        <v>0.62068984375427261</v>
      </c>
      <c r="AN75" s="5">
        <f t="shared" si="71"/>
        <v>0.31602538166243971</v>
      </c>
      <c r="AO75" s="5">
        <v>11.349500000000001</v>
      </c>
      <c r="AP75" s="5">
        <v>16.025099999999998</v>
      </c>
      <c r="AQ75" s="5">
        <f t="shared" si="72"/>
        <v>0.59504023907515669</v>
      </c>
      <c r="AR75" s="5">
        <f t="shared" si="73"/>
        <v>0.36700439257430501</v>
      </c>
      <c r="AS75" s="5">
        <v>13.310600000000001</v>
      </c>
      <c r="AT75" s="5">
        <v>27.8522</v>
      </c>
      <c r="AU75" s="5">
        <f t="shared" si="74"/>
        <v>0.44720617929773993</v>
      </c>
      <c r="AV75" s="5">
        <f t="shared" si="75"/>
        <v>0.32035490449347093</v>
      </c>
      <c r="AW75" s="5">
        <v>13.310600000000001</v>
      </c>
      <c r="AX75" s="5">
        <v>28.952100000000002</v>
      </c>
      <c r="AY75" s="5">
        <f t="shared" si="76"/>
        <v>0.58064544272764551</v>
      </c>
      <c r="AZ75" s="5">
        <f t="shared" si="77"/>
        <v>0.41306090886782443</v>
      </c>
    </row>
    <row r="76" spans="1:52" ht="20" customHeight="1" x14ac:dyDescent="0.15">
      <c r="A76" s="25">
        <v>10.8444</v>
      </c>
      <c r="B76" s="4">
        <v>14.116099999999999</v>
      </c>
      <c r="C76" s="5">
        <f t="shared" si="52"/>
        <v>0.47712573585702595</v>
      </c>
      <c r="D76" s="5">
        <f t="shared" si="53"/>
        <v>0.54277452869002163</v>
      </c>
      <c r="E76" s="5">
        <v>10.8444</v>
      </c>
      <c r="F76" s="5">
        <v>14.2662</v>
      </c>
      <c r="G76" s="5">
        <f t="shared" si="54"/>
        <v>0.38020910027978205</v>
      </c>
      <c r="H76" s="5">
        <f t="shared" si="55"/>
        <v>0.46634370219275878</v>
      </c>
      <c r="I76" s="5">
        <v>10.8444</v>
      </c>
      <c r="J76" s="5">
        <v>9.4329000000000001</v>
      </c>
      <c r="K76" s="5">
        <f t="shared" si="56"/>
        <v>0.36683456182070961</v>
      </c>
      <c r="L76" s="5">
        <f t="shared" si="57"/>
        <v>0.37405869686767629</v>
      </c>
      <c r="M76" s="5">
        <v>11.175800000000001</v>
      </c>
      <c r="N76" s="5">
        <v>17.7562</v>
      </c>
      <c r="O76" s="5">
        <f t="shared" si="58"/>
        <v>0.39037595665827174</v>
      </c>
      <c r="P76" s="5">
        <f t="shared" si="59"/>
        <v>0.34237531285069162</v>
      </c>
      <c r="Q76" s="5">
        <v>11.175800000000001</v>
      </c>
      <c r="R76" s="5">
        <v>20.179099999999998</v>
      </c>
      <c r="S76" s="5">
        <f t="shared" si="60"/>
        <v>0.44512331124139692</v>
      </c>
      <c r="T76" s="5">
        <f t="shared" si="61"/>
        <v>0.32546935483870965</v>
      </c>
      <c r="U76" s="5">
        <v>11.175800000000001</v>
      </c>
      <c r="V76" s="5">
        <v>18.787800000000001</v>
      </c>
      <c r="W76" s="5">
        <f t="shared" si="62"/>
        <v>0.39037595665827174</v>
      </c>
      <c r="X76" s="5">
        <f t="shared" si="63"/>
        <v>0.36058268079226163</v>
      </c>
      <c r="Y76" s="5">
        <v>11.175800000000001</v>
      </c>
      <c r="Z76" s="5">
        <v>13.0336</v>
      </c>
      <c r="AA76" s="5">
        <f t="shared" si="64"/>
        <v>0.46202756670497674</v>
      </c>
      <c r="AB76" s="5">
        <f t="shared" si="65"/>
        <v>0.33419487179487178</v>
      </c>
      <c r="AC76" s="5">
        <v>11.8385</v>
      </c>
      <c r="AD76" s="5">
        <v>36.4375</v>
      </c>
      <c r="AE76" s="5">
        <f t="shared" si="66"/>
        <v>0.46794709630496306</v>
      </c>
      <c r="AF76" s="5">
        <f t="shared" si="67"/>
        <v>0.52989748892214306</v>
      </c>
      <c r="AG76" s="5">
        <v>11.8385</v>
      </c>
      <c r="AH76" s="5">
        <v>27.669699999999999</v>
      </c>
      <c r="AI76" s="5">
        <f t="shared" si="68"/>
        <v>0.48026174336006755</v>
      </c>
      <c r="AJ76" s="5">
        <f t="shared" si="69"/>
        <v>0.34942225365274604</v>
      </c>
      <c r="AK76" s="5">
        <v>11.507099999999999</v>
      </c>
      <c r="AL76" s="5">
        <v>16.6861</v>
      </c>
      <c r="AM76" s="5">
        <f t="shared" si="70"/>
        <v>0.6293087890272514</v>
      </c>
      <c r="AN76" s="5">
        <f t="shared" si="71"/>
        <v>0.32933200438159338</v>
      </c>
      <c r="AO76" s="5">
        <v>11.507099999999999</v>
      </c>
      <c r="AP76" s="5">
        <v>13.297499999999999</v>
      </c>
      <c r="AQ76" s="5">
        <f t="shared" si="72"/>
        <v>0.603303012032401</v>
      </c>
      <c r="AR76" s="5">
        <f t="shared" si="73"/>
        <v>0.30453731397974559</v>
      </c>
      <c r="AS76" s="5">
        <v>13.4954</v>
      </c>
      <c r="AT76" s="5">
        <v>35.458399999999997</v>
      </c>
      <c r="AU76" s="5">
        <f t="shared" si="74"/>
        <v>0.45341504305551356</v>
      </c>
      <c r="AV76" s="5">
        <f t="shared" si="75"/>
        <v>0.40784111651831051</v>
      </c>
      <c r="AW76" s="5">
        <v>13.4954</v>
      </c>
      <c r="AX76" s="5">
        <v>30.967199999999998</v>
      </c>
      <c r="AY76" s="5">
        <f t="shared" si="76"/>
        <v>0.58870693340545632</v>
      </c>
      <c r="AZ76" s="5">
        <f t="shared" si="77"/>
        <v>0.44181043092182226</v>
      </c>
    </row>
    <row r="77" spans="1:52" ht="20" customHeight="1" x14ac:dyDescent="0.15">
      <c r="A77" s="25">
        <v>10.992900000000001</v>
      </c>
      <c r="B77" s="4">
        <v>12.587</v>
      </c>
      <c r="C77" s="5">
        <f t="shared" si="52"/>
        <v>0.48365935429370926</v>
      </c>
      <c r="D77" s="5">
        <f t="shared" si="53"/>
        <v>0.48397949806400509</v>
      </c>
      <c r="E77" s="5">
        <v>10.992900000000001</v>
      </c>
      <c r="F77" s="5">
        <v>14.411899999999999</v>
      </c>
      <c r="G77" s="5">
        <f t="shared" si="54"/>
        <v>0.38541557102888274</v>
      </c>
      <c r="H77" s="5">
        <f t="shared" si="55"/>
        <v>0.47110644752154185</v>
      </c>
      <c r="I77" s="5">
        <v>10.992900000000001</v>
      </c>
      <c r="J77" s="5">
        <v>9.5968999999999998</v>
      </c>
      <c r="K77" s="5">
        <f t="shared" si="56"/>
        <v>0.37185788560352612</v>
      </c>
      <c r="L77" s="5">
        <f t="shared" si="57"/>
        <v>0.38056206553333571</v>
      </c>
      <c r="M77" s="5">
        <v>11.328900000000001</v>
      </c>
      <c r="N77" s="5">
        <v>17.157699999999998</v>
      </c>
      <c r="O77" s="5">
        <f t="shared" si="58"/>
        <v>0.39572381175270627</v>
      </c>
      <c r="P77" s="5">
        <f t="shared" si="59"/>
        <v>0.33083502693697475</v>
      </c>
      <c r="Q77" s="5">
        <v>11.328900000000001</v>
      </c>
      <c r="R77" s="5">
        <v>21.555</v>
      </c>
      <c r="S77" s="5">
        <f t="shared" si="60"/>
        <v>0.45122116365026771</v>
      </c>
      <c r="T77" s="5">
        <f t="shared" si="61"/>
        <v>0.34766129032258064</v>
      </c>
      <c r="U77" s="5">
        <v>11.328900000000001</v>
      </c>
      <c r="V77" s="5">
        <v>19.7059</v>
      </c>
      <c r="W77" s="5">
        <f t="shared" si="62"/>
        <v>0.39572381175270627</v>
      </c>
      <c r="X77" s="5">
        <f t="shared" si="63"/>
        <v>0.37820320896668203</v>
      </c>
      <c r="Y77" s="5">
        <v>11.328900000000001</v>
      </c>
      <c r="Z77" s="5">
        <v>15.2506</v>
      </c>
      <c r="AA77" s="5">
        <f t="shared" si="64"/>
        <v>0.46835699461729907</v>
      </c>
      <c r="AB77" s="5">
        <f t="shared" si="65"/>
        <v>0.39104102564102566</v>
      </c>
      <c r="AC77" s="5">
        <v>12.0007</v>
      </c>
      <c r="AD77" s="5">
        <v>35.894100000000002</v>
      </c>
      <c r="AE77" s="5">
        <f t="shared" si="66"/>
        <v>0.47435846759530098</v>
      </c>
      <c r="AF77" s="5">
        <f t="shared" si="67"/>
        <v>0.521995017691123</v>
      </c>
      <c r="AG77" s="5">
        <v>12.0007</v>
      </c>
      <c r="AH77" s="5">
        <v>29.594200000000001</v>
      </c>
      <c r="AI77" s="5">
        <f t="shared" si="68"/>
        <v>0.48684183836982409</v>
      </c>
      <c r="AJ77" s="5">
        <f t="shared" si="69"/>
        <v>0.37372548524379001</v>
      </c>
      <c r="AK77" s="5">
        <v>11.6648</v>
      </c>
      <c r="AL77" s="5">
        <v>20.3127</v>
      </c>
      <c r="AM77" s="5">
        <f t="shared" si="70"/>
        <v>0.63793320317413438</v>
      </c>
      <c r="AN77" s="5">
        <f t="shared" si="71"/>
        <v>0.40090987141405071</v>
      </c>
      <c r="AO77" s="5">
        <v>11.6648</v>
      </c>
      <c r="AP77" s="5">
        <v>12.0419</v>
      </c>
      <c r="AQ77" s="5">
        <f t="shared" si="72"/>
        <v>0.61157102786588724</v>
      </c>
      <c r="AR77" s="5">
        <f t="shared" si="73"/>
        <v>0.27578175455632253</v>
      </c>
      <c r="AS77" s="5">
        <v>13.680300000000001</v>
      </c>
      <c r="AT77" s="5">
        <v>34.173900000000003</v>
      </c>
      <c r="AU77" s="5">
        <f t="shared" si="74"/>
        <v>0.45962726658804798</v>
      </c>
      <c r="AV77" s="5">
        <f t="shared" si="75"/>
        <v>0.39306684824428328</v>
      </c>
      <c r="AW77" s="5">
        <v>13.680300000000001</v>
      </c>
      <c r="AX77" s="5">
        <v>26.476600000000001</v>
      </c>
      <c r="AY77" s="5">
        <f t="shared" si="76"/>
        <v>0.59677278636177256</v>
      </c>
      <c r="AZ77" s="5">
        <f t="shared" si="77"/>
        <v>0.37774283937019559</v>
      </c>
    </row>
    <row r="78" spans="1:52" ht="20" customHeight="1" x14ac:dyDescent="0.15">
      <c r="A78" s="25">
        <v>11.141500000000001</v>
      </c>
      <c r="B78" s="4">
        <v>10.4717</v>
      </c>
      <c r="C78" s="5">
        <f t="shared" si="52"/>
        <v>0.49019737247344758</v>
      </c>
      <c r="D78" s="5">
        <f t="shared" si="53"/>
        <v>0.40264464208126177</v>
      </c>
      <c r="E78" s="5">
        <v>11.141500000000001</v>
      </c>
      <c r="F78" s="5">
        <v>15.5176</v>
      </c>
      <c r="G78" s="5">
        <f t="shared" si="54"/>
        <v>0.39062554781889197</v>
      </c>
      <c r="H78" s="5">
        <f t="shared" si="55"/>
        <v>0.50725035630696003</v>
      </c>
      <c r="I78" s="5">
        <v>11.141500000000001</v>
      </c>
      <c r="J78" s="5">
        <v>3.6257000000000001</v>
      </c>
      <c r="K78" s="5">
        <f t="shared" si="56"/>
        <v>0.3768845920959607</v>
      </c>
      <c r="L78" s="5">
        <f t="shared" si="57"/>
        <v>0.14377599860415502</v>
      </c>
      <c r="M78" s="5">
        <v>11.481999999999999</v>
      </c>
      <c r="N78" s="5">
        <v>19.686199999999999</v>
      </c>
      <c r="O78" s="5">
        <f t="shared" si="58"/>
        <v>0.40107166684714074</v>
      </c>
      <c r="P78" s="5">
        <f t="shared" si="59"/>
        <v>0.37958960159500826</v>
      </c>
      <c r="Q78" s="5">
        <v>11.481999999999999</v>
      </c>
      <c r="R78" s="5">
        <v>25.904499999999999</v>
      </c>
      <c r="S78" s="5">
        <f t="shared" si="60"/>
        <v>0.45731901605913838</v>
      </c>
      <c r="T78" s="5">
        <f t="shared" si="61"/>
        <v>0.41781451612903225</v>
      </c>
      <c r="U78" s="5">
        <v>11.481999999999999</v>
      </c>
      <c r="V78" s="5">
        <v>18.405999999999999</v>
      </c>
      <c r="W78" s="5">
        <f t="shared" si="62"/>
        <v>0.40107166684714074</v>
      </c>
      <c r="X78" s="5">
        <f t="shared" si="63"/>
        <v>0.353255028404729</v>
      </c>
      <c r="Y78" s="5">
        <v>11.481999999999999</v>
      </c>
      <c r="Z78" s="5">
        <v>14.4613</v>
      </c>
      <c r="AA78" s="5">
        <f t="shared" si="64"/>
        <v>0.47468642252962134</v>
      </c>
      <c r="AB78" s="5">
        <f t="shared" si="65"/>
        <v>0.37080256410256407</v>
      </c>
      <c r="AC78" s="5">
        <v>12.1629</v>
      </c>
      <c r="AD78" s="5">
        <v>35.233699999999999</v>
      </c>
      <c r="AE78" s="5">
        <f t="shared" si="66"/>
        <v>0.48076983888563884</v>
      </c>
      <c r="AF78" s="5">
        <f t="shared" si="67"/>
        <v>0.51239105743906999</v>
      </c>
      <c r="AG78" s="5">
        <v>12.1629</v>
      </c>
      <c r="AH78" s="5">
        <v>27.610800000000001</v>
      </c>
      <c r="AI78" s="5">
        <f t="shared" si="68"/>
        <v>0.49342193337958068</v>
      </c>
      <c r="AJ78" s="5">
        <f t="shared" si="69"/>
        <v>0.34867844469420489</v>
      </c>
      <c r="AK78" s="5">
        <v>11.8224</v>
      </c>
      <c r="AL78" s="5">
        <v>22.737500000000001</v>
      </c>
      <c r="AM78" s="5">
        <f t="shared" si="70"/>
        <v>0.64655214844711328</v>
      </c>
      <c r="AN78" s="5">
        <f t="shared" si="71"/>
        <v>0.44876792357869599</v>
      </c>
      <c r="AO78" s="5">
        <v>11.8224</v>
      </c>
      <c r="AP78" s="5">
        <v>10.998900000000001</v>
      </c>
      <c r="AQ78" s="5">
        <f t="shared" si="72"/>
        <v>0.61983380082313155</v>
      </c>
      <c r="AR78" s="5">
        <f t="shared" si="73"/>
        <v>0.25189512786101331</v>
      </c>
      <c r="AS78" s="5">
        <v>13.8652</v>
      </c>
      <c r="AT78" s="5">
        <v>37.2333</v>
      </c>
      <c r="AU78" s="5">
        <f t="shared" si="74"/>
        <v>0.46583949012058229</v>
      </c>
      <c r="AV78" s="5">
        <f t="shared" si="75"/>
        <v>0.42825594622603425</v>
      </c>
      <c r="AW78" s="5">
        <v>13.8652</v>
      </c>
      <c r="AX78" s="5">
        <v>22.726600000000001</v>
      </c>
      <c r="AY78" s="5">
        <f t="shared" si="76"/>
        <v>0.60483863931808857</v>
      </c>
      <c r="AZ78" s="5">
        <f t="shared" si="77"/>
        <v>0.32424142122593863</v>
      </c>
    </row>
    <row r="79" spans="1:52" ht="20" customHeight="1" x14ac:dyDescent="0.15">
      <c r="A79" s="25">
        <v>11.29</v>
      </c>
      <c r="B79" s="4">
        <v>11.908300000000001</v>
      </c>
      <c r="C79" s="5">
        <f t="shared" si="52"/>
        <v>0.49673099091013079</v>
      </c>
      <c r="D79" s="5">
        <f t="shared" si="53"/>
        <v>0.45788297900973957</v>
      </c>
      <c r="E79" s="5">
        <v>11.29</v>
      </c>
      <c r="F79" s="5">
        <v>16.0747</v>
      </c>
      <c r="G79" s="5">
        <f t="shared" si="54"/>
        <v>0.39583201856799261</v>
      </c>
      <c r="H79" s="5">
        <f t="shared" si="55"/>
        <v>0.52546123772538866</v>
      </c>
      <c r="I79" s="5">
        <v>11.29</v>
      </c>
      <c r="J79" s="5">
        <v>8.6728000000000005</v>
      </c>
      <c r="K79" s="5">
        <f t="shared" si="56"/>
        <v>0.3819079158787772</v>
      </c>
      <c r="L79" s="5">
        <f t="shared" si="57"/>
        <v>0.34391716928982424</v>
      </c>
      <c r="M79" s="5">
        <v>11.635</v>
      </c>
      <c r="N79" s="5">
        <v>20.8491</v>
      </c>
      <c r="O79" s="5">
        <f t="shared" si="58"/>
        <v>0.40641602889448553</v>
      </c>
      <c r="P79" s="5">
        <f t="shared" si="59"/>
        <v>0.40201265671457603</v>
      </c>
      <c r="Q79" s="5">
        <v>11.635</v>
      </c>
      <c r="R79" s="5">
        <v>17.9102</v>
      </c>
      <c r="S79" s="5">
        <f t="shared" si="60"/>
        <v>0.46341288554677545</v>
      </c>
      <c r="T79" s="5">
        <f t="shared" si="61"/>
        <v>0.28887419354838711</v>
      </c>
      <c r="U79" s="5">
        <v>11.635</v>
      </c>
      <c r="V79" s="5">
        <v>21.063600000000001</v>
      </c>
      <c r="W79" s="5">
        <f t="shared" si="62"/>
        <v>0.40641602889448553</v>
      </c>
      <c r="X79" s="5">
        <f t="shared" si="63"/>
        <v>0.40426070935052971</v>
      </c>
      <c r="Y79" s="5">
        <v>11.635</v>
      </c>
      <c r="Z79" s="5">
        <v>15.992800000000001</v>
      </c>
      <c r="AA79" s="5">
        <f t="shared" si="64"/>
        <v>0.48101171626303296</v>
      </c>
      <c r="AB79" s="5">
        <f t="shared" si="65"/>
        <v>0.4100717948717949</v>
      </c>
      <c r="AC79" s="5">
        <v>12.324999999999999</v>
      </c>
      <c r="AD79" s="5">
        <v>38.775100000000002</v>
      </c>
      <c r="AE79" s="5">
        <f t="shared" si="66"/>
        <v>0.48717725741932422</v>
      </c>
      <c r="AF79" s="5">
        <f t="shared" si="67"/>
        <v>0.56389236700391054</v>
      </c>
      <c r="AG79" s="5">
        <v>12.324999999999999</v>
      </c>
      <c r="AH79" s="5">
        <v>23</v>
      </c>
      <c r="AI79" s="5">
        <f t="shared" si="68"/>
        <v>0.49999797161066284</v>
      </c>
      <c r="AJ79" s="5">
        <f t="shared" si="69"/>
        <v>0.2904517155593721</v>
      </c>
      <c r="AK79" s="5">
        <v>11.98</v>
      </c>
      <c r="AL79" s="5">
        <v>29.966699999999999</v>
      </c>
      <c r="AM79" s="5">
        <f t="shared" si="70"/>
        <v>0.65517109372009219</v>
      </c>
      <c r="AN79" s="5">
        <f t="shared" si="71"/>
        <v>0.59144997187490744</v>
      </c>
      <c r="AO79" s="5">
        <v>11.98</v>
      </c>
      <c r="AP79" s="5">
        <v>12.8665</v>
      </c>
      <c r="AQ79" s="5">
        <f t="shared" si="72"/>
        <v>0.62809657378037598</v>
      </c>
      <c r="AR79" s="5">
        <f t="shared" si="73"/>
        <v>0.29466661780939252</v>
      </c>
      <c r="AS79" s="5">
        <v>14.05</v>
      </c>
      <c r="AT79" s="5">
        <v>32.405999999999999</v>
      </c>
      <c r="AU79" s="5">
        <f t="shared" si="74"/>
        <v>0.47204835387835603</v>
      </c>
      <c r="AV79" s="5">
        <f t="shared" si="75"/>
        <v>0.37273253226012376</v>
      </c>
      <c r="AW79" s="5">
        <v>14.05</v>
      </c>
      <c r="AX79" s="5">
        <v>15.4693</v>
      </c>
      <c r="AY79" s="5">
        <f t="shared" si="76"/>
        <v>0.61290012999589949</v>
      </c>
      <c r="AZ79" s="5">
        <f t="shared" si="77"/>
        <v>0.22070119671972105</v>
      </c>
    </row>
    <row r="80" spans="1:52" ht="20" customHeight="1" x14ac:dyDescent="0.15">
      <c r="A80" s="25">
        <v>11.438599999999999</v>
      </c>
      <c r="B80" s="4">
        <v>12.666499999999999</v>
      </c>
      <c r="C80" s="5">
        <f t="shared" si="52"/>
        <v>0.50326900908986916</v>
      </c>
      <c r="D80" s="5">
        <f t="shared" si="53"/>
        <v>0.48703633210675462</v>
      </c>
      <c r="E80" s="5">
        <v>11.438599999999999</v>
      </c>
      <c r="F80" s="5">
        <v>16.800899999999999</v>
      </c>
      <c r="G80" s="5">
        <f t="shared" si="54"/>
        <v>0.40104199535800178</v>
      </c>
      <c r="H80" s="5">
        <f t="shared" si="55"/>
        <v>0.54919978033185579</v>
      </c>
      <c r="I80" s="5">
        <v>11.438599999999999</v>
      </c>
      <c r="J80" s="5">
        <v>8.6989999999999998</v>
      </c>
      <c r="K80" s="5">
        <f t="shared" si="56"/>
        <v>0.38693462237121173</v>
      </c>
      <c r="L80" s="5">
        <f t="shared" si="57"/>
        <v>0.34495612208885029</v>
      </c>
      <c r="M80" s="5">
        <v>11.7881</v>
      </c>
      <c r="N80" s="5">
        <v>23.311399999999999</v>
      </c>
      <c r="O80" s="5">
        <f t="shared" si="58"/>
        <v>0.41176388398892005</v>
      </c>
      <c r="P80" s="5">
        <f t="shared" si="59"/>
        <v>0.44949076198666454</v>
      </c>
      <c r="Q80" s="5">
        <v>11.7881</v>
      </c>
      <c r="R80" s="5">
        <v>16.421800000000001</v>
      </c>
      <c r="S80" s="5">
        <f t="shared" si="60"/>
        <v>0.46951073795564618</v>
      </c>
      <c r="T80" s="5">
        <f t="shared" si="61"/>
        <v>0.2648677419354839</v>
      </c>
      <c r="U80" s="5">
        <v>11.7881</v>
      </c>
      <c r="V80" s="5">
        <v>20.110700000000001</v>
      </c>
      <c r="W80" s="5">
        <f t="shared" si="62"/>
        <v>0.41176388398892005</v>
      </c>
      <c r="X80" s="5">
        <f t="shared" si="63"/>
        <v>0.3859722861968371</v>
      </c>
      <c r="Y80" s="5">
        <v>11.7881</v>
      </c>
      <c r="Z80" s="5">
        <v>10.597200000000001</v>
      </c>
      <c r="AA80" s="5">
        <f t="shared" si="64"/>
        <v>0.48734114417535529</v>
      </c>
      <c r="AB80" s="5">
        <f t="shared" si="65"/>
        <v>0.27172307692307696</v>
      </c>
      <c r="AC80" s="5">
        <v>12.4872</v>
      </c>
      <c r="AD80" s="5">
        <v>33.551000000000002</v>
      </c>
      <c r="AE80" s="5">
        <f t="shared" si="66"/>
        <v>0.49358862870966208</v>
      </c>
      <c r="AF80" s="5">
        <f t="shared" si="67"/>
        <v>0.48792015508272585</v>
      </c>
      <c r="AG80" s="5">
        <v>12.4872</v>
      </c>
      <c r="AH80" s="5">
        <v>23.0596</v>
      </c>
      <c r="AI80" s="5">
        <f t="shared" si="68"/>
        <v>0.50657806662041938</v>
      </c>
      <c r="AJ80" s="5">
        <f t="shared" si="69"/>
        <v>0.29120436435273467</v>
      </c>
      <c r="AK80" s="5">
        <v>12.137700000000001</v>
      </c>
      <c r="AL80" s="5">
        <v>25.518699999999999</v>
      </c>
      <c r="AM80" s="5">
        <f t="shared" si="70"/>
        <v>0.66379550786697517</v>
      </c>
      <c r="AN80" s="5">
        <f t="shared" si="71"/>
        <v>0.50366020940858358</v>
      </c>
      <c r="AO80" s="5">
        <v>12.137700000000001</v>
      </c>
      <c r="AP80" s="5">
        <v>18.619800000000001</v>
      </c>
      <c r="AQ80" s="5">
        <f t="shared" si="72"/>
        <v>0.63636458961386222</v>
      </c>
      <c r="AR80" s="5">
        <f t="shared" si="73"/>
        <v>0.42642781566761179</v>
      </c>
      <c r="AS80" s="5">
        <v>14.2349</v>
      </c>
      <c r="AT80" s="5">
        <v>31.8658</v>
      </c>
      <c r="AU80" s="5">
        <f t="shared" si="74"/>
        <v>0.47826057741089034</v>
      </c>
      <c r="AV80" s="5">
        <f t="shared" si="75"/>
        <v>0.36651917319307076</v>
      </c>
      <c r="AW80" s="5">
        <v>14.2349</v>
      </c>
      <c r="AX80" s="5">
        <v>13.394600000000001</v>
      </c>
      <c r="AY80" s="5">
        <f t="shared" si="76"/>
        <v>0.62096598295221561</v>
      </c>
      <c r="AZ80" s="5">
        <f t="shared" si="77"/>
        <v>0.19110135879335041</v>
      </c>
    </row>
    <row r="81" spans="1:52" ht="20" customHeight="1" x14ac:dyDescent="0.15">
      <c r="A81" s="25">
        <v>11.587199999999999</v>
      </c>
      <c r="B81" s="4">
        <v>11.4506</v>
      </c>
      <c r="C81" s="5">
        <f t="shared" si="52"/>
        <v>0.50980702726960747</v>
      </c>
      <c r="D81" s="5">
        <f t="shared" si="53"/>
        <v>0.44028407408689096</v>
      </c>
      <c r="E81" s="5">
        <v>11.587199999999999</v>
      </c>
      <c r="F81" s="5">
        <v>17.273399999999999</v>
      </c>
      <c r="G81" s="5">
        <f t="shared" si="54"/>
        <v>0.40625197214801095</v>
      </c>
      <c r="H81" s="5">
        <f t="shared" si="55"/>
        <v>0.56464519672066837</v>
      </c>
      <c r="I81" s="5">
        <v>11.587199999999999</v>
      </c>
      <c r="J81" s="5">
        <v>7.9573999999999998</v>
      </c>
      <c r="K81" s="5">
        <f t="shared" si="56"/>
        <v>0.39196132886364632</v>
      </c>
      <c r="L81" s="5">
        <f t="shared" si="57"/>
        <v>0.31554820622023416</v>
      </c>
      <c r="M81" s="5">
        <v>11.9412</v>
      </c>
      <c r="N81" s="5">
        <v>21.159700000000001</v>
      </c>
      <c r="O81" s="5">
        <f t="shared" si="58"/>
        <v>0.41711173908335458</v>
      </c>
      <c r="P81" s="5">
        <f t="shared" si="59"/>
        <v>0.40800165054047488</v>
      </c>
      <c r="Q81" s="5">
        <v>11.9412</v>
      </c>
      <c r="R81" s="5">
        <v>18.4819</v>
      </c>
      <c r="S81" s="5">
        <f t="shared" si="60"/>
        <v>0.47560859036451697</v>
      </c>
      <c r="T81" s="5">
        <f t="shared" si="61"/>
        <v>0.2980951612903226</v>
      </c>
      <c r="U81" s="5">
        <v>11.9412</v>
      </c>
      <c r="V81" s="5">
        <v>17.872900000000001</v>
      </c>
      <c r="W81" s="5">
        <f t="shared" si="62"/>
        <v>0.41711173908335458</v>
      </c>
      <c r="X81" s="5">
        <f t="shared" si="63"/>
        <v>0.34302356824811919</v>
      </c>
      <c r="Y81" s="5">
        <v>11.9412</v>
      </c>
      <c r="Z81" s="5">
        <v>15.0633</v>
      </c>
      <c r="AA81" s="5">
        <f t="shared" si="64"/>
        <v>0.49367057208767767</v>
      </c>
      <c r="AB81" s="5">
        <f t="shared" si="65"/>
        <v>0.38623846153846153</v>
      </c>
      <c r="AC81" s="5">
        <v>12.6494</v>
      </c>
      <c r="AD81" s="5">
        <v>32</v>
      </c>
      <c r="AE81" s="5">
        <f t="shared" si="66"/>
        <v>0.5</v>
      </c>
      <c r="AF81" s="5">
        <f t="shared" si="67"/>
        <v>0.46536451857313421</v>
      </c>
      <c r="AG81" s="5">
        <v>12.6494</v>
      </c>
      <c r="AH81" s="5">
        <v>26.962599999999998</v>
      </c>
      <c r="AI81" s="5">
        <f t="shared" si="68"/>
        <v>0.51315816163017602</v>
      </c>
      <c r="AJ81" s="5">
        <f t="shared" si="69"/>
        <v>0.34049275764961418</v>
      </c>
      <c r="AK81" s="5">
        <v>12.295299999999999</v>
      </c>
      <c r="AL81" s="5">
        <v>23.412600000000001</v>
      </c>
      <c r="AM81" s="5">
        <f t="shared" si="70"/>
        <v>0.67241445313995396</v>
      </c>
      <c r="AN81" s="5">
        <f t="shared" si="71"/>
        <v>0.46209230951417607</v>
      </c>
      <c r="AO81" s="5">
        <v>12.295299999999999</v>
      </c>
      <c r="AP81" s="5">
        <v>14.361000000000001</v>
      </c>
      <c r="AQ81" s="5">
        <f t="shared" si="72"/>
        <v>0.64462736257110653</v>
      </c>
      <c r="AR81" s="5">
        <f t="shared" si="73"/>
        <v>0.32889342854394638</v>
      </c>
      <c r="AS81" s="5">
        <v>14.4198</v>
      </c>
      <c r="AT81" s="5">
        <v>32.593699999999998</v>
      </c>
      <c r="AU81" s="5">
        <f t="shared" si="74"/>
        <v>0.48447280094342476</v>
      </c>
      <c r="AV81" s="5">
        <f t="shared" si="75"/>
        <v>0.37489145024769471</v>
      </c>
      <c r="AW81" s="5">
        <v>14.4198</v>
      </c>
      <c r="AX81" s="5">
        <v>15.117599999999999</v>
      </c>
      <c r="AY81" s="5">
        <f t="shared" si="76"/>
        <v>0.62903183590853173</v>
      </c>
      <c r="AZ81" s="5">
        <f t="shared" si="77"/>
        <v>0.21568347705003166</v>
      </c>
    </row>
    <row r="82" spans="1:52" ht="20" customHeight="1" x14ac:dyDescent="0.15">
      <c r="A82" s="25">
        <v>11.7357</v>
      </c>
      <c r="B82" s="4">
        <v>13.640499999999999</v>
      </c>
      <c r="C82" s="5">
        <f t="shared" si="52"/>
        <v>0.51634064570629068</v>
      </c>
      <c r="D82" s="5">
        <f t="shared" si="53"/>
        <v>0.52448735547327097</v>
      </c>
      <c r="E82" s="5">
        <v>11.7357</v>
      </c>
      <c r="F82" s="5">
        <v>12.5687</v>
      </c>
      <c r="G82" s="5">
        <f t="shared" si="54"/>
        <v>0.4114584428971117</v>
      </c>
      <c r="H82" s="5">
        <f t="shared" si="55"/>
        <v>0.41085461368480236</v>
      </c>
      <c r="I82" s="5">
        <v>11.7357</v>
      </c>
      <c r="J82" s="5">
        <v>8.4145000000000003</v>
      </c>
      <c r="K82" s="5">
        <f t="shared" si="56"/>
        <v>0.39698465264646282</v>
      </c>
      <c r="L82" s="5">
        <f t="shared" si="57"/>
        <v>0.33367436364141062</v>
      </c>
      <c r="M82" s="5">
        <v>12.0943</v>
      </c>
      <c r="N82" s="5">
        <v>28.081900000000001</v>
      </c>
      <c r="O82" s="5">
        <f t="shared" si="58"/>
        <v>0.42245959417778911</v>
      </c>
      <c r="P82" s="5">
        <f t="shared" si="59"/>
        <v>0.54147561403576427</v>
      </c>
      <c r="Q82" s="5">
        <v>12.0943</v>
      </c>
      <c r="R82" s="5">
        <v>23.728100000000001</v>
      </c>
      <c r="S82" s="5">
        <f t="shared" si="60"/>
        <v>0.48170644277338776</v>
      </c>
      <c r="T82" s="5">
        <f t="shared" si="61"/>
        <v>0.38271129032258067</v>
      </c>
      <c r="U82" s="5">
        <v>12.0943</v>
      </c>
      <c r="V82" s="5">
        <v>20.481100000000001</v>
      </c>
      <c r="W82" s="5">
        <f t="shared" si="62"/>
        <v>0.42245959417778911</v>
      </c>
      <c r="X82" s="5">
        <f t="shared" si="63"/>
        <v>0.39308114540150474</v>
      </c>
      <c r="Y82" s="5">
        <v>12.0943</v>
      </c>
      <c r="Z82" s="5">
        <v>8</v>
      </c>
      <c r="AA82" s="5">
        <f t="shared" si="64"/>
        <v>0.5</v>
      </c>
      <c r="AB82" s="5">
        <f t="shared" si="65"/>
        <v>0.20512820512820512</v>
      </c>
      <c r="AC82" s="5">
        <v>12.8116</v>
      </c>
      <c r="AD82" s="5">
        <v>31.6006</v>
      </c>
      <c r="AE82" s="5">
        <f t="shared" si="66"/>
        <v>0.50641137129033786</v>
      </c>
      <c r="AF82" s="5">
        <f t="shared" si="67"/>
        <v>0.45955618767569328</v>
      </c>
      <c r="AG82" s="5">
        <v>12.8116</v>
      </c>
      <c r="AH82" s="5">
        <v>29.715399999999999</v>
      </c>
      <c r="AI82" s="5">
        <f t="shared" si="68"/>
        <v>0.51973825663993256</v>
      </c>
      <c r="AJ82" s="5">
        <f t="shared" si="69"/>
        <v>0.37525603950143332</v>
      </c>
      <c r="AK82" s="5">
        <v>12.4529</v>
      </c>
      <c r="AL82" s="5">
        <v>24.7773</v>
      </c>
      <c r="AM82" s="5">
        <f t="shared" si="70"/>
        <v>0.68103339841293276</v>
      </c>
      <c r="AN82" s="5">
        <f t="shared" si="71"/>
        <v>0.48902726653706097</v>
      </c>
      <c r="AO82" s="5">
        <v>12.4529</v>
      </c>
      <c r="AP82" s="5">
        <v>15.801500000000001</v>
      </c>
      <c r="AQ82" s="5">
        <f t="shared" si="72"/>
        <v>0.65289013552835085</v>
      </c>
      <c r="AR82" s="5">
        <f t="shared" si="73"/>
        <v>0.3618835395262982</v>
      </c>
      <c r="AS82" s="5">
        <v>14.604699999999999</v>
      </c>
      <c r="AT82" s="5">
        <v>32.706600000000002</v>
      </c>
      <c r="AU82" s="5">
        <f t="shared" si="74"/>
        <v>0.49068502447595913</v>
      </c>
      <c r="AV82" s="5">
        <f t="shared" si="75"/>
        <v>0.37619002158917991</v>
      </c>
      <c r="AW82" s="5">
        <v>14.604699999999999</v>
      </c>
      <c r="AX82" s="5">
        <v>17.1389</v>
      </c>
      <c r="AY82" s="5">
        <f t="shared" si="76"/>
        <v>0.63709768886484786</v>
      </c>
      <c r="AZ82" s="5">
        <f t="shared" si="77"/>
        <v>0.24452145478202808</v>
      </c>
    </row>
    <row r="83" spans="1:52" ht="20" customHeight="1" x14ac:dyDescent="0.15">
      <c r="A83" s="25">
        <v>11.8843</v>
      </c>
      <c r="B83" s="4">
        <v>12.8787</v>
      </c>
      <c r="C83" s="5">
        <f t="shared" si="52"/>
        <v>0.52287866388602899</v>
      </c>
      <c r="D83" s="5">
        <f t="shared" si="53"/>
        <v>0.49519557970262196</v>
      </c>
      <c r="E83" s="5">
        <v>11.8843</v>
      </c>
      <c r="F83" s="5">
        <v>11.416700000000001</v>
      </c>
      <c r="G83" s="5">
        <f t="shared" si="54"/>
        <v>0.41666841968712087</v>
      </c>
      <c r="H83" s="5">
        <f t="shared" si="55"/>
        <v>0.37319721753684021</v>
      </c>
      <c r="I83" s="5">
        <v>11.8843</v>
      </c>
      <c r="J83" s="5">
        <v>7.4880000000000004</v>
      </c>
      <c r="K83" s="5">
        <f t="shared" si="56"/>
        <v>0.40201135913889741</v>
      </c>
      <c r="L83" s="5">
        <f t="shared" si="57"/>
        <v>0.29693429614913336</v>
      </c>
      <c r="M83" s="5">
        <v>12.247400000000001</v>
      </c>
      <c r="N83" s="5">
        <v>28.4133</v>
      </c>
      <c r="O83" s="5">
        <f t="shared" si="58"/>
        <v>0.42780744927222369</v>
      </c>
      <c r="P83" s="5">
        <f t="shared" si="59"/>
        <v>0.54786567377144635</v>
      </c>
      <c r="Q83" s="5">
        <v>12.247400000000001</v>
      </c>
      <c r="R83" s="5">
        <v>26.773299999999999</v>
      </c>
      <c r="S83" s="5">
        <f t="shared" si="60"/>
        <v>0.48780429518225854</v>
      </c>
      <c r="T83" s="5">
        <f t="shared" si="61"/>
        <v>0.4318274193548387</v>
      </c>
      <c r="U83" s="5">
        <v>12.247400000000001</v>
      </c>
      <c r="V83" s="5">
        <v>20.125</v>
      </c>
      <c r="W83" s="5">
        <f t="shared" si="62"/>
        <v>0.42780744927222369</v>
      </c>
      <c r="X83" s="5">
        <f t="shared" si="63"/>
        <v>0.38624673729464148</v>
      </c>
      <c r="Y83" s="5">
        <v>12.247400000000001</v>
      </c>
      <c r="Z83" s="5">
        <v>15.552199999999999</v>
      </c>
      <c r="AA83" s="5">
        <f t="shared" si="64"/>
        <v>0.50632942791232238</v>
      </c>
      <c r="AB83" s="5">
        <f t="shared" si="65"/>
        <v>0.39877435897435898</v>
      </c>
      <c r="AC83" s="5">
        <v>12.973699999999999</v>
      </c>
      <c r="AD83" s="5">
        <v>23.542400000000001</v>
      </c>
      <c r="AE83" s="5">
        <f t="shared" si="66"/>
        <v>0.51281878982402329</v>
      </c>
      <c r="AF83" s="5">
        <f t="shared" si="67"/>
        <v>0.34236867631425483</v>
      </c>
      <c r="AG83" s="5">
        <v>12.973699999999999</v>
      </c>
      <c r="AH83" s="5">
        <v>25.9529</v>
      </c>
      <c r="AI83" s="5">
        <f t="shared" si="68"/>
        <v>0.52631429487101478</v>
      </c>
      <c r="AJ83" s="5">
        <f t="shared" si="69"/>
        <v>0.32774192733655777</v>
      </c>
      <c r="AK83" s="5">
        <v>12.6106</v>
      </c>
      <c r="AL83" s="5">
        <v>27.072500000000002</v>
      </c>
      <c r="AM83" s="5">
        <f t="shared" si="70"/>
        <v>0.68965781255981584</v>
      </c>
      <c r="AN83" s="5">
        <f t="shared" si="71"/>
        <v>0.53432741555070906</v>
      </c>
      <c r="AO83" s="5">
        <v>12.6106</v>
      </c>
      <c r="AP83" s="5">
        <v>16.013300000000001</v>
      </c>
      <c r="AQ83" s="5">
        <f t="shared" si="72"/>
        <v>0.66115815136183709</v>
      </c>
      <c r="AR83" s="5">
        <f t="shared" si="73"/>
        <v>0.36673415077660165</v>
      </c>
      <c r="AS83" s="5">
        <v>14.7895</v>
      </c>
      <c r="AT83" s="5">
        <v>32.815199999999997</v>
      </c>
      <c r="AU83" s="5">
        <f t="shared" si="74"/>
        <v>0.49689388823373282</v>
      </c>
      <c r="AV83" s="5">
        <f t="shared" si="75"/>
        <v>0.37743913450047556</v>
      </c>
      <c r="AW83" s="5">
        <v>14.7895</v>
      </c>
      <c r="AX83" s="5">
        <v>18.546299999999999</v>
      </c>
      <c r="AY83" s="5">
        <f t="shared" si="76"/>
        <v>0.64515917954265878</v>
      </c>
      <c r="AZ83" s="5">
        <f t="shared" si="77"/>
        <v>0.26460089368768869</v>
      </c>
    </row>
    <row r="84" spans="1:52" ht="20" customHeight="1" x14ac:dyDescent="0.15">
      <c r="A84" s="25">
        <v>12.0328</v>
      </c>
      <c r="B84" s="4">
        <v>12.117599999999999</v>
      </c>
      <c r="C84" s="5">
        <f t="shared" si="52"/>
        <v>0.52941228232271231</v>
      </c>
      <c r="D84" s="5">
        <f t="shared" si="53"/>
        <v>0.46593071945184616</v>
      </c>
      <c r="E84" s="5">
        <v>12.0328</v>
      </c>
      <c r="F84" s="5">
        <v>11.832000000000001</v>
      </c>
      <c r="G84" s="5">
        <f t="shared" si="54"/>
        <v>0.42187489043622156</v>
      </c>
      <c r="H84" s="5">
        <f t="shared" si="55"/>
        <v>0.38677283960302833</v>
      </c>
      <c r="I84" s="5">
        <v>12.0328</v>
      </c>
      <c r="J84" s="5">
        <v>8.9939</v>
      </c>
      <c r="K84" s="5">
        <f t="shared" si="56"/>
        <v>0.40703468292171396</v>
      </c>
      <c r="L84" s="5">
        <f t="shared" si="57"/>
        <v>0.35665028928094156</v>
      </c>
      <c r="M84" s="5">
        <v>12.400499999999999</v>
      </c>
      <c r="N84" s="5">
        <v>30.168700000000001</v>
      </c>
      <c r="O84" s="5">
        <f t="shared" si="58"/>
        <v>0.43315530436665817</v>
      </c>
      <c r="P84" s="5">
        <f t="shared" si="59"/>
        <v>0.58171332271537046</v>
      </c>
      <c r="Q84" s="5">
        <v>12.400499999999999</v>
      </c>
      <c r="R84" s="5">
        <v>22.416399999999999</v>
      </c>
      <c r="S84" s="5">
        <f t="shared" si="60"/>
        <v>0.49390214759112921</v>
      </c>
      <c r="T84" s="5">
        <f t="shared" si="61"/>
        <v>0.36155483870967742</v>
      </c>
      <c r="U84" s="5">
        <v>12.400499999999999</v>
      </c>
      <c r="V84" s="5">
        <v>23.018599999999999</v>
      </c>
      <c r="W84" s="5">
        <f t="shared" si="62"/>
        <v>0.43315530436665817</v>
      </c>
      <c r="X84" s="5">
        <f t="shared" si="63"/>
        <v>0.44178182097343771</v>
      </c>
      <c r="Y84" s="5">
        <v>12.400499999999999</v>
      </c>
      <c r="Z84" s="5">
        <v>12.454599999999999</v>
      </c>
      <c r="AA84" s="5">
        <f t="shared" si="64"/>
        <v>0.51265885582464465</v>
      </c>
      <c r="AB84" s="5">
        <f t="shared" si="65"/>
        <v>0.31934871794871794</v>
      </c>
      <c r="AC84" s="5">
        <v>13.135899999999999</v>
      </c>
      <c r="AD84" s="5">
        <v>25.585799999999999</v>
      </c>
      <c r="AE84" s="5">
        <f t="shared" si="66"/>
        <v>0.51923016111436116</v>
      </c>
      <c r="AF84" s="5">
        <f t="shared" si="67"/>
        <v>0.37208510935339051</v>
      </c>
      <c r="AG84" s="5">
        <v>13.135899999999999</v>
      </c>
      <c r="AH84" s="5">
        <v>29.015899999999998</v>
      </c>
      <c r="AI84" s="5">
        <f t="shared" si="68"/>
        <v>0.53289438988077131</v>
      </c>
      <c r="AJ84" s="5">
        <f t="shared" si="69"/>
        <v>0.36642251884779065</v>
      </c>
      <c r="AK84" s="5">
        <v>12.7682</v>
      </c>
      <c r="AL84" s="5">
        <v>28.624300000000002</v>
      </c>
      <c r="AM84" s="5">
        <f t="shared" si="70"/>
        <v>0.69827675783279464</v>
      </c>
      <c r="AN84" s="5">
        <f t="shared" si="71"/>
        <v>0.56495514787877599</v>
      </c>
      <c r="AO84" s="5">
        <v>12.7682</v>
      </c>
      <c r="AP84" s="5">
        <v>15.073600000000001</v>
      </c>
      <c r="AQ84" s="5">
        <f t="shared" si="72"/>
        <v>0.66942092431908151</v>
      </c>
      <c r="AR84" s="5">
        <f t="shared" si="73"/>
        <v>0.34521328490356035</v>
      </c>
      <c r="AS84" s="5">
        <v>14.974399999999999</v>
      </c>
      <c r="AT84" s="5">
        <v>36.3245</v>
      </c>
      <c r="AU84" s="5">
        <f t="shared" si="74"/>
        <v>0.50310611176626718</v>
      </c>
      <c r="AV84" s="5">
        <f t="shared" si="75"/>
        <v>0.41780296451530163</v>
      </c>
      <c r="AW84" s="5">
        <v>14.974399999999999</v>
      </c>
      <c r="AX84" s="5">
        <v>17.487500000000001</v>
      </c>
      <c r="AY84" s="5">
        <f t="shared" si="76"/>
        <v>0.65322503249897479</v>
      </c>
      <c r="AZ84" s="5">
        <f t="shared" si="77"/>
        <v>0.24949494661271823</v>
      </c>
    </row>
    <row r="85" spans="1:52" ht="20" customHeight="1" x14ac:dyDescent="0.15">
      <c r="A85" s="25">
        <v>12.1814</v>
      </c>
      <c r="B85" s="4">
        <v>12.0131</v>
      </c>
      <c r="C85" s="5">
        <f t="shared" si="52"/>
        <v>0.53595030050245063</v>
      </c>
      <c r="D85" s="5">
        <f t="shared" si="53"/>
        <v>0.46191261684219426</v>
      </c>
      <c r="E85" s="5">
        <v>12.1814</v>
      </c>
      <c r="F85" s="5">
        <v>10.5113</v>
      </c>
      <c r="G85" s="5">
        <f t="shared" si="54"/>
        <v>0.42708486722623079</v>
      </c>
      <c r="H85" s="5">
        <f t="shared" si="55"/>
        <v>0.34360085775180116</v>
      </c>
      <c r="I85" s="5">
        <v>12.1814</v>
      </c>
      <c r="J85" s="5">
        <v>6.2850000000000001</v>
      </c>
      <c r="K85" s="5">
        <f t="shared" si="56"/>
        <v>0.41206138941414849</v>
      </c>
      <c r="L85" s="5">
        <f t="shared" si="57"/>
        <v>0.24922970770530223</v>
      </c>
      <c r="M85" s="5">
        <v>12.553599999999999</v>
      </c>
      <c r="N85" s="5">
        <v>24.305199999999999</v>
      </c>
      <c r="O85" s="5">
        <f t="shared" si="58"/>
        <v>0.4385031594610927</v>
      </c>
      <c r="P85" s="5">
        <f t="shared" si="59"/>
        <v>0.46865322838775358</v>
      </c>
      <c r="Q85" s="5">
        <v>12.553599999999999</v>
      </c>
      <c r="R85" s="5">
        <v>23</v>
      </c>
      <c r="S85" s="5">
        <f t="shared" si="60"/>
        <v>0.5</v>
      </c>
      <c r="T85" s="5">
        <f t="shared" si="61"/>
        <v>0.37096774193548387</v>
      </c>
      <c r="U85" s="5">
        <v>12.553599999999999</v>
      </c>
      <c r="V85" s="5">
        <v>18.9907</v>
      </c>
      <c r="W85" s="5">
        <f t="shared" si="62"/>
        <v>0.4385031594610927</v>
      </c>
      <c r="X85" s="5">
        <f t="shared" si="63"/>
        <v>0.36447681559957013</v>
      </c>
      <c r="Y85" s="5">
        <v>12.553599999999999</v>
      </c>
      <c r="Z85" s="5">
        <v>12.115399999999999</v>
      </c>
      <c r="AA85" s="5">
        <f t="shared" si="64"/>
        <v>0.51898828373696693</v>
      </c>
      <c r="AB85" s="5">
        <f t="shared" si="65"/>
        <v>0.31065128205128201</v>
      </c>
      <c r="AC85" s="5">
        <v>13.2981</v>
      </c>
      <c r="AD85" s="5">
        <v>25.817900000000002</v>
      </c>
      <c r="AE85" s="5">
        <f t="shared" si="66"/>
        <v>0.52564153240469902</v>
      </c>
      <c r="AF85" s="5">
        <f t="shared" si="67"/>
        <v>0.37546045637716635</v>
      </c>
      <c r="AG85" s="5">
        <v>13.2981</v>
      </c>
      <c r="AH85" s="5">
        <v>30.764500000000002</v>
      </c>
      <c r="AI85" s="5">
        <f t="shared" si="68"/>
        <v>0.53947448489052785</v>
      </c>
      <c r="AJ85" s="5">
        <f t="shared" si="69"/>
        <v>0.38850442623157844</v>
      </c>
      <c r="AK85" s="5">
        <v>12.925800000000001</v>
      </c>
      <c r="AL85" s="5">
        <v>24.110600000000002</v>
      </c>
      <c r="AM85" s="5">
        <f t="shared" si="70"/>
        <v>0.70689570310577354</v>
      </c>
      <c r="AN85" s="5">
        <f t="shared" si="71"/>
        <v>0.4758686706206271</v>
      </c>
      <c r="AO85" s="5">
        <v>12.925800000000001</v>
      </c>
      <c r="AP85" s="5">
        <v>16.836099999999998</v>
      </c>
      <c r="AQ85" s="5">
        <f t="shared" si="72"/>
        <v>0.67768369727632582</v>
      </c>
      <c r="AR85" s="5">
        <f t="shared" si="73"/>
        <v>0.38557779070459819</v>
      </c>
      <c r="AS85" s="5">
        <v>15.1593</v>
      </c>
      <c r="AT85" s="5">
        <v>37.025199999999998</v>
      </c>
      <c r="AU85" s="5">
        <f t="shared" si="74"/>
        <v>0.50931833529880155</v>
      </c>
      <c r="AV85" s="5">
        <f t="shared" si="75"/>
        <v>0.42586238824407618</v>
      </c>
      <c r="AW85" s="5">
        <v>15.1593</v>
      </c>
      <c r="AX85" s="5">
        <v>23.142600000000002</v>
      </c>
      <c r="AY85" s="5">
        <f t="shared" si="76"/>
        <v>0.66129088545529102</v>
      </c>
      <c r="AZ85" s="5">
        <f t="shared" si="77"/>
        <v>0.33017651187874153</v>
      </c>
    </row>
    <row r="86" spans="1:52" ht="20" customHeight="1" x14ac:dyDescent="0.15">
      <c r="A86" s="25">
        <v>12.3299</v>
      </c>
      <c r="B86" s="4">
        <v>12.5425</v>
      </c>
      <c r="C86" s="5">
        <f t="shared" si="52"/>
        <v>0.54248391893913395</v>
      </c>
      <c r="D86" s="5">
        <f t="shared" si="53"/>
        <v>0.48226844001491886</v>
      </c>
      <c r="E86" s="5">
        <v>12.3299</v>
      </c>
      <c r="F86" s="5">
        <v>16.144600000000001</v>
      </c>
      <c r="G86" s="5">
        <f t="shared" si="54"/>
        <v>0.43229133797533148</v>
      </c>
      <c r="H86" s="5">
        <f t="shared" si="55"/>
        <v>0.52774617868957496</v>
      </c>
      <c r="I86" s="5">
        <v>12.3299</v>
      </c>
      <c r="J86" s="5">
        <v>5.5796999999999999</v>
      </c>
      <c r="K86" s="5">
        <f t="shared" si="56"/>
        <v>0.41708471319696505</v>
      </c>
      <c r="L86" s="5">
        <f t="shared" si="57"/>
        <v>0.22126125697426807</v>
      </c>
      <c r="M86" s="5">
        <v>12.7067</v>
      </c>
      <c r="N86" s="5">
        <v>22.202999999999999</v>
      </c>
      <c r="O86" s="5">
        <f t="shared" si="58"/>
        <v>0.44385101455552722</v>
      </c>
      <c r="P86" s="5">
        <f t="shared" si="59"/>
        <v>0.42811857667878861</v>
      </c>
      <c r="Q86" s="5">
        <v>12.7067</v>
      </c>
      <c r="R86" s="5">
        <v>20.559200000000001</v>
      </c>
      <c r="S86" s="5">
        <f t="shared" si="60"/>
        <v>0.50609785240887073</v>
      </c>
      <c r="T86" s="5">
        <f t="shared" si="61"/>
        <v>0.33160000000000001</v>
      </c>
      <c r="U86" s="5">
        <v>12.7067</v>
      </c>
      <c r="V86" s="5">
        <v>20.587199999999999</v>
      </c>
      <c r="W86" s="5">
        <f t="shared" si="62"/>
        <v>0.44385101455552722</v>
      </c>
      <c r="X86" s="5">
        <f t="shared" si="63"/>
        <v>0.39511745739290649</v>
      </c>
      <c r="Y86" s="5">
        <v>12.7067</v>
      </c>
      <c r="Z86" s="5">
        <v>11.719799999999999</v>
      </c>
      <c r="AA86" s="5">
        <f t="shared" si="64"/>
        <v>0.52531771164928931</v>
      </c>
      <c r="AB86" s="5">
        <f t="shared" si="65"/>
        <v>0.30050769230769231</v>
      </c>
      <c r="AC86" s="5">
        <v>13.4602</v>
      </c>
      <c r="AD86" s="5">
        <v>30.490500000000001</v>
      </c>
      <c r="AE86" s="5">
        <f t="shared" si="66"/>
        <v>0.53204895093838445</v>
      </c>
      <c r="AF86" s="5">
        <f t="shared" si="67"/>
        <v>0.44341240167356716</v>
      </c>
      <c r="AG86" s="5">
        <v>13.4602</v>
      </c>
      <c r="AH86" s="5">
        <v>29.497199999999999</v>
      </c>
      <c r="AI86" s="5">
        <f t="shared" si="68"/>
        <v>0.54605052312161007</v>
      </c>
      <c r="AJ86" s="5">
        <f t="shared" si="69"/>
        <v>0.37250053670425703</v>
      </c>
      <c r="AK86" s="5">
        <v>13.083500000000001</v>
      </c>
      <c r="AL86" s="5">
        <v>25.857299999999999</v>
      </c>
      <c r="AM86" s="5">
        <f t="shared" si="70"/>
        <v>0.71552011725265652</v>
      </c>
      <c r="AN86" s="5">
        <f t="shared" si="71"/>
        <v>0.51034312612870436</v>
      </c>
      <c r="AO86" s="5">
        <v>13.083500000000001</v>
      </c>
      <c r="AP86" s="5">
        <v>19.185600000000001</v>
      </c>
      <c r="AQ86" s="5">
        <f t="shared" si="72"/>
        <v>0.68595171310981207</v>
      </c>
      <c r="AR86" s="5">
        <f t="shared" si="73"/>
        <v>0.4393856808490173</v>
      </c>
      <c r="AS86" s="5">
        <v>15.344099999999999</v>
      </c>
      <c r="AT86" s="5">
        <v>23.709</v>
      </c>
      <c r="AU86" s="5">
        <f t="shared" si="74"/>
        <v>0.51552719905657518</v>
      </c>
      <c r="AV86" s="5">
        <f t="shared" si="75"/>
        <v>0.27269998171188281</v>
      </c>
      <c r="AW86" s="5">
        <v>15.344099999999999</v>
      </c>
      <c r="AX86" s="5">
        <v>26.920100000000001</v>
      </c>
      <c r="AY86" s="5">
        <f t="shared" si="76"/>
        <v>0.66935237613310183</v>
      </c>
      <c r="AZ86" s="5">
        <f t="shared" si="77"/>
        <v>0.3840702737560564</v>
      </c>
    </row>
    <row r="87" spans="1:52" ht="20" customHeight="1" x14ac:dyDescent="0.15">
      <c r="A87" s="25">
        <v>12.4785</v>
      </c>
      <c r="B87" s="4">
        <v>17.548999999999999</v>
      </c>
      <c r="C87" s="5">
        <f t="shared" si="52"/>
        <v>0.54902193711887226</v>
      </c>
      <c r="D87" s="5">
        <f t="shared" si="53"/>
        <v>0.67477208322278737</v>
      </c>
      <c r="E87" s="5">
        <v>12.4785</v>
      </c>
      <c r="F87" s="5">
        <v>12.75</v>
      </c>
      <c r="G87" s="5">
        <f t="shared" si="54"/>
        <v>0.43750131476534065</v>
      </c>
      <c r="H87" s="5">
        <f t="shared" si="55"/>
        <v>0.41678107715843565</v>
      </c>
      <c r="I87" s="5">
        <v>12.4785</v>
      </c>
      <c r="J87" s="5">
        <v>5.8042999999999996</v>
      </c>
      <c r="K87" s="5">
        <f t="shared" si="56"/>
        <v>0.42211141968939958</v>
      </c>
      <c r="L87" s="5">
        <f t="shared" si="57"/>
        <v>0.23016769967126263</v>
      </c>
      <c r="M87" s="5">
        <v>12.8598</v>
      </c>
      <c r="N87" s="5">
        <v>20.279800000000002</v>
      </c>
      <c r="O87" s="5">
        <f t="shared" si="58"/>
        <v>0.44919886964996175</v>
      </c>
      <c r="P87" s="5">
        <f t="shared" si="59"/>
        <v>0.39103540563574735</v>
      </c>
      <c r="Q87" s="5">
        <v>12.8598</v>
      </c>
      <c r="R87" s="5">
        <v>25.914899999999999</v>
      </c>
      <c r="S87" s="5">
        <f t="shared" si="60"/>
        <v>0.51219570481774157</v>
      </c>
      <c r="T87" s="5">
        <f t="shared" si="61"/>
        <v>0.41798225806451611</v>
      </c>
      <c r="U87" s="5">
        <v>12.8598</v>
      </c>
      <c r="V87" s="5">
        <v>17.664200000000001</v>
      </c>
      <c r="W87" s="5">
        <f t="shared" si="62"/>
        <v>0.44919886964996175</v>
      </c>
      <c r="X87" s="5">
        <f t="shared" si="63"/>
        <v>0.33901811761093198</v>
      </c>
      <c r="Y87" s="5">
        <v>12.8598</v>
      </c>
      <c r="Z87" s="5">
        <v>14.7456</v>
      </c>
      <c r="AA87" s="5">
        <f t="shared" si="64"/>
        <v>0.53164713956161169</v>
      </c>
      <c r="AB87" s="5">
        <f t="shared" si="65"/>
        <v>0.37809230769230767</v>
      </c>
      <c r="AC87" s="5">
        <v>13.622400000000001</v>
      </c>
      <c r="AD87" s="5">
        <v>29.082799999999999</v>
      </c>
      <c r="AE87" s="5">
        <f t="shared" si="66"/>
        <v>0.53846032222872231</v>
      </c>
      <c r="AF87" s="5">
        <f t="shared" si="67"/>
        <v>0.42294072564871082</v>
      </c>
      <c r="AG87" s="5">
        <v>13.622400000000001</v>
      </c>
      <c r="AH87" s="5">
        <v>28.9391</v>
      </c>
      <c r="AI87" s="5">
        <f t="shared" si="68"/>
        <v>0.55263061813136671</v>
      </c>
      <c r="AJ87" s="5">
        <f t="shared" si="69"/>
        <v>0.36545266268453158</v>
      </c>
      <c r="AK87" s="5">
        <v>13.241099999999999</v>
      </c>
      <c r="AL87" s="5">
        <v>31.6052</v>
      </c>
      <c r="AM87" s="5">
        <f t="shared" si="70"/>
        <v>0.72413906252563531</v>
      </c>
      <c r="AN87" s="5">
        <f t="shared" si="71"/>
        <v>0.62378889404241467</v>
      </c>
      <c r="AO87" s="5">
        <v>13.241099999999999</v>
      </c>
      <c r="AP87" s="5">
        <v>21.645900000000001</v>
      </c>
      <c r="AQ87" s="5">
        <f t="shared" si="72"/>
        <v>0.69421448606705638</v>
      </c>
      <c r="AR87" s="5">
        <f t="shared" si="73"/>
        <v>0.49573109567017676</v>
      </c>
      <c r="AS87" s="5">
        <v>15.529</v>
      </c>
      <c r="AT87" s="5">
        <v>32.982999999999997</v>
      </c>
      <c r="AU87" s="5">
        <f t="shared" si="74"/>
        <v>0.52173942258910966</v>
      </c>
      <c r="AV87" s="5">
        <f t="shared" si="75"/>
        <v>0.37936916347391408</v>
      </c>
      <c r="AW87" s="5">
        <v>15.529</v>
      </c>
      <c r="AX87" s="5">
        <v>34.133200000000002</v>
      </c>
      <c r="AY87" s="5">
        <f t="shared" si="76"/>
        <v>0.67741822908941796</v>
      </c>
      <c r="AZ87" s="5">
        <f t="shared" si="77"/>
        <v>0.48697989488041366</v>
      </c>
    </row>
    <row r="88" spans="1:52" ht="20" customHeight="1" x14ac:dyDescent="0.15">
      <c r="A88" s="25">
        <v>12.627000000000001</v>
      </c>
      <c r="B88" s="4">
        <v>13.4938</v>
      </c>
      <c r="C88" s="5">
        <f t="shared" si="52"/>
        <v>0.55555555555555558</v>
      </c>
      <c r="D88" s="5">
        <f t="shared" si="53"/>
        <v>0.51884663152268784</v>
      </c>
      <c r="E88" s="5">
        <v>12.627000000000001</v>
      </c>
      <c r="F88" s="5">
        <v>13.025600000000001</v>
      </c>
      <c r="G88" s="5">
        <f t="shared" si="54"/>
        <v>0.4427077855144414</v>
      </c>
      <c r="H88" s="5">
        <f t="shared" si="55"/>
        <v>0.42579008616744468</v>
      </c>
      <c r="I88" s="5">
        <v>12.627000000000001</v>
      </c>
      <c r="J88" s="5">
        <v>6.5754000000000001</v>
      </c>
      <c r="K88" s="5">
        <f t="shared" si="56"/>
        <v>0.42713474347221614</v>
      </c>
      <c r="L88" s="5">
        <f t="shared" si="57"/>
        <v>0.26074542880595775</v>
      </c>
      <c r="M88" s="5">
        <v>13.0129</v>
      </c>
      <c r="N88" s="5">
        <v>21.049600000000002</v>
      </c>
      <c r="O88" s="5">
        <f t="shared" si="58"/>
        <v>0.45454672474439628</v>
      </c>
      <c r="P88" s="5">
        <f t="shared" si="59"/>
        <v>0.40587870070070842</v>
      </c>
      <c r="Q88" s="5">
        <v>13.0129</v>
      </c>
      <c r="R88" s="5">
        <v>23.667200000000001</v>
      </c>
      <c r="S88" s="5">
        <f t="shared" si="60"/>
        <v>0.5182935572266123</v>
      </c>
      <c r="T88" s="5">
        <f t="shared" si="61"/>
        <v>0.38172903225806454</v>
      </c>
      <c r="U88" s="5">
        <v>13.0129</v>
      </c>
      <c r="V88" s="5">
        <v>18.305800000000001</v>
      </c>
      <c r="W88" s="5">
        <f t="shared" si="62"/>
        <v>0.45454672474439628</v>
      </c>
      <c r="X88" s="5">
        <f t="shared" si="63"/>
        <v>0.35133195148165214</v>
      </c>
      <c r="Y88" s="5">
        <v>13.0129</v>
      </c>
      <c r="Z88" s="5">
        <v>16.146100000000001</v>
      </c>
      <c r="AA88" s="5">
        <f t="shared" si="64"/>
        <v>0.53797656747393396</v>
      </c>
      <c r="AB88" s="5">
        <f t="shared" si="65"/>
        <v>0.41400256410256414</v>
      </c>
      <c r="AC88" s="5">
        <v>13.784599999999999</v>
      </c>
      <c r="AD88" s="5">
        <v>26.129200000000001</v>
      </c>
      <c r="AE88" s="5">
        <f t="shared" si="66"/>
        <v>0.54487169351906017</v>
      </c>
      <c r="AF88" s="5">
        <f t="shared" si="67"/>
        <v>0.37998758058441057</v>
      </c>
      <c r="AG88" s="5">
        <v>13.784599999999999</v>
      </c>
      <c r="AH88" s="5">
        <v>26.8476</v>
      </c>
      <c r="AI88" s="5">
        <f t="shared" si="68"/>
        <v>0.55921071314112314</v>
      </c>
      <c r="AJ88" s="5">
        <f t="shared" si="69"/>
        <v>0.33904049907181738</v>
      </c>
      <c r="AK88" s="5">
        <v>13.3987</v>
      </c>
      <c r="AL88" s="5">
        <v>33.6828</v>
      </c>
      <c r="AM88" s="5">
        <f t="shared" si="70"/>
        <v>0.73275800779861422</v>
      </c>
      <c r="AN88" s="5">
        <f t="shared" si="71"/>
        <v>0.6647942920864871</v>
      </c>
      <c r="AO88" s="5">
        <v>13.3987</v>
      </c>
      <c r="AP88" s="5">
        <v>20.979199999999999</v>
      </c>
      <c r="AQ88" s="5">
        <f t="shared" si="72"/>
        <v>0.7024772590243008</v>
      </c>
      <c r="AR88" s="5">
        <f t="shared" si="73"/>
        <v>0.48046243409993444</v>
      </c>
      <c r="AS88" s="5">
        <v>15.713900000000001</v>
      </c>
      <c r="AT88" s="5">
        <v>34.894399999999997</v>
      </c>
      <c r="AU88" s="5">
        <f t="shared" si="74"/>
        <v>0.52795164612164402</v>
      </c>
      <c r="AV88" s="5">
        <f t="shared" si="75"/>
        <v>0.40135401079113936</v>
      </c>
      <c r="AW88" s="5">
        <v>15.713900000000001</v>
      </c>
      <c r="AX88" s="5">
        <v>24.980499999999999</v>
      </c>
      <c r="AY88" s="5">
        <f t="shared" si="76"/>
        <v>0.68548408204573419</v>
      </c>
      <c r="AZ88" s="5">
        <f t="shared" si="77"/>
        <v>0.35639791358736284</v>
      </c>
    </row>
    <row r="89" spans="1:52" ht="20" customHeight="1" x14ac:dyDescent="0.15">
      <c r="A89" s="25">
        <v>12.775600000000001</v>
      </c>
      <c r="B89" s="4">
        <v>13.0374</v>
      </c>
      <c r="C89" s="5">
        <f t="shared" si="52"/>
        <v>0.56209357373529389</v>
      </c>
      <c r="D89" s="5">
        <f t="shared" si="53"/>
        <v>0.50129771256531819</v>
      </c>
      <c r="E89" s="5">
        <v>12.775600000000001</v>
      </c>
      <c r="F89" s="5">
        <v>13.8576</v>
      </c>
      <c r="G89" s="5">
        <f t="shared" si="54"/>
        <v>0.44791776230445057</v>
      </c>
      <c r="H89" s="5">
        <f t="shared" si="55"/>
        <v>0.45298709449652846</v>
      </c>
      <c r="I89" s="5">
        <v>12.775600000000001</v>
      </c>
      <c r="J89" s="5">
        <v>5.3992000000000004</v>
      </c>
      <c r="K89" s="5">
        <f t="shared" si="56"/>
        <v>0.43216144996465067</v>
      </c>
      <c r="L89" s="5">
        <f t="shared" si="57"/>
        <v>0.21410358597334414</v>
      </c>
      <c r="M89" s="5">
        <v>13.166</v>
      </c>
      <c r="N89" s="5">
        <v>19.131799999999998</v>
      </c>
      <c r="O89" s="5">
        <f t="shared" si="58"/>
        <v>0.45989457983883081</v>
      </c>
      <c r="P89" s="5">
        <f t="shared" si="59"/>
        <v>0.36889965253809159</v>
      </c>
      <c r="Q89" s="5">
        <v>13.166</v>
      </c>
      <c r="R89" s="5">
        <v>22.038699999999999</v>
      </c>
      <c r="S89" s="5">
        <f t="shared" si="60"/>
        <v>0.52439140963548314</v>
      </c>
      <c r="T89" s="5">
        <f t="shared" si="61"/>
        <v>0.35546290322580643</v>
      </c>
      <c r="U89" s="5">
        <v>13.166</v>
      </c>
      <c r="V89" s="5">
        <v>21.934200000000001</v>
      </c>
      <c r="W89" s="5">
        <f t="shared" si="62"/>
        <v>0.45989457983883081</v>
      </c>
      <c r="X89" s="5">
        <f t="shared" si="63"/>
        <v>0.42096959926301247</v>
      </c>
      <c r="Y89" s="5">
        <v>13.166</v>
      </c>
      <c r="Z89" s="5">
        <v>22.675899999999999</v>
      </c>
      <c r="AA89" s="5">
        <f t="shared" si="64"/>
        <v>0.54430599538625635</v>
      </c>
      <c r="AB89" s="5">
        <f t="shared" si="65"/>
        <v>0.58143333333333325</v>
      </c>
      <c r="AC89" s="5">
        <v>13.9468</v>
      </c>
      <c r="AD89" s="5">
        <v>27.605499999999999</v>
      </c>
      <c r="AE89" s="5">
        <f t="shared" si="66"/>
        <v>0.55128306480939804</v>
      </c>
      <c r="AF89" s="5">
        <f t="shared" si="67"/>
        <v>0.40145688179595801</v>
      </c>
      <c r="AG89" s="5">
        <v>13.9468</v>
      </c>
      <c r="AH89" s="5">
        <v>27.156500000000001</v>
      </c>
      <c r="AI89" s="5">
        <f t="shared" si="68"/>
        <v>0.56579080815087979</v>
      </c>
      <c r="AJ89" s="5">
        <f t="shared" si="69"/>
        <v>0.34294139189513434</v>
      </c>
      <c r="AK89" s="5">
        <v>13.5564</v>
      </c>
      <c r="AL89" s="5">
        <v>28.452999999999999</v>
      </c>
      <c r="AM89" s="5">
        <f t="shared" si="70"/>
        <v>0.74138242194549719</v>
      </c>
      <c r="AN89" s="5">
        <f t="shared" si="71"/>
        <v>0.56157421570465693</v>
      </c>
      <c r="AO89" s="5">
        <v>13.5564</v>
      </c>
      <c r="AP89" s="5">
        <v>18.036000000000001</v>
      </c>
      <c r="AQ89" s="5">
        <f t="shared" si="72"/>
        <v>0.71074527485778705</v>
      </c>
      <c r="AR89" s="5">
        <f t="shared" si="73"/>
        <v>0.41305771723547224</v>
      </c>
      <c r="AS89" s="5">
        <v>15.8987</v>
      </c>
      <c r="AT89" s="5">
        <v>38.433399999999999</v>
      </c>
      <c r="AU89" s="5">
        <f t="shared" si="74"/>
        <v>0.53416050987941766</v>
      </c>
      <c r="AV89" s="5">
        <f t="shared" si="75"/>
        <v>0.44205944903308769</v>
      </c>
      <c r="AW89" s="5">
        <v>15.8987</v>
      </c>
      <c r="AX89" s="5">
        <v>34.743000000000002</v>
      </c>
      <c r="AY89" s="5">
        <f t="shared" si="76"/>
        <v>0.693545572723545</v>
      </c>
      <c r="AZ89" s="5">
        <f t="shared" si="77"/>
        <v>0.49567993882291178</v>
      </c>
    </row>
    <row r="90" spans="1:52" ht="20" customHeight="1" x14ac:dyDescent="0.15">
      <c r="A90" s="25">
        <v>12.924099999999999</v>
      </c>
      <c r="B90" s="4">
        <v>14.548999999999999</v>
      </c>
      <c r="C90" s="5">
        <f t="shared" si="52"/>
        <v>0.5686271921719771</v>
      </c>
      <c r="D90" s="5">
        <f t="shared" si="53"/>
        <v>0.55941985519450299</v>
      </c>
      <c r="E90" s="5">
        <v>12.924099999999999</v>
      </c>
      <c r="F90" s="5">
        <v>13.3027</v>
      </c>
      <c r="G90" s="5">
        <f t="shared" si="54"/>
        <v>0.45312423305355121</v>
      </c>
      <c r="H90" s="5">
        <f t="shared" si="55"/>
        <v>0.43484812824435465</v>
      </c>
      <c r="I90" s="5">
        <v>12.924099999999999</v>
      </c>
      <c r="J90" s="5">
        <v>9.9091000000000005</v>
      </c>
      <c r="K90" s="5">
        <f t="shared" si="56"/>
        <v>0.43718477374746717</v>
      </c>
      <c r="L90" s="5">
        <f t="shared" si="57"/>
        <v>0.39294225881028011</v>
      </c>
      <c r="M90" s="5">
        <v>13.319100000000001</v>
      </c>
      <c r="N90" s="5">
        <v>22.495100000000001</v>
      </c>
      <c r="O90" s="5">
        <f t="shared" si="58"/>
        <v>0.46524243493326539</v>
      </c>
      <c r="P90" s="5">
        <f t="shared" si="59"/>
        <v>0.43375085322915902</v>
      </c>
      <c r="Q90" s="5">
        <v>13.319100000000001</v>
      </c>
      <c r="R90" s="5">
        <v>21.458400000000001</v>
      </c>
      <c r="S90" s="5">
        <f t="shared" si="60"/>
        <v>0.53048926204435387</v>
      </c>
      <c r="T90" s="5">
        <f t="shared" si="61"/>
        <v>0.34610322580645164</v>
      </c>
      <c r="U90" s="5">
        <v>13.319100000000001</v>
      </c>
      <c r="V90" s="5">
        <v>13.4732</v>
      </c>
      <c r="W90" s="5">
        <f t="shared" si="62"/>
        <v>0.46524243493326539</v>
      </c>
      <c r="X90" s="5">
        <f t="shared" si="63"/>
        <v>0.25858283433133733</v>
      </c>
      <c r="Y90" s="5">
        <v>13.319100000000001</v>
      </c>
      <c r="Z90" s="5">
        <v>20.731000000000002</v>
      </c>
      <c r="AA90" s="5">
        <f t="shared" si="64"/>
        <v>0.55063542329857862</v>
      </c>
      <c r="AB90" s="5">
        <f t="shared" si="65"/>
        <v>0.53156410256410258</v>
      </c>
      <c r="AC90" s="5">
        <v>14.1089</v>
      </c>
      <c r="AD90" s="5">
        <v>24.2959</v>
      </c>
      <c r="AE90" s="5">
        <f t="shared" si="66"/>
        <v>0.55769048334308347</v>
      </c>
      <c r="AF90" s="5">
        <f t="shared" si="67"/>
        <v>0.35332655646253158</v>
      </c>
      <c r="AG90" s="5">
        <v>14.1089</v>
      </c>
      <c r="AH90" s="5">
        <v>23.334499999999998</v>
      </c>
      <c r="AI90" s="5">
        <f t="shared" si="68"/>
        <v>0.572366846381962</v>
      </c>
      <c r="AJ90" s="5">
        <f t="shared" si="69"/>
        <v>0.29467589377044212</v>
      </c>
      <c r="AK90" s="5">
        <v>13.714</v>
      </c>
      <c r="AL90" s="5">
        <v>25.75</v>
      </c>
      <c r="AM90" s="5">
        <f t="shared" si="70"/>
        <v>0.7500013672184761</v>
      </c>
      <c r="AN90" s="5">
        <f t="shared" si="71"/>
        <v>0.5082253560044605</v>
      </c>
      <c r="AO90" s="5">
        <v>13.714</v>
      </c>
      <c r="AP90" s="5">
        <v>17.406600000000001</v>
      </c>
      <c r="AQ90" s="5">
        <f t="shared" si="72"/>
        <v>0.71900804781503136</v>
      </c>
      <c r="AR90" s="5">
        <f t="shared" si="73"/>
        <v>0.39864329456813991</v>
      </c>
      <c r="AS90" s="5">
        <v>16.083600000000001</v>
      </c>
      <c r="AT90" s="5">
        <v>34.863399999999999</v>
      </c>
      <c r="AU90" s="5">
        <f t="shared" si="74"/>
        <v>0.54037273341195213</v>
      </c>
      <c r="AV90" s="5">
        <f t="shared" si="75"/>
        <v>0.40099745001535514</v>
      </c>
      <c r="AW90" s="5">
        <v>16.083600000000001</v>
      </c>
      <c r="AX90" s="5">
        <v>32.190399999999997</v>
      </c>
      <c r="AY90" s="5">
        <f t="shared" si="76"/>
        <v>0.70161142567986112</v>
      </c>
      <c r="AZ90" s="5">
        <f t="shared" si="77"/>
        <v>0.45926188016823694</v>
      </c>
    </row>
    <row r="91" spans="1:52" ht="20" customHeight="1" x14ac:dyDescent="0.15">
      <c r="A91" s="25">
        <v>13.072699999999999</v>
      </c>
      <c r="B91" s="4">
        <v>14.190099999999999</v>
      </c>
      <c r="C91" s="5">
        <f t="shared" si="52"/>
        <v>0.57516521035171542</v>
      </c>
      <c r="D91" s="5">
        <f t="shared" si="53"/>
        <v>0.54561988364805258</v>
      </c>
      <c r="E91" s="5">
        <v>13.072699999999999</v>
      </c>
      <c r="F91" s="5">
        <v>11.9931</v>
      </c>
      <c r="G91" s="5">
        <f t="shared" si="54"/>
        <v>0.45833420984356038</v>
      </c>
      <c r="H91" s="5">
        <f t="shared" si="55"/>
        <v>0.39203899109559487</v>
      </c>
      <c r="I91" s="5">
        <v>13.072699999999999</v>
      </c>
      <c r="J91" s="5">
        <v>3.4615</v>
      </c>
      <c r="K91" s="5">
        <f t="shared" si="56"/>
        <v>0.44221148023990176</v>
      </c>
      <c r="L91" s="5">
        <f t="shared" si="57"/>
        <v>0.13726469900109844</v>
      </c>
      <c r="M91" s="5">
        <v>13.472200000000001</v>
      </c>
      <c r="N91" s="5">
        <v>24.574400000000001</v>
      </c>
      <c r="O91" s="5">
        <f t="shared" si="58"/>
        <v>0.47059029002769992</v>
      </c>
      <c r="P91" s="5">
        <f t="shared" si="59"/>
        <v>0.47384394679706449</v>
      </c>
      <c r="Q91" s="5">
        <v>13.472200000000001</v>
      </c>
      <c r="R91" s="5">
        <v>16.325399999999998</v>
      </c>
      <c r="S91" s="5">
        <f t="shared" si="60"/>
        <v>0.5365871144532246</v>
      </c>
      <c r="T91" s="5">
        <f t="shared" si="61"/>
        <v>0.26331290322580642</v>
      </c>
      <c r="U91" s="5">
        <v>13.472200000000001</v>
      </c>
      <c r="V91" s="5">
        <v>15.6851</v>
      </c>
      <c r="W91" s="5">
        <f t="shared" si="62"/>
        <v>0.47059029002769992</v>
      </c>
      <c r="X91" s="5">
        <f t="shared" si="63"/>
        <v>0.30103446952249346</v>
      </c>
      <c r="Y91" s="5">
        <v>13.472200000000001</v>
      </c>
      <c r="Z91" s="5">
        <v>18.814800000000002</v>
      </c>
      <c r="AA91" s="5">
        <f t="shared" si="64"/>
        <v>0.556964851210901</v>
      </c>
      <c r="AB91" s="5">
        <f t="shared" si="65"/>
        <v>0.48243076923076927</v>
      </c>
      <c r="AC91" s="5">
        <v>14.271100000000001</v>
      </c>
      <c r="AD91" s="5">
        <v>31.360299999999999</v>
      </c>
      <c r="AE91" s="5">
        <f t="shared" si="66"/>
        <v>0.56410185463342133</v>
      </c>
      <c r="AF91" s="5">
        <f t="shared" si="67"/>
        <v>0.45606159099403315</v>
      </c>
      <c r="AG91" s="5">
        <v>14.271100000000001</v>
      </c>
      <c r="AH91" s="5">
        <v>24.506900000000002</v>
      </c>
      <c r="AI91" s="5">
        <f t="shared" si="68"/>
        <v>0.57894694139171854</v>
      </c>
      <c r="AJ91" s="5">
        <f t="shared" si="69"/>
        <v>0.30948135426269469</v>
      </c>
      <c r="AK91" s="5">
        <v>13.871600000000001</v>
      </c>
      <c r="AL91" s="5">
        <v>30.079699999999999</v>
      </c>
      <c r="AM91" s="5">
        <f t="shared" si="70"/>
        <v>0.75862031249145501</v>
      </c>
      <c r="AN91" s="5">
        <f t="shared" si="71"/>
        <v>0.59368024236921835</v>
      </c>
      <c r="AO91" s="5">
        <v>13.871600000000001</v>
      </c>
      <c r="AP91" s="5">
        <v>16.719000000000001</v>
      </c>
      <c r="AQ91" s="5">
        <f t="shared" si="72"/>
        <v>0.72727082077227578</v>
      </c>
      <c r="AR91" s="5">
        <f t="shared" si="73"/>
        <v>0.38289598439010092</v>
      </c>
      <c r="AS91" s="5">
        <v>16.2685</v>
      </c>
      <c r="AT91" s="5">
        <v>29.0549</v>
      </c>
      <c r="AU91" s="5">
        <f t="shared" si="74"/>
        <v>0.54658495694448639</v>
      </c>
      <c r="AV91" s="5">
        <f t="shared" si="75"/>
        <v>0.33418831239784824</v>
      </c>
      <c r="AW91" s="5">
        <v>16.2685</v>
      </c>
      <c r="AX91" s="5">
        <v>24.4329</v>
      </c>
      <c r="AY91" s="5">
        <f t="shared" si="76"/>
        <v>0.70967727863617724</v>
      </c>
      <c r="AZ91" s="5">
        <f t="shared" si="77"/>
        <v>0.34858527983381749</v>
      </c>
    </row>
    <row r="92" spans="1:52" ht="20" customHeight="1" x14ac:dyDescent="0.15">
      <c r="A92" s="25">
        <v>13.2212</v>
      </c>
      <c r="B92" s="4">
        <v>12.031000000000001</v>
      </c>
      <c r="C92" s="5">
        <f t="shared" si="52"/>
        <v>0.58169882878839874</v>
      </c>
      <c r="D92" s="5">
        <f t="shared" si="53"/>
        <v>0.46260088513609643</v>
      </c>
      <c r="E92" s="5">
        <v>13.2212</v>
      </c>
      <c r="F92" s="5">
        <v>12.3324</v>
      </c>
      <c r="G92" s="5">
        <f t="shared" si="54"/>
        <v>0.46354068059266113</v>
      </c>
      <c r="H92" s="5">
        <f t="shared" si="55"/>
        <v>0.40313027105479937</v>
      </c>
      <c r="I92" s="5">
        <v>13.2212</v>
      </c>
      <c r="J92" s="5">
        <v>6.9092000000000002</v>
      </c>
      <c r="K92" s="5">
        <f t="shared" si="56"/>
        <v>0.44723480402271826</v>
      </c>
      <c r="L92" s="5">
        <f t="shared" si="57"/>
        <v>0.27398216332179381</v>
      </c>
      <c r="M92" s="5">
        <v>13.625299999999999</v>
      </c>
      <c r="N92" s="5">
        <v>22.7607</v>
      </c>
      <c r="O92" s="5">
        <f t="shared" si="58"/>
        <v>0.47593814512213439</v>
      </c>
      <c r="P92" s="5">
        <f t="shared" si="59"/>
        <v>0.43887215638485355</v>
      </c>
      <c r="Q92" s="5">
        <v>13.625299999999999</v>
      </c>
      <c r="R92" s="5">
        <v>24.5214</v>
      </c>
      <c r="S92" s="5">
        <f t="shared" si="60"/>
        <v>0.54268496686209533</v>
      </c>
      <c r="T92" s="5">
        <f t="shared" si="61"/>
        <v>0.39550645161290321</v>
      </c>
      <c r="U92" s="5">
        <v>13.625299999999999</v>
      </c>
      <c r="V92" s="5">
        <v>20.7379</v>
      </c>
      <c r="W92" s="5">
        <f t="shared" si="62"/>
        <v>0.47593814512213439</v>
      </c>
      <c r="X92" s="5">
        <f t="shared" si="63"/>
        <v>0.39800974973130659</v>
      </c>
      <c r="Y92" s="5">
        <v>13.625299999999999</v>
      </c>
      <c r="Z92" s="5">
        <v>20.4527</v>
      </c>
      <c r="AA92" s="5">
        <f t="shared" si="64"/>
        <v>0.56329427912322327</v>
      </c>
      <c r="AB92" s="5">
        <f t="shared" si="65"/>
        <v>0.52442820512820509</v>
      </c>
      <c r="AC92" s="5">
        <v>14.433299999999999</v>
      </c>
      <c r="AD92" s="5">
        <v>35.051299999999998</v>
      </c>
      <c r="AE92" s="5">
        <f t="shared" si="66"/>
        <v>0.57051322592375919</v>
      </c>
      <c r="AF92" s="5">
        <f t="shared" si="67"/>
        <v>0.50973847968320307</v>
      </c>
      <c r="AG92" s="5">
        <v>14.433299999999999</v>
      </c>
      <c r="AH92" s="5">
        <v>26.4404</v>
      </c>
      <c r="AI92" s="5">
        <f t="shared" si="68"/>
        <v>0.58552703640147508</v>
      </c>
      <c r="AJ92" s="5">
        <f t="shared" si="69"/>
        <v>0.33389824087287057</v>
      </c>
      <c r="AK92" s="5">
        <v>14.029299999999999</v>
      </c>
      <c r="AL92" s="5">
        <v>30.111799999999999</v>
      </c>
      <c r="AM92" s="5">
        <f t="shared" si="70"/>
        <v>0.76724472663833787</v>
      </c>
      <c r="AN92" s="5">
        <f t="shared" si="71"/>
        <v>0.59431379708485876</v>
      </c>
      <c r="AO92" s="5">
        <v>14.029299999999999</v>
      </c>
      <c r="AP92" s="5">
        <v>15.519399999999999</v>
      </c>
      <c r="AQ92" s="5">
        <f t="shared" si="72"/>
        <v>0.73553883660576191</v>
      </c>
      <c r="AR92" s="5">
        <f t="shared" si="73"/>
        <v>0.35542292841340578</v>
      </c>
      <c r="AS92" s="5">
        <v>16.453299999999999</v>
      </c>
      <c r="AT92" s="5">
        <v>34.273299999999999</v>
      </c>
      <c r="AU92" s="5">
        <f t="shared" si="74"/>
        <v>0.55279382070226013</v>
      </c>
      <c r="AV92" s="5">
        <f t="shared" si="75"/>
        <v>0.39421014311889463</v>
      </c>
      <c r="AW92" s="5">
        <v>16.453299999999999</v>
      </c>
      <c r="AX92" s="5">
        <v>24.3962</v>
      </c>
      <c r="AY92" s="5">
        <f t="shared" si="76"/>
        <v>0.71773876931398806</v>
      </c>
      <c r="AZ92" s="5">
        <f t="shared" si="77"/>
        <v>0.34806167928824566</v>
      </c>
    </row>
    <row r="93" spans="1:52" ht="20" customHeight="1" x14ac:dyDescent="0.15">
      <c r="A93" s="25">
        <v>13.3698</v>
      </c>
      <c r="B93" s="4">
        <v>11.418699999999999</v>
      </c>
      <c r="C93" s="5">
        <f t="shared" si="52"/>
        <v>0.58823684696813705</v>
      </c>
      <c r="D93" s="5">
        <f t="shared" si="53"/>
        <v>0.43905749539552352</v>
      </c>
      <c r="E93" s="5">
        <v>13.3698</v>
      </c>
      <c r="F93" s="5">
        <v>15.449199999999999</v>
      </c>
      <c r="G93" s="5">
        <f t="shared" si="54"/>
        <v>0.4687506573826703</v>
      </c>
      <c r="H93" s="5">
        <f t="shared" si="55"/>
        <v>0.50501444841067478</v>
      </c>
      <c r="I93" s="5">
        <v>13.3698</v>
      </c>
      <c r="J93" s="5">
        <v>8.0661000000000005</v>
      </c>
      <c r="K93" s="5">
        <f t="shared" si="56"/>
        <v>0.45226151051515284</v>
      </c>
      <c r="L93" s="5">
        <f t="shared" si="57"/>
        <v>0.31985867069558288</v>
      </c>
      <c r="M93" s="5">
        <v>13.7783</v>
      </c>
      <c r="N93" s="5">
        <v>20.531500000000001</v>
      </c>
      <c r="O93" s="5">
        <f t="shared" si="58"/>
        <v>0.48128250716947918</v>
      </c>
      <c r="P93" s="5">
        <f t="shared" si="59"/>
        <v>0.39588868878442324</v>
      </c>
      <c r="Q93" s="5">
        <v>13.7783</v>
      </c>
      <c r="R93" s="5">
        <v>22.930399999999999</v>
      </c>
      <c r="S93" s="5">
        <f t="shared" si="60"/>
        <v>0.54877883634973235</v>
      </c>
      <c r="T93" s="5">
        <f t="shared" si="61"/>
        <v>0.36984516129032258</v>
      </c>
      <c r="U93" s="5">
        <v>13.7783</v>
      </c>
      <c r="V93" s="5">
        <v>19.477599999999999</v>
      </c>
      <c r="W93" s="5">
        <f t="shared" si="62"/>
        <v>0.48128250716947918</v>
      </c>
      <c r="X93" s="5">
        <f t="shared" si="63"/>
        <v>0.37382158759404266</v>
      </c>
      <c r="Y93" s="5">
        <v>13.7783</v>
      </c>
      <c r="Z93" s="5">
        <v>17.425599999999999</v>
      </c>
      <c r="AA93" s="5">
        <f t="shared" si="64"/>
        <v>0.56961957285663489</v>
      </c>
      <c r="AB93" s="5">
        <f t="shared" si="65"/>
        <v>0.4468102564102564</v>
      </c>
      <c r="AC93" s="5">
        <v>14.5954</v>
      </c>
      <c r="AD93" s="5">
        <v>36.929000000000002</v>
      </c>
      <c r="AE93" s="5">
        <f t="shared" si="66"/>
        <v>0.57692064445744462</v>
      </c>
      <c r="AF93" s="5">
        <f t="shared" si="67"/>
        <v>0.5370451970746023</v>
      </c>
      <c r="AG93" s="5">
        <v>14.5954</v>
      </c>
      <c r="AH93" s="5">
        <v>25.048500000000001</v>
      </c>
      <c r="AI93" s="5">
        <f t="shared" si="68"/>
        <v>0.59210307463255729</v>
      </c>
      <c r="AJ93" s="5">
        <f t="shared" si="69"/>
        <v>0.31632086074734489</v>
      </c>
      <c r="AK93" s="5">
        <v>14.1869</v>
      </c>
      <c r="AL93" s="5">
        <v>28.014299999999999</v>
      </c>
      <c r="AM93" s="5">
        <f t="shared" si="70"/>
        <v>0.77586367191131678</v>
      </c>
      <c r="AN93" s="5">
        <f t="shared" si="71"/>
        <v>0.5529156345909032</v>
      </c>
      <c r="AO93" s="5">
        <v>14.1869</v>
      </c>
      <c r="AP93" s="5">
        <v>12.465299999999999</v>
      </c>
      <c r="AQ93" s="5">
        <f t="shared" si="72"/>
        <v>0.74380160956300623</v>
      </c>
      <c r="AR93" s="5">
        <f t="shared" si="73"/>
        <v>0.28547839668747677</v>
      </c>
      <c r="AS93" s="5">
        <v>16.638200000000001</v>
      </c>
      <c r="AT93" s="5">
        <v>34.744900000000001</v>
      </c>
      <c r="AU93" s="5">
        <f t="shared" si="74"/>
        <v>0.5590060442347945</v>
      </c>
      <c r="AV93" s="5">
        <f t="shared" si="75"/>
        <v>0.39963446769501865</v>
      </c>
      <c r="AW93" s="5">
        <v>16.638200000000001</v>
      </c>
      <c r="AX93" s="5">
        <v>21.204999999999998</v>
      </c>
      <c r="AY93" s="5">
        <f t="shared" si="76"/>
        <v>0.72580462227030429</v>
      </c>
      <c r="AZ93" s="5">
        <f t="shared" si="77"/>
        <v>0.30253268579972492</v>
      </c>
    </row>
    <row r="94" spans="1:52" ht="20" customHeight="1" x14ac:dyDescent="0.15">
      <c r="A94" s="25">
        <v>13.5183</v>
      </c>
      <c r="B94" s="4">
        <v>12.503299999999999</v>
      </c>
      <c r="C94" s="5">
        <f t="shared" si="52"/>
        <v>0.59477046540482037</v>
      </c>
      <c r="D94" s="5">
        <f t="shared" si="53"/>
        <v>0.48076117090201592</v>
      </c>
      <c r="E94" s="5">
        <v>13.5183</v>
      </c>
      <c r="F94" s="5">
        <v>12.6234</v>
      </c>
      <c r="G94" s="5">
        <f t="shared" si="54"/>
        <v>0.47395712813177099</v>
      </c>
      <c r="H94" s="5">
        <f t="shared" si="55"/>
        <v>0.41264268622759187</v>
      </c>
      <c r="I94" s="5">
        <v>13.5183</v>
      </c>
      <c r="J94" s="5">
        <v>7.6933999999999996</v>
      </c>
      <c r="K94" s="5">
        <f t="shared" si="56"/>
        <v>0.45728483429796934</v>
      </c>
      <c r="L94" s="5">
        <f t="shared" si="57"/>
        <v>0.3050793688560019</v>
      </c>
      <c r="M94" s="5">
        <v>13.9314</v>
      </c>
      <c r="N94" s="5">
        <v>22.498799999999999</v>
      </c>
      <c r="O94" s="5">
        <f t="shared" si="58"/>
        <v>0.48663036226391371</v>
      </c>
      <c r="P94" s="5">
        <f t="shared" si="59"/>
        <v>0.43382219668426469</v>
      </c>
      <c r="Q94" s="5">
        <v>13.9314</v>
      </c>
      <c r="R94" s="5">
        <v>21.925000000000001</v>
      </c>
      <c r="S94" s="5">
        <f t="shared" si="60"/>
        <v>0.55487668875860319</v>
      </c>
      <c r="T94" s="5">
        <f t="shared" si="61"/>
        <v>0.35362903225806452</v>
      </c>
      <c r="U94" s="5">
        <v>13.9314</v>
      </c>
      <c r="V94" s="5">
        <v>19.9954</v>
      </c>
      <c r="W94" s="5">
        <f t="shared" si="62"/>
        <v>0.48663036226391371</v>
      </c>
      <c r="X94" s="5">
        <f t="shared" si="63"/>
        <v>0.38375940426838628</v>
      </c>
      <c r="Y94" s="5">
        <v>13.9314</v>
      </c>
      <c r="Z94" s="5">
        <v>14.0364</v>
      </c>
      <c r="AA94" s="5">
        <f t="shared" si="64"/>
        <v>0.57594900076895728</v>
      </c>
      <c r="AB94" s="5">
        <f t="shared" si="65"/>
        <v>0.35990769230769232</v>
      </c>
      <c r="AC94" s="5">
        <v>14.7576</v>
      </c>
      <c r="AD94" s="5">
        <v>30.8889</v>
      </c>
      <c r="AE94" s="5">
        <f t="shared" si="66"/>
        <v>0.58333201574778248</v>
      </c>
      <c r="AF94" s="5">
        <f t="shared" si="67"/>
        <v>0.44920618992980266</v>
      </c>
      <c r="AG94" s="5">
        <v>14.7576</v>
      </c>
      <c r="AH94" s="5">
        <v>24.676600000000001</v>
      </c>
      <c r="AI94" s="5">
        <f t="shared" si="68"/>
        <v>0.59868316964231383</v>
      </c>
      <c r="AJ94" s="5">
        <f t="shared" si="69"/>
        <v>0.31162438279010446</v>
      </c>
      <c r="AK94" s="5">
        <v>14.3445</v>
      </c>
      <c r="AL94" s="5">
        <v>20.752400000000002</v>
      </c>
      <c r="AM94" s="5">
        <f t="shared" si="70"/>
        <v>0.78448261718429557</v>
      </c>
      <c r="AN94" s="5">
        <f t="shared" si="71"/>
        <v>0.40958818943483372</v>
      </c>
      <c r="AO94" s="5">
        <v>14.3445</v>
      </c>
      <c r="AP94" s="5">
        <v>16.887899999999998</v>
      </c>
      <c r="AQ94" s="5">
        <f t="shared" si="72"/>
        <v>0.75206438252025065</v>
      </c>
      <c r="AR94" s="5">
        <f t="shared" si="73"/>
        <v>0.3867641063928216</v>
      </c>
      <c r="AS94" s="5">
        <v>16.8231</v>
      </c>
      <c r="AT94" s="5">
        <v>39.410200000000003</v>
      </c>
      <c r="AU94" s="5">
        <f t="shared" si="74"/>
        <v>0.56521826776732886</v>
      </c>
      <c r="AV94" s="5">
        <f t="shared" si="75"/>
        <v>0.45329456405844382</v>
      </c>
      <c r="AW94" s="5">
        <v>16.8231</v>
      </c>
      <c r="AX94" s="5">
        <v>31.3291</v>
      </c>
      <c r="AY94" s="5">
        <f t="shared" si="76"/>
        <v>0.73387047522662041</v>
      </c>
      <c r="AZ94" s="5">
        <f t="shared" si="77"/>
        <v>0.44697367444886404</v>
      </c>
    </row>
    <row r="95" spans="1:52" ht="20" customHeight="1" x14ac:dyDescent="0.15">
      <c r="A95" s="25">
        <v>13.6669</v>
      </c>
      <c r="B95" s="4">
        <v>14.885999999999999</v>
      </c>
      <c r="C95" s="5">
        <f t="shared" si="52"/>
        <v>0.60130848358455868</v>
      </c>
      <c r="D95" s="5">
        <f t="shared" si="53"/>
        <v>0.57237775547634695</v>
      </c>
      <c r="E95" s="5">
        <v>13.6669</v>
      </c>
      <c r="F95" s="5">
        <v>11.972200000000001</v>
      </c>
      <c r="G95" s="5">
        <f t="shared" si="54"/>
        <v>0.47916710492178022</v>
      </c>
      <c r="H95" s="5">
        <f t="shared" si="55"/>
        <v>0.3913557970161744</v>
      </c>
      <c r="I95" s="5">
        <v>13.6669</v>
      </c>
      <c r="J95" s="5">
        <v>6.1383999999999999</v>
      </c>
      <c r="K95" s="5">
        <f t="shared" si="56"/>
        <v>0.46231154079040393</v>
      </c>
      <c r="L95" s="5">
        <f t="shared" si="57"/>
        <v>0.24341633059319445</v>
      </c>
      <c r="M95" s="5">
        <v>14.0845</v>
      </c>
      <c r="N95" s="5">
        <v>24.163499999999999</v>
      </c>
      <c r="O95" s="5">
        <f t="shared" si="58"/>
        <v>0.49197821735834824</v>
      </c>
      <c r="P95" s="5">
        <f t="shared" si="59"/>
        <v>0.46592096687735479</v>
      </c>
      <c r="Q95" s="5">
        <v>14.0845</v>
      </c>
      <c r="R95" s="5">
        <v>21.004200000000001</v>
      </c>
      <c r="S95" s="5">
        <f t="shared" si="60"/>
        <v>0.56097454116747392</v>
      </c>
      <c r="T95" s="5">
        <f t="shared" si="61"/>
        <v>0.33877741935483874</v>
      </c>
      <c r="U95" s="5">
        <v>14.0845</v>
      </c>
      <c r="V95" s="5">
        <v>22.899899999999999</v>
      </c>
      <c r="W95" s="5">
        <f t="shared" si="62"/>
        <v>0.49197821735834824</v>
      </c>
      <c r="X95" s="5">
        <f t="shared" si="63"/>
        <v>0.43950368493781666</v>
      </c>
      <c r="Y95" s="5">
        <v>14.0845</v>
      </c>
      <c r="Z95" s="5">
        <v>20.052900000000001</v>
      </c>
      <c r="AA95" s="5">
        <f t="shared" si="64"/>
        <v>0.58227842868127955</v>
      </c>
      <c r="AB95" s="5">
        <f t="shared" si="65"/>
        <v>0.51417692307692309</v>
      </c>
      <c r="AC95" s="5">
        <v>14.9198</v>
      </c>
      <c r="AD95" s="5">
        <v>29.781700000000001</v>
      </c>
      <c r="AE95" s="5">
        <f t="shared" si="66"/>
        <v>0.58974338703812035</v>
      </c>
      <c r="AF95" s="5">
        <f t="shared" si="67"/>
        <v>0.43310457758717225</v>
      </c>
      <c r="AG95" s="5">
        <v>14.9198</v>
      </c>
      <c r="AH95" s="5">
        <v>26.0609</v>
      </c>
      <c r="AI95" s="5">
        <f t="shared" si="68"/>
        <v>0.60526326465207048</v>
      </c>
      <c r="AJ95" s="5">
        <f t="shared" si="69"/>
        <v>0.32910578756614089</v>
      </c>
      <c r="AK95" s="5">
        <v>14.5022</v>
      </c>
      <c r="AL95" s="5">
        <v>30.413799999999998</v>
      </c>
      <c r="AM95" s="5">
        <f t="shared" si="70"/>
        <v>0.79310703133117866</v>
      </c>
      <c r="AN95" s="5">
        <f t="shared" si="71"/>
        <v>0.60027434300770721</v>
      </c>
      <c r="AO95" s="5">
        <v>14.5022</v>
      </c>
      <c r="AP95" s="5">
        <v>8.9192999999999998</v>
      </c>
      <c r="AQ95" s="5">
        <f t="shared" si="72"/>
        <v>0.76033239835373689</v>
      </c>
      <c r="AR95" s="5">
        <f t="shared" si="73"/>
        <v>0.20426844629287799</v>
      </c>
      <c r="AS95" s="5">
        <v>17.007999999999999</v>
      </c>
      <c r="AT95" s="5">
        <v>41.795900000000003</v>
      </c>
      <c r="AU95" s="5">
        <f t="shared" si="74"/>
        <v>0.57143049129986323</v>
      </c>
      <c r="AV95" s="5">
        <f t="shared" si="75"/>
        <v>0.48073479124516777</v>
      </c>
      <c r="AW95" s="5">
        <v>17.007999999999999</v>
      </c>
      <c r="AX95" s="5">
        <v>34.705500000000001</v>
      </c>
      <c r="AY95" s="5">
        <f t="shared" si="76"/>
        <v>0.74193632818293642</v>
      </c>
      <c r="AZ95" s="5">
        <f t="shared" si="77"/>
        <v>0.4951449246414692</v>
      </c>
    </row>
    <row r="96" spans="1:52" ht="20" customHeight="1" x14ac:dyDescent="0.15">
      <c r="A96" s="25">
        <v>13.8154</v>
      </c>
      <c r="B96" s="4">
        <v>13.575900000000001</v>
      </c>
      <c r="C96" s="5">
        <f t="shared" si="52"/>
        <v>0.607842102021242</v>
      </c>
      <c r="D96" s="5">
        <f t="shared" si="53"/>
        <v>0.52200343749639522</v>
      </c>
      <c r="E96" s="5">
        <v>13.8154</v>
      </c>
      <c r="F96" s="5">
        <v>12.379899999999999</v>
      </c>
      <c r="G96" s="5">
        <f t="shared" si="54"/>
        <v>0.48437357567088091</v>
      </c>
      <c r="H96" s="5">
        <f t="shared" si="55"/>
        <v>0.4046829848716641</v>
      </c>
      <c r="I96" s="5">
        <v>13.8154</v>
      </c>
      <c r="J96" s="5">
        <v>7.8174000000000001</v>
      </c>
      <c r="K96" s="5">
        <f t="shared" si="56"/>
        <v>0.46733486457322043</v>
      </c>
      <c r="L96" s="5">
        <f t="shared" si="57"/>
        <v>0.30999655004223226</v>
      </c>
      <c r="M96" s="5">
        <v>14.2376</v>
      </c>
      <c r="N96" s="5">
        <v>23.370999999999999</v>
      </c>
      <c r="O96" s="5">
        <f t="shared" si="58"/>
        <v>0.49732607245278276</v>
      </c>
      <c r="P96" s="5">
        <f t="shared" si="59"/>
        <v>0.45063997007431283</v>
      </c>
      <c r="Q96" s="5">
        <v>14.2376</v>
      </c>
      <c r="R96" s="5">
        <v>21.254300000000001</v>
      </c>
      <c r="S96" s="5">
        <f t="shared" si="60"/>
        <v>0.56707239357634465</v>
      </c>
      <c r="T96" s="5">
        <f t="shared" si="61"/>
        <v>0.34281129032258068</v>
      </c>
      <c r="U96" s="5">
        <v>14.2376</v>
      </c>
      <c r="V96" s="5">
        <v>24.5334</v>
      </c>
      <c r="W96" s="5">
        <f t="shared" si="62"/>
        <v>0.49732607245278276</v>
      </c>
      <c r="X96" s="5">
        <f t="shared" si="63"/>
        <v>0.4708544449562414</v>
      </c>
      <c r="Y96" s="5">
        <v>14.2376</v>
      </c>
      <c r="Z96" s="5">
        <v>14.305199999999999</v>
      </c>
      <c r="AA96" s="5">
        <f t="shared" si="64"/>
        <v>0.58860785659360193</v>
      </c>
      <c r="AB96" s="5">
        <f t="shared" si="65"/>
        <v>0.36679999999999996</v>
      </c>
      <c r="AC96" s="5">
        <v>15.082000000000001</v>
      </c>
      <c r="AD96" s="5">
        <v>33.118299999999998</v>
      </c>
      <c r="AE96" s="5">
        <f t="shared" si="66"/>
        <v>0.59615475832845832</v>
      </c>
      <c r="AF96" s="5">
        <f t="shared" si="67"/>
        <v>0.48162755423314468</v>
      </c>
      <c r="AG96" s="5">
        <v>15.082000000000001</v>
      </c>
      <c r="AH96" s="5">
        <v>26.032499999999999</v>
      </c>
      <c r="AI96" s="5">
        <f t="shared" si="68"/>
        <v>0.61184335966182701</v>
      </c>
      <c r="AJ96" s="5">
        <f t="shared" si="69"/>
        <v>0.32874714283910239</v>
      </c>
      <c r="AK96" s="5">
        <v>14.659800000000001</v>
      </c>
      <c r="AL96" s="5">
        <v>22.4834</v>
      </c>
      <c r="AM96" s="5">
        <f t="shared" si="70"/>
        <v>0.80172597660415745</v>
      </c>
      <c r="AN96" s="5">
        <f t="shared" si="71"/>
        <v>0.44375277550255099</v>
      </c>
      <c r="AO96" s="5">
        <v>14.659800000000001</v>
      </c>
      <c r="AP96" s="5">
        <v>10.426299999999999</v>
      </c>
      <c r="AQ96" s="5">
        <f t="shared" si="72"/>
        <v>0.76859517131098132</v>
      </c>
      <c r="AR96" s="5">
        <f t="shared" si="73"/>
        <v>0.23878153011821932</v>
      </c>
      <c r="AS96" s="5">
        <v>17.192799999999998</v>
      </c>
      <c r="AT96" s="5">
        <v>36.485700000000001</v>
      </c>
      <c r="AU96" s="5">
        <f t="shared" si="74"/>
        <v>0.57763935505763686</v>
      </c>
      <c r="AV96" s="5">
        <f t="shared" si="75"/>
        <v>0.41965708054937967</v>
      </c>
      <c r="AW96" s="5">
        <v>17.192799999999998</v>
      </c>
      <c r="AX96" s="5">
        <v>46.25</v>
      </c>
      <c r="AY96" s="5">
        <f t="shared" si="76"/>
        <v>0.74999781886074723</v>
      </c>
      <c r="AZ96" s="5">
        <f t="shared" si="77"/>
        <v>0.65985082377916893</v>
      </c>
    </row>
    <row r="97" spans="1:52" ht="20" customHeight="1" x14ac:dyDescent="0.15">
      <c r="A97" s="25">
        <v>13.964</v>
      </c>
      <c r="B97" s="4">
        <v>11.6472</v>
      </c>
      <c r="C97" s="5">
        <f t="shared" si="52"/>
        <v>0.61438012020098032</v>
      </c>
      <c r="D97" s="5">
        <f t="shared" si="53"/>
        <v>0.44784349009701119</v>
      </c>
      <c r="E97" s="5">
        <v>13.964</v>
      </c>
      <c r="F97" s="5">
        <v>10.818099999999999</v>
      </c>
      <c r="G97" s="5">
        <f t="shared" si="54"/>
        <v>0.48958355246089008</v>
      </c>
      <c r="H97" s="5">
        <f t="shared" si="55"/>
        <v>0.35362975457315077</v>
      </c>
      <c r="I97" s="5">
        <v>13.964</v>
      </c>
      <c r="J97" s="5">
        <v>5.9744999999999999</v>
      </c>
      <c r="K97" s="5">
        <f t="shared" si="56"/>
        <v>0.47236157106565502</v>
      </c>
      <c r="L97" s="5">
        <f t="shared" si="57"/>
        <v>0.2369169273962336</v>
      </c>
      <c r="M97" s="5">
        <v>14.390700000000001</v>
      </c>
      <c r="N97" s="5">
        <v>23.717500000000001</v>
      </c>
      <c r="O97" s="5">
        <f t="shared" si="58"/>
        <v>0.50267392754721729</v>
      </c>
      <c r="P97" s="5">
        <f t="shared" si="59"/>
        <v>0.45732118823488577</v>
      </c>
      <c r="Q97" s="5">
        <v>14.390700000000001</v>
      </c>
      <c r="R97" s="5">
        <v>21.314699999999998</v>
      </c>
      <c r="S97" s="5">
        <f t="shared" si="60"/>
        <v>0.57317024598521549</v>
      </c>
      <c r="T97" s="5">
        <f t="shared" si="61"/>
        <v>0.34378548387096769</v>
      </c>
      <c r="U97" s="5">
        <v>14.390700000000001</v>
      </c>
      <c r="V97" s="5">
        <v>20.041</v>
      </c>
      <c r="W97" s="5">
        <f t="shared" si="62"/>
        <v>0.50267392754721729</v>
      </c>
      <c r="X97" s="5">
        <f t="shared" si="63"/>
        <v>0.38463457699984649</v>
      </c>
      <c r="Y97" s="5">
        <v>14.390700000000001</v>
      </c>
      <c r="Z97" s="5">
        <v>15.3187</v>
      </c>
      <c r="AA97" s="5">
        <f t="shared" si="64"/>
        <v>0.59493728450592431</v>
      </c>
      <c r="AB97" s="5">
        <f t="shared" si="65"/>
        <v>0.39278717948717951</v>
      </c>
      <c r="AC97" s="5">
        <v>15.2441</v>
      </c>
      <c r="AD97" s="5">
        <v>37.569400000000002</v>
      </c>
      <c r="AE97" s="5">
        <f t="shared" si="66"/>
        <v>0.60256217686214364</v>
      </c>
      <c r="AF97" s="5">
        <f t="shared" si="67"/>
        <v>0.54635830450254719</v>
      </c>
      <c r="AG97" s="5">
        <v>15.2441</v>
      </c>
      <c r="AH97" s="5">
        <v>30.609400000000001</v>
      </c>
      <c r="AI97" s="5">
        <f t="shared" si="68"/>
        <v>0.61841939789290923</v>
      </c>
      <c r="AJ97" s="5">
        <f t="shared" si="69"/>
        <v>0.38654577140187152</v>
      </c>
      <c r="AK97" s="5">
        <v>14.817399999999999</v>
      </c>
      <c r="AL97" s="5">
        <v>27.878699999999998</v>
      </c>
      <c r="AM97" s="5">
        <f t="shared" si="70"/>
        <v>0.81034492187713625</v>
      </c>
      <c r="AN97" s="5">
        <f t="shared" si="71"/>
        <v>0.55023930999773019</v>
      </c>
      <c r="AO97" s="5">
        <v>14.817399999999999</v>
      </c>
      <c r="AP97" s="5">
        <v>10.386200000000001</v>
      </c>
      <c r="AQ97" s="5">
        <f t="shared" si="72"/>
        <v>0.77685794426822552</v>
      </c>
      <c r="AR97" s="5">
        <f t="shared" si="73"/>
        <v>0.23786316604297303</v>
      </c>
      <c r="AS97" s="5">
        <v>17.377700000000001</v>
      </c>
      <c r="AT97" s="5">
        <v>25.1142</v>
      </c>
      <c r="AU97" s="5">
        <f t="shared" si="74"/>
        <v>0.58385157859017134</v>
      </c>
      <c r="AV97" s="5">
        <f t="shared" si="75"/>
        <v>0.28886253661936678</v>
      </c>
      <c r="AW97" s="5">
        <v>17.377700000000001</v>
      </c>
      <c r="AX97" s="5">
        <v>53.268500000000003</v>
      </c>
      <c r="AY97" s="5">
        <f t="shared" si="76"/>
        <v>0.75806367181706358</v>
      </c>
      <c r="AZ97" s="5">
        <f t="shared" si="77"/>
        <v>0.7599840779779603</v>
      </c>
    </row>
    <row r="98" spans="1:52" ht="20" customHeight="1" x14ac:dyDescent="0.15">
      <c r="A98" s="25">
        <v>14.1126</v>
      </c>
      <c r="B98" s="4">
        <v>13.1699</v>
      </c>
      <c r="C98" s="5">
        <f t="shared" si="52"/>
        <v>0.62091813838071863</v>
      </c>
      <c r="D98" s="5">
        <f t="shared" si="53"/>
        <v>0.5063924359699008</v>
      </c>
      <c r="E98" s="5">
        <v>14.1126</v>
      </c>
      <c r="F98" s="5">
        <v>15.0242</v>
      </c>
      <c r="G98" s="5">
        <f t="shared" si="54"/>
        <v>0.49479352925089931</v>
      </c>
      <c r="H98" s="5">
        <f t="shared" si="55"/>
        <v>0.49112174583872698</v>
      </c>
      <c r="I98" s="5">
        <v>14.1126</v>
      </c>
      <c r="J98" s="5">
        <v>6.3044000000000002</v>
      </c>
      <c r="K98" s="5">
        <f t="shared" si="56"/>
        <v>0.4773882775580896</v>
      </c>
      <c r="L98" s="5">
        <f t="shared" si="57"/>
        <v>0.24999900863282537</v>
      </c>
      <c r="M98" s="5">
        <v>14.543799999999999</v>
      </c>
      <c r="N98" s="5">
        <v>21.666699999999999</v>
      </c>
      <c r="O98" s="5">
        <f t="shared" si="58"/>
        <v>0.50802178264165176</v>
      </c>
      <c r="P98" s="5">
        <f t="shared" si="59"/>
        <v>0.41777763209144297</v>
      </c>
      <c r="Q98" s="5">
        <v>14.543799999999999</v>
      </c>
      <c r="R98" s="5">
        <v>19.969100000000001</v>
      </c>
      <c r="S98" s="5">
        <f t="shared" si="60"/>
        <v>0.57926809839408611</v>
      </c>
      <c r="T98" s="5">
        <f t="shared" si="61"/>
        <v>0.32208225806451612</v>
      </c>
      <c r="U98" s="5">
        <v>14.543799999999999</v>
      </c>
      <c r="V98" s="5">
        <v>18.4998</v>
      </c>
      <c r="W98" s="5">
        <f t="shared" si="62"/>
        <v>0.50802178264165176</v>
      </c>
      <c r="X98" s="5">
        <f t="shared" si="63"/>
        <v>0.35505527406725013</v>
      </c>
      <c r="Y98" s="5">
        <v>14.543799999999999</v>
      </c>
      <c r="Z98" s="5">
        <v>16.603400000000001</v>
      </c>
      <c r="AA98" s="5">
        <f t="shared" si="64"/>
        <v>0.60126671241824658</v>
      </c>
      <c r="AB98" s="5">
        <f t="shared" si="65"/>
        <v>0.42572820512820514</v>
      </c>
      <c r="AC98" s="5">
        <v>15.4063</v>
      </c>
      <c r="AD98" s="5">
        <v>36.505899999999997</v>
      </c>
      <c r="AE98" s="5">
        <f t="shared" si="66"/>
        <v>0.6089735481524815</v>
      </c>
      <c r="AF98" s="5">
        <f t="shared" si="67"/>
        <v>0.53089220558059314</v>
      </c>
      <c r="AG98" s="5">
        <v>15.4063</v>
      </c>
      <c r="AH98" s="5">
        <v>29.25</v>
      </c>
      <c r="AI98" s="5">
        <f t="shared" si="68"/>
        <v>0.62499949290266577</v>
      </c>
      <c r="AJ98" s="5">
        <f t="shared" si="69"/>
        <v>0.36937881217876672</v>
      </c>
      <c r="AK98" s="5">
        <v>14.975099999999999</v>
      </c>
      <c r="AL98" s="5">
        <v>25.119800000000001</v>
      </c>
      <c r="AM98" s="5">
        <f t="shared" si="70"/>
        <v>0.81896933602401933</v>
      </c>
      <c r="AN98" s="5">
        <f t="shared" si="71"/>
        <v>0.4957871571945961</v>
      </c>
      <c r="AO98" s="5">
        <v>14.975099999999999</v>
      </c>
      <c r="AP98" s="5">
        <v>16.139299999999999</v>
      </c>
      <c r="AQ98" s="5">
        <f t="shared" si="72"/>
        <v>0.78512596010171176</v>
      </c>
      <c r="AR98" s="5">
        <f t="shared" si="73"/>
        <v>0.36961978353173963</v>
      </c>
      <c r="AS98" s="5">
        <v>17.5626</v>
      </c>
      <c r="AT98" s="5">
        <v>28.192699999999999</v>
      </c>
      <c r="AU98" s="5">
        <f t="shared" si="74"/>
        <v>0.59006380212270571</v>
      </c>
      <c r="AV98" s="5">
        <f t="shared" si="75"/>
        <v>0.32427132204684289</v>
      </c>
      <c r="AW98" s="5">
        <v>17.5626</v>
      </c>
      <c r="AX98" s="5">
        <v>43.672499999999999</v>
      </c>
      <c r="AY98" s="5">
        <f t="shared" si="76"/>
        <v>0.76612952477337959</v>
      </c>
      <c r="AZ98" s="5">
        <f t="shared" si="77"/>
        <v>0.62307751570801639</v>
      </c>
    </row>
    <row r="99" spans="1:52" ht="20" customHeight="1" x14ac:dyDescent="0.15">
      <c r="A99" s="25">
        <v>14.261100000000001</v>
      </c>
      <c r="B99" s="4">
        <v>13.6936</v>
      </c>
      <c r="C99" s="5">
        <f t="shared" ref="C99:C130" si="78">$A99/22.7286</f>
        <v>0.62745175681740184</v>
      </c>
      <c r="D99" s="5">
        <f t="shared" ref="D99:D130" si="79">B99/26.0073</f>
        <v>0.52652908990937164</v>
      </c>
      <c r="E99" s="5">
        <v>14.261100000000001</v>
      </c>
      <c r="F99" s="5">
        <v>18</v>
      </c>
      <c r="G99" s="5">
        <f t="shared" ref="G99:G130" si="80">E99/28.5222</f>
        <v>0.5</v>
      </c>
      <c r="H99" s="5">
        <f t="shared" ref="H99:H130" si="81">F99/30.5916</f>
        <v>0.5883968148119092</v>
      </c>
      <c r="I99" s="5">
        <v>14.261100000000001</v>
      </c>
      <c r="J99" s="5">
        <v>11.231400000000001</v>
      </c>
      <c r="K99" s="5">
        <f t="shared" ref="K99:K130" si="82">I99/29.5621</f>
        <v>0.4824116013409061</v>
      </c>
      <c r="L99" s="5">
        <f t="shared" ref="L99:L130" si="83">J99/25.2177</f>
        <v>0.44537765141150859</v>
      </c>
      <c r="M99" s="5">
        <v>14.696899999999999</v>
      </c>
      <c r="N99" s="5">
        <v>22.534700000000001</v>
      </c>
      <c r="O99" s="5">
        <f t="shared" ref="O99:O130" si="84">M99/28.6283</f>
        <v>0.51336963773608635</v>
      </c>
      <c r="P99" s="5">
        <f t="shared" ref="P99:P130" si="85">N99/51.8618</f>
        <v>0.43451442101893878</v>
      </c>
      <c r="Q99" s="5">
        <v>14.696899999999999</v>
      </c>
      <c r="R99" s="5">
        <v>21.9833</v>
      </c>
      <c r="S99" s="5">
        <f t="shared" ref="S99:S130" si="86">Q99/25.1072</f>
        <v>0.58536595080295695</v>
      </c>
      <c r="T99" s="5">
        <f t="shared" ref="T99:T130" si="87">R99/62</f>
        <v>0.35456935483870966</v>
      </c>
      <c r="U99" s="5">
        <v>14.696899999999999</v>
      </c>
      <c r="V99" s="5">
        <v>17.6371</v>
      </c>
      <c r="W99" s="5">
        <f t="shared" ref="W99:W130" si="88">U99/28.6283</f>
        <v>0.51336963773608635</v>
      </c>
      <c r="X99" s="5">
        <f t="shared" ref="X99:X130" si="89">V99/52.104</f>
        <v>0.33849800399201596</v>
      </c>
      <c r="Y99" s="5">
        <v>14.696899999999999</v>
      </c>
      <c r="Z99" s="5">
        <v>17.223500000000001</v>
      </c>
      <c r="AA99" s="5">
        <f t="shared" ref="AA99:AA130" si="90">Y99/24.1886</f>
        <v>0.60759614033056886</v>
      </c>
      <c r="AB99" s="5">
        <f t="shared" ref="AB99:AB130" si="91">Z99/39</f>
        <v>0.44162820512820516</v>
      </c>
      <c r="AC99" s="5">
        <v>15.5685</v>
      </c>
      <c r="AD99" s="5">
        <v>39.834299999999999</v>
      </c>
      <c r="AE99" s="5">
        <f t="shared" ref="AE99:AE130" si="92">AC99/25.2988</f>
        <v>0.61538491944281948</v>
      </c>
      <c r="AF99" s="5">
        <f t="shared" ref="AF99:AF130" si="93">AD99/68.7633</f>
        <v>0.57929593256868128</v>
      </c>
      <c r="AG99" s="5">
        <v>15.5685</v>
      </c>
      <c r="AH99" s="5">
        <v>30.1967</v>
      </c>
      <c r="AI99" s="5">
        <f t="shared" ref="AI99:AI130" si="94">AG99/24.6501</f>
        <v>0.6315795879124223</v>
      </c>
      <c r="AJ99" s="5">
        <f t="shared" ref="AJ99:AJ130" si="95">AH99/79.187</f>
        <v>0.38133405735789966</v>
      </c>
      <c r="AK99" s="5">
        <v>15.1327</v>
      </c>
      <c r="AL99" s="5">
        <v>24.6266</v>
      </c>
      <c r="AM99" s="5">
        <f t="shared" ref="AM99:AM119" si="96">AK99/18.2853</f>
        <v>0.82758828129699813</v>
      </c>
      <c r="AN99" s="5">
        <f t="shared" ref="AN99:AN119" si="97">AL99/50.6665</f>
        <v>0.48605291464774558</v>
      </c>
      <c r="AO99" s="5">
        <v>15.1327</v>
      </c>
      <c r="AP99" s="5">
        <v>10.319900000000001</v>
      </c>
      <c r="AQ99" s="5">
        <f t="shared" ref="AQ99:AQ124" si="98">AO99/19.0735</f>
        <v>0.79338873305895619</v>
      </c>
      <c r="AR99" s="5">
        <f t="shared" ref="AR99:AR124" si="99">AP99/43.6646</f>
        <v>0.23634477356943612</v>
      </c>
      <c r="AS99" s="5">
        <v>17.747399999999999</v>
      </c>
      <c r="AT99" s="5">
        <v>28.644100000000002</v>
      </c>
      <c r="AU99" s="5">
        <f t="shared" ref="AU99:AU130" si="100">AS99/29.7639</f>
        <v>0.59627266588047934</v>
      </c>
      <c r="AV99" s="5">
        <f t="shared" ref="AV99:AV130" si="101">AT99/86.9417</f>
        <v>0.32946330702068172</v>
      </c>
      <c r="AW99" s="5">
        <v>17.747399999999999</v>
      </c>
      <c r="AX99" s="5">
        <v>26.332999999999998</v>
      </c>
      <c r="AY99" s="5">
        <f t="shared" ref="AY99:AY127" si="102">AW99/22.9238</f>
        <v>0.7741910154511904</v>
      </c>
      <c r="AZ99" s="5">
        <f t="shared" ref="AZ99:AZ127" si="103">AX99/70.0916</f>
        <v>0.37569409173139146</v>
      </c>
    </row>
    <row r="100" spans="1:52" ht="20" customHeight="1" x14ac:dyDescent="0.15">
      <c r="A100" s="25">
        <v>14.409700000000001</v>
      </c>
      <c r="B100" s="4">
        <v>12.529400000000001</v>
      </c>
      <c r="C100" s="5">
        <f t="shared" si="78"/>
        <v>0.63398977499714015</v>
      </c>
      <c r="D100" s="5">
        <f t="shared" si="79"/>
        <v>0.48176473528586206</v>
      </c>
      <c r="E100" s="5">
        <v>14.409700000000001</v>
      </c>
      <c r="F100" s="5">
        <v>11.2837</v>
      </c>
      <c r="G100" s="5">
        <f t="shared" si="80"/>
        <v>0.50520997679000923</v>
      </c>
      <c r="H100" s="5">
        <f t="shared" si="81"/>
        <v>0.36884961884961887</v>
      </c>
      <c r="I100" s="5">
        <v>14.409700000000001</v>
      </c>
      <c r="J100" s="5">
        <v>13.1753</v>
      </c>
      <c r="K100" s="5">
        <f t="shared" si="82"/>
        <v>0.48743830783334069</v>
      </c>
      <c r="L100" s="5">
        <f t="shared" si="83"/>
        <v>0.52246239744306577</v>
      </c>
      <c r="M100" s="5">
        <v>14.85</v>
      </c>
      <c r="N100" s="5">
        <v>20.043900000000001</v>
      </c>
      <c r="O100" s="5">
        <f t="shared" si="84"/>
        <v>0.51871749283052082</v>
      </c>
      <c r="P100" s="5">
        <f t="shared" si="85"/>
        <v>0.38648677832238759</v>
      </c>
      <c r="Q100" s="5">
        <v>14.85</v>
      </c>
      <c r="R100" s="5">
        <v>21.099900000000002</v>
      </c>
      <c r="S100" s="5">
        <f t="shared" si="86"/>
        <v>0.59146380321182768</v>
      </c>
      <c r="T100" s="5">
        <f t="shared" si="87"/>
        <v>0.34032096774193549</v>
      </c>
      <c r="U100" s="5">
        <v>14.85</v>
      </c>
      <c r="V100" s="5">
        <v>19.020099999999999</v>
      </c>
      <c r="W100" s="5">
        <f t="shared" si="88"/>
        <v>0.51871749283052082</v>
      </c>
      <c r="X100" s="5">
        <f t="shared" si="89"/>
        <v>0.36504107170274835</v>
      </c>
      <c r="Y100" s="5">
        <v>14.85</v>
      </c>
      <c r="Z100" s="5">
        <v>15.8111</v>
      </c>
      <c r="AA100" s="5">
        <f t="shared" si="90"/>
        <v>0.61392556824289124</v>
      </c>
      <c r="AB100" s="5">
        <f t="shared" si="91"/>
        <v>0.40541282051282052</v>
      </c>
      <c r="AC100" s="5">
        <v>15.730700000000001</v>
      </c>
      <c r="AD100" s="5">
        <v>40.128900000000002</v>
      </c>
      <c r="AE100" s="5">
        <f t="shared" si="92"/>
        <v>0.62179629073315734</v>
      </c>
      <c r="AF100" s="5">
        <f t="shared" si="93"/>
        <v>0.5835801946677952</v>
      </c>
      <c r="AG100" s="5">
        <v>15.730700000000001</v>
      </c>
      <c r="AH100" s="5">
        <v>38.0443</v>
      </c>
      <c r="AI100" s="5">
        <f t="shared" si="94"/>
        <v>0.63815968292217884</v>
      </c>
      <c r="AJ100" s="5">
        <f t="shared" si="95"/>
        <v>0.48043618270675742</v>
      </c>
      <c r="AK100" s="5">
        <v>15.2903</v>
      </c>
      <c r="AL100" s="5">
        <v>23.0303</v>
      </c>
      <c r="AM100" s="5">
        <f t="shared" si="96"/>
        <v>0.83620722656997704</v>
      </c>
      <c r="AN100" s="5">
        <f t="shared" si="97"/>
        <v>0.45454688995687487</v>
      </c>
      <c r="AO100" s="5">
        <v>15.2903</v>
      </c>
      <c r="AP100" s="5">
        <v>15.078099999999999</v>
      </c>
      <c r="AQ100" s="5">
        <f t="shared" si="98"/>
        <v>0.8016515060162005</v>
      </c>
      <c r="AR100" s="5">
        <f t="shared" si="99"/>
        <v>0.34531634321624383</v>
      </c>
      <c r="AS100" s="5">
        <v>17.932300000000001</v>
      </c>
      <c r="AT100" s="5">
        <v>27.801100000000002</v>
      </c>
      <c r="AU100" s="5">
        <f t="shared" si="100"/>
        <v>0.60248488941301381</v>
      </c>
      <c r="AV100" s="5">
        <f t="shared" si="101"/>
        <v>0.31976715431145242</v>
      </c>
      <c r="AW100" s="5">
        <v>17.932300000000001</v>
      </c>
      <c r="AX100" s="5">
        <v>34.900399999999998</v>
      </c>
      <c r="AY100" s="5">
        <f t="shared" si="102"/>
        <v>0.78225686840750663</v>
      </c>
      <c r="AZ100" s="5">
        <f t="shared" si="103"/>
        <v>0.49792557168048662</v>
      </c>
    </row>
    <row r="101" spans="1:52" ht="20" customHeight="1" x14ac:dyDescent="0.15">
      <c r="A101" s="25">
        <v>14.558199999999999</v>
      </c>
      <c r="B101" s="4">
        <v>13.823499999999999</v>
      </c>
      <c r="C101" s="5">
        <f t="shared" si="78"/>
        <v>0.64052339343382347</v>
      </c>
      <c r="D101" s="5">
        <f t="shared" si="79"/>
        <v>0.53152384138299624</v>
      </c>
      <c r="E101" s="5">
        <v>14.558199999999999</v>
      </c>
      <c r="F101" s="5">
        <v>14.2326</v>
      </c>
      <c r="G101" s="5">
        <f t="shared" si="80"/>
        <v>0.51041644753910986</v>
      </c>
      <c r="H101" s="5">
        <f t="shared" si="81"/>
        <v>0.46524536147177659</v>
      </c>
      <c r="I101" s="5">
        <v>14.558199999999999</v>
      </c>
      <c r="J101" s="5">
        <v>13.0321</v>
      </c>
      <c r="K101" s="5">
        <f t="shared" si="82"/>
        <v>0.49246163161615714</v>
      </c>
      <c r="L101" s="5">
        <f t="shared" si="83"/>
        <v>0.51678384626670948</v>
      </c>
      <c r="M101" s="5">
        <v>15.0031</v>
      </c>
      <c r="N101" s="5">
        <v>24.615500000000001</v>
      </c>
      <c r="O101" s="5">
        <f t="shared" si="84"/>
        <v>0.5240653479249554</v>
      </c>
      <c r="P101" s="5">
        <f t="shared" si="85"/>
        <v>0.47463643760918439</v>
      </c>
      <c r="Q101" s="5">
        <v>15.0031</v>
      </c>
      <c r="R101" s="5">
        <v>23.9512</v>
      </c>
      <c r="S101" s="5">
        <f t="shared" si="86"/>
        <v>0.59756165562069852</v>
      </c>
      <c r="T101" s="5">
        <f t="shared" si="87"/>
        <v>0.38630967741935485</v>
      </c>
      <c r="U101" s="5">
        <v>15.0031</v>
      </c>
      <c r="V101" s="5">
        <v>20.903300000000002</v>
      </c>
      <c r="W101" s="5">
        <f t="shared" si="88"/>
        <v>0.5240653479249554</v>
      </c>
      <c r="X101" s="5">
        <f t="shared" si="89"/>
        <v>0.40118417012129592</v>
      </c>
      <c r="Y101" s="5">
        <v>15.0031</v>
      </c>
      <c r="Z101" s="5">
        <v>15.771000000000001</v>
      </c>
      <c r="AA101" s="5">
        <f t="shared" si="90"/>
        <v>0.62025499615521362</v>
      </c>
      <c r="AB101" s="5">
        <f t="shared" si="91"/>
        <v>0.4043846153846154</v>
      </c>
      <c r="AC101" s="5">
        <v>15.892799999999999</v>
      </c>
      <c r="AD101" s="5">
        <v>34.200499999999998</v>
      </c>
      <c r="AE101" s="5">
        <f t="shared" si="92"/>
        <v>0.62820370926684266</v>
      </c>
      <c r="AF101" s="5">
        <f t="shared" si="93"/>
        <v>0.49736560054563989</v>
      </c>
      <c r="AG101" s="5">
        <v>15.892799999999999</v>
      </c>
      <c r="AH101" s="5">
        <v>33.563699999999997</v>
      </c>
      <c r="AI101" s="5">
        <f t="shared" si="94"/>
        <v>0.64473572115326105</v>
      </c>
      <c r="AJ101" s="5">
        <f t="shared" si="95"/>
        <v>0.42385366284869991</v>
      </c>
      <c r="AK101" s="5">
        <v>15.448</v>
      </c>
      <c r="AL101" s="5">
        <v>24.798999999999999</v>
      </c>
      <c r="AM101" s="5">
        <f t="shared" si="96"/>
        <v>0.84483164071686001</v>
      </c>
      <c r="AN101" s="5">
        <f t="shared" si="97"/>
        <v>0.48945555741959679</v>
      </c>
      <c r="AO101" s="5">
        <v>15.448</v>
      </c>
      <c r="AP101" s="5">
        <v>11.472200000000001</v>
      </c>
      <c r="AQ101" s="5">
        <f t="shared" si="98"/>
        <v>0.80991952184968674</v>
      </c>
      <c r="AR101" s="5">
        <f t="shared" si="99"/>
        <v>0.26273457217059132</v>
      </c>
      <c r="AS101" s="5">
        <v>18.1172</v>
      </c>
      <c r="AT101" s="5">
        <v>31.448</v>
      </c>
      <c r="AU101" s="5">
        <f t="shared" si="100"/>
        <v>0.60869711294554818</v>
      </c>
      <c r="AV101" s="5">
        <f t="shared" si="101"/>
        <v>0.36171365409234008</v>
      </c>
      <c r="AW101" s="5">
        <v>18.1172</v>
      </c>
      <c r="AX101" s="5">
        <v>33.340299999999999</v>
      </c>
      <c r="AY101" s="5">
        <f t="shared" si="102"/>
        <v>0.79032272136382276</v>
      </c>
      <c r="AZ101" s="5">
        <f t="shared" si="103"/>
        <v>0.47566755502799191</v>
      </c>
    </row>
    <row r="102" spans="1:52" ht="20" customHeight="1" x14ac:dyDescent="0.15">
      <c r="A102" s="25">
        <v>14.706799999999999</v>
      </c>
      <c r="B102" s="4">
        <v>12.6471</v>
      </c>
      <c r="C102" s="5">
        <f t="shared" si="78"/>
        <v>0.64706141161356179</v>
      </c>
      <c r="D102" s="5">
        <f t="shared" si="79"/>
        <v>0.48629038769883837</v>
      </c>
      <c r="E102" s="5">
        <v>14.706799999999999</v>
      </c>
      <c r="F102" s="5">
        <v>17.675799999999999</v>
      </c>
      <c r="G102" s="5">
        <f t="shared" si="80"/>
        <v>0.51562642432911898</v>
      </c>
      <c r="H102" s="5">
        <f t="shared" si="81"/>
        <v>0.57779913440290798</v>
      </c>
      <c r="I102" s="5">
        <v>14.706799999999999</v>
      </c>
      <c r="J102" s="5">
        <v>15.425000000000001</v>
      </c>
      <c r="K102" s="5">
        <f t="shared" si="82"/>
        <v>0.49748833810859172</v>
      </c>
      <c r="L102" s="5">
        <f t="shared" si="83"/>
        <v>0.61167354675485874</v>
      </c>
      <c r="M102" s="5">
        <v>15.1562</v>
      </c>
      <c r="N102" s="5">
        <v>24.408300000000001</v>
      </c>
      <c r="O102" s="5">
        <f t="shared" si="84"/>
        <v>0.52941320301938988</v>
      </c>
      <c r="P102" s="5">
        <f t="shared" si="85"/>
        <v>0.47064120412326604</v>
      </c>
      <c r="Q102" s="5">
        <v>15.1562</v>
      </c>
      <c r="R102" s="5">
        <v>23.1341</v>
      </c>
      <c r="S102" s="5">
        <f t="shared" si="86"/>
        <v>0.60365950802956925</v>
      </c>
      <c r="T102" s="5">
        <f t="shared" si="87"/>
        <v>0.3731306451612903</v>
      </c>
      <c r="U102" s="5">
        <v>15.1562</v>
      </c>
      <c r="V102" s="5">
        <v>21.266400000000001</v>
      </c>
      <c r="W102" s="5">
        <f t="shared" si="88"/>
        <v>0.52941320301938988</v>
      </c>
      <c r="X102" s="5">
        <f t="shared" si="89"/>
        <v>0.40815292491939204</v>
      </c>
      <c r="Y102" s="5">
        <v>15.1562</v>
      </c>
      <c r="Z102" s="5">
        <v>14.7324</v>
      </c>
      <c r="AA102" s="5">
        <f t="shared" si="90"/>
        <v>0.62658442406753589</v>
      </c>
      <c r="AB102" s="5">
        <f t="shared" si="91"/>
        <v>0.37775384615384616</v>
      </c>
      <c r="AC102" s="5">
        <v>16.055</v>
      </c>
      <c r="AD102" s="5">
        <v>34.911200000000001</v>
      </c>
      <c r="AE102" s="5">
        <f t="shared" si="92"/>
        <v>0.63461508055718052</v>
      </c>
      <c r="AF102" s="5">
        <f t="shared" si="93"/>
        <v>0.50770105565032508</v>
      </c>
      <c r="AG102" s="5">
        <v>16.055</v>
      </c>
      <c r="AH102" s="5">
        <v>27.966799999999999</v>
      </c>
      <c r="AI102" s="5">
        <f t="shared" si="94"/>
        <v>0.65131581616301759</v>
      </c>
      <c r="AJ102" s="5">
        <f t="shared" si="95"/>
        <v>0.35317413211764559</v>
      </c>
      <c r="AK102" s="5">
        <v>15.605600000000001</v>
      </c>
      <c r="AL102" s="5">
        <v>25.742899999999999</v>
      </c>
      <c r="AM102" s="5">
        <f t="shared" si="96"/>
        <v>0.85345058598983892</v>
      </c>
      <c r="AN102" s="5">
        <f t="shared" si="97"/>
        <v>0.50808522396455247</v>
      </c>
      <c r="AO102" s="5">
        <v>15.605600000000001</v>
      </c>
      <c r="AP102" s="5">
        <v>10.231400000000001</v>
      </c>
      <c r="AQ102" s="5">
        <f t="shared" si="98"/>
        <v>0.81818229480693117</v>
      </c>
      <c r="AR102" s="5">
        <f t="shared" si="99"/>
        <v>0.23431796008666061</v>
      </c>
      <c r="AS102" s="5">
        <v>18.302</v>
      </c>
      <c r="AT102" s="5">
        <v>31.513999999999999</v>
      </c>
      <c r="AU102" s="5">
        <f t="shared" si="100"/>
        <v>0.61490597670332181</v>
      </c>
      <c r="AV102" s="5">
        <f t="shared" si="101"/>
        <v>0.36247278348594519</v>
      </c>
      <c r="AW102" s="5">
        <v>18.302</v>
      </c>
      <c r="AX102" s="5">
        <v>35.427199999999999</v>
      </c>
      <c r="AY102" s="5">
        <f t="shared" si="102"/>
        <v>0.79838421204163357</v>
      </c>
      <c r="AZ102" s="5">
        <f t="shared" si="103"/>
        <v>0.50544145090139192</v>
      </c>
    </row>
    <row r="103" spans="1:52" ht="20" customHeight="1" x14ac:dyDescent="0.15">
      <c r="A103" s="25">
        <v>14.8553</v>
      </c>
      <c r="B103" s="4">
        <v>13.259399999999999</v>
      </c>
      <c r="C103" s="5">
        <f t="shared" si="78"/>
        <v>0.653595030050245</v>
      </c>
      <c r="D103" s="5">
        <f t="shared" si="79"/>
        <v>0.50983377743941116</v>
      </c>
      <c r="E103" s="5">
        <v>14.8553</v>
      </c>
      <c r="F103" s="5">
        <v>14.3802</v>
      </c>
      <c r="G103" s="5">
        <f t="shared" si="80"/>
        <v>0.52083289507821973</v>
      </c>
      <c r="H103" s="5">
        <f t="shared" si="81"/>
        <v>0.47007021535323423</v>
      </c>
      <c r="I103" s="5">
        <v>14.8553</v>
      </c>
      <c r="J103" s="5">
        <v>10.273999999999999</v>
      </c>
      <c r="K103" s="5">
        <f t="shared" si="82"/>
        <v>0.50251166189140828</v>
      </c>
      <c r="L103" s="5">
        <f t="shared" si="83"/>
        <v>0.40741225409137227</v>
      </c>
      <c r="M103" s="5">
        <v>15.3093</v>
      </c>
      <c r="N103" s="5">
        <v>24.516100000000002</v>
      </c>
      <c r="O103" s="5">
        <f t="shared" si="84"/>
        <v>0.53476105811382446</v>
      </c>
      <c r="P103" s="5">
        <f t="shared" si="85"/>
        <v>0.47271980532877766</v>
      </c>
      <c r="Q103" s="5">
        <v>15.3093</v>
      </c>
      <c r="R103" s="5">
        <v>20.848299999999998</v>
      </c>
      <c r="S103" s="5">
        <f t="shared" si="86"/>
        <v>0.60975736043843998</v>
      </c>
      <c r="T103" s="5">
        <f t="shared" si="87"/>
        <v>0.33626290322580643</v>
      </c>
      <c r="U103" s="5">
        <v>15.3093</v>
      </c>
      <c r="V103" s="5">
        <v>19.960100000000001</v>
      </c>
      <c r="W103" s="5">
        <f t="shared" si="88"/>
        <v>0.53476105811382446</v>
      </c>
      <c r="X103" s="5">
        <f t="shared" si="89"/>
        <v>0.38308191309688316</v>
      </c>
      <c r="Y103" s="5">
        <v>15.3093</v>
      </c>
      <c r="Z103" s="5">
        <v>16.677499999999998</v>
      </c>
      <c r="AA103" s="5">
        <f t="shared" si="90"/>
        <v>0.63291385197985828</v>
      </c>
      <c r="AB103" s="5">
        <f t="shared" si="91"/>
        <v>0.4276282051282051</v>
      </c>
      <c r="AC103" s="5">
        <v>16.217199999999998</v>
      </c>
      <c r="AD103" s="5">
        <v>33.8264</v>
      </c>
      <c r="AE103" s="5">
        <f t="shared" si="92"/>
        <v>0.64102645184751839</v>
      </c>
      <c r="AF103" s="5">
        <f t="shared" si="93"/>
        <v>0.49192519847069582</v>
      </c>
      <c r="AG103" s="5">
        <v>16.217199999999998</v>
      </c>
      <c r="AH103" s="5">
        <v>28.0748</v>
      </c>
      <c r="AI103" s="5">
        <f t="shared" si="94"/>
        <v>0.65789591117277413</v>
      </c>
      <c r="AJ103" s="5">
        <f t="shared" si="95"/>
        <v>0.35453799234722871</v>
      </c>
      <c r="AK103" s="5">
        <v>15.763199999999999</v>
      </c>
      <c r="AL103" s="5">
        <v>27.283000000000001</v>
      </c>
      <c r="AM103" s="5">
        <f t="shared" si="96"/>
        <v>0.86206953126281771</v>
      </c>
      <c r="AN103" s="5">
        <f t="shared" si="97"/>
        <v>0.53848203448037657</v>
      </c>
      <c r="AO103" s="5">
        <v>15.763199999999999</v>
      </c>
      <c r="AP103" s="5">
        <v>9.9132999999999996</v>
      </c>
      <c r="AQ103" s="5">
        <f t="shared" si="98"/>
        <v>0.82644506776417548</v>
      </c>
      <c r="AR103" s="5">
        <f t="shared" si="99"/>
        <v>0.22703288247230022</v>
      </c>
      <c r="AS103" s="5">
        <v>18.486899999999999</v>
      </c>
      <c r="AT103" s="5">
        <v>38.779200000000003</v>
      </c>
      <c r="AU103" s="5">
        <f t="shared" si="100"/>
        <v>0.62111820023585618</v>
      </c>
      <c r="AV103" s="5">
        <f t="shared" si="101"/>
        <v>0.4460368269771583</v>
      </c>
      <c r="AW103" s="5">
        <v>18.486899999999999</v>
      </c>
      <c r="AX103" s="5">
        <v>38.665999999999997</v>
      </c>
      <c r="AY103" s="5">
        <f t="shared" si="102"/>
        <v>0.80645006499794969</v>
      </c>
      <c r="AZ103" s="5">
        <f t="shared" si="103"/>
        <v>0.55164955572422369</v>
      </c>
    </row>
    <row r="104" spans="1:52" ht="20" customHeight="1" x14ac:dyDescent="0.15">
      <c r="A104" s="25">
        <v>15.0039</v>
      </c>
      <c r="B104" s="4">
        <v>14.681699999999999</v>
      </c>
      <c r="C104" s="5">
        <f t="shared" si="78"/>
        <v>0.66013304822998331</v>
      </c>
      <c r="D104" s="5">
        <f t="shared" si="79"/>
        <v>0.56452226874762079</v>
      </c>
      <c r="E104" s="5">
        <v>15.0039</v>
      </c>
      <c r="F104" s="5">
        <v>13.443099999999999</v>
      </c>
      <c r="G104" s="5">
        <f t="shared" si="80"/>
        <v>0.52604287186822896</v>
      </c>
      <c r="H104" s="5">
        <f t="shared" si="81"/>
        <v>0.43943762339988751</v>
      </c>
      <c r="I104" s="5">
        <v>15.0039</v>
      </c>
      <c r="J104" s="5">
        <v>4.9553000000000003</v>
      </c>
      <c r="K104" s="5">
        <f t="shared" si="82"/>
        <v>0.50753836838384281</v>
      </c>
      <c r="L104" s="5">
        <f t="shared" si="83"/>
        <v>0.19650087042037934</v>
      </c>
      <c r="M104" s="5">
        <v>15.462400000000001</v>
      </c>
      <c r="N104" s="5">
        <v>23.630199999999999</v>
      </c>
      <c r="O104" s="5">
        <f t="shared" si="84"/>
        <v>0.54010891320825904</v>
      </c>
      <c r="P104" s="5">
        <f t="shared" si="85"/>
        <v>0.45563786833468944</v>
      </c>
      <c r="Q104" s="5">
        <v>15.462400000000001</v>
      </c>
      <c r="R104" s="5">
        <v>21.385200000000001</v>
      </c>
      <c r="S104" s="5">
        <f t="shared" si="86"/>
        <v>0.61585521284731082</v>
      </c>
      <c r="T104" s="5">
        <f t="shared" si="87"/>
        <v>0.34492258064516129</v>
      </c>
      <c r="U104" s="5">
        <v>15.462400000000001</v>
      </c>
      <c r="V104" s="5">
        <v>19.3644</v>
      </c>
      <c r="W104" s="5">
        <f t="shared" si="88"/>
        <v>0.54010891320825904</v>
      </c>
      <c r="X104" s="5">
        <f t="shared" si="89"/>
        <v>0.37164900967296177</v>
      </c>
      <c r="Y104" s="5">
        <v>15.462400000000001</v>
      </c>
      <c r="Z104" s="5">
        <v>13.2394</v>
      </c>
      <c r="AA104" s="5">
        <f t="shared" si="90"/>
        <v>0.63924327989218066</v>
      </c>
      <c r="AB104" s="5">
        <f t="shared" si="91"/>
        <v>0.33947179487179485</v>
      </c>
      <c r="AC104" s="5">
        <v>16.379300000000001</v>
      </c>
      <c r="AD104" s="5">
        <v>32.734999999999999</v>
      </c>
      <c r="AE104" s="5">
        <f t="shared" si="92"/>
        <v>0.64743387038120392</v>
      </c>
      <c r="AF104" s="5">
        <f t="shared" si="93"/>
        <v>0.4760533598591109</v>
      </c>
      <c r="AG104" s="5">
        <v>16.379300000000001</v>
      </c>
      <c r="AH104" s="5">
        <v>30.951499999999999</v>
      </c>
      <c r="AI104" s="5">
        <f t="shared" si="94"/>
        <v>0.66447194940385645</v>
      </c>
      <c r="AJ104" s="5">
        <f t="shared" si="95"/>
        <v>0.39086592496243072</v>
      </c>
      <c r="AK104" s="5">
        <v>15.9209</v>
      </c>
      <c r="AL104" s="5">
        <v>27.506499999999999</v>
      </c>
      <c r="AM104" s="5">
        <f t="shared" si="96"/>
        <v>0.87069394540970069</v>
      </c>
      <c r="AN104" s="5">
        <f t="shared" si="97"/>
        <v>0.54289323320142502</v>
      </c>
      <c r="AO104" s="5">
        <v>15.9209</v>
      </c>
      <c r="AP104" s="5">
        <v>16.778600000000001</v>
      </c>
      <c r="AQ104" s="5">
        <f t="shared" si="98"/>
        <v>0.83471308359766172</v>
      </c>
      <c r="AR104" s="5">
        <f t="shared" si="99"/>
        <v>0.38426093448697574</v>
      </c>
      <c r="AS104" s="5">
        <v>18.671800000000001</v>
      </c>
      <c r="AT104" s="5">
        <v>35.294400000000003</v>
      </c>
      <c r="AU104" s="5">
        <f t="shared" si="100"/>
        <v>0.62733042376839065</v>
      </c>
      <c r="AV104" s="5">
        <f t="shared" si="101"/>
        <v>0.40595479499480691</v>
      </c>
      <c r="AW104" s="5">
        <v>18.671800000000001</v>
      </c>
      <c r="AX104" s="5">
        <v>43.0715</v>
      </c>
      <c r="AY104" s="5">
        <f t="shared" si="102"/>
        <v>0.81451591795426592</v>
      </c>
      <c r="AZ104" s="5">
        <f t="shared" si="103"/>
        <v>0.61450302176009675</v>
      </c>
    </row>
    <row r="105" spans="1:52" ht="20" customHeight="1" x14ac:dyDescent="0.15">
      <c r="A105" s="25">
        <v>15.1524</v>
      </c>
      <c r="B105" s="4">
        <v>12.666700000000001</v>
      </c>
      <c r="C105" s="5">
        <f t="shared" si="78"/>
        <v>0.66666666666666663</v>
      </c>
      <c r="D105" s="5">
        <f t="shared" si="79"/>
        <v>0.48704402225528987</v>
      </c>
      <c r="E105" s="5">
        <v>15.1524</v>
      </c>
      <c r="F105" s="5">
        <v>15.265599999999999</v>
      </c>
      <c r="G105" s="5">
        <f t="shared" si="80"/>
        <v>0.53124934261732959</v>
      </c>
      <c r="H105" s="5">
        <f t="shared" si="81"/>
        <v>0.49901280089959332</v>
      </c>
      <c r="I105" s="5">
        <v>15.1524</v>
      </c>
      <c r="J105" s="5">
        <v>6.3219000000000003</v>
      </c>
      <c r="K105" s="5">
        <f t="shared" si="82"/>
        <v>0.51256169216665937</v>
      </c>
      <c r="L105" s="5">
        <f t="shared" si="83"/>
        <v>0.25069296565507559</v>
      </c>
      <c r="M105" s="5">
        <v>15.615500000000001</v>
      </c>
      <c r="N105" s="5">
        <v>30.644600000000001</v>
      </c>
      <c r="O105" s="5">
        <f t="shared" si="84"/>
        <v>0.54545676830269352</v>
      </c>
      <c r="P105" s="5">
        <f t="shared" si="85"/>
        <v>0.59088963360315294</v>
      </c>
      <c r="Q105" s="5">
        <v>15.615500000000001</v>
      </c>
      <c r="R105" s="5">
        <v>22.1707</v>
      </c>
      <c r="S105" s="5">
        <f t="shared" si="86"/>
        <v>0.62195306525618155</v>
      </c>
      <c r="T105" s="5">
        <f t="shared" si="87"/>
        <v>0.35759193548387097</v>
      </c>
      <c r="U105" s="5">
        <v>15.615500000000001</v>
      </c>
      <c r="V105" s="5">
        <v>19.264500000000002</v>
      </c>
      <c r="W105" s="5">
        <f t="shared" si="88"/>
        <v>0.54545676830269352</v>
      </c>
      <c r="X105" s="5">
        <f t="shared" si="89"/>
        <v>0.36973169046522342</v>
      </c>
      <c r="Y105" s="5">
        <v>15.615500000000001</v>
      </c>
      <c r="Z105" s="5">
        <v>15.379899999999999</v>
      </c>
      <c r="AA105" s="5">
        <f t="shared" si="90"/>
        <v>0.64557270780450293</v>
      </c>
      <c r="AB105" s="5">
        <f t="shared" si="91"/>
        <v>0.39435641025641022</v>
      </c>
      <c r="AC105" s="5">
        <v>16.541499999999999</v>
      </c>
      <c r="AD105" s="5">
        <v>33.573999999999998</v>
      </c>
      <c r="AE105" s="5">
        <f t="shared" si="92"/>
        <v>0.65384524167154168</v>
      </c>
      <c r="AF105" s="5">
        <f t="shared" si="93"/>
        <v>0.4882546358304502</v>
      </c>
      <c r="AG105" s="5">
        <v>16.541499999999999</v>
      </c>
      <c r="AH105" s="5">
        <v>30.493099999999998</v>
      </c>
      <c r="AI105" s="5">
        <f t="shared" si="94"/>
        <v>0.67105204441361299</v>
      </c>
      <c r="AJ105" s="5">
        <f t="shared" si="95"/>
        <v>0.38507709598797779</v>
      </c>
      <c r="AK105" s="5">
        <v>16.078499999999998</v>
      </c>
      <c r="AL105" s="5">
        <v>28.683700000000002</v>
      </c>
      <c r="AM105" s="5">
        <f t="shared" si="96"/>
        <v>0.87931289068267948</v>
      </c>
      <c r="AN105" s="5">
        <f t="shared" si="97"/>
        <v>0.5661275201563164</v>
      </c>
      <c r="AO105" s="5">
        <v>16.078499999999998</v>
      </c>
      <c r="AP105" s="5">
        <v>21.723400000000002</v>
      </c>
      <c r="AQ105" s="5">
        <f t="shared" si="98"/>
        <v>0.84297585655490592</v>
      </c>
      <c r="AR105" s="5">
        <f t="shared" si="99"/>
        <v>0.4975059888330593</v>
      </c>
      <c r="AS105" s="5">
        <v>18.8566</v>
      </c>
      <c r="AT105" s="5">
        <v>36.238799999999998</v>
      </c>
      <c r="AU105" s="5">
        <f t="shared" si="100"/>
        <v>0.63353928752616429</v>
      </c>
      <c r="AV105" s="5">
        <f t="shared" si="101"/>
        <v>0.41681724649966584</v>
      </c>
      <c r="AW105" s="5">
        <v>18.8566</v>
      </c>
      <c r="AX105" s="5">
        <v>42.232100000000003</v>
      </c>
      <c r="AY105" s="5">
        <f t="shared" si="102"/>
        <v>0.82257740863207673</v>
      </c>
      <c r="AZ105" s="5">
        <f t="shared" si="103"/>
        <v>0.60252726432268633</v>
      </c>
    </row>
    <row r="106" spans="1:52" ht="20" customHeight="1" x14ac:dyDescent="0.15">
      <c r="A106" s="25">
        <v>15.301</v>
      </c>
      <c r="B106" s="4">
        <v>15.8813</v>
      </c>
      <c r="C106" s="5">
        <f t="shared" si="78"/>
        <v>0.67320468484640494</v>
      </c>
      <c r="D106" s="5">
        <f t="shared" si="79"/>
        <v>0.61064777966186412</v>
      </c>
      <c r="E106" s="5">
        <v>15.301</v>
      </c>
      <c r="F106" s="5">
        <v>17.8371</v>
      </c>
      <c r="G106" s="5">
        <f t="shared" si="80"/>
        <v>0.53645931940733882</v>
      </c>
      <c r="H106" s="5">
        <f t="shared" si="81"/>
        <v>0.58307182363786136</v>
      </c>
      <c r="I106" s="5">
        <v>15.301</v>
      </c>
      <c r="J106" s="5">
        <v>7.0705999999999998</v>
      </c>
      <c r="K106" s="5">
        <f t="shared" si="82"/>
        <v>0.5175883986590939</v>
      </c>
      <c r="L106" s="5">
        <f t="shared" si="83"/>
        <v>0.28038242980129036</v>
      </c>
      <c r="M106" s="5">
        <v>15.7685</v>
      </c>
      <c r="N106" s="5">
        <v>29.331900000000001</v>
      </c>
      <c r="O106" s="5">
        <f t="shared" si="84"/>
        <v>0.55080113035003819</v>
      </c>
      <c r="P106" s="5">
        <f t="shared" si="85"/>
        <v>0.56557813265254964</v>
      </c>
      <c r="Q106" s="5">
        <v>15.7685</v>
      </c>
      <c r="R106" s="5">
        <v>23.656500000000001</v>
      </c>
      <c r="S106" s="5">
        <f t="shared" si="86"/>
        <v>0.62804693474381856</v>
      </c>
      <c r="T106" s="5">
        <f t="shared" si="87"/>
        <v>0.38155645161290325</v>
      </c>
      <c r="U106" s="5">
        <v>15.7685</v>
      </c>
      <c r="V106" s="5">
        <v>21.293299999999999</v>
      </c>
      <c r="W106" s="5">
        <f t="shared" si="88"/>
        <v>0.55080113035003819</v>
      </c>
      <c r="X106" s="5">
        <f t="shared" si="89"/>
        <v>0.40866920006141561</v>
      </c>
      <c r="Y106" s="5">
        <v>15.7685</v>
      </c>
      <c r="Z106" s="5">
        <v>15.93</v>
      </c>
      <c r="AA106" s="5">
        <f t="shared" si="90"/>
        <v>0.65189800153791455</v>
      </c>
      <c r="AB106" s="5">
        <f t="shared" si="91"/>
        <v>0.40846153846153843</v>
      </c>
      <c r="AC106" s="5">
        <v>16.703700000000001</v>
      </c>
      <c r="AD106" s="5">
        <v>32.724499999999999</v>
      </c>
      <c r="AE106" s="5">
        <f t="shared" si="92"/>
        <v>0.66025661296187965</v>
      </c>
      <c r="AF106" s="5">
        <f t="shared" si="93"/>
        <v>0.47590066212645404</v>
      </c>
      <c r="AG106" s="5">
        <v>16.703700000000001</v>
      </c>
      <c r="AH106" s="5">
        <v>27.448799999999999</v>
      </c>
      <c r="AI106" s="5">
        <f t="shared" si="94"/>
        <v>0.67763213942336953</v>
      </c>
      <c r="AJ106" s="5">
        <f t="shared" si="95"/>
        <v>0.34663265434983015</v>
      </c>
      <c r="AK106" s="5">
        <v>16.2361</v>
      </c>
      <c r="AL106" s="5">
        <v>30.4087</v>
      </c>
      <c r="AM106" s="5">
        <f t="shared" si="96"/>
        <v>0.88793183595565839</v>
      </c>
      <c r="AN106" s="5">
        <f t="shared" si="97"/>
        <v>0.60017368478185784</v>
      </c>
      <c r="AO106" s="5">
        <v>16.2361</v>
      </c>
      <c r="AP106" s="5">
        <v>21.474699999999999</v>
      </c>
      <c r="AQ106" s="5">
        <f t="shared" si="98"/>
        <v>0.85123862951215046</v>
      </c>
      <c r="AR106" s="5">
        <f t="shared" si="99"/>
        <v>0.4918102994187511</v>
      </c>
      <c r="AS106" s="5">
        <v>19.041499999999999</v>
      </c>
      <c r="AT106" s="5">
        <v>33.813699999999997</v>
      </c>
      <c r="AU106" s="5">
        <f t="shared" si="100"/>
        <v>0.63975151105869865</v>
      </c>
      <c r="AV106" s="5">
        <f t="shared" si="101"/>
        <v>0.38892384206888064</v>
      </c>
      <c r="AW106" s="5">
        <v>19.041499999999999</v>
      </c>
      <c r="AX106" s="5">
        <v>35.1374</v>
      </c>
      <c r="AY106" s="5">
        <f t="shared" si="102"/>
        <v>0.83064326158839286</v>
      </c>
      <c r="AZ106" s="5">
        <f t="shared" si="103"/>
        <v>0.5013068613072037</v>
      </c>
    </row>
    <row r="107" spans="1:52" ht="20" customHeight="1" x14ac:dyDescent="0.15">
      <c r="A107" s="25">
        <v>15.4495</v>
      </c>
      <c r="B107" s="4">
        <v>15.6107</v>
      </c>
      <c r="C107" s="5">
        <f t="shared" si="78"/>
        <v>0.67973830328308826</v>
      </c>
      <c r="D107" s="5">
        <f t="shared" si="79"/>
        <v>0.60024300869371283</v>
      </c>
      <c r="E107" s="5">
        <v>15.4495</v>
      </c>
      <c r="F107" s="5">
        <v>17.152799999999999</v>
      </c>
      <c r="G107" s="5">
        <f t="shared" si="80"/>
        <v>0.54166579015643956</v>
      </c>
      <c r="H107" s="5">
        <f t="shared" si="81"/>
        <v>0.56070293806142857</v>
      </c>
      <c r="I107" s="5">
        <v>15.4495</v>
      </c>
      <c r="J107" s="5">
        <v>7.4180000000000001</v>
      </c>
      <c r="K107" s="5">
        <f t="shared" si="82"/>
        <v>0.52261172244191045</v>
      </c>
      <c r="L107" s="5">
        <f t="shared" si="83"/>
        <v>0.29415846806013235</v>
      </c>
      <c r="M107" s="5">
        <v>15.9216</v>
      </c>
      <c r="N107" s="5">
        <v>25.869199999999999</v>
      </c>
      <c r="O107" s="5">
        <f t="shared" si="84"/>
        <v>0.55614898544447278</v>
      </c>
      <c r="P107" s="5">
        <f t="shared" si="85"/>
        <v>0.49881029968107543</v>
      </c>
      <c r="Q107" s="5">
        <v>15.9216</v>
      </c>
      <c r="R107" s="5">
        <v>21.801300000000001</v>
      </c>
      <c r="S107" s="5">
        <f t="shared" si="86"/>
        <v>0.63414478715268929</v>
      </c>
      <c r="T107" s="5">
        <f t="shared" si="87"/>
        <v>0.35163387096774196</v>
      </c>
      <c r="U107" s="5">
        <v>15.9216</v>
      </c>
      <c r="V107" s="5">
        <v>23.676400000000001</v>
      </c>
      <c r="W107" s="5">
        <f t="shared" si="88"/>
        <v>0.55614898544447278</v>
      </c>
      <c r="X107" s="5">
        <f t="shared" si="89"/>
        <v>0.45440657147243974</v>
      </c>
      <c r="Y107" s="5">
        <v>15.9216</v>
      </c>
      <c r="Z107" s="5">
        <v>19.865600000000001</v>
      </c>
      <c r="AA107" s="5">
        <f t="shared" si="90"/>
        <v>0.65822742945023682</v>
      </c>
      <c r="AB107" s="5">
        <f t="shared" si="91"/>
        <v>0.50937435897435901</v>
      </c>
      <c r="AC107" s="5">
        <v>16.8659</v>
      </c>
      <c r="AD107" s="5">
        <v>33.1111</v>
      </c>
      <c r="AE107" s="5">
        <f t="shared" si="92"/>
        <v>0.66666798425221752</v>
      </c>
      <c r="AF107" s="5">
        <f t="shared" si="93"/>
        <v>0.48152284721646577</v>
      </c>
      <c r="AG107" s="5">
        <v>16.8659</v>
      </c>
      <c r="AH107" s="5">
        <v>28.0305</v>
      </c>
      <c r="AI107" s="5">
        <f t="shared" si="94"/>
        <v>0.68421223443312607</v>
      </c>
      <c r="AJ107" s="5">
        <f t="shared" si="95"/>
        <v>0.35397855708639048</v>
      </c>
      <c r="AK107" s="5">
        <v>16.393699999999999</v>
      </c>
      <c r="AL107" s="5">
        <v>38.841900000000003</v>
      </c>
      <c r="AM107" s="5">
        <f t="shared" si="96"/>
        <v>0.89655078122863718</v>
      </c>
      <c r="AN107" s="5">
        <f t="shared" si="97"/>
        <v>0.76661896914134597</v>
      </c>
      <c r="AO107" s="5">
        <v>16.393699999999999</v>
      </c>
      <c r="AP107" s="5">
        <v>21.620999999999999</v>
      </c>
      <c r="AQ107" s="5">
        <f t="shared" si="98"/>
        <v>0.85950140246939466</v>
      </c>
      <c r="AR107" s="5">
        <f t="shared" si="99"/>
        <v>0.49516083967332802</v>
      </c>
      <c r="AS107" s="5">
        <v>19.226400000000002</v>
      </c>
      <c r="AT107" s="5">
        <v>29.6511</v>
      </c>
      <c r="AU107" s="5">
        <f t="shared" si="100"/>
        <v>0.64596373459123302</v>
      </c>
      <c r="AV107" s="5">
        <f t="shared" si="101"/>
        <v>0.34104578125341467</v>
      </c>
      <c r="AW107" s="5">
        <v>19.226400000000002</v>
      </c>
      <c r="AX107" s="5">
        <v>38.529699999999998</v>
      </c>
      <c r="AY107" s="5">
        <f t="shared" si="102"/>
        <v>0.83870911454470909</v>
      </c>
      <c r="AZ107" s="5">
        <f t="shared" si="103"/>
        <v>0.5497049575127404</v>
      </c>
    </row>
    <row r="108" spans="1:52" ht="20" customHeight="1" x14ac:dyDescent="0.15">
      <c r="A108" s="25">
        <v>15.598100000000001</v>
      </c>
      <c r="B108" s="4">
        <v>14.309100000000001</v>
      </c>
      <c r="C108" s="5">
        <f t="shared" si="78"/>
        <v>0.68627632146282658</v>
      </c>
      <c r="D108" s="5">
        <f t="shared" si="79"/>
        <v>0.55019552202650801</v>
      </c>
      <c r="E108" s="5">
        <v>15.598100000000001</v>
      </c>
      <c r="F108" s="5">
        <v>19.852499999999999</v>
      </c>
      <c r="G108" s="5">
        <f t="shared" si="80"/>
        <v>0.54687576694644868</v>
      </c>
      <c r="H108" s="5">
        <f t="shared" si="81"/>
        <v>0.64895265366963473</v>
      </c>
      <c r="I108" s="5">
        <v>15.598100000000001</v>
      </c>
      <c r="J108" s="5">
        <v>8.1390999999999991</v>
      </c>
      <c r="K108" s="5">
        <f t="shared" si="82"/>
        <v>0.52763842893434498</v>
      </c>
      <c r="L108" s="5">
        <f t="shared" si="83"/>
        <v>0.32275346284554096</v>
      </c>
      <c r="M108" s="5">
        <v>16.0747</v>
      </c>
      <c r="N108" s="5">
        <v>25.110199999999999</v>
      </c>
      <c r="O108" s="5">
        <f t="shared" si="84"/>
        <v>0.56149684053890736</v>
      </c>
      <c r="P108" s="5">
        <f t="shared" si="85"/>
        <v>0.48417525037696335</v>
      </c>
      <c r="Q108" s="5">
        <v>16.0747</v>
      </c>
      <c r="R108" s="5">
        <v>21.512499999999999</v>
      </c>
      <c r="S108" s="5">
        <f t="shared" si="86"/>
        <v>0.64024263956156002</v>
      </c>
      <c r="T108" s="5">
        <f t="shared" si="87"/>
        <v>0.34697580645161291</v>
      </c>
      <c r="U108" s="5">
        <v>16.0747</v>
      </c>
      <c r="V108" s="5">
        <v>20.165500000000002</v>
      </c>
      <c r="W108" s="5">
        <f t="shared" si="88"/>
        <v>0.56149684053890736</v>
      </c>
      <c r="X108" s="5">
        <f t="shared" si="89"/>
        <v>0.38702402886534626</v>
      </c>
      <c r="Y108" s="5">
        <v>16.0747</v>
      </c>
      <c r="Z108" s="5">
        <v>21.764800000000001</v>
      </c>
      <c r="AA108" s="5">
        <f t="shared" si="90"/>
        <v>0.66455685736255921</v>
      </c>
      <c r="AB108" s="5">
        <f t="shared" si="91"/>
        <v>0.55807179487179492</v>
      </c>
      <c r="AC108" s="5">
        <v>17.027999999999999</v>
      </c>
      <c r="AD108" s="5">
        <v>33.677500000000002</v>
      </c>
      <c r="AE108" s="5">
        <f t="shared" si="92"/>
        <v>0.67307540278590283</v>
      </c>
      <c r="AF108" s="5">
        <f t="shared" si="93"/>
        <v>0.48975979919521023</v>
      </c>
      <c r="AG108" s="5">
        <v>17.027999999999999</v>
      </c>
      <c r="AH108" s="5">
        <v>26.792899999999999</v>
      </c>
      <c r="AI108" s="5">
        <f t="shared" si="94"/>
        <v>0.69078827266420828</v>
      </c>
      <c r="AJ108" s="5">
        <f t="shared" si="95"/>
        <v>0.3383497291222044</v>
      </c>
      <c r="AK108" s="5">
        <v>16.551400000000001</v>
      </c>
      <c r="AL108" s="5">
        <v>29.527100000000001</v>
      </c>
      <c r="AM108" s="5">
        <f t="shared" si="96"/>
        <v>0.90517519537552027</v>
      </c>
      <c r="AN108" s="5">
        <f t="shared" si="97"/>
        <v>0.58277362754482742</v>
      </c>
      <c r="AO108" s="5">
        <v>16.551400000000001</v>
      </c>
      <c r="AP108" s="5">
        <v>23.877700000000001</v>
      </c>
      <c r="AQ108" s="5">
        <f t="shared" si="98"/>
        <v>0.86776941830288101</v>
      </c>
      <c r="AR108" s="5">
        <f t="shared" si="99"/>
        <v>0.54684343839174065</v>
      </c>
      <c r="AS108" s="5">
        <v>19.411300000000001</v>
      </c>
      <c r="AT108" s="5">
        <v>24.939499999999999</v>
      </c>
      <c r="AU108" s="5">
        <f t="shared" si="100"/>
        <v>0.65217595812376739</v>
      </c>
      <c r="AV108" s="5">
        <f t="shared" si="101"/>
        <v>0.286853144118415</v>
      </c>
      <c r="AW108" s="5">
        <v>19.411300000000001</v>
      </c>
      <c r="AX108" s="5">
        <v>38.318899999999999</v>
      </c>
      <c r="AY108" s="5">
        <f t="shared" si="102"/>
        <v>0.84677496750102521</v>
      </c>
      <c r="AZ108" s="5">
        <f t="shared" si="103"/>
        <v>0.54669746446079126</v>
      </c>
    </row>
    <row r="109" spans="1:52" ht="20" customHeight="1" x14ac:dyDescent="0.15">
      <c r="A109" s="25">
        <v>15.746600000000001</v>
      </c>
      <c r="B109" s="4">
        <v>15.844799999999999</v>
      </c>
      <c r="C109" s="5">
        <f t="shared" si="78"/>
        <v>0.6928099398995099</v>
      </c>
      <c r="D109" s="5">
        <f t="shared" si="79"/>
        <v>0.60924432755418667</v>
      </c>
      <c r="E109" s="5">
        <v>15.746600000000001</v>
      </c>
      <c r="F109" s="5">
        <v>19.732600000000001</v>
      </c>
      <c r="G109" s="5">
        <f t="shared" si="80"/>
        <v>0.55208223769554943</v>
      </c>
      <c r="H109" s="5">
        <f t="shared" si="81"/>
        <v>0.64503327710874891</v>
      </c>
      <c r="I109" s="5">
        <v>15.746600000000001</v>
      </c>
      <c r="J109" s="5">
        <v>7.6817000000000002</v>
      </c>
      <c r="K109" s="5">
        <f t="shared" si="82"/>
        <v>0.53266175271716154</v>
      </c>
      <c r="L109" s="5">
        <f t="shared" si="83"/>
        <v>0.30461540901826889</v>
      </c>
      <c r="M109" s="5">
        <v>16.227799999999998</v>
      </c>
      <c r="N109" s="5">
        <v>20.723500000000001</v>
      </c>
      <c r="O109" s="5">
        <f t="shared" si="84"/>
        <v>0.56684469563334183</v>
      </c>
      <c r="P109" s="5">
        <f t="shared" si="85"/>
        <v>0.39959083564396147</v>
      </c>
      <c r="Q109" s="5">
        <v>16.227799999999998</v>
      </c>
      <c r="R109" s="5">
        <v>22.3599</v>
      </c>
      <c r="S109" s="5">
        <f t="shared" si="86"/>
        <v>0.64634049197043075</v>
      </c>
      <c r="T109" s="5">
        <f t="shared" si="87"/>
        <v>0.36064354838709678</v>
      </c>
      <c r="U109" s="5">
        <v>16.227799999999998</v>
      </c>
      <c r="V109" s="5">
        <v>19.0593</v>
      </c>
      <c r="W109" s="5">
        <f t="shared" si="88"/>
        <v>0.56684469563334183</v>
      </c>
      <c r="X109" s="5">
        <f t="shared" si="89"/>
        <v>0.36579341317365272</v>
      </c>
      <c r="Y109" s="5">
        <v>16.227799999999998</v>
      </c>
      <c r="Z109" s="5">
        <v>20.027899999999999</v>
      </c>
      <c r="AA109" s="5">
        <f t="shared" si="90"/>
        <v>0.67088628527488148</v>
      </c>
      <c r="AB109" s="5">
        <f t="shared" si="91"/>
        <v>0.51353589743589745</v>
      </c>
      <c r="AC109" s="5">
        <v>17.190200000000001</v>
      </c>
      <c r="AD109" s="5">
        <v>35.878399999999999</v>
      </c>
      <c r="AE109" s="5">
        <f t="shared" si="92"/>
        <v>0.67948677407624081</v>
      </c>
      <c r="AF109" s="5">
        <f t="shared" si="93"/>
        <v>0.52176669822419808</v>
      </c>
      <c r="AG109" s="5">
        <v>17.190200000000001</v>
      </c>
      <c r="AH109" s="5">
        <v>25.779800000000002</v>
      </c>
      <c r="AI109" s="5">
        <f t="shared" si="94"/>
        <v>0.69736836767396493</v>
      </c>
      <c r="AJ109" s="5">
        <f t="shared" si="95"/>
        <v>0.32555596246858703</v>
      </c>
      <c r="AK109" s="5">
        <v>16.709</v>
      </c>
      <c r="AL109" s="5">
        <v>29.5077</v>
      </c>
      <c r="AM109" s="5">
        <f t="shared" si="96"/>
        <v>0.91379414064849906</v>
      </c>
      <c r="AN109" s="5">
        <f t="shared" si="97"/>
        <v>0.582390731548459</v>
      </c>
      <c r="AO109" s="5">
        <v>16.709</v>
      </c>
      <c r="AP109" s="5">
        <v>22.3307</v>
      </c>
      <c r="AQ109" s="5">
        <f t="shared" si="98"/>
        <v>0.87603219126012533</v>
      </c>
      <c r="AR109" s="5">
        <f t="shared" si="99"/>
        <v>0.51141428067587935</v>
      </c>
      <c r="AS109" s="5">
        <v>19.5961</v>
      </c>
      <c r="AT109" s="5">
        <v>21.569800000000001</v>
      </c>
      <c r="AU109" s="5">
        <f t="shared" si="100"/>
        <v>0.65838482188154102</v>
      </c>
      <c r="AV109" s="5">
        <f t="shared" si="101"/>
        <v>0.24809498779066894</v>
      </c>
      <c r="AW109" s="5">
        <v>19.5961</v>
      </c>
      <c r="AX109" s="5">
        <v>38.267400000000002</v>
      </c>
      <c r="AY109" s="5">
        <f t="shared" si="102"/>
        <v>0.85483645817883591</v>
      </c>
      <c r="AZ109" s="5">
        <f t="shared" si="103"/>
        <v>0.54596271165161026</v>
      </c>
    </row>
    <row r="110" spans="1:52" ht="20" customHeight="1" x14ac:dyDescent="0.15">
      <c r="A110" s="25">
        <v>15.895200000000001</v>
      </c>
      <c r="B110" s="4">
        <v>12.6928</v>
      </c>
      <c r="C110" s="5">
        <f t="shared" si="78"/>
        <v>0.69934795807924821</v>
      </c>
      <c r="D110" s="5">
        <f t="shared" si="79"/>
        <v>0.48804758663913594</v>
      </c>
      <c r="E110" s="5">
        <v>15.895200000000001</v>
      </c>
      <c r="F110" s="5">
        <v>13.6241</v>
      </c>
      <c r="G110" s="5">
        <f t="shared" si="80"/>
        <v>0.55729221448555866</v>
      </c>
      <c r="H110" s="5">
        <f t="shared" si="81"/>
        <v>0.44535428025994067</v>
      </c>
      <c r="I110" s="5">
        <v>15.895200000000001</v>
      </c>
      <c r="J110" s="5">
        <v>8.5980000000000008</v>
      </c>
      <c r="K110" s="5">
        <f t="shared" si="82"/>
        <v>0.53768845920959607</v>
      </c>
      <c r="L110" s="5">
        <f t="shared" si="83"/>
        <v>0.34095099870329176</v>
      </c>
      <c r="M110" s="5">
        <v>16.3809</v>
      </c>
      <c r="N110" s="5">
        <v>19.6538</v>
      </c>
      <c r="O110" s="5">
        <f t="shared" si="84"/>
        <v>0.57219255072777642</v>
      </c>
      <c r="P110" s="5">
        <f t="shared" si="85"/>
        <v>0.37896486431246118</v>
      </c>
      <c r="Q110" s="5">
        <v>16.3809</v>
      </c>
      <c r="R110" s="5">
        <v>20.827200000000001</v>
      </c>
      <c r="S110" s="5">
        <f t="shared" si="86"/>
        <v>0.65243834437930159</v>
      </c>
      <c r="T110" s="5">
        <f t="shared" si="87"/>
        <v>0.33592258064516128</v>
      </c>
      <c r="U110" s="5">
        <v>16.3809</v>
      </c>
      <c r="V110" s="5">
        <v>23.145600000000002</v>
      </c>
      <c r="W110" s="5">
        <f t="shared" si="88"/>
        <v>0.57219255072777642</v>
      </c>
      <c r="X110" s="5">
        <f t="shared" si="89"/>
        <v>0.44421925380009214</v>
      </c>
      <c r="Y110" s="5">
        <v>16.3809</v>
      </c>
      <c r="Z110" s="5">
        <v>16.7928</v>
      </c>
      <c r="AA110" s="5">
        <f t="shared" si="90"/>
        <v>0.67721571318720386</v>
      </c>
      <c r="AB110" s="5">
        <f t="shared" si="91"/>
        <v>0.4305846153846154</v>
      </c>
      <c r="AC110" s="5">
        <v>17.352399999999999</v>
      </c>
      <c r="AD110" s="5">
        <v>35.356699999999996</v>
      </c>
      <c r="AE110" s="5">
        <f t="shared" si="92"/>
        <v>0.68589814536657867</v>
      </c>
      <c r="AF110" s="5">
        <f t="shared" si="93"/>
        <v>0.5141798023073354</v>
      </c>
      <c r="AG110" s="5">
        <v>17.352399999999999</v>
      </c>
      <c r="AH110" s="5">
        <v>25.762499999999999</v>
      </c>
      <c r="AI110" s="5">
        <f t="shared" si="94"/>
        <v>0.70394846268372135</v>
      </c>
      <c r="AJ110" s="5">
        <f t="shared" si="95"/>
        <v>0.32533749226514452</v>
      </c>
      <c r="AK110" s="5">
        <v>16.866599999999998</v>
      </c>
      <c r="AL110" s="5">
        <v>30.206900000000001</v>
      </c>
      <c r="AM110" s="5">
        <f t="shared" si="96"/>
        <v>0.92241308592147786</v>
      </c>
      <c r="AN110" s="5">
        <f t="shared" si="97"/>
        <v>0.59619077694334521</v>
      </c>
      <c r="AO110" s="5">
        <v>16.866599999999998</v>
      </c>
      <c r="AP110" s="5">
        <v>24.252600000000001</v>
      </c>
      <c r="AQ110" s="5">
        <f t="shared" si="98"/>
        <v>0.88429496421736964</v>
      </c>
      <c r="AR110" s="5">
        <f t="shared" si="99"/>
        <v>0.55542934093063945</v>
      </c>
      <c r="AS110" s="5">
        <v>19.780999999999999</v>
      </c>
      <c r="AT110" s="5">
        <v>23.892399999999999</v>
      </c>
      <c r="AU110" s="5">
        <f t="shared" si="100"/>
        <v>0.66459704541407538</v>
      </c>
      <c r="AV110" s="5">
        <f t="shared" si="101"/>
        <v>0.27480944126926432</v>
      </c>
      <c r="AW110" s="5">
        <v>19.780999999999999</v>
      </c>
      <c r="AX110" s="5">
        <v>43.777099999999997</v>
      </c>
      <c r="AY110" s="5">
        <f t="shared" si="102"/>
        <v>0.86290231113515203</v>
      </c>
      <c r="AZ110" s="5">
        <f t="shared" si="103"/>
        <v>0.62456984859812015</v>
      </c>
    </row>
    <row r="111" spans="1:52" ht="20" customHeight="1" x14ac:dyDescent="0.15">
      <c r="A111" s="25">
        <v>16.043700000000001</v>
      </c>
      <c r="B111" s="4">
        <v>12.2491</v>
      </c>
      <c r="C111" s="5">
        <f t="shared" si="78"/>
        <v>0.70588157651593153</v>
      </c>
      <c r="D111" s="5">
        <f t="shared" si="79"/>
        <v>0.47098699211375267</v>
      </c>
      <c r="E111" s="5">
        <v>16.043700000000001</v>
      </c>
      <c r="F111" s="5">
        <v>12.9375</v>
      </c>
      <c r="G111" s="5">
        <f t="shared" si="80"/>
        <v>0.56249868523465929</v>
      </c>
      <c r="H111" s="5">
        <f t="shared" si="81"/>
        <v>0.42291021064605971</v>
      </c>
      <c r="I111" s="5">
        <v>16.043700000000001</v>
      </c>
      <c r="J111" s="5">
        <v>6.0602999999999998</v>
      </c>
      <c r="K111" s="5">
        <f t="shared" si="82"/>
        <v>0.54271178299241263</v>
      </c>
      <c r="L111" s="5">
        <f t="shared" si="83"/>
        <v>0.24031929953960907</v>
      </c>
      <c r="M111" s="5">
        <v>16.533999999999999</v>
      </c>
      <c r="N111" s="5">
        <v>24.1036</v>
      </c>
      <c r="O111" s="5">
        <f t="shared" si="84"/>
        <v>0.57754040582221089</v>
      </c>
      <c r="P111" s="5">
        <f t="shared" si="85"/>
        <v>0.46476597418523846</v>
      </c>
      <c r="Q111" s="5">
        <v>16.533999999999999</v>
      </c>
      <c r="R111" s="5">
        <v>21.443200000000001</v>
      </c>
      <c r="S111" s="5">
        <f t="shared" si="86"/>
        <v>0.65853619678817232</v>
      </c>
      <c r="T111" s="5">
        <f t="shared" si="87"/>
        <v>0.34585806451612905</v>
      </c>
      <c r="U111" s="5">
        <v>16.533999999999999</v>
      </c>
      <c r="V111" s="5">
        <v>23.877700000000001</v>
      </c>
      <c r="W111" s="5">
        <f t="shared" si="88"/>
        <v>0.57754040582221089</v>
      </c>
      <c r="X111" s="5">
        <f t="shared" si="89"/>
        <v>0.45826999846460925</v>
      </c>
      <c r="Y111" s="5">
        <v>16.533999999999999</v>
      </c>
      <c r="Z111" s="5">
        <v>21.721699999999998</v>
      </c>
      <c r="AA111" s="5">
        <f t="shared" si="90"/>
        <v>0.68354514109952613</v>
      </c>
      <c r="AB111" s="5">
        <f t="shared" si="91"/>
        <v>0.55696666666666661</v>
      </c>
      <c r="AC111" s="5">
        <v>17.514500000000002</v>
      </c>
      <c r="AD111" s="5">
        <v>33.526600000000002</v>
      </c>
      <c r="AE111" s="5">
        <f t="shared" si="92"/>
        <v>0.6923055639002641</v>
      </c>
      <c r="AF111" s="5">
        <f t="shared" si="93"/>
        <v>0.48756531463731384</v>
      </c>
      <c r="AG111" s="5">
        <v>17.514500000000002</v>
      </c>
      <c r="AH111" s="5">
        <v>26.919699999999999</v>
      </c>
      <c r="AI111" s="5">
        <f t="shared" si="94"/>
        <v>0.71052450091480368</v>
      </c>
      <c r="AJ111" s="5">
        <f t="shared" si="95"/>
        <v>0.33995100205841866</v>
      </c>
      <c r="AK111" s="5">
        <v>17.0243</v>
      </c>
      <c r="AL111" s="5">
        <v>37.262799999999999</v>
      </c>
      <c r="AM111" s="5">
        <f t="shared" si="96"/>
        <v>0.93103750006836095</v>
      </c>
      <c r="AN111" s="5">
        <f t="shared" si="97"/>
        <v>0.73545241925137905</v>
      </c>
      <c r="AO111" s="5">
        <v>17.0243</v>
      </c>
      <c r="AP111" s="5">
        <v>18.6172</v>
      </c>
      <c r="AQ111" s="5">
        <f t="shared" si="98"/>
        <v>0.89256298005085599</v>
      </c>
      <c r="AR111" s="5">
        <f t="shared" si="99"/>
        <v>0.42636827086472795</v>
      </c>
      <c r="AS111" s="5">
        <v>19.965900000000001</v>
      </c>
      <c r="AT111" s="5">
        <v>22.222200000000001</v>
      </c>
      <c r="AU111" s="5">
        <f t="shared" si="100"/>
        <v>0.67080926894660986</v>
      </c>
      <c r="AV111" s="5">
        <f t="shared" si="101"/>
        <v>0.25559886682685068</v>
      </c>
      <c r="AW111" s="5">
        <v>19.965900000000001</v>
      </c>
      <c r="AX111" s="5">
        <v>38.092599999999997</v>
      </c>
      <c r="AY111" s="5">
        <f t="shared" si="102"/>
        <v>0.87096816409146827</v>
      </c>
      <c r="AZ111" s="5">
        <f t="shared" si="103"/>
        <v>0.5434688322138459</v>
      </c>
    </row>
    <row r="112" spans="1:52" ht="20" customHeight="1" x14ac:dyDescent="0.15">
      <c r="A112" s="25">
        <v>16.192299999999999</v>
      </c>
      <c r="B112" s="4">
        <v>13.369</v>
      </c>
      <c r="C112" s="5">
        <f t="shared" si="78"/>
        <v>0.71241959469566973</v>
      </c>
      <c r="D112" s="5">
        <f t="shared" si="79"/>
        <v>0.51404797883671116</v>
      </c>
      <c r="E112" s="5">
        <v>16.192299999999999</v>
      </c>
      <c r="F112" s="5">
        <v>12.7568</v>
      </c>
      <c r="G112" s="5">
        <f t="shared" si="80"/>
        <v>0.56770866202466841</v>
      </c>
      <c r="H112" s="5">
        <f t="shared" si="81"/>
        <v>0.4170033603995868</v>
      </c>
      <c r="I112" s="5">
        <v>16.192299999999999</v>
      </c>
      <c r="J112" s="5">
        <v>7.0928000000000004</v>
      </c>
      <c r="K112" s="5">
        <f t="shared" si="82"/>
        <v>0.54773848948484716</v>
      </c>
      <c r="L112" s="5">
        <f t="shared" si="83"/>
        <v>0.28126276385237353</v>
      </c>
      <c r="M112" s="5">
        <v>16.687100000000001</v>
      </c>
      <c r="N112" s="5">
        <v>22.931899999999999</v>
      </c>
      <c r="O112" s="5">
        <f t="shared" si="84"/>
        <v>0.58288826091664547</v>
      </c>
      <c r="P112" s="5">
        <f t="shared" si="85"/>
        <v>0.44217323733460845</v>
      </c>
      <c r="Q112" s="5">
        <v>16.687100000000001</v>
      </c>
      <c r="R112" s="5">
        <v>22.055299999999999</v>
      </c>
      <c r="S112" s="5">
        <f t="shared" si="86"/>
        <v>0.66463404919704316</v>
      </c>
      <c r="T112" s="5">
        <f t="shared" si="87"/>
        <v>0.35573064516129033</v>
      </c>
      <c r="U112" s="5">
        <v>16.687100000000001</v>
      </c>
      <c r="V112" s="5">
        <v>24.618200000000002</v>
      </c>
      <c r="W112" s="5">
        <f t="shared" si="88"/>
        <v>0.58288826091664547</v>
      </c>
      <c r="X112" s="5">
        <f t="shared" si="89"/>
        <v>0.47248195915860591</v>
      </c>
      <c r="Y112" s="5">
        <v>16.687100000000001</v>
      </c>
      <c r="Z112" s="5">
        <v>24.009799999999998</v>
      </c>
      <c r="AA112" s="5">
        <f t="shared" si="90"/>
        <v>0.68987456901184852</v>
      </c>
      <c r="AB112" s="5">
        <f t="shared" si="91"/>
        <v>0.61563589743589742</v>
      </c>
      <c r="AC112" s="5">
        <v>17.6767</v>
      </c>
      <c r="AD112" s="5">
        <v>29.268899999999999</v>
      </c>
      <c r="AE112" s="5">
        <f t="shared" si="92"/>
        <v>0.69871693519060196</v>
      </c>
      <c r="AF112" s="5">
        <f t="shared" si="93"/>
        <v>0.42564711117703774</v>
      </c>
      <c r="AG112" s="5">
        <v>17.6767</v>
      </c>
      <c r="AH112" s="5">
        <v>30.1053</v>
      </c>
      <c r="AI112" s="5">
        <f t="shared" si="94"/>
        <v>0.71710459592456022</v>
      </c>
      <c r="AJ112" s="5">
        <f t="shared" si="95"/>
        <v>0.38017982749693763</v>
      </c>
      <c r="AK112" s="5">
        <v>17.181899999999999</v>
      </c>
      <c r="AL112" s="5">
        <v>34.771999999999998</v>
      </c>
      <c r="AM112" s="5">
        <f t="shared" si="96"/>
        <v>0.93965644534133974</v>
      </c>
      <c r="AN112" s="5">
        <f t="shared" si="97"/>
        <v>0.68629173122280007</v>
      </c>
      <c r="AO112" s="5">
        <v>17.181899999999999</v>
      </c>
      <c r="AP112" s="5">
        <v>24.0167</v>
      </c>
      <c r="AQ112" s="5">
        <f t="shared" si="98"/>
        <v>0.90082575300810019</v>
      </c>
      <c r="AR112" s="5">
        <f t="shared" si="99"/>
        <v>0.55002679516129771</v>
      </c>
      <c r="AS112" s="5">
        <v>20.150700000000001</v>
      </c>
      <c r="AT112" s="5">
        <v>24.182600000000001</v>
      </c>
      <c r="AU112" s="5">
        <f t="shared" si="100"/>
        <v>0.67701813270438349</v>
      </c>
      <c r="AV112" s="5">
        <f t="shared" si="101"/>
        <v>0.27814731020902517</v>
      </c>
      <c r="AW112" s="5">
        <v>20.150700000000001</v>
      </c>
      <c r="AX112" s="5">
        <v>50.009599999999999</v>
      </c>
      <c r="AY112" s="5">
        <f t="shared" si="102"/>
        <v>0.87902965476927908</v>
      </c>
      <c r="AZ112" s="5">
        <f t="shared" si="103"/>
        <v>0.71348920555387518</v>
      </c>
    </row>
    <row r="113" spans="1:52" ht="20" customHeight="1" x14ac:dyDescent="0.15">
      <c r="A113" s="25">
        <v>16.340900000000001</v>
      </c>
      <c r="B113" s="4">
        <v>12.1091</v>
      </c>
      <c r="C113" s="5">
        <f t="shared" si="78"/>
        <v>0.71895761287540816</v>
      </c>
      <c r="D113" s="5">
        <f t="shared" si="79"/>
        <v>0.46560388813909936</v>
      </c>
      <c r="E113" s="5">
        <v>16.340900000000001</v>
      </c>
      <c r="F113" s="5">
        <v>14.6081</v>
      </c>
      <c r="G113" s="5">
        <f t="shared" si="80"/>
        <v>0.57291863881467775</v>
      </c>
      <c r="H113" s="5">
        <f t="shared" si="81"/>
        <v>0.47751997280299169</v>
      </c>
      <c r="I113" s="5">
        <v>16.340900000000001</v>
      </c>
      <c r="J113" s="5">
        <v>6.6177000000000001</v>
      </c>
      <c r="K113" s="5">
        <f t="shared" si="82"/>
        <v>0.5527651959772818</v>
      </c>
      <c r="L113" s="5">
        <f t="shared" si="83"/>
        <v>0.26242282206545403</v>
      </c>
      <c r="M113" s="5">
        <v>16.840199999999999</v>
      </c>
      <c r="N113" s="5">
        <v>22.363299999999999</v>
      </c>
      <c r="O113" s="5">
        <f t="shared" si="84"/>
        <v>0.58823611601107995</v>
      </c>
      <c r="P113" s="5">
        <f t="shared" si="85"/>
        <v>0.43120948366620515</v>
      </c>
      <c r="Q113" s="5">
        <v>16.840199999999999</v>
      </c>
      <c r="R113" s="5">
        <v>20.1785</v>
      </c>
      <c r="S113" s="5">
        <f t="shared" si="86"/>
        <v>0.67073190160591389</v>
      </c>
      <c r="T113" s="5">
        <f t="shared" si="87"/>
        <v>0.32545967741935483</v>
      </c>
      <c r="U113" s="5">
        <v>16.840199999999999</v>
      </c>
      <c r="V113" s="5">
        <v>18.491399999999999</v>
      </c>
      <c r="W113" s="5">
        <f t="shared" si="88"/>
        <v>0.58823611601107995</v>
      </c>
      <c r="X113" s="5">
        <f t="shared" si="89"/>
        <v>0.35489405803777058</v>
      </c>
      <c r="Y113" s="5">
        <v>16.840199999999999</v>
      </c>
      <c r="Z113" s="5">
        <v>16.5703</v>
      </c>
      <c r="AA113" s="5">
        <f t="shared" si="90"/>
        <v>0.69620399692417079</v>
      </c>
      <c r="AB113" s="5">
        <f t="shared" si="91"/>
        <v>0.42487948717948715</v>
      </c>
      <c r="AC113" s="5">
        <v>17.838899999999999</v>
      </c>
      <c r="AD113" s="5">
        <v>34.104500000000002</v>
      </c>
      <c r="AE113" s="5">
        <f t="shared" si="92"/>
        <v>0.70512830648093971</v>
      </c>
      <c r="AF113" s="5">
        <f t="shared" si="93"/>
        <v>0.49596950698992054</v>
      </c>
      <c r="AG113" s="5">
        <v>17.838899999999999</v>
      </c>
      <c r="AH113" s="5">
        <v>33.548499999999997</v>
      </c>
      <c r="AI113" s="5">
        <f t="shared" si="94"/>
        <v>0.72368469093431675</v>
      </c>
      <c r="AJ113" s="5">
        <f t="shared" si="95"/>
        <v>0.42366171214972154</v>
      </c>
      <c r="AK113" s="5">
        <v>17.339500000000001</v>
      </c>
      <c r="AL113" s="5">
        <v>41.2806</v>
      </c>
      <c r="AM113" s="5">
        <f t="shared" si="96"/>
        <v>0.94827539061431865</v>
      </c>
      <c r="AN113" s="5">
        <f t="shared" si="97"/>
        <v>0.81475136431369843</v>
      </c>
      <c r="AO113" s="5">
        <v>17.339500000000001</v>
      </c>
      <c r="AP113" s="5">
        <v>28.1157</v>
      </c>
      <c r="AQ113" s="5">
        <f t="shared" si="98"/>
        <v>0.90908852596534473</v>
      </c>
      <c r="AR113" s="5">
        <f t="shared" si="99"/>
        <v>0.64390146709233564</v>
      </c>
      <c r="AS113" s="5">
        <v>20.335599999999999</v>
      </c>
      <c r="AT113" s="5">
        <v>27.158899999999999</v>
      </c>
      <c r="AU113" s="5">
        <f t="shared" si="100"/>
        <v>0.68323035623691786</v>
      </c>
      <c r="AV113" s="5">
        <f t="shared" si="101"/>
        <v>0.3123805952724642</v>
      </c>
      <c r="AW113" s="5">
        <v>20.335599999999999</v>
      </c>
      <c r="AX113" s="5">
        <v>51.859499999999997</v>
      </c>
      <c r="AY113" s="5">
        <f t="shared" si="102"/>
        <v>0.8870955077255952</v>
      </c>
      <c r="AZ113" s="5">
        <f t="shared" si="103"/>
        <v>0.73988181180055812</v>
      </c>
    </row>
    <row r="114" spans="1:52" ht="20" customHeight="1" x14ac:dyDescent="0.15">
      <c r="A114" s="25">
        <v>16.4894</v>
      </c>
      <c r="B114" s="4">
        <v>12.3775</v>
      </c>
      <c r="C114" s="5">
        <f t="shared" si="78"/>
        <v>0.72549123131209137</v>
      </c>
      <c r="D114" s="5">
        <f t="shared" si="79"/>
        <v>0.47592406747336319</v>
      </c>
      <c r="E114" s="5">
        <v>16.4894</v>
      </c>
      <c r="F114" s="5">
        <v>15.064500000000001</v>
      </c>
      <c r="G114" s="5">
        <f t="shared" si="80"/>
        <v>0.57812510956377838</v>
      </c>
      <c r="H114" s="5">
        <f t="shared" si="81"/>
        <v>0.49243910092966697</v>
      </c>
      <c r="I114" s="5">
        <v>16.4894</v>
      </c>
      <c r="J114" s="5">
        <v>5.7115</v>
      </c>
      <c r="K114" s="5">
        <f t="shared" si="82"/>
        <v>0.55778851976009824</v>
      </c>
      <c r="L114" s="5">
        <f t="shared" si="83"/>
        <v>0.22648774471898706</v>
      </c>
      <c r="M114" s="5">
        <v>16.993300000000001</v>
      </c>
      <c r="N114" s="5">
        <v>21.244800000000001</v>
      </c>
      <c r="O114" s="5">
        <f t="shared" si="84"/>
        <v>0.59358397110551453</v>
      </c>
      <c r="P114" s="5">
        <f t="shared" si="85"/>
        <v>0.40964255000790561</v>
      </c>
      <c r="Q114" s="5">
        <v>16.993300000000001</v>
      </c>
      <c r="R114" s="5">
        <v>19.272200000000002</v>
      </c>
      <c r="S114" s="5">
        <f t="shared" si="86"/>
        <v>0.67682975401478473</v>
      </c>
      <c r="T114" s="5">
        <f t="shared" si="87"/>
        <v>0.31084193548387101</v>
      </c>
      <c r="U114" s="5">
        <v>16.993300000000001</v>
      </c>
      <c r="V114" s="5">
        <v>18.882200000000001</v>
      </c>
      <c r="W114" s="5">
        <f t="shared" si="88"/>
        <v>0.59358397110551453</v>
      </c>
      <c r="X114" s="5">
        <f t="shared" si="89"/>
        <v>0.36239444188545988</v>
      </c>
      <c r="Y114" s="5">
        <v>16.993300000000001</v>
      </c>
      <c r="Z114" s="5">
        <v>7.4314999999999998</v>
      </c>
      <c r="AA114" s="5">
        <f t="shared" si="90"/>
        <v>0.70253342483649328</v>
      </c>
      <c r="AB114" s="5">
        <f t="shared" si="91"/>
        <v>0.19055128205128205</v>
      </c>
      <c r="AC114" s="5">
        <v>18.001100000000001</v>
      </c>
      <c r="AD114" s="5">
        <v>36.535499999999999</v>
      </c>
      <c r="AE114" s="5">
        <f t="shared" si="92"/>
        <v>0.71153967777127769</v>
      </c>
      <c r="AF114" s="5">
        <f t="shared" si="93"/>
        <v>0.53132266776027326</v>
      </c>
      <c r="AG114" s="5">
        <v>18.001100000000001</v>
      </c>
      <c r="AH114" s="5">
        <v>29.380199999999999</v>
      </c>
      <c r="AI114" s="5">
        <f t="shared" si="94"/>
        <v>0.73026478594407329</v>
      </c>
      <c r="AJ114" s="5">
        <f t="shared" si="95"/>
        <v>0.37102302145554195</v>
      </c>
      <c r="AK114" s="5">
        <v>17.497199999999999</v>
      </c>
      <c r="AL114" s="5">
        <v>45.115299999999998</v>
      </c>
      <c r="AM114" s="5">
        <f t="shared" si="96"/>
        <v>0.95689980476120162</v>
      </c>
      <c r="AN114" s="5">
        <f t="shared" si="97"/>
        <v>0.89043648169895295</v>
      </c>
      <c r="AO114" s="5">
        <v>17.497199999999999</v>
      </c>
      <c r="AP114" s="5">
        <v>23.291</v>
      </c>
      <c r="AQ114" s="5">
        <f t="shared" si="98"/>
        <v>0.91735654179883086</v>
      </c>
      <c r="AR114" s="5">
        <f t="shared" si="99"/>
        <v>0.53340692460253847</v>
      </c>
      <c r="AS114" s="5">
        <v>20.520499999999998</v>
      </c>
      <c r="AT114" s="5">
        <v>26.473199999999999</v>
      </c>
      <c r="AU114" s="5">
        <f t="shared" si="100"/>
        <v>0.68944257976945222</v>
      </c>
      <c r="AV114" s="5">
        <f t="shared" si="101"/>
        <v>0.30449370095132716</v>
      </c>
      <c r="AW114" s="5">
        <v>20.520499999999998</v>
      </c>
      <c r="AX114" s="5">
        <v>44.089700000000001</v>
      </c>
      <c r="AY114" s="5">
        <f t="shared" si="102"/>
        <v>0.89516136068191132</v>
      </c>
      <c r="AZ114" s="5">
        <f t="shared" si="103"/>
        <v>0.62902972681462543</v>
      </c>
    </row>
    <row r="115" spans="1:52" ht="20" customHeight="1" x14ac:dyDescent="0.15">
      <c r="A115" s="25">
        <v>16.638000000000002</v>
      </c>
      <c r="B115" s="4">
        <v>12.9419</v>
      </c>
      <c r="C115" s="5">
        <f t="shared" si="78"/>
        <v>0.73202924949182979</v>
      </c>
      <c r="D115" s="5">
        <f t="shared" si="79"/>
        <v>0.49762566663975116</v>
      </c>
      <c r="E115" s="5">
        <v>16.638000000000002</v>
      </c>
      <c r="F115" s="5">
        <v>14.25</v>
      </c>
      <c r="G115" s="5">
        <f t="shared" si="80"/>
        <v>0.58333508635378761</v>
      </c>
      <c r="H115" s="5">
        <f t="shared" si="81"/>
        <v>0.46581414505942809</v>
      </c>
      <c r="I115" s="5">
        <v>16.638000000000002</v>
      </c>
      <c r="J115" s="5">
        <v>7</v>
      </c>
      <c r="K115" s="5">
        <f t="shared" si="82"/>
        <v>0.56281522625253289</v>
      </c>
      <c r="L115" s="5">
        <f t="shared" si="83"/>
        <v>0.27758280890009795</v>
      </c>
      <c r="M115" s="5">
        <v>17.1464</v>
      </c>
      <c r="N115" s="5">
        <v>20.616800000000001</v>
      </c>
      <c r="O115" s="5">
        <f t="shared" si="84"/>
        <v>0.598931826199949</v>
      </c>
      <c r="P115" s="5">
        <f t="shared" si="85"/>
        <v>0.39753344465483265</v>
      </c>
      <c r="Q115" s="5">
        <v>17.1464</v>
      </c>
      <c r="R115" s="5">
        <v>21.231400000000001</v>
      </c>
      <c r="S115" s="5">
        <f t="shared" si="86"/>
        <v>0.68292760642365535</v>
      </c>
      <c r="T115" s="5">
        <f t="shared" si="87"/>
        <v>0.34244193548387097</v>
      </c>
      <c r="U115" s="5">
        <v>17.1464</v>
      </c>
      <c r="V115" s="5">
        <v>18.802</v>
      </c>
      <c r="W115" s="5">
        <f t="shared" si="88"/>
        <v>0.598931826199949</v>
      </c>
      <c r="X115" s="5">
        <f t="shared" si="89"/>
        <v>0.36085521265161985</v>
      </c>
      <c r="Y115" s="5">
        <v>17.1464</v>
      </c>
      <c r="Z115" s="5">
        <v>12.6403</v>
      </c>
      <c r="AA115" s="5">
        <f t="shared" si="90"/>
        <v>0.70886285274881555</v>
      </c>
      <c r="AB115" s="5">
        <f t="shared" si="91"/>
        <v>0.32411025641025643</v>
      </c>
      <c r="AC115" s="5">
        <v>18.1632</v>
      </c>
      <c r="AD115" s="5">
        <v>37.485199999999999</v>
      </c>
      <c r="AE115" s="5">
        <f t="shared" si="92"/>
        <v>0.71794709630496312</v>
      </c>
      <c r="AF115" s="5">
        <f t="shared" si="93"/>
        <v>0.54513381411305151</v>
      </c>
      <c r="AG115" s="5">
        <v>18.1632</v>
      </c>
      <c r="AH115" s="5">
        <v>24.027699999999999</v>
      </c>
      <c r="AI115" s="5">
        <f t="shared" si="94"/>
        <v>0.73684082417515551</v>
      </c>
      <c r="AJ115" s="5">
        <f t="shared" si="95"/>
        <v>0.30342985591069244</v>
      </c>
      <c r="AK115" s="5">
        <v>17.654800000000002</v>
      </c>
      <c r="AL115" s="5">
        <v>42.591000000000001</v>
      </c>
      <c r="AM115" s="5">
        <f t="shared" si="96"/>
        <v>0.96551875003418053</v>
      </c>
      <c r="AN115" s="5">
        <f t="shared" si="97"/>
        <v>0.84061460728489246</v>
      </c>
      <c r="AO115" s="5">
        <v>17.654800000000002</v>
      </c>
      <c r="AP115" s="5">
        <v>30.552800000000001</v>
      </c>
      <c r="AQ115" s="5">
        <f t="shared" si="98"/>
        <v>0.92561931475607528</v>
      </c>
      <c r="AR115" s="5">
        <f t="shared" si="99"/>
        <v>0.69971555905699356</v>
      </c>
      <c r="AS115" s="5">
        <v>20.705300000000001</v>
      </c>
      <c r="AT115" s="5">
        <v>21.612500000000001</v>
      </c>
      <c r="AU115" s="5">
        <f t="shared" si="100"/>
        <v>0.69565144352722597</v>
      </c>
      <c r="AV115" s="5">
        <f t="shared" si="101"/>
        <v>0.24858612150441045</v>
      </c>
      <c r="AW115" s="5">
        <v>20.705300000000001</v>
      </c>
      <c r="AX115" s="5">
        <v>49.484900000000003</v>
      </c>
      <c r="AY115" s="5">
        <f t="shared" si="102"/>
        <v>0.90322285135972225</v>
      </c>
      <c r="AZ115" s="5">
        <f t="shared" si="103"/>
        <v>0.70600328712713079</v>
      </c>
    </row>
    <row r="116" spans="1:52" ht="20" customHeight="1" x14ac:dyDescent="0.15">
      <c r="A116" s="25">
        <v>16.7865</v>
      </c>
      <c r="B116" s="4">
        <v>12.079499999999999</v>
      </c>
      <c r="C116" s="5">
        <f t="shared" si="78"/>
        <v>0.738562867928513</v>
      </c>
      <c r="D116" s="5">
        <f t="shared" si="79"/>
        <v>0.46446574615588698</v>
      </c>
      <c r="E116" s="5">
        <v>16.7865</v>
      </c>
      <c r="F116" s="5">
        <v>13.177099999999999</v>
      </c>
      <c r="G116" s="5">
        <f t="shared" si="80"/>
        <v>0.58854155710288825</v>
      </c>
      <c r="H116" s="5">
        <f t="shared" si="81"/>
        <v>0.43074242602544488</v>
      </c>
      <c r="I116" s="5">
        <v>16.7865</v>
      </c>
      <c r="J116" s="5">
        <v>8.1700999999999997</v>
      </c>
      <c r="K116" s="5">
        <f t="shared" si="82"/>
        <v>0.56783855003534933</v>
      </c>
      <c r="L116" s="5">
        <f t="shared" si="83"/>
        <v>0.32398275814209859</v>
      </c>
      <c r="M116" s="5">
        <v>17.299499999999998</v>
      </c>
      <c r="N116" s="5">
        <v>24.736899999999999</v>
      </c>
      <c r="O116" s="5">
        <f t="shared" si="84"/>
        <v>0.60427968129438347</v>
      </c>
      <c r="P116" s="5">
        <f t="shared" si="85"/>
        <v>0.47697727421724656</v>
      </c>
      <c r="Q116" s="5">
        <v>17.299499999999998</v>
      </c>
      <c r="R116" s="5">
        <v>22.8444</v>
      </c>
      <c r="S116" s="5">
        <f t="shared" si="86"/>
        <v>0.68902545883252608</v>
      </c>
      <c r="T116" s="5">
        <f t="shared" si="87"/>
        <v>0.36845806451612906</v>
      </c>
      <c r="U116" s="5">
        <v>17.299499999999998</v>
      </c>
      <c r="V116" s="5">
        <v>20.255199999999999</v>
      </c>
      <c r="W116" s="5">
        <f t="shared" si="88"/>
        <v>0.60427968129438347</v>
      </c>
      <c r="X116" s="5">
        <f t="shared" si="89"/>
        <v>0.38874558575157375</v>
      </c>
      <c r="Y116" s="5">
        <v>17.299499999999998</v>
      </c>
      <c r="Z116" s="5">
        <v>20.119199999999999</v>
      </c>
      <c r="AA116" s="5">
        <f t="shared" si="90"/>
        <v>0.71519228066113782</v>
      </c>
      <c r="AB116" s="5">
        <f t="shared" si="91"/>
        <v>0.51587692307692301</v>
      </c>
      <c r="AC116" s="5">
        <v>18.325399999999998</v>
      </c>
      <c r="AD116" s="5">
        <v>33.743600000000001</v>
      </c>
      <c r="AE116" s="5">
        <f t="shared" si="92"/>
        <v>0.72435846759530087</v>
      </c>
      <c r="AF116" s="5">
        <f t="shared" si="93"/>
        <v>0.49072106777888785</v>
      </c>
      <c r="AG116" s="5">
        <v>18.325399999999998</v>
      </c>
      <c r="AH116" s="5">
        <v>33.2639</v>
      </c>
      <c r="AI116" s="5">
        <f t="shared" si="94"/>
        <v>0.74342091918491204</v>
      </c>
      <c r="AJ116" s="5">
        <f t="shared" si="95"/>
        <v>0.42006768787806081</v>
      </c>
      <c r="AK116" s="5">
        <v>17.8124</v>
      </c>
      <c r="AL116" s="5">
        <v>50.666499999999999</v>
      </c>
      <c r="AM116" s="5">
        <f t="shared" si="96"/>
        <v>0.97413769530715932</v>
      </c>
      <c r="AN116" s="5">
        <f t="shared" si="97"/>
        <v>1</v>
      </c>
      <c r="AO116" s="5">
        <v>17.8124</v>
      </c>
      <c r="AP116" s="5">
        <v>36.667999999999999</v>
      </c>
      <c r="AQ116" s="5">
        <f t="shared" si="98"/>
        <v>0.9338820877133196</v>
      </c>
      <c r="AR116" s="5">
        <f t="shared" si="99"/>
        <v>0.83976493543969255</v>
      </c>
      <c r="AS116" s="5">
        <v>20.8902</v>
      </c>
      <c r="AT116" s="5">
        <v>27.5562</v>
      </c>
      <c r="AU116" s="5">
        <f t="shared" si="100"/>
        <v>0.70186366705976033</v>
      </c>
      <c r="AV116" s="5">
        <f t="shared" si="101"/>
        <v>0.31695032418275698</v>
      </c>
      <c r="AW116" s="5">
        <v>20.8902</v>
      </c>
      <c r="AX116" s="5">
        <v>54.545000000000002</v>
      </c>
      <c r="AY116" s="5">
        <f t="shared" si="102"/>
        <v>0.91128870431603837</v>
      </c>
      <c r="AZ116" s="5">
        <f t="shared" si="103"/>
        <v>0.77819596071426533</v>
      </c>
    </row>
    <row r="117" spans="1:52" ht="20" customHeight="1" x14ac:dyDescent="0.15">
      <c r="A117" s="25">
        <v>16.935099999999998</v>
      </c>
      <c r="B117" s="4">
        <v>12.3626</v>
      </c>
      <c r="C117" s="5">
        <f t="shared" si="78"/>
        <v>0.7451008861082512</v>
      </c>
      <c r="D117" s="5">
        <f t="shared" si="79"/>
        <v>0.47535115140748946</v>
      </c>
      <c r="E117" s="5">
        <v>16.935099999999998</v>
      </c>
      <c r="F117" s="5">
        <v>16.148399999999999</v>
      </c>
      <c r="G117" s="5">
        <f t="shared" si="80"/>
        <v>0.59375153389289737</v>
      </c>
      <c r="H117" s="5">
        <f t="shared" si="81"/>
        <v>0.52787039579492401</v>
      </c>
      <c r="I117" s="5">
        <v>16.935099999999998</v>
      </c>
      <c r="J117" s="5">
        <v>10.6106</v>
      </c>
      <c r="K117" s="5">
        <f t="shared" si="82"/>
        <v>0.57286525652778386</v>
      </c>
      <c r="L117" s="5">
        <f t="shared" si="83"/>
        <v>0.42076002173076843</v>
      </c>
      <c r="M117" s="5">
        <v>17.4526</v>
      </c>
      <c r="N117" s="5">
        <v>19.6858</v>
      </c>
      <c r="O117" s="5">
        <f t="shared" si="84"/>
        <v>0.60962753638881806</v>
      </c>
      <c r="P117" s="5">
        <f t="shared" si="85"/>
        <v>0.37958188878905091</v>
      </c>
      <c r="Q117" s="5">
        <v>17.4526</v>
      </c>
      <c r="R117" s="5">
        <v>23.5092</v>
      </c>
      <c r="S117" s="5">
        <f t="shared" si="86"/>
        <v>0.69512331124139692</v>
      </c>
      <c r="T117" s="5">
        <f t="shared" si="87"/>
        <v>0.3791806451612903</v>
      </c>
      <c r="U117" s="5">
        <v>17.4526</v>
      </c>
      <c r="V117" s="5">
        <v>22.27</v>
      </c>
      <c r="W117" s="5">
        <f t="shared" si="88"/>
        <v>0.60962753638881806</v>
      </c>
      <c r="X117" s="5">
        <f t="shared" si="89"/>
        <v>0.42741440196530017</v>
      </c>
      <c r="Y117" s="5">
        <v>17.4526</v>
      </c>
      <c r="Z117" s="5">
        <v>21.860299999999999</v>
      </c>
      <c r="AA117" s="5">
        <f t="shared" si="90"/>
        <v>0.72152170857346021</v>
      </c>
      <c r="AB117" s="5">
        <f t="shared" si="91"/>
        <v>0.56052051282051274</v>
      </c>
      <c r="AC117" s="5">
        <v>18.4876</v>
      </c>
      <c r="AD117" s="5">
        <v>30.982199999999999</v>
      </c>
      <c r="AE117" s="5">
        <f t="shared" si="92"/>
        <v>0.73076983888563884</v>
      </c>
      <c r="AF117" s="5">
        <f t="shared" si="93"/>
        <v>0.45056301835426743</v>
      </c>
      <c r="AG117" s="5">
        <v>18.4876</v>
      </c>
      <c r="AH117" s="5">
        <v>28.5</v>
      </c>
      <c r="AI117" s="5">
        <f t="shared" si="94"/>
        <v>0.75000101419466869</v>
      </c>
      <c r="AJ117" s="5">
        <f t="shared" si="95"/>
        <v>0.3599075605844394</v>
      </c>
      <c r="AK117" s="5">
        <v>17.970099999999999</v>
      </c>
      <c r="AL117" s="5">
        <v>50.561199999999999</v>
      </c>
      <c r="AM117" s="5">
        <f t="shared" si="96"/>
        <v>0.9827621094540423</v>
      </c>
      <c r="AN117" s="5">
        <f t="shared" si="97"/>
        <v>0.99792170368981481</v>
      </c>
      <c r="AO117" s="5">
        <v>17.970099999999999</v>
      </c>
      <c r="AP117" s="5">
        <v>32.087400000000002</v>
      </c>
      <c r="AQ117" s="5">
        <f t="shared" si="98"/>
        <v>0.94215010354680573</v>
      </c>
      <c r="AR117" s="5">
        <f t="shared" si="99"/>
        <v>0.73486073386679374</v>
      </c>
      <c r="AS117" s="5">
        <v>21.075099999999999</v>
      </c>
      <c r="AT117" s="5">
        <v>29.055399999999999</v>
      </c>
      <c r="AU117" s="5">
        <f t="shared" si="100"/>
        <v>0.7080758905922947</v>
      </c>
      <c r="AV117" s="5">
        <f t="shared" si="101"/>
        <v>0.33419406337810281</v>
      </c>
      <c r="AW117" s="5">
        <v>21.075099999999999</v>
      </c>
      <c r="AX117" s="5">
        <v>56.657600000000002</v>
      </c>
      <c r="AY117" s="5">
        <f t="shared" si="102"/>
        <v>0.91935455727235449</v>
      </c>
      <c r="AZ117" s="5">
        <f t="shared" si="103"/>
        <v>0.80833651964001396</v>
      </c>
    </row>
    <row r="118" spans="1:52" ht="20" customHeight="1" x14ac:dyDescent="0.15">
      <c r="A118" s="25">
        <v>17.083600000000001</v>
      </c>
      <c r="B118" s="4">
        <v>13</v>
      </c>
      <c r="C118" s="5">
        <f t="shared" si="78"/>
        <v>0.75163450454493463</v>
      </c>
      <c r="D118" s="5">
        <f t="shared" si="79"/>
        <v>0.49985965478923222</v>
      </c>
      <c r="E118" s="5">
        <v>17.083600000000001</v>
      </c>
      <c r="F118" s="5">
        <v>15.4247</v>
      </c>
      <c r="G118" s="5">
        <f t="shared" si="80"/>
        <v>0.59895800464199811</v>
      </c>
      <c r="H118" s="5">
        <f t="shared" si="81"/>
        <v>0.50421357496829189</v>
      </c>
      <c r="I118" s="5">
        <v>17.083600000000001</v>
      </c>
      <c r="J118" s="5">
        <v>5.2420999999999998</v>
      </c>
      <c r="K118" s="5">
        <f t="shared" si="82"/>
        <v>0.57788858031060042</v>
      </c>
      <c r="L118" s="5">
        <f t="shared" si="83"/>
        <v>0.2078738346478862</v>
      </c>
      <c r="M118" s="5">
        <v>17.605699999999999</v>
      </c>
      <c r="N118" s="5">
        <v>23.6205</v>
      </c>
      <c r="O118" s="5">
        <f t="shared" si="84"/>
        <v>0.61497539148325253</v>
      </c>
      <c r="P118" s="5">
        <f t="shared" si="85"/>
        <v>0.45545083279022325</v>
      </c>
      <c r="Q118" s="5">
        <v>17.605699999999999</v>
      </c>
      <c r="R118" s="5">
        <v>23.2394</v>
      </c>
      <c r="S118" s="5">
        <f t="shared" si="86"/>
        <v>0.70122116365026765</v>
      </c>
      <c r="T118" s="5">
        <f t="shared" si="87"/>
        <v>0.37482903225806452</v>
      </c>
      <c r="U118" s="5">
        <v>17.605699999999999</v>
      </c>
      <c r="V118" s="5">
        <v>23.593800000000002</v>
      </c>
      <c r="W118" s="5">
        <f t="shared" si="88"/>
        <v>0.61497539148325253</v>
      </c>
      <c r="X118" s="5">
        <f t="shared" si="89"/>
        <v>0.45282128051589132</v>
      </c>
      <c r="Y118" s="5">
        <v>17.605699999999999</v>
      </c>
      <c r="Z118" s="5">
        <v>17.9133</v>
      </c>
      <c r="AA118" s="5">
        <f t="shared" si="90"/>
        <v>0.72785113648578248</v>
      </c>
      <c r="AB118" s="5">
        <f t="shared" si="91"/>
        <v>0.45931538461538463</v>
      </c>
      <c r="AC118" s="5">
        <v>18.649699999999999</v>
      </c>
      <c r="AD118" s="5">
        <v>34.274799999999999</v>
      </c>
      <c r="AE118" s="5">
        <f t="shared" si="92"/>
        <v>0.73717725741932416</v>
      </c>
      <c r="AF118" s="5">
        <f t="shared" si="93"/>
        <v>0.49844611878720185</v>
      </c>
      <c r="AG118" s="5">
        <v>18.649699999999999</v>
      </c>
      <c r="AH118" s="5">
        <v>29.2334</v>
      </c>
      <c r="AI118" s="5">
        <f t="shared" si="94"/>
        <v>0.7565770524257508</v>
      </c>
      <c r="AJ118" s="5">
        <f t="shared" si="95"/>
        <v>0.36916918181014563</v>
      </c>
      <c r="AK118" s="5">
        <v>18.127700000000001</v>
      </c>
      <c r="AL118" s="5">
        <v>45.255899999999997</v>
      </c>
      <c r="AM118" s="5">
        <f t="shared" si="96"/>
        <v>0.9913810547270212</v>
      </c>
      <c r="AN118" s="5">
        <f t="shared" si="97"/>
        <v>0.89321149082727236</v>
      </c>
      <c r="AO118" s="5">
        <v>18.127700000000001</v>
      </c>
      <c r="AP118" s="5">
        <v>28.827200000000001</v>
      </c>
      <c r="AQ118" s="5">
        <f t="shared" si="98"/>
        <v>0.95041287650405015</v>
      </c>
      <c r="AR118" s="5">
        <f t="shared" si="99"/>
        <v>0.66019613141996036</v>
      </c>
      <c r="AS118" s="5">
        <v>21.259899999999998</v>
      </c>
      <c r="AT118" s="5">
        <v>27.959199999999999</v>
      </c>
      <c r="AU118" s="5">
        <f t="shared" si="100"/>
        <v>0.71428475435006833</v>
      </c>
      <c r="AV118" s="5">
        <f t="shared" si="101"/>
        <v>0.32158561426795196</v>
      </c>
      <c r="AW118" s="5">
        <v>21.259899999999998</v>
      </c>
      <c r="AX118" s="5">
        <v>61.581699999999998</v>
      </c>
      <c r="AY118" s="5">
        <f t="shared" si="102"/>
        <v>0.9274160479501653</v>
      </c>
      <c r="AZ118" s="5">
        <f t="shared" si="103"/>
        <v>0.87858887512911676</v>
      </c>
    </row>
    <row r="119" spans="1:52" ht="20" customHeight="1" x14ac:dyDescent="0.15">
      <c r="A119" s="25">
        <v>17.232199999999999</v>
      </c>
      <c r="B119" s="4">
        <v>13.6601</v>
      </c>
      <c r="C119" s="5">
        <f t="shared" si="78"/>
        <v>0.75817252272467284</v>
      </c>
      <c r="D119" s="5">
        <f t="shared" si="79"/>
        <v>0.52524099002972235</v>
      </c>
      <c r="E119" s="5">
        <v>17.232199999999999</v>
      </c>
      <c r="F119" s="5">
        <v>15.2309</v>
      </c>
      <c r="G119" s="5">
        <f t="shared" si="80"/>
        <v>0.60416798143200723</v>
      </c>
      <c r="H119" s="5">
        <f t="shared" si="81"/>
        <v>0.49787850259548372</v>
      </c>
      <c r="I119" s="5">
        <v>17.232199999999999</v>
      </c>
      <c r="J119" s="5">
        <v>5.8963999999999999</v>
      </c>
      <c r="K119" s="5">
        <f t="shared" si="82"/>
        <v>0.58291528680303495</v>
      </c>
      <c r="L119" s="5">
        <f t="shared" si="83"/>
        <v>0.23381989634264821</v>
      </c>
      <c r="M119" s="5">
        <v>17.758800000000001</v>
      </c>
      <c r="N119" s="5">
        <v>26.864699999999999</v>
      </c>
      <c r="O119" s="5">
        <f t="shared" si="84"/>
        <v>0.62032324657768712</v>
      </c>
      <c r="P119" s="5">
        <f t="shared" si="85"/>
        <v>0.51800554550748334</v>
      </c>
      <c r="Q119" s="5">
        <v>17.758800000000001</v>
      </c>
      <c r="R119" s="5">
        <v>21.3766</v>
      </c>
      <c r="S119" s="5">
        <f t="shared" si="86"/>
        <v>0.70731901605913849</v>
      </c>
      <c r="T119" s="5">
        <f t="shared" si="87"/>
        <v>0.34478387096774193</v>
      </c>
      <c r="U119" s="5">
        <v>17.758800000000001</v>
      </c>
      <c r="V119" s="5">
        <v>19.912800000000001</v>
      </c>
      <c r="W119" s="5">
        <f t="shared" si="88"/>
        <v>0.62032324657768712</v>
      </c>
      <c r="X119" s="5">
        <f t="shared" si="89"/>
        <v>0.38217411331183787</v>
      </c>
      <c r="Y119" s="5">
        <v>17.758800000000001</v>
      </c>
      <c r="Z119" s="5">
        <v>19.876899999999999</v>
      </c>
      <c r="AA119" s="5">
        <f t="shared" si="90"/>
        <v>0.73418056439810486</v>
      </c>
      <c r="AB119" s="5">
        <f t="shared" si="91"/>
        <v>0.50966410256410255</v>
      </c>
      <c r="AC119" s="5">
        <v>18.811900000000001</v>
      </c>
      <c r="AD119" s="5">
        <v>36.6509</v>
      </c>
      <c r="AE119" s="5">
        <f t="shared" si="92"/>
        <v>0.74358862870966214</v>
      </c>
      <c r="AF119" s="5">
        <f t="shared" si="93"/>
        <v>0.53300088855537764</v>
      </c>
      <c r="AG119" s="5">
        <v>18.811900000000001</v>
      </c>
      <c r="AH119" s="5">
        <v>28.1053</v>
      </c>
      <c r="AI119" s="5">
        <f t="shared" si="94"/>
        <v>0.76315714743550744</v>
      </c>
      <c r="AJ119" s="5">
        <f t="shared" si="95"/>
        <v>0.35492315657873136</v>
      </c>
      <c r="AK119" s="5">
        <v>18.285299999999999</v>
      </c>
      <c r="AL119" s="5">
        <v>30</v>
      </c>
      <c r="AM119" s="5">
        <f t="shared" si="96"/>
        <v>1</v>
      </c>
      <c r="AN119" s="5">
        <f t="shared" si="97"/>
        <v>0.59210721087898321</v>
      </c>
      <c r="AO119" s="5">
        <v>18.285299999999999</v>
      </c>
      <c r="AP119" s="5">
        <v>34.2746</v>
      </c>
      <c r="AQ119" s="5">
        <f t="shared" si="98"/>
        <v>0.95867564946129447</v>
      </c>
      <c r="AR119" s="5">
        <f t="shared" si="99"/>
        <v>0.78495165420042778</v>
      </c>
      <c r="AS119" s="5">
        <v>21.444800000000001</v>
      </c>
      <c r="AT119" s="5">
        <v>31.435099999999998</v>
      </c>
      <c r="AU119" s="5">
        <f t="shared" si="100"/>
        <v>0.72049697788260281</v>
      </c>
      <c r="AV119" s="5">
        <f t="shared" si="101"/>
        <v>0.36156527880177175</v>
      </c>
      <c r="AW119" s="5">
        <v>21.444800000000001</v>
      </c>
      <c r="AX119" s="5">
        <v>70.0916</v>
      </c>
      <c r="AY119" s="5">
        <f t="shared" si="102"/>
        <v>0.93548190090648153</v>
      </c>
      <c r="AZ119" s="5">
        <f t="shared" si="103"/>
        <v>1</v>
      </c>
    </row>
    <row r="120" spans="1:52" ht="20" customHeight="1" x14ac:dyDescent="0.15">
      <c r="A120" s="25">
        <v>17.380700000000001</v>
      </c>
      <c r="B120" s="4">
        <v>15.349500000000001</v>
      </c>
      <c r="C120" s="5">
        <f t="shared" si="78"/>
        <v>0.76470614116135627</v>
      </c>
      <c r="D120" s="5">
        <f t="shared" si="79"/>
        <v>0.59019967470671697</v>
      </c>
      <c r="E120" s="5">
        <v>17.380700000000001</v>
      </c>
      <c r="F120" s="5">
        <v>14.741199999999999</v>
      </c>
      <c r="G120" s="5">
        <f t="shared" si="80"/>
        <v>0.60937445218110808</v>
      </c>
      <c r="H120" s="5">
        <f t="shared" si="81"/>
        <v>0.48187084036140637</v>
      </c>
      <c r="I120" s="5">
        <v>17.380700000000001</v>
      </c>
      <c r="J120" s="5">
        <v>14.3832</v>
      </c>
      <c r="K120" s="5">
        <f t="shared" si="82"/>
        <v>0.58793861058585151</v>
      </c>
      <c r="L120" s="5">
        <f t="shared" si="83"/>
        <v>0.57036129385312695</v>
      </c>
      <c r="M120" s="5">
        <v>17.911799999999999</v>
      </c>
      <c r="N120" s="5">
        <v>26.235299999999999</v>
      </c>
      <c r="O120" s="5">
        <f t="shared" si="84"/>
        <v>0.6256676086250319</v>
      </c>
      <c r="P120" s="5">
        <f t="shared" si="85"/>
        <v>0.50586944533355949</v>
      </c>
      <c r="Q120" s="5">
        <v>17.911799999999999</v>
      </c>
      <c r="R120" s="5">
        <v>20.754000000000001</v>
      </c>
      <c r="S120" s="5">
        <f t="shared" si="86"/>
        <v>0.7134128855467754</v>
      </c>
      <c r="T120" s="5">
        <f t="shared" si="87"/>
        <v>0.33474193548387099</v>
      </c>
      <c r="U120" s="5">
        <v>17.911799999999999</v>
      </c>
      <c r="V120" s="5">
        <v>22.346499999999999</v>
      </c>
      <c r="W120" s="5">
        <f t="shared" si="88"/>
        <v>0.6256676086250319</v>
      </c>
      <c r="X120" s="5">
        <f t="shared" si="89"/>
        <v>0.42888261937663136</v>
      </c>
      <c r="Y120" s="5">
        <v>17.911799999999999</v>
      </c>
      <c r="Z120" s="5">
        <v>15.3589</v>
      </c>
      <c r="AA120" s="5">
        <f t="shared" si="90"/>
        <v>0.74050585813151648</v>
      </c>
      <c r="AB120" s="5">
        <f t="shared" si="91"/>
        <v>0.39381794871794873</v>
      </c>
      <c r="AC120" s="5">
        <v>18.9741</v>
      </c>
      <c r="AD120" s="5">
        <v>34.5</v>
      </c>
      <c r="AE120" s="5">
        <f t="shared" si="92"/>
        <v>0.75</v>
      </c>
      <c r="AF120" s="5">
        <f t="shared" si="93"/>
        <v>0.50172112158666027</v>
      </c>
      <c r="AG120" s="5">
        <v>18.9741</v>
      </c>
      <c r="AH120" s="5">
        <v>29.639900000000001</v>
      </c>
      <c r="AI120" s="5">
        <f t="shared" si="94"/>
        <v>0.76973724244526398</v>
      </c>
      <c r="AJ120" s="5">
        <f t="shared" si="95"/>
        <v>0.37430260017427103</v>
      </c>
      <c r="AK120" s="7"/>
      <c r="AL120" s="7"/>
      <c r="AM120" s="7"/>
      <c r="AN120" s="7"/>
      <c r="AO120" s="5">
        <v>18.443000000000001</v>
      </c>
      <c r="AP120" s="5">
        <v>37.490600000000001</v>
      </c>
      <c r="AQ120" s="5">
        <f t="shared" si="98"/>
        <v>0.96694366529478082</v>
      </c>
      <c r="AR120" s="5">
        <f t="shared" si="99"/>
        <v>0.85860399499823659</v>
      </c>
      <c r="AS120" s="5">
        <v>21.6297</v>
      </c>
      <c r="AT120" s="5">
        <v>36.889899999999997</v>
      </c>
      <c r="AU120" s="5">
        <f t="shared" si="100"/>
        <v>0.72670920141513717</v>
      </c>
      <c r="AV120" s="5">
        <f t="shared" si="101"/>
        <v>0.42430617298718565</v>
      </c>
      <c r="AW120" s="5">
        <v>21.6297</v>
      </c>
      <c r="AX120" s="5">
        <v>69.9542</v>
      </c>
      <c r="AY120" s="5">
        <f t="shared" si="102"/>
        <v>0.94354775386279766</v>
      </c>
      <c r="AZ120" s="5">
        <f t="shared" si="103"/>
        <v>0.9980397080391944</v>
      </c>
    </row>
    <row r="121" spans="1:52" ht="20" customHeight="1" x14ac:dyDescent="0.15">
      <c r="A121" s="25">
        <v>17.529299999999999</v>
      </c>
      <c r="B121" s="4">
        <v>15.985900000000001</v>
      </c>
      <c r="C121" s="5">
        <f t="shared" si="78"/>
        <v>0.77124415934109447</v>
      </c>
      <c r="D121" s="5">
        <f t="shared" si="79"/>
        <v>0.61466972734578373</v>
      </c>
      <c r="E121" s="5">
        <v>17.529299999999999</v>
      </c>
      <c r="F121" s="5">
        <v>17.0703</v>
      </c>
      <c r="G121" s="5">
        <f t="shared" si="80"/>
        <v>0.6145844289711172</v>
      </c>
      <c r="H121" s="5">
        <f t="shared" si="81"/>
        <v>0.55800611932687405</v>
      </c>
      <c r="I121" s="5">
        <v>17.529299999999999</v>
      </c>
      <c r="J121" s="5">
        <v>8.9101999999999997</v>
      </c>
      <c r="K121" s="5">
        <f t="shared" si="82"/>
        <v>0.59296531707828604</v>
      </c>
      <c r="L121" s="5">
        <f t="shared" si="83"/>
        <v>0.3533311919802361</v>
      </c>
      <c r="M121" s="5">
        <v>18.064900000000002</v>
      </c>
      <c r="N121" s="5">
        <v>23.574100000000001</v>
      </c>
      <c r="O121" s="5">
        <f t="shared" si="84"/>
        <v>0.63101546371946649</v>
      </c>
      <c r="P121" s="5">
        <f t="shared" si="85"/>
        <v>0.45455614729916816</v>
      </c>
      <c r="Q121" s="5">
        <v>18.064900000000002</v>
      </c>
      <c r="R121" s="5">
        <v>19.364699999999999</v>
      </c>
      <c r="S121" s="5">
        <f t="shared" si="86"/>
        <v>0.71951073795564624</v>
      </c>
      <c r="T121" s="5">
        <f t="shared" si="87"/>
        <v>0.3123338709677419</v>
      </c>
      <c r="U121" s="5">
        <v>18.064900000000002</v>
      </c>
      <c r="V121" s="5">
        <v>22.002500000000001</v>
      </c>
      <c r="W121" s="5">
        <f t="shared" si="88"/>
        <v>0.63101546371946649</v>
      </c>
      <c r="X121" s="5">
        <f t="shared" si="89"/>
        <v>0.4222804391217565</v>
      </c>
      <c r="Y121" s="5">
        <v>18.064900000000002</v>
      </c>
      <c r="Z121" s="5">
        <v>14.999000000000001</v>
      </c>
      <c r="AA121" s="5">
        <f t="shared" si="90"/>
        <v>0.74683528604383886</v>
      </c>
      <c r="AB121" s="5">
        <f t="shared" si="91"/>
        <v>0.38458974358974363</v>
      </c>
      <c r="AC121" s="5">
        <v>19.136299999999999</v>
      </c>
      <c r="AD121" s="5">
        <v>38.889499999999998</v>
      </c>
      <c r="AE121" s="5">
        <f t="shared" si="92"/>
        <v>0.75641137129033786</v>
      </c>
      <c r="AF121" s="5">
        <f t="shared" si="93"/>
        <v>0.56555604515780944</v>
      </c>
      <c r="AG121" s="5">
        <v>19.136299999999999</v>
      </c>
      <c r="AH121" s="5">
        <v>41.8172</v>
      </c>
      <c r="AI121" s="5">
        <f t="shared" si="94"/>
        <v>0.77631733745502041</v>
      </c>
      <c r="AJ121" s="5">
        <f t="shared" si="95"/>
        <v>0.52808162956040761</v>
      </c>
      <c r="AK121" s="7"/>
      <c r="AL121" s="7"/>
      <c r="AM121" s="7"/>
      <c r="AN121" s="7"/>
      <c r="AO121" s="5">
        <v>18.6006</v>
      </c>
      <c r="AP121" s="5">
        <v>27.8142</v>
      </c>
      <c r="AQ121" s="5">
        <f t="shared" si="98"/>
        <v>0.97520643825202513</v>
      </c>
      <c r="AR121" s="5">
        <f t="shared" si="99"/>
        <v>0.63699656014254114</v>
      </c>
      <c r="AS121" s="5">
        <v>21.814499999999999</v>
      </c>
      <c r="AT121" s="5">
        <v>32.119700000000002</v>
      </c>
      <c r="AU121" s="5">
        <f t="shared" si="100"/>
        <v>0.7329180651729108</v>
      </c>
      <c r="AV121" s="5">
        <f t="shared" si="101"/>
        <v>0.36943952096634874</v>
      </c>
      <c r="AW121" s="5">
        <v>21.814499999999999</v>
      </c>
      <c r="AX121" s="5">
        <v>58.294499999999999</v>
      </c>
      <c r="AY121" s="5">
        <f t="shared" si="102"/>
        <v>0.95160924454060836</v>
      </c>
      <c r="AZ121" s="5">
        <f t="shared" si="103"/>
        <v>0.83169024533610303</v>
      </c>
    </row>
    <row r="122" spans="1:52" ht="20" customHeight="1" x14ac:dyDescent="0.15">
      <c r="A122" s="25">
        <v>17.677800000000001</v>
      </c>
      <c r="B122" s="4">
        <v>16.3704</v>
      </c>
      <c r="C122" s="5">
        <f t="shared" si="78"/>
        <v>0.77777777777777779</v>
      </c>
      <c r="D122" s="5">
        <f t="shared" si="79"/>
        <v>0.62945403790474208</v>
      </c>
      <c r="E122" s="5">
        <v>17.677800000000001</v>
      </c>
      <c r="F122" s="5">
        <v>16.639199999999999</v>
      </c>
      <c r="G122" s="5">
        <f t="shared" si="80"/>
        <v>0.61979089972021795</v>
      </c>
      <c r="H122" s="5">
        <f t="shared" si="81"/>
        <v>0.54391401561212882</v>
      </c>
      <c r="I122" s="5">
        <v>17.677800000000001</v>
      </c>
      <c r="J122" s="5">
        <v>6.0101000000000004</v>
      </c>
      <c r="K122" s="5">
        <f t="shared" si="82"/>
        <v>0.59798864086110259</v>
      </c>
      <c r="L122" s="5">
        <f t="shared" si="83"/>
        <v>0.23832863425292553</v>
      </c>
      <c r="M122" s="5">
        <v>18.218</v>
      </c>
      <c r="N122" s="5">
        <v>27.603300000000001</v>
      </c>
      <c r="O122" s="5">
        <f t="shared" si="84"/>
        <v>0.63636331881390096</v>
      </c>
      <c r="P122" s="5">
        <f t="shared" si="85"/>
        <v>0.53224724170776949</v>
      </c>
      <c r="Q122" s="5">
        <v>18.218</v>
      </c>
      <c r="R122" s="5">
        <v>27.901199999999999</v>
      </c>
      <c r="S122" s="5">
        <f t="shared" si="86"/>
        <v>0.72560859036451697</v>
      </c>
      <c r="T122" s="5">
        <f t="shared" si="87"/>
        <v>0.45001935483870964</v>
      </c>
      <c r="U122" s="5">
        <v>18.218</v>
      </c>
      <c r="V122" s="5">
        <v>22.661200000000001</v>
      </c>
      <c r="W122" s="5">
        <f t="shared" si="88"/>
        <v>0.63636331881390096</v>
      </c>
      <c r="X122" s="5">
        <f t="shared" si="89"/>
        <v>0.43492246276677415</v>
      </c>
      <c r="Y122" s="5">
        <v>18.218</v>
      </c>
      <c r="Z122" s="5">
        <v>16.633400000000002</v>
      </c>
      <c r="AA122" s="5">
        <f t="shared" si="90"/>
        <v>0.75316471395616114</v>
      </c>
      <c r="AB122" s="5">
        <f t="shared" si="91"/>
        <v>0.42649743589743594</v>
      </c>
      <c r="AC122" s="5">
        <v>19.298400000000001</v>
      </c>
      <c r="AD122" s="5">
        <v>46.504600000000003</v>
      </c>
      <c r="AE122" s="5">
        <f t="shared" si="92"/>
        <v>0.76281878982402329</v>
      </c>
      <c r="AF122" s="5">
        <f t="shared" si="93"/>
        <v>0.67629971220113061</v>
      </c>
      <c r="AG122" s="5">
        <v>19.298400000000001</v>
      </c>
      <c r="AH122" s="5">
        <v>34.849699999999999</v>
      </c>
      <c r="AI122" s="5">
        <f t="shared" si="94"/>
        <v>0.78289337568610273</v>
      </c>
      <c r="AJ122" s="5">
        <f t="shared" si="95"/>
        <v>0.44009370224910654</v>
      </c>
      <c r="AK122" s="7"/>
      <c r="AL122" s="7"/>
      <c r="AM122" s="7"/>
      <c r="AN122" s="7"/>
      <c r="AO122" s="5">
        <v>18.758199999999999</v>
      </c>
      <c r="AP122" s="5">
        <v>40.7363</v>
      </c>
      <c r="AQ122" s="5">
        <f t="shared" si="98"/>
        <v>0.98346921120926933</v>
      </c>
      <c r="AR122" s="5">
        <f t="shared" si="99"/>
        <v>0.93293652065975641</v>
      </c>
      <c r="AS122" s="5">
        <v>21.999400000000001</v>
      </c>
      <c r="AT122" s="5">
        <v>39.453699999999998</v>
      </c>
      <c r="AU122" s="5">
        <f t="shared" si="100"/>
        <v>0.73913028870544528</v>
      </c>
      <c r="AV122" s="5">
        <f t="shared" si="101"/>
        <v>0.45379489934059258</v>
      </c>
      <c r="AW122" s="5">
        <v>21.999400000000001</v>
      </c>
      <c r="AX122" s="5">
        <v>60.253599999999999</v>
      </c>
      <c r="AY122" s="5">
        <f t="shared" si="102"/>
        <v>0.9596750974969247</v>
      </c>
      <c r="AZ122" s="5">
        <f t="shared" si="103"/>
        <v>0.85964081287914673</v>
      </c>
    </row>
    <row r="123" spans="1:52" ht="20" customHeight="1" x14ac:dyDescent="0.15">
      <c r="A123" s="25">
        <v>17.8264</v>
      </c>
      <c r="B123" s="4">
        <v>13.275700000000001</v>
      </c>
      <c r="C123" s="5">
        <f t="shared" si="78"/>
        <v>0.7843157959575161</v>
      </c>
      <c r="D123" s="5">
        <f t="shared" si="79"/>
        <v>0.51046052454503155</v>
      </c>
      <c r="E123" s="5">
        <v>17.8264</v>
      </c>
      <c r="F123" s="5">
        <v>12</v>
      </c>
      <c r="G123" s="5">
        <f t="shared" si="80"/>
        <v>0.62500087651022707</v>
      </c>
      <c r="H123" s="5">
        <f t="shared" si="81"/>
        <v>0.39226454320793946</v>
      </c>
      <c r="I123" s="5">
        <v>17.8264</v>
      </c>
      <c r="J123" s="5">
        <v>8.2200000000000006</v>
      </c>
      <c r="K123" s="5">
        <f t="shared" si="82"/>
        <v>0.60301534735353712</v>
      </c>
      <c r="L123" s="5">
        <f t="shared" si="83"/>
        <v>0.32596152702268644</v>
      </c>
      <c r="M123" s="5">
        <v>18.371099999999998</v>
      </c>
      <c r="N123" s="5">
        <v>28.078900000000001</v>
      </c>
      <c r="O123" s="5">
        <f t="shared" si="84"/>
        <v>0.64171117390833543</v>
      </c>
      <c r="P123" s="5">
        <f t="shared" si="85"/>
        <v>0.54141776799108399</v>
      </c>
      <c r="Q123" s="5">
        <v>18.371099999999998</v>
      </c>
      <c r="R123" s="5">
        <v>22.466999999999999</v>
      </c>
      <c r="S123" s="5">
        <f t="shared" si="86"/>
        <v>0.7317064427733877</v>
      </c>
      <c r="T123" s="5">
        <f t="shared" si="87"/>
        <v>0.36237096774193545</v>
      </c>
      <c r="U123" s="5">
        <v>18.371099999999998</v>
      </c>
      <c r="V123" s="5">
        <v>21.983899999999998</v>
      </c>
      <c r="W123" s="5">
        <f t="shared" si="88"/>
        <v>0.64171117390833543</v>
      </c>
      <c r="X123" s="5">
        <f t="shared" si="89"/>
        <v>0.42192346077076615</v>
      </c>
      <c r="Y123" s="5">
        <v>18.371099999999998</v>
      </c>
      <c r="Z123" s="5">
        <v>17.8186</v>
      </c>
      <c r="AA123" s="5">
        <f t="shared" si="90"/>
        <v>0.75949414186848341</v>
      </c>
      <c r="AB123" s="5">
        <f t="shared" si="91"/>
        <v>0.4568871794871795</v>
      </c>
      <c r="AC123" s="5">
        <v>19.460599999999999</v>
      </c>
      <c r="AD123" s="5">
        <v>34.153799999999997</v>
      </c>
      <c r="AE123" s="5">
        <f t="shared" si="92"/>
        <v>0.76923016111436116</v>
      </c>
      <c r="AF123" s="5">
        <f t="shared" si="93"/>
        <v>0.49668645920134719</v>
      </c>
      <c r="AG123" s="5">
        <v>19.460599999999999</v>
      </c>
      <c r="AH123" s="5">
        <v>33.368400000000001</v>
      </c>
      <c r="AI123" s="5">
        <f t="shared" si="94"/>
        <v>0.78947347069585927</v>
      </c>
      <c r="AJ123" s="5">
        <f t="shared" si="95"/>
        <v>0.42138734893353708</v>
      </c>
      <c r="AK123" s="7"/>
      <c r="AL123" s="7"/>
      <c r="AM123" s="7"/>
      <c r="AN123" s="7"/>
      <c r="AO123" s="5">
        <v>18.915900000000001</v>
      </c>
      <c r="AP123" s="5">
        <v>43.6646</v>
      </c>
      <c r="AQ123" s="5">
        <f t="shared" si="98"/>
        <v>0.99173722704275569</v>
      </c>
      <c r="AR123" s="5">
        <f t="shared" si="99"/>
        <v>1</v>
      </c>
      <c r="AS123" s="5">
        <v>22.1843</v>
      </c>
      <c r="AT123" s="5">
        <v>40.554299999999998</v>
      </c>
      <c r="AU123" s="5">
        <f t="shared" si="100"/>
        <v>0.74534251223797954</v>
      </c>
      <c r="AV123" s="5">
        <f t="shared" si="101"/>
        <v>0.46645395707698378</v>
      </c>
      <c r="AW123" s="5">
        <v>22.1843</v>
      </c>
      <c r="AX123" s="5">
        <v>58.7607</v>
      </c>
      <c r="AY123" s="5">
        <f t="shared" si="102"/>
        <v>0.96774095045324071</v>
      </c>
      <c r="AZ123" s="5">
        <f t="shared" si="103"/>
        <v>0.83834154163979702</v>
      </c>
    </row>
    <row r="124" spans="1:52" ht="20" customHeight="1" x14ac:dyDescent="0.15">
      <c r="A124" s="25">
        <v>17.974900000000002</v>
      </c>
      <c r="B124" s="4">
        <v>15.031700000000001</v>
      </c>
      <c r="C124" s="5">
        <f t="shared" si="78"/>
        <v>0.79084941439419942</v>
      </c>
      <c r="D124" s="5">
        <f t="shared" si="79"/>
        <v>0.57798002868425402</v>
      </c>
      <c r="E124" s="5">
        <v>17.974900000000002</v>
      </c>
      <c r="F124" s="5">
        <v>14.622999999999999</v>
      </c>
      <c r="G124" s="5">
        <f t="shared" si="80"/>
        <v>0.63020734725932781</v>
      </c>
      <c r="H124" s="5">
        <f t="shared" si="81"/>
        <v>0.47800703461080818</v>
      </c>
      <c r="I124" s="5">
        <v>17.974900000000002</v>
      </c>
      <c r="J124" s="5">
        <v>9.8050999999999995</v>
      </c>
      <c r="K124" s="5">
        <f t="shared" si="82"/>
        <v>0.60803867113635368</v>
      </c>
      <c r="L124" s="5">
        <f t="shared" si="83"/>
        <v>0.38881817136376429</v>
      </c>
      <c r="M124" s="5">
        <v>18.5242</v>
      </c>
      <c r="N124" s="5">
        <v>28.093399999999999</v>
      </c>
      <c r="O124" s="5">
        <f t="shared" si="84"/>
        <v>0.64705902900277001</v>
      </c>
      <c r="P124" s="5">
        <f t="shared" si="85"/>
        <v>0.54169735720703871</v>
      </c>
      <c r="Q124" s="5">
        <v>18.5242</v>
      </c>
      <c r="R124" s="5">
        <v>32.5961</v>
      </c>
      <c r="S124" s="5">
        <f t="shared" si="86"/>
        <v>0.73780429518225854</v>
      </c>
      <c r="T124" s="5">
        <f t="shared" si="87"/>
        <v>0.5257435483870968</v>
      </c>
      <c r="U124" s="5">
        <v>18.5242</v>
      </c>
      <c r="V124" s="5">
        <v>20.529399999999999</v>
      </c>
      <c r="W124" s="5">
        <f t="shared" si="88"/>
        <v>0.64705902900277001</v>
      </c>
      <c r="X124" s="5">
        <f t="shared" si="89"/>
        <v>0.39400813757101183</v>
      </c>
      <c r="Y124" s="5">
        <v>18.5242</v>
      </c>
      <c r="Z124" s="5">
        <v>15.1892</v>
      </c>
      <c r="AA124" s="5">
        <f t="shared" si="90"/>
        <v>0.76582356978080579</v>
      </c>
      <c r="AB124" s="5">
        <f t="shared" si="91"/>
        <v>0.38946666666666668</v>
      </c>
      <c r="AC124" s="5">
        <v>19.622800000000002</v>
      </c>
      <c r="AD124" s="5">
        <v>30.804099999999998</v>
      </c>
      <c r="AE124" s="5">
        <f t="shared" si="92"/>
        <v>0.77564153240469913</v>
      </c>
      <c r="AF124" s="5">
        <f t="shared" si="93"/>
        <v>0.44797297395558383</v>
      </c>
      <c r="AG124" s="5">
        <v>19.622800000000002</v>
      </c>
      <c r="AH124" s="5">
        <v>38.180100000000003</v>
      </c>
      <c r="AI124" s="5">
        <f t="shared" si="94"/>
        <v>0.79605356570561592</v>
      </c>
      <c r="AJ124" s="5">
        <f t="shared" si="95"/>
        <v>0.4821511106621037</v>
      </c>
      <c r="AK124" s="7"/>
      <c r="AL124" s="7"/>
      <c r="AM124" s="7"/>
      <c r="AN124" s="7"/>
      <c r="AO124" s="5">
        <v>19.073499999999999</v>
      </c>
      <c r="AP124" s="5">
        <v>34</v>
      </c>
      <c r="AQ124" s="5">
        <f t="shared" si="98"/>
        <v>1</v>
      </c>
      <c r="AR124" s="5">
        <f t="shared" si="99"/>
        <v>0.77866280694200796</v>
      </c>
      <c r="AS124" s="5">
        <v>22.369199999999999</v>
      </c>
      <c r="AT124" s="5">
        <v>39.344000000000001</v>
      </c>
      <c r="AU124" s="5">
        <f t="shared" si="100"/>
        <v>0.7515547357705139</v>
      </c>
      <c r="AV124" s="5">
        <f t="shared" si="101"/>
        <v>0.45253313427273684</v>
      </c>
      <c r="AW124" s="5">
        <v>22.369199999999999</v>
      </c>
      <c r="AX124" s="5">
        <v>53.068899999999999</v>
      </c>
      <c r="AY124" s="5">
        <f t="shared" si="102"/>
        <v>0.97580680340955683</v>
      </c>
      <c r="AZ124" s="5">
        <f t="shared" si="103"/>
        <v>0.75713637582820192</v>
      </c>
    </row>
    <row r="125" spans="1:52" ht="20" customHeight="1" x14ac:dyDescent="0.15">
      <c r="A125" s="25">
        <v>18.1235</v>
      </c>
      <c r="B125" s="4">
        <v>15.1503</v>
      </c>
      <c r="C125" s="5">
        <f t="shared" si="78"/>
        <v>0.79738743257393763</v>
      </c>
      <c r="D125" s="5">
        <f t="shared" si="79"/>
        <v>0.58254028676563885</v>
      </c>
      <c r="E125" s="5">
        <v>18.1235</v>
      </c>
      <c r="F125" s="5">
        <v>18.0655</v>
      </c>
      <c r="G125" s="5">
        <f t="shared" si="80"/>
        <v>0.63541732404933693</v>
      </c>
      <c r="H125" s="5">
        <f t="shared" si="81"/>
        <v>0.59053792544358585</v>
      </c>
      <c r="I125" s="5">
        <v>18.1235</v>
      </c>
      <c r="J125" s="5">
        <v>10.890599999999999</v>
      </c>
      <c r="K125" s="5">
        <f t="shared" si="82"/>
        <v>0.61306537762878821</v>
      </c>
      <c r="L125" s="5">
        <f t="shared" si="83"/>
        <v>0.43186333408677235</v>
      </c>
      <c r="M125" s="5">
        <v>18.677299999999999</v>
      </c>
      <c r="N125" s="5">
        <v>26.022099999999998</v>
      </c>
      <c r="O125" s="5">
        <f t="shared" si="84"/>
        <v>0.65240688409720449</v>
      </c>
      <c r="P125" s="5">
        <f t="shared" si="85"/>
        <v>0.50175851975828056</v>
      </c>
      <c r="Q125" s="5">
        <v>18.677299999999999</v>
      </c>
      <c r="R125" s="5">
        <v>28.895900000000001</v>
      </c>
      <c r="S125" s="5">
        <f t="shared" si="86"/>
        <v>0.74390214759112927</v>
      </c>
      <c r="T125" s="5">
        <f t="shared" si="87"/>
        <v>0.46606290322580646</v>
      </c>
      <c r="U125" s="5">
        <v>18.677299999999999</v>
      </c>
      <c r="V125" s="5">
        <v>21.3904</v>
      </c>
      <c r="W125" s="5">
        <f t="shared" si="88"/>
        <v>0.65240688409720449</v>
      </c>
      <c r="X125" s="5">
        <f t="shared" si="89"/>
        <v>0.41053278059266085</v>
      </c>
      <c r="Y125" s="5">
        <v>18.677299999999999</v>
      </c>
      <c r="Z125" s="5">
        <v>14.4937</v>
      </c>
      <c r="AA125" s="5">
        <f t="shared" si="90"/>
        <v>0.77215299769312806</v>
      </c>
      <c r="AB125" s="5">
        <f t="shared" si="91"/>
        <v>0.37163333333333337</v>
      </c>
      <c r="AC125" s="5">
        <v>19.7849</v>
      </c>
      <c r="AD125" s="5">
        <v>31.578600000000002</v>
      </c>
      <c r="AE125" s="5">
        <f t="shared" si="92"/>
        <v>0.78204895093838445</v>
      </c>
      <c r="AF125" s="5">
        <f t="shared" si="93"/>
        <v>0.45923624956917425</v>
      </c>
      <c r="AG125" s="5">
        <v>19.7849</v>
      </c>
      <c r="AH125" s="5">
        <v>39.584499999999998</v>
      </c>
      <c r="AI125" s="5">
        <f t="shared" si="94"/>
        <v>0.80262960393669813</v>
      </c>
      <c r="AJ125" s="5">
        <f t="shared" si="95"/>
        <v>0.49988634498086809</v>
      </c>
      <c r="AK125" s="7"/>
      <c r="AL125" s="7"/>
      <c r="AM125" s="7"/>
      <c r="AN125" s="7"/>
      <c r="AO125" s="7"/>
      <c r="AP125" s="7"/>
      <c r="AQ125" s="7"/>
      <c r="AR125" s="7"/>
      <c r="AS125" s="5">
        <v>22.553999999999998</v>
      </c>
      <c r="AT125" s="5">
        <v>40.220300000000002</v>
      </c>
      <c r="AU125" s="5">
        <f t="shared" si="100"/>
        <v>0.75776359952828753</v>
      </c>
      <c r="AV125" s="5">
        <f t="shared" si="101"/>
        <v>0.4626123022669214</v>
      </c>
      <c r="AW125" s="5">
        <v>22.553999999999998</v>
      </c>
      <c r="AX125" s="5">
        <v>61.008299999999998</v>
      </c>
      <c r="AY125" s="5">
        <f t="shared" si="102"/>
        <v>0.98386829408736765</v>
      </c>
      <c r="AZ125" s="5">
        <f t="shared" si="103"/>
        <v>0.87040815161873886</v>
      </c>
    </row>
    <row r="126" spans="1:52" ht="20" customHeight="1" x14ac:dyDescent="0.15">
      <c r="A126" s="25">
        <v>18.271999999999998</v>
      </c>
      <c r="B126" s="4">
        <v>15.345599999999999</v>
      </c>
      <c r="C126" s="5">
        <f t="shared" si="78"/>
        <v>0.80392105101062095</v>
      </c>
      <c r="D126" s="5">
        <f t="shared" si="79"/>
        <v>0.59004971681028018</v>
      </c>
      <c r="E126" s="5">
        <v>18.271999999999998</v>
      </c>
      <c r="F126" s="5">
        <v>15.4941</v>
      </c>
      <c r="G126" s="5">
        <f t="shared" si="80"/>
        <v>0.64062379479843767</v>
      </c>
      <c r="H126" s="5">
        <f t="shared" si="81"/>
        <v>0.50648217157651121</v>
      </c>
      <c r="I126" s="5">
        <v>18.271999999999998</v>
      </c>
      <c r="J126" s="5">
        <v>6.8636999999999997</v>
      </c>
      <c r="K126" s="5">
        <f t="shared" si="82"/>
        <v>0.61808870141160466</v>
      </c>
      <c r="L126" s="5">
        <f t="shared" si="83"/>
        <v>0.27217787506394314</v>
      </c>
      <c r="M126" s="5">
        <v>18.830400000000001</v>
      </c>
      <c r="N126" s="5">
        <v>24.251300000000001</v>
      </c>
      <c r="O126" s="5">
        <f t="shared" si="84"/>
        <v>0.65775473919163907</v>
      </c>
      <c r="P126" s="5">
        <f t="shared" si="85"/>
        <v>0.46761392778499783</v>
      </c>
      <c r="Q126" s="5">
        <v>18.830400000000001</v>
      </c>
      <c r="R126" s="5">
        <v>24.5</v>
      </c>
      <c r="S126" s="5">
        <f t="shared" si="86"/>
        <v>0.75000000000000011</v>
      </c>
      <c r="T126" s="5">
        <f t="shared" si="87"/>
        <v>0.39516129032258063</v>
      </c>
      <c r="U126" s="5">
        <v>18.830400000000001</v>
      </c>
      <c r="V126" s="5">
        <v>22.2776</v>
      </c>
      <c r="W126" s="5">
        <f t="shared" si="88"/>
        <v>0.65775473919163907</v>
      </c>
      <c r="X126" s="5">
        <f t="shared" si="89"/>
        <v>0.42756026408721021</v>
      </c>
      <c r="Y126" s="5">
        <v>18.830400000000001</v>
      </c>
      <c r="Z126" s="5">
        <v>21.663699999999999</v>
      </c>
      <c r="AA126" s="5">
        <f t="shared" si="90"/>
        <v>0.77848242560545056</v>
      </c>
      <c r="AB126" s="5">
        <f t="shared" si="91"/>
        <v>0.55547948717948714</v>
      </c>
      <c r="AC126" s="5">
        <v>19.947099999999999</v>
      </c>
      <c r="AD126" s="5">
        <v>32.139099999999999</v>
      </c>
      <c r="AE126" s="5">
        <f t="shared" si="92"/>
        <v>0.78846032222872231</v>
      </c>
      <c r="AF126" s="5">
        <f t="shared" si="93"/>
        <v>0.46738739996480677</v>
      </c>
      <c r="AG126" s="5">
        <v>19.947099999999999</v>
      </c>
      <c r="AH126" s="5">
        <v>34.249299999999998</v>
      </c>
      <c r="AI126" s="5">
        <f t="shared" si="94"/>
        <v>0.80920969894645456</v>
      </c>
      <c r="AJ126" s="5">
        <f t="shared" si="95"/>
        <v>0.43251164963946104</v>
      </c>
      <c r="AK126" s="7"/>
      <c r="AL126" s="7"/>
      <c r="AM126" s="7"/>
      <c r="AN126" s="7"/>
      <c r="AO126" s="7"/>
      <c r="AP126" s="7"/>
      <c r="AQ126" s="7"/>
      <c r="AR126" s="7"/>
      <c r="AS126" s="5">
        <v>22.738900000000001</v>
      </c>
      <c r="AT126" s="5">
        <v>35.747799999999998</v>
      </c>
      <c r="AU126" s="5">
        <f t="shared" si="100"/>
        <v>0.76397582306082201</v>
      </c>
      <c r="AV126" s="5">
        <f t="shared" si="101"/>
        <v>0.41116978388966396</v>
      </c>
      <c r="AW126" s="5">
        <v>22.738900000000001</v>
      </c>
      <c r="AX126" s="5">
        <v>59.543399999999998</v>
      </c>
      <c r="AY126" s="5">
        <f t="shared" si="102"/>
        <v>0.99193414704368388</v>
      </c>
      <c r="AZ126" s="5">
        <f t="shared" si="103"/>
        <v>0.84950835763486632</v>
      </c>
    </row>
    <row r="127" spans="1:52" ht="20" customHeight="1" x14ac:dyDescent="0.15">
      <c r="A127" s="25">
        <v>18.4206</v>
      </c>
      <c r="B127" s="4">
        <v>12.8368</v>
      </c>
      <c r="C127" s="5">
        <f t="shared" si="78"/>
        <v>0.81045906919035926</v>
      </c>
      <c r="D127" s="5">
        <f t="shared" si="79"/>
        <v>0.49358449358449358</v>
      </c>
      <c r="E127" s="5">
        <v>18.4206</v>
      </c>
      <c r="F127" s="5">
        <v>18.368099999999998</v>
      </c>
      <c r="G127" s="5">
        <f t="shared" si="80"/>
        <v>0.6458337715884469</v>
      </c>
      <c r="H127" s="5">
        <f t="shared" si="81"/>
        <v>0.60042952967481267</v>
      </c>
      <c r="I127" s="5">
        <v>18.4206</v>
      </c>
      <c r="J127" s="5">
        <v>7.5278</v>
      </c>
      <c r="K127" s="5">
        <f t="shared" si="82"/>
        <v>0.6231154079040393</v>
      </c>
      <c r="L127" s="5">
        <f t="shared" si="83"/>
        <v>0.29851255269116533</v>
      </c>
      <c r="M127" s="5">
        <v>18.983499999999999</v>
      </c>
      <c r="N127" s="5">
        <v>25.6142</v>
      </c>
      <c r="O127" s="5">
        <f t="shared" si="84"/>
        <v>0.66310259428607354</v>
      </c>
      <c r="P127" s="5">
        <f t="shared" si="85"/>
        <v>0.49389338588325121</v>
      </c>
      <c r="Q127" s="5">
        <v>18.983499999999999</v>
      </c>
      <c r="R127" s="5">
        <v>22.1267</v>
      </c>
      <c r="S127" s="5">
        <f t="shared" si="86"/>
        <v>0.75609785240887073</v>
      </c>
      <c r="T127" s="5">
        <f t="shared" si="87"/>
        <v>0.35688225806451612</v>
      </c>
      <c r="U127" s="5">
        <v>18.983499999999999</v>
      </c>
      <c r="V127" s="5">
        <v>21.994299999999999</v>
      </c>
      <c r="W127" s="5">
        <f t="shared" si="88"/>
        <v>0.66310259428607354</v>
      </c>
      <c r="X127" s="5">
        <f t="shared" si="89"/>
        <v>0.42212306156916934</v>
      </c>
      <c r="Y127" s="5">
        <v>18.983499999999999</v>
      </c>
      <c r="Z127" s="5">
        <v>18.400300000000001</v>
      </c>
      <c r="AA127" s="5">
        <f t="shared" si="90"/>
        <v>0.78481185351777283</v>
      </c>
      <c r="AB127" s="5">
        <f t="shared" si="91"/>
        <v>0.47180256410256416</v>
      </c>
      <c r="AC127" s="5">
        <v>20.109300000000001</v>
      </c>
      <c r="AD127" s="5">
        <v>30.7285</v>
      </c>
      <c r="AE127" s="5">
        <f t="shared" si="92"/>
        <v>0.79487169351906029</v>
      </c>
      <c r="AF127" s="5">
        <f t="shared" si="93"/>
        <v>0.44687355028045483</v>
      </c>
      <c r="AG127" s="5">
        <v>20.109300000000001</v>
      </c>
      <c r="AH127" s="5">
        <v>35.107999999999997</v>
      </c>
      <c r="AI127" s="5">
        <f t="shared" si="94"/>
        <v>0.81578979395621121</v>
      </c>
      <c r="AJ127" s="5">
        <f t="shared" si="95"/>
        <v>0.44335560129819285</v>
      </c>
      <c r="AK127" s="7"/>
      <c r="AL127" s="7"/>
      <c r="AM127" s="7"/>
      <c r="AN127" s="7"/>
      <c r="AO127" s="7"/>
      <c r="AP127" s="7"/>
      <c r="AQ127" s="7"/>
      <c r="AR127" s="7"/>
      <c r="AS127" s="5">
        <v>22.9238</v>
      </c>
      <c r="AT127" s="5">
        <v>35.877299999999998</v>
      </c>
      <c r="AU127" s="5">
        <f t="shared" si="100"/>
        <v>0.77018804659335638</v>
      </c>
      <c r="AV127" s="5">
        <f t="shared" si="101"/>
        <v>0.41265928777560135</v>
      </c>
      <c r="AW127" s="5">
        <v>22.9238</v>
      </c>
      <c r="AX127" s="5">
        <v>55</v>
      </c>
      <c r="AY127" s="5">
        <f t="shared" si="102"/>
        <v>1</v>
      </c>
      <c r="AZ127" s="5">
        <f t="shared" si="103"/>
        <v>0.78468746611576856</v>
      </c>
    </row>
    <row r="128" spans="1:52" ht="20" customHeight="1" x14ac:dyDescent="0.15">
      <c r="A128" s="25">
        <v>18.569199999999999</v>
      </c>
      <c r="B128" s="4">
        <v>14.9901</v>
      </c>
      <c r="C128" s="5">
        <f t="shared" si="78"/>
        <v>0.81699708737009757</v>
      </c>
      <c r="D128" s="5">
        <f t="shared" si="79"/>
        <v>0.57638047778892842</v>
      </c>
      <c r="E128" s="5">
        <v>18.569199999999999</v>
      </c>
      <c r="F128" s="5">
        <v>16.179099999999998</v>
      </c>
      <c r="G128" s="5">
        <f t="shared" si="80"/>
        <v>0.65104374837845602</v>
      </c>
      <c r="H128" s="5">
        <f t="shared" si="81"/>
        <v>0.52887393925129766</v>
      </c>
      <c r="I128" s="5">
        <v>18.569199999999999</v>
      </c>
      <c r="J128" s="5">
        <v>7.3394000000000004</v>
      </c>
      <c r="K128" s="5">
        <f t="shared" si="82"/>
        <v>0.62814211439647383</v>
      </c>
      <c r="L128" s="5">
        <f t="shared" si="83"/>
        <v>0.29104160966305415</v>
      </c>
      <c r="M128" s="5">
        <v>19.136600000000001</v>
      </c>
      <c r="N128" s="5">
        <v>24.8508</v>
      </c>
      <c r="O128" s="5">
        <f t="shared" si="84"/>
        <v>0.66845044938050813</v>
      </c>
      <c r="P128" s="5">
        <f t="shared" si="85"/>
        <v>0.47917349571360807</v>
      </c>
      <c r="Q128" s="5">
        <v>19.136600000000001</v>
      </c>
      <c r="R128" s="5">
        <v>21.993200000000002</v>
      </c>
      <c r="S128" s="5">
        <f t="shared" si="86"/>
        <v>0.76219570481774157</v>
      </c>
      <c r="T128" s="5">
        <f t="shared" si="87"/>
        <v>0.35472903225806457</v>
      </c>
      <c r="U128" s="5">
        <v>19.136600000000001</v>
      </c>
      <c r="V128" s="5">
        <v>20.0931</v>
      </c>
      <c r="W128" s="5">
        <f t="shared" si="88"/>
        <v>0.66845044938050813</v>
      </c>
      <c r="X128" s="5">
        <f t="shared" si="89"/>
        <v>0.3856345002303086</v>
      </c>
      <c r="Y128" s="5">
        <v>19.136600000000001</v>
      </c>
      <c r="Z128" s="5">
        <v>17.113399999999999</v>
      </c>
      <c r="AA128" s="5">
        <f t="shared" si="90"/>
        <v>0.79114128143009521</v>
      </c>
      <c r="AB128" s="5">
        <f t="shared" si="91"/>
        <v>0.43880512820512818</v>
      </c>
      <c r="AC128" s="5">
        <v>20.2715</v>
      </c>
      <c r="AD128" s="5">
        <v>29.319500000000001</v>
      </c>
      <c r="AE128" s="5">
        <f t="shared" si="92"/>
        <v>0.80128306480939804</v>
      </c>
      <c r="AF128" s="5">
        <f t="shared" si="93"/>
        <v>0.42638296882203153</v>
      </c>
      <c r="AG128" s="5">
        <v>20.2715</v>
      </c>
      <c r="AH128" s="5">
        <v>36.673099999999998</v>
      </c>
      <c r="AI128" s="5">
        <f t="shared" si="94"/>
        <v>0.82236988896596774</v>
      </c>
      <c r="AJ128" s="5">
        <f t="shared" si="95"/>
        <v>0.46312020912523522</v>
      </c>
      <c r="AK128" s="7"/>
      <c r="AL128" s="7"/>
      <c r="AM128" s="7"/>
      <c r="AN128" s="7"/>
      <c r="AO128" s="7"/>
      <c r="AP128" s="7"/>
      <c r="AQ128" s="7"/>
      <c r="AR128" s="7"/>
      <c r="AS128" s="5">
        <v>23.108599999999999</v>
      </c>
      <c r="AT128" s="5">
        <v>42.058199999999999</v>
      </c>
      <c r="AU128" s="5">
        <f t="shared" si="100"/>
        <v>0.77639691035113001</v>
      </c>
      <c r="AV128" s="5">
        <f t="shared" si="101"/>
        <v>0.48375175548672272</v>
      </c>
      <c r="AW128" s="7"/>
      <c r="AX128" s="7"/>
      <c r="AY128" s="7"/>
      <c r="AZ128" s="7"/>
    </row>
    <row r="129" spans="1:52" ht="20" customHeight="1" x14ac:dyDescent="0.15">
      <c r="A129" s="25">
        <v>18.717700000000001</v>
      </c>
      <c r="B129" s="4">
        <v>14.560600000000001</v>
      </c>
      <c r="C129" s="5">
        <f t="shared" si="78"/>
        <v>0.82353070580678089</v>
      </c>
      <c r="D129" s="5">
        <f t="shared" si="79"/>
        <v>0.55986588380954583</v>
      </c>
      <c r="E129" s="5">
        <v>18.717700000000001</v>
      </c>
      <c r="F129" s="5">
        <v>14.2188</v>
      </c>
      <c r="G129" s="5">
        <f t="shared" si="80"/>
        <v>0.65625021912755677</v>
      </c>
      <c r="H129" s="5">
        <f t="shared" si="81"/>
        <v>0.46479425724708745</v>
      </c>
      <c r="I129" s="5">
        <v>18.717700000000001</v>
      </c>
      <c r="J129" s="5">
        <v>8.7507999999999999</v>
      </c>
      <c r="K129" s="5">
        <f t="shared" si="82"/>
        <v>0.63316543817929039</v>
      </c>
      <c r="L129" s="5">
        <f t="shared" si="83"/>
        <v>0.347010234874711</v>
      </c>
      <c r="M129" s="5">
        <v>19.2897</v>
      </c>
      <c r="N129" s="5">
        <v>25.742599999999999</v>
      </c>
      <c r="O129" s="5">
        <f t="shared" si="84"/>
        <v>0.6737983044749426</v>
      </c>
      <c r="P129" s="5">
        <f t="shared" si="85"/>
        <v>0.49636919659556744</v>
      </c>
      <c r="Q129" s="5">
        <v>19.2897</v>
      </c>
      <c r="R129" s="5">
        <v>21.790600000000001</v>
      </c>
      <c r="S129" s="5">
        <f t="shared" si="86"/>
        <v>0.7682935572266123</v>
      </c>
      <c r="T129" s="5">
        <f t="shared" si="87"/>
        <v>0.35146129032258067</v>
      </c>
      <c r="U129" s="5">
        <v>19.2897</v>
      </c>
      <c r="V129" s="5">
        <v>20.942299999999999</v>
      </c>
      <c r="W129" s="5">
        <f t="shared" si="88"/>
        <v>0.6737983044749426</v>
      </c>
      <c r="X129" s="5">
        <f t="shared" si="89"/>
        <v>0.40193267311530784</v>
      </c>
      <c r="Y129" s="5">
        <v>19.2897</v>
      </c>
      <c r="Z129" s="5">
        <v>18.054200000000002</v>
      </c>
      <c r="AA129" s="5">
        <f t="shared" si="90"/>
        <v>0.79747070934241748</v>
      </c>
      <c r="AB129" s="5">
        <f t="shared" si="91"/>
        <v>0.46292820512820515</v>
      </c>
      <c r="AC129" s="5">
        <v>20.433599999999998</v>
      </c>
      <c r="AD129" s="5">
        <v>32.964500000000001</v>
      </c>
      <c r="AE129" s="5">
        <f t="shared" si="92"/>
        <v>0.80769048334308335</v>
      </c>
      <c r="AF129" s="5">
        <f t="shared" si="93"/>
        <v>0.47939089601575258</v>
      </c>
      <c r="AG129" s="5">
        <v>20.433599999999998</v>
      </c>
      <c r="AH129" s="5">
        <v>40.548499999999997</v>
      </c>
      <c r="AI129" s="5">
        <f t="shared" si="94"/>
        <v>0.82894592719704985</v>
      </c>
      <c r="AJ129" s="5">
        <f t="shared" si="95"/>
        <v>0.51206006036344343</v>
      </c>
      <c r="AK129" s="7"/>
      <c r="AL129" s="7"/>
      <c r="AM129" s="7"/>
      <c r="AN129" s="7"/>
      <c r="AO129" s="7"/>
      <c r="AP129" s="7"/>
      <c r="AQ129" s="7"/>
      <c r="AR129" s="7"/>
      <c r="AS129" s="5">
        <v>23.293500000000002</v>
      </c>
      <c r="AT129" s="5">
        <v>36.912999999999997</v>
      </c>
      <c r="AU129" s="5">
        <f t="shared" si="100"/>
        <v>0.78260913388366449</v>
      </c>
      <c r="AV129" s="5">
        <f t="shared" si="101"/>
        <v>0.42457186827494742</v>
      </c>
      <c r="AW129" s="7"/>
      <c r="AX129" s="7"/>
      <c r="AY129" s="7"/>
      <c r="AZ129" s="7"/>
    </row>
    <row r="130" spans="1:52" ht="20" customHeight="1" x14ac:dyDescent="0.15">
      <c r="A130" s="25">
        <v>18.866299999999999</v>
      </c>
      <c r="B130" s="4">
        <v>15.962999999999999</v>
      </c>
      <c r="C130" s="5">
        <f t="shared" si="78"/>
        <v>0.8300687239865191</v>
      </c>
      <c r="D130" s="5">
        <f t="shared" si="79"/>
        <v>0.61378920533850101</v>
      </c>
      <c r="E130" s="5">
        <v>18.866299999999999</v>
      </c>
      <c r="F130" s="5">
        <v>15.871600000000001</v>
      </c>
      <c r="G130" s="5">
        <f t="shared" si="80"/>
        <v>0.66146019591756589</v>
      </c>
      <c r="H130" s="5">
        <f t="shared" si="81"/>
        <v>0.51882216033159434</v>
      </c>
      <c r="I130" s="5">
        <v>18.866299999999999</v>
      </c>
      <c r="J130" s="5">
        <v>4.2595999999999998</v>
      </c>
      <c r="K130" s="5">
        <f t="shared" si="82"/>
        <v>0.63819214467172491</v>
      </c>
      <c r="L130" s="5">
        <f t="shared" si="83"/>
        <v>0.16891310468440815</v>
      </c>
      <c r="M130" s="5">
        <v>19.442799999999998</v>
      </c>
      <c r="N130" s="5">
        <v>26.462299999999999</v>
      </c>
      <c r="O130" s="5">
        <f t="shared" si="84"/>
        <v>0.67914615956937707</v>
      </c>
      <c r="P130" s="5">
        <f t="shared" si="85"/>
        <v>0.5102464627143678</v>
      </c>
      <c r="Q130" s="5">
        <v>19.442799999999998</v>
      </c>
      <c r="R130" s="5">
        <v>27.009799999999998</v>
      </c>
      <c r="S130" s="5">
        <f t="shared" si="86"/>
        <v>0.77439140963548303</v>
      </c>
      <c r="T130" s="5">
        <f t="shared" si="87"/>
        <v>0.43564193548387092</v>
      </c>
      <c r="U130" s="5">
        <v>19.442799999999998</v>
      </c>
      <c r="V130" s="5">
        <v>21.594000000000001</v>
      </c>
      <c r="W130" s="5">
        <f t="shared" si="88"/>
        <v>0.67914615956937707</v>
      </c>
      <c r="X130" s="5">
        <f t="shared" si="89"/>
        <v>0.41444035006909263</v>
      </c>
      <c r="Y130" s="5">
        <v>19.442799999999998</v>
      </c>
      <c r="Z130" s="5">
        <v>14.5717</v>
      </c>
      <c r="AA130" s="5">
        <f t="shared" si="90"/>
        <v>0.80380013725473975</v>
      </c>
      <c r="AB130" s="5">
        <f t="shared" si="91"/>
        <v>0.37363333333333332</v>
      </c>
      <c r="AC130" s="5">
        <v>20.595800000000001</v>
      </c>
      <c r="AD130" s="5">
        <v>39.435899999999997</v>
      </c>
      <c r="AE130" s="5">
        <f t="shared" si="92"/>
        <v>0.81410185463342133</v>
      </c>
      <c r="AF130" s="5">
        <f t="shared" si="93"/>
        <v>0.57350214431244573</v>
      </c>
      <c r="AG130" s="5">
        <v>20.595800000000001</v>
      </c>
      <c r="AH130" s="5">
        <v>41.630200000000002</v>
      </c>
      <c r="AI130" s="5">
        <f t="shared" si="94"/>
        <v>0.8355260222068065</v>
      </c>
      <c r="AJ130" s="5">
        <f t="shared" si="95"/>
        <v>0.52572013082955538</v>
      </c>
      <c r="AK130" s="7"/>
      <c r="AL130" s="7"/>
      <c r="AM130" s="7"/>
      <c r="AN130" s="7"/>
      <c r="AO130" s="7"/>
      <c r="AP130" s="7"/>
      <c r="AQ130" s="7"/>
      <c r="AR130" s="7"/>
      <c r="AS130" s="5">
        <v>23.478400000000001</v>
      </c>
      <c r="AT130" s="5">
        <v>37.893300000000004</v>
      </c>
      <c r="AU130" s="5">
        <f t="shared" si="100"/>
        <v>0.78882135741619885</v>
      </c>
      <c r="AV130" s="5">
        <f t="shared" si="101"/>
        <v>0.4358472401620857</v>
      </c>
      <c r="AW130" s="7"/>
      <c r="AX130" s="7"/>
      <c r="AY130" s="7"/>
      <c r="AZ130" s="7"/>
    </row>
    <row r="131" spans="1:52" ht="20" customHeight="1" x14ac:dyDescent="0.15">
      <c r="A131" s="25">
        <v>19.014800000000001</v>
      </c>
      <c r="B131" s="4">
        <v>16.699300000000001</v>
      </c>
      <c r="C131" s="5">
        <f t="shared" ref="C131:C162" si="104">$A131/22.7286</f>
        <v>0.83660234242320253</v>
      </c>
      <c r="D131" s="5">
        <f t="shared" ref="D131:D162" si="105">B131/26.0073</f>
        <v>0.64210048717090973</v>
      </c>
      <c r="E131" s="5">
        <v>19.014800000000001</v>
      </c>
      <c r="F131" s="5">
        <v>15.8889</v>
      </c>
      <c r="G131" s="5">
        <f t="shared" ref="G131:G162" si="106">E131/28.5222</f>
        <v>0.66666666666666663</v>
      </c>
      <c r="H131" s="5">
        <f t="shared" ref="H131:H162" si="107">F131/30.5916</f>
        <v>0.51938767504805239</v>
      </c>
      <c r="I131" s="5">
        <v>19.014800000000001</v>
      </c>
      <c r="J131" s="5">
        <v>5.3587999999999996</v>
      </c>
      <c r="K131" s="5">
        <f t="shared" ref="K131:K162" si="108">I131/29.5621</f>
        <v>0.64321546845454147</v>
      </c>
      <c r="L131" s="5">
        <f t="shared" ref="L131:L162" si="109">J131/25.2177</f>
        <v>0.21250153661912066</v>
      </c>
      <c r="M131" s="5">
        <v>19.5959</v>
      </c>
      <c r="N131" s="5">
        <v>23.4756</v>
      </c>
      <c r="O131" s="5">
        <f t="shared" ref="O131:O162" si="110">M131/28.6283</f>
        <v>0.68449401466381166</v>
      </c>
      <c r="P131" s="5">
        <f t="shared" ref="P131:P162" si="111">N131/51.8618</f>
        <v>0.45265686883216549</v>
      </c>
      <c r="Q131" s="5">
        <v>19.5959</v>
      </c>
      <c r="R131" s="5">
        <v>24.014900000000001</v>
      </c>
      <c r="S131" s="5">
        <f t="shared" ref="S131:S167" si="112">Q131/25.1072</f>
        <v>0.78048926204435387</v>
      </c>
      <c r="T131" s="5">
        <f t="shared" ref="T131:T167" si="113">R131/62</f>
        <v>0.38733709677419353</v>
      </c>
      <c r="U131" s="5">
        <v>19.5959</v>
      </c>
      <c r="V131" s="5">
        <v>21.867799999999999</v>
      </c>
      <c r="W131" s="5">
        <f t="shared" ref="W131:W162" si="114">U131/28.6283</f>
        <v>0.68449401466381166</v>
      </c>
      <c r="X131" s="5">
        <f t="shared" ref="X131:X162" si="115">V131/52.104</f>
        <v>0.41969522493474587</v>
      </c>
      <c r="Y131" s="5">
        <v>19.5959</v>
      </c>
      <c r="Z131" s="5">
        <v>13.8215</v>
      </c>
      <c r="AA131" s="5">
        <f t="shared" ref="AA131:AA161" si="116">Y131/24.1886</f>
        <v>0.81012956516706214</v>
      </c>
      <c r="AB131" s="5">
        <f t="shared" ref="AB131:AB161" si="117">Z131/39</f>
        <v>0.35439743589743589</v>
      </c>
      <c r="AC131" s="5">
        <v>20.757999999999999</v>
      </c>
      <c r="AD131" s="5">
        <v>42.179499999999997</v>
      </c>
      <c r="AE131" s="5">
        <f t="shared" ref="AE131:AE159" si="118">AC131/25.2988</f>
        <v>0.82051322592375919</v>
      </c>
      <c r="AF131" s="5">
        <f t="shared" ref="AF131:AF159" si="119">AD131/68.7633</f>
        <v>0.6134013347236098</v>
      </c>
      <c r="AG131" s="5">
        <v>20.757999999999999</v>
      </c>
      <c r="AH131" s="5">
        <v>43.736800000000002</v>
      </c>
      <c r="AI131" s="5">
        <f t="shared" ref="AI131:AI155" si="120">AG131/24.6501</f>
        <v>0.84210611721656303</v>
      </c>
      <c r="AJ131" s="5">
        <f t="shared" ref="AJ131:AJ155" si="121">AH131/79.187</f>
        <v>0.55232298230770205</v>
      </c>
      <c r="AK131" s="7"/>
      <c r="AL131" s="7"/>
      <c r="AM131" s="7"/>
      <c r="AN131" s="7"/>
      <c r="AO131" s="7"/>
      <c r="AP131" s="7"/>
      <c r="AQ131" s="7"/>
      <c r="AR131" s="7"/>
      <c r="AS131" s="5">
        <v>23.6632</v>
      </c>
      <c r="AT131" s="5">
        <v>44.082599999999999</v>
      </c>
      <c r="AU131" s="5">
        <f t="shared" ref="AU131:AU164" si="122">AS131/29.7639</f>
        <v>0.79503022117397248</v>
      </c>
      <c r="AV131" s="5">
        <f t="shared" ref="AV131:AV164" si="123">AT131/86.9417</f>
        <v>0.50703632434148405</v>
      </c>
      <c r="AW131" s="7"/>
      <c r="AX131" s="7"/>
      <c r="AY131" s="7"/>
      <c r="AZ131" s="7"/>
    </row>
    <row r="132" spans="1:52" ht="20" customHeight="1" x14ac:dyDescent="0.15">
      <c r="A132" s="25">
        <v>19.163399999999999</v>
      </c>
      <c r="B132" s="4">
        <v>17.588200000000001</v>
      </c>
      <c r="C132" s="5">
        <f t="shared" si="104"/>
        <v>0.84314036060294073</v>
      </c>
      <c r="D132" s="5">
        <f t="shared" si="105"/>
        <v>0.67627935233569036</v>
      </c>
      <c r="E132" s="5">
        <v>19.163399999999999</v>
      </c>
      <c r="F132" s="5">
        <v>15.7568</v>
      </c>
      <c r="G132" s="5">
        <f t="shared" si="106"/>
        <v>0.67187664345667575</v>
      </c>
      <c r="H132" s="5">
        <f t="shared" si="107"/>
        <v>0.51506949620157172</v>
      </c>
      <c r="I132" s="5">
        <v>19.163399999999999</v>
      </c>
      <c r="J132" s="5">
        <v>6.8524000000000003</v>
      </c>
      <c r="K132" s="5">
        <f t="shared" si="108"/>
        <v>0.648242174946976</v>
      </c>
      <c r="L132" s="5">
        <f t="shared" si="109"/>
        <v>0.27172977710100443</v>
      </c>
      <c r="M132" s="5">
        <v>19.748999999999999</v>
      </c>
      <c r="N132" s="5">
        <v>26.2361</v>
      </c>
      <c r="O132" s="5">
        <f t="shared" si="110"/>
        <v>0.68984186975824613</v>
      </c>
      <c r="P132" s="5">
        <f t="shared" si="111"/>
        <v>0.5058848709454743</v>
      </c>
      <c r="Q132" s="5">
        <v>19.748999999999999</v>
      </c>
      <c r="R132" s="5">
        <v>25.041</v>
      </c>
      <c r="S132" s="5">
        <f t="shared" si="112"/>
        <v>0.7865871144532246</v>
      </c>
      <c r="T132" s="5">
        <f t="shared" si="113"/>
        <v>0.40388709677419354</v>
      </c>
      <c r="U132" s="5">
        <v>19.748999999999999</v>
      </c>
      <c r="V132" s="5">
        <v>19.140799999999999</v>
      </c>
      <c r="W132" s="5">
        <f t="shared" si="114"/>
        <v>0.68984186975824613</v>
      </c>
      <c r="X132" s="5">
        <f t="shared" si="115"/>
        <v>0.36735759250729311</v>
      </c>
      <c r="Y132" s="5">
        <v>19.748999999999999</v>
      </c>
      <c r="Z132" s="5">
        <v>19.387899999999998</v>
      </c>
      <c r="AA132" s="5">
        <f t="shared" si="116"/>
        <v>0.81645899307938441</v>
      </c>
      <c r="AB132" s="5">
        <f t="shared" si="117"/>
        <v>0.497125641025641</v>
      </c>
      <c r="AC132" s="5">
        <v>20.920100000000001</v>
      </c>
      <c r="AD132" s="5">
        <v>43.843200000000003</v>
      </c>
      <c r="AE132" s="5">
        <f t="shared" si="118"/>
        <v>0.82692064445744473</v>
      </c>
      <c r="AF132" s="5">
        <f t="shared" si="119"/>
        <v>0.63759592689705125</v>
      </c>
      <c r="AG132" s="5">
        <v>20.920100000000001</v>
      </c>
      <c r="AH132" s="5">
        <v>48.180700000000002</v>
      </c>
      <c r="AI132" s="5">
        <f t="shared" si="120"/>
        <v>0.84868215544764536</v>
      </c>
      <c r="AJ132" s="5">
        <f t="shared" si="121"/>
        <v>0.60844204225441045</v>
      </c>
      <c r="AK132" s="7"/>
      <c r="AL132" s="7"/>
      <c r="AM132" s="7"/>
      <c r="AN132" s="7"/>
      <c r="AO132" s="7"/>
      <c r="AP132" s="7"/>
      <c r="AQ132" s="7"/>
      <c r="AR132" s="7"/>
      <c r="AS132" s="5">
        <v>23.848099999999999</v>
      </c>
      <c r="AT132" s="5">
        <v>43.7866</v>
      </c>
      <c r="AU132" s="5">
        <f t="shared" si="122"/>
        <v>0.80124244470650685</v>
      </c>
      <c r="AV132" s="5">
        <f t="shared" si="123"/>
        <v>0.50363174403077005</v>
      </c>
      <c r="AW132" s="7"/>
      <c r="AX132" s="7"/>
      <c r="AY132" s="7"/>
      <c r="AZ132" s="7"/>
    </row>
    <row r="133" spans="1:52" ht="20" customHeight="1" x14ac:dyDescent="0.15">
      <c r="A133" s="25">
        <v>19.311900000000001</v>
      </c>
      <c r="B133" s="4">
        <v>15.199400000000001</v>
      </c>
      <c r="C133" s="5">
        <f t="shared" si="104"/>
        <v>0.84967397903962416</v>
      </c>
      <c r="D133" s="5">
        <f t="shared" si="105"/>
        <v>0.58442821823103519</v>
      </c>
      <c r="E133" s="5">
        <v>19.311900000000001</v>
      </c>
      <c r="F133" s="5">
        <v>17.170100000000001</v>
      </c>
      <c r="G133" s="5">
        <f t="shared" si="106"/>
        <v>0.6770831142057766</v>
      </c>
      <c r="H133" s="5">
        <f t="shared" si="107"/>
        <v>0.56126845277788684</v>
      </c>
      <c r="I133" s="5">
        <v>19.311900000000001</v>
      </c>
      <c r="J133" s="5">
        <v>7.6299000000000001</v>
      </c>
      <c r="K133" s="5">
        <f t="shared" si="108"/>
        <v>0.65326549872979256</v>
      </c>
      <c r="L133" s="5">
        <f t="shared" si="109"/>
        <v>0.30256129623240818</v>
      </c>
      <c r="M133" s="5">
        <v>19.902100000000001</v>
      </c>
      <c r="N133" s="5">
        <v>25.865500000000001</v>
      </c>
      <c r="O133" s="5">
        <f t="shared" si="110"/>
        <v>0.69518972485268082</v>
      </c>
      <c r="P133" s="5">
        <f t="shared" si="111"/>
        <v>0.49873895622596981</v>
      </c>
      <c r="Q133" s="5">
        <v>19.902100000000001</v>
      </c>
      <c r="R133" s="5">
        <v>27.446200000000001</v>
      </c>
      <c r="S133" s="5">
        <f t="shared" si="112"/>
        <v>0.79268496686209544</v>
      </c>
      <c r="T133" s="5">
        <f t="shared" si="113"/>
        <v>0.44268064516129035</v>
      </c>
      <c r="U133" s="5">
        <v>19.902100000000001</v>
      </c>
      <c r="V133" s="5">
        <v>20.3703</v>
      </c>
      <c r="W133" s="5">
        <f t="shared" si="114"/>
        <v>0.69518972485268082</v>
      </c>
      <c r="X133" s="5">
        <f t="shared" si="115"/>
        <v>0.39095462920313223</v>
      </c>
      <c r="Y133" s="5">
        <v>19.902100000000001</v>
      </c>
      <c r="Z133" s="5">
        <v>23.524799999999999</v>
      </c>
      <c r="AA133" s="5">
        <f t="shared" si="116"/>
        <v>0.82278842099170679</v>
      </c>
      <c r="AB133" s="5">
        <f t="shared" si="117"/>
        <v>0.60319999999999996</v>
      </c>
      <c r="AC133" s="5">
        <v>21.0823</v>
      </c>
      <c r="AD133" s="5">
        <v>40.8889</v>
      </c>
      <c r="AE133" s="5">
        <f t="shared" si="118"/>
        <v>0.83333201574778248</v>
      </c>
      <c r="AF133" s="5">
        <f t="shared" si="119"/>
        <v>0.59463260198390711</v>
      </c>
      <c r="AG133" s="5">
        <v>21.0823</v>
      </c>
      <c r="AH133" s="5">
        <v>59.351799999999997</v>
      </c>
      <c r="AI133" s="5">
        <f t="shared" si="120"/>
        <v>0.8552622504574019</v>
      </c>
      <c r="AJ133" s="5">
        <f t="shared" si="121"/>
        <v>0.74951444050159743</v>
      </c>
      <c r="AK133" s="7"/>
      <c r="AL133" s="7"/>
      <c r="AM133" s="7"/>
      <c r="AN133" s="7"/>
      <c r="AO133" s="7"/>
      <c r="AP133" s="7"/>
      <c r="AQ133" s="7"/>
      <c r="AR133" s="7"/>
      <c r="AS133" s="5">
        <v>24.033000000000001</v>
      </c>
      <c r="AT133" s="5">
        <v>41.956299999999999</v>
      </c>
      <c r="AU133" s="5">
        <f t="shared" si="122"/>
        <v>0.80745466823904133</v>
      </c>
      <c r="AV133" s="5">
        <f t="shared" si="123"/>
        <v>0.48257970571083841</v>
      </c>
      <c r="AW133" s="7"/>
      <c r="AX133" s="7"/>
      <c r="AY133" s="7"/>
      <c r="AZ133" s="7"/>
    </row>
    <row r="134" spans="1:52" ht="20" customHeight="1" x14ac:dyDescent="0.15">
      <c r="A134" s="25">
        <v>19.4605</v>
      </c>
      <c r="B134" s="4">
        <v>14.6036</v>
      </c>
      <c r="C134" s="5">
        <f t="shared" si="104"/>
        <v>0.85621199721936236</v>
      </c>
      <c r="D134" s="5">
        <f t="shared" si="105"/>
        <v>0.56151926574461786</v>
      </c>
      <c r="E134" s="5">
        <v>19.4605</v>
      </c>
      <c r="F134" s="5">
        <v>18.782399999999999</v>
      </c>
      <c r="G134" s="5">
        <f t="shared" si="106"/>
        <v>0.68229309099578572</v>
      </c>
      <c r="H134" s="5">
        <f t="shared" si="107"/>
        <v>0.61397246302906683</v>
      </c>
      <c r="I134" s="5">
        <v>19.4605</v>
      </c>
      <c r="J134" s="5">
        <v>8.8046000000000006</v>
      </c>
      <c r="K134" s="5">
        <f t="shared" si="108"/>
        <v>0.65829220522222709</v>
      </c>
      <c r="L134" s="5">
        <f t="shared" si="109"/>
        <v>0.3491436570345432</v>
      </c>
      <c r="M134" s="5">
        <v>20.055099999999999</v>
      </c>
      <c r="N134" s="5">
        <v>24.980699999999999</v>
      </c>
      <c r="O134" s="5">
        <f t="shared" si="110"/>
        <v>0.7005340869000255</v>
      </c>
      <c r="P134" s="5">
        <f t="shared" si="111"/>
        <v>0.48167822944826438</v>
      </c>
      <c r="Q134" s="5">
        <v>20.055099999999999</v>
      </c>
      <c r="R134" s="5">
        <v>35.616900000000001</v>
      </c>
      <c r="S134" s="5">
        <f t="shared" si="112"/>
        <v>0.79877883634973235</v>
      </c>
      <c r="T134" s="5">
        <f t="shared" si="113"/>
        <v>0.57446612903225813</v>
      </c>
      <c r="U134" s="5">
        <v>20.055099999999999</v>
      </c>
      <c r="V134" s="5">
        <v>19.651199999999999</v>
      </c>
      <c r="W134" s="5">
        <f t="shared" si="114"/>
        <v>0.7005340869000255</v>
      </c>
      <c r="X134" s="5">
        <f t="shared" si="115"/>
        <v>0.37715338553661909</v>
      </c>
      <c r="Y134" s="5">
        <v>20.055099999999999</v>
      </c>
      <c r="Z134" s="5">
        <v>22.663699999999999</v>
      </c>
      <c r="AA134" s="5">
        <f t="shared" si="116"/>
        <v>0.82911371472511841</v>
      </c>
      <c r="AB134" s="5">
        <f t="shared" si="117"/>
        <v>0.5811205128205128</v>
      </c>
      <c r="AC134" s="5">
        <v>21.244499999999999</v>
      </c>
      <c r="AD134" s="5">
        <v>43.157800000000002</v>
      </c>
      <c r="AE134" s="5">
        <f t="shared" si="118"/>
        <v>0.83974338703812035</v>
      </c>
      <c r="AF134" s="5">
        <f t="shared" si="119"/>
        <v>0.62762840061486291</v>
      </c>
      <c r="AG134" s="5">
        <v>21.244499999999999</v>
      </c>
      <c r="AH134" s="5">
        <v>55.286000000000001</v>
      </c>
      <c r="AI134" s="5">
        <f t="shared" si="120"/>
        <v>0.86184234546715832</v>
      </c>
      <c r="AJ134" s="5">
        <f t="shared" si="121"/>
        <v>0.69817015419197603</v>
      </c>
      <c r="AK134" s="7"/>
      <c r="AL134" s="7"/>
      <c r="AM134" s="7"/>
      <c r="AN134" s="7"/>
      <c r="AO134" s="7"/>
      <c r="AP134" s="7"/>
      <c r="AQ134" s="7"/>
      <c r="AR134" s="7"/>
      <c r="AS134" s="5">
        <v>24.2178</v>
      </c>
      <c r="AT134" s="5">
        <v>46.330500000000001</v>
      </c>
      <c r="AU134" s="5">
        <f t="shared" si="122"/>
        <v>0.81366353199681496</v>
      </c>
      <c r="AV134" s="5">
        <f t="shared" si="123"/>
        <v>0.53289158137004455</v>
      </c>
      <c r="AW134" s="7"/>
      <c r="AX134" s="7"/>
      <c r="AY134" s="7"/>
      <c r="AZ134" s="7"/>
    </row>
    <row r="135" spans="1:52" ht="20" customHeight="1" x14ac:dyDescent="0.15">
      <c r="A135" s="25">
        <v>19.609000000000002</v>
      </c>
      <c r="B135" s="4">
        <v>17.4068</v>
      </c>
      <c r="C135" s="5">
        <f t="shared" si="104"/>
        <v>0.86274561565604579</v>
      </c>
      <c r="D135" s="5">
        <f t="shared" si="105"/>
        <v>0.66930438761424682</v>
      </c>
      <c r="E135" s="5">
        <v>19.609000000000002</v>
      </c>
      <c r="F135" s="5">
        <v>18.4375</v>
      </c>
      <c r="G135" s="5">
        <f t="shared" si="106"/>
        <v>0.68749956174488647</v>
      </c>
      <c r="H135" s="5">
        <f t="shared" si="107"/>
        <v>0.60269812628303199</v>
      </c>
      <c r="I135" s="5">
        <v>19.609000000000002</v>
      </c>
      <c r="J135" s="5">
        <v>10.664400000000001</v>
      </c>
      <c r="K135" s="5">
        <f t="shared" si="108"/>
        <v>0.66331552900504365</v>
      </c>
      <c r="L135" s="5">
        <f t="shared" si="109"/>
        <v>0.42289344389060068</v>
      </c>
      <c r="M135" s="5">
        <v>20.208200000000001</v>
      </c>
      <c r="N135" s="5">
        <v>28.532900000000001</v>
      </c>
      <c r="O135" s="5">
        <f t="shared" si="110"/>
        <v>0.70588194199446008</v>
      </c>
      <c r="P135" s="5">
        <f t="shared" si="111"/>
        <v>0.5501718027527005</v>
      </c>
      <c r="Q135" s="5">
        <v>20.208200000000001</v>
      </c>
      <c r="R135" s="5">
        <v>34.765599999999999</v>
      </c>
      <c r="S135" s="5">
        <f t="shared" si="112"/>
        <v>0.80487668875860319</v>
      </c>
      <c r="T135" s="5">
        <f t="shared" si="113"/>
        <v>0.56073548387096772</v>
      </c>
      <c r="U135" s="5">
        <v>20.208200000000001</v>
      </c>
      <c r="V135" s="5">
        <v>21.508600000000001</v>
      </c>
      <c r="W135" s="5">
        <f t="shared" si="114"/>
        <v>0.70588194199446008</v>
      </c>
      <c r="X135" s="5">
        <f t="shared" si="115"/>
        <v>0.412801320436051</v>
      </c>
      <c r="Y135" s="5">
        <v>20.208200000000001</v>
      </c>
      <c r="Z135" s="5">
        <v>16.9404</v>
      </c>
      <c r="AA135" s="5">
        <f t="shared" si="116"/>
        <v>0.83544314263744079</v>
      </c>
      <c r="AB135" s="5">
        <f t="shared" si="117"/>
        <v>0.43436923076923079</v>
      </c>
      <c r="AC135" s="5">
        <v>21.406700000000001</v>
      </c>
      <c r="AD135" s="5">
        <v>49.384599999999999</v>
      </c>
      <c r="AE135" s="5">
        <f t="shared" si="118"/>
        <v>0.84615475832845832</v>
      </c>
      <c r="AF135" s="5">
        <f t="shared" si="119"/>
        <v>0.71818251887271256</v>
      </c>
      <c r="AG135" s="5">
        <v>21.406700000000001</v>
      </c>
      <c r="AH135" s="5">
        <v>53.232700000000001</v>
      </c>
      <c r="AI135" s="5">
        <f t="shared" si="120"/>
        <v>0.86842244047691497</v>
      </c>
      <c r="AJ135" s="5">
        <f t="shared" si="121"/>
        <v>0.67224039299379956</v>
      </c>
      <c r="AK135" s="7"/>
      <c r="AL135" s="7"/>
      <c r="AM135" s="7"/>
      <c r="AN135" s="7"/>
      <c r="AO135" s="7"/>
      <c r="AP135" s="7"/>
      <c r="AQ135" s="7"/>
      <c r="AR135" s="7"/>
      <c r="AS135" s="5">
        <v>24.402699999999999</v>
      </c>
      <c r="AT135" s="5">
        <v>39.887500000000003</v>
      </c>
      <c r="AU135" s="5">
        <f t="shared" si="122"/>
        <v>0.81987575552934933</v>
      </c>
      <c r="AV135" s="5">
        <f t="shared" si="123"/>
        <v>0.45878444980947009</v>
      </c>
      <c r="AW135" s="7"/>
      <c r="AX135" s="7"/>
      <c r="AY135" s="7"/>
      <c r="AZ135" s="7"/>
    </row>
    <row r="136" spans="1:52" ht="20" customHeight="1" x14ac:dyDescent="0.15">
      <c r="A136" s="25">
        <v>19.7576</v>
      </c>
      <c r="B136" s="4">
        <v>17.7087</v>
      </c>
      <c r="C136" s="5">
        <f t="shared" si="104"/>
        <v>0.869283633835784</v>
      </c>
      <c r="D136" s="5">
        <f t="shared" si="105"/>
        <v>0.68091266682815976</v>
      </c>
      <c r="E136" s="5">
        <v>19.7576</v>
      </c>
      <c r="F136" s="5">
        <v>19.186699999999998</v>
      </c>
      <c r="G136" s="5">
        <f t="shared" si="106"/>
        <v>0.69270953853489559</v>
      </c>
      <c r="H136" s="5">
        <f t="shared" si="107"/>
        <v>0.62718850926398095</v>
      </c>
      <c r="I136" s="5">
        <v>19.7576</v>
      </c>
      <c r="J136" s="5">
        <v>9.7688000000000006</v>
      </c>
      <c r="K136" s="5">
        <f t="shared" si="108"/>
        <v>0.66834223549747818</v>
      </c>
      <c r="L136" s="5">
        <f t="shared" si="109"/>
        <v>0.38737870622618242</v>
      </c>
      <c r="M136" s="5">
        <v>20.3613</v>
      </c>
      <c r="N136" s="5">
        <v>29.135100000000001</v>
      </c>
      <c r="O136" s="5">
        <f t="shared" si="110"/>
        <v>0.71122979708889456</v>
      </c>
      <c r="P136" s="5">
        <f t="shared" si="111"/>
        <v>0.56178343212152293</v>
      </c>
      <c r="Q136" s="5">
        <v>20.3613</v>
      </c>
      <c r="R136" s="5">
        <v>28.918500000000002</v>
      </c>
      <c r="S136" s="5">
        <f t="shared" si="112"/>
        <v>0.81097454116747392</v>
      </c>
      <c r="T136" s="5">
        <f t="shared" si="113"/>
        <v>0.46642741935483872</v>
      </c>
      <c r="U136" s="5">
        <v>20.3613</v>
      </c>
      <c r="V136" s="5">
        <v>21.037400000000002</v>
      </c>
      <c r="W136" s="5">
        <f t="shared" si="114"/>
        <v>0.71122979708889456</v>
      </c>
      <c r="X136" s="5">
        <f t="shared" si="115"/>
        <v>0.40375786887762938</v>
      </c>
      <c r="Y136" s="5">
        <v>20.3613</v>
      </c>
      <c r="Z136" s="5">
        <v>21.842500000000001</v>
      </c>
      <c r="AA136" s="5">
        <f t="shared" si="116"/>
        <v>0.84177257054976307</v>
      </c>
      <c r="AB136" s="5">
        <f t="shared" si="117"/>
        <v>0.56006410256410255</v>
      </c>
      <c r="AC136" s="5">
        <v>21.5688</v>
      </c>
      <c r="AD136" s="5">
        <v>45.334299999999999</v>
      </c>
      <c r="AE136" s="5">
        <f t="shared" si="118"/>
        <v>0.85256217686214364</v>
      </c>
      <c r="AF136" s="5">
        <f t="shared" si="119"/>
        <v>0.6592804591984387</v>
      </c>
      <c r="AG136" s="5">
        <v>21.5688</v>
      </c>
      <c r="AH136" s="5">
        <v>50</v>
      </c>
      <c r="AI136" s="5">
        <f t="shared" si="120"/>
        <v>0.87499847870799718</v>
      </c>
      <c r="AJ136" s="5">
        <f t="shared" si="121"/>
        <v>0.63141677295515675</v>
      </c>
      <c r="AK136" s="7"/>
      <c r="AL136" s="7"/>
      <c r="AM136" s="7"/>
      <c r="AN136" s="7"/>
      <c r="AO136" s="7"/>
      <c r="AP136" s="7"/>
      <c r="AQ136" s="7"/>
      <c r="AR136" s="7"/>
      <c r="AS136" s="5">
        <v>24.587599999999998</v>
      </c>
      <c r="AT136" s="5">
        <v>31.427199999999999</v>
      </c>
      <c r="AU136" s="5">
        <f t="shared" si="122"/>
        <v>0.82608797906188369</v>
      </c>
      <c r="AV136" s="5">
        <f t="shared" si="123"/>
        <v>0.36147441331374935</v>
      </c>
      <c r="AW136" s="7"/>
      <c r="AX136" s="7"/>
      <c r="AY136" s="7"/>
      <c r="AZ136" s="7"/>
    </row>
    <row r="137" spans="1:52" ht="20" customHeight="1" x14ac:dyDescent="0.15">
      <c r="A137" s="25">
        <v>19.906099999999999</v>
      </c>
      <c r="B137" s="4">
        <v>20.1663</v>
      </c>
      <c r="C137" s="5">
        <f t="shared" si="104"/>
        <v>0.87581725227246721</v>
      </c>
      <c r="D137" s="5">
        <f t="shared" si="105"/>
        <v>0.77540921202893032</v>
      </c>
      <c r="E137" s="5">
        <v>19.906099999999999</v>
      </c>
      <c r="F137" s="5">
        <v>19.729199999999999</v>
      </c>
      <c r="G137" s="5">
        <f t="shared" si="106"/>
        <v>0.69791600928399622</v>
      </c>
      <c r="H137" s="5">
        <f t="shared" si="107"/>
        <v>0.64492213548817323</v>
      </c>
      <c r="I137" s="5">
        <v>19.906099999999999</v>
      </c>
      <c r="J137" s="5">
        <v>6.5267999999999997</v>
      </c>
      <c r="K137" s="5">
        <f t="shared" si="108"/>
        <v>0.67336555928029462</v>
      </c>
      <c r="L137" s="5">
        <f t="shared" si="109"/>
        <v>0.25881821101845132</v>
      </c>
      <c r="M137" s="5">
        <v>20.514399999999998</v>
      </c>
      <c r="N137" s="5">
        <v>25.2209</v>
      </c>
      <c r="O137" s="5">
        <f t="shared" si="110"/>
        <v>0.71657765218332903</v>
      </c>
      <c r="P137" s="5">
        <f t="shared" si="111"/>
        <v>0.48630976942566589</v>
      </c>
      <c r="Q137" s="5">
        <v>20.514399999999998</v>
      </c>
      <c r="R137" s="5">
        <v>27.039300000000001</v>
      </c>
      <c r="S137" s="5">
        <f t="shared" si="112"/>
        <v>0.81707239357634465</v>
      </c>
      <c r="T137" s="5">
        <f t="shared" si="113"/>
        <v>0.43611774193548386</v>
      </c>
      <c r="U137" s="5">
        <v>20.514399999999998</v>
      </c>
      <c r="V137" s="5">
        <v>20.852</v>
      </c>
      <c r="W137" s="5">
        <f t="shared" si="114"/>
        <v>0.71657765218332903</v>
      </c>
      <c r="X137" s="5">
        <f t="shared" si="115"/>
        <v>0.40019960079840322</v>
      </c>
      <c r="Y137" s="5">
        <v>20.514399999999998</v>
      </c>
      <c r="Z137" s="5">
        <v>25.1083</v>
      </c>
      <c r="AA137" s="5">
        <f t="shared" si="116"/>
        <v>0.84810199846208534</v>
      </c>
      <c r="AB137" s="5">
        <f t="shared" si="117"/>
        <v>0.64380256410256409</v>
      </c>
      <c r="AC137" s="5">
        <v>21.731000000000002</v>
      </c>
      <c r="AD137" s="5">
        <v>48.573999999999998</v>
      </c>
      <c r="AE137" s="5">
        <f t="shared" si="118"/>
        <v>0.85897354815248161</v>
      </c>
      <c r="AF137" s="5">
        <f t="shared" si="119"/>
        <v>0.70639425391160693</v>
      </c>
      <c r="AG137" s="5">
        <v>21.731000000000002</v>
      </c>
      <c r="AH137" s="5">
        <v>49.983400000000003</v>
      </c>
      <c r="AI137" s="5">
        <f t="shared" si="120"/>
        <v>0.88157857371775383</v>
      </c>
      <c r="AJ137" s="5">
        <f t="shared" si="121"/>
        <v>0.63120714258653576</v>
      </c>
      <c r="AK137" s="7"/>
      <c r="AL137" s="7"/>
      <c r="AM137" s="7"/>
      <c r="AN137" s="7"/>
      <c r="AO137" s="7"/>
      <c r="AP137" s="7"/>
      <c r="AQ137" s="7"/>
      <c r="AR137" s="7"/>
      <c r="AS137" s="5">
        <v>24.772500000000001</v>
      </c>
      <c r="AT137" s="5">
        <v>35.203899999999997</v>
      </c>
      <c r="AU137" s="5">
        <f t="shared" si="122"/>
        <v>0.83230020259441806</v>
      </c>
      <c r="AV137" s="5">
        <f t="shared" si="123"/>
        <v>0.40491386756872705</v>
      </c>
      <c r="AW137" s="7"/>
      <c r="AX137" s="7"/>
      <c r="AY137" s="7"/>
      <c r="AZ137" s="7"/>
    </row>
    <row r="138" spans="1:52" ht="20" customHeight="1" x14ac:dyDescent="0.15">
      <c r="A138" s="25">
        <v>20.0547</v>
      </c>
      <c r="B138" s="4">
        <v>18.300999999999998</v>
      </c>
      <c r="C138" s="5">
        <f t="shared" si="104"/>
        <v>0.88235527045220563</v>
      </c>
      <c r="D138" s="5">
        <f t="shared" si="105"/>
        <v>0.70368704171521068</v>
      </c>
      <c r="E138" s="5">
        <v>20.0547</v>
      </c>
      <c r="F138" s="5">
        <v>17.5869</v>
      </c>
      <c r="G138" s="5">
        <f t="shared" si="106"/>
        <v>0.70312598607400545</v>
      </c>
      <c r="H138" s="5">
        <f t="shared" si="107"/>
        <v>0.57489310791197579</v>
      </c>
      <c r="I138" s="5">
        <v>20.0547</v>
      </c>
      <c r="J138" s="5">
        <v>6.4683999999999999</v>
      </c>
      <c r="K138" s="5">
        <f t="shared" si="108"/>
        <v>0.67839226577272926</v>
      </c>
      <c r="L138" s="5">
        <f t="shared" si="109"/>
        <v>0.2565023772984848</v>
      </c>
      <c r="M138" s="5">
        <v>20.6675</v>
      </c>
      <c r="N138" s="5">
        <v>28.421299999999999</v>
      </c>
      <c r="O138" s="5">
        <f t="shared" si="110"/>
        <v>0.72192550727776361</v>
      </c>
      <c r="P138" s="5">
        <f t="shared" si="111"/>
        <v>0.54801992989059378</v>
      </c>
      <c r="Q138" s="5">
        <v>20.6675</v>
      </c>
      <c r="R138" s="5">
        <v>28.4146</v>
      </c>
      <c r="S138" s="5">
        <f t="shared" si="112"/>
        <v>0.82317024598521549</v>
      </c>
      <c r="T138" s="5">
        <f t="shared" si="113"/>
        <v>0.45829999999999999</v>
      </c>
      <c r="U138" s="5">
        <v>20.6675</v>
      </c>
      <c r="V138" s="5">
        <v>19.240200000000002</v>
      </c>
      <c r="W138" s="5">
        <f t="shared" si="114"/>
        <v>0.72192550727776361</v>
      </c>
      <c r="X138" s="5">
        <f t="shared" si="115"/>
        <v>0.36926531552280056</v>
      </c>
      <c r="Y138" s="5">
        <v>20.6675</v>
      </c>
      <c r="Z138" s="5">
        <v>17.717700000000001</v>
      </c>
      <c r="AA138" s="5">
        <f t="shared" si="116"/>
        <v>0.85443142637440772</v>
      </c>
      <c r="AB138" s="5">
        <f t="shared" si="117"/>
        <v>0.45430000000000004</v>
      </c>
      <c r="AC138" s="5">
        <v>21.8932</v>
      </c>
      <c r="AD138" s="5">
        <v>44.964500000000001</v>
      </c>
      <c r="AE138" s="5">
        <f t="shared" si="118"/>
        <v>0.86538491944281948</v>
      </c>
      <c r="AF138" s="5">
        <f t="shared" si="119"/>
        <v>0.65390259048067789</v>
      </c>
      <c r="AG138" s="5">
        <v>21.8932</v>
      </c>
      <c r="AH138" s="5">
        <v>52.339300000000001</v>
      </c>
      <c r="AI138" s="5">
        <f t="shared" si="120"/>
        <v>0.88815866872751026</v>
      </c>
      <c r="AJ138" s="5">
        <f t="shared" si="121"/>
        <v>0.66095823809463683</v>
      </c>
      <c r="AK138" s="7"/>
      <c r="AL138" s="7"/>
      <c r="AM138" s="7"/>
      <c r="AN138" s="7"/>
      <c r="AO138" s="7"/>
      <c r="AP138" s="7"/>
      <c r="AQ138" s="7"/>
      <c r="AR138" s="7"/>
      <c r="AS138" s="5">
        <v>24.9573</v>
      </c>
      <c r="AT138" s="5">
        <v>37.203699999999998</v>
      </c>
      <c r="AU138" s="5">
        <f t="shared" si="122"/>
        <v>0.8385090663521918</v>
      </c>
      <c r="AV138" s="5">
        <f t="shared" si="123"/>
        <v>0.42791548819496283</v>
      </c>
      <c r="AW138" s="7"/>
      <c r="AX138" s="7"/>
      <c r="AY138" s="7"/>
      <c r="AZ138" s="7"/>
    </row>
    <row r="139" spans="1:52" ht="20" customHeight="1" x14ac:dyDescent="0.15">
      <c r="A139" s="25">
        <v>20.203199999999999</v>
      </c>
      <c r="B139" s="4">
        <v>16.036999999999999</v>
      </c>
      <c r="C139" s="5">
        <f t="shared" si="104"/>
        <v>0.88888888888888884</v>
      </c>
      <c r="D139" s="5">
        <f t="shared" si="105"/>
        <v>0.61663456029653207</v>
      </c>
      <c r="E139" s="5">
        <v>20.203199999999999</v>
      </c>
      <c r="F139" s="5">
        <v>16.0625</v>
      </c>
      <c r="G139" s="5">
        <f t="shared" si="106"/>
        <v>0.70833245682310608</v>
      </c>
      <c r="H139" s="5">
        <f t="shared" si="107"/>
        <v>0.52506243543979392</v>
      </c>
      <c r="I139" s="5">
        <v>20.203199999999999</v>
      </c>
      <c r="J139" s="5">
        <v>5.8909000000000002</v>
      </c>
      <c r="K139" s="5">
        <f t="shared" si="108"/>
        <v>0.68341558955554571</v>
      </c>
      <c r="L139" s="5">
        <f t="shared" si="109"/>
        <v>0.23360179556422672</v>
      </c>
      <c r="M139" s="5">
        <v>20.820599999999999</v>
      </c>
      <c r="N139" s="5">
        <v>26.3719</v>
      </c>
      <c r="O139" s="5">
        <f t="shared" si="110"/>
        <v>0.72727336237219808</v>
      </c>
      <c r="P139" s="5">
        <f t="shared" si="111"/>
        <v>0.50850336856800182</v>
      </c>
      <c r="Q139" s="5">
        <v>20.820599999999999</v>
      </c>
      <c r="R139" s="5">
        <v>30.049399999999999</v>
      </c>
      <c r="S139" s="5">
        <f t="shared" si="112"/>
        <v>0.82926809839408611</v>
      </c>
      <c r="T139" s="5">
        <f t="shared" si="113"/>
        <v>0.48466774193548384</v>
      </c>
      <c r="U139" s="5">
        <v>20.820599999999999</v>
      </c>
      <c r="V139" s="5">
        <v>19.016500000000001</v>
      </c>
      <c r="W139" s="5">
        <f t="shared" si="114"/>
        <v>0.72727336237219808</v>
      </c>
      <c r="X139" s="5">
        <f t="shared" si="115"/>
        <v>0.36497197911868573</v>
      </c>
      <c r="Y139" s="5">
        <v>20.820599999999999</v>
      </c>
      <c r="Z139" s="5">
        <v>20.7864</v>
      </c>
      <c r="AA139" s="5">
        <f t="shared" si="116"/>
        <v>0.86076085428672999</v>
      </c>
      <c r="AB139" s="5">
        <f t="shared" si="117"/>
        <v>0.53298461538461539</v>
      </c>
      <c r="AC139" s="5">
        <v>22.055299999999999</v>
      </c>
      <c r="AD139" s="5">
        <v>45.564799999999998</v>
      </c>
      <c r="AE139" s="5">
        <f t="shared" si="118"/>
        <v>0.87179233797650479</v>
      </c>
      <c r="AF139" s="5">
        <f t="shared" si="119"/>
        <v>0.66263253799628574</v>
      </c>
      <c r="AG139" s="5">
        <v>22.055299999999999</v>
      </c>
      <c r="AH139" s="5">
        <v>52.218800000000002</v>
      </c>
      <c r="AI139" s="5">
        <f t="shared" si="120"/>
        <v>0.89473470695859247</v>
      </c>
      <c r="AJ139" s="5">
        <f t="shared" si="121"/>
        <v>0.65943652367181482</v>
      </c>
      <c r="AK139" s="7"/>
      <c r="AL139" s="7"/>
      <c r="AM139" s="7"/>
      <c r="AN139" s="7"/>
      <c r="AO139" s="7"/>
      <c r="AP139" s="7"/>
      <c r="AQ139" s="7"/>
      <c r="AR139" s="7"/>
      <c r="AS139" s="5">
        <v>25.142199999999999</v>
      </c>
      <c r="AT139" s="5">
        <v>39.796500000000002</v>
      </c>
      <c r="AU139" s="5">
        <f t="shared" si="122"/>
        <v>0.84472128988472606</v>
      </c>
      <c r="AV139" s="5">
        <f t="shared" si="123"/>
        <v>0.45773777140313571</v>
      </c>
      <c r="AW139" s="7"/>
      <c r="AX139" s="7"/>
      <c r="AY139" s="7"/>
      <c r="AZ139" s="7"/>
    </row>
    <row r="140" spans="1:52" ht="20" customHeight="1" x14ac:dyDescent="0.15">
      <c r="A140" s="25">
        <v>20.351800000000001</v>
      </c>
      <c r="B140" s="4">
        <v>17.626899999999999</v>
      </c>
      <c r="C140" s="5">
        <f t="shared" si="104"/>
        <v>0.89542690706862726</v>
      </c>
      <c r="D140" s="5">
        <f t="shared" si="105"/>
        <v>0.67776739607725522</v>
      </c>
      <c r="E140" s="5">
        <v>20.351800000000001</v>
      </c>
      <c r="F140" s="5">
        <v>16.4925</v>
      </c>
      <c r="G140" s="5">
        <f t="shared" si="106"/>
        <v>0.71354243361311542</v>
      </c>
      <c r="H140" s="5">
        <f t="shared" si="107"/>
        <v>0.53911858157141179</v>
      </c>
      <c r="I140" s="5">
        <v>20.351800000000001</v>
      </c>
      <c r="J140" s="5">
        <v>7.9378000000000002</v>
      </c>
      <c r="K140" s="5">
        <f t="shared" si="108"/>
        <v>0.68844229604798035</v>
      </c>
      <c r="L140" s="5">
        <f t="shared" si="109"/>
        <v>0.31477097435531393</v>
      </c>
      <c r="M140" s="5">
        <v>20.973700000000001</v>
      </c>
      <c r="N140" s="5">
        <v>26.133700000000001</v>
      </c>
      <c r="O140" s="5">
        <f t="shared" si="110"/>
        <v>0.73262121746663267</v>
      </c>
      <c r="P140" s="5">
        <f t="shared" si="111"/>
        <v>0.50391039262038728</v>
      </c>
      <c r="Q140" s="5">
        <v>20.973700000000001</v>
      </c>
      <c r="R140" s="5">
        <v>32.902099999999997</v>
      </c>
      <c r="S140" s="5">
        <f t="shared" si="112"/>
        <v>0.83536595080295695</v>
      </c>
      <c r="T140" s="5">
        <f t="shared" si="113"/>
        <v>0.53067903225806445</v>
      </c>
      <c r="U140" s="5">
        <v>20.973700000000001</v>
      </c>
      <c r="V140" s="5">
        <v>29.699200000000001</v>
      </c>
      <c r="W140" s="5">
        <f t="shared" si="114"/>
        <v>0.73262121746663267</v>
      </c>
      <c r="X140" s="5">
        <f t="shared" si="115"/>
        <v>0.56999846460924308</v>
      </c>
      <c r="Y140" s="5">
        <v>20.973700000000001</v>
      </c>
      <c r="Z140" s="5">
        <v>19.981100000000001</v>
      </c>
      <c r="AA140" s="5">
        <f t="shared" si="116"/>
        <v>0.86709028219905249</v>
      </c>
      <c r="AB140" s="5">
        <f t="shared" si="117"/>
        <v>0.51233589743589747</v>
      </c>
      <c r="AC140" s="5">
        <v>22.217500000000001</v>
      </c>
      <c r="AD140" s="5">
        <v>42.692999999999998</v>
      </c>
      <c r="AE140" s="5">
        <f t="shared" si="118"/>
        <v>0.87820370926684277</v>
      </c>
      <c r="AF140" s="5">
        <f t="shared" si="119"/>
        <v>0.62086898098258803</v>
      </c>
      <c r="AG140" s="5">
        <v>22.217500000000001</v>
      </c>
      <c r="AH140" s="5">
        <v>57.551200000000001</v>
      </c>
      <c r="AI140" s="5">
        <f t="shared" si="120"/>
        <v>0.90131480196834912</v>
      </c>
      <c r="AJ140" s="5">
        <f t="shared" si="121"/>
        <v>0.72677585967393643</v>
      </c>
      <c r="AK140" s="7"/>
      <c r="AL140" s="7"/>
      <c r="AM140" s="7"/>
      <c r="AN140" s="7"/>
      <c r="AO140" s="7"/>
      <c r="AP140" s="7"/>
      <c r="AQ140" s="7"/>
      <c r="AR140" s="7"/>
      <c r="AS140" s="5">
        <v>25.327100000000002</v>
      </c>
      <c r="AT140" s="5">
        <v>57.297400000000003</v>
      </c>
      <c r="AU140" s="5">
        <f t="shared" si="122"/>
        <v>0.85093351341726053</v>
      </c>
      <c r="AV140" s="5">
        <f t="shared" si="123"/>
        <v>0.65903243207804774</v>
      </c>
      <c r="AW140" s="7"/>
      <c r="AX140" s="7"/>
      <c r="AY140" s="7"/>
      <c r="AZ140" s="7"/>
    </row>
    <row r="141" spans="1:52" ht="20" customHeight="1" x14ac:dyDescent="0.15">
      <c r="A141" s="25">
        <v>20.500299999999999</v>
      </c>
      <c r="B141" s="4">
        <v>17.514399999999998</v>
      </c>
      <c r="C141" s="5">
        <f t="shared" si="104"/>
        <v>0.90196052550531047</v>
      </c>
      <c r="D141" s="5">
        <f t="shared" si="105"/>
        <v>0.67344168752619449</v>
      </c>
      <c r="E141" s="5">
        <v>20.500299999999999</v>
      </c>
      <c r="F141" s="5">
        <v>17.8047</v>
      </c>
      <c r="G141" s="5">
        <f t="shared" si="106"/>
        <v>0.71874890436221606</v>
      </c>
      <c r="H141" s="5">
        <f t="shared" si="107"/>
        <v>0.58201270937119998</v>
      </c>
      <c r="I141" s="5">
        <v>20.500299999999999</v>
      </c>
      <c r="J141" s="5">
        <v>9.4700000000000006</v>
      </c>
      <c r="K141" s="5">
        <f t="shared" si="108"/>
        <v>0.6934656198307968</v>
      </c>
      <c r="L141" s="5">
        <f t="shared" si="109"/>
        <v>0.3755298857548468</v>
      </c>
      <c r="M141" s="5">
        <v>21.126799999999999</v>
      </c>
      <c r="N141" s="5">
        <v>24.4604</v>
      </c>
      <c r="O141" s="5">
        <f t="shared" si="110"/>
        <v>0.73796907256106714</v>
      </c>
      <c r="P141" s="5">
        <f t="shared" si="111"/>
        <v>0.47164579709921367</v>
      </c>
      <c r="Q141" s="5">
        <v>21.126799999999999</v>
      </c>
      <c r="R141" s="5">
        <v>35.5015</v>
      </c>
      <c r="S141" s="5">
        <f t="shared" si="112"/>
        <v>0.84146380321182768</v>
      </c>
      <c r="T141" s="5">
        <f t="shared" si="113"/>
        <v>0.57260483870967738</v>
      </c>
      <c r="U141" s="5">
        <v>21.126799999999999</v>
      </c>
      <c r="V141" s="5">
        <v>27.872199999999999</v>
      </c>
      <c r="W141" s="5">
        <f t="shared" si="114"/>
        <v>0.73796907256106714</v>
      </c>
      <c r="X141" s="5">
        <f t="shared" si="115"/>
        <v>0.53493397819745125</v>
      </c>
      <c r="Y141" s="5">
        <v>21.126799999999999</v>
      </c>
      <c r="Z141" s="5">
        <v>16.951599999999999</v>
      </c>
      <c r="AA141" s="5">
        <f t="shared" si="116"/>
        <v>0.87341971011137476</v>
      </c>
      <c r="AB141" s="5">
        <f t="shared" si="117"/>
        <v>0.43465641025641022</v>
      </c>
      <c r="AC141" s="5">
        <v>22.3797</v>
      </c>
      <c r="AD141" s="5">
        <v>42.6982</v>
      </c>
      <c r="AE141" s="5">
        <f t="shared" si="118"/>
        <v>0.88461508055718052</v>
      </c>
      <c r="AF141" s="5">
        <f t="shared" si="119"/>
        <v>0.62094460271685625</v>
      </c>
      <c r="AG141" s="5">
        <v>22.3797</v>
      </c>
      <c r="AH141" s="5">
        <v>48.592799999999997</v>
      </c>
      <c r="AI141" s="5">
        <f t="shared" si="120"/>
        <v>0.90789489697810566</v>
      </c>
      <c r="AJ141" s="5">
        <f t="shared" si="121"/>
        <v>0.61364617929710685</v>
      </c>
      <c r="AK141" s="7"/>
      <c r="AL141" s="7"/>
      <c r="AM141" s="7"/>
      <c r="AN141" s="7"/>
      <c r="AO141" s="7"/>
      <c r="AP141" s="7"/>
      <c r="AQ141" s="7"/>
      <c r="AR141" s="7"/>
      <c r="AS141" s="5">
        <v>25.511900000000001</v>
      </c>
      <c r="AT141" s="5">
        <v>64.061199999999999</v>
      </c>
      <c r="AU141" s="5">
        <f t="shared" si="122"/>
        <v>0.85714237717503428</v>
      </c>
      <c r="AV141" s="5">
        <f t="shared" si="123"/>
        <v>0.7368293925699636</v>
      </c>
      <c r="AW141" s="7"/>
      <c r="AX141" s="7"/>
      <c r="AY141" s="7"/>
      <c r="AZ141" s="7"/>
    </row>
    <row r="142" spans="1:52" ht="20" customHeight="1" x14ac:dyDescent="0.15">
      <c r="A142" s="25">
        <v>20.648900000000001</v>
      </c>
      <c r="B142" s="4">
        <v>20.141300000000001</v>
      </c>
      <c r="C142" s="5">
        <f t="shared" si="104"/>
        <v>0.90849854368504879</v>
      </c>
      <c r="D142" s="5">
        <f t="shared" si="105"/>
        <v>0.77444794346202794</v>
      </c>
      <c r="E142" s="5">
        <v>20.648900000000001</v>
      </c>
      <c r="F142" s="5">
        <v>18.931100000000001</v>
      </c>
      <c r="G142" s="5">
        <f t="shared" si="106"/>
        <v>0.72395888115222529</v>
      </c>
      <c r="H142" s="5">
        <f t="shared" si="107"/>
        <v>0.61883327449365189</v>
      </c>
      <c r="I142" s="5">
        <v>20.648900000000001</v>
      </c>
      <c r="J142" s="5">
        <v>6.6139000000000001</v>
      </c>
      <c r="K142" s="5">
        <f t="shared" si="108"/>
        <v>0.69849232632323144</v>
      </c>
      <c r="L142" s="5">
        <f t="shared" si="109"/>
        <v>0.26227213425490825</v>
      </c>
      <c r="M142" s="5">
        <v>21.279900000000001</v>
      </c>
      <c r="N142" s="5">
        <v>26.970300000000002</v>
      </c>
      <c r="O142" s="5">
        <f t="shared" si="110"/>
        <v>0.74331692765550184</v>
      </c>
      <c r="P142" s="5">
        <f t="shared" si="111"/>
        <v>0.52004172628022938</v>
      </c>
      <c r="Q142" s="5">
        <v>21.279900000000001</v>
      </c>
      <c r="R142" s="5">
        <v>42.293599999999998</v>
      </c>
      <c r="S142" s="5">
        <f t="shared" si="112"/>
        <v>0.84756165562069852</v>
      </c>
      <c r="T142" s="5">
        <f t="shared" si="113"/>
        <v>0.68215483870967741</v>
      </c>
      <c r="U142" s="5">
        <v>21.279900000000001</v>
      </c>
      <c r="V142" s="5">
        <v>19.2074</v>
      </c>
      <c r="W142" s="5">
        <f t="shared" si="114"/>
        <v>0.74331692765550184</v>
      </c>
      <c r="X142" s="5">
        <f t="shared" si="115"/>
        <v>0.36863580531245205</v>
      </c>
      <c r="Y142" s="5">
        <v>21.279900000000001</v>
      </c>
      <c r="Z142" s="5">
        <v>24.268899999999999</v>
      </c>
      <c r="AA142" s="5">
        <f t="shared" si="116"/>
        <v>0.87974913802369714</v>
      </c>
      <c r="AB142" s="5">
        <f t="shared" si="117"/>
        <v>0.62227948717948711</v>
      </c>
      <c r="AC142" s="5">
        <v>22.541899999999998</v>
      </c>
      <c r="AD142" s="5">
        <v>44.9129</v>
      </c>
      <c r="AE142" s="5">
        <f t="shared" si="118"/>
        <v>0.89102645184751839</v>
      </c>
      <c r="AF142" s="5">
        <f t="shared" si="119"/>
        <v>0.65315219019447879</v>
      </c>
      <c r="AG142" s="5">
        <v>22.541899999999998</v>
      </c>
      <c r="AH142" s="5">
        <v>54.798499999999997</v>
      </c>
      <c r="AI142" s="5">
        <f t="shared" si="120"/>
        <v>0.91447499198786208</v>
      </c>
      <c r="AJ142" s="5">
        <f t="shared" si="121"/>
        <v>0.69201384065566318</v>
      </c>
      <c r="AK142" s="7"/>
      <c r="AL142" s="7"/>
      <c r="AM142" s="7"/>
      <c r="AN142" s="7"/>
      <c r="AO142" s="7"/>
      <c r="AP142" s="7"/>
      <c r="AQ142" s="7"/>
      <c r="AR142" s="7"/>
      <c r="AS142" s="5">
        <v>25.6968</v>
      </c>
      <c r="AT142" s="5">
        <v>61.965800000000002</v>
      </c>
      <c r="AU142" s="5">
        <f t="shared" si="122"/>
        <v>0.86335460070756853</v>
      </c>
      <c r="AV142" s="5">
        <f t="shared" si="123"/>
        <v>0.71272818451905129</v>
      </c>
      <c r="AW142" s="7"/>
      <c r="AX142" s="7"/>
      <c r="AY142" s="7"/>
      <c r="AZ142" s="7"/>
    </row>
    <row r="143" spans="1:52" ht="20" customHeight="1" x14ac:dyDescent="0.15">
      <c r="A143" s="25">
        <v>20.797499999999999</v>
      </c>
      <c r="B143" s="4">
        <v>21.692799999999998</v>
      </c>
      <c r="C143" s="5">
        <f t="shared" si="104"/>
        <v>0.9150365618647871</v>
      </c>
      <c r="D143" s="5">
        <f t="shared" si="105"/>
        <v>0.83410427072398896</v>
      </c>
      <c r="E143" s="5">
        <v>20.797499999999999</v>
      </c>
      <c r="F143" s="5">
        <v>17.9392</v>
      </c>
      <c r="G143" s="5">
        <f t="shared" si="106"/>
        <v>0.72916885794223441</v>
      </c>
      <c r="H143" s="5">
        <f t="shared" si="107"/>
        <v>0.58640934112632226</v>
      </c>
      <c r="I143" s="5">
        <v>20.797499999999999</v>
      </c>
      <c r="J143" s="5">
        <v>8.3768999999999991</v>
      </c>
      <c r="K143" s="5">
        <f t="shared" si="108"/>
        <v>0.70351903281566597</v>
      </c>
      <c r="L143" s="5">
        <f t="shared" si="109"/>
        <v>0.33218334741074718</v>
      </c>
      <c r="M143" s="5">
        <v>21.433</v>
      </c>
      <c r="N143" s="5">
        <v>23.944299999999998</v>
      </c>
      <c r="O143" s="5">
        <f t="shared" si="110"/>
        <v>0.74866478274993631</v>
      </c>
      <c r="P143" s="5">
        <f t="shared" si="111"/>
        <v>0.46169434921271529</v>
      </c>
      <c r="Q143" s="5">
        <v>21.433</v>
      </c>
      <c r="R143" s="5">
        <v>42.313499999999998</v>
      </c>
      <c r="S143" s="5">
        <f t="shared" si="112"/>
        <v>0.85365950802956925</v>
      </c>
      <c r="T143" s="5">
        <f t="shared" si="113"/>
        <v>0.68247580645161288</v>
      </c>
      <c r="U143" s="5">
        <v>21.433</v>
      </c>
      <c r="V143" s="5">
        <v>22.775099999999998</v>
      </c>
      <c r="W143" s="5">
        <f t="shared" si="114"/>
        <v>0.74866478274993631</v>
      </c>
      <c r="X143" s="5">
        <f t="shared" si="115"/>
        <v>0.43710847535697833</v>
      </c>
      <c r="Y143" s="5">
        <v>21.433</v>
      </c>
      <c r="Z143" s="5">
        <v>22.8337</v>
      </c>
      <c r="AA143" s="5">
        <f t="shared" si="116"/>
        <v>0.88607856593601941</v>
      </c>
      <c r="AB143" s="5">
        <f t="shared" si="117"/>
        <v>0.58547948717948717</v>
      </c>
      <c r="AC143" s="5">
        <v>22.704000000000001</v>
      </c>
      <c r="AD143" s="5">
        <v>47.038800000000002</v>
      </c>
      <c r="AE143" s="5">
        <f t="shared" si="118"/>
        <v>0.89743387038120392</v>
      </c>
      <c r="AF143" s="5">
        <f t="shared" si="119"/>
        <v>0.68406839113306084</v>
      </c>
      <c r="AG143" s="5">
        <v>22.704000000000001</v>
      </c>
      <c r="AH143" s="5">
        <v>59.866999999999997</v>
      </c>
      <c r="AI143" s="5">
        <f t="shared" si="120"/>
        <v>0.92105103021894441</v>
      </c>
      <c r="AJ143" s="5">
        <f t="shared" si="121"/>
        <v>0.75602055893012743</v>
      </c>
      <c r="AK143" s="7"/>
      <c r="AL143" s="7"/>
      <c r="AM143" s="7"/>
      <c r="AN143" s="7"/>
      <c r="AO143" s="7"/>
      <c r="AP143" s="7"/>
      <c r="AQ143" s="7"/>
      <c r="AR143" s="7"/>
      <c r="AS143" s="5">
        <v>25.881699999999999</v>
      </c>
      <c r="AT143" s="5">
        <v>70.661600000000007</v>
      </c>
      <c r="AU143" s="5">
        <f t="shared" si="122"/>
        <v>0.8695668242401029</v>
      </c>
      <c r="AV143" s="5">
        <f t="shared" si="123"/>
        <v>0.81274693271468135</v>
      </c>
      <c r="AW143" s="7"/>
      <c r="AX143" s="7"/>
      <c r="AY143" s="7"/>
      <c r="AZ143" s="7"/>
    </row>
    <row r="144" spans="1:52" ht="20" customHeight="1" x14ac:dyDescent="0.15">
      <c r="A144" s="25">
        <v>20.946000000000002</v>
      </c>
      <c r="B144" s="4">
        <v>23.828099999999999</v>
      </c>
      <c r="C144" s="5">
        <f t="shared" si="104"/>
        <v>0.92157018030147042</v>
      </c>
      <c r="D144" s="5">
        <f t="shared" si="105"/>
        <v>0.91620814156025421</v>
      </c>
      <c r="E144" s="5">
        <v>20.946000000000002</v>
      </c>
      <c r="F144" s="5">
        <v>15.917</v>
      </c>
      <c r="G144" s="5">
        <f t="shared" si="106"/>
        <v>0.73437532869133515</v>
      </c>
      <c r="H144" s="5">
        <f t="shared" si="107"/>
        <v>0.52030622785339764</v>
      </c>
      <c r="I144" s="5">
        <v>20.946000000000002</v>
      </c>
      <c r="J144" s="5">
        <v>11.8452</v>
      </c>
      <c r="K144" s="5">
        <f t="shared" si="108"/>
        <v>0.70854235659848253</v>
      </c>
      <c r="L144" s="5">
        <f t="shared" si="109"/>
        <v>0.46971769828334858</v>
      </c>
      <c r="M144" s="5">
        <v>21.586099999999998</v>
      </c>
      <c r="N144" s="5">
        <v>27.223500000000001</v>
      </c>
      <c r="O144" s="5">
        <f t="shared" si="110"/>
        <v>0.75401263784437078</v>
      </c>
      <c r="P144" s="5">
        <f t="shared" si="111"/>
        <v>0.52492393245124547</v>
      </c>
      <c r="Q144" s="5">
        <v>21.586099999999998</v>
      </c>
      <c r="R144" s="5">
        <v>41.262599999999999</v>
      </c>
      <c r="S144" s="5">
        <f t="shared" si="112"/>
        <v>0.85975736043843998</v>
      </c>
      <c r="T144" s="5">
        <f t="shared" si="113"/>
        <v>0.66552580645161286</v>
      </c>
      <c r="U144" s="5">
        <v>21.586099999999998</v>
      </c>
      <c r="V144" s="5">
        <v>20.867699999999999</v>
      </c>
      <c r="W144" s="5">
        <f t="shared" si="114"/>
        <v>0.75401263784437078</v>
      </c>
      <c r="X144" s="5">
        <f t="shared" si="115"/>
        <v>0.40050092123445419</v>
      </c>
      <c r="Y144" s="5">
        <v>21.586099999999998</v>
      </c>
      <c r="Z144" s="5">
        <v>24.2075</v>
      </c>
      <c r="AA144" s="5">
        <f t="shared" si="116"/>
        <v>0.89240799384834169</v>
      </c>
      <c r="AB144" s="5">
        <f t="shared" si="117"/>
        <v>0.62070512820512824</v>
      </c>
      <c r="AC144" s="5">
        <v>22.866199999999999</v>
      </c>
      <c r="AD144" s="5">
        <v>47.032499999999999</v>
      </c>
      <c r="AE144" s="5">
        <f t="shared" si="118"/>
        <v>0.90384524167154168</v>
      </c>
      <c r="AF144" s="5">
        <f t="shared" si="119"/>
        <v>0.68397677249346667</v>
      </c>
      <c r="AG144" s="5">
        <v>22.866199999999999</v>
      </c>
      <c r="AH144" s="5">
        <v>61.202199999999998</v>
      </c>
      <c r="AI144" s="5">
        <f t="shared" si="120"/>
        <v>0.92763112522870095</v>
      </c>
      <c r="AJ144" s="5">
        <f t="shared" si="121"/>
        <v>0.77288191243512194</v>
      </c>
      <c r="AK144" s="7"/>
      <c r="AL144" s="7"/>
      <c r="AM144" s="7"/>
      <c r="AN144" s="7"/>
      <c r="AO144" s="7"/>
      <c r="AP144" s="7"/>
      <c r="AQ144" s="7"/>
      <c r="AR144" s="7"/>
      <c r="AS144" s="5">
        <v>26.066500000000001</v>
      </c>
      <c r="AT144" s="5">
        <v>65.656700000000001</v>
      </c>
      <c r="AU144" s="5">
        <f t="shared" si="122"/>
        <v>0.87577568799787664</v>
      </c>
      <c r="AV144" s="5">
        <f t="shared" si="123"/>
        <v>0.75518077056234234</v>
      </c>
      <c r="AW144" s="7"/>
      <c r="AX144" s="7"/>
      <c r="AY144" s="7"/>
      <c r="AZ144" s="7"/>
    </row>
    <row r="145" spans="1:52" ht="20" customHeight="1" x14ac:dyDescent="0.15">
      <c r="A145" s="25">
        <v>21.0946</v>
      </c>
      <c r="B145" s="4">
        <v>24.0121</v>
      </c>
      <c r="C145" s="5">
        <f t="shared" si="104"/>
        <v>0.92810819848120873</v>
      </c>
      <c r="D145" s="5">
        <f t="shared" si="105"/>
        <v>0.92328307821265565</v>
      </c>
      <c r="E145" s="5">
        <v>21.0946</v>
      </c>
      <c r="F145" s="5">
        <v>20.881900000000002</v>
      </c>
      <c r="G145" s="5">
        <f t="shared" si="106"/>
        <v>0.73958530548134427</v>
      </c>
      <c r="H145" s="5">
        <f t="shared" si="107"/>
        <v>0.68260241373448927</v>
      </c>
      <c r="I145" s="5">
        <v>21.0946</v>
      </c>
      <c r="J145" s="5">
        <v>10.4472</v>
      </c>
      <c r="K145" s="5">
        <f t="shared" si="108"/>
        <v>0.71356906309091706</v>
      </c>
      <c r="L145" s="5">
        <f t="shared" si="109"/>
        <v>0.41428044587730045</v>
      </c>
      <c r="M145" s="5">
        <v>21.7392</v>
      </c>
      <c r="N145" s="5">
        <v>28.2834</v>
      </c>
      <c r="O145" s="5">
        <f t="shared" si="110"/>
        <v>0.75936049293880536</v>
      </c>
      <c r="P145" s="5">
        <f t="shared" si="111"/>
        <v>0.54536094003679003</v>
      </c>
      <c r="Q145" s="5">
        <v>21.7392</v>
      </c>
      <c r="R145" s="5">
        <v>47.9923</v>
      </c>
      <c r="S145" s="5">
        <f t="shared" si="112"/>
        <v>0.86585521284731082</v>
      </c>
      <c r="T145" s="5">
        <f t="shared" si="113"/>
        <v>0.77406935483870964</v>
      </c>
      <c r="U145" s="5">
        <v>21.7392</v>
      </c>
      <c r="V145" s="5">
        <v>21.468800000000002</v>
      </c>
      <c r="W145" s="5">
        <f t="shared" si="114"/>
        <v>0.75936049293880536</v>
      </c>
      <c r="X145" s="5">
        <f t="shared" si="115"/>
        <v>0.41203746353446957</v>
      </c>
      <c r="Y145" s="5">
        <v>21.7392</v>
      </c>
      <c r="Z145" s="5">
        <v>20.498999999999999</v>
      </c>
      <c r="AA145" s="5">
        <f t="shared" si="116"/>
        <v>0.89873742176066407</v>
      </c>
      <c r="AB145" s="5">
        <f t="shared" si="117"/>
        <v>0.5256153846153846</v>
      </c>
      <c r="AC145" s="5">
        <v>23.028400000000001</v>
      </c>
      <c r="AD145" s="5">
        <v>52.992100000000001</v>
      </c>
      <c r="AE145" s="5">
        <f t="shared" si="118"/>
        <v>0.91025661296187965</v>
      </c>
      <c r="AF145" s="5">
        <f t="shared" si="119"/>
        <v>0.77064509702123085</v>
      </c>
      <c r="AG145" s="5">
        <v>23.028400000000001</v>
      </c>
      <c r="AH145" s="5">
        <v>58.371200000000002</v>
      </c>
      <c r="AI145" s="5">
        <f t="shared" si="120"/>
        <v>0.9342112202384576</v>
      </c>
      <c r="AJ145" s="5">
        <f t="shared" si="121"/>
        <v>0.73713109475040095</v>
      </c>
      <c r="AK145" s="7"/>
      <c r="AL145" s="7"/>
      <c r="AM145" s="7"/>
      <c r="AN145" s="7"/>
      <c r="AO145" s="7"/>
      <c r="AP145" s="7"/>
      <c r="AQ145" s="7"/>
      <c r="AR145" s="7"/>
      <c r="AS145" s="5">
        <v>26.2514</v>
      </c>
      <c r="AT145" s="5">
        <v>66.192700000000002</v>
      </c>
      <c r="AU145" s="5">
        <f t="shared" si="122"/>
        <v>0.88198791153041101</v>
      </c>
      <c r="AV145" s="5">
        <f t="shared" si="123"/>
        <v>0.76134582139525686</v>
      </c>
      <c r="AW145" s="7"/>
      <c r="AX145" s="7"/>
      <c r="AY145" s="7"/>
      <c r="AZ145" s="7"/>
    </row>
    <row r="146" spans="1:52" ht="20" customHeight="1" x14ac:dyDescent="0.15">
      <c r="A146" s="25">
        <v>21.243099999999998</v>
      </c>
      <c r="B146" s="4">
        <v>22.455500000000001</v>
      </c>
      <c r="C146" s="5">
        <f t="shared" si="104"/>
        <v>0.93464181691789194</v>
      </c>
      <c r="D146" s="5">
        <f t="shared" si="105"/>
        <v>0.86343065216304649</v>
      </c>
      <c r="E146" s="5">
        <v>21.243099999999998</v>
      </c>
      <c r="F146" s="5">
        <v>22.060199999999998</v>
      </c>
      <c r="G146" s="5">
        <f t="shared" si="106"/>
        <v>0.7447917762304449</v>
      </c>
      <c r="H146" s="5">
        <f t="shared" si="107"/>
        <v>0.72111952300631543</v>
      </c>
      <c r="I146" s="5">
        <v>21.243099999999998</v>
      </c>
      <c r="J146" s="5">
        <v>9.2744</v>
      </c>
      <c r="K146" s="5">
        <f t="shared" si="108"/>
        <v>0.7185923868737335</v>
      </c>
      <c r="L146" s="5">
        <f t="shared" si="109"/>
        <v>0.36777342898043835</v>
      </c>
      <c r="M146" s="5">
        <v>21.892299999999999</v>
      </c>
      <c r="N146" s="5">
        <v>27.0761</v>
      </c>
      <c r="O146" s="5">
        <f t="shared" si="110"/>
        <v>0.76470834803323984</v>
      </c>
      <c r="P146" s="5">
        <f t="shared" si="111"/>
        <v>0.52208176345595403</v>
      </c>
      <c r="Q146" s="5">
        <v>21.892299999999999</v>
      </c>
      <c r="R146" s="5">
        <v>49.798000000000002</v>
      </c>
      <c r="S146" s="5">
        <f t="shared" si="112"/>
        <v>0.87195306525618144</v>
      </c>
      <c r="T146" s="5">
        <f t="shared" si="113"/>
        <v>0.80319354838709678</v>
      </c>
      <c r="U146" s="5">
        <v>21.892299999999999</v>
      </c>
      <c r="V146" s="5">
        <v>23.027699999999999</v>
      </c>
      <c r="W146" s="5">
        <f t="shared" si="114"/>
        <v>0.76470834803323984</v>
      </c>
      <c r="X146" s="5">
        <f t="shared" si="115"/>
        <v>0.44195647167204055</v>
      </c>
      <c r="Y146" s="5">
        <v>21.892299999999999</v>
      </c>
      <c r="Z146" s="5">
        <v>22.569600000000001</v>
      </c>
      <c r="AA146" s="5">
        <f t="shared" si="116"/>
        <v>0.90506684967298634</v>
      </c>
      <c r="AB146" s="5">
        <f t="shared" si="117"/>
        <v>0.57870769230769237</v>
      </c>
      <c r="AC146" s="5">
        <v>23.1905</v>
      </c>
      <c r="AD146" s="5">
        <v>57.333300000000001</v>
      </c>
      <c r="AE146" s="5">
        <f t="shared" si="118"/>
        <v>0.91666403149556497</v>
      </c>
      <c r="AF146" s="5">
        <f t="shared" si="119"/>
        <v>0.83377761102215864</v>
      </c>
      <c r="AG146" s="5">
        <v>23.1905</v>
      </c>
      <c r="AH146" s="5">
        <v>61.286700000000003</v>
      </c>
      <c r="AI146" s="5">
        <f t="shared" si="120"/>
        <v>0.9407872584695397</v>
      </c>
      <c r="AJ146" s="5">
        <f t="shared" si="121"/>
        <v>0.7739490067814162</v>
      </c>
      <c r="AK146" s="7"/>
      <c r="AL146" s="7"/>
      <c r="AM146" s="7"/>
      <c r="AN146" s="7"/>
      <c r="AO146" s="7"/>
      <c r="AP146" s="7"/>
      <c r="AQ146" s="7"/>
      <c r="AR146" s="7"/>
      <c r="AS146" s="5">
        <v>26.436299999999999</v>
      </c>
      <c r="AT146" s="5">
        <v>78.689400000000006</v>
      </c>
      <c r="AU146" s="5">
        <f t="shared" si="122"/>
        <v>0.88820013506294537</v>
      </c>
      <c r="AV146" s="5">
        <f t="shared" si="123"/>
        <v>0.90508237129018654</v>
      </c>
      <c r="AW146" s="7"/>
      <c r="AX146" s="7"/>
      <c r="AY146" s="7"/>
      <c r="AZ146" s="7"/>
    </row>
    <row r="147" spans="1:52" ht="20" customHeight="1" x14ac:dyDescent="0.15">
      <c r="A147" s="25">
        <v>21.3917</v>
      </c>
      <c r="B147" s="4">
        <v>20.968900000000001</v>
      </c>
      <c r="C147" s="5">
        <f t="shared" si="104"/>
        <v>0.94117983509763026</v>
      </c>
      <c r="D147" s="5">
        <f t="shared" si="105"/>
        <v>0.80626977810076406</v>
      </c>
      <c r="E147" s="5">
        <v>21.3917</v>
      </c>
      <c r="F147" s="5">
        <v>20.75</v>
      </c>
      <c r="G147" s="5">
        <f t="shared" si="106"/>
        <v>0.75000175302045424</v>
      </c>
      <c r="H147" s="5">
        <f t="shared" si="107"/>
        <v>0.67829077263039528</v>
      </c>
      <c r="I147" s="5">
        <v>21.3917</v>
      </c>
      <c r="J147" s="5">
        <v>10.4809</v>
      </c>
      <c r="K147" s="5">
        <f t="shared" si="108"/>
        <v>0.72361909336616814</v>
      </c>
      <c r="L147" s="5">
        <f t="shared" si="109"/>
        <v>0.41561680882871949</v>
      </c>
      <c r="M147" s="5">
        <v>22.045300000000001</v>
      </c>
      <c r="N147" s="5">
        <v>32.5809</v>
      </c>
      <c r="O147" s="5">
        <f t="shared" si="110"/>
        <v>0.77005271008058462</v>
      </c>
      <c r="P147" s="5">
        <f t="shared" si="111"/>
        <v>0.62822539904129815</v>
      </c>
      <c r="Q147" s="5">
        <v>22.045300000000001</v>
      </c>
      <c r="R147" s="5">
        <v>47.052300000000002</v>
      </c>
      <c r="S147" s="5">
        <f t="shared" si="112"/>
        <v>0.87804693474381856</v>
      </c>
      <c r="T147" s="5">
        <f t="shared" si="113"/>
        <v>0.75890806451612902</v>
      </c>
      <c r="U147" s="5">
        <v>22.045300000000001</v>
      </c>
      <c r="V147" s="5">
        <v>21.988499999999998</v>
      </c>
      <c r="W147" s="5">
        <f t="shared" si="114"/>
        <v>0.77005271008058462</v>
      </c>
      <c r="X147" s="5">
        <f t="shared" si="115"/>
        <v>0.42201174573929062</v>
      </c>
      <c r="Y147" s="5">
        <v>22.045300000000001</v>
      </c>
      <c r="Z147" s="5">
        <v>29.1844</v>
      </c>
      <c r="AA147" s="5">
        <f t="shared" si="116"/>
        <v>0.91139214340639807</v>
      </c>
      <c r="AB147" s="5">
        <f t="shared" si="117"/>
        <v>0.74831794871794877</v>
      </c>
      <c r="AC147" s="5">
        <v>23.352699999999999</v>
      </c>
      <c r="AD147" s="5">
        <v>58.0473</v>
      </c>
      <c r="AE147" s="5">
        <f t="shared" si="118"/>
        <v>0.92307540278590283</v>
      </c>
      <c r="AF147" s="5">
        <f t="shared" si="119"/>
        <v>0.84416105684282161</v>
      </c>
      <c r="AG147" s="5">
        <v>23.352699999999999</v>
      </c>
      <c r="AH147" s="5">
        <v>62.858699999999999</v>
      </c>
      <c r="AI147" s="5">
        <f t="shared" si="120"/>
        <v>0.94736735347929624</v>
      </c>
      <c r="AJ147" s="5">
        <f t="shared" si="121"/>
        <v>0.79380075012312623</v>
      </c>
      <c r="AK147" s="7"/>
      <c r="AL147" s="7"/>
      <c r="AM147" s="7"/>
      <c r="AN147" s="7"/>
      <c r="AO147" s="7"/>
      <c r="AP147" s="7"/>
      <c r="AQ147" s="7"/>
      <c r="AR147" s="7"/>
      <c r="AS147" s="5">
        <v>26.621099999999998</v>
      </c>
      <c r="AT147" s="5">
        <v>70.879499999999993</v>
      </c>
      <c r="AU147" s="5">
        <f t="shared" si="122"/>
        <v>0.894408998820719</v>
      </c>
      <c r="AV147" s="5">
        <f t="shared" si="123"/>
        <v>0.81525320990962902</v>
      </c>
      <c r="AW147" s="7"/>
      <c r="AX147" s="7"/>
      <c r="AY147" s="7"/>
      <c r="AZ147" s="7"/>
    </row>
    <row r="148" spans="1:52" ht="20" customHeight="1" x14ac:dyDescent="0.15">
      <c r="A148" s="25">
        <v>21.540199999999999</v>
      </c>
      <c r="B148" s="4">
        <v>20.740600000000001</v>
      </c>
      <c r="C148" s="5">
        <f t="shared" si="104"/>
        <v>0.94771345353431358</v>
      </c>
      <c r="D148" s="5">
        <f t="shared" si="105"/>
        <v>0.79749147354781158</v>
      </c>
      <c r="E148" s="5">
        <v>21.540199999999999</v>
      </c>
      <c r="F148" s="5">
        <v>19.972999999999999</v>
      </c>
      <c r="G148" s="5">
        <f t="shared" si="106"/>
        <v>0.75520822376955488</v>
      </c>
      <c r="H148" s="5">
        <f t="shared" si="107"/>
        <v>0.65289164345768114</v>
      </c>
      <c r="I148" s="5">
        <v>21.540199999999999</v>
      </c>
      <c r="J148" s="5">
        <v>9.7813999999999997</v>
      </c>
      <c r="K148" s="5">
        <f t="shared" si="108"/>
        <v>0.72864241714898459</v>
      </c>
      <c r="L148" s="5">
        <f t="shared" si="109"/>
        <v>0.38787835528220255</v>
      </c>
      <c r="M148" s="5">
        <v>22.198399999999999</v>
      </c>
      <c r="N148" s="5">
        <v>26.109300000000001</v>
      </c>
      <c r="O148" s="5">
        <f t="shared" si="110"/>
        <v>0.7754005651750191</v>
      </c>
      <c r="P148" s="5">
        <f t="shared" si="111"/>
        <v>0.50343991145698763</v>
      </c>
      <c r="Q148" s="5">
        <v>22.198399999999999</v>
      </c>
      <c r="R148" s="5">
        <v>43.407800000000002</v>
      </c>
      <c r="S148" s="5">
        <f t="shared" si="112"/>
        <v>0.88414478715268929</v>
      </c>
      <c r="T148" s="5">
        <f t="shared" si="113"/>
        <v>0.70012580645161293</v>
      </c>
      <c r="U148" s="5">
        <v>22.198399999999999</v>
      </c>
      <c r="V148" s="5">
        <v>23.469799999999999</v>
      </c>
      <c r="W148" s="5">
        <f t="shared" si="114"/>
        <v>0.7754005651750191</v>
      </c>
      <c r="X148" s="5">
        <f t="shared" si="115"/>
        <v>0.45044142484262245</v>
      </c>
      <c r="Y148" s="5">
        <v>22.198399999999999</v>
      </c>
      <c r="Z148" s="5">
        <v>21.080400000000001</v>
      </c>
      <c r="AA148" s="5">
        <f t="shared" si="116"/>
        <v>0.91772157131872034</v>
      </c>
      <c r="AB148" s="5">
        <f t="shared" si="117"/>
        <v>0.54052307692307699</v>
      </c>
      <c r="AC148" s="5">
        <v>23.514900000000001</v>
      </c>
      <c r="AD148" s="5">
        <v>56.116999999999997</v>
      </c>
      <c r="AE148" s="5">
        <f t="shared" si="118"/>
        <v>0.92948677407624081</v>
      </c>
      <c r="AF148" s="5">
        <f t="shared" si="119"/>
        <v>0.8160893965240178</v>
      </c>
      <c r="AG148" s="5">
        <v>23.514900000000001</v>
      </c>
      <c r="AH148" s="5">
        <v>57.604599999999998</v>
      </c>
      <c r="AI148" s="5">
        <f t="shared" si="120"/>
        <v>0.95394744848905288</v>
      </c>
      <c r="AJ148" s="5">
        <f t="shared" si="121"/>
        <v>0.72745021278745248</v>
      </c>
      <c r="AK148" s="7"/>
      <c r="AL148" s="7"/>
      <c r="AM148" s="7"/>
      <c r="AN148" s="7"/>
      <c r="AO148" s="7"/>
      <c r="AP148" s="7"/>
      <c r="AQ148" s="7"/>
      <c r="AR148" s="7"/>
      <c r="AS148" s="5">
        <v>26.806000000000001</v>
      </c>
      <c r="AT148" s="5">
        <v>63.391199999999998</v>
      </c>
      <c r="AU148" s="5">
        <f t="shared" si="122"/>
        <v>0.90062122235325348</v>
      </c>
      <c r="AV148" s="5">
        <f t="shared" si="123"/>
        <v>0.72912307902882045</v>
      </c>
      <c r="AW148" s="7"/>
      <c r="AX148" s="7"/>
      <c r="AY148" s="7"/>
      <c r="AZ148" s="7"/>
    </row>
    <row r="149" spans="1:52" ht="20" customHeight="1" x14ac:dyDescent="0.15">
      <c r="A149" s="25">
        <v>21.688800000000001</v>
      </c>
      <c r="B149" s="4">
        <v>21.807600000000001</v>
      </c>
      <c r="C149" s="5">
        <f t="shared" si="104"/>
        <v>0.95425147171405189</v>
      </c>
      <c r="D149" s="5">
        <f t="shared" si="105"/>
        <v>0.83851841598320476</v>
      </c>
      <c r="E149" s="5">
        <v>21.688800000000001</v>
      </c>
      <c r="F149" s="5">
        <v>20.5473</v>
      </c>
      <c r="G149" s="5">
        <f t="shared" si="106"/>
        <v>0.76041820055956411</v>
      </c>
      <c r="H149" s="5">
        <f t="shared" si="107"/>
        <v>0.67166477072137454</v>
      </c>
      <c r="I149" s="5">
        <v>21.688800000000001</v>
      </c>
      <c r="J149" s="5">
        <v>10.4138</v>
      </c>
      <c r="K149" s="5">
        <f t="shared" si="108"/>
        <v>0.73366912364141923</v>
      </c>
      <c r="L149" s="5">
        <f t="shared" si="109"/>
        <v>0.41295597933197714</v>
      </c>
      <c r="M149" s="5">
        <v>22.351500000000001</v>
      </c>
      <c r="N149" s="5">
        <v>26.482500000000002</v>
      </c>
      <c r="O149" s="5">
        <f t="shared" si="110"/>
        <v>0.78074842026945368</v>
      </c>
      <c r="P149" s="5">
        <f t="shared" si="111"/>
        <v>0.51063595941521511</v>
      </c>
      <c r="Q149" s="5">
        <v>22.351500000000001</v>
      </c>
      <c r="R149" s="5">
        <v>44.257599999999996</v>
      </c>
      <c r="S149" s="5">
        <f t="shared" si="112"/>
        <v>0.89024263956156013</v>
      </c>
      <c r="T149" s="5">
        <f t="shared" si="113"/>
        <v>0.71383225806451611</v>
      </c>
      <c r="U149" s="5">
        <v>22.351500000000001</v>
      </c>
      <c r="V149" s="5">
        <v>21.4724</v>
      </c>
      <c r="W149" s="5">
        <f t="shared" si="114"/>
        <v>0.78074842026945368</v>
      </c>
      <c r="X149" s="5">
        <f t="shared" si="115"/>
        <v>0.4121065561185322</v>
      </c>
      <c r="Y149" s="5">
        <v>22.351500000000001</v>
      </c>
      <c r="Z149" s="5">
        <v>17.395600000000002</v>
      </c>
      <c r="AA149" s="5">
        <f t="shared" si="116"/>
        <v>0.92405099923104272</v>
      </c>
      <c r="AB149" s="5">
        <f t="shared" si="117"/>
        <v>0.44604102564102571</v>
      </c>
      <c r="AC149" s="5">
        <v>23.677099999999999</v>
      </c>
      <c r="AD149" s="5">
        <v>53.905299999999997</v>
      </c>
      <c r="AE149" s="5">
        <f t="shared" si="118"/>
        <v>0.93589814536657867</v>
      </c>
      <c r="AF149" s="5">
        <f t="shared" si="119"/>
        <v>0.7839254369700116</v>
      </c>
      <c r="AG149" s="5">
        <v>23.677099999999999</v>
      </c>
      <c r="AH149" s="5">
        <v>56.1205</v>
      </c>
      <c r="AI149" s="5">
        <f t="shared" si="120"/>
        <v>0.96052754349880942</v>
      </c>
      <c r="AJ149" s="5">
        <f t="shared" si="121"/>
        <v>0.70870850013259756</v>
      </c>
      <c r="AK149" s="7"/>
      <c r="AL149" s="7"/>
      <c r="AM149" s="7"/>
      <c r="AN149" s="7"/>
      <c r="AO149" s="7"/>
      <c r="AP149" s="7"/>
      <c r="AQ149" s="7"/>
      <c r="AR149" s="7"/>
      <c r="AS149" s="5">
        <v>26.9909</v>
      </c>
      <c r="AT149" s="5">
        <v>74.552800000000005</v>
      </c>
      <c r="AU149" s="5">
        <f t="shared" si="122"/>
        <v>0.90683344588578785</v>
      </c>
      <c r="AV149" s="5">
        <f t="shared" si="123"/>
        <v>0.85750336144795891</v>
      </c>
      <c r="AW149" s="7"/>
      <c r="AX149" s="7"/>
      <c r="AY149" s="7"/>
      <c r="AZ149" s="7"/>
    </row>
    <row r="150" spans="1:52" ht="20" customHeight="1" x14ac:dyDescent="0.15">
      <c r="A150" s="25">
        <v>21.837299999999999</v>
      </c>
      <c r="B150" s="4">
        <v>23.434799999999999</v>
      </c>
      <c r="C150" s="5">
        <f t="shared" si="104"/>
        <v>0.9607850901507351</v>
      </c>
      <c r="D150" s="5">
        <f t="shared" si="105"/>
        <v>0.90108546446574611</v>
      </c>
      <c r="E150" s="5">
        <v>21.837299999999999</v>
      </c>
      <c r="F150" s="5">
        <v>23.9102</v>
      </c>
      <c r="G150" s="5">
        <f t="shared" si="106"/>
        <v>0.76562467130866474</v>
      </c>
      <c r="H150" s="5">
        <f t="shared" si="107"/>
        <v>0.78159364008420606</v>
      </c>
      <c r="I150" s="5">
        <v>21.837299999999999</v>
      </c>
      <c r="J150" s="5">
        <v>10.208500000000001</v>
      </c>
      <c r="K150" s="5">
        <f t="shared" si="108"/>
        <v>0.73869244742423568</v>
      </c>
      <c r="L150" s="5">
        <f t="shared" si="109"/>
        <v>0.40481487209380712</v>
      </c>
      <c r="M150" s="5">
        <v>22.5046</v>
      </c>
      <c r="N150" s="5">
        <v>27.613</v>
      </c>
      <c r="O150" s="5">
        <f t="shared" si="110"/>
        <v>0.78609627536388815</v>
      </c>
      <c r="P150" s="5">
        <f t="shared" si="111"/>
        <v>0.53243427725223569</v>
      </c>
      <c r="Q150" s="5">
        <v>22.5046</v>
      </c>
      <c r="R150" s="5">
        <v>42.965200000000003</v>
      </c>
      <c r="S150" s="5">
        <f t="shared" si="112"/>
        <v>0.89634049197043086</v>
      </c>
      <c r="T150" s="5">
        <f t="shared" si="113"/>
        <v>0.69298709677419357</v>
      </c>
      <c r="U150" s="5">
        <v>22.5046</v>
      </c>
      <c r="V150" s="5">
        <v>23.257300000000001</v>
      </c>
      <c r="W150" s="5">
        <f t="shared" si="114"/>
        <v>0.78609627536388815</v>
      </c>
      <c r="X150" s="5">
        <f t="shared" si="115"/>
        <v>0.44636304314448028</v>
      </c>
      <c r="Y150" s="5">
        <v>22.5046</v>
      </c>
      <c r="Z150" s="5">
        <v>23.658200000000001</v>
      </c>
      <c r="AA150" s="5">
        <f t="shared" si="116"/>
        <v>0.930380427143365</v>
      </c>
      <c r="AB150" s="5">
        <f t="shared" si="117"/>
        <v>0.60662051282051288</v>
      </c>
      <c r="AC150" s="5">
        <v>23.839200000000002</v>
      </c>
      <c r="AD150" s="5">
        <v>52.153799999999997</v>
      </c>
      <c r="AE150" s="5">
        <f t="shared" si="118"/>
        <v>0.9423055639002641</v>
      </c>
      <c r="AF150" s="5">
        <f t="shared" si="119"/>
        <v>0.75845400089873516</v>
      </c>
      <c r="AG150" s="5">
        <v>23.839200000000002</v>
      </c>
      <c r="AH150" s="5">
        <v>65.450800000000001</v>
      </c>
      <c r="AI150" s="5">
        <f t="shared" si="120"/>
        <v>0.96710358172989175</v>
      </c>
      <c r="AJ150" s="5">
        <f t="shared" si="121"/>
        <v>0.82653465846666752</v>
      </c>
      <c r="AK150" s="7"/>
      <c r="AL150" s="7"/>
      <c r="AM150" s="7"/>
      <c r="AN150" s="7"/>
      <c r="AO150" s="7"/>
      <c r="AP150" s="7"/>
      <c r="AQ150" s="7"/>
      <c r="AR150" s="7"/>
      <c r="AS150" s="5">
        <v>27.175799999999999</v>
      </c>
      <c r="AT150" s="5">
        <v>67.500900000000001</v>
      </c>
      <c r="AU150" s="5">
        <f t="shared" si="122"/>
        <v>0.91304566941832221</v>
      </c>
      <c r="AV150" s="5">
        <f t="shared" si="123"/>
        <v>0.77639268613335144</v>
      </c>
      <c r="AW150" s="7"/>
      <c r="AX150" s="7"/>
      <c r="AY150" s="7"/>
      <c r="AZ150" s="7"/>
    </row>
    <row r="151" spans="1:52" ht="20" customHeight="1" x14ac:dyDescent="0.15">
      <c r="A151" s="25">
        <v>21.985900000000001</v>
      </c>
      <c r="B151" s="4">
        <v>25.198599999999999</v>
      </c>
      <c r="C151" s="5">
        <f t="shared" si="104"/>
        <v>0.96732310833047352</v>
      </c>
      <c r="D151" s="5">
        <f t="shared" si="105"/>
        <v>0.96890488439784206</v>
      </c>
      <c r="E151" s="5">
        <v>21.985900000000001</v>
      </c>
      <c r="F151" s="5">
        <v>22.6875</v>
      </c>
      <c r="G151" s="5">
        <f t="shared" si="106"/>
        <v>0.77083464809867397</v>
      </c>
      <c r="H151" s="5">
        <f t="shared" si="107"/>
        <v>0.74162515200251045</v>
      </c>
      <c r="I151" s="5">
        <v>21.985900000000001</v>
      </c>
      <c r="J151" s="5">
        <v>5.7431999999999999</v>
      </c>
      <c r="K151" s="5">
        <f t="shared" si="108"/>
        <v>0.74371915391667032</v>
      </c>
      <c r="L151" s="5">
        <f t="shared" si="109"/>
        <v>0.22774479829643463</v>
      </c>
      <c r="M151" s="5">
        <v>22.657699999999998</v>
      </c>
      <c r="N151" s="5">
        <v>31.722200000000001</v>
      </c>
      <c r="O151" s="5">
        <f t="shared" si="110"/>
        <v>0.79144413045832263</v>
      </c>
      <c r="P151" s="5">
        <f t="shared" si="111"/>
        <v>0.61166793285231136</v>
      </c>
      <c r="Q151" s="5">
        <v>22.657699999999998</v>
      </c>
      <c r="R151" s="5">
        <v>42.476500000000001</v>
      </c>
      <c r="S151" s="5">
        <f t="shared" si="112"/>
        <v>0.90243834437930148</v>
      </c>
      <c r="T151" s="5">
        <f t="shared" si="113"/>
        <v>0.68510483870967742</v>
      </c>
      <c r="U151" s="5">
        <v>22.657699999999998</v>
      </c>
      <c r="V151" s="5">
        <v>27.3918</v>
      </c>
      <c r="W151" s="5">
        <f t="shared" si="114"/>
        <v>0.79144413045832263</v>
      </c>
      <c r="X151" s="5">
        <f t="shared" si="115"/>
        <v>0.52571395670198062</v>
      </c>
      <c r="Y151" s="5">
        <v>22.657699999999998</v>
      </c>
      <c r="Z151" s="5">
        <v>18.813199999999998</v>
      </c>
      <c r="AA151" s="5">
        <f t="shared" si="116"/>
        <v>0.93670985505568727</v>
      </c>
      <c r="AB151" s="5">
        <f t="shared" si="117"/>
        <v>0.48238974358974357</v>
      </c>
      <c r="AC151" s="5">
        <v>24.0014</v>
      </c>
      <c r="AD151" s="5">
        <v>54.774500000000003</v>
      </c>
      <c r="AE151" s="5">
        <f t="shared" si="118"/>
        <v>0.94871693519060196</v>
      </c>
      <c r="AF151" s="5">
        <f t="shared" si="119"/>
        <v>0.79656590070575439</v>
      </c>
      <c r="AG151" s="5">
        <v>24.0014</v>
      </c>
      <c r="AH151" s="5">
        <v>72.271500000000003</v>
      </c>
      <c r="AI151" s="5">
        <f t="shared" si="120"/>
        <v>0.97368367673964817</v>
      </c>
      <c r="AJ151" s="5">
        <f t="shared" si="121"/>
        <v>0.91266874613257232</v>
      </c>
      <c r="AK151" s="7"/>
      <c r="AL151" s="7"/>
      <c r="AM151" s="7"/>
      <c r="AN151" s="7"/>
      <c r="AO151" s="7"/>
      <c r="AP151" s="7"/>
      <c r="AQ151" s="7"/>
      <c r="AR151" s="7"/>
      <c r="AS151" s="5">
        <v>27.360600000000002</v>
      </c>
      <c r="AT151" s="5">
        <v>65.567800000000005</v>
      </c>
      <c r="AU151" s="5">
        <f t="shared" si="122"/>
        <v>0.91925453317609596</v>
      </c>
      <c r="AV151" s="5">
        <f t="shared" si="123"/>
        <v>0.75415824627307737</v>
      </c>
      <c r="AW151" s="7"/>
      <c r="AX151" s="7"/>
      <c r="AY151" s="7"/>
      <c r="AZ151" s="7"/>
    </row>
    <row r="152" spans="1:52" ht="20" customHeight="1" x14ac:dyDescent="0.15">
      <c r="A152" s="25">
        <v>22.134399999999999</v>
      </c>
      <c r="B152" s="4">
        <v>22.716799999999999</v>
      </c>
      <c r="C152" s="5">
        <f t="shared" si="104"/>
        <v>0.97385672676715673</v>
      </c>
      <c r="D152" s="5">
        <f t="shared" si="105"/>
        <v>0.87347783122431</v>
      </c>
      <c r="E152" s="5">
        <v>22.134399999999999</v>
      </c>
      <c r="F152" s="5">
        <v>18.223500000000001</v>
      </c>
      <c r="G152" s="5">
        <f t="shared" si="106"/>
        <v>0.7760411188477746</v>
      </c>
      <c r="H152" s="5">
        <f t="shared" si="107"/>
        <v>0.59570274192915706</v>
      </c>
      <c r="I152" s="5">
        <v>22.134399999999999</v>
      </c>
      <c r="J152" s="5">
        <v>8.1697000000000006</v>
      </c>
      <c r="K152" s="5">
        <f t="shared" si="108"/>
        <v>0.74874247769948676</v>
      </c>
      <c r="L152" s="5">
        <f t="shared" si="109"/>
        <v>0.32396689626730435</v>
      </c>
      <c r="M152" s="5">
        <v>22.8108</v>
      </c>
      <c r="N152" s="5">
        <v>30.3931</v>
      </c>
      <c r="O152" s="5">
        <f t="shared" si="110"/>
        <v>0.79679198555275732</v>
      </c>
      <c r="P152" s="5">
        <f t="shared" si="111"/>
        <v>0.58604020685745573</v>
      </c>
      <c r="Q152" s="5">
        <v>22.8108</v>
      </c>
      <c r="R152" s="5">
        <v>42.657600000000002</v>
      </c>
      <c r="S152" s="5">
        <f t="shared" si="112"/>
        <v>0.90853619678817232</v>
      </c>
      <c r="T152" s="5">
        <f t="shared" si="113"/>
        <v>0.68802580645161293</v>
      </c>
      <c r="U152" s="5">
        <v>22.8108</v>
      </c>
      <c r="V152" s="5">
        <v>27.587599999999998</v>
      </c>
      <c r="W152" s="5">
        <f t="shared" si="114"/>
        <v>0.79679198555275732</v>
      </c>
      <c r="X152" s="5">
        <f t="shared" si="115"/>
        <v>0.52947182557961003</v>
      </c>
      <c r="Y152" s="5">
        <v>22.8108</v>
      </c>
      <c r="Z152" s="5">
        <v>26.956299999999999</v>
      </c>
      <c r="AA152" s="5">
        <f t="shared" si="116"/>
        <v>0.94303928296800965</v>
      </c>
      <c r="AB152" s="5">
        <f t="shared" si="117"/>
        <v>0.69118717948717945</v>
      </c>
      <c r="AC152" s="5">
        <v>24.163599999999999</v>
      </c>
      <c r="AD152" s="5">
        <v>63.212400000000002</v>
      </c>
      <c r="AE152" s="5">
        <f t="shared" si="118"/>
        <v>0.95512830648093971</v>
      </c>
      <c r="AF152" s="5">
        <f t="shared" si="119"/>
        <v>0.91927525293288714</v>
      </c>
      <c r="AG152" s="5">
        <v>24.163599999999999</v>
      </c>
      <c r="AH152" s="5">
        <v>79.186999999999998</v>
      </c>
      <c r="AI152" s="5">
        <f t="shared" si="120"/>
        <v>0.98026377174940471</v>
      </c>
      <c r="AJ152" s="5">
        <f t="shared" si="121"/>
        <v>1</v>
      </c>
      <c r="AK152" s="7"/>
      <c r="AL152" s="7"/>
      <c r="AM152" s="7"/>
      <c r="AN152" s="7"/>
      <c r="AO152" s="7"/>
      <c r="AP152" s="7"/>
      <c r="AQ152" s="7"/>
      <c r="AR152" s="7"/>
      <c r="AS152" s="5">
        <v>27.545500000000001</v>
      </c>
      <c r="AT152" s="5">
        <v>69.882099999999994</v>
      </c>
      <c r="AU152" s="5">
        <f t="shared" si="122"/>
        <v>0.92546675670863032</v>
      </c>
      <c r="AV152" s="5">
        <f t="shared" si="123"/>
        <v>0.80378115449778409</v>
      </c>
      <c r="AW152" s="7"/>
      <c r="AX152" s="7"/>
      <c r="AY152" s="7"/>
      <c r="AZ152" s="7"/>
    </row>
    <row r="153" spans="1:52" ht="20" customHeight="1" x14ac:dyDescent="0.15">
      <c r="A153" s="25">
        <v>22.283000000000001</v>
      </c>
      <c r="B153" s="4">
        <v>26.007300000000001</v>
      </c>
      <c r="C153" s="5">
        <f t="shared" si="104"/>
        <v>0.98039474494689516</v>
      </c>
      <c r="D153" s="5">
        <f t="shared" si="105"/>
        <v>1</v>
      </c>
      <c r="E153" s="5">
        <v>22.283000000000001</v>
      </c>
      <c r="F153" s="5">
        <v>19.8047</v>
      </c>
      <c r="G153" s="5">
        <f t="shared" si="106"/>
        <v>0.78125109563778394</v>
      </c>
      <c r="H153" s="5">
        <f t="shared" si="107"/>
        <v>0.64739013323918981</v>
      </c>
      <c r="I153" s="5">
        <v>22.283000000000001</v>
      </c>
      <c r="J153" s="5">
        <v>9.6380999999999997</v>
      </c>
      <c r="K153" s="5">
        <f t="shared" si="108"/>
        <v>0.7537691841919214</v>
      </c>
      <c r="L153" s="5">
        <f t="shared" si="109"/>
        <v>0.38219583863714768</v>
      </c>
      <c r="M153" s="5">
        <v>22.963899999999999</v>
      </c>
      <c r="N153" s="5">
        <v>29.654800000000002</v>
      </c>
      <c r="O153" s="5">
        <f t="shared" si="110"/>
        <v>0.80213984064719179</v>
      </c>
      <c r="P153" s="5">
        <f t="shared" si="111"/>
        <v>0.57180429526163767</v>
      </c>
      <c r="Q153" s="5">
        <v>22.963899999999999</v>
      </c>
      <c r="R153" s="5">
        <v>37.159999999999997</v>
      </c>
      <c r="S153" s="5">
        <f t="shared" si="112"/>
        <v>0.91463404919704305</v>
      </c>
      <c r="T153" s="5">
        <f t="shared" si="113"/>
        <v>0.59935483870967732</v>
      </c>
      <c r="U153" s="5">
        <v>22.963899999999999</v>
      </c>
      <c r="V153" s="5">
        <v>26.723299999999998</v>
      </c>
      <c r="W153" s="5">
        <f t="shared" si="114"/>
        <v>0.80213984064719179</v>
      </c>
      <c r="X153" s="5">
        <f t="shared" si="115"/>
        <v>0.51288384768923689</v>
      </c>
      <c r="Y153" s="5">
        <v>22.963899999999999</v>
      </c>
      <c r="Z153" s="5">
        <v>32.978200000000001</v>
      </c>
      <c r="AA153" s="5">
        <f t="shared" si="116"/>
        <v>0.94936871088033192</v>
      </c>
      <c r="AB153" s="5">
        <f t="shared" si="117"/>
        <v>0.84559487179487181</v>
      </c>
      <c r="AC153" s="5">
        <v>24.325800000000001</v>
      </c>
      <c r="AD153" s="5">
        <v>55.804699999999997</v>
      </c>
      <c r="AE153" s="5">
        <f t="shared" si="118"/>
        <v>0.96153967777127769</v>
      </c>
      <c r="AF153" s="5">
        <f t="shared" si="119"/>
        <v>0.81154772967556821</v>
      </c>
      <c r="AG153" s="5">
        <v>24.325800000000001</v>
      </c>
      <c r="AH153" s="5">
        <v>64.8172</v>
      </c>
      <c r="AI153" s="5">
        <f t="shared" si="120"/>
        <v>0.98684386675916136</v>
      </c>
      <c r="AJ153" s="5">
        <f t="shared" si="121"/>
        <v>0.81853334511977982</v>
      </c>
      <c r="AK153" s="7"/>
      <c r="AL153" s="7"/>
      <c r="AM153" s="7"/>
      <c r="AN153" s="7"/>
      <c r="AO153" s="7"/>
      <c r="AP153" s="7"/>
      <c r="AQ153" s="7"/>
      <c r="AR153" s="7"/>
      <c r="AS153" s="5">
        <v>27.730399999999999</v>
      </c>
      <c r="AT153" s="5">
        <v>70.415499999999994</v>
      </c>
      <c r="AU153" s="5">
        <f t="shared" si="122"/>
        <v>0.93167898024116458</v>
      </c>
      <c r="AV153" s="5">
        <f t="shared" si="123"/>
        <v>0.80991630023337469</v>
      </c>
      <c r="AW153" s="7"/>
      <c r="AX153" s="7"/>
      <c r="AY153" s="7"/>
      <c r="AZ153" s="7"/>
    </row>
    <row r="154" spans="1:52" ht="20" customHeight="1" x14ac:dyDescent="0.15">
      <c r="A154" s="25">
        <v>22.4315</v>
      </c>
      <c r="B154" s="4">
        <v>25.750900000000001</v>
      </c>
      <c r="C154" s="5">
        <f t="shared" si="104"/>
        <v>0.98692836338357837</v>
      </c>
      <c r="D154" s="5">
        <f t="shared" si="105"/>
        <v>0.99014122957784934</v>
      </c>
      <c r="E154" s="5">
        <v>22.4315</v>
      </c>
      <c r="F154" s="5">
        <v>20.381599999999999</v>
      </c>
      <c r="G154" s="5">
        <f t="shared" si="106"/>
        <v>0.78645756638688458</v>
      </c>
      <c r="H154" s="5">
        <f t="shared" si="107"/>
        <v>0.66624825115391151</v>
      </c>
      <c r="I154" s="5">
        <v>22.4315</v>
      </c>
      <c r="J154" s="5">
        <v>12.7164</v>
      </c>
      <c r="K154" s="5">
        <f t="shared" si="108"/>
        <v>0.75879250797473785</v>
      </c>
      <c r="L154" s="5">
        <f t="shared" si="109"/>
        <v>0.50426486158531503</v>
      </c>
      <c r="M154" s="5">
        <v>23.117000000000001</v>
      </c>
      <c r="N154" s="5">
        <v>29.042100000000001</v>
      </c>
      <c r="O154" s="5">
        <f t="shared" si="110"/>
        <v>0.80748769574162638</v>
      </c>
      <c r="P154" s="5">
        <f t="shared" si="111"/>
        <v>0.55999020473643413</v>
      </c>
      <c r="Q154" s="5">
        <v>23.117000000000001</v>
      </c>
      <c r="R154" s="5">
        <v>39.712400000000002</v>
      </c>
      <c r="S154" s="5">
        <f t="shared" si="112"/>
        <v>0.92073190160591389</v>
      </c>
      <c r="T154" s="5">
        <f t="shared" si="113"/>
        <v>0.64052258064516132</v>
      </c>
      <c r="U154" s="5">
        <v>23.117000000000001</v>
      </c>
      <c r="V154" s="5">
        <v>26.854299999999999</v>
      </c>
      <c r="W154" s="5">
        <f t="shared" si="114"/>
        <v>0.80748769574162638</v>
      </c>
      <c r="X154" s="5">
        <f t="shared" si="115"/>
        <v>0.51539805005373862</v>
      </c>
      <c r="Y154" s="5">
        <v>23.117000000000001</v>
      </c>
      <c r="Z154" s="5">
        <v>27.674399999999999</v>
      </c>
      <c r="AA154" s="5">
        <f t="shared" si="116"/>
        <v>0.95569813879265442</v>
      </c>
      <c r="AB154" s="5">
        <f t="shared" si="117"/>
        <v>0.70960000000000001</v>
      </c>
      <c r="AC154" s="5">
        <v>24.4879</v>
      </c>
      <c r="AD154" s="5">
        <v>66.554599999999994</v>
      </c>
      <c r="AE154" s="5">
        <f t="shared" si="118"/>
        <v>0.96794709630496312</v>
      </c>
      <c r="AF154" s="5">
        <f t="shared" si="119"/>
        <v>0.96787966836960981</v>
      </c>
      <c r="AG154" s="5">
        <v>24.4879</v>
      </c>
      <c r="AH154" s="5">
        <v>65.531899999999993</v>
      </c>
      <c r="AI154" s="5">
        <f t="shared" si="120"/>
        <v>0.99341990499024346</v>
      </c>
      <c r="AJ154" s="5">
        <f t="shared" si="121"/>
        <v>0.8275588164724007</v>
      </c>
      <c r="AK154" s="7"/>
      <c r="AL154" s="7"/>
      <c r="AM154" s="7"/>
      <c r="AN154" s="7"/>
      <c r="AO154" s="7"/>
      <c r="AP154" s="7"/>
      <c r="AQ154" s="7"/>
      <c r="AR154" s="7"/>
      <c r="AS154" s="5">
        <v>27.915199999999999</v>
      </c>
      <c r="AT154" s="5">
        <v>73.813500000000005</v>
      </c>
      <c r="AU154" s="5">
        <f t="shared" si="122"/>
        <v>0.93788784399893832</v>
      </c>
      <c r="AV154" s="5">
        <f t="shared" si="123"/>
        <v>0.84899996204353045</v>
      </c>
      <c r="AW154" s="7"/>
      <c r="AX154" s="7"/>
      <c r="AY154" s="7"/>
      <c r="AZ154" s="7"/>
    </row>
    <row r="155" spans="1:52" ht="20" customHeight="1" x14ac:dyDescent="0.15">
      <c r="A155" s="25">
        <v>22.580100000000002</v>
      </c>
      <c r="B155" s="4">
        <v>19.7957</v>
      </c>
      <c r="C155" s="5">
        <f t="shared" si="104"/>
        <v>0.99346638156331679</v>
      </c>
      <c r="D155" s="5">
        <f t="shared" si="105"/>
        <v>0.76115936679316964</v>
      </c>
      <c r="E155" s="5">
        <v>22.580100000000002</v>
      </c>
      <c r="F155" s="5">
        <v>18.444400000000002</v>
      </c>
      <c r="G155" s="5">
        <f t="shared" si="106"/>
        <v>0.79166754317689381</v>
      </c>
      <c r="H155" s="5">
        <f t="shared" si="107"/>
        <v>0.60292367839537653</v>
      </c>
      <c r="I155" s="5">
        <v>22.580100000000002</v>
      </c>
      <c r="J155" s="5">
        <v>11.424799999999999</v>
      </c>
      <c r="K155" s="5">
        <f t="shared" si="108"/>
        <v>0.76381921446717249</v>
      </c>
      <c r="L155" s="5">
        <f t="shared" si="109"/>
        <v>0.4530468678745484</v>
      </c>
      <c r="M155" s="5">
        <v>23.270099999999999</v>
      </c>
      <c r="N155" s="5">
        <v>27.189800000000002</v>
      </c>
      <c r="O155" s="5">
        <f t="shared" si="110"/>
        <v>0.81283555083606085</v>
      </c>
      <c r="P155" s="5">
        <f t="shared" si="111"/>
        <v>0.52427412854933686</v>
      </c>
      <c r="Q155" s="5">
        <v>23.270099999999999</v>
      </c>
      <c r="R155" s="5">
        <v>45.255200000000002</v>
      </c>
      <c r="S155" s="5">
        <f t="shared" si="112"/>
        <v>0.92682975401478462</v>
      </c>
      <c r="T155" s="5">
        <f t="shared" si="113"/>
        <v>0.72992258064516136</v>
      </c>
      <c r="U155" s="5">
        <v>23.270099999999999</v>
      </c>
      <c r="V155" s="5">
        <v>25.907499999999999</v>
      </c>
      <c r="W155" s="5">
        <f t="shared" si="114"/>
        <v>0.81283555083606085</v>
      </c>
      <c r="X155" s="5">
        <f t="shared" si="115"/>
        <v>0.49722670044526329</v>
      </c>
      <c r="Y155" s="5">
        <v>23.270099999999999</v>
      </c>
      <c r="Z155" s="5">
        <v>26.175599999999999</v>
      </c>
      <c r="AA155" s="5">
        <f t="shared" si="116"/>
        <v>0.96202756670497669</v>
      </c>
      <c r="AB155" s="5">
        <f t="shared" si="117"/>
        <v>0.67116923076923074</v>
      </c>
      <c r="AC155" s="5">
        <v>24.650099999999998</v>
      </c>
      <c r="AD155" s="5">
        <v>68.5154</v>
      </c>
      <c r="AE155" s="5">
        <f t="shared" si="118"/>
        <v>0.97435846759530087</v>
      </c>
      <c r="AF155" s="5">
        <f t="shared" si="119"/>
        <v>0.99639487924517878</v>
      </c>
      <c r="AG155" s="5">
        <v>24.650099999999998</v>
      </c>
      <c r="AH155" s="5">
        <v>36</v>
      </c>
      <c r="AI155" s="5">
        <f t="shared" si="120"/>
        <v>1</v>
      </c>
      <c r="AJ155" s="5">
        <f t="shared" si="121"/>
        <v>0.45462007652771291</v>
      </c>
      <c r="AK155" s="7"/>
      <c r="AL155" s="7"/>
      <c r="AM155" s="7"/>
      <c r="AN155" s="7"/>
      <c r="AO155" s="7"/>
      <c r="AP155" s="7"/>
      <c r="AQ155" s="7"/>
      <c r="AR155" s="7"/>
      <c r="AS155" s="5">
        <v>28.100100000000001</v>
      </c>
      <c r="AT155" s="5">
        <v>75.636600000000001</v>
      </c>
      <c r="AU155" s="5">
        <f t="shared" si="122"/>
        <v>0.9441000675314728</v>
      </c>
      <c r="AV155" s="5">
        <f t="shared" si="123"/>
        <v>0.86996918624779596</v>
      </c>
      <c r="AW155" s="7"/>
      <c r="AX155" s="7"/>
      <c r="AY155" s="7"/>
      <c r="AZ155" s="7"/>
    </row>
    <row r="156" spans="1:52" ht="20" customHeight="1" x14ac:dyDescent="0.15">
      <c r="A156" s="25">
        <v>22.7286</v>
      </c>
      <c r="B156" s="4">
        <v>9</v>
      </c>
      <c r="C156" s="5">
        <f t="shared" si="104"/>
        <v>1</v>
      </c>
      <c r="D156" s="5">
        <f t="shared" si="105"/>
        <v>0.34605668408485307</v>
      </c>
      <c r="E156" s="5">
        <v>22.7286</v>
      </c>
      <c r="F156" s="5">
        <v>16.799800000000001</v>
      </c>
      <c r="G156" s="5">
        <f t="shared" si="106"/>
        <v>0.79687401392599444</v>
      </c>
      <c r="H156" s="5">
        <f t="shared" si="107"/>
        <v>0.54916382274872844</v>
      </c>
      <c r="I156" s="5">
        <v>22.7286</v>
      </c>
      <c r="J156" s="5">
        <v>7.2662000000000004</v>
      </c>
      <c r="K156" s="5">
        <f t="shared" si="108"/>
        <v>0.76884253824998894</v>
      </c>
      <c r="L156" s="5">
        <f t="shared" si="109"/>
        <v>0.2881388865756988</v>
      </c>
      <c r="M156" s="5">
        <v>23.423200000000001</v>
      </c>
      <c r="N156" s="5">
        <v>30.504100000000001</v>
      </c>
      <c r="O156" s="5">
        <f t="shared" si="110"/>
        <v>0.81818340593049543</v>
      </c>
      <c r="P156" s="5">
        <f t="shared" si="111"/>
        <v>0.58818051051062636</v>
      </c>
      <c r="Q156" s="5">
        <v>23.423200000000001</v>
      </c>
      <c r="R156" s="5">
        <v>45.901200000000003</v>
      </c>
      <c r="S156" s="5">
        <f t="shared" si="112"/>
        <v>0.93292760642365546</v>
      </c>
      <c r="T156" s="5">
        <f t="shared" si="113"/>
        <v>0.74034193548387106</v>
      </c>
      <c r="U156" s="5">
        <v>23.423200000000001</v>
      </c>
      <c r="V156" s="5">
        <v>27.768599999999999</v>
      </c>
      <c r="W156" s="5">
        <f t="shared" si="114"/>
        <v>0.81818340593049543</v>
      </c>
      <c r="X156" s="5">
        <f t="shared" si="115"/>
        <v>0.53294564716720405</v>
      </c>
      <c r="Y156" s="5">
        <v>23.423200000000001</v>
      </c>
      <c r="Z156" s="5">
        <v>34.765900000000002</v>
      </c>
      <c r="AA156" s="5">
        <f t="shared" si="116"/>
        <v>0.96835699461729907</v>
      </c>
      <c r="AB156" s="5">
        <f t="shared" si="117"/>
        <v>0.89143333333333341</v>
      </c>
      <c r="AC156" s="5">
        <v>24.8123</v>
      </c>
      <c r="AD156" s="5">
        <v>68.763300000000001</v>
      </c>
      <c r="AE156" s="5">
        <f t="shared" si="118"/>
        <v>0.98076983888563884</v>
      </c>
      <c r="AF156" s="5">
        <f t="shared" si="119"/>
        <v>1</v>
      </c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5">
        <v>28.285</v>
      </c>
      <c r="AT156" s="5">
        <v>86.941699999999997</v>
      </c>
      <c r="AU156" s="5">
        <f t="shared" si="122"/>
        <v>0.95031229106400705</v>
      </c>
      <c r="AV156" s="5">
        <f t="shared" si="123"/>
        <v>1</v>
      </c>
      <c r="AW156" s="7"/>
      <c r="AX156" s="7"/>
      <c r="AY156" s="7"/>
      <c r="AZ156" s="7"/>
    </row>
    <row r="157" spans="1:52" ht="20" customHeight="1" x14ac:dyDescent="0.15">
      <c r="A157" s="26"/>
      <c r="B157" s="6"/>
      <c r="C157" s="5"/>
      <c r="D157" s="5"/>
      <c r="E157" s="5">
        <v>22.877199999999998</v>
      </c>
      <c r="F157" s="5">
        <v>14.835100000000001</v>
      </c>
      <c r="G157" s="5">
        <f t="shared" si="106"/>
        <v>0.80208399071600356</v>
      </c>
      <c r="H157" s="5">
        <f t="shared" si="107"/>
        <v>0.48494031041200852</v>
      </c>
      <c r="I157" s="5">
        <v>22.877199999999998</v>
      </c>
      <c r="J157" s="5">
        <v>5.5919999999999996</v>
      </c>
      <c r="K157" s="5">
        <f t="shared" si="108"/>
        <v>0.77386924474242347</v>
      </c>
      <c r="L157" s="5">
        <f t="shared" si="109"/>
        <v>0.2217490096241925</v>
      </c>
      <c r="M157" s="5">
        <v>23.5763</v>
      </c>
      <c r="N157" s="5">
        <v>28.0242</v>
      </c>
      <c r="O157" s="5">
        <f t="shared" si="110"/>
        <v>0.82353126102492991</v>
      </c>
      <c r="P157" s="5">
        <f t="shared" si="111"/>
        <v>0.54036304177641348</v>
      </c>
      <c r="Q157" s="5">
        <v>23.5763</v>
      </c>
      <c r="R157" s="5">
        <v>43.630600000000001</v>
      </c>
      <c r="S157" s="5">
        <f t="shared" si="112"/>
        <v>0.93902545883252619</v>
      </c>
      <c r="T157" s="5">
        <f t="shared" si="113"/>
        <v>0.70371935483870973</v>
      </c>
      <c r="U157" s="5">
        <v>23.5763</v>
      </c>
      <c r="V157" s="5">
        <v>26.685099999999998</v>
      </c>
      <c r="W157" s="5">
        <f t="shared" si="114"/>
        <v>0.82353126102492991</v>
      </c>
      <c r="X157" s="5">
        <f t="shared" si="115"/>
        <v>0.51215069860279439</v>
      </c>
      <c r="Y157" s="5">
        <v>23.5763</v>
      </c>
      <c r="Z157" s="5">
        <v>35.387799999999999</v>
      </c>
      <c r="AA157" s="5">
        <f t="shared" si="116"/>
        <v>0.97468642252962134</v>
      </c>
      <c r="AB157" s="5">
        <f t="shared" si="117"/>
        <v>0.90737948717948713</v>
      </c>
      <c r="AC157" s="5">
        <v>24.974399999999999</v>
      </c>
      <c r="AD157" s="5">
        <v>64.475300000000004</v>
      </c>
      <c r="AE157" s="5">
        <f t="shared" si="118"/>
        <v>0.98717725741932416</v>
      </c>
      <c r="AF157" s="5">
        <f t="shared" si="119"/>
        <v>0.93764115451120011</v>
      </c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5">
        <v>28.469799999999999</v>
      </c>
      <c r="AT157" s="5">
        <v>78.015100000000004</v>
      </c>
      <c r="AU157" s="5">
        <f t="shared" si="122"/>
        <v>0.95652115482178068</v>
      </c>
      <c r="AV157" s="5">
        <f t="shared" si="123"/>
        <v>0.89732659931885395</v>
      </c>
      <c r="AW157" s="7"/>
      <c r="AX157" s="7"/>
      <c r="AY157" s="7"/>
      <c r="AZ157" s="7"/>
    </row>
    <row r="158" spans="1:52" ht="20" customHeight="1" x14ac:dyDescent="0.15">
      <c r="A158" s="26"/>
      <c r="B158" s="6"/>
      <c r="C158" s="5"/>
      <c r="D158" s="5"/>
      <c r="E158" s="5">
        <v>23.025700000000001</v>
      </c>
      <c r="F158" s="5">
        <v>17.462199999999999</v>
      </c>
      <c r="G158" s="5">
        <f t="shared" si="106"/>
        <v>0.8072904614651043</v>
      </c>
      <c r="H158" s="5">
        <f t="shared" si="107"/>
        <v>0.57081682553380664</v>
      </c>
      <c r="I158" s="5">
        <v>23.025700000000001</v>
      </c>
      <c r="J158" s="5">
        <v>9.9861000000000004</v>
      </c>
      <c r="K158" s="5">
        <f t="shared" si="108"/>
        <v>0.77889256852524003</v>
      </c>
      <c r="L158" s="5">
        <f t="shared" si="109"/>
        <v>0.39599566970818117</v>
      </c>
      <c r="M158" s="5">
        <v>23.729399999999998</v>
      </c>
      <c r="N158" s="5">
        <v>29.3445</v>
      </c>
      <c r="O158" s="5">
        <f t="shared" si="110"/>
        <v>0.82887911611936438</v>
      </c>
      <c r="P158" s="5">
        <f t="shared" si="111"/>
        <v>0.56582108604020687</v>
      </c>
      <c r="Q158" s="5">
        <v>23.729399999999998</v>
      </c>
      <c r="R158" s="5">
        <v>42.683799999999998</v>
      </c>
      <c r="S158" s="5">
        <f t="shared" si="112"/>
        <v>0.94512331124139681</v>
      </c>
      <c r="T158" s="5">
        <f t="shared" si="113"/>
        <v>0.68844838709677414</v>
      </c>
      <c r="U158" s="5">
        <v>23.729399999999998</v>
      </c>
      <c r="V158" s="5">
        <v>22.7318</v>
      </c>
      <c r="W158" s="5">
        <f t="shared" si="114"/>
        <v>0.82887911611936438</v>
      </c>
      <c r="X158" s="5">
        <f t="shared" si="115"/>
        <v>0.43627744510978045</v>
      </c>
      <c r="Y158" s="5">
        <v>23.729399999999998</v>
      </c>
      <c r="Z158" s="5">
        <v>28.005800000000001</v>
      </c>
      <c r="AA158" s="5">
        <f t="shared" si="116"/>
        <v>0.98101585044194362</v>
      </c>
      <c r="AB158" s="5">
        <f t="shared" si="117"/>
        <v>0.71809743589743591</v>
      </c>
      <c r="AC158" s="5">
        <v>25.136600000000001</v>
      </c>
      <c r="AD158" s="5">
        <v>55.6252</v>
      </c>
      <c r="AE158" s="5">
        <f t="shared" si="118"/>
        <v>0.99358862870966214</v>
      </c>
      <c r="AF158" s="5">
        <f t="shared" si="119"/>
        <v>0.80893732557919706</v>
      </c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5">
        <v>28.654699999999998</v>
      </c>
      <c r="AT158" s="5">
        <v>75.488600000000005</v>
      </c>
      <c r="AU158" s="5">
        <f t="shared" si="122"/>
        <v>0.96273337835431505</v>
      </c>
      <c r="AV158" s="5">
        <f t="shared" si="123"/>
        <v>0.86826689609243901</v>
      </c>
      <c r="AW158" s="7"/>
      <c r="AX158" s="7"/>
      <c r="AY158" s="7"/>
      <c r="AZ158" s="7"/>
    </row>
    <row r="159" spans="1:52" ht="20" customHeight="1" x14ac:dyDescent="0.15">
      <c r="A159" s="26"/>
      <c r="B159" s="6"/>
      <c r="C159" s="5"/>
      <c r="D159" s="5"/>
      <c r="E159" s="5">
        <v>23.174299999999999</v>
      </c>
      <c r="F159" s="5">
        <v>21.421900000000001</v>
      </c>
      <c r="G159" s="5">
        <f t="shared" si="106"/>
        <v>0.81250043825511342</v>
      </c>
      <c r="H159" s="5">
        <f t="shared" si="107"/>
        <v>0.70025431817884654</v>
      </c>
      <c r="I159" s="5">
        <v>23.174299999999999</v>
      </c>
      <c r="J159" s="5">
        <v>11.139099999999999</v>
      </c>
      <c r="K159" s="5">
        <f t="shared" si="108"/>
        <v>0.78391927501767455</v>
      </c>
      <c r="L159" s="5">
        <f t="shared" si="109"/>
        <v>0.44171752380272583</v>
      </c>
      <c r="M159" s="5">
        <v>23.8825</v>
      </c>
      <c r="N159" s="5">
        <v>29.759399999999999</v>
      </c>
      <c r="O159" s="5">
        <f t="shared" si="110"/>
        <v>0.83422697121379896</v>
      </c>
      <c r="P159" s="5">
        <f t="shared" si="111"/>
        <v>0.57382119401949028</v>
      </c>
      <c r="Q159" s="5">
        <v>23.8825</v>
      </c>
      <c r="R159" s="5">
        <v>43.681699999999999</v>
      </c>
      <c r="S159" s="5">
        <f t="shared" si="112"/>
        <v>0.95122116365026765</v>
      </c>
      <c r="T159" s="5">
        <f t="shared" si="113"/>
        <v>0.70454354838709676</v>
      </c>
      <c r="U159" s="5">
        <v>23.8825</v>
      </c>
      <c r="V159" s="5">
        <v>24.551500000000001</v>
      </c>
      <c r="W159" s="5">
        <f t="shared" si="114"/>
        <v>0.83422697121379896</v>
      </c>
      <c r="X159" s="5">
        <f t="shared" si="115"/>
        <v>0.4712018271150008</v>
      </c>
      <c r="Y159" s="5">
        <v>23.8825</v>
      </c>
      <c r="Z159" s="5">
        <v>36.525599999999997</v>
      </c>
      <c r="AA159" s="5">
        <f t="shared" si="116"/>
        <v>0.987345278354266</v>
      </c>
      <c r="AB159" s="5">
        <f t="shared" si="117"/>
        <v>0.93655384615384607</v>
      </c>
      <c r="AC159" s="5">
        <v>25.2988</v>
      </c>
      <c r="AD159" s="5">
        <v>39</v>
      </c>
      <c r="AE159" s="5">
        <f t="shared" si="118"/>
        <v>1</v>
      </c>
      <c r="AF159" s="5">
        <f t="shared" si="119"/>
        <v>0.5671630070110073</v>
      </c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5">
        <v>28.839600000000001</v>
      </c>
      <c r="AT159" s="5">
        <v>73.277600000000007</v>
      </c>
      <c r="AU159" s="5">
        <f t="shared" si="122"/>
        <v>0.96894560188684953</v>
      </c>
      <c r="AV159" s="5">
        <f t="shared" si="123"/>
        <v>0.84283606140666689</v>
      </c>
      <c r="AW159" s="7"/>
      <c r="AX159" s="7"/>
      <c r="AY159" s="7"/>
      <c r="AZ159" s="7"/>
    </row>
    <row r="160" spans="1:52" ht="20" customHeight="1" x14ac:dyDescent="0.15">
      <c r="A160" s="26"/>
      <c r="B160" s="6"/>
      <c r="C160" s="5"/>
      <c r="D160" s="5"/>
      <c r="E160" s="5">
        <v>23.322900000000001</v>
      </c>
      <c r="F160" s="5">
        <v>18.5488</v>
      </c>
      <c r="G160" s="5">
        <f t="shared" si="106"/>
        <v>0.81771041504512276</v>
      </c>
      <c r="H160" s="5">
        <f t="shared" si="107"/>
        <v>0.60633637992128564</v>
      </c>
      <c r="I160" s="5">
        <v>23.322900000000001</v>
      </c>
      <c r="J160" s="5">
        <v>6.8754</v>
      </c>
      <c r="K160" s="5">
        <f t="shared" si="108"/>
        <v>0.7889459815101092</v>
      </c>
      <c r="L160" s="5">
        <f t="shared" si="109"/>
        <v>0.27264183490167621</v>
      </c>
      <c r="M160" s="5">
        <v>24.035599999999999</v>
      </c>
      <c r="N160" s="5">
        <v>31.867699999999999</v>
      </c>
      <c r="O160" s="5">
        <f t="shared" si="110"/>
        <v>0.83957482630823344</v>
      </c>
      <c r="P160" s="5">
        <f t="shared" si="111"/>
        <v>0.61447346601930508</v>
      </c>
      <c r="Q160" s="5">
        <v>24.035599999999999</v>
      </c>
      <c r="R160" s="5">
        <v>49.200800000000001</v>
      </c>
      <c r="S160" s="5">
        <f t="shared" si="112"/>
        <v>0.95731901605913838</v>
      </c>
      <c r="T160" s="5">
        <f t="shared" si="113"/>
        <v>0.79356129032258071</v>
      </c>
      <c r="U160" s="5">
        <v>24.035599999999999</v>
      </c>
      <c r="V160" s="5">
        <v>21.6172</v>
      </c>
      <c r="W160" s="5">
        <f t="shared" si="114"/>
        <v>0.83957482630823344</v>
      </c>
      <c r="X160" s="5">
        <f t="shared" si="115"/>
        <v>0.41488561338860741</v>
      </c>
      <c r="Y160" s="5">
        <v>24.035599999999999</v>
      </c>
      <c r="Z160" s="5">
        <v>36.011499999999998</v>
      </c>
      <c r="AA160" s="5">
        <f t="shared" si="116"/>
        <v>0.99367470626658827</v>
      </c>
      <c r="AB160" s="5">
        <f t="shared" si="117"/>
        <v>0.92337179487179477</v>
      </c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5">
        <v>29.0244</v>
      </c>
      <c r="AT160" s="5">
        <v>80.304599999999994</v>
      </c>
      <c r="AU160" s="5">
        <f t="shared" si="122"/>
        <v>0.97515446564462316</v>
      </c>
      <c r="AV160" s="5">
        <f t="shared" si="123"/>
        <v>0.92366033790459579</v>
      </c>
      <c r="AW160" s="7"/>
      <c r="AX160" s="7"/>
      <c r="AY160" s="7"/>
      <c r="AZ160" s="7"/>
    </row>
    <row r="161" spans="1:52" ht="20" customHeight="1" x14ac:dyDescent="0.15">
      <c r="A161" s="26"/>
      <c r="B161" s="6"/>
      <c r="C161" s="5"/>
      <c r="D161" s="5"/>
      <c r="E161" s="5">
        <v>23.471399999999999</v>
      </c>
      <c r="F161" s="5">
        <v>16.852399999999999</v>
      </c>
      <c r="G161" s="5">
        <f t="shared" si="106"/>
        <v>0.8229168857942234</v>
      </c>
      <c r="H161" s="5">
        <f t="shared" si="107"/>
        <v>0.55088324899645658</v>
      </c>
      <c r="I161" s="5">
        <v>23.471399999999999</v>
      </c>
      <c r="J161" s="5">
        <v>12.529500000000001</v>
      </c>
      <c r="K161" s="5">
        <f t="shared" si="108"/>
        <v>0.79396930529292564</v>
      </c>
      <c r="L161" s="5">
        <f t="shared" si="109"/>
        <v>0.49685340058768246</v>
      </c>
      <c r="M161" s="5">
        <v>24.188600000000001</v>
      </c>
      <c r="N161" s="5">
        <v>27.798500000000001</v>
      </c>
      <c r="O161" s="5">
        <f t="shared" si="110"/>
        <v>0.84491918835557822</v>
      </c>
      <c r="P161" s="5">
        <f t="shared" si="111"/>
        <v>0.53601109101496669</v>
      </c>
      <c r="Q161" s="5">
        <v>24.188600000000001</v>
      </c>
      <c r="R161" s="5">
        <v>46.715000000000003</v>
      </c>
      <c r="S161" s="5">
        <f t="shared" si="112"/>
        <v>0.96341288554677551</v>
      </c>
      <c r="T161" s="5">
        <f t="shared" si="113"/>
        <v>0.75346774193548394</v>
      </c>
      <c r="U161" s="5">
        <v>24.188600000000001</v>
      </c>
      <c r="V161" s="5">
        <v>27.402899999999999</v>
      </c>
      <c r="W161" s="5">
        <f t="shared" si="114"/>
        <v>0.84491918835557822</v>
      </c>
      <c r="X161" s="5">
        <f t="shared" si="115"/>
        <v>0.52592699216950711</v>
      </c>
      <c r="Y161" s="5">
        <v>24.188600000000001</v>
      </c>
      <c r="Z161" s="5">
        <v>39</v>
      </c>
      <c r="AA161" s="5">
        <f t="shared" si="116"/>
        <v>1</v>
      </c>
      <c r="AB161" s="5">
        <f t="shared" si="117"/>
        <v>1</v>
      </c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5">
        <v>29.209299999999999</v>
      </c>
      <c r="AT161" s="5">
        <v>69.727199999999996</v>
      </c>
      <c r="AU161" s="5">
        <f t="shared" si="122"/>
        <v>0.98136668917715753</v>
      </c>
      <c r="AV161" s="5">
        <f t="shared" si="123"/>
        <v>0.80199950081491389</v>
      </c>
      <c r="AW161" s="7"/>
      <c r="AX161" s="7"/>
      <c r="AY161" s="7"/>
      <c r="AZ161" s="7"/>
    </row>
    <row r="162" spans="1:52" ht="20" customHeight="1" x14ac:dyDescent="0.15">
      <c r="A162" s="26"/>
      <c r="B162" s="6"/>
      <c r="C162" s="5"/>
      <c r="D162" s="5"/>
      <c r="E162" s="5">
        <v>23.62</v>
      </c>
      <c r="F162" s="5">
        <v>16.620100000000001</v>
      </c>
      <c r="G162" s="5">
        <f t="shared" si="106"/>
        <v>0.82812686258423263</v>
      </c>
      <c r="H162" s="5">
        <f t="shared" si="107"/>
        <v>0.54328966121418953</v>
      </c>
      <c r="I162" s="5">
        <v>23.62</v>
      </c>
      <c r="J162" s="5">
        <v>9.2087000000000003</v>
      </c>
      <c r="K162" s="5">
        <f t="shared" si="108"/>
        <v>0.79899601178536028</v>
      </c>
      <c r="L162" s="5">
        <f t="shared" si="109"/>
        <v>0.365168116045476</v>
      </c>
      <c r="M162" s="5">
        <v>24.341699999999999</v>
      </c>
      <c r="N162" s="5">
        <v>29.374199999999998</v>
      </c>
      <c r="O162" s="5">
        <f t="shared" si="110"/>
        <v>0.85026704345001269</v>
      </c>
      <c r="P162" s="5">
        <f t="shared" si="111"/>
        <v>0.56639376188254165</v>
      </c>
      <c r="Q162" s="5">
        <v>24.341699999999999</v>
      </c>
      <c r="R162" s="5">
        <v>49.0794</v>
      </c>
      <c r="S162" s="5">
        <f t="shared" si="112"/>
        <v>0.96951073795564624</v>
      </c>
      <c r="T162" s="5">
        <f t="shared" si="113"/>
        <v>0.79160322580645159</v>
      </c>
      <c r="U162" s="5">
        <v>24.341699999999999</v>
      </c>
      <c r="V162" s="5">
        <v>26.293099999999999</v>
      </c>
      <c r="W162" s="5">
        <f t="shared" si="114"/>
        <v>0.85026704345001269</v>
      </c>
      <c r="X162" s="5">
        <f t="shared" si="115"/>
        <v>0.504627283893751</v>
      </c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5">
        <v>29.394200000000001</v>
      </c>
      <c r="AT162" s="5">
        <v>67.057699999999997</v>
      </c>
      <c r="AU162" s="5">
        <f t="shared" si="122"/>
        <v>0.987578912709692</v>
      </c>
      <c r="AV162" s="5">
        <f t="shared" si="123"/>
        <v>0.77129501723568783</v>
      </c>
      <c r="AW162" s="7"/>
      <c r="AX162" s="7"/>
      <c r="AY162" s="7"/>
      <c r="AZ162" s="7"/>
    </row>
    <row r="163" spans="1:52" ht="20" customHeight="1" x14ac:dyDescent="0.15">
      <c r="A163" s="26"/>
      <c r="B163" s="6"/>
      <c r="C163" s="5"/>
      <c r="D163" s="5"/>
      <c r="E163" s="5">
        <v>23.7685</v>
      </c>
      <c r="F163" s="5">
        <v>18.555599999999998</v>
      </c>
      <c r="G163" s="5">
        <f t="shared" ref="G163:G194" si="124">E163/28.5222</f>
        <v>0.83333333333333326</v>
      </c>
      <c r="H163" s="5">
        <f t="shared" ref="H163:H194" si="125">F163/30.5916</f>
        <v>0.60655866316243667</v>
      </c>
      <c r="I163" s="5">
        <v>23.7685</v>
      </c>
      <c r="J163" s="5">
        <v>7.9679000000000002</v>
      </c>
      <c r="K163" s="5">
        <f t="shared" ref="K163:K194" si="126">I163/29.5621</f>
        <v>0.80401933556817673</v>
      </c>
      <c r="L163" s="5">
        <f t="shared" ref="L163:L194" si="127">J163/25.2177</f>
        <v>0.31596458043358433</v>
      </c>
      <c r="M163" s="5">
        <v>24.494800000000001</v>
      </c>
      <c r="N163" s="5">
        <v>31.994599999999998</v>
      </c>
      <c r="O163" s="5">
        <f t="shared" ref="O163:O190" si="128">M163/28.6283</f>
        <v>0.85561489854444739</v>
      </c>
      <c r="P163" s="5">
        <f t="shared" ref="P163:P190" si="129">N163/51.8618</f>
        <v>0.61692035370928111</v>
      </c>
      <c r="Q163" s="5">
        <v>24.494800000000001</v>
      </c>
      <c r="R163" s="5">
        <v>50.665700000000001</v>
      </c>
      <c r="S163" s="5">
        <f t="shared" si="112"/>
        <v>0.97560859036451708</v>
      </c>
      <c r="T163" s="5">
        <f t="shared" si="113"/>
        <v>0.81718870967741941</v>
      </c>
      <c r="U163" s="5">
        <v>24.494800000000001</v>
      </c>
      <c r="V163" s="5">
        <v>25.628399999999999</v>
      </c>
      <c r="W163" s="5">
        <f t="shared" ref="W163:W190" si="130">U163/28.6283</f>
        <v>0.85561489854444739</v>
      </c>
      <c r="X163" s="5">
        <f t="shared" ref="X163:X190" si="131">V163/52.104</f>
        <v>0.49187010594196223</v>
      </c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5">
        <v>29.579000000000001</v>
      </c>
      <c r="AT163" s="5">
        <v>59.826300000000003</v>
      </c>
      <c r="AU163" s="5">
        <f t="shared" si="122"/>
        <v>0.99378777646746563</v>
      </c>
      <c r="AV163" s="5">
        <f t="shared" si="123"/>
        <v>0.68811974000968468</v>
      </c>
      <c r="AW163" s="7"/>
      <c r="AX163" s="7"/>
      <c r="AY163" s="7"/>
      <c r="AZ163" s="7"/>
    </row>
    <row r="164" spans="1:52" ht="20" customHeight="1" x14ac:dyDescent="0.15">
      <c r="A164" s="26"/>
      <c r="B164" s="6"/>
      <c r="C164" s="5"/>
      <c r="D164" s="5"/>
      <c r="E164" s="5">
        <v>23.917100000000001</v>
      </c>
      <c r="F164" s="5">
        <v>22.613199999999999</v>
      </c>
      <c r="G164" s="5">
        <f t="shared" si="124"/>
        <v>0.83854331012334249</v>
      </c>
      <c r="H164" s="5">
        <f t="shared" si="125"/>
        <v>0.73919638070581462</v>
      </c>
      <c r="I164" s="5">
        <v>23.917100000000001</v>
      </c>
      <c r="J164" s="5">
        <v>10.6106</v>
      </c>
      <c r="K164" s="5">
        <f t="shared" si="126"/>
        <v>0.80904604206061137</v>
      </c>
      <c r="L164" s="5">
        <f t="shared" si="127"/>
        <v>0.42076002173076843</v>
      </c>
      <c r="M164" s="5">
        <v>24.6479</v>
      </c>
      <c r="N164" s="5">
        <v>34.640099999999997</v>
      </c>
      <c r="O164" s="5">
        <f t="shared" si="128"/>
        <v>0.86096275363888186</v>
      </c>
      <c r="P164" s="5">
        <f t="shared" si="129"/>
        <v>0.66793092410984567</v>
      </c>
      <c r="Q164" s="5">
        <v>24.6479</v>
      </c>
      <c r="R164" s="5">
        <v>56.854300000000002</v>
      </c>
      <c r="S164" s="5">
        <f t="shared" si="112"/>
        <v>0.9817064427733877</v>
      </c>
      <c r="T164" s="5">
        <f t="shared" si="113"/>
        <v>0.91700483870967742</v>
      </c>
      <c r="U164" s="5">
        <v>24.6479</v>
      </c>
      <c r="V164" s="5">
        <v>23.004000000000001</v>
      </c>
      <c r="W164" s="5">
        <f t="shared" si="130"/>
        <v>0.86096275363888186</v>
      </c>
      <c r="X164" s="5">
        <f t="shared" si="131"/>
        <v>0.44150161216029482</v>
      </c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5">
        <v>29.7639</v>
      </c>
      <c r="AT164" s="5">
        <v>58</v>
      </c>
      <c r="AU164" s="5">
        <f t="shared" si="122"/>
        <v>1</v>
      </c>
      <c r="AV164" s="5">
        <f t="shared" si="123"/>
        <v>0.66711370953178972</v>
      </c>
      <c r="AW164" s="7"/>
      <c r="AX164" s="7"/>
      <c r="AY164" s="7"/>
      <c r="AZ164" s="7"/>
    </row>
    <row r="165" spans="1:52" ht="20" customHeight="1" x14ac:dyDescent="0.15">
      <c r="A165" s="26"/>
      <c r="B165" s="6"/>
      <c r="C165" s="5"/>
      <c r="D165" s="5"/>
      <c r="E165" s="5">
        <v>24.0656</v>
      </c>
      <c r="F165" s="5">
        <v>21.800799999999999</v>
      </c>
      <c r="G165" s="5">
        <f t="shared" si="124"/>
        <v>0.84374978087244312</v>
      </c>
      <c r="H165" s="5">
        <f t="shared" si="125"/>
        <v>0.7126400711306371</v>
      </c>
      <c r="I165" s="5">
        <v>24.0656</v>
      </c>
      <c r="J165" s="5">
        <v>7.1630000000000003</v>
      </c>
      <c r="K165" s="5">
        <f t="shared" si="126"/>
        <v>0.81406936584342793</v>
      </c>
      <c r="L165" s="5">
        <f t="shared" si="127"/>
        <v>0.28404652287877163</v>
      </c>
      <c r="M165" s="5">
        <v>24.800999999999998</v>
      </c>
      <c r="N165" s="5">
        <v>32.618200000000002</v>
      </c>
      <c r="O165" s="5">
        <f t="shared" si="128"/>
        <v>0.86631060873331633</v>
      </c>
      <c r="P165" s="5">
        <f t="shared" si="129"/>
        <v>0.62894461819682312</v>
      </c>
      <c r="Q165" s="5">
        <v>24.800999999999998</v>
      </c>
      <c r="R165" s="5">
        <v>57.502099999999999</v>
      </c>
      <c r="S165" s="5">
        <f t="shared" si="112"/>
        <v>0.98780429518225843</v>
      </c>
      <c r="T165" s="5">
        <f t="shared" si="113"/>
        <v>0.92745322580645162</v>
      </c>
      <c r="U165" s="5">
        <v>24.800999999999998</v>
      </c>
      <c r="V165" s="5">
        <v>22.603000000000002</v>
      </c>
      <c r="W165" s="5">
        <f t="shared" si="130"/>
        <v>0.86631060873331633</v>
      </c>
      <c r="X165" s="5">
        <f t="shared" si="131"/>
        <v>0.43380546599109476</v>
      </c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</row>
    <row r="166" spans="1:52" ht="20" customHeight="1" x14ac:dyDescent="0.15">
      <c r="A166" s="26"/>
      <c r="B166" s="6"/>
      <c r="C166" s="5"/>
      <c r="D166" s="5"/>
      <c r="E166" s="5">
        <v>24.214200000000002</v>
      </c>
      <c r="F166" s="5">
        <v>21.368200000000002</v>
      </c>
      <c r="G166" s="5">
        <f t="shared" si="124"/>
        <v>0.84895975766245246</v>
      </c>
      <c r="H166" s="5">
        <f t="shared" si="125"/>
        <v>0.69849893434799104</v>
      </c>
      <c r="I166" s="5">
        <v>24.214200000000002</v>
      </c>
      <c r="J166" s="5">
        <v>12.8453</v>
      </c>
      <c r="K166" s="5">
        <f t="shared" si="126"/>
        <v>0.81909607233586246</v>
      </c>
      <c r="L166" s="5">
        <f t="shared" si="127"/>
        <v>0.50937635073777543</v>
      </c>
      <c r="M166" s="5">
        <v>24.9541</v>
      </c>
      <c r="N166" s="5">
        <v>34.012999999999998</v>
      </c>
      <c r="O166" s="5">
        <f t="shared" si="128"/>
        <v>0.87165846382775092</v>
      </c>
      <c r="P166" s="5">
        <f t="shared" si="129"/>
        <v>0.65583917257017688</v>
      </c>
      <c r="Q166" s="5">
        <v>24.9541</v>
      </c>
      <c r="R166" s="5">
        <v>54.647199999999998</v>
      </c>
      <c r="S166" s="5">
        <f t="shared" si="112"/>
        <v>0.99390214759112927</v>
      </c>
      <c r="T166" s="5">
        <f t="shared" si="113"/>
        <v>0.88140645161290321</v>
      </c>
      <c r="U166" s="5">
        <v>24.9541</v>
      </c>
      <c r="V166" s="5">
        <v>23.384699999999999</v>
      </c>
      <c r="W166" s="5">
        <f t="shared" si="130"/>
        <v>0.87165846382775092</v>
      </c>
      <c r="X166" s="5">
        <f t="shared" si="131"/>
        <v>0.44880815292491938</v>
      </c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</row>
    <row r="167" spans="1:52" ht="20" customHeight="1" x14ac:dyDescent="0.15">
      <c r="A167" s="26"/>
      <c r="B167" s="6"/>
      <c r="C167" s="5"/>
      <c r="D167" s="5"/>
      <c r="E167" s="5">
        <v>24.3627</v>
      </c>
      <c r="F167" s="5">
        <v>21.397600000000001</v>
      </c>
      <c r="G167" s="5">
        <f t="shared" si="124"/>
        <v>0.8541662284115531</v>
      </c>
      <c r="H167" s="5">
        <f t="shared" si="125"/>
        <v>0.69945998247885044</v>
      </c>
      <c r="I167" s="5">
        <v>24.3627</v>
      </c>
      <c r="J167" s="5">
        <v>10.247</v>
      </c>
      <c r="K167" s="5">
        <f t="shared" si="126"/>
        <v>0.82411939611867902</v>
      </c>
      <c r="L167" s="5">
        <f t="shared" si="127"/>
        <v>0.40634157754275763</v>
      </c>
      <c r="M167" s="5">
        <v>25.107199999999999</v>
      </c>
      <c r="N167" s="5">
        <v>31.296299999999999</v>
      </c>
      <c r="O167" s="5">
        <f t="shared" si="128"/>
        <v>0.87700631892218539</v>
      </c>
      <c r="P167" s="5">
        <f t="shared" si="129"/>
        <v>0.60345572270920012</v>
      </c>
      <c r="Q167" s="5">
        <v>25.107199999999999</v>
      </c>
      <c r="R167" s="5">
        <v>62</v>
      </c>
      <c r="S167" s="5">
        <f t="shared" si="112"/>
        <v>1</v>
      </c>
      <c r="T167" s="5">
        <f t="shared" si="113"/>
        <v>1</v>
      </c>
      <c r="U167" s="5">
        <v>25.107199999999999</v>
      </c>
      <c r="V167" s="5">
        <v>26.365300000000001</v>
      </c>
      <c r="W167" s="5">
        <f t="shared" si="130"/>
        <v>0.87700631892218539</v>
      </c>
      <c r="X167" s="5">
        <f t="shared" si="131"/>
        <v>0.50601297405189627</v>
      </c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</row>
    <row r="168" spans="1:52" ht="20" customHeight="1" x14ac:dyDescent="0.15">
      <c r="A168" s="26"/>
      <c r="B168" s="6"/>
      <c r="C168" s="5"/>
      <c r="D168" s="5"/>
      <c r="E168" s="5">
        <v>24.511299999999999</v>
      </c>
      <c r="F168" s="5">
        <v>19.337900000000001</v>
      </c>
      <c r="G168" s="5">
        <f t="shared" si="124"/>
        <v>0.85937620520156222</v>
      </c>
      <c r="H168" s="5">
        <f t="shared" si="125"/>
        <v>0.63213104250840102</v>
      </c>
      <c r="I168" s="5">
        <v>24.511299999999999</v>
      </c>
      <c r="J168" s="5">
        <v>13.1562</v>
      </c>
      <c r="K168" s="5">
        <f t="shared" si="126"/>
        <v>0.82914610261111343</v>
      </c>
      <c r="L168" s="5">
        <f t="shared" si="127"/>
        <v>0.52170499292163841</v>
      </c>
      <c r="M168" s="5">
        <v>25.260300000000001</v>
      </c>
      <c r="N168" s="5">
        <v>30.124600000000001</v>
      </c>
      <c r="O168" s="5">
        <f t="shared" si="128"/>
        <v>0.88235417401661997</v>
      </c>
      <c r="P168" s="5">
        <f t="shared" si="129"/>
        <v>0.58086298585857032</v>
      </c>
      <c r="Q168" s="7"/>
      <c r="R168" s="7"/>
      <c r="S168" s="7"/>
      <c r="T168" s="7"/>
      <c r="U168" s="5">
        <v>25.260300000000001</v>
      </c>
      <c r="V168" s="5">
        <v>31.041499999999999</v>
      </c>
      <c r="W168" s="5">
        <f t="shared" si="130"/>
        <v>0.88235417401661997</v>
      </c>
      <c r="X168" s="5">
        <f t="shared" si="131"/>
        <v>0.59576040227237836</v>
      </c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</row>
    <row r="169" spans="1:52" ht="20" customHeight="1" x14ac:dyDescent="0.15">
      <c r="A169" s="26"/>
      <c r="B169" s="6"/>
      <c r="C169" s="5"/>
      <c r="D169" s="5"/>
      <c r="E169" s="5">
        <v>24.659800000000001</v>
      </c>
      <c r="F169" s="5">
        <v>20.977399999999999</v>
      </c>
      <c r="G169" s="5">
        <f t="shared" si="124"/>
        <v>0.86458267595066296</v>
      </c>
      <c r="H169" s="5">
        <f t="shared" si="125"/>
        <v>0.6857241857241857</v>
      </c>
      <c r="I169" s="5">
        <v>24.659800000000001</v>
      </c>
      <c r="J169" s="5">
        <v>13.893800000000001</v>
      </c>
      <c r="K169" s="5">
        <f t="shared" si="126"/>
        <v>0.8341694263939301</v>
      </c>
      <c r="L169" s="5">
        <f t="shared" si="127"/>
        <v>0.55095429004231156</v>
      </c>
      <c r="M169" s="5">
        <v>25.413399999999999</v>
      </c>
      <c r="N169" s="5">
        <v>31.405000000000001</v>
      </c>
      <c r="O169" s="5">
        <f t="shared" si="128"/>
        <v>0.88770202911105445</v>
      </c>
      <c r="P169" s="5">
        <f t="shared" si="129"/>
        <v>0.60555167772811591</v>
      </c>
      <c r="Q169" s="7"/>
      <c r="R169" s="7"/>
      <c r="S169" s="7"/>
      <c r="T169" s="7"/>
      <c r="U169" s="5">
        <v>25.413399999999999</v>
      </c>
      <c r="V169" s="5">
        <v>30.163900000000002</v>
      </c>
      <c r="W169" s="5">
        <f t="shared" si="130"/>
        <v>0.88770202911105445</v>
      </c>
      <c r="X169" s="5">
        <f t="shared" si="131"/>
        <v>0.57891716566866269</v>
      </c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</row>
    <row r="170" spans="1:52" ht="20" customHeight="1" x14ac:dyDescent="0.15">
      <c r="A170" s="26"/>
      <c r="B170" s="6"/>
      <c r="C170" s="5"/>
      <c r="D170" s="5"/>
      <c r="E170" s="5">
        <v>24.808399999999999</v>
      </c>
      <c r="F170" s="5">
        <v>21.680800000000001</v>
      </c>
      <c r="G170" s="5">
        <f t="shared" si="124"/>
        <v>0.86979265274067208</v>
      </c>
      <c r="H170" s="5">
        <f t="shared" si="125"/>
        <v>0.70871742569855778</v>
      </c>
      <c r="I170" s="5">
        <v>24.808399999999999</v>
      </c>
      <c r="J170" s="5">
        <v>10.2729</v>
      </c>
      <c r="K170" s="5">
        <f t="shared" si="126"/>
        <v>0.83919613288636452</v>
      </c>
      <c r="L170" s="5">
        <f t="shared" si="127"/>
        <v>0.40736863393568801</v>
      </c>
      <c r="M170" s="5">
        <v>25.566500000000001</v>
      </c>
      <c r="N170" s="5">
        <v>33.155200000000001</v>
      </c>
      <c r="O170" s="5">
        <f t="shared" si="128"/>
        <v>0.89304988420548903</v>
      </c>
      <c r="P170" s="5">
        <f t="shared" si="129"/>
        <v>0.63929906019459404</v>
      </c>
      <c r="Q170" s="7"/>
      <c r="R170" s="7"/>
      <c r="S170" s="7"/>
      <c r="T170" s="7"/>
      <c r="U170" s="5">
        <v>25.566500000000001</v>
      </c>
      <c r="V170" s="5">
        <v>27.5337</v>
      </c>
      <c r="W170" s="5">
        <f t="shared" si="130"/>
        <v>0.89304988420548903</v>
      </c>
      <c r="X170" s="5">
        <f t="shared" si="131"/>
        <v>0.5284373560571165</v>
      </c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</row>
    <row r="171" spans="1:52" ht="20" customHeight="1" x14ac:dyDescent="0.15">
      <c r="A171" s="26"/>
      <c r="B171" s="6"/>
      <c r="C171" s="5"/>
      <c r="D171" s="5"/>
      <c r="E171" s="5">
        <v>24.956900000000001</v>
      </c>
      <c r="F171" s="5">
        <v>21.5</v>
      </c>
      <c r="G171" s="5">
        <f t="shared" si="124"/>
        <v>0.87499912348977282</v>
      </c>
      <c r="H171" s="5">
        <f t="shared" si="125"/>
        <v>0.70280730658089152</v>
      </c>
      <c r="I171" s="5">
        <v>24.956900000000001</v>
      </c>
      <c r="J171" s="5">
        <v>11.406700000000001</v>
      </c>
      <c r="K171" s="5">
        <f t="shared" si="126"/>
        <v>0.84421945666918119</v>
      </c>
      <c r="L171" s="5">
        <f t="shared" si="127"/>
        <v>0.45232911804010678</v>
      </c>
      <c r="M171" s="5">
        <v>25.7196</v>
      </c>
      <c r="N171" s="5">
        <v>32.883899999999997</v>
      </c>
      <c r="O171" s="5">
        <f t="shared" si="128"/>
        <v>0.8983977392999235</v>
      </c>
      <c r="P171" s="5">
        <f t="shared" si="129"/>
        <v>0.63406784955400686</v>
      </c>
      <c r="Q171" s="7"/>
      <c r="R171" s="7"/>
      <c r="S171" s="7"/>
      <c r="T171" s="7"/>
      <c r="U171" s="5">
        <v>25.7196</v>
      </c>
      <c r="V171" s="5">
        <v>34.556699999999999</v>
      </c>
      <c r="W171" s="5">
        <f t="shared" si="130"/>
        <v>0.8983977392999235</v>
      </c>
      <c r="X171" s="5">
        <f t="shared" si="131"/>
        <v>0.66322547213265781</v>
      </c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</row>
    <row r="172" spans="1:52" ht="20" customHeight="1" x14ac:dyDescent="0.15">
      <c r="A172" s="26"/>
      <c r="B172" s="6"/>
      <c r="C172" s="5"/>
      <c r="D172" s="5"/>
      <c r="E172" s="5">
        <v>25.105499999999999</v>
      </c>
      <c r="F172" s="5">
        <v>21.271699999999999</v>
      </c>
      <c r="G172" s="5">
        <f t="shared" si="124"/>
        <v>0.88020910027978194</v>
      </c>
      <c r="H172" s="5">
        <f t="shared" si="125"/>
        <v>0.69534447364636043</v>
      </c>
      <c r="I172" s="5">
        <v>25.105499999999999</v>
      </c>
      <c r="J172" s="5">
        <v>10.9025</v>
      </c>
      <c r="K172" s="5">
        <f t="shared" si="126"/>
        <v>0.84924616316161572</v>
      </c>
      <c r="L172" s="5">
        <f t="shared" si="127"/>
        <v>0.43233522486190251</v>
      </c>
      <c r="M172" s="5">
        <v>25.872699999999998</v>
      </c>
      <c r="N172" s="5">
        <v>35.851999999999997</v>
      </c>
      <c r="O172" s="5">
        <f t="shared" si="128"/>
        <v>0.90374559439435798</v>
      </c>
      <c r="P172" s="5">
        <f t="shared" si="129"/>
        <v>0.69129879795919147</v>
      </c>
      <c r="Q172" s="7"/>
      <c r="R172" s="7"/>
      <c r="S172" s="7"/>
      <c r="T172" s="7"/>
      <c r="U172" s="5">
        <v>25.872699999999998</v>
      </c>
      <c r="V172" s="5">
        <v>32.375999999999998</v>
      </c>
      <c r="W172" s="5">
        <f t="shared" si="130"/>
        <v>0.90374559439435798</v>
      </c>
      <c r="X172" s="5">
        <f t="shared" si="131"/>
        <v>0.62137263933671116</v>
      </c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</row>
    <row r="173" spans="1:52" ht="20" customHeight="1" x14ac:dyDescent="0.15">
      <c r="A173" s="26"/>
      <c r="B173" s="6"/>
      <c r="C173" s="5"/>
      <c r="D173" s="5"/>
      <c r="E173" s="5">
        <v>25.254000000000001</v>
      </c>
      <c r="F173" s="5">
        <v>19.120200000000001</v>
      </c>
      <c r="G173" s="5">
        <f t="shared" si="124"/>
        <v>0.8854155710288828</v>
      </c>
      <c r="H173" s="5">
        <f t="shared" si="125"/>
        <v>0.62501470992037034</v>
      </c>
      <c r="I173" s="5">
        <v>25.254000000000001</v>
      </c>
      <c r="J173" s="5">
        <v>10.245799999999999</v>
      </c>
      <c r="K173" s="5">
        <f t="shared" si="126"/>
        <v>0.85426948694443228</v>
      </c>
      <c r="L173" s="5">
        <f t="shared" si="127"/>
        <v>0.40629399191837473</v>
      </c>
      <c r="M173" s="5">
        <v>26.0258</v>
      </c>
      <c r="N173" s="5">
        <v>41.652900000000002</v>
      </c>
      <c r="O173" s="5">
        <f t="shared" si="128"/>
        <v>0.90909344948879256</v>
      </c>
      <c r="P173" s="5">
        <f t="shared" si="129"/>
        <v>0.80315183815447977</v>
      </c>
      <c r="Q173" s="7"/>
      <c r="R173" s="7"/>
      <c r="S173" s="7"/>
      <c r="T173" s="7"/>
      <c r="U173" s="5">
        <v>26.0258</v>
      </c>
      <c r="V173" s="5">
        <v>28.975200000000001</v>
      </c>
      <c r="W173" s="5">
        <f t="shared" si="130"/>
        <v>0.90909344948879256</v>
      </c>
      <c r="X173" s="5">
        <f t="shared" si="131"/>
        <v>0.5561031782588669</v>
      </c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</row>
    <row r="174" spans="1:52" ht="20" customHeight="1" x14ac:dyDescent="0.15">
      <c r="A174" s="26"/>
      <c r="B174" s="6"/>
      <c r="C174" s="5"/>
      <c r="D174" s="5"/>
      <c r="E174" s="5">
        <v>25.4026</v>
      </c>
      <c r="F174" s="5">
        <v>19.2959</v>
      </c>
      <c r="G174" s="5">
        <f t="shared" si="124"/>
        <v>0.89062554781889192</v>
      </c>
      <c r="H174" s="5">
        <f t="shared" si="125"/>
        <v>0.63075811660717318</v>
      </c>
      <c r="I174" s="5">
        <v>25.4026</v>
      </c>
      <c r="J174" s="5">
        <v>14.5464</v>
      </c>
      <c r="K174" s="5">
        <f t="shared" si="126"/>
        <v>0.85929619343686681</v>
      </c>
      <c r="L174" s="5">
        <f t="shared" si="127"/>
        <v>0.57683293876919783</v>
      </c>
      <c r="M174" s="5">
        <v>26.178899999999999</v>
      </c>
      <c r="N174" s="5">
        <v>41.601700000000001</v>
      </c>
      <c r="O174" s="5">
        <f t="shared" si="128"/>
        <v>0.91444130458322703</v>
      </c>
      <c r="P174" s="5">
        <f t="shared" si="129"/>
        <v>0.80216459899193626</v>
      </c>
      <c r="Q174" s="7"/>
      <c r="R174" s="7"/>
      <c r="S174" s="7"/>
      <c r="T174" s="7"/>
      <c r="U174" s="5">
        <v>26.178899999999999</v>
      </c>
      <c r="V174" s="5">
        <v>27.6356</v>
      </c>
      <c r="W174" s="5">
        <f t="shared" si="130"/>
        <v>0.91444130458322703</v>
      </c>
      <c r="X174" s="5">
        <f t="shared" si="131"/>
        <v>0.53039306003377862</v>
      </c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</row>
    <row r="175" spans="1:52" ht="20" customHeight="1" x14ac:dyDescent="0.15">
      <c r="A175" s="26"/>
      <c r="B175" s="6"/>
      <c r="C175" s="5"/>
      <c r="D175" s="5"/>
      <c r="E175" s="5">
        <v>25.551200000000001</v>
      </c>
      <c r="F175" s="5">
        <v>20.305599999999998</v>
      </c>
      <c r="G175" s="5">
        <f t="shared" si="124"/>
        <v>0.89583552460890115</v>
      </c>
      <c r="H175" s="5">
        <f t="shared" si="125"/>
        <v>0.66376390904692784</v>
      </c>
      <c r="I175" s="5">
        <v>25.551200000000001</v>
      </c>
      <c r="J175" s="5">
        <v>18.695</v>
      </c>
      <c r="K175" s="5">
        <f t="shared" si="126"/>
        <v>0.86432289992930134</v>
      </c>
      <c r="L175" s="5">
        <f t="shared" si="127"/>
        <v>0.74134437319819013</v>
      </c>
      <c r="M175" s="5">
        <v>26.331900000000001</v>
      </c>
      <c r="N175" s="5">
        <v>36.365099999999998</v>
      </c>
      <c r="O175" s="5">
        <f t="shared" si="128"/>
        <v>0.91978566663057193</v>
      </c>
      <c r="P175" s="5">
        <f t="shared" si="129"/>
        <v>0.70119239980100956</v>
      </c>
      <c r="Q175" s="7"/>
      <c r="R175" s="7"/>
      <c r="S175" s="7"/>
      <c r="T175" s="7"/>
      <c r="U175" s="5">
        <v>26.331900000000001</v>
      </c>
      <c r="V175" s="5">
        <v>28.704799999999999</v>
      </c>
      <c r="W175" s="5">
        <f t="shared" si="130"/>
        <v>0.91978566663057193</v>
      </c>
      <c r="X175" s="5">
        <f t="shared" si="131"/>
        <v>0.55091355750038384</v>
      </c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</row>
    <row r="176" spans="1:52" ht="20" customHeight="1" x14ac:dyDescent="0.15">
      <c r="A176" s="26"/>
      <c r="B176" s="6"/>
      <c r="C176" s="5"/>
      <c r="D176" s="5"/>
      <c r="E176" s="5">
        <v>25.6997</v>
      </c>
      <c r="F176" s="5">
        <v>25.0914</v>
      </c>
      <c r="G176" s="5">
        <f t="shared" si="124"/>
        <v>0.90104199535800178</v>
      </c>
      <c r="H176" s="5">
        <f t="shared" si="125"/>
        <v>0.82020554662064094</v>
      </c>
      <c r="I176" s="5">
        <v>25.6997</v>
      </c>
      <c r="J176" s="5">
        <v>16.745200000000001</v>
      </c>
      <c r="K176" s="5">
        <f t="shared" si="126"/>
        <v>0.86934622371211789</v>
      </c>
      <c r="L176" s="5">
        <f t="shared" si="127"/>
        <v>0.66402566451341716</v>
      </c>
      <c r="M176" s="5">
        <v>26.484999999999999</v>
      </c>
      <c r="N176" s="5">
        <v>37.3217</v>
      </c>
      <c r="O176" s="5">
        <f t="shared" si="128"/>
        <v>0.9251335217250064</v>
      </c>
      <c r="P176" s="5">
        <f t="shared" si="129"/>
        <v>0.71963757524806304</v>
      </c>
      <c r="Q176" s="7"/>
      <c r="R176" s="7"/>
      <c r="S176" s="7"/>
      <c r="T176" s="7"/>
      <c r="U176" s="5">
        <v>26.484999999999999</v>
      </c>
      <c r="V176" s="5">
        <v>32.867400000000004</v>
      </c>
      <c r="W176" s="5">
        <f t="shared" si="130"/>
        <v>0.9251335217250064</v>
      </c>
      <c r="X176" s="5">
        <f t="shared" si="131"/>
        <v>0.63080377706126212</v>
      </c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</row>
    <row r="177" spans="1:52" ht="20" customHeight="1" x14ac:dyDescent="0.15">
      <c r="A177" s="26"/>
      <c r="B177" s="6"/>
      <c r="C177" s="5"/>
      <c r="D177" s="5"/>
      <c r="E177" s="5">
        <v>25.848299999999998</v>
      </c>
      <c r="F177" s="5">
        <v>22.292999999999999</v>
      </c>
      <c r="G177" s="5">
        <f t="shared" si="124"/>
        <v>0.9062519721480109</v>
      </c>
      <c r="H177" s="5">
        <f t="shared" si="125"/>
        <v>0.72872945514454945</v>
      </c>
      <c r="I177" s="5">
        <v>25.848299999999998</v>
      </c>
      <c r="J177" s="5">
        <v>18.4011</v>
      </c>
      <c r="K177" s="5">
        <f t="shared" si="126"/>
        <v>0.87437293020455231</v>
      </c>
      <c r="L177" s="5">
        <f t="shared" si="127"/>
        <v>0.72968986069308461</v>
      </c>
      <c r="M177" s="5">
        <v>26.638100000000001</v>
      </c>
      <c r="N177" s="5">
        <v>40.080199999999998</v>
      </c>
      <c r="O177" s="5">
        <f t="shared" si="128"/>
        <v>0.93048137681944099</v>
      </c>
      <c r="P177" s="5">
        <f t="shared" si="129"/>
        <v>0.77282701333158499</v>
      </c>
      <c r="Q177" s="7"/>
      <c r="R177" s="7"/>
      <c r="S177" s="7"/>
      <c r="T177" s="7"/>
      <c r="U177" s="5">
        <v>26.638100000000001</v>
      </c>
      <c r="V177" s="5">
        <v>39.245600000000003</v>
      </c>
      <c r="W177" s="5">
        <f t="shared" si="130"/>
        <v>0.93048137681944099</v>
      </c>
      <c r="X177" s="5">
        <f t="shared" si="131"/>
        <v>0.75321664363580543</v>
      </c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</row>
    <row r="178" spans="1:52" ht="20" customHeight="1" x14ac:dyDescent="0.15">
      <c r="A178" s="26"/>
      <c r="B178" s="6"/>
      <c r="C178" s="5"/>
      <c r="D178" s="5"/>
      <c r="E178" s="5">
        <v>25.9968</v>
      </c>
      <c r="F178" s="5">
        <v>22.709199999999999</v>
      </c>
      <c r="G178" s="5">
        <f t="shared" si="124"/>
        <v>0.91145844289711164</v>
      </c>
      <c r="H178" s="5">
        <f t="shared" si="125"/>
        <v>0.74233449705147814</v>
      </c>
      <c r="I178" s="5">
        <v>25.9968</v>
      </c>
      <c r="J178" s="5">
        <v>18.773499999999999</v>
      </c>
      <c r="K178" s="5">
        <f t="shared" si="126"/>
        <v>0.87939625398736898</v>
      </c>
      <c r="L178" s="5">
        <f t="shared" si="127"/>
        <v>0.74445726612656971</v>
      </c>
      <c r="M178" s="5">
        <v>26.7912</v>
      </c>
      <c r="N178" s="5">
        <v>40.017899999999997</v>
      </c>
      <c r="O178" s="5">
        <f t="shared" si="128"/>
        <v>0.93582923191387546</v>
      </c>
      <c r="P178" s="5">
        <f t="shared" si="129"/>
        <v>0.7716257438037244</v>
      </c>
      <c r="Q178" s="7"/>
      <c r="R178" s="7"/>
      <c r="S178" s="7"/>
      <c r="T178" s="7"/>
      <c r="U178" s="5">
        <v>26.7912</v>
      </c>
      <c r="V178" s="5">
        <v>37.931600000000003</v>
      </c>
      <c r="W178" s="5">
        <f t="shared" si="130"/>
        <v>0.93582923191387546</v>
      </c>
      <c r="X178" s="5">
        <f t="shared" si="131"/>
        <v>0.7279978504529403</v>
      </c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</row>
    <row r="179" spans="1:52" ht="20" customHeight="1" x14ac:dyDescent="0.15">
      <c r="A179" s="26"/>
      <c r="B179" s="6"/>
      <c r="C179" s="5"/>
      <c r="D179" s="5"/>
      <c r="E179" s="5">
        <v>26.145399999999999</v>
      </c>
      <c r="F179" s="5">
        <v>18.5</v>
      </c>
      <c r="G179" s="5">
        <f t="shared" si="124"/>
        <v>0.91666841968712076</v>
      </c>
      <c r="H179" s="5">
        <f t="shared" si="125"/>
        <v>0.60474117077890666</v>
      </c>
      <c r="I179" s="5">
        <v>26.145399999999999</v>
      </c>
      <c r="J179" s="5">
        <v>12.024800000000001</v>
      </c>
      <c r="K179" s="5">
        <f t="shared" si="126"/>
        <v>0.88442296047980351</v>
      </c>
      <c r="L179" s="5">
        <f t="shared" si="127"/>
        <v>0.47683968006598543</v>
      </c>
      <c r="M179" s="5">
        <v>26.944299999999998</v>
      </c>
      <c r="N179" s="5">
        <v>42.761200000000002</v>
      </c>
      <c r="O179" s="5">
        <f t="shared" si="128"/>
        <v>0.94117708700830993</v>
      </c>
      <c r="P179" s="5">
        <f t="shared" si="129"/>
        <v>0.82452209526086639</v>
      </c>
      <c r="Q179" s="7"/>
      <c r="R179" s="7"/>
      <c r="S179" s="7"/>
      <c r="T179" s="7"/>
      <c r="U179" s="5">
        <v>26.944299999999998</v>
      </c>
      <c r="V179" s="5">
        <v>42.671300000000002</v>
      </c>
      <c r="W179" s="5">
        <f t="shared" si="130"/>
        <v>0.94117708700830993</v>
      </c>
      <c r="X179" s="5">
        <f t="shared" si="131"/>
        <v>0.81896399508674966</v>
      </c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</row>
    <row r="180" spans="1:52" ht="20" customHeight="1" x14ac:dyDescent="0.15">
      <c r="A180" s="26"/>
      <c r="B180" s="6"/>
      <c r="C180" s="5"/>
      <c r="D180" s="5"/>
      <c r="E180" s="5">
        <v>26.293900000000001</v>
      </c>
      <c r="F180" s="5">
        <v>26.463899999999999</v>
      </c>
      <c r="G180" s="5">
        <f t="shared" si="124"/>
        <v>0.92187489043622162</v>
      </c>
      <c r="H180" s="5">
        <f t="shared" si="125"/>
        <v>0.86507080375004897</v>
      </c>
      <c r="I180" s="5">
        <v>26.293900000000001</v>
      </c>
      <c r="J180" s="5">
        <v>13.036099999999999</v>
      </c>
      <c r="K180" s="5">
        <f t="shared" si="126"/>
        <v>0.88944628426262007</v>
      </c>
      <c r="L180" s="5">
        <f t="shared" si="127"/>
        <v>0.51694246501465235</v>
      </c>
      <c r="M180" s="5">
        <v>27.0974</v>
      </c>
      <c r="N180" s="5">
        <v>37.255899999999997</v>
      </c>
      <c r="O180" s="5">
        <f t="shared" si="128"/>
        <v>0.94652494210274452</v>
      </c>
      <c r="P180" s="5">
        <f t="shared" si="129"/>
        <v>0.71836881866807545</v>
      </c>
      <c r="Q180" s="7"/>
      <c r="R180" s="7"/>
      <c r="S180" s="7"/>
      <c r="T180" s="7"/>
      <c r="U180" s="5">
        <v>27.0974</v>
      </c>
      <c r="V180" s="5">
        <v>44.503900000000002</v>
      </c>
      <c r="W180" s="5">
        <f t="shared" si="130"/>
        <v>0.94652494210274452</v>
      </c>
      <c r="X180" s="5">
        <f t="shared" si="131"/>
        <v>0.85413595885152771</v>
      </c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</row>
    <row r="181" spans="1:52" ht="20" customHeight="1" x14ac:dyDescent="0.15">
      <c r="A181" s="26"/>
      <c r="B181" s="6"/>
      <c r="C181" s="5"/>
      <c r="D181" s="5"/>
      <c r="E181" s="5">
        <v>26.442499999999999</v>
      </c>
      <c r="F181" s="5">
        <v>29.7027</v>
      </c>
      <c r="G181" s="5">
        <f t="shared" si="124"/>
        <v>0.92708486722623074</v>
      </c>
      <c r="H181" s="5">
        <f t="shared" si="125"/>
        <v>0.97094300396187194</v>
      </c>
      <c r="I181" s="5">
        <v>26.442499999999999</v>
      </c>
      <c r="J181" s="5">
        <v>13.5548</v>
      </c>
      <c r="K181" s="5">
        <f t="shared" si="126"/>
        <v>0.8944729907550546</v>
      </c>
      <c r="L181" s="5">
        <f t="shared" si="127"/>
        <v>0.53751135115414961</v>
      </c>
      <c r="M181" s="5">
        <v>27.250499999999999</v>
      </c>
      <c r="N181" s="5">
        <v>39.020600000000002</v>
      </c>
      <c r="O181" s="5">
        <f t="shared" si="128"/>
        <v>0.95187279719717899</v>
      </c>
      <c r="P181" s="5">
        <f t="shared" si="129"/>
        <v>0.75239579035050852</v>
      </c>
      <c r="Q181" s="7"/>
      <c r="R181" s="7"/>
      <c r="S181" s="7"/>
      <c r="T181" s="7"/>
      <c r="U181" s="5">
        <v>27.250499999999999</v>
      </c>
      <c r="V181" s="5">
        <v>40.493600000000001</v>
      </c>
      <c r="W181" s="5">
        <f t="shared" si="130"/>
        <v>0.95187279719717899</v>
      </c>
      <c r="X181" s="5">
        <f t="shared" si="131"/>
        <v>0.77716873944418852</v>
      </c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</row>
    <row r="182" spans="1:52" ht="20" customHeight="1" x14ac:dyDescent="0.15">
      <c r="A182" s="26"/>
      <c r="B182" s="6"/>
      <c r="C182" s="5"/>
      <c r="D182" s="5"/>
      <c r="E182" s="5">
        <v>26.591000000000001</v>
      </c>
      <c r="F182" s="5">
        <v>29.108899999999998</v>
      </c>
      <c r="G182" s="5">
        <f t="shared" si="124"/>
        <v>0.93229133797533148</v>
      </c>
      <c r="H182" s="5">
        <f t="shared" si="125"/>
        <v>0.95153244681546567</v>
      </c>
      <c r="I182" s="5">
        <v>26.591000000000001</v>
      </c>
      <c r="J182" s="5">
        <v>15.3939</v>
      </c>
      <c r="K182" s="5">
        <f t="shared" si="126"/>
        <v>0.89949631453787116</v>
      </c>
      <c r="L182" s="5">
        <f t="shared" si="127"/>
        <v>0.61044028598960254</v>
      </c>
      <c r="M182" s="5">
        <v>27.403600000000001</v>
      </c>
      <c r="N182" s="5">
        <v>41.722999999999999</v>
      </c>
      <c r="O182" s="5">
        <f t="shared" si="128"/>
        <v>0.95722065229161357</v>
      </c>
      <c r="P182" s="5">
        <f t="shared" si="129"/>
        <v>0.80450350739850907</v>
      </c>
      <c r="Q182" s="7"/>
      <c r="R182" s="7"/>
      <c r="S182" s="7"/>
      <c r="T182" s="7"/>
      <c r="U182" s="5">
        <v>27.403600000000001</v>
      </c>
      <c r="V182" s="5">
        <v>38.945399999999999</v>
      </c>
      <c r="W182" s="5">
        <f t="shared" si="130"/>
        <v>0.95722065229161357</v>
      </c>
      <c r="X182" s="5">
        <f t="shared" si="131"/>
        <v>0.74745508982035924</v>
      </c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</row>
    <row r="183" spans="1:52" ht="20" customHeight="1" x14ac:dyDescent="0.15">
      <c r="A183" s="26"/>
      <c r="B183" s="6"/>
      <c r="C183" s="5"/>
      <c r="D183" s="5"/>
      <c r="E183" s="5">
        <v>26.739599999999999</v>
      </c>
      <c r="F183" s="5">
        <v>26.828099999999999</v>
      </c>
      <c r="G183" s="5">
        <f t="shared" si="124"/>
        <v>0.9375013147653406</v>
      </c>
      <c r="H183" s="5">
        <f t="shared" si="125"/>
        <v>0.87697603263641</v>
      </c>
      <c r="I183" s="5">
        <v>26.739599999999999</v>
      </c>
      <c r="J183" s="5">
        <v>18.841799999999999</v>
      </c>
      <c r="K183" s="5">
        <f t="shared" si="126"/>
        <v>0.90452302103030569</v>
      </c>
      <c r="L183" s="5">
        <f t="shared" si="127"/>
        <v>0.747165681247695</v>
      </c>
      <c r="M183" s="5">
        <v>27.556699999999999</v>
      </c>
      <c r="N183" s="5">
        <v>45.1999</v>
      </c>
      <c r="O183" s="5">
        <f t="shared" si="128"/>
        <v>0.96256850738604804</v>
      </c>
      <c r="P183" s="5">
        <f t="shared" si="129"/>
        <v>0.87154514498146995</v>
      </c>
      <c r="Q183" s="7"/>
      <c r="R183" s="7"/>
      <c r="S183" s="7"/>
      <c r="T183" s="7"/>
      <c r="U183" s="5">
        <v>27.556699999999999</v>
      </c>
      <c r="V183" s="5">
        <v>46.143099999999997</v>
      </c>
      <c r="W183" s="5">
        <f t="shared" si="130"/>
        <v>0.96256850738604804</v>
      </c>
      <c r="X183" s="5">
        <f t="shared" si="131"/>
        <v>0.88559611546138484</v>
      </c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</row>
    <row r="184" spans="1:52" ht="20" customHeight="1" x14ac:dyDescent="0.15">
      <c r="A184" s="26"/>
      <c r="B184" s="6"/>
      <c r="C184" s="5"/>
      <c r="D184" s="5"/>
      <c r="E184" s="5">
        <v>26.888100000000001</v>
      </c>
      <c r="F184" s="5">
        <v>27.854199999999999</v>
      </c>
      <c r="G184" s="5">
        <f t="shared" si="124"/>
        <v>0.94270778551444134</v>
      </c>
      <c r="H184" s="5">
        <f t="shared" si="125"/>
        <v>0.91051791995188214</v>
      </c>
      <c r="I184" s="5">
        <v>26.888100000000001</v>
      </c>
      <c r="J184" s="5">
        <v>21.7317</v>
      </c>
      <c r="K184" s="5">
        <f t="shared" si="126"/>
        <v>0.90954634481312224</v>
      </c>
      <c r="L184" s="5">
        <f t="shared" si="127"/>
        <v>0.86176376116775122</v>
      </c>
      <c r="M184" s="5">
        <v>27.709800000000001</v>
      </c>
      <c r="N184" s="5">
        <v>39.379600000000003</v>
      </c>
      <c r="O184" s="5">
        <f t="shared" si="128"/>
        <v>0.96791636248048263</v>
      </c>
      <c r="P184" s="5">
        <f t="shared" si="129"/>
        <v>0.75931803369724926</v>
      </c>
      <c r="Q184" s="7"/>
      <c r="R184" s="7"/>
      <c r="S184" s="7"/>
      <c r="T184" s="7"/>
      <c r="U184" s="5">
        <v>27.709800000000001</v>
      </c>
      <c r="V184" s="5">
        <v>48.1477</v>
      </c>
      <c r="W184" s="5">
        <f t="shared" si="130"/>
        <v>0.96791636248048263</v>
      </c>
      <c r="X184" s="5">
        <f t="shared" si="131"/>
        <v>0.92406916935360051</v>
      </c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</row>
    <row r="185" spans="1:52" ht="20" customHeight="1" x14ac:dyDescent="0.15">
      <c r="A185" s="26"/>
      <c r="B185" s="6"/>
      <c r="C185" s="5"/>
      <c r="D185" s="5"/>
      <c r="E185" s="5">
        <v>27.0367</v>
      </c>
      <c r="F185" s="5">
        <v>30.5916</v>
      </c>
      <c r="G185" s="5">
        <f t="shared" si="124"/>
        <v>0.94791776230445046</v>
      </c>
      <c r="H185" s="5">
        <f t="shared" si="125"/>
        <v>1</v>
      </c>
      <c r="I185" s="5">
        <v>27.0367</v>
      </c>
      <c r="J185" s="5">
        <v>25.217700000000001</v>
      </c>
      <c r="K185" s="5">
        <f t="shared" si="126"/>
        <v>0.91457305130555677</v>
      </c>
      <c r="L185" s="5">
        <f t="shared" si="127"/>
        <v>1</v>
      </c>
      <c r="M185" s="5">
        <v>27.8629</v>
      </c>
      <c r="N185" s="5">
        <v>39.704900000000002</v>
      </c>
      <c r="O185" s="5">
        <f t="shared" si="128"/>
        <v>0.9732642175749171</v>
      </c>
      <c r="P185" s="5">
        <f t="shared" si="129"/>
        <v>0.76559047314208151</v>
      </c>
      <c r="Q185" s="7"/>
      <c r="R185" s="7"/>
      <c r="S185" s="7"/>
      <c r="T185" s="7"/>
      <c r="U185" s="5">
        <v>27.8629</v>
      </c>
      <c r="V185" s="5">
        <v>48.174700000000001</v>
      </c>
      <c r="W185" s="5">
        <f t="shared" si="130"/>
        <v>0.9732642175749171</v>
      </c>
      <c r="X185" s="5">
        <f t="shared" si="131"/>
        <v>0.92458736373407036</v>
      </c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</row>
    <row r="186" spans="1:52" ht="20" customHeight="1" x14ac:dyDescent="0.15">
      <c r="A186" s="26"/>
      <c r="B186" s="6"/>
      <c r="C186" s="5"/>
      <c r="D186" s="5"/>
      <c r="E186" s="5">
        <v>27.185199999999998</v>
      </c>
      <c r="F186" s="5">
        <v>29.438500000000001</v>
      </c>
      <c r="G186" s="5">
        <f t="shared" si="124"/>
        <v>0.95312423305355121</v>
      </c>
      <c r="H186" s="5">
        <f t="shared" si="125"/>
        <v>0.96230664626891049</v>
      </c>
      <c r="I186" s="5">
        <v>27.185199999999998</v>
      </c>
      <c r="J186" s="5">
        <v>24.872800000000002</v>
      </c>
      <c r="K186" s="5">
        <f t="shared" si="126"/>
        <v>0.91959637508837322</v>
      </c>
      <c r="L186" s="5">
        <f t="shared" si="127"/>
        <v>0.98632309845862232</v>
      </c>
      <c r="M186" s="5">
        <v>28.015999999999998</v>
      </c>
      <c r="N186" s="5">
        <v>45.209099999999999</v>
      </c>
      <c r="O186" s="5">
        <f t="shared" si="128"/>
        <v>0.97861207266935157</v>
      </c>
      <c r="P186" s="5">
        <f t="shared" si="129"/>
        <v>0.87172253951848944</v>
      </c>
      <c r="Q186" s="7"/>
      <c r="R186" s="7"/>
      <c r="S186" s="7"/>
      <c r="T186" s="7"/>
      <c r="U186" s="5">
        <v>28.015999999999998</v>
      </c>
      <c r="V186" s="5">
        <v>52.103999999999999</v>
      </c>
      <c r="W186" s="5">
        <f t="shared" si="130"/>
        <v>0.97861207266935157</v>
      </c>
      <c r="X186" s="5">
        <f t="shared" si="131"/>
        <v>1</v>
      </c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</row>
    <row r="187" spans="1:52" ht="20" customHeight="1" x14ac:dyDescent="0.15">
      <c r="A187" s="26"/>
      <c r="B187" s="6"/>
      <c r="C187" s="5"/>
      <c r="D187" s="5"/>
      <c r="E187" s="5">
        <v>27.3338</v>
      </c>
      <c r="F187" s="5">
        <v>30.131900000000002</v>
      </c>
      <c r="G187" s="5">
        <f t="shared" si="124"/>
        <v>0.95833420984356044</v>
      </c>
      <c r="H187" s="5">
        <f t="shared" si="125"/>
        <v>0.98497299912394254</v>
      </c>
      <c r="I187" s="5">
        <v>27.3338</v>
      </c>
      <c r="J187" s="5">
        <v>22.434699999999999</v>
      </c>
      <c r="K187" s="5">
        <f t="shared" si="126"/>
        <v>0.92462308158080786</v>
      </c>
      <c r="L187" s="5">
        <f t="shared" si="127"/>
        <v>0.8896410061187181</v>
      </c>
      <c r="M187" s="5">
        <v>28.1691</v>
      </c>
      <c r="N187" s="5">
        <v>49.298499999999997</v>
      </c>
      <c r="O187" s="5">
        <f t="shared" si="128"/>
        <v>0.98395992776378616</v>
      </c>
      <c r="P187" s="5">
        <f t="shared" si="129"/>
        <v>0.95057441122367514</v>
      </c>
      <c r="Q187" s="7"/>
      <c r="R187" s="7"/>
      <c r="S187" s="7"/>
      <c r="T187" s="7"/>
      <c r="U187" s="5">
        <v>28.1691</v>
      </c>
      <c r="V187" s="5">
        <v>47.039099999999998</v>
      </c>
      <c r="W187" s="5">
        <f t="shared" si="130"/>
        <v>0.98395992776378616</v>
      </c>
      <c r="X187" s="5">
        <f t="shared" si="131"/>
        <v>0.90279249193919853</v>
      </c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</row>
    <row r="188" spans="1:52" ht="20" customHeight="1" x14ac:dyDescent="0.15">
      <c r="A188" s="26"/>
      <c r="B188" s="6"/>
      <c r="C188" s="5"/>
      <c r="D188" s="5"/>
      <c r="E188" s="5">
        <v>27.482299999999999</v>
      </c>
      <c r="F188" s="5">
        <v>28.3626</v>
      </c>
      <c r="G188" s="5">
        <f t="shared" si="124"/>
        <v>0.96354068059266107</v>
      </c>
      <c r="H188" s="5">
        <f t="shared" si="125"/>
        <v>0.9271368610991253</v>
      </c>
      <c r="I188" s="5">
        <v>27.482299999999999</v>
      </c>
      <c r="J188" s="5">
        <v>18.038900000000002</v>
      </c>
      <c r="K188" s="5">
        <f t="shared" si="126"/>
        <v>0.92964640536362431</v>
      </c>
      <c r="L188" s="5">
        <f t="shared" si="127"/>
        <v>0.71532693306685391</v>
      </c>
      <c r="M188" s="5">
        <v>28.322099999999999</v>
      </c>
      <c r="N188" s="5">
        <v>51.861800000000002</v>
      </c>
      <c r="O188" s="5">
        <f t="shared" si="128"/>
        <v>0.98930428981113094</v>
      </c>
      <c r="P188" s="5">
        <f t="shared" si="129"/>
        <v>1</v>
      </c>
      <c r="Q188" s="7"/>
      <c r="R188" s="7"/>
      <c r="S188" s="7"/>
      <c r="T188" s="7"/>
      <c r="U188" s="5">
        <v>28.322099999999999</v>
      </c>
      <c r="V188" s="5">
        <v>50.322400000000002</v>
      </c>
      <c r="W188" s="5">
        <f t="shared" si="130"/>
        <v>0.98930428981113094</v>
      </c>
      <c r="X188" s="5">
        <f t="shared" si="131"/>
        <v>0.96580684784277604</v>
      </c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</row>
    <row r="189" spans="1:52" ht="20" customHeight="1" x14ac:dyDescent="0.15">
      <c r="A189" s="26"/>
      <c r="B189" s="6"/>
      <c r="C189" s="5"/>
      <c r="D189" s="5"/>
      <c r="E189" s="5">
        <v>27.6309</v>
      </c>
      <c r="F189" s="5">
        <v>28.574200000000001</v>
      </c>
      <c r="G189" s="5">
        <f t="shared" si="124"/>
        <v>0.9687506573826703</v>
      </c>
      <c r="H189" s="5">
        <f t="shared" si="125"/>
        <v>0.93405379254435861</v>
      </c>
      <c r="I189" s="5">
        <v>27.6309</v>
      </c>
      <c r="J189" s="5">
        <v>17.718499999999999</v>
      </c>
      <c r="K189" s="5">
        <f t="shared" si="126"/>
        <v>0.93467311185605895</v>
      </c>
      <c r="L189" s="5">
        <f t="shared" si="127"/>
        <v>0.7026215713566264</v>
      </c>
      <c r="M189" s="5">
        <v>28.475200000000001</v>
      </c>
      <c r="N189" s="5">
        <v>45.103499999999997</v>
      </c>
      <c r="O189" s="5">
        <f t="shared" si="128"/>
        <v>0.99465214490556553</v>
      </c>
      <c r="P189" s="5">
        <f t="shared" si="129"/>
        <v>0.8696863587457434</v>
      </c>
      <c r="Q189" s="7"/>
      <c r="R189" s="7"/>
      <c r="S189" s="7"/>
      <c r="T189" s="7"/>
      <c r="U189" s="5">
        <v>28.475200000000001</v>
      </c>
      <c r="V189" s="5">
        <v>51.930599999999998</v>
      </c>
      <c r="W189" s="5">
        <f t="shared" si="130"/>
        <v>0.99465214490556553</v>
      </c>
      <c r="X189" s="5">
        <f t="shared" si="131"/>
        <v>0.99667204053431602</v>
      </c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</row>
    <row r="190" spans="1:52" ht="20" customHeight="1" x14ac:dyDescent="0.15">
      <c r="A190" s="26"/>
      <c r="B190" s="6"/>
      <c r="C190" s="5"/>
      <c r="D190" s="5"/>
      <c r="E190" s="5">
        <v>27.779499999999999</v>
      </c>
      <c r="F190" s="5">
        <v>21.992000000000001</v>
      </c>
      <c r="G190" s="5">
        <f t="shared" si="124"/>
        <v>0.97396063417267942</v>
      </c>
      <c r="H190" s="5">
        <f t="shared" si="125"/>
        <v>0.71889015285241709</v>
      </c>
      <c r="I190" s="5">
        <v>27.779499999999999</v>
      </c>
      <c r="J190" s="5">
        <v>11.7432</v>
      </c>
      <c r="K190" s="5">
        <f t="shared" si="126"/>
        <v>0.93969981834849348</v>
      </c>
      <c r="L190" s="5">
        <f t="shared" si="127"/>
        <v>0.46567292021080431</v>
      </c>
      <c r="M190" s="5">
        <v>28.628299999999999</v>
      </c>
      <c r="N190" s="5">
        <v>40</v>
      </c>
      <c r="O190" s="5">
        <f t="shared" si="128"/>
        <v>1</v>
      </c>
      <c r="P190" s="5">
        <f t="shared" si="129"/>
        <v>0.77128059573713215</v>
      </c>
      <c r="Q190" s="7"/>
      <c r="R190" s="7"/>
      <c r="S190" s="7"/>
      <c r="T190" s="7"/>
      <c r="U190" s="5">
        <v>28.628299999999999</v>
      </c>
      <c r="V190" s="5">
        <v>46</v>
      </c>
      <c r="W190" s="5">
        <f t="shared" si="130"/>
        <v>1</v>
      </c>
      <c r="X190" s="5">
        <f t="shared" si="131"/>
        <v>0.88284968524489482</v>
      </c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</row>
    <row r="191" spans="1:52" ht="20" customHeight="1" x14ac:dyDescent="0.15">
      <c r="A191" s="26"/>
      <c r="B191" s="6"/>
      <c r="C191" s="5"/>
      <c r="D191" s="5"/>
      <c r="E191" s="5">
        <v>27.928000000000001</v>
      </c>
      <c r="F191" s="5">
        <v>15.977399999999999</v>
      </c>
      <c r="G191" s="5">
        <f t="shared" si="124"/>
        <v>0.97916710492178016</v>
      </c>
      <c r="H191" s="5">
        <f t="shared" si="125"/>
        <v>0.52228062605421099</v>
      </c>
      <c r="I191" s="5">
        <v>27.928000000000001</v>
      </c>
      <c r="J191" s="5">
        <v>8.1517999999999997</v>
      </c>
      <c r="K191" s="5">
        <f t="shared" si="126"/>
        <v>0.94472314213131003</v>
      </c>
      <c r="L191" s="5">
        <f t="shared" si="127"/>
        <v>0.32325707737025977</v>
      </c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</row>
    <row r="192" spans="1:52" ht="20" customHeight="1" x14ac:dyDescent="0.15">
      <c r="A192" s="26"/>
      <c r="B192" s="6"/>
      <c r="C192" s="5"/>
      <c r="D192" s="5"/>
      <c r="E192" s="5">
        <v>28.076599999999999</v>
      </c>
      <c r="F192" s="5">
        <v>7.4687999999999999</v>
      </c>
      <c r="G192" s="5">
        <f t="shared" si="124"/>
        <v>0.98437708171178928</v>
      </c>
      <c r="H192" s="5">
        <f t="shared" si="125"/>
        <v>0.2441454516926215</v>
      </c>
      <c r="I192" s="5">
        <v>28.076599999999999</v>
      </c>
      <c r="J192" s="5">
        <v>4.4043999999999999</v>
      </c>
      <c r="K192" s="5">
        <f t="shared" si="126"/>
        <v>0.94974984862374456</v>
      </c>
      <c r="L192" s="5">
        <f t="shared" si="127"/>
        <v>0.17465510335994161</v>
      </c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</row>
    <row r="193" spans="1:52" ht="20" customHeight="1" x14ac:dyDescent="0.15">
      <c r="A193" s="26"/>
      <c r="B193" s="6"/>
      <c r="C193" s="5"/>
      <c r="D193" s="5"/>
      <c r="E193" s="5">
        <v>28.225100000000001</v>
      </c>
      <c r="F193" s="5">
        <v>10.7517</v>
      </c>
      <c r="G193" s="5">
        <f t="shared" si="124"/>
        <v>0.98958355246089014</v>
      </c>
      <c r="H193" s="5">
        <f t="shared" si="125"/>
        <v>0.35145922410073355</v>
      </c>
      <c r="I193" s="5">
        <v>28.225100000000001</v>
      </c>
      <c r="J193" s="5">
        <v>0.92700000000000005</v>
      </c>
      <c r="K193" s="5">
        <f t="shared" si="126"/>
        <v>0.95477317240656112</v>
      </c>
      <c r="L193" s="5">
        <f t="shared" si="127"/>
        <v>3.6759894835770114E-2</v>
      </c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</row>
    <row r="194" spans="1:52" ht="20" customHeight="1" x14ac:dyDescent="0.15">
      <c r="A194" s="26"/>
      <c r="B194" s="6"/>
      <c r="C194" s="5"/>
      <c r="D194" s="5"/>
      <c r="E194" s="5">
        <v>28.373699999999999</v>
      </c>
      <c r="F194" s="5">
        <v>3.0104000000000002</v>
      </c>
      <c r="G194" s="5">
        <f t="shared" si="124"/>
        <v>0.99479352925089926</v>
      </c>
      <c r="H194" s="5">
        <f t="shared" si="125"/>
        <v>9.8406098406098416E-2</v>
      </c>
      <c r="I194" s="5">
        <v>28.373699999999999</v>
      </c>
      <c r="J194" s="5">
        <v>0.2409</v>
      </c>
      <c r="K194" s="5">
        <f t="shared" si="126"/>
        <v>0.95979987889899565</v>
      </c>
      <c r="L194" s="5">
        <f t="shared" si="127"/>
        <v>9.5528140948619427E-3</v>
      </c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</row>
    <row r="195" spans="1:52" ht="20" customHeight="1" x14ac:dyDescent="0.15">
      <c r="A195" s="26"/>
      <c r="B195" s="6"/>
      <c r="C195" s="5"/>
      <c r="D195" s="5"/>
      <c r="E195" s="5">
        <v>28.522200000000002</v>
      </c>
      <c r="F195" s="5">
        <v>4</v>
      </c>
      <c r="G195" s="5">
        <f t="shared" ref="G195:G202" si="132">E195/28.5222</f>
        <v>1</v>
      </c>
      <c r="H195" s="5">
        <f t="shared" ref="H195:H202" si="133">F195/30.5916</f>
        <v>0.13075484773597981</v>
      </c>
      <c r="I195" s="5">
        <v>28.522200000000002</v>
      </c>
      <c r="J195" s="5">
        <v>6.7199999999999996E-2</v>
      </c>
      <c r="K195" s="5">
        <f t="shared" ref="K195:K202" si="134">I195/29.5621</f>
        <v>0.96482320268181221</v>
      </c>
      <c r="L195" s="5">
        <f t="shared" ref="L195:L202" si="135">J195/25.2177</f>
        <v>2.6647949654409401E-3</v>
      </c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</row>
    <row r="196" spans="1:52" ht="20" customHeight="1" x14ac:dyDescent="0.15">
      <c r="A196" s="26"/>
      <c r="B196" s="6"/>
      <c r="C196" s="5"/>
      <c r="D196" s="5"/>
      <c r="E196" s="7"/>
      <c r="F196" s="7"/>
      <c r="G196" s="5"/>
      <c r="H196" s="5"/>
      <c r="I196" s="5">
        <v>28.6708</v>
      </c>
      <c r="J196" s="5">
        <v>0.91459999999999997</v>
      </c>
      <c r="K196" s="5">
        <f t="shared" si="134"/>
        <v>0.96984990917424674</v>
      </c>
      <c r="L196" s="5">
        <f t="shared" si="135"/>
        <v>3.6268176717147084E-2</v>
      </c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</row>
    <row r="197" spans="1:52" ht="20" customHeight="1" x14ac:dyDescent="0.15">
      <c r="A197" s="26"/>
      <c r="B197" s="6"/>
      <c r="C197" s="5"/>
      <c r="D197" s="5"/>
      <c r="E197" s="7"/>
      <c r="F197" s="7"/>
      <c r="G197" s="5"/>
      <c r="H197" s="5"/>
      <c r="I197" s="5">
        <v>28.819299999999998</v>
      </c>
      <c r="J197" s="5">
        <v>2.6124999999999998</v>
      </c>
      <c r="K197" s="5">
        <f t="shared" si="134"/>
        <v>0.97487323295706318</v>
      </c>
      <c r="L197" s="5">
        <f t="shared" si="135"/>
        <v>0.10359786975021512</v>
      </c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</row>
    <row r="198" spans="1:52" ht="20" customHeight="1" x14ac:dyDescent="0.15">
      <c r="A198" s="26"/>
      <c r="B198" s="6"/>
      <c r="C198" s="5"/>
      <c r="D198" s="5"/>
      <c r="E198" s="7"/>
      <c r="F198" s="7"/>
      <c r="G198" s="5"/>
      <c r="H198" s="5"/>
      <c r="I198" s="5">
        <v>28.9679</v>
      </c>
      <c r="J198" s="5">
        <v>0.83169999999999999</v>
      </c>
      <c r="K198" s="5">
        <f t="shared" si="134"/>
        <v>0.97989993944949783</v>
      </c>
      <c r="L198" s="5">
        <f t="shared" si="135"/>
        <v>3.2980803166030206E-2</v>
      </c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</row>
    <row r="199" spans="1:52" ht="20" customHeight="1" x14ac:dyDescent="0.15">
      <c r="A199" s="26"/>
      <c r="B199" s="6"/>
      <c r="C199" s="5"/>
      <c r="D199" s="5"/>
      <c r="E199" s="7"/>
      <c r="F199" s="7"/>
      <c r="G199" s="5"/>
      <c r="H199" s="5"/>
      <c r="I199" s="5">
        <v>29.116399999999999</v>
      </c>
      <c r="J199" s="5">
        <v>0</v>
      </c>
      <c r="K199" s="5">
        <f t="shared" si="134"/>
        <v>0.98492326323231427</v>
      </c>
      <c r="L199" s="5">
        <f t="shared" si="135"/>
        <v>0</v>
      </c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</row>
    <row r="200" spans="1:52" ht="20" customHeight="1" x14ac:dyDescent="0.15">
      <c r="A200" s="26"/>
      <c r="B200" s="6"/>
      <c r="C200" s="5"/>
      <c r="D200" s="5"/>
      <c r="E200" s="7"/>
      <c r="F200" s="7"/>
      <c r="G200" s="5"/>
      <c r="H200" s="5"/>
      <c r="I200" s="5">
        <v>29.265000000000001</v>
      </c>
      <c r="J200" s="5">
        <v>0</v>
      </c>
      <c r="K200" s="5">
        <f t="shared" si="134"/>
        <v>0.98994996972474891</v>
      </c>
      <c r="L200" s="5">
        <f t="shared" si="135"/>
        <v>0</v>
      </c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</row>
    <row r="201" spans="1:52" ht="20" customHeight="1" x14ac:dyDescent="0.15">
      <c r="A201" s="26"/>
      <c r="B201" s="6"/>
      <c r="C201" s="5"/>
      <c r="D201" s="5"/>
      <c r="E201" s="7"/>
      <c r="F201" s="7"/>
      <c r="G201" s="5"/>
      <c r="H201" s="5"/>
      <c r="I201" s="5">
        <v>29.413499999999999</v>
      </c>
      <c r="J201" s="5">
        <v>0</v>
      </c>
      <c r="K201" s="5">
        <f t="shared" si="134"/>
        <v>0.99497329350756536</v>
      </c>
      <c r="L201" s="5">
        <f t="shared" si="135"/>
        <v>0</v>
      </c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</row>
    <row r="202" spans="1:52" ht="20" customHeight="1" x14ac:dyDescent="0.15">
      <c r="A202" s="26"/>
      <c r="B202" s="6"/>
      <c r="C202" s="5"/>
      <c r="D202" s="5"/>
      <c r="E202" s="7"/>
      <c r="F202" s="7"/>
      <c r="G202" s="5"/>
      <c r="H202" s="5"/>
      <c r="I202" s="5">
        <v>29.562100000000001</v>
      </c>
      <c r="J202" s="5">
        <v>0</v>
      </c>
      <c r="K202" s="5">
        <f t="shared" si="134"/>
        <v>1</v>
      </c>
      <c r="L202" s="5">
        <f t="shared" si="135"/>
        <v>0</v>
      </c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</row>
  </sheetData>
  <mergeCells count="5">
    <mergeCell ref="A1:L1"/>
    <mergeCell ref="M1:AB1"/>
    <mergeCell ref="AC1:AJ1"/>
    <mergeCell ref="AK1:AR1"/>
    <mergeCell ref="AS1:AZ1"/>
  </mergeCells>
  <pageMargins left="1" right="1" top="1" bottom="1" header="0.25" footer="0.25"/>
  <pageSetup orientation="portrait"/>
  <headerFooter>
    <oddFooter>&amp;C&amp;"Helvetica Neue,Regular"&amp;12&amp;K000000&amp;P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N151"/>
  <sheetViews>
    <sheetView showGridLines="0" workbookViewId="0">
      <pane xSplit="1" ySplit="2" topLeftCell="AK3" activePane="bottomRight" state="frozen"/>
      <selection pane="topRight"/>
      <selection pane="bottomLeft"/>
      <selection pane="bottomRight" activeCell="AP19" sqref="AP19"/>
    </sheetView>
  </sheetViews>
  <sheetFormatPr baseColWidth="10" defaultColWidth="16.33203125" defaultRowHeight="20" customHeight="1" x14ac:dyDescent="0.15"/>
  <cols>
    <col min="1" max="41" width="16.33203125" style="15" customWidth="1"/>
    <col min="42" max="16384" width="16.33203125" style="15"/>
  </cols>
  <sheetData>
    <row r="1" spans="1:40" ht="27.75" customHeight="1" thickBot="1" x14ac:dyDescent="0.2">
      <c r="A1" s="35">
        <v>1</v>
      </c>
      <c r="B1" s="36"/>
      <c r="C1" s="36"/>
      <c r="D1" s="36"/>
      <c r="E1" s="36"/>
      <c r="F1" s="36"/>
      <c r="G1" s="36"/>
      <c r="H1" s="37"/>
      <c r="I1" s="35">
        <v>2</v>
      </c>
      <c r="J1" s="36"/>
      <c r="K1" s="36"/>
      <c r="L1" s="36"/>
      <c r="M1" s="36"/>
      <c r="N1" s="36"/>
      <c r="O1" s="36"/>
      <c r="P1" s="37"/>
      <c r="Q1" s="35">
        <v>3</v>
      </c>
      <c r="R1" s="36"/>
      <c r="S1" s="36"/>
      <c r="T1" s="36"/>
      <c r="U1" s="36"/>
      <c r="V1" s="36"/>
      <c r="W1" s="36"/>
      <c r="X1" s="37"/>
      <c r="Y1" s="35">
        <v>4</v>
      </c>
      <c r="Z1" s="36"/>
      <c r="AA1" s="36"/>
      <c r="AB1" s="36"/>
      <c r="AC1" s="36"/>
      <c r="AD1" s="36"/>
      <c r="AE1" s="36"/>
      <c r="AF1" s="37"/>
      <c r="AG1" s="35">
        <v>5</v>
      </c>
      <c r="AH1" s="36"/>
      <c r="AI1" s="36"/>
      <c r="AJ1" s="36"/>
      <c r="AK1" s="36"/>
      <c r="AL1" s="36"/>
      <c r="AM1" s="36"/>
      <c r="AN1" s="37"/>
    </row>
    <row r="2" spans="1:40" ht="20.25" customHeight="1" x14ac:dyDescent="0.15">
      <c r="A2" s="30" t="s">
        <v>1</v>
      </c>
      <c r="B2" s="30" t="s">
        <v>0</v>
      </c>
      <c r="C2" s="31"/>
      <c r="D2" s="31"/>
      <c r="E2" s="30" t="s">
        <v>1</v>
      </c>
      <c r="F2" s="30" t="s">
        <v>0</v>
      </c>
      <c r="G2" s="31"/>
      <c r="H2" s="31"/>
      <c r="I2" s="30" t="s">
        <v>1</v>
      </c>
      <c r="J2" s="30" t="s">
        <v>0</v>
      </c>
      <c r="K2" s="31"/>
      <c r="L2" s="31"/>
      <c r="M2" s="30" t="s">
        <v>1</v>
      </c>
      <c r="N2" s="30" t="s">
        <v>0</v>
      </c>
      <c r="O2" s="31"/>
      <c r="P2" s="31"/>
      <c r="Q2" s="30" t="s">
        <v>1</v>
      </c>
      <c r="R2" s="30" t="s">
        <v>0</v>
      </c>
      <c r="S2" s="31"/>
      <c r="T2" s="31"/>
      <c r="U2" s="30" t="s">
        <v>1</v>
      </c>
      <c r="V2" s="30" t="s">
        <v>0</v>
      </c>
      <c r="W2" s="31"/>
      <c r="X2" s="31"/>
      <c r="Y2" s="30" t="s">
        <v>1</v>
      </c>
      <c r="Z2" s="30" t="s">
        <v>0</v>
      </c>
      <c r="AA2" s="31"/>
      <c r="AB2" s="31"/>
      <c r="AC2" s="30" t="s">
        <v>1</v>
      </c>
      <c r="AD2" s="30" t="s">
        <v>0</v>
      </c>
      <c r="AE2" s="31"/>
      <c r="AF2" s="31"/>
      <c r="AG2" s="30" t="s">
        <v>1</v>
      </c>
      <c r="AH2" s="30" t="s">
        <v>0</v>
      </c>
      <c r="AI2" s="31"/>
      <c r="AJ2" s="31"/>
      <c r="AK2" s="30" t="s">
        <v>1</v>
      </c>
      <c r="AL2" s="30" t="s">
        <v>0</v>
      </c>
      <c r="AM2" s="31"/>
      <c r="AN2" s="31"/>
    </row>
    <row r="3" spans="1:40" ht="20.25" customHeight="1" x14ac:dyDescent="0.15">
      <c r="A3" s="24">
        <v>0</v>
      </c>
      <c r="B3" s="2">
        <v>23</v>
      </c>
      <c r="C3" s="3">
        <f t="shared" ref="C3:C34" si="0">$A3/18.8119</f>
        <v>0</v>
      </c>
      <c r="D3" s="3">
        <f t="shared" ref="D3:D34" si="1">B3/104.3995</f>
        <v>0.22030756852283775</v>
      </c>
      <c r="E3" s="3">
        <v>0</v>
      </c>
      <c r="F3" s="3">
        <v>16</v>
      </c>
      <c r="G3" s="3">
        <f t="shared" ref="G3:G34" si="2">E3/24.0014</f>
        <v>0</v>
      </c>
      <c r="H3" s="3">
        <f t="shared" ref="H3:H34" si="3">F3/68.8101</f>
        <v>0.23252400447027397</v>
      </c>
      <c r="I3" s="3">
        <v>0</v>
      </c>
      <c r="J3" s="3">
        <v>48</v>
      </c>
      <c r="K3" s="3">
        <f t="shared" ref="K3:K34" si="4">I3/13.36</f>
        <v>0</v>
      </c>
      <c r="L3" s="3">
        <f t="shared" ref="L3:L34" si="5">J3/64.1219</f>
        <v>0.74857420007828845</v>
      </c>
      <c r="M3" s="3">
        <v>0</v>
      </c>
      <c r="N3" s="3">
        <v>46</v>
      </c>
      <c r="O3" s="3">
        <f t="shared" ref="O3:O34" si="6">M3/11.9537</f>
        <v>0</v>
      </c>
      <c r="P3" s="3">
        <f t="shared" ref="P3:P34" si="7">N3/78.7924</f>
        <v>0.58381265198166321</v>
      </c>
      <c r="Q3" s="3">
        <v>0</v>
      </c>
      <c r="R3" s="3">
        <v>37</v>
      </c>
      <c r="S3" s="3">
        <f t="shared" ref="S3:S34" si="8">Q3/13.7001</f>
        <v>0</v>
      </c>
      <c r="T3" s="3">
        <f t="shared" ref="T3:T34" si="9">R3/63.4</f>
        <v>0.58359621451104104</v>
      </c>
      <c r="U3" s="3">
        <v>0</v>
      </c>
      <c r="V3" s="3">
        <v>55</v>
      </c>
      <c r="W3" s="3">
        <f t="shared" ref="W3:W34" si="10">U3/17.4676</f>
        <v>0</v>
      </c>
      <c r="X3" s="3">
        <f t="shared" ref="X3:X34" si="11">V3/75.8824</f>
        <v>0.72480575205844833</v>
      </c>
      <c r="Y3" s="3">
        <v>0</v>
      </c>
      <c r="Z3" s="3">
        <v>31</v>
      </c>
      <c r="AA3" s="3">
        <f t="shared" ref="AA3:AA34" si="12">Y3/16.7826</f>
        <v>0</v>
      </c>
      <c r="AB3" s="3">
        <f t="shared" ref="AB3:AB34" si="13">Z3/58.9963</f>
        <v>0.52545668118170119</v>
      </c>
      <c r="AC3" s="3">
        <v>0</v>
      </c>
      <c r="AD3" s="3">
        <v>24</v>
      </c>
      <c r="AE3" s="3">
        <f t="shared" ref="AE3:AE34" si="14">AC3/15.9263</f>
        <v>0</v>
      </c>
      <c r="AF3" s="3">
        <f t="shared" ref="AF3:AF34" si="15">AD3/61.1294</f>
        <v>0.39260977532905611</v>
      </c>
      <c r="AG3" s="3">
        <v>0</v>
      </c>
      <c r="AH3" s="3">
        <v>48</v>
      </c>
      <c r="AI3" s="3">
        <f t="shared" ref="AI3:AI34" si="16">AG3/16.7001</f>
        <v>0</v>
      </c>
      <c r="AJ3" s="3">
        <f t="shared" ref="AJ3:AJ34" si="17">AH3/64</f>
        <v>0.75</v>
      </c>
      <c r="AK3" s="3">
        <v>0</v>
      </c>
      <c r="AL3" s="3">
        <v>42</v>
      </c>
      <c r="AM3" s="3">
        <f t="shared" ref="AM3:AM34" si="18">AK3/21.4464</f>
        <v>0</v>
      </c>
      <c r="AN3" s="3">
        <f t="shared" ref="AN3:AN34" si="19">AL3/60.5087</f>
        <v>0.69411506113996835</v>
      </c>
    </row>
    <row r="4" spans="1:40" ht="20" customHeight="1" x14ac:dyDescent="0.15">
      <c r="A4" s="25">
        <v>0.16220000000000001</v>
      </c>
      <c r="B4" s="4">
        <v>33.473799999999997</v>
      </c>
      <c r="C4" s="5">
        <f t="shared" si="0"/>
        <v>8.6222019041138857E-3</v>
      </c>
      <c r="D4" s="5">
        <f t="shared" si="1"/>
        <v>0.32063180379216372</v>
      </c>
      <c r="E4" s="5">
        <v>0.16220000000000001</v>
      </c>
      <c r="F4" s="5">
        <v>30.4739</v>
      </c>
      <c r="G4" s="5">
        <f t="shared" si="2"/>
        <v>6.7579391202179876E-3</v>
      </c>
      <c r="H4" s="5">
        <f t="shared" si="3"/>
        <v>0.4428695787391676</v>
      </c>
      <c r="I4" s="5">
        <v>0.17580000000000001</v>
      </c>
      <c r="J4" s="5">
        <v>42.116300000000003</v>
      </c>
      <c r="K4" s="5">
        <f t="shared" si="4"/>
        <v>1.315868263473054E-2</v>
      </c>
      <c r="L4" s="5">
        <f t="shared" si="5"/>
        <v>0.65681615797410875</v>
      </c>
      <c r="M4" s="5">
        <v>0.17580000000000001</v>
      </c>
      <c r="N4" s="5">
        <v>40.238799999999998</v>
      </c>
      <c r="O4" s="5">
        <f t="shared" si="6"/>
        <v>1.4706743518743152E-2</v>
      </c>
      <c r="P4" s="5">
        <f t="shared" si="7"/>
        <v>0.51069392479477715</v>
      </c>
      <c r="Q4" s="5">
        <v>0.17130000000000001</v>
      </c>
      <c r="R4" s="5">
        <v>39.5</v>
      </c>
      <c r="S4" s="5">
        <f t="shared" si="8"/>
        <v>1.2503558368187093E-2</v>
      </c>
      <c r="T4" s="5">
        <f t="shared" si="9"/>
        <v>0.62302839116719244</v>
      </c>
      <c r="U4" s="5">
        <v>0.17130000000000001</v>
      </c>
      <c r="V4" s="5">
        <v>51.725499999999997</v>
      </c>
      <c r="W4" s="5">
        <f t="shared" si="10"/>
        <v>9.8067278847695158E-3</v>
      </c>
      <c r="X4" s="5">
        <f t="shared" si="11"/>
        <v>0.68165345323816851</v>
      </c>
      <c r="Y4" s="5">
        <v>0.17130000000000001</v>
      </c>
      <c r="Z4" s="5">
        <v>38.290700000000001</v>
      </c>
      <c r="AA4" s="5">
        <f t="shared" si="12"/>
        <v>1.0207000107253943E-2</v>
      </c>
      <c r="AB4" s="5">
        <f t="shared" si="13"/>
        <v>0.64903561748787642</v>
      </c>
      <c r="AC4" s="5">
        <v>0.17130000000000001</v>
      </c>
      <c r="AD4" s="5">
        <v>21.800899999999999</v>
      </c>
      <c r="AE4" s="5">
        <f t="shared" si="14"/>
        <v>1.0755793875539203E-2</v>
      </c>
      <c r="AF4" s="5">
        <f t="shared" si="15"/>
        <v>0.35663526879046742</v>
      </c>
      <c r="AG4" s="5">
        <v>0.17580000000000001</v>
      </c>
      <c r="AH4" s="5">
        <v>48.3703</v>
      </c>
      <c r="AI4" s="5">
        <f t="shared" si="16"/>
        <v>1.0526883072556453E-2</v>
      </c>
      <c r="AJ4" s="5">
        <f t="shared" si="17"/>
        <v>0.7557859375</v>
      </c>
      <c r="AK4" s="5">
        <v>0.17580000000000001</v>
      </c>
      <c r="AL4" s="5">
        <v>43.494199999999999</v>
      </c>
      <c r="AM4" s="5">
        <f t="shared" si="18"/>
        <v>8.1971799462846918E-3</v>
      </c>
      <c r="AN4" s="5">
        <f t="shared" si="19"/>
        <v>0.71880903076747638</v>
      </c>
    </row>
    <row r="5" spans="1:40" ht="20" customHeight="1" x14ac:dyDescent="0.15">
      <c r="A5" s="25">
        <v>0.32429999999999998</v>
      </c>
      <c r="B5" s="4">
        <v>30.201000000000001</v>
      </c>
      <c r="C5" s="5">
        <f t="shared" si="0"/>
        <v>1.7239088024069867E-2</v>
      </c>
      <c r="D5" s="5">
        <f t="shared" si="1"/>
        <v>0.28928299465035751</v>
      </c>
      <c r="E5" s="5">
        <v>0.32429999999999998</v>
      </c>
      <c r="F5" s="5">
        <v>28.2075</v>
      </c>
      <c r="G5" s="5">
        <f t="shared" si="2"/>
        <v>1.3511711816810684E-2</v>
      </c>
      <c r="H5" s="5">
        <f t="shared" si="3"/>
        <v>0.40993255350595331</v>
      </c>
      <c r="I5" s="5">
        <v>0.35160000000000002</v>
      </c>
      <c r="J5" s="5">
        <v>35.972299999999997</v>
      </c>
      <c r="K5" s="5">
        <f t="shared" si="4"/>
        <v>2.6317365269461081E-2</v>
      </c>
      <c r="L5" s="5">
        <f t="shared" si="5"/>
        <v>0.56099866036408774</v>
      </c>
      <c r="M5" s="5">
        <v>0.35160000000000002</v>
      </c>
      <c r="N5" s="5">
        <v>43.629800000000003</v>
      </c>
      <c r="O5" s="5">
        <f t="shared" si="6"/>
        <v>2.9413487037486304E-2</v>
      </c>
      <c r="P5" s="5">
        <f t="shared" si="7"/>
        <v>0.55373107050933845</v>
      </c>
      <c r="Q5" s="5">
        <v>0.34250000000000003</v>
      </c>
      <c r="R5" s="5">
        <v>40</v>
      </c>
      <c r="S5" s="5">
        <f t="shared" si="8"/>
        <v>2.499981751958015E-2</v>
      </c>
      <c r="T5" s="5">
        <f t="shared" si="9"/>
        <v>0.63091482649842268</v>
      </c>
      <c r="U5" s="5">
        <v>0.34250000000000003</v>
      </c>
      <c r="V5" s="5">
        <v>45.431399999999996</v>
      </c>
      <c r="W5" s="5">
        <f t="shared" si="10"/>
        <v>1.960773088460922E-2</v>
      </c>
      <c r="X5" s="5">
        <f t="shared" si="11"/>
        <v>0.59870800080123976</v>
      </c>
      <c r="Y5" s="5">
        <v>0.34250000000000003</v>
      </c>
      <c r="Z5" s="5">
        <v>42.299900000000001</v>
      </c>
      <c r="AA5" s="5">
        <f t="shared" si="12"/>
        <v>2.0408041662197757E-2</v>
      </c>
      <c r="AB5" s="5">
        <f t="shared" si="13"/>
        <v>0.71699242155864018</v>
      </c>
      <c r="AC5" s="5">
        <v>0.34250000000000003</v>
      </c>
      <c r="AD5" s="5">
        <v>24.783899999999999</v>
      </c>
      <c r="AE5" s="5">
        <f t="shared" si="14"/>
        <v>2.1505308828792629E-2</v>
      </c>
      <c r="AF5" s="5">
        <f t="shared" si="15"/>
        <v>0.40543339211574136</v>
      </c>
      <c r="AG5" s="5">
        <v>0.35160000000000002</v>
      </c>
      <c r="AH5" s="5">
        <v>43.079099999999997</v>
      </c>
      <c r="AI5" s="5">
        <f t="shared" si="16"/>
        <v>2.1053766145112906E-2</v>
      </c>
      <c r="AJ5" s="5">
        <f t="shared" si="17"/>
        <v>0.67311093749999995</v>
      </c>
      <c r="AK5" s="5">
        <v>0.35160000000000002</v>
      </c>
      <c r="AL5" s="5">
        <v>47.279800000000002</v>
      </c>
      <c r="AM5" s="5">
        <f t="shared" si="18"/>
        <v>1.6394359892569384E-2</v>
      </c>
      <c r="AN5" s="5">
        <f t="shared" si="19"/>
        <v>0.78137193494489232</v>
      </c>
    </row>
    <row r="6" spans="1:40" ht="20" customHeight="1" x14ac:dyDescent="0.15">
      <c r="A6" s="25">
        <v>0.48649999999999999</v>
      </c>
      <c r="B6" s="4">
        <v>27.2455</v>
      </c>
      <c r="C6" s="5">
        <f t="shared" si="0"/>
        <v>2.5861289928183755E-2</v>
      </c>
      <c r="D6" s="5">
        <f t="shared" si="1"/>
        <v>0.26097347209517285</v>
      </c>
      <c r="E6" s="5">
        <v>0.48649999999999999</v>
      </c>
      <c r="F6" s="5">
        <v>30.9817</v>
      </c>
      <c r="G6" s="5">
        <f t="shared" si="2"/>
        <v>2.0269650937028674E-2</v>
      </c>
      <c r="H6" s="5">
        <f t="shared" si="3"/>
        <v>0.45024930933104296</v>
      </c>
      <c r="I6" s="5">
        <v>0.52739999999999998</v>
      </c>
      <c r="J6" s="5">
        <v>41.506900000000002</v>
      </c>
      <c r="K6" s="5">
        <f t="shared" si="4"/>
        <v>3.9476047904191618E-2</v>
      </c>
      <c r="L6" s="5">
        <f t="shared" si="5"/>
        <v>0.64731238469228147</v>
      </c>
      <c r="M6" s="5">
        <v>0.52739999999999998</v>
      </c>
      <c r="N6" s="5">
        <v>43.380600000000001</v>
      </c>
      <c r="O6" s="5">
        <f t="shared" si="6"/>
        <v>4.4120230556229455E-2</v>
      </c>
      <c r="P6" s="5">
        <f t="shared" si="7"/>
        <v>0.55056832892512475</v>
      </c>
      <c r="Q6" s="5">
        <v>0.51380000000000003</v>
      </c>
      <c r="R6" s="5">
        <v>39.200000000000003</v>
      </c>
      <c r="S6" s="5">
        <f t="shared" si="8"/>
        <v>3.750337588776724E-2</v>
      </c>
      <c r="T6" s="5">
        <f t="shared" si="9"/>
        <v>0.6182965299684543</v>
      </c>
      <c r="U6" s="5">
        <v>0.51380000000000003</v>
      </c>
      <c r="V6" s="5">
        <v>45.823500000000003</v>
      </c>
      <c r="W6" s="5">
        <f t="shared" si="10"/>
        <v>2.9414458769378735E-2</v>
      </c>
      <c r="X6" s="5">
        <f t="shared" si="11"/>
        <v>0.60387520689909646</v>
      </c>
      <c r="Y6" s="5">
        <v>0.51380000000000003</v>
      </c>
      <c r="Z6" s="5">
        <v>37.722999999999999</v>
      </c>
      <c r="AA6" s="5">
        <f t="shared" si="12"/>
        <v>3.0615041769451699E-2</v>
      </c>
      <c r="AB6" s="5">
        <f t="shared" si="13"/>
        <v>0.63941298013604242</v>
      </c>
      <c r="AC6" s="5">
        <v>0.51380000000000003</v>
      </c>
      <c r="AD6" s="5">
        <v>23.292400000000001</v>
      </c>
      <c r="AE6" s="5">
        <f t="shared" si="14"/>
        <v>3.2261102704331829E-2</v>
      </c>
      <c r="AF6" s="5">
        <f t="shared" si="15"/>
        <v>0.38103433045310442</v>
      </c>
      <c r="AG6" s="5">
        <v>0.52739999999999998</v>
      </c>
      <c r="AH6" s="5">
        <v>42.031599999999997</v>
      </c>
      <c r="AI6" s="5">
        <f t="shared" si="16"/>
        <v>3.1580649217669357E-2</v>
      </c>
      <c r="AJ6" s="5">
        <f t="shared" si="17"/>
        <v>0.65674374999999996</v>
      </c>
      <c r="AK6" s="5">
        <v>0.52739999999999998</v>
      </c>
      <c r="AL6" s="5">
        <v>42.305799999999998</v>
      </c>
      <c r="AM6" s="5">
        <f t="shared" si="18"/>
        <v>2.4591539838854072E-2</v>
      </c>
      <c r="AN6" s="5">
        <f t="shared" si="19"/>
        <v>0.69916887984703024</v>
      </c>
    </row>
    <row r="7" spans="1:40" ht="20" customHeight="1" x14ac:dyDescent="0.15">
      <c r="A7" s="25">
        <v>0.64870000000000005</v>
      </c>
      <c r="B7" s="4">
        <v>28.204499999999999</v>
      </c>
      <c r="C7" s="5">
        <f t="shared" si="0"/>
        <v>3.4483491832297639E-2</v>
      </c>
      <c r="D7" s="5">
        <f t="shared" si="1"/>
        <v>0.27015933984358159</v>
      </c>
      <c r="E7" s="5">
        <v>0.64870000000000005</v>
      </c>
      <c r="F7" s="5">
        <v>29.621600000000001</v>
      </c>
      <c r="G7" s="5">
        <f t="shared" si="2"/>
        <v>2.7027590057246663E-2</v>
      </c>
      <c r="H7" s="5">
        <f t="shared" si="3"/>
        <v>0.4304833156760417</v>
      </c>
      <c r="I7" s="5">
        <v>0.70320000000000005</v>
      </c>
      <c r="J7" s="5">
        <v>39.551200000000001</v>
      </c>
      <c r="K7" s="5">
        <f t="shared" si="4"/>
        <v>5.2634730538922161E-2</v>
      </c>
      <c r="L7" s="5">
        <f t="shared" si="5"/>
        <v>0.61681266462784168</v>
      </c>
      <c r="M7" s="5">
        <v>0.70320000000000005</v>
      </c>
      <c r="N7" s="5">
        <v>36.197200000000002</v>
      </c>
      <c r="O7" s="5">
        <f t="shared" si="6"/>
        <v>5.8826974074972609E-2</v>
      </c>
      <c r="P7" s="5">
        <f t="shared" si="7"/>
        <v>0.45939963752849261</v>
      </c>
      <c r="Q7" s="5">
        <v>0.68500000000000005</v>
      </c>
      <c r="R7" s="5">
        <v>38</v>
      </c>
      <c r="S7" s="5">
        <f t="shared" si="8"/>
        <v>4.9999635039160301E-2</v>
      </c>
      <c r="T7" s="5">
        <f t="shared" si="9"/>
        <v>0.59936908517350163</v>
      </c>
      <c r="U7" s="5">
        <v>0.68500000000000005</v>
      </c>
      <c r="V7" s="5">
        <v>47.686300000000003</v>
      </c>
      <c r="W7" s="5">
        <f t="shared" si="10"/>
        <v>3.9215461769218439E-2</v>
      </c>
      <c r="X7" s="5">
        <f t="shared" si="11"/>
        <v>0.6284237188069961</v>
      </c>
      <c r="Y7" s="5">
        <v>0.68500000000000005</v>
      </c>
      <c r="Z7" s="5">
        <v>35.992100000000001</v>
      </c>
      <c r="AA7" s="5">
        <f t="shared" si="12"/>
        <v>4.0816083324395513E-2</v>
      </c>
      <c r="AB7" s="5">
        <f t="shared" si="13"/>
        <v>0.61007385208902931</v>
      </c>
      <c r="AC7" s="5">
        <v>0.68500000000000005</v>
      </c>
      <c r="AD7" s="5">
        <v>21.242100000000001</v>
      </c>
      <c r="AE7" s="5">
        <f t="shared" si="14"/>
        <v>4.3010617657585258E-2</v>
      </c>
      <c r="AF7" s="5">
        <f t="shared" si="15"/>
        <v>0.34749400452155593</v>
      </c>
      <c r="AG7" s="5">
        <v>0.70320000000000005</v>
      </c>
      <c r="AH7" s="5">
        <v>51.407499999999999</v>
      </c>
      <c r="AI7" s="5">
        <f t="shared" si="16"/>
        <v>4.2107532290225812E-2</v>
      </c>
      <c r="AJ7" s="5">
        <f t="shared" si="17"/>
        <v>0.80324218749999998</v>
      </c>
      <c r="AK7" s="5">
        <v>0.70320000000000005</v>
      </c>
      <c r="AL7" s="5">
        <v>39.921799999999998</v>
      </c>
      <c r="AM7" s="5">
        <f t="shared" si="18"/>
        <v>3.2788719785138767E-2</v>
      </c>
      <c r="AN7" s="5">
        <f t="shared" si="19"/>
        <v>0.65976958685279963</v>
      </c>
    </row>
    <row r="8" spans="1:40" ht="20" customHeight="1" x14ac:dyDescent="0.15">
      <c r="A8" s="25">
        <v>0.81089999999999995</v>
      </c>
      <c r="B8" s="4">
        <v>36.133800000000001</v>
      </c>
      <c r="C8" s="5">
        <f t="shared" si="0"/>
        <v>4.3105693736411523E-2</v>
      </c>
      <c r="D8" s="5">
        <f t="shared" si="1"/>
        <v>0.34611085302132671</v>
      </c>
      <c r="E8" s="5">
        <v>0.81089999999999995</v>
      </c>
      <c r="F8" s="5">
        <v>40.8979</v>
      </c>
      <c r="G8" s="5">
        <f t="shared" si="2"/>
        <v>3.3785529177464649E-2</v>
      </c>
      <c r="H8" s="5">
        <f t="shared" si="3"/>
        <v>0.59435896765155105</v>
      </c>
      <c r="I8" s="5">
        <v>0.879</v>
      </c>
      <c r="J8" s="5">
        <v>37.612200000000001</v>
      </c>
      <c r="K8" s="5">
        <f t="shared" si="4"/>
        <v>6.5793413173652698E-2</v>
      </c>
      <c r="L8" s="5">
        <f t="shared" si="5"/>
        <v>0.5865733860038459</v>
      </c>
      <c r="M8" s="5">
        <v>0.879</v>
      </c>
      <c r="N8" s="5">
        <v>32.242199999999997</v>
      </c>
      <c r="O8" s="5">
        <f t="shared" si="6"/>
        <v>7.3533717593715756E-2</v>
      </c>
      <c r="P8" s="5">
        <f t="shared" si="7"/>
        <v>0.4092044410374604</v>
      </c>
      <c r="Q8" s="5">
        <v>0.85629999999999995</v>
      </c>
      <c r="R8" s="5">
        <v>37</v>
      </c>
      <c r="S8" s="5">
        <f t="shared" si="8"/>
        <v>6.250319340734739E-2</v>
      </c>
      <c r="T8" s="5">
        <f t="shared" si="9"/>
        <v>0.58359621451104104</v>
      </c>
      <c r="U8" s="5">
        <v>0.85629999999999995</v>
      </c>
      <c r="V8" s="5">
        <v>39.392200000000003</v>
      </c>
      <c r="W8" s="5">
        <f t="shared" si="10"/>
        <v>4.9022189653987948E-2</v>
      </c>
      <c r="X8" s="5">
        <f t="shared" si="11"/>
        <v>0.51912169356794202</v>
      </c>
      <c r="Y8" s="5">
        <v>0.85629999999999995</v>
      </c>
      <c r="Z8" s="5">
        <v>33.084499999999998</v>
      </c>
      <c r="AA8" s="5">
        <f t="shared" si="12"/>
        <v>5.1023083431649449E-2</v>
      </c>
      <c r="AB8" s="5">
        <f t="shared" si="13"/>
        <v>0.56078940543729017</v>
      </c>
      <c r="AC8" s="5">
        <v>0.85629999999999995</v>
      </c>
      <c r="AD8" s="5">
        <v>21.228200000000001</v>
      </c>
      <c r="AE8" s="5">
        <f t="shared" si="14"/>
        <v>5.3766411533124454E-2</v>
      </c>
      <c r="AF8" s="5">
        <f t="shared" si="15"/>
        <v>0.34726661802667785</v>
      </c>
      <c r="AG8" s="5">
        <v>0.879</v>
      </c>
      <c r="AH8" s="5">
        <v>42.501399999999997</v>
      </c>
      <c r="AI8" s="5">
        <f t="shared" si="16"/>
        <v>5.2634415362782259E-2</v>
      </c>
      <c r="AJ8" s="5">
        <f t="shared" si="17"/>
        <v>0.66408437499999995</v>
      </c>
      <c r="AK8" s="5">
        <v>0.879</v>
      </c>
      <c r="AL8" s="5">
        <v>40.026899999999998</v>
      </c>
      <c r="AM8" s="5">
        <f t="shared" si="18"/>
        <v>4.0985899731423456E-2</v>
      </c>
      <c r="AN8" s="5">
        <f t="shared" si="19"/>
        <v>0.66150652716055702</v>
      </c>
    </row>
    <row r="9" spans="1:40" ht="20" customHeight="1" x14ac:dyDescent="0.15">
      <c r="A9" s="25">
        <v>0.97299999999999998</v>
      </c>
      <c r="B9" s="4">
        <v>38.2117</v>
      </c>
      <c r="C9" s="5">
        <f t="shared" si="0"/>
        <v>5.1722579856367509E-2</v>
      </c>
      <c r="D9" s="5">
        <f t="shared" si="1"/>
        <v>0.36601420504887477</v>
      </c>
      <c r="E9" s="5">
        <v>0.97299999999999998</v>
      </c>
      <c r="F9" s="5">
        <v>35.818800000000003</v>
      </c>
      <c r="G9" s="5">
        <f t="shared" si="2"/>
        <v>4.0539301874057347E-2</v>
      </c>
      <c r="H9" s="5">
        <f t="shared" si="3"/>
        <v>0.52054567570749066</v>
      </c>
      <c r="I9" s="5">
        <v>1.0547</v>
      </c>
      <c r="J9" s="5">
        <v>37.495800000000003</v>
      </c>
      <c r="K9" s="5">
        <f t="shared" si="4"/>
        <v>7.8944610778443114E-2</v>
      </c>
      <c r="L9" s="5">
        <f t="shared" si="5"/>
        <v>0.58475809356865605</v>
      </c>
      <c r="M9" s="5">
        <v>1.0547</v>
      </c>
      <c r="N9" s="5">
        <v>32.318300000000001</v>
      </c>
      <c r="O9" s="5">
        <f t="shared" si="6"/>
        <v>8.8232095501811159E-2</v>
      </c>
      <c r="P9" s="5">
        <f t="shared" si="7"/>
        <v>0.4101702702291084</v>
      </c>
      <c r="Q9" s="5">
        <v>1.0275000000000001</v>
      </c>
      <c r="R9" s="5">
        <v>30.6</v>
      </c>
      <c r="S9" s="5">
        <f t="shared" si="8"/>
        <v>7.4999452558740451E-2</v>
      </c>
      <c r="T9" s="5">
        <f t="shared" si="9"/>
        <v>0.48264984227129343</v>
      </c>
      <c r="U9" s="5">
        <v>1.0275000000000001</v>
      </c>
      <c r="V9" s="5">
        <v>40.2941</v>
      </c>
      <c r="W9" s="5">
        <f t="shared" si="10"/>
        <v>5.8823192653827662E-2</v>
      </c>
      <c r="X9" s="5">
        <f t="shared" si="11"/>
        <v>0.53100719007306041</v>
      </c>
      <c r="Y9" s="5">
        <v>1.0275000000000001</v>
      </c>
      <c r="Z9" s="5">
        <v>37.733400000000003</v>
      </c>
      <c r="AA9" s="5">
        <f t="shared" si="12"/>
        <v>6.122412498659327E-2</v>
      </c>
      <c r="AB9" s="5">
        <f t="shared" si="13"/>
        <v>0.63958926237747116</v>
      </c>
      <c r="AC9" s="5">
        <v>1.0275000000000001</v>
      </c>
      <c r="AD9" s="5">
        <v>22.138400000000001</v>
      </c>
      <c r="AE9" s="5">
        <f t="shared" si="14"/>
        <v>6.4515926486377884E-2</v>
      </c>
      <c r="AF9" s="5">
        <f t="shared" si="15"/>
        <v>0.36215634375603234</v>
      </c>
      <c r="AG9" s="5">
        <v>1.0547</v>
      </c>
      <c r="AH9" s="5">
        <v>51.042999999999999</v>
      </c>
      <c r="AI9" s="5">
        <f t="shared" si="16"/>
        <v>6.3155310447242832E-2</v>
      </c>
      <c r="AJ9" s="5">
        <f t="shared" si="17"/>
        <v>0.79754687499999999</v>
      </c>
      <c r="AK9" s="5">
        <v>1.0547</v>
      </c>
      <c r="AL9" s="5">
        <v>38.278700000000001</v>
      </c>
      <c r="AM9" s="5">
        <f t="shared" si="18"/>
        <v>4.9178416890480449E-2</v>
      </c>
      <c r="AN9" s="5">
        <f t="shared" si="19"/>
        <v>0.63261481406805964</v>
      </c>
    </row>
    <row r="10" spans="1:40" ht="20" customHeight="1" x14ac:dyDescent="0.15">
      <c r="A10" s="25">
        <v>1.1352</v>
      </c>
      <c r="B10" s="4">
        <v>43.429299999999998</v>
      </c>
      <c r="C10" s="5">
        <f t="shared" si="0"/>
        <v>6.0344781760481393E-2</v>
      </c>
      <c r="D10" s="5">
        <f t="shared" si="1"/>
        <v>0.41599145589777725</v>
      </c>
      <c r="E10" s="5">
        <v>1.1352</v>
      </c>
      <c r="F10" s="5">
        <v>37.206400000000002</v>
      </c>
      <c r="G10" s="5">
        <f t="shared" si="2"/>
        <v>4.7297240994275333E-2</v>
      </c>
      <c r="H10" s="5">
        <f t="shared" si="3"/>
        <v>0.54071131999517508</v>
      </c>
      <c r="I10" s="5">
        <v>1.2304999999999999</v>
      </c>
      <c r="J10" s="5">
        <v>35.601100000000002</v>
      </c>
      <c r="K10" s="5">
        <f t="shared" si="4"/>
        <v>9.2103293413173651E-2</v>
      </c>
      <c r="L10" s="5">
        <f t="shared" si="5"/>
        <v>0.55520968655014913</v>
      </c>
      <c r="M10" s="5">
        <v>1.2304999999999999</v>
      </c>
      <c r="N10" s="5">
        <v>38.626300000000001</v>
      </c>
      <c r="O10" s="5">
        <f t="shared" si="6"/>
        <v>0.1029388390205543</v>
      </c>
      <c r="P10" s="5">
        <f t="shared" si="7"/>
        <v>0.49022875302694169</v>
      </c>
      <c r="Q10" s="5">
        <v>1.1988000000000001</v>
      </c>
      <c r="R10" s="5">
        <v>33.799999999999997</v>
      </c>
      <c r="S10" s="5">
        <f t="shared" si="8"/>
        <v>8.7503010926927541E-2</v>
      </c>
      <c r="T10" s="5">
        <f t="shared" si="9"/>
        <v>0.53312302839116721</v>
      </c>
      <c r="U10" s="5">
        <v>1.1988000000000001</v>
      </c>
      <c r="V10" s="5">
        <v>42.137300000000003</v>
      </c>
      <c r="W10" s="5">
        <f t="shared" si="10"/>
        <v>6.8629920538597178E-2</v>
      </c>
      <c r="X10" s="5">
        <f t="shared" si="11"/>
        <v>0.55529740756749923</v>
      </c>
      <c r="Y10" s="5">
        <v>1.1988000000000001</v>
      </c>
      <c r="Z10" s="5">
        <v>35.898000000000003</v>
      </c>
      <c r="AA10" s="5">
        <f t="shared" si="12"/>
        <v>7.1431125093847206E-2</v>
      </c>
      <c r="AB10" s="5">
        <f t="shared" si="13"/>
        <v>0.60847883680841008</v>
      </c>
      <c r="AC10" s="5">
        <v>1.1988000000000001</v>
      </c>
      <c r="AD10" s="5">
        <v>25.712800000000001</v>
      </c>
      <c r="AE10" s="5">
        <f t="shared" si="14"/>
        <v>7.5271720361917094E-2</v>
      </c>
      <c r="AF10" s="5">
        <f t="shared" si="15"/>
        <v>0.42062902629503973</v>
      </c>
      <c r="AG10" s="5">
        <v>1.2304999999999999</v>
      </c>
      <c r="AH10" s="5">
        <v>45.273800000000001</v>
      </c>
      <c r="AI10" s="5">
        <f t="shared" si="16"/>
        <v>7.368219351979928E-2</v>
      </c>
      <c r="AJ10" s="5">
        <f t="shared" si="17"/>
        <v>0.70740312500000002</v>
      </c>
      <c r="AK10" s="5">
        <v>1.2304999999999999</v>
      </c>
      <c r="AL10" s="5">
        <v>38.479199999999999</v>
      </c>
      <c r="AM10" s="5">
        <f t="shared" si="18"/>
        <v>5.7375596836765137E-2</v>
      </c>
      <c r="AN10" s="5">
        <f t="shared" si="19"/>
        <v>0.63592838715754929</v>
      </c>
    </row>
    <row r="11" spans="1:40" ht="20" customHeight="1" x14ac:dyDescent="0.15">
      <c r="A11" s="25">
        <v>1.2974000000000001</v>
      </c>
      <c r="B11" s="4">
        <v>47.290100000000002</v>
      </c>
      <c r="C11" s="5">
        <f t="shared" si="0"/>
        <v>6.8966983664595277E-2</v>
      </c>
      <c r="D11" s="5">
        <f t="shared" si="1"/>
        <v>0.45297247592181955</v>
      </c>
      <c r="E11" s="5">
        <v>1.2974000000000001</v>
      </c>
      <c r="F11" s="5">
        <v>31.264399999999998</v>
      </c>
      <c r="G11" s="5">
        <f t="shared" si="2"/>
        <v>5.4055180114493326E-2</v>
      </c>
      <c r="H11" s="5">
        <f t="shared" si="3"/>
        <v>0.45435771783502704</v>
      </c>
      <c r="I11" s="5">
        <v>1.4063000000000001</v>
      </c>
      <c r="J11" s="5">
        <v>41.277000000000001</v>
      </c>
      <c r="K11" s="5">
        <f t="shared" si="4"/>
        <v>0.1052619760479042</v>
      </c>
      <c r="L11" s="5">
        <f t="shared" si="5"/>
        <v>0.64372702617982314</v>
      </c>
      <c r="M11" s="5">
        <v>1.4063000000000001</v>
      </c>
      <c r="N11" s="5">
        <v>35.114199999999997</v>
      </c>
      <c r="O11" s="5">
        <f t="shared" si="6"/>
        <v>0.11764558253929747</v>
      </c>
      <c r="P11" s="5">
        <f t="shared" si="7"/>
        <v>0.44565465704814167</v>
      </c>
      <c r="Q11" s="5">
        <v>1.37</v>
      </c>
      <c r="R11" s="5">
        <v>38</v>
      </c>
      <c r="S11" s="5">
        <f t="shared" si="8"/>
        <v>9.9999270078320601E-2</v>
      </c>
      <c r="T11" s="5">
        <f t="shared" si="9"/>
        <v>0.59936908517350163</v>
      </c>
      <c r="U11" s="5">
        <v>1.37</v>
      </c>
      <c r="V11" s="5">
        <v>48</v>
      </c>
      <c r="W11" s="5">
        <f t="shared" si="10"/>
        <v>7.8430923538436878E-2</v>
      </c>
      <c r="X11" s="5">
        <f t="shared" si="11"/>
        <v>0.63255774725100944</v>
      </c>
      <c r="Y11" s="5">
        <v>1.37</v>
      </c>
      <c r="Z11" s="5">
        <v>36.1541</v>
      </c>
      <c r="AA11" s="5">
        <f t="shared" si="12"/>
        <v>8.1632166648791027E-2</v>
      </c>
      <c r="AB11" s="5">
        <f t="shared" si="13"/>
        <v>0.61281978700359174</v>
      </c>
      <c r="AC11" s="5">
        <v>1.37</v>
      </c>
      <c r="AD11" s="5">
        <v>21.551200000000001</v>
      </c>
      <c r="AE11" s="5">
        <f t="shared" si="14"/>
        <v>8.6021235315170516E-2</v>
      </c>
      <c r="AF11" s="5">
        <f t="shared" si="15"/>
        <v>0.35255049125298143</v>
      </c>
      <c r="AG11" s="5">
        <v>1.4063000000000001</v>
      </c>
      <c r="AH11" s="5">
        <v>38.223700000000001</v>
      </c>
      <c r="AI11" s="5">
        <f t="shared" si="16"/>
        <v>8.4209076592355742E-2</v>
      </c>
      <c r="AJ11" s="5">
        <f t="shared" si="17"/>
        <v>0.59724531250000001</v>
      </c>
      <c r="AK11" s="5">
        <v>1.4063000000000001</v>
      </c>
      <c r="AL11" s="5">
        <v>40.513599999999997</v>
      </c>
      <c r="AM11" s="5">
        <f t="shared" si="18"/>
        <v>6.5572776783049833E-2</v>
      </c>
      <c r="AN11" s="5">
        <f t="shared" si="19"/>
        <v>0.66954999859524333</v>
      </c>
    </row>
    <row r="12" spans="1:40" ht="20" customHeight="1" x14ac:dyDescent="0.15">
      <c r="A12" s="25">
        <v>1.4595</v>
      </c>
      <c r="B12" s="4">
        <v>47.619500000000002</v>
      </c>
      <c r="C12" s="5">
        <f t="shared" si="0"/>
        <v>7.7583869784551257E-2</v>
      </c>
      <c r="D12" s="5">
        <f t="shared" si="1"/>
        <v>0.456127663446664</v>
      </c>
      <c r="E12" s="5">
        <v>1.4595</v>
      </c>
      <c r="F12" s="5">
        <v>26.3384</v>
      </c>
      <c r="G12" s="5">
        <f t="shared" si="2"/>
        <v>6.0808952811086017E-2</v>
      </c>
      <c r="H12" s="5">
        <f t="shared" si="3"/>
        <v>0.38276938995874149</v>
      </c>
      <c r="I12" s="5">
        <v>1.5821000000000001</v>
      </c>
      <c r="J12" s="5">
        <v>47.742400000000004</v>
      </c>
      <c r="K12" s="5">
        <f t="shared" si="4"/>
        <v>0.11842065868263474</v>
      </c>
      <c r="L12" s="5">
        <f t="shared" si="5"/>
        <v>0.74455685187120169</v>
      </c>
      <c r="M12" s="5">
        <v>1.5821000000000001</v>
      </c>
      <c r="N12" s="5">
        <v>44.107300000000002</v>
      </c>
      <c r="O12" s="5">
        <f t="shared" si="6"/>
        <v>0.13235232605804062</v>
      </c>
      <c r="P12" s="5">
        <f t="shared" si="7"/>
        <v>0.55979129966849595</v>
      </c>
      <c r="Q12" s="5">
        <v>1.5412999999999999</v>
      </c>
      <c r="R12" s="5">
        <v>27.9</v>
      </c>
      <c r="S12" s="5">
        <f t="shared" si="8"/>
        <v>0.11250282844650768</v>
      </c>
      <c r="T12" s="5">
        <f t="shared" si="9"/>
        <v>0.44006309148264983</v>
      </c>
      <c r="U12" s="5">
        <v>1.5412999999999999</v>
      </c>
      <c r="V12" s="5">
        <v>48.7059</v>
      </c>
      <c r="W12" s="5">
        <f t="shared" si="10"/>
        <v>8.8237651423206387E-2</v>
      </c>
      <c r="X12" s="5">
        <f t="shared" si="11"/>
        <v>0.64186029962151958</v>
      </c>
      <c r="Y12" s="5">
        <v>1.5412999999999999</v>
      </c>
      <c r="Z12" s="5">
        <v>39.824199999999998</v>
      </c>
      <c r="AA12" s="5">
        <f t="shared" si="12"/>
        <v>9.1839166756044949E-2</v>
      </c>
      <c r="AB12" s="5">
        <f t="shared" si="13"/>
        <v>0.67502877299084851</v>
      </c>
      <c r="AC12" s="5">
        <v>1.5412999999999999</v>
      </c>
      <c r="AD12" s="5">
        <v>24.403700000000001</v>
      </c>
      <c r="AE12" s="5">
        <f t="shared" si="14"/>
        <v>9.6777029190709699E-2</v>
      </c>
      <c r="AF12" s="5">
        <f t="shared" si="15"/>
        <v>0.39921379892490361</v>
      </c>
      <c r="AG12" s="5">
        <v>1.5821000000000001</v>
      </c>
      <c r="AH12" s="5">
        <v>39.896599999999999</v>
      </c>
      <c r="AI12" s="5">
        <f t="shared" si="16"/>
        <v>9.4735959664912189E-2</v>
      </c>
      <c r="AJ12" s="5">
        <f t="shared" si="17"/>
        <v>0.62338437499999999</v>
      </c>
      <c r="AK12" s="5">
        <v>1.5821000000000001</v>
      </c>
      <c r="AL12" s="5">
        <v>43.604100000000003</v>
      </c>
      <c r="AM12" s="5">
        <f t="shared" si="18"/>
        <v>7.3769956729334535E-2</v>
      </c>
      <c r="AN12" s="5">
        <f t="shared" si="19"/>
        <v>0.72062529851079271</v>
      </c>
    </row>
    <row r="13" spans="1:40" ht="20" customHeight="1" x14ac:dyDescent="0.15">
      <c r="A13" s="25">
        <v>1.6216999999999999</v>
      </c>
      <c r="B13" s="4">
        <v>51.423299999999998</v>
      </c>
      <c r="C13" s="5">
        <f t="shared" si="0"/>
        <v>8.6206071688665148E-2</v>
      </c>
      <c r="D13" s="5">
        <f t="shared" si="1"/>
        <v>0.49256270384436701</v>
      </c>
      <c r="E13" s="5">
        <v>1.6216999999999999</v>
      </c>
      <c r="F13" s="5">
        <v>27.042400000000001</v>
      </c>
      <c r="G13" s="5">
        <f t="shared" si="2"/>
        <v>6.7566891931303996E-2</v>
      </c>
      <c r="H13" s="5">
        <f t="shared" si="3"/>
        <v>0.39300044615543356</v>
      </c>
      <c r="I13" s="5">
        <v>1.7579</v>
      </c>
      <c r="J13" s="5">
        <v>47.052599999999998</v>
      </c>
      <c r="K13" s="5">
        <f t="shared" si="4"/>
        <v>0.13157934131736529</v>
      </c>
      <c r="L13" s="5">
        <f t="shared" si="5"/>
        <v>0.7337992168042432</v>
      </c>
      <c r="M13" s="5">
        <v>1.7579</v>
      </c>
      <c r="N13" s="5">
        <v>44.491300000000003</v>
      </c>
      <c r="O13" s="5">
        <f t="shared" si="6"/>
        <v>0.14705906957678377</v>
      </c>
      <c r="P13" s="5">
        <f t="shared" si="7"/>
        <v>0.56466486615460376</v>
      </c>
      <c r="Q13" s="5">
        <v>1.7124999999999999</v>
      </c>
      <c r="R13" s="5">
        <v>40</v>
      </c>
      <c r="S13" s="5">
        <f t="shared" si="8"/>
        <v>0.12499908759790074</v>
      </c>
      <c r="T13" s="5">
        <f t="shared" si="9"/>
        <v>0.63091482649842268</v>
      </c>
      <c r="U13" s="5">
        <v>1.7124999999999999</v>
      </c>
      <c r="V13" s="5">
        <v>43.431399999999996</v>
      </c>
      <c r="W13" s="5">
        <f t="shared" si="10"/>
        <v>9.8038654423046087E-2</v>
      </c>
      <c r="X13" s="5">
        <f t="shared" si="11"/>
        <v>0.57235142799911431</v>
      </c>
      <c r="Y13" s="5">
        <v>1.7124999999999999</v>
      </c>
      <c r="Z13" s="5">
        <v>37.0137</v>
      </c>
      <c r="AA13" s="5">
        <f t="shared" si="12"/>
        <v>0.10204020831098877</v>
      </c>
      <c r="AB13" s="5">
        <f t="shared" si="13"/>
        <v>0.62739019226629467</v>
      </c>
      <c r="AC13" s="5">
        <v>1.7124999999999999</v>
      </c>
      <c r="AD13" s="5">
        <v>24.889399999999998</v>
      </c>
      <c r="AE13" s="5">
        <f t="shared" si="14"/>
        <v>0.10752654414396313</v>
      </c>
      <c r="AF13" s="5">
        <f t="shared" si="15"/>
        <v>0.40715923925312536</v>
      </c>
      <c r="AG13" s="5">
        <v>1.7579</v>
      </c>
      <c r="AH13" s="5">
        <v>39.066499999999998</v>
      </c>
      <c r="AI13" s="5">
        <f t="shared" si="16"/>
        <v>0.10526284273746865</v>
      </c>
      <c r="AJ13" s="5">
        <f t="shared" si="17"/>
        <v>0.61041406249999997</v>
      </c>
      <c r="AK13" s="5">
        <v>1.7579</v>
      </c>
      <c r="AL13" s="5">
        <v>38.577800000000003</v>
      </c>
      <c r="AM13" s="5">
        <f t="shared" si="18"/>
        <v>8.1967136675619223E-2</v>
      </c>
      <c r="AN13" s="5">
        <f t="shared" si="19"/>
        <v>0.6375579048963208</v>
      </c>
    </row>
    <row r="14" spans="1:40" ht="20" customHeight="1" x14ac:dyDescent="0.15">
      <c r="A14" s="25">
        <v>1.7839</v>
      </c>
      <c r="B14" s="4">
        <v>49.845999999999997</v>
      </c>
      <c r="C14" s="5">
        <f t="shared" si="0"/>
        <v>9.4828273592779039E-2</v>
      </c>
      <c r="D14" s="5">
        <f t="shared" si="1"/>
        <v>0.47745439393866823</v>
      </c>
      <c r="E14" s="5">
        <v>1.7839</v>
      </c>
      <c r="F14" s="5">
        <v>28.108499999999999</v>
      </c>
      <c r="G14" s="5">
        <f t="shared" si="2"/>
        <v>7.4324831051521989E-2</v>
      </c>
      <c r="H14" s="5">
        <f t="shared" si="3"/>
        <v>0.40849381122829348</v>
      </c>
      <c r="I14" s="5">
        <v>1.9337</v>
      </c>
      <c r="J14" s="5">
        <v>41.107999999999997</v>
      </c>
      <c r="K14" s="5">
        <f t="shared" si="4"/>
        <v>0.14473802395209581</v>
      </c>
      <c r="L14" s="5">
        <f t="shared" si="5"/>
        <v>0.64109142118371409</v>
      </c>
      <c r="M14" s="5">
        <v>1.9337</v>
      </c>
      <c r="N14" s="5">
        <v>41.467100000000002</v>
      </c>
      <c r="O14" s="5">
        <f t="shared" si="6"/>
        <v>0.1617658130955269</v>
      </c>
      <c r="P14" s="5">
        <f t="shared" si="7"/>
        <v>0.52628299176062665</v>
      </c>
      <c r="Q14" s="5">
        <v>1.8837999999999999</v>
      </c>
      <c r="R14" s="5">
        <v>29.5</v>
      </c>
      <c r="S14" s="5">
        <f t="shared" si="8"/>
        <v>0.13750264596608783</v>
      </c>
      <c r="T14" s="5">
        <f t="shared" si="9"/>
        <v>0.46529968454258674</v>
      </c>
      <c r="U14" s="5">
        <v>1.8837999999999999</v>
      </c>
      <c r="V14" s="5">
        <v>38.921599999999998</v>
      </c>
      <c r="W14" s="5">
        <f t="shared" si="10"/>
        <v>0.1078453823078156</v>
      </c>
      <c r="X14" s="5">
        <f t="shared" si="11"/>
        <v>0.51291999198760185</v>
      </c>
      <c r="Y14" s="5">
        <v>1.8837999999999999</v>
      </c>
      <c r="Z14" s="5">
        <v>35.773400000000002</v>
      </c>
      <c r="AA14" s="5">
        <f t="shared" si="12"/>
        <v>0.11224720841824271</v>
      </c>
      <c r="AB14" s="5">
        <f t="shared" si="13"/>
        <v>0.60636683995437013</v>
      </c>
      <c r="AC14" s="5">
        <v>1.8837999999999999</v>
      </c>
      <c r="AD14" s="5">
        <v>18.9983</v>
      </c>
      <c r="AE14" s="5">
        <f t="shared" si="14"/>
        <v>0.11828233801950233</v>
      </c>
      <c r="AF14" s="5">
        <f t="shared" si="15"/>
        <v>0.31078826227641693</v>
      </c>
      <c r="AG14" s="5">
        <v>1.9337</v>
      </c>
      <c r="AH14" s="5">
        <v>39.306899999999999</v>
      </c>
      <c r="AI14" s="5">
        <f t="shared" si="16"/>
        <v>0.1157897258100251</v>
      </c>
      <c r="AJ14" s="5">
        <f t="shared" si="17"/>
        <v>0.61417031249999998</v>
      </c>
      <c r="AK14" s="5">
        <v>1.9337</v>
      </c>
      <c r="AL14" s="5">
        <v>33.333500000000001</v>
      </c>
      <c r="AM14" s="5">
        <f t="shared" si="18"/>
        <v>9.0164316621903912E-2</v>
      </c>
      <c r="AN14" s="5">
        <f t="shared" si="19"/>
        <v>0.55088772358355087</v>
      </c>
    </row>
    <row r="15" spans="1:40" ht="20" customHeight="1" x14ac:dyDescent="0.15">
      <c r="A15" s="25">
        <v>1.9460999999999999</v>
      </c>
      <c r="B15" s="4">
        <v>54.388800000000003</v>
      </c>
      <c r="C15" s="5">
        <f t="shared" si="0"/>
        <v>0.10345047549689292</v>
      </c>
      <c r="D15" s="5">
        <f t="shared" si="1"/>
        <v>0.52096801229890954</v>
      </c>
      <c r="E15" s="5">
        <v>1.9460999999999999</v>
      </c>
      <c r="F15" s="5">
        <v>30.359400000000001</v>
      </c>
      <c r="G15" s="5">
        <f t="shared" si="2"/>
        <v>8.1082770171739982E-2</v>
      </c>
      <c r="H15" s="5">
        <f t="shared" si="3"/>
        <v>0.4412055788321772</v>
      </c>
      <c r="I15" s="5">
        <v>2.1095000000000002</v>
      </c>
      <c r="J15" s="5">
        <v>41.141300000000001</v>
      </c>
      <c r="K15" s="5">
        <f t="shared" si="4"/>
        <v>0.15789670658682636</v>
      </c>
      <c r="L15" s="5">
        <f t="shared" si="5"/>
        <v>0.64161074453501854</v>
      </c>
      <c r="M15" s="5">
        <v>2.1095000000000002</v>
      </c>
      <c r="N15" s="5">
        <v>39.082999999999998</v>
      </c>
      <c r="O15" s="5">
        <f t="shared" si="6"/>
        <v>0.17647255661427008</v>
      </c>
      <c r="P15" s="5">
        <f t="shared" si="7"/>
        <v>0.49602499733476829</v>
      </c>
      <c r="Q15" s="5">
        <v>2.0550000000000002</v>
      </c>
      <c r="R15" s="5">
        <v>35.799999999999997</v>
      </c>
      <c r="S15" s="5">
        <f t="shared" si="8"/>
        <v>0.1499989051174809</v>
      </c>
      <c r="T15" s="5">
        <f t="shared" si="9"/>
        <v>0.56466876971608826</v>
      </c>
      <c r="U15" s="5">
        <v>2.0550000000000002</v>
      </c>
      <c r="V15" s="5">
        <v>35.529400000000003</v>
      </c>
      <c r="W15" s="5">
        <f t="shared" si="10"/>
        <v>0.11764638530765532</v>
      </c>
      <c r="X15" s="5">
        <f t="shared" si="11"/>
        <v>0.46821660885791699</v>
      </c>
      <c r="Y15" s="5">
        <v>2.0550000000000002</v>
      </c>
      <c r="Z15" s="5">
        <v>31.717199999999998</v>
      </c>
      <c r="AA15" s="5">
        <f t="shared" si="12"/>
        <v>0.12244824997318654</v>
      </c>
      <c r="AB15" s="5">
        <f t="shared" si="13"/>
        <v>0.53761337575407275</v>
      </c>
      <c r="AC15" s="5">
        <v>2.0550000000000002</v>
      </c>
      <c r="AD15" s="5">
        <v>24.523399999999999</v>
      </c>
      <c r="AE15" s="5">
        <f t="shared" si="14"/>
        <v>0.12903185297275577</v>
      </c>
      <c r="AF15" s="5">
        <f t="shared" si="15"/>
        <v>0.40117194017935726</v>
      </c>
      <c r="AG15" s="5">
        <v>2.1095000000000002</v>
      </c>
      <c r="AH15" s="5">
        <v>45.873800000000003</v>
      </c>
      <c r="AI15" s="5">
        <f t="shared" si="16"/>
        <v>0.12631660888258156</v>
      </c>
      <c r="AJ15" s="5">
        <f t="shared" si="17"/>
        <v>0.71677812500000004</v>
      </c>
      <c r="AK15" s="5">
        <v>2.1095000000000002</v>
      </c>
      <c r="AL15" s="5">
        <v>32.558700000000002</v>
      </c>
      <c r="AM15" s="5">
        <f t="shared" si="18"/>
        <v>9.83614965681886E-2</v>
      </c>
      <c r="AN15" s="5">
        <f t="shared" si="19"/>
        <v>0.53808295336042589</v>
      </c>
    </row>
    <row r="16" spans="1:40" ht="20" customHeight="1" x14ac:dyDescent="0.15">
      <c r="A16" s="25">
        <v>2.1082000000000001</v>
      </c>
      <c r="B16" s="4">
        <v>44.375100000000003</v>
      </c>
      <c r="C16" s="5">
        <f t="shared" si="0"/>
        <v>0.11206736161684891</v>
      </c>
      <c r="D16" s="5">
        <f t="shared" si="1"/>
        <v>0.42505088625903381</v>
      </c>
      <c r="E16" s="5">
        <v>2.1082000000000001</v>
      </c>
      <c r="F16" s="5">
        <v>32.962699999999998</v>
      </c>
      <c r="G16" s="5">
        <f t="shared" si="2"/>
        <v>8.7836542868332687E-2</v>
      </c>
      <c r="H16" s="5">
        <f t="shared" si="3"/>
        <v>0.47903868763451868</v>
      </c>
      <c r="I16" s="5">
        <v>2.2852999999999999</v>
      </c>
      <c r="J16" s="5">
        <v>44.581699999999998</v>
      </c>
      <c r="K16" s="5">
        <f t="shared" si="4"/>
        <v>0.17105538922155689</v>
      </c>
      <c r="L16" s="5">
        <f t="shared" si="5"/>
        <v>0.69526480032562976</v>
      </c>
      <c r="M16" s="5">
        <v>2.2852999999999999</v>
      </c>
      <c r="N16" s="5">
        <v>46.660899999999998</v>
      </c>
      <c r="O16" s="5">
        <f t="shared" si="6"/>
        <v>0.19117930013301321</v>
      </c>
      <c r="P16" s="5">
        <f t="shared" si="7"/>
        <v>0.59220051680111274</v>
      </c>
      <c r="Q16" s="5">
        <v>2.2263000000000002</v>
      </c>
      <c r="R16" s="5">
        <v>32.6</v>
      </c>
      <c r="S16" s="5">
        <f t="shared" si="8"/>
        <v>0.16250246348566799</v>
      </c>
      <c r="T16" s="5">
        <f t="shared" si="9"/>
        <v>0.51419558359621453</v>
      </c>
      <c r="U16" s="5">
        <v>2.2263000000000002</v>
      </c>
      <c r="V16" s="5">
        <v>40.980400000000003</v>
      </c>
      <c r="W16" s="5">
        <f t="shared" si="10"/>
        <v>0.12745311319242483</v>
      </c>
      <c r="X16" s="5">
        <f t="shared" si="11"/>
        <v>0.54005144803010974</v>
      </c>
      <c r="Y16" s="5">
        <v>2.2263000000000002</v>
      </c>
      <c r="Z16" s="5">
        <v>36.122900000000001</v>
      </c>
      <c r="AA16" s="5">
        <f t="shared" si="12"/>
        <v>0.13265525008044049</v>
      </c>
      <c r="AB16" s="5">
        <f t="shared" si="13"/>
        <v>0.61229094027930564</v>
      </c>
      <c r="AC16" s="5">
        <v>2.2263000000000002</v>
      </c>
      <c r="AD16" s="5">
        <v>22.542100000000001</v>
      </c>
      <c r="AE16" s="5">
        <f t="shared" si="14"/>
        <v>0.13978764684829498</v>
      </c>
      <c r="AF16" s="5">
        <f t="shared" si="15"/>
        <v>0.36876036735187984</v>
      </c>
      <c r="AG16" s="5">
        <v>2.2852999999999999</v>
      </c>
      <c r="AH16" s="5">
        <v>46.000599999999999</v>
      </c>
      <c r="AI16" s="5">
        <f t="shared" si="16"/>
        <v>0.13684349195513801</v>
      </c>
      <c r="AJ16" s="5">
        <f t="shared" si="17"/>
        <v>0.71875937499999998</v>
      </c>
      <c r="AK16" s="5">
        <v>2.2852999999999999</v>
      </c>
      <c r="AL16" s="5">
        <v>30.063400000000001</v>
      </c>
      <c r="AM16" s="5">
        <f t="shared" si="18"/>
        <v>0.10655867651447329</v>
      </c>
      <c r="AN16" s="5">
        <f t="shared" si="19"/>
        <v>0.49684425545417438</v>
      </c>
    </row>
    <row r="17" spans="1:40" ht="20" customHeight="1" x14ac:dyDescent="0.15">
      <c r="A17" s="25">
        <v>2.2704</v>
      </c>
      <c r="B17" s="4">
        <v>40.005899999999997</v>
      </c>
      <c r="C17" s="5">
        <f t="shared" si="0"/>
        <v>0.12068956352096279</v>
      </c>
      <c r="D17" s="5">
        <f t="shared" si="1"/>
        <v>0.3832001111116432</v>
      </c>
      <c r="E17" s="5">
        <v>2.2704</v>
      </c>
      <c r="F17" s="5">
        <v>34.358699999999999</v>
      </c>
      <c r="G17" s="5">
        <f t="shared" si="2"/>
        <v>9.4594481988550666E-2</v>
      </c>
      <c r="H17" s="5">
        <f t="shared" si="3"/>
        <v>0.49932640702455011</v>
      </c>
      <c r="I17" s="5">
        <v>2.4611000000000001</v>
      </c>
      <c r="J17" s="5">
        <v>40.856000000000002</v>
      </c>
      <c r="K17" s="5">
        <f t="shared" si="4"/>
        <v>0.18421407185628744</v>
      </c>
      <c r="L17" s="5">
        <f t="shared" si="5"/>
        <v>0.63716140663330323</v>
      </c>
      <c r="M17" s="5">
        <v>2.4611000000000001</v>
      </c>
      <c r="N17" s="5">
        <v>46.418700000000001</v>
      </c>
      <c r="O17" s="5">
        <f t="shared" si="6"/>
        <v>0.20588604365175636</v>
      </c>
      <c r="P17" s="5">
        <f t="shared" si="7"/>
        <v>0.58912661627263541</v>
      </c>
      <c r="Q17" s="5">
        <v>2.3975</v>
      </c>
      <c r="R17" s="5">
        <v>34</v>
      </c>
      <c r="S17" s="5">
        <f t="shared" si="8"/>
        <v>0.17499872263706104</v>
      </c>
      <c r="T17" s="5">
        <f t="shared" si="9"/>
        <v>0.5362776025236593</v>
      </c>
      <c r="U17" s="5">
        <v>2.3975</v>
      </c>
      <c r="V17" s="5">
        <v>46.451000000000001</v>
      </c>
      <c r="W17" s="5">
        <f t="shared" si="10"/>
        <v>0.13725411619226452</v>
      </c>
      <c r="X17" s="5">
        <f t="shared" si="11"/>
        <v>0.61214458161576335</v>
      </c>
      <c r="Y17" s="5">
        <v>2.3975</v>
      </c>
      <c r="Z17" s="5">
        <v>34.122399999999999</v>
      </c>
      <c r="AA17" s="5">
        <f t="shared" si="12"/>
        <v>0.14285629163538427</v>
      </c>
      <c r="AB17" s="5">
        <f t="shared" si="13"/>
        <v>0.57838203412756395</v>
      </c>
      <c r="AC17" s="5">
        <v>2.3975</v>
      </c>
      <c r="AD17" s="5">
        <v>20.3583</v>
      </c>
      <c r="AE17" s="5">
        <f t="shared" si="14"/>
        <v>0.15053716180154839</v>
      </c>
      <c r="AF17" s="5">
        <f t="shared" si="15"/>
        <v>0.33303614954506344</v>
      </c>
      <c r="AG17" s="5">
        <v>2.4611000000000001</v>
      </c>
      <c r="AH17" s="5">
        <v>47.864699999999999</v>
      </c>
      <c r="AI17" s="5">
        <f t="shared" si="16"/>
        <v>0.14737037502769446</v>
      </c>
      <c r="AJ17" s="5">
        <f t="shared" si="17"/>
        <v>0.74788593749999999</v>
      </c>
      <c r="AK17" s="5">
        <v>2.4611000000000001</v>
      </c>
      <c r="AL17" s="5">
        <v>31.062899999999999</v>
      </c>
      <c r="AM17" s="5">
        <f t="shared" si="18"/>
        <v>0.11475585646075798</v>
      </c>
      <c r="AN17" s="5">
        <f t="shared" si="19"/>
        <v>0.51336254125439817</v>
      </c>
    </row>
    <row r="18" spans="1:40" ht="20" customHeight="1" x14ac:dyDescent="0.15">
      <c r="A18" s="25">
        <v>2.4325999999999999</v>
      </c>
      <c r="B18" s="4">
        <v>60.121899999999997</v>
      </c>
      <c r="C18" s="5">
        <f t="shared" si="0"/>
        <v>0.12931176542507666</v>
      </c>
      <c r="D18" s="5">
        <f t="shared" si="1"/>
        <v>0.57588302625970422</v>
      </c>
      <c r="E18" s="5">
        <v>2.4325999999999999</v>
      </c>
      <c r="F18" s="5">
        <v>34.299100000000003</v>
      </c>
      <c r="G18" s="5">
        <f t="shared" si="2"/>
        <v>0.10135242110876864</v>
      </c>
      <c r="H18" s="5">
        <f t="shared" si="3"/>
        <v>0.49846025510789843</v>
      </c>
      <c r="I18" s="5">
        <v>2.6368999999999998</v>
      </c>
      <c r="J18" s="5">
        <v>43.221600000000002</v>
      </c>
      <c r="K18" s="5">
        <f t="shared" si="4"/>
        <v>0.19737275449101796</v>
      </c>
      <c r="L18" s="5">
        <f t="shared" si="5"/>
        <v>0.67405363846049482</v>
      </c>
      <c r="M18" s="5">
        <v>2.6368999999999998</v>
      </c>
      <c r="N18" s="5">
        <v>44.273400000000002</v>
      </c>
      <c r="O18" s="5">
        <f t="shared" si="6"/>
        <v>0.22059278717049952</v>
      </c>
      <c r="P18" s="5">
        <f t="shared" si="7"/>
        <v>0.56189937100532539</v>
      </c>
      <c r="Q18" s="5">
        <v>2.5688</v>
      </c>
      <c r="R18" s="5">
        <v>34.5</v>
      </c>
      <c r="S18" s="5">
        <f t="shared" si="8"/>
        <v>0.18750228100524813</v>
      </c>
      <c r="T18" s="5">
        <f t="shared" si="9"/>
        <v>0.54416403785488965</v>
      </c>
      <c r="U18" s="5">
        <v>2.5688</v>
      </c>
      <c r="V18" s="5">
        <v>43.2941</v>
      </c>
      <c r="W18" s="5">
        <f t="shared" si="10"/>
        <v>0.14706084407703404</v>
      </c>
      <c r="X18" s="5">
        <f t="shared" si="11"/>
        <v>0.57054204927624852</v>
      </c>
      <c r="Y18" s="5">
        <v>2.5688</v>
      </c>
      <c r="Z18" s="5">
        <v>35.718000000000004</v>
      </c>
      <c r="AA18" s="5">
        <f t="shared" si="12"/>
        <v>0.15306329174263822</v>
      </c>
      <c r="AB18" s="5">
        <f t="shared" si="13"/>
        <v>0.60542779801445179</v>
      </c>
      <c r="AC18" s="5">
        <v>2.5688</v>
      </c>
      <c r="AD18" s="5">
        <v>24.592099999999999</v>
      </c>
      <c r="AE18" s="5">
        <f t="shared" si="14"/>
        <v>0.1612929556770876</v>
      </c>
      <c r="AF18" s="5">
        <f t="shared" si="15"/>
        <v>0.40229578566123664</v>
      </c>
      <c r="AG18" s="5">
        <v>2.6368999999999998</v>
      </c>
      <c r="AH18" s="5">
        <v>42.074800000000003</v>
      </c>
      <c r="AI18" s="5">
        <f t="shared" si="16"/>
        <v>0.1578972581002509</v>
      </c>
      <c r="AJ18" s="5">
        <f t="shared" si="17"/>
        <v>0.65741875000000005</v>
      </c>
      <c r="AK18" s="5">
        <v>2.6368999999999998</v>
      </c>
      <c r="AL18" s="5">
        <v>38.852499999999999</v>
      </c>
      <c r="AM18" s="5">
        <f t="shared" si="18"/>
        <v>0.12295303640704267</v>
      </c>
      <c r="AN18" s="5">
        <f t="shared" si="19"/>
        <v>0.64209774792715757</v>
      </c>
    </row>
    <row r="19" spans="1:40" ht="20" customHeight="1" x14ac:dyDescent="0.15">
      <c r="A19" s="25">
        <v>2.5947</v>
      </c>
      <c r="B19" s="4">
        <v>56.928699999999999</v>
      </c>
      <c r="C19" s="5">
        <f t="shared" si="0"/>
        <v>0.13792865154503264</v>
      </c>
      <c r="D19" s="5">
        <f t="shared" si="1"/>
        <v>0.54529667287678574</v>
      </c>
      <c r="E19" s="5">
        <v>2.5947</v>
      </c>
      <c r="F19" s="5">
        <v>36.191400000000002</v>
      </c>
      <c r="G19" s="5">
        <f t="shared" si="2"/>
        <v>0.10810619380536135</v>
      </c>
      <c r="H19" s="5">
        <f t="shared" si="3"/>
        <v>0.52596057846159205</v>
      </c>
      <c r="I19" s="5">
        <v>2.8126000000000002</v>
      </c>
      <c r="J19" s="5">
        <v>38.7258</v>
      </c>
      <c r="K19" s="5">
        <f t="shared" si="4"/>
        <v>0.2105239520958084</v>
      </c>
      <c r="L19" s="5">
        <f t="shared" si="5"/>
        <v>0.60394030744566207</v>
      </c>
      <c r="M19" s="5">
        <v>2.8126000000000002</v>
      </c>
      <c r="N19" s="5">
        <v>43.328699999999998</v>
      </c>
      <c r="O19" s="5">
        <f t="shared" si="6"/>
        <v>0.23529116507859493</v>
      </c>
      <c r="P19" s="5">
        <f t="shared" si="7"/>
        <v>0.54990963595473674</v>
      </c>
      <c r="Q19" s="5">
        <v>2.74</v>
      </c>
      <c r="R19" s="5">
        <v>37</v>
      </c>
      <c r="S19" s="5">
        <f t="shared" si="8"/>
        <v>0.1999985401566412</v>
      </c>
      <c r="T19" s="5">
        <f t="shared" si="9"/>
        <v>0.58359621451104104</v>
      </c>
      <c r="U19" s="5">
        <v>2.74</v>
      </c>
      <c r="V19" s="5">
        <v>49.686300000000003</v>
      </c>
      <c r="W19" s="5">
        <f t="shared" si="10"/>
        <v>0.15686184707687376</v>
      </c>
      <c r="X19" s="5">
        <f t="shared" si="11"/>
        <v>0.65478029160912143</v>
      </c>
      <c r="Y19" s="5">
        <v>2.74</v>
      </c>
      <c r="Z19" s="5">
        <v>30.7593</v>
      </c>
      <c r="AA19" s="5">
        <f t="shared" si="12"/>
        <v>0.16326433329758205</v>
      </c>
      <c r="AB19" s="5">
        <f t="shared" si="13"/>
        <v>0.52137676430555813</v>
      </c>
      <c r="AC19" s="5">
        <v>2.74</v>
      </c>
      <c r="AD19" s="5">
        <v>28.345099999999999</v>
      </c>
      <c r="AE19" s="5">
        <f t="shared" si="14"/>
        <v>0.17204247063034103</v>
      </c>
      <c r="AF19" s="5">
        <f t="shared" si="15"/>
        <v>0.46369013927831781</v>
      </c>
      <c r="AG19" s="5">
        <v>2.8126000000000002</v>
      </c>
      <c r="AH19" s="5">
        <v>38.801900000000003</v>
      </c>
      <c r="AI19" s="5">
        <f t="shared" si="16"/>
        <v>0.16841815318471148</v>
      </c>
      <c r="AJ19" s="5">
        <f t="shared" si="17"/>
        <v>0.60627968750000005</v>
      </c>
      <c r="AK19" s="5">
        <v>2.8126000000000002</v>
      </c>
      <c r="AL19" s="5">
        <v>42.084899999999998</v>
      </c>
      <c r="AM19" s="5">
        <f t="shared" si="18"/>
        <v>0.13114555356609967</v>
      </c>
      <c r="AN19" s="5">
        <f t="shared" si="19"/>
        <v>0.69551816515641551</v>
      </c>
    </row>
    <row r="20" spans="1:40" ht="20" customHeight="1" x14ac:dyDescent="0.15">
      <c r="A20" s="25">
        <v>2.7568999999999999</v>
      </c>
      <c r="B20" s="4">
        <v>40.878700000000002</v>
      </c>
      <c r="C20" s="5">
        <f t="shared" si="0"/>
        <v>0.14655085344914653</v>
      </c>
      <c r="D20" s="5">
        <f t="shared" si="1"/>
        <v>0.39156030440758816</v>
      </c>
      <c r="E20" s="5">
        <v>2.7568999999999999</v>
      </c>
      <c r="F20" s="5">
        <v>32.924399999999999</v>
      </c>
      <c r="G20" s="5">
        <f t="shared" si="2"/>
        <v>0.11486413292557933</v>
      </c>
      <c r="H20" s="5">
        <f t="shared" si="3"/>
        <v>0.47848208329881797</v>
      </c>
      <c r="I20" s="5">
        <v>2.9883999999999999</v>
      </c>
      <c r="J20" s="5">
        <v>45.224400000000003</v>
      </c>
      <c r="K20" s="5">
        <f t="shared" si="4"/>
        <v>0.22368263473053893</v>
      </c>
      <c r="L20" s="5">
        <f t="shared" si="5"/>
        <v>0.70528789695876148</v>
      </c>
      <c r="M20" s="5">
        <v>2.9883999999999999</v>
      </c>
      <c r="N20" s="5">
        <v>52</v>
      </c>
      <c r="O20" s="5">
        <f t="shared" si="6"/>
        <v>0.24999790859733806</v>
      </c>
      <c r="P20" s="5">
        <f t="shared" si="7"/>
        <v>0.65996212832709755</v>
      </c>
      <c r="Q20" s="5">
        <v>2.9113000000000002</v>
      </c>
      <c r="R20" s="5">
        <v>35.799999999999997</v>
      </c>
      <c r="S20" s="5">
        <f t="shared" si="8"/>
        <v>0.21250209852482829</v>
      </c>
      <c r="T20" s="5">
        <f t="shared" si="9"/>
        <v>0.56466876971608826</v>
      </c>
      <c r="U20" s="5">
        <v>2.9113000000000002</v>
      </c>
      <c r="V20" s="5">
        <v>46.333300000000001</v>
      </c>
      <c r="W20" s="5">
        <f t="shared" si="10"/>
        <v>0.16666857496164328</v>
      </c>
      <c r="X20" s="5">
        <f t="shared" si="11"/>
        <v>0.61059349730635826</v>
      </c>
      <c r="Y20" s="5">
        <v>2.9113000000000002</v>
      </c>
      <c r="Z20" s="5">
        <v>33.0167</v>
      </c>
      <c r="AA20" s="5">
        <f t="shared" si="12"/>
        <v>0.17347133340483598</v>
      </c>
      <c r="AB20" s="5">
        <f t="shared" si="13"/>
        <v>0.55964018082489919</v>
      </c>
      <c r="AC20" s="5">
        <v>2.9113000000000002</v>
      </c>
      <c r="AD20" s="5">
        <v>24.908100000000001</v>
      </c>
      <c r="AE20" s="5">
        <f t="shared" si="14"/>
        <v>0.18279826450588024</v>
      </c>
      <c r="AF20" s="5">
        <f t="shared" si="15"/>
        <v>0.40746514770306924</v>
      </c>
      <c r="AG20" s="5">
        <v>2.9883999999999999</v>
      </c>
      <c r="AH20" s="5">
        <v>38.0154</v>
      </c>
      <c r="AI20" s="5">
        <f t="shared" si="16"/>
        <v>0.17894503625726793</v>
      </c>
      <c r="AJ20" s="5">
        <f t="shared" si="17"/>
        <v>0.59399062499999999</v>
      </c>
      <c r="AK20" s="5">
        <v>2.9883999999999999</v>
      </c>
      <c r="AL20" s="5">
        <v>37.4133</v>
      </c>
      <c r="AM20" s="5">
        <f t="shared" si="18"/>
        <v>0.13934273351238435</v>
      </c>
      <c r="AN20" s="5">
        <f t="shared" si="19"/>
        <v>0.61831273849876134</v>
      </c>
    </row>
    <row r="21" spans="1:40" ht="20" customHeight="1" x14ac:dyDescent="0.15">
      <c r="A21" s="25">
        <v>2.9190999999999998</v>
      </c>
      <c r="B21" s="4">
        <v>44.197400000000002</v>
      </c>
      <c r="C21" s="5">
        <f t="shared" si="0"/>
        <v>0.15517305535326043</v>
      </c>
      <c r="D21" s="5">
        <f t="shared" si="1"/>
        <v>0.42334877082744649</v>
      </c>
      <c r="E21" s="5">
        <v>2.9190999999999998</v>
      </c>
      <c r="F21" s="5">
        <v>29.073799999999999</v>
      </c>
      <c r="G21" s="5">
        <f t="shared" si="2"/>
        <v>0.12162207204579732</v>
      </c>
      <c r="H21" s="5">
        <f t="shared" si="3"/>
        <v>0.42252227507299067</v>
      </c>
      <c r="I21" s="5">
        <v>3.1642000000000001</v>
      </c>
      <c r="J21" s="5">
        <v>48.861499999999999</v>
      </c>
      <c r="K21" s="5">
        <f t="shared" si="4"/>
        <v>0.23684131736526948</v>
      </c>
      <c r="L21" s="5">
        <f t="shared" si="5"/>
        <v>0.76200954744011018</v>
      </c>
      <c r="M21" s="5">
        <v>3.1642000000000001</v>
      </c>
      <c r="N21" s="5">
        <v>47.882399999999997</v>
      </c>
      <c r="O21" s="5">
        <f t="shared" si="6"/>
        <v>0.26470465211608124</v>
      </c>
      <c r="P21" s="5">
        <f t="shared" si="7"/>
        <v>0.60770328102710414</v>
      </c>
      <c r="Q21" s="5">
        <v>3.0825</v>
      </c>
      <c r="R21" s="5">
        <v>39.6</v>
      </c>
      <c r="S21" s="5">
        <f t="shared" si="8"/>
        <v>0.22499835767622134</v>
      </c>
      <c r="T21" s="5">
        <f t="shared" si="9"/>
        <v>0.62460567823343849</v>
      </c>
      <c r="U21" s="5">
        <v>3.0825</v>
      </c>
      <c r="V21" s="5">
        <v>54.588200000000001</v>
      </c>
      <c r="W21" s="5">
        <f t="shared" si="10"/>
        <v>0.17646957796148297</v>
      </c>
      <c r="X21" s="5">
        <f t="shared" si="11"/>
        <v>0.71937893371849071</v>
      </c>
      <c r="Y21" s="5">
        <v>3.0825</v>
      </c>
      <c r="Z21" s="5">
        <v>32.233699999999999</v>
      </c>
      <c r="AA21" s="5">
        <f t="shared" si="12"/>
        <v>0.18367237495977978</v>
      </c>
      <c r="AB21" s="5">
        <f t="shared" si="13"/>
        <v>0.54636816207118077</v>
      </c>
      <c r="AC21" s="5">
        <v>3.0825</v>
      </c>
      <c r="AD21" s="5">
        <v>22.907399999999999</v>
      </c>
      <c r="AE21" s="5">
        <f t="shared" si="14"/>
        <v>0.19354777945913365</v>
      </c>
      <c r="AF21" s="5">
        <f t="shared" si="15"/>
        <v>0.3747362153072008</v>
      </c>
      <c r="AG21" s="5">
        <v>3.1642000000000001</v>
      </c>
      <c r="AH21" s="5">
        <v>39.736699999999999</v>
      </c>
      <c r="AI21" s="5">
        <f t="shared" si="16"/>
        <v>0.18947191932982438</v>
      </c>
      <c r="AJ21" s="5">
        <f t="shared" si="17"/>
        <v>0.62088593749999998</v>
      </c>
      <c r="AK21" s="5">
        <v>3.1642000000000001</v>
      </c>
      <c r="AL21" s="5">
        <v>33.072299999999998</v>
      </c>
      <c r="AM21" s="5">
        <f t="shared" si="18"/>
        <v>0.14753991345866907</v>
      </c>
      <c r="AN21" s="5">
        <f t="shared" si="19"/>
        <v>0.54657098896522316</v>
      </c>
    </row>
    <row r="22" spans="1:40" ht="20" customHeight="1" x14ac:dyDescent="0.15">
      <c r="A22" s="25">
        <v>3.0813000000000001</v>
      </c>
      <c r="B22" s="4">
        <v>44.995199999999997</v>
      </c>
      <c r="C22" s="5">
        <f t="shared" si="0"/>
        <v>0.16379525725737432</v>
      </c>
      <c r="D22" s="5">
        <f t="shared" si="1"/>
        <v>0.43099056987820816</v>
      </c>
      <c r="E22" s="5">
        <v>3.0813000000000001</v>
      </c>
      <c r="F22" s="5">
        <v>30.1629</v>
      </c>
      <c r="G22" s="5">
        <f t="shared" si="2"/>
        <v>0.12838001116601533</v>
      </c>
      <c r="H22" s="5">
        <f t="shared" si="3"/>
        <v>0.43834989340227665</v>
      </c>
      <c r="I22" s="5">
        <v>3.34</v>
      </c>
      <c r="J22" s="5">
        <v>35</v>
      </c>
      <c r="K22" s="5">
        <f t="shared" si="4"/>
        <v>0.25</v>
      </c>
      <c r="L22" s="5">
        <f t="shared" si="5"/>
        <v>0.54583535422375196</v>
      </c>
      <c r="M22" s="5">
        <v>3.34</v>
      </c>
      <c r="N22" s="5">
        <v>45.788899999999998</v>
      </c>
      <c r="O22" s="5">
        <f t="shared" si="6"/>
        <v>0.27941139563482437</v>
      </c>
      <c r="P22" s="5">
        <f t="shared" si="7"/>
        <v>0.58113345957224294</v>
      </c>
      <c r="Q22" s="5">
        <v>3.2538</v>
      </c>
      <c r="R22" s="5">
        <v>43.5</v>
      </c>
      <c r="S22" s="5">
        <f t="shared" si="8"/>
        <v>0.23750191604440843</v>
      </c>
      <c r="T22" s="5">
        <f t="shared" si="9"/>
        <v>0.68611987381703476</v>
      </c>
      <c r="U22" s="5">
        <v>3.2538</v>
      </c>
      <c r="V22" s="5">
        <v>49.490200000000002</v>
      </c>
      <c r="W22" s="5">
        <f t="shared" si="10"/>
        <v>0.18627630584625249</v>
      </c>
      <c r="X22" s="5">
        <f t="shared" si="11"/>
        <v>0.65219602964587309</v>
      </c>
      <c r="Y22" s="5">
        <v>3.2538</v>
      </c>
      <c r="Z22" s="5">
        <v>36.055799999999998</v>
      </c>
      <c r="AA22" s="5">
        <f t="shared" si="12"/>
        <v>0.19387937506703373</v>
      </c>
      <c r="AB22" s="5">
        <f t="shared" si="13"/>
        <v>0.61115358081778004</v>
      </c>
      <c r="AC22" s="5">
        <v>3.2538</v>
      </c>
      <c r="AD22" s="5">
        <v>24.363199999999999</v>
      </c>
      <c r="AE22" s="5">
        <f t="shared" si="14"/>
        <v>0.20430357333467283</v>
      </c>
      <c r="AF22" s="5">
        <f t="shared" si="15"/>
        <v>0.39855126992903578</v>
      </c>
      <c r="AG22" s="5">
        <v>3.34</v>
      </c>
      <c r="AH22" s="5">
        <v>40.96</v>
      </c>
      <c r="AI22" s="5">
        <f t="shared" si="16"/>
        <v>0.19999880240238083</v>
      </c>
      <c r="AJ22" s="5">
        <f t="shared" si="17"/>
        <v>0.64</v>
      </c>
      <c r="AK22" s="5">
        <v>3.34</v>
      </c>
      <c r="AL22" s="5">
        <v>33.656500000000001</v>
      </c>
      <c r="AM22" s="5">
        <f t="shared" si="18"/>
        <v>0.15573709340495373</v>
      </c>
      <c r="AN22" s="5">
        <f t="shared" si="19"/>
        <v>0.5562257989346987</v>
      </c>
    </row>
    <row r="23" spans="1:40" ht="20" customHeight="1" x14ac:dyDescent="0.15">
      <c r="A23" s="25">
        <v>3.2433999999999998</v>
      </c>
      <c r="B23" s="4">
        <v>44.1023</v>
      </c>
      <c r="C23" s="5">
        <f t="shared" si="0"/>
        <v>0.1724121433773303</v>
      </c>
      <c r="D23" s="5">
        <f t="shared" si="1"/>
        <v>0.42243784692455422</v>
      </c>
      <c r="E23" s="5">
        <v>3.2433999999999998</v>
      </c>
      <c r="F23" s="5">
        <v>32.140999999999998</v>
      </c>
      <c r="G23" s="5">
        <f t="shared" si="2"/>
        <v>0.13513378386260799</v>
      </c>
      <c r="H23" s="5">
        <f t="shared" si="3"/>
        <v>0.46709712672994219</v>
      </c>
      <c r="I23" s="5">
        <v>3.5158</v>
      </c>
      <c r="J23" s="5">
        <v>38.241</v>
      </c>
      <c r="K23" s="5">
        <f t="shared" si="4"/>
        <v>0.26315868263473058</v>
      </c>
      <c r="L23" s="5">
        <f t="shared" si="5"/>
        <v>0.59637970802487139</v>
      </c>
      <c r="M23" s="5">
        <v>3.5158</v>
      </c>
      <c r="N23" s="5">
        <v>43.692</v>
      </c>
      <c r="O23" s="5">
        <f t="shared" si="6"/>
        <v>0.29411813915356755</v>
      </c>
      <c r="P23" s="5">
        <f t="shared" si="7"/>
        <v>0.5545204867474528</v>
      </c>
      <c r="Q23" s="5">
        <v>3.4249999999999998</v>
      </c>
      <c r="R23" s="5">
        <v>35</v>
      </c>
      <c r="S23" s="5">
        <f t="shared" si="8"/>
        <v>0.24999817519580148</v>
      </c>
      <c r="T23" s="5">
        <f t="shared" si="9"/>
        <v>0.55205047318611988</v>
      </c>
      <c r="U23" s="5">
        <v>3.4249999999999998</v>
      </c>
      <c r="V23" s="5">
        <v>48.176499999999997</v>
      </c>
      <c r="W23" s="5">
        <f t="shared" si="10"/>
        <v>0.19607730884609217</v>
      </c>
      <c r="X23" s="5">
        <f t="shared" si="11"/>
        <v>0.63488371480079697</v>
      </c>
      <c r="Y23" s="5">
        <v>3.4249999999999998</v>
      </c>
      <c r="Z23" s="5">
        <v>35.708500000000001</v>
      </c>
      <c r="AA23" s="5">
        <f t="shared" si="12"/>
        <v>0.20408041662197754</v>
      </c>
      <c r="AB23" s="5">
        <f t="shared" si="13"/>
        <v>0.60526677096699288</v>
      </c>
      <c r="AC23" s="5">
        <v>3.4249999999999998</v>
      </c>
      <c r="AD23" s="5">
        <v>24.0593</v>
      </c>
      <c r="AE23" s="5">
        <f t="shared" si="14"/>
        <v>0.21505308828792627</v>
      </c>
      <c r="AF23" s="5">
        <f t="shared" si="15"/>
        <v>0.39357984864893164</v>
      </c>
      <c r="AG23" s="5">
        <v>3.5158</v>
      </c>
      <c r="AH23" s="5">
        <v>40.252099999999999</v>
      </c>
      <c r="AI23" s="5">
        <f t="shared" si="16"/>
        <v>0.2105256854749373</v>
      </c>
      <c r="AJ23" s="5">
        <f t="shared" si="17"/>
        <v>0.62893906249999998</v>
      </c>
      <c r="AK23" s="5">
        <v>3.5158</v>
      </c>
      <c r="AL23" s="5">
        <v>37.186199999999999</v>
      </c>
      <c r="AM23" s="5">
        <f t="shared" si="18"/>
        <v>0.16393427335123845</v>
      </c>
      <c r="AN23" s="5">
        <f t="shared" si="19"/>
        <v>0.61455955920388305</v>
      </c>
    </row>
    <row r="24" spans="1:40" ht="20" customHeight="1" x14ac:dyDescent="0.15">
      <c r="A24" s="25">
        <v>3.4056000000000002</v>
      </c>
      <c r="B24" s="4">
        <v>38.428699999999999</v>
      </c>
      <c r="C24" s="5">
        <f t="shared" si="0"/>
        <v>0.18103434528144419</v>
      </c>
      <c r="D24" s="5">
        <f t="shared" si="1"/>
        <v>0.36809275906493805</v>
      </c>
      <c r="E24" s="5">
        <v>3.4056000000000002</v>
      </c>
      <c r="F24" s="5">
        <v>37.5137</v>
      </c>
      <c r="G24" s="5">
        <f t="shared" si="2"/>
        <v>0.14189172298282601</v>
      </c>
      <c r="H24" s="5">
        <f t="shared" si="3"/>
        <v>0.54517723415603225</v>
      </c>
      <c r="I24" s="5">
        <v>3.6916000000000002</v>
      </c>
      <c r="J24" s="5">
        <v>44.612200000000001</v>
      </c>
      <c r="K24" s="5">
        <f t="shared" si="4"/>
        <v>0.2763173652694611</v>
      </c>
      <c r="L24" s="5">
        <f t="shared" si="5"/>
        <v>0.6957404568485962</v>
      </c>
      <c r="M24" s="5">
        <v>3.6916000000000002</v>
      </c>
      <c r="N24" s="5">
        <v>38.453299999999999</v>
      </c>
      <c r="O24" s="5">
        <f t="shared" si="6"/>
        <v>0.30882488267231067</v>
      </c>
      <c r="P24" s="5">
        <f t="shared" si="7"/>
        <v>0.48803310979231496</v>
      </c>
      <c r="Q24" s="5">
        <v>3.5962999999999998</v>
      </c>
      <c r="R24" s="5">
        <v>37.299999999999997</v>
      </c>
      <c r="S24" s="5">
        <f t="shared" si="8"/>
        <v>0.26250173356398854</v>
      </c>
      <c r="T24" s="5">
        <f t="shared" si="9"/>
        <v>0.58832807570977919</v>
      </c>
      <c r="U24" s="5">
        <v>3.5962999999999998</v>
      </c>
      <c r="V24" s="5">
        <v>58.647100000000002</v>
      </c>
      <c r="W24" s="5">
        <f t="shared" si="10"/>
        <v>0.2058840367308617</v>
      </c>
      <c r="X24" s="5">
        <f t="shared" si="11"/>
        <v>0.77286828039176403</v>
      </c>
      <c r="Y24" s="5">
        <v>3.5962999999999998</v>
      </c>
      <c r="Z24" s="5">
        <v>32.551000000000002</v>
      </c>
      <c r="AA24" s="5">
        <f t="shared" si="12"/>
        <v>0.21428741672923146</v>
      </c>
      <c r="AB24" s="5">
        <f t="shared" si="13"/>
        <v>0.55174646545630834</v>
      </c>
      <c r="AC24" s="5">
        <v>3.5962999999999998</v>
      </c>
      <c r="AD24" s="5">
        <v>26.810600000000001</v>
      </c>
      <c r="AE24" s="5">
        <f t="shared" si="14"/>
        <v>0.22580888216346545</v>
      </c>
      <c r="AF24" s="5">
        <f t="shared" si="15"/>
        <v>0.43858765176821629</v>
      </c>
      <c r="AG24" s="5">
        <v>3.6916000000000002</v>
      </c>
      <c r="AH24" s="5">
        <v>41.515999999999998</v>
      </c>
      <c r="AI24" s="5">
        <f t="shared" si="16"/>
        <v>0.22105256854749375</v>
      </c>
      <c r="AJ24" s="5">
        <f t="shared" si="17"/>
        <v>0.64868749999999997</v>
      </c>
      <c r="AK24" s="5">
        <v>3.6916000000000002</v>
      </c>
      <c r="AL24" s="5">
        <v>34.4923</v>
      </c>
      <c r="AM24" s="5">
        <f t="shared" si="18"/>
        <v>0.17213145329752313</v>
      </c>
      <c r="AN24" s="5">
        <f t="shared" si="19"/>
        <v>0.57003868865138407</v>
      </c>
    </row>
    <row r="25" spans="1:40" ht="20" customHeight="1" x14ac:dyDescent="0.15">
      <c r="A25" s="25">
        <v>3.5678000000000001</v>
      </c>
      <c r="B25" s="4">
        <v>37.4863</v>
      </c>
      <c r="C25" s="5">
        <f t="shared" si="0"/>
        <v>0.18965654718555808</v>
      </c>
      <c r="D25" s="5">
        <f t="shared" si="1"/>
        <v>0.35906589590946314</v>
      </c>
      <c r="E25" s="5">
        <v>3.5678000000000001</v>
      </c>
      <c r="F25" s="5">
        <v>31.4069</v>
      </c>
      <c r="G25" s="5">
        <f t="shared" si="2"/>
        <v>0.14864966210304398</v>
      </c>
      <c r="H25" s="5">
        <f t="shared" si="3"/>
        <v>0.45642863474984047</v>
      </c>
      <c r="I25" s="5">
        <v>3.8673999999999999</v>
      </c>
      <c r="J25" s="5">
        <v>42.534599999999998</v>
      </c>
      <c r="K25" s="5">
        <f t="shared" si="4"/>
        <v>0.28947604790419162</v>
      </c>
      <c r="L25" s="5">
        <f t="shared" si="5"/>
        <v>0.66333967022187423</v>
      </c>
      <c r="M25" s="5">
        <v>3.8673999999999999</v>
      </c>
      <c r="N25" s="5">
        <v>37.781999999999996</v>
      </c>
      <c r="O25" s="5">
        <f t="shared" si="6"/>
        <v>0.3235316261910538</v>
      </c>
      <c r="P25" s="5">
        <f t="shared" si="7"/>
        <v>0.47951325254719995</v>
      </c>
      <c r="Q25" s="5">
        <v>3.7675000000000001</v>
      </c>
      <c r="R25" s="5">
        <v>39.200000000000003</v>
      </c>
      <c r="S25" s="5">
        <f t="shared" si="8"/>
        <v>0.27499799271538161</v>
      </c>
      <c r="T25" s="5">
        <f t="shared" si="9"/>
        <v>0.6182965299684543</v>
      </c>
      <c r="U25" s="5">
        <v>3.7675000000000001</v>
      </c>
      <c r="V25" s="5">
        <v>52.882399999999997</v>
      </c>
      <c r="W25" s="5">
        <f t="shared" si="10"/>
        <v>0.21568503973070141</v>
      </c>
      <c r="X25" s="5">
        <f t="shared" si="11"/>
        <v>0.69689941277555789</v>
      </c>
      <c r="Y25" s="5">
        <v>3.7675000000000001</v>
      </c>
      <c r="Z25" s="5">
        <v>33.368200000000002</v>
      </c>
      <c r="AA25" s="5">
        <f t="shared" si="12"/>
        <v>0.2244884582841753</v>
      </c>
      <c r="AB25" s="5">
        <f t="shared" si="13"/>
        <v>0.56559818158087882</v>
      </c>
      <c r="AC25" s="5">
        <v>3.7675000000000001</v>
      </c>
      <c r="AD25" s="5">
        <v>24.974699999999999</v>
      </c>
      <c r="AE25" s="5">
        <f t="shared" si="14"/>
        <v>0.23655839711671889</v>
      </c>
      <c r="AF25" s="5">
        <f t="shared" si="15"/>
        <v>0.40855463982960738</v>
      </c>
      <c r="AG25" s="5">
        <v>3.8673999999999999</v>
      </c>
      <c r="AH25" s="5">
        <v>45.122199999999999</v>
      </c>
      <c r="AI25" s="5">
        <f t="shared" si="16"/>
        <v>0.2315794516200502</v>
      </c>
      <c r="AJ25" s="5">
        <f t="shared" si="17"/>
        <v>0.70503437499999999</v>
      </c>
      <c r="AK25" s="5">
        <v>3.8673999999999999</v>
      </c>
      <c r="AL25" s="5">
        <v>39.484499999999997</v>
      </c>
      <c r="AM25" s="5">
        <f t="shared" si="18"/>
        <v>0.18032863324380782</v>
      </c>
      <c r="AN25" s="5">
        <f t="shared" si="19"/>
        <v>0.65254252694240655</v>
      </c>
    </row>
    <row r="26" spans="1:40" ht="20" customHeight="1" x14ac:dyDescent="0.15">
      <c r="A26" s="25">
        <v>3.7299000000000002</v>
      </c>
      <c r="B26" s="4">
        <v>32.659300000000002</v>
      </c>
      <c r="C26" s="5">
        <f t="shared" si="0"/>
        <v>0.19827343330551406</v>
      </c>
      <c r="D26" s="5">
        <f t="shared" si="1"/>
        <v>0.31283004228947459</v>
      </c>
      <c r="E26" s="5">
        <v>3.7299000000000002</v>
      </c>
      <c r="F26" s="5">
        <v>38.765300000000003</v>
      </c>
      <c r="G26" s="5">
        <f t="shared" si="2"/>
        <v>0.1554034347996367</v>
      </c>
      <c r="H26" s="5">
        <f t="shared" si="3"/>
        <v>0.56336642440571949</v>
      </c>
      <c r="I26" s="5">
        <v>4.0431999999999997</v>
      </c>
      <c r="J26" s="5">
        <v>46.346299999999999</v>
      </c>
      <c r="K26" s="5">
        <f t="shared" si="4"/>
        <v>0.30263473053892215</v>
      </c>
      <c r="L26" s="5">
        <f t="shared" si="5"/>
        <v>0.72278425935600787</v>
      </c>
      <c r="M26" s="5">
        <v>4.0431999999999997</v>
      </c>
      <c r="N26" s="5">
        <v>36.553600000000003</v>
      </c>
      <c r="O26" s="5">
        <f t="shared" si="6"/>
        <v>0.33823836970979693</v>
      </c>
      <c r="P26" s="5">
        <f t="shared" si="7"/>
        <v>0.46392291642341144</v>
      </c>
      <c r="Q26" s="5">
        <v>3.9388000000000001</v>
      </c>
      <c r="R26" s="5">
        <v>39.799999999999997</v>
      </c>
      <c r="S26" s="5">
        <f t="shared" si="8"/>
        <v>0.28750155108356873</v>
      </c>
      <c r="T26" s="5">
        <f t="shared" si="9"/>
        <v>0.62776025236593058</v>
      </c>
      <c r="U26" s="5">
        <v>3.9388000000000001</v>
      </c>
      <c r="V26" s="5">
        <v>54.902000000000001</v>
      </c>
      <c r="W26" s="5">
        <f t="shared" si="10"/>
        <v>0.22549176761547093</v>
      </c>
      <c r="X26" s="5">
        <f t="shared" si="11"/>
        <v>0.72351427999114415</v>
      </c>
      <c r="Y26" s="5">
        <v>3.9388000000000001</v>
      </c>
      <c r="Z26" s="5">
        <v>34.7151</v>
      </c>
      <c r="AA26" s="5">
        <f t="shared" si="12"/>
        <v>0.23469545839142925</v>
      </c>
      <c r="AB26" s="5">
        <f t="shared" si="13"/>
        <v>0.58842842686744767</v>
      </c>
      <c r="AC26" s="5">
        <v>3.9388000000000001</v>
      </c>
      <c r="AD26" s="5">
        <v>27.9785</v>
      </c>
      <c r="AE26" s="5">
        <f t="shared" si="14"/>
        <v>0.2473141909922581</v>
      </c>
      <c r="AF26" s="5">
        <f t="shared" si="15"/>
        <v>0.45769302496016651</v>
      </c>
      <c r="AG26" s="5">
        <v>4.0431999999999997</v>
      </c>
      <c r="AH26" s="5">
        <v>46.942500000000003</v>
      </c>
      <c r="AI26" s="5">
        <f t="shared" si="16"/>
        <v>0.24210633469260662</v>
      </c>
      <c r="AJ26" s="5">
        <f t="shared" si="17"/>
        <v>0.73347656250000004</v>
      </c>
      <c r="AK26" s="5">
        <v>4.0431999999999997</v>
      </c>
      <c r="AL26" s="5">
        <v>25.691700000000001</v>
      </c>
      <c r="AM26" s="5">
        <f t="shared" si="18"/>
        <v>0.18852581319009248</v>
      </c>
      <c r="AN26" s="5">
        <f t="shared" si="19"/>
        <v>0.4245951408640411</v>
      </c>
    </row>
    <row r="27" spans="1:40" ht="20" customHeight="1" x14ac:dyDescent="0.15">
      <c r="A27" s="25">
        <v>3.8921000000000001</v>
      </c>
      <c r="B27" s="4">
        <v>26.279399999999999</v>
      </c>
      <c r="C27" s="5">
        <f t="shared" si="0"/>
        <v>0.20689563520962795</v>
      </c>
      <c r="D27" s="5">
        <f t="shared" si="1"/>
        <v>0.25171959635822011</v>
      </c>
      <c r="E27" s="5">
        <v>3.8921000000000001</v>
      </c>
      <c r="F27" s="5">
        <v>35.815899999999999</v>
      </c>
      <c r="G27" s="5">
        <f t="shared" si="2"/>
        <v>0.16216137391985469</v>
      </c>
      <c r="H27" s="5">
        <f t="shared" si="3"/>
        <v>0.52050353073168032</v>
      </c>
      <c r="I27" s="5">
        <v>4.2190000000000003</v>
      </c>
      <c r="J27" s="5">
        <v>44.041499999999999</v>
      </c>
      <c r="K27" s="5">
        <f t="shared" si="4"/>
        <v>0.31579341317365273</v>
      </c>
      <c r="L27" s="5">
        <f t="shared" si="5"/>
        <v>0.68684022151558211</v>
      </c>
      <c r="M27" s="5">
        <v>4.2190000000000003</v>
      </c>
      <c r="N27" s="5">
        <v>35.242199999999997</v>
      </c>
      <c r="O27" s="5">
        <f t="shared" si="6"/>
        <v>0.35294511322854016</v>
      </c>
      <c r="P27" s="5">
        <f t="shared" si="7"/>
        <v>0.44727917921017757</v>
      </c>
      <c r="Q27" s="5">
        <v>4.1100000000000003</v>
      </c>
      <c r="R27" s="5">
        <v>40.799999999999997</v>
      </c>
      <c r="S27" s="5">
        <f t="shared" si="8"/>
        <v>0.2999978102349618</v>
      </c>
      <c r="T27" s="5">
        <f t="shared" si="9"/>
        <v>0.64353312302839116</v>
      </c>
      <c r="U27" s="5">
        <v>4.1100000000000003</v>
      </c>
      <c r="V27" s="5">
        <v>57.823500000000003</v>
      </c>
      <c r="W27" s="5">
        <f t="shared" si="10"/>
        <v>0.23529277061531065</v>
      </c>
      <c r="X27" s="5">
        <f t="shared" si="11"/>
        <v>0.7620146437118489</v>
      </c>
      <c r="Y27" s="5">
        <v>4.1100000000000003</v>
      </c>
      <c r="Z27" s="5">
        <v>30.671399999999998</v>
      </c>
      <c r="AA27" s="5">
        <f t="shared" si="12"/>
        <v>0.24489649994637308</v>
      </c>
      <c r="AB27" s="5">
        <f t="shared" si="13"/>
        <v>0.51988684036117516</v>
      </c>
      <c r="AC27" s="5">
        <v>4.1100000000000003</v>
      </c>
      <c r="AD27" s="5">
        <v>24.4693</v>
      </c>
      <c r="AE27" s="5">
        <f t="shared" si="14"/>
        <v>0.25806370594551153</v>
      </c>
      <c r="AF27" s="5">
        <f t="shared" si="15"/>
        <v>0.40028693231080303</v>
      </c>
      <c r="AG27" s="5">
        <v>4.2190000000000003</v>
      </c>
      <c r="AH27" s="5">
        <v>42.487099999999998</v>
      </c>
      <c r="AI27" s="5">
        <f t="shared" si="16"/>
        <v>0.25263321776516312</v>
      </c>
      <c r="AJ27" s="5">
        <f t="shared" si="17"/>
        <v>0.66386093749999997</v>
      </c>
      <c r="AK27" s="5">
        <v>4.2190000000000003</v>
      </c>
      <c r="AL27" s="5">
        <v>23.519200000000001</v>
      </c>
      <c r="AM27" s="5">
        <f t="shared" si="18"/>
        <v>0.1967229931363772</v>
      </c>
      <c r="AN27" s="5">
        <f t="shared" si="19"/>
        <v>0.38869121299912246</v>
      </c>
    </row>
    <row r="28" spans="1:40" ht="20" customHeight="1" x14ac:dyDescent="0.15">
      <c r="A28" s="25">
        <v>4.0542999999999996</v>
      </c>
      <c r="B28" s="4">
        <v>28.750299999999999</v>
      </c>
      <c r="C28" s="5">
        <f t="shared" si="0"/>
        <v>0.21551783711374178</v>
      </c>
      <c r="D28" s="5">
        <f t="shared" si="1"/>
        <v>0.27538733423052791</v>
      </c>
      <c r="E28" s="5">
        <v>4.0542999999999996</v>
      </c>
      <c r="F28" s="5">
        <v>35.718800000000002</v>
      </c>
      <c r="G28" s="5">
        <f t="shared" si="2"/>
        <v>0.16891931304007266</v>
      </c>
      <c r="H28" s="5">
        <f t="shared" si="3"/>
        <v>0.51909240067955142</v>
      </c>
      <c r="I28" s="5">
        <v>4.3948</v>
      </c>
      <c r="J28" s="5">
        <v>43.761800000000001</v>
      </c>
      <c r="K28" s="5">
        <f t="shared" si="4"/>
        <v>0.32895209580838325</v>
      </c>
      <c r="L28" s="5">
        <f t="shared" si="5"/>
        <v>0.68247821727054259</v>
      </c>
      <c r="M28" s="5">
        <v>4.3948</v>
      </c>
      <c r="N28" s="5">
        <v>36.207599999999999</v>
      </c>
      <c r="O28" s="5">
        <f t="shared" si="6"/>
        <v>0.36765185674728329</v>
      </c>
      <c r="P28" s="5">
        <f t="shared" si="7"/>
        <v>0.45953162995415803</v>
      </c>
      <c r="Q28" s="5">
        <v>4.2812999999999999</v>
      </c>
      <c r="R28" s="5">
        <v>47.5</v>
      </c>
      <c r="S28" s="5">
        <f t="shared" si="8"/>
        <v>0.31250136860314887</v>
      </c>
      <c r="T28" s="5">
        <f t="shared" si="9"/>
        <v>0.74921135646687698</v>
      </c>
      <c r="U28" s="5">
        <v>4.2812999999999999</v>
      </c>
      <c r="V28" s="5">
        <v>47.490200000000002</v>
      </c>
      <c r="W28" s="5">
        <f t="shared" si="10"/>
        <v>0.24509949850008012</v>
      </c>
      <c r="X28" s="5">
        <f t="shared" si="11"/>
        <v>0.62583945684374764</v>
      </c>
      <c r="Y28" s="5">
        <v>4.2812999999999999</v>
      </c>
      <c r="Z28" s="5">
        <v>27.277000000000001</v>
      </c>
      <c r="AA28" s="5">
        <f t="shared" si="12"/>
        <v>0.25510350005362697</v>
      </c>
      <c r="AB28" s="5">
        <f t="shared" si="13"/>
        <v>0.46235102879333112</v>
      </c>
      <c r="AC28" s="5">
        <v>4.2812999999999999</v>
      </c>
      <c r="AD28" s="5">
        <v>20.9556</v>
      </c>
      <c r="AE28" s="5">
        <f t="shared" si="14"/>
        <v>0.26881949982105069</v>
      </c>
      <c r="AF28" s="5">
        <f t="shared" si="15"/>
        <v>0.34280722532856533</v>
      </c>
      <c r="AG28" s="5">
        <v>4.3948</v>
      </c>
      <c r="AH28" s="5">
        <v>45.296399999999998</v>
      </c>
      <c r="AI28" s="5">
        <f t="shared" si="16"/>
        <v>0.26316010083771957</v>
      </c>
      <c r="AJ28" s="5">
        <f t="shared" si="17"/>
        <v>0.70775624999999998</v>
      </c>
      <c r="AK28" s="5">
        <v>4.3948</v>
      </c>
      <c r="AL28" s="5">
        <v>24.7576</v>
      </c>
      <c r="AM28" s="5">
        <f t="shared" si="18"/>
        <v>0.20492017308266189</v>
      </c>
      <c r="AN28" s="5">
        <f t="shared" si="19"/>
        <v>0.40915769137330665</v>
      </c>
    </row>
    <row r="29" spans="1:40" ht="20" customHeight="1" x14ac:dyDescent="0.15">
      <c r="A29" s="25">
        <v>4.2164999999999999</v>
      </c>
      <c r="B29" s="4">
        <v>26.430399999999999</v>
      </c>
      <c r="C29" s="5">
        <f t="shared" si="0"/>
        <v>0.2241400390178557</v>
      </c>
      <c r="D29" s="5">
        <f t="shared" si="1"/>
        <v>0.25316596343852221</v>
      </c>
      <c r="E29" s="5">
        <v>4.2164999999999999</v>
      </c>
      <c r="F29" s="5">
        <v>40.923999999999999</v>
      </c>
      <c r="G29" s="5">
        <f t="shared" si="2"/>
        <v>0.17567725216029065</v>
      </c>
      <c r="H29" s="5">
        <f t="shared" si="3"/>
        <v>0.59473827243384325</v>
      </c>
      <c r="I29" s="5">
        <v>4.5705</v>
      </c>
      <c r="J29" s="5">
        <v>36.786700000000003</v>
      </c>
      <c r="K29" s="5">
        <f t="shared" si="4"/>
        <v>0.34210329341317369</v>
      </c>
      <c r="L29" s="5">
        <f t="shared" si="5"/>
        <v>0.57369946929208282</v>
      </c>
      <c r="M29" s="5">
        <v>4.5705</v>
      </c>
      <c r="N29" s="5">
        <v>38.868499999999997</v>
      </c>
      <c r="O29" s="5">
        <f t="shared" si="6"/>
        <v>0.38235023465537871</v>
      </c>
      <c r="P29" s="5">
        <f t="shared" si="7"/>
        <v>0.49330265355541902</v>
      </c>
      <c r="Q29" s="5">
        <v>4.4524999999999997</v>
      </c>
      <c r="R29" s="5">
        <v>44.8</v>
      </c>
      <c r="S29" s="5">
        <f t="shared" si="8"/>
        <v>0.32499762775454188</v>
      </c>
      <c r="T29" s="5">
        <f t="shared" si="9"/>
        <v>0.70662460567823338</v>
      </c>
      <c r="U29" s="5">
        <v>4.4524999999999997</v>
      </c>
      <c r="V29" s="5">
        <v>41.588200000000001</v>
      </c>
      <c r="W29" s="5">
        <f t="shared" si="10"/>
        <v>0.25490050149991983</v>
      </c>
      <c r="X29" s="5">
        <f t="shared" si="11"/>
        <v>0.5480612105046756</v>
      </c>
      <c r="Y29" s="5">
        <v>4.4524999999999997</v>
      </c>
      <c r="Z29" s="5">
        <v>28.0762</v>
      </c>
      <c r="AA29" s="5">
        <f t="shared" si="12"/>
        <v>0.26530454160857081</v>
      </c>
      <c r="AB29" s="5">
        <f t="shared" si="13"/>
        <v>0.47589764103850585</v>
      </c>
      <c r="AC29" s="5">
        <v>4.4524999999999997</v>
      </c>
      <c r="AD29" s="5">
        <v>22.222000000000001</v>
      </c>
      <c r="AE29" s="5">
        <f t="shared" si="14"/>
        <v>0.27956901477430413</v>
      </c>
      <c r="AF29" s="5">
        <f t="shared" si="15"/>
        <v>0.36352393447342851</v>
      </c>
      <c r="AG29" s="5">
        <v>4.5705</v>
      </c>
      <c r="AH29" s="5">
        <v>44.691099999999999</v>
      </c>
      <c r="AI29" s="5">
        <f t="shared" si="16"/>
        <v>0.27368099592218015</v>
      </c>
      <c r="AJ29" s="5">
        <f t="shared" si="17"/>
        <v>0.69829843749999998</v>
      </c>
      <c r="AK29" s="5">
        <v>4.5705</v>
      </c>
      <c r="AL29" s="5">
        <v>27.930399999999999</v>
      </c>
      <c r="AM29" s="5">
        <f t="shared" si="18"/>
        <v>0.21311269024171889</v>
      </c>
      <c r="AN29" s="5">
        <f t="shared" si="19"/>
        <v>0.46159312627770882</v>
      </c>
    </row>
    <row r="30" spans="1:40" ht="20" customHeight="1" x14ac:dyDescent="0.15">
      <c r="A30" s="25">
        <v>4.3785999999999996</v>
      </c>
      <c r="B30" s="4">
        <v>22.503599999999999</v>
      </c>
      <c r="C30" s="5">
        <f t="shared" si="0"/>
        <v>0.23275692513781165</v>
      </c>
      <c r="D30" s="5">
        <f t="shared" si="1"/>
        <v>0.21555275647871874</v>
      </c>
      <c r="E30" s="5">
        <v>4.3785999999999996</v>
      </c>
      <c r="F30" s="5">
        <v>39.693899999999999</v>
      </c>
      <c r="G30" s="5">
        <f t="shared" si="2"/>
        <v>0.18243102485688334</v>
      </c>
      <c r="H30" s="5">
        <f t="shared" si="3"/>
        <v>0.57686153631516301</v>
      </c>
      <c r="I30" s="5">
        <v>4.7462999999999997</v>
      </c>
      <c r="J30" s="5">
        <v>34.811599999999999</v>
      </c>
      <c r="K30" s="5">
        <f t="shared" si="4"/>
        <v>0.35526197604790416</v>
      </c>
      <c r="L30" s="5">
        <f t="shared" si="5"/>
        <v>0.5428972004884447</v>
      </c>
      <c r="M30" s="5">
        <v>4.7462999999999997</v>
      </c>
      <c r="N30" s="5">
        <v>39.840800000000002</v>
      </c>
      <c r="O30" s="5">
        <f t="shared" si="6"/>
        <v>0.39705697817412183</v>
      </c>
      <c r="P30" s="5">
        <f t="shared" si="7"/>
        <v>0.50564267619719672</v>
      </c>
      <c r="Q30" s="5">
        <v>4.6238000000000001</v>
      </c>
      <c r="R30" s="5">
        <v>41.7</v>
      </c>
      <c r="S30" s="5">
        <f t="shared" si="8"/>
        <v>0.337501186122729</v>
      </c>
      <c r="T30" s="5">
        <f t="shared" si="9"/>
        <v>0.6577287066246057</v>
      </c>
      <c r="U30" s="5">
        <v>4.6238000000000001</v>
      </c>
      <c r="V30" s="5">
        <v>43.588200000000001</v>
      </c>
      <c r="W30" s="5">
        <f t="shared" si="10"/>
        <v>0.26470722938468938</v>
      </c>
      <c r="X30" s="5">
        <f t="shared" si="11"/>
        <v>0.57441778330680104</v>
      </c>
      <c r="Y30" s="5">
        <v>4.6238000000000001</v>
      </c>
      <c r="Z30" s="5">
        <v>31.434000000000001</v>
      </c>
      <c r="AA30" s="5">
        <f t="shared" si="12"/>
        <v>0.27551154171582476</v>
      </c>
      <c r="AB30" s="5">
        <f t="shared" si="13"/>
        <v>0.53281307471824513</v>
      </c>
      <c r="AC30" s="5">
        <v>4.6238000000000001</v>
      </c>
      <c r="AD30" s="5">
        <v>20.2851</v>
      </c>
      <c r="AE30" s="5">
        <f t="shared" si="14"/>
        <v>0.29032480864984334</v>
      </c>
      <c r="AF30" s="5">
        <f t="shared" si="15"/>
        <v>0.33183868973030983</v>
      </c>
      <c r="AG30" s="5">
        <v>4.7462999999999997</v>
      </c>
      <c r="AH30" s="5">
        <v>50.383000000000003</v>
      </c>
      <c r="AI30" s="5">
        <f t="shared" si="16"/>
        <v>0.28420787899473654</v>
      </c>
      <c r="AJ30" s="5">
        <f t="shared" si="17"/>
        <v>0.78723437500000004</v>
      </c>
      <c r="AK30" s="5">
        <v>4.7462999999999997</v>
      </c>
      <c r="AL30" s="5">
        <v>21.711099999999998</v>
      </c>
      <c r="AM30" s="5">
        <f t="shared" si="18"/>
        <v>0.22130987018800358</v>
      </c>
      <c r="AN30" s="5">
        <f t="shared" si="19"/>
        <v>0.3588095596170468</v>
      </c>
    </row>
    <row r="31" spans="1:40" ht="20" customHeight="1" x14ac:dyDescent="0.15">
      <c r="A31" s="25">
        <v>4.5407999999999999</v>
      </c>
      <c r="B31" s="4">
        <v>23.950099999999999</v>
      </c>
      <c r="C31" s="5">
        <f t="shared" si="0"/>
        <v>0.24137912704192557</v>
      </c>
      <c r="D31" s="5">
        <f t="shared" si="1"/>
        <v>0.22940818682081809</v>
      </c>
      <c r="E31" s="5">
        <v>4.5407999999999999</v>
      </c>
      <c r="F31" s="5">
        <v>38.216200000000001</v>
      </c>
      <c r="G31" s="5">
        <f t="shared" si="2"/>
        <v>0.18918896397710133</v>
      </c>
      <c r="H31" s="5">
        <f t="shared" si="3"/>
        <v>0.55538649122730521</v>
      </c>
      <c r="I31" s="5">
        <v>4.9221000000000004</v>
      </c>
      <c r="J31" s="5">
        <v>36.905799999999999</v>
      </c>
      <c r="K31" s="5">
        <f t="shared" si="4"/>
        <v>0.36842065868263479</v>
      </c>
      <c r="L31" s="5">
        <f t="shared" si="5"/>
        <v>0.57555686902602698</v>
      </c>
      <c r="M31" s="5">
        <v>4.9221000000000004</v>
      </c>
      <c r="N31" s="5">
        <v>44.010399999999997</v>
      </c>
      <c r="O31" s="5">
        <f t="shared" si="6"/>
        <v>0.41176372169286501</v>
      </c>
      <c r="P31" s="5">
        <f t="shared" si="7"/>
        <v>0.55856148562551711</v>
      </c>
      <c r="Q31" s="5">
        <v>4.7949999999999999</v>
      </c>
      <c r="R31" s="5">
        <v>41.6</v>
      </c>
      <c r="S31" s="5">
        <f t="shared" si="8"/>
        <v>0.34999744527412208</v>
      </c>
      <c r="T31" s="5">
        <f t="shared" si="9"/>
        <v>0.65615141955835965</v>
      </c>
      <c r="U31" s="5">
        <v>4.7949999999999999</v>
      </c>
      <c r="V31" s="5">
        <v>48.352899999999998</v>
      </c>
      <c r="W31" s="5">
        <f t="shared" si="10"/>
        <v>0.27450823238452904</v>
      </c>
      <c r="X31" s="5">
        <f t="shared" si="11"/>
        <v>0.6372083645219444</v>
      </c>
      <c r="Y31" s="5">
        <v>4.7949999999999999</v>
      </c>
      <c r="Z31" s="5">
        <v>26.224499999999999</v>
      </c>
      <c r="AA31" s="5">
        <f t="shared" si="12"/>
        <v>0.28571258327076854</v>
      </c>
      <c r="AB31" s="5">
        <f t="shared" si="13"/>
        <v>0.44451092695643624</v>
      </c>
      <c r="AC31" s="5">
        <v>4.7949999999999999</v>
      </c>
      <c r="AD31" s="5">
        <v>24.664200000000001</v>
      </c>
      <c r="AE31" s="5">
        <f t="shared" si="14"/>
        <v>0.30107432360309677</v>
      </c>
      <c r="AF31" s="5">
        <f t="shared" si="15"/>
        <v>0.40347525086128772</v>
      </c>
      <c r="AG31" s="5">
        <v>4.9221000000000004</v>
      </c>
      <c r="AH31" s="5">
        <v>46.947600000000001</v>
      </c>
      <c r="AI31" s="5">
        <f t="shared" si="16"/>
        <v>0.29473476206729304</v>
      </c>
      <c r="AJ31" s="5">
        <f t="shared" si="17"/>
        <v>0.73355625000000002</v>
      </c>
      <c r="AK31" s="5">
        <v>4.9221000000000004</v>
      </c>
      <c r="AL31" s="5">
        <v>21.5517</v>
      </c>
      <c r="AM31" s="5">
        <f t="shared" si="18"/>
        <v>0.22950705013428829</v>
      </c>
      <c r="AN31" s="5">
        <f t="shared" si="19"/>
        <v>0.35617522769452992</v>
      </c>
    </row>
    <row r="32" spans="1:40" ht="20" customHeight="1" x14ac:dyDescent="0.15">
      <c r="A32" s="25">
        <v>4.7030000000000003</v>
      </c>
      <c r="B32" s="4">
        <v>29</v>
      </c>
      <c r="C32" s="5">
        <f t="shared" si="0"/>
        <v>0.25000132894603949</v>
      </c>
      <c r="D32" s="5">
        <f t="shared" si="1"/>
        <v>0.27777910813749107</v>
      </c>
      <c r="E32" s="5">
        <v>4.7030000000000003</v>
      </c>
      <c r="F32" s="5">
        <v>43.5809</v>
      </c>
      <c r="G32" s="5">
        <f t="shared" si="2"/>
        <v>0.19594690309731932</v>
      </c>
      <c r="H32" s="5">
        <f t="shared" si="3"/>
        <v>0.63335033665116014</v>
      </c>
      <c r="I32" s="5">
        <v>5.0979000000000001</v>
      </c>
      <c r="J32" s="5">
        <v>36.8643</v>
      </c>
      <c r="K32" s="5">
        <f t="shared" si="4"/>
        <v>0.38157934131736532</v>
      </c>
      <c r="L32" s="5">
        <f t="shared" si="5"/>
        <v>0.57490966424887602</v>
      </c>
      <c r="M32" s="5">
        <v>5.0979000000000001</v>
      </c>
      <c r="N32" s="5">
        <v>49.802799999999998</v>
      </c>
      <c r="O32" s="5">
        <f t="shared" si="6"/>
        <v>0.42647046521160814</v>
      </c>
      <c r="P32" s="5">
        <f t="shared" si="7"/>
        <v>0.63207619008939941</v>
      </c>
      <c r="Q32" s="5">
        <v>4.9663000000000004</v>
      </c>
      <c r="R32" s="5">
        <v>53.9</v>
      </c>
      <c r="S32" s="5">
        <f t="shared" si="8"/>
        <v>0.36250100364230919</v>
      </c>
      <c r="T32" s="5">
        <f t="shared" si="9"/>
        <v>0.85015772870662465</v>
      </c>
      <c r="U32" s="5">
        <v>4.9663000000000004</v>
      </c>
      <c r="V32" s="5">
        <v>48.019599999999997</v>
      </c>
      <c r="W32" s="5">
        <f t="shared" si="10"/>
        <v>0.28431496026929859</v>
      </c>
      <c r="X32" s="5">
        <f t="shared" si="11"/>
        <v>0.63281604166447025</v>
      </c>
      <c r="Y32" s="5">
        <v>4.9663000000000004</v>
      </c>
      <c r="Z32" s="5">
        <v>24.161999999999999</v>
      </c>
      <c r="AA32" s="5">
        <f t="shared" si="12"/>
        <v>0.29591958337802254</v>
      </c>
      <c r="AB32" s="5">
        <f t="shared" si="13"/>
        <v>0.40955110744233114</v>
      </c>
      <c r="AC32" s="5">
        <v>4.9663000000000004</v>
      </c>
      <c r="AD32" s="5">
        <v>30.516500000000001</v>
      </c>
      <c r="AE32" s="5">
        <f t="shared" si="14"/>
        <v>0.31183011747863598</v>
      </c>
      <c r="AF32" s="5">
        <f t="shared" si="15"/>
        <v>0.49921150870121417</v>
      </c>
      <c r="AG32" s="5">
        <v>5.0979000000000001</v>
      </c>
      <c r="AH32" s="5">
        <v>37.815800000000003</v>
      </c>
      <c r="AI32" s="5">
        <f t="shared" si="16"/>
        <v>0.30526164513984949</v>
      </c>
      <c r="AJ32" s="5">
        <f t="shared" si="17"/>
        <v>0.59087187500000005</v>
      </c>
      <c r="AK32" s="5">
        <v>5.0979000000000001</v>
      </c>
      <c r="AL32" s="5">
        <v>22.500900000000001</v>
      </c>
      <c r="AM32" s="5">
        <f t="shared" si="18"/>
        <v>0.23770423008057295</v>
      </c>
      <c r="AN32" s="5">
        <f t="shared" si="19"/>
        <v>0.37186222807629321</v>
      </c>
    </row>
    <row r="33" spans="1:40" ht="20" customHeight="1" x14ac:dyDescent="0.15">
      <c r="A33" s="25">
        <v>4.8651</v>
      </c>
      <c r="B33" s="4">
        <v>25.843</v>
      </c>
      <c r="C33" s="5">
        <f t="shared" si="0"/>
        <v>0.25861821506599542</v>
      </c>
      <c r="D33" s="5">
        <f t="shared" si="1"/>
        <v>0.24753949971024763</v>
      </c>
      <c r="E33" s="5">
        <v>4.8651</v>
      </c>
      <c r="F33" s="5">
        <v>39.720199999999998</v>
      </c>
      <c r="G33" s="5">
        <f t="shared" si="2"/>
        <v>0.20270067579391202</v>
      </c>
      <c r="H33" s="5">
        <f t="shared" si="3"/>
        <v>0.57724374764751096</v>
      </c>
      <c r="I33" s="5">
        <v>5.2736999999999998</v>
      </c>
      <c r="J33" s="5">
        <v>32.443199999999997</v>
      </c>
      <c r="K33" s="5">
        <f t="shared" si="4"/>
        <v>0.39473802395209584</v>
      </c>
      <c r="L33" s="5">
        <f t="shared" si="5"/>
        <v>0.5059613018329151</v>
      </c>
      <c r="M33" s="5">
        <v>5.2736999999999998</v>
      </c>
      <c r="N33" s="5">
        <v>49.152200000000001</v>
      </c>
      <c r="O33" s="5">
        <f t="shared" si="6"/>
        <v>0.44117720873035127</v>
      </c>
      <c r="P33" s="5">
        <f t="shared" si="7"/>
        <v>0.62381904853767622</v>
      </c>
      <c r="Q33" s="5">
        <v>5.1375000000000002</v>
      </c>
      <c r="R33" s="5">
        <v>40</v>
      </c>
      <c r="S33" s="5">
        <f t="shared" si="8"/>
        <v>0.37499726279370221</v>
      </c>
      <c r="T33" s="5">
        <f t="shared" si="9"/>
        <v>0.63091482649842268</v>
      </c>
      <c r="U33" s="5">
        <v>5.1375000000000002</v>
      </c>
      <c r="V33" s="5">
        <v>45.411799999999999</v>
      </c>
      <c r="W33" s="5">
        <f t="shared" si="10"/>
        <v>0.2941159632691383</v>
      </c>
      <c r="X33" s="5">
        <f t="shared" si="11"/>
        <v>0.59844970638777895</v>
      </c>
      <c r="Y33" s="5">
        <v>5.1375000000000002</v>
      </c>
      <c r="Z33" s="5">
        <v>26.8613</v>
      </c>
      <c r="AA33" s="5">
        <f t="shared" si="12"/>
        <v>0.30612062493296632</v>
      </c>
      <c r="AB33" s="5">
        <f t="shared" si="13"/>
        <v>0.45530482420083973</v>
      </c>
      <c r="AC33" s="5">
        <v>5.1375000000000002</v>
      </c>
      <c r="AD33" s="5">
        <v>23.109300000000001</v>
      </c>
      <c r="AE33" s="5">
        <f t="shared" si="14"/>
        <v>0.32257963243188942</v>
      </c>
      <c r="AF33" s="5">
        <f t="shared" si="15"/>
        <v>0.37803904504215652</v>
      </c>
      <c r="AG33" s="5">
        <v>5.2736999999999998</v>
      </c>
      <c r="AH33" s="5">
        <v>38.252099999999999</v>
      </c>
      <c r="AI33" s="5">
        <f t="shared" si="16"/>
        <v>0.31578852821240594</v>
      </c>
      <c r="AJ33" s="5">
        <f t="shared" si="17"/>
        <v>0.59768906249999998</v>
      </c>
      <c r="AK33" s="5">
        <v>5.2736999999999998</v>
      </c>
      <c r="AL33" s="5">
        <v>21.5867</v>
      </c>
      <c r="AM33" s="5">
        <f t="shared" si="18"/>
        <v>0.24590141002685764</v>
      </c>
      <c r="AN33" s="5">
        <f t="shared" si="19"/>
        <v>0.35675365691214656</v>
      </c>
    </row>
    <row r="34" spans="1:40" ht="20" customHeight="1" x14ac:dyDescent="0.15">
      <c r="A34" s="25">
        <v>5.0273000000000003</v>
      </c>
      <c r="B34" s="4">
        <v>23.206299999999999</v>
      </c>
      <c r="C34" s="5">
        <f t="shared" si="0"/>
        <v>0.26724041697010936</v>
      </c>
      <c r="D34" s="5">
        <f t="shared" si="1"/>
        <v>0.22228363162658824</v>
      </c>
      <c r="E34" s="5">
        <v>5.0273000000000003</v>
      </c>
      <c r="F34" s="5">
        <v>41.008899999999997</v>
      </c>
      <c r="G34" s="5">
        <f t="shared" si="2"/>
        <v>0.20945861491413001</v>
      </c>
      <c r="H34" s="5">
        <f t="shared" si="3"/>
        <v>0.59597210293256364</v>
      </c>
      <c r="I34" s="5">
        <v>5.4494999999999996</v>
      </c>
      <c r="J34" s="5">
        <v>31.7729</v>
      </c>
      <c r="K34" s="5">
        <f t="shared" si="4"/>
        <v>0.40789670658682631</v>
      </c>
      <c r="L34" s="5">
        <f t="shared" si="5"/>
        <v>0.49550777503473853</v>
      </c>
      <c r="M34" s="5">
        <v>5.4494999999999996</v>
      </c>
      <c r="N34" s="5">
        <v>47.252600000000001</v>
      </c>
      <c r="O34" s="5">
        <f t="shared" si="6"/>
        <v>0.45588395224909439</v>
      </c>
      <c r="P34" s="5">
        <f t="shared" si="7"/>
        <v>0.59971012432671167</v>
      </c>
      <c r="Q34" s="5">
        <v>5.3087999999999997</v>
      </c>
      <c r="R34" s="5">
        <v>41.4</v>
      </c>
      <c r="S34" s="5">
        <f t="shared" si="8"/>
        <v>0.38750082116188928</v>
      </c>
      <c r="T34" s="5">
        <f t="shared" si="9"/>
        <v>0.65299684542586744</v>
      </c>
      <c r="U34" s="5">
        <v>5.3087999999999997</v>
      </c>
      <c r="V34" s="5">
        <v>51.097999999999999</v>
      </c>
      <c r="W34" s="5">
        <f t="shared" si="10"/>
        <v>0.3039226911539078</v>
      </c>
      <c r="X34" s="5">
        <f t="shared" si="11"/>
        <v>0.67338407852150162</v>
      </c>
      <c r="Y34" s="5">
        <v>5.3087999999999997</v>
      </c>
      <c r="Z34" s="5">
        <v>28.258600000000001</v>
      </c>
      <c r="AA34" s="5">
        <f t="shared" si="12"/>
        <v>0.31632762504022022</v>
      </c>
      <c r="AB34" s="5">
        <f t="shared" si="13"/>
        <v>0.4789893603497169</v>
      </c>
      <c r="AC34" s="5">
        <v>5.3087999999999997</v>
      </c>
      <c r="AD34" s="5">
        <v>21</v>
      </c>
      <c r="AE34" s="5">
        <f t="shared" si="14"/>
        <v>0.33333542630742857</v>
      </c>
      <c r="AF34" s="5">
        <f t="shared" si="15"/>
        <v>0.34353355341292408</v>
      </c>
      <c r="AG34" s="5">
        <v>5.4494999999999996</v>
      </c>
      <c r="AH34" s="5">
        <v>40.168799999999997</v>
      </c>
      <c r="AI34" s="5">
        <f t="shared" si="16"/>
        <v>0.32631541128496233</v>
      </c>
      <c r="AJ34" s="5">
        <f t="shared" si="17"/>
        <v>0.62763749999999996</v>
      </c>
      <c r="AK34" s="5">
        <v>5.4494999999999996</v>
      </c>
      <c r="AL34" s="5">
        <v>21.652200000000001</v>
      </c>
      <c r="AM34" s="5">
        <f t="shared" si="18"/>
        <v>0.25409858997314233</v>
      </c>
      <c r="AN34" s="5">
        <f t="shared" si="19"/>
        <v>0.35783614587654339</v>
      </c>
    </row>
    <row r="35" spans="1:40" ht="20" customHeight="1" x14ac:dyDescent="0.15">
      <c r="A35" s="25">
        <v>5.1894999999999998</v>
      </c>
      <c r="B35" s="4">
        <v>27.434000000000001</v>
      </c>
      <c r="C35" s="5">
        <f t="shared" ref="C35:C66" si="20">$A35/18.8119</f>
        <v>0.2758626188742232</v>
      </c>
      <c r="D35" s="5">
        <f t="shared" ref="D35:D66" si="21">B35/104.3995</f>
        <v>0.26277903629806654</v>
      </c>
      <c r="E35" s="5">
        <v>5.1894999999999998</v>
      </c>
      <c r="F35" s="5">
        <v>42.603400000000001</v>
      </c>
      <c r="G35" s="5">
        <f t="shared" ref="G35:G66" si="22">E35/24.0014</f>
        <v>0.21621655403434797</v>
      </c>
      <c r="H35" s="5">
        <f t="shared" ref="H35:H66" si="23">F35/68.8101</f>
        <v>0.61914457325305439</v>
      </c>
      <c r="I35" s="5">
        <v>5.6253000000000002</v>
      </c>
      <c r="J35" s="5">
        <v>37.739600000000003</v>
      </c>
      <c r="K35" s="5">
        <f t="shared" ref="K35:K66" si="24">I35/13.36</f>
        <v>0.42105538922155694</v>
      </c>
      <c r="L35" s="5">
        <f t="shared" ref="L35:L66" si="25">J35/64.1219</f>
        <v>0.58856022669322039</v>
      </c>
      <c r="M35" s="5">
        <v>5.6253000000000002</v>
      </c>
      <c r="N35" s="5">
        <v>42.138399999999997</v>
      </c>
      <c r="O35" s="5">
        <f t="shared" ref="O35:O71" si="26">M35/11.9537</f>
        <v>0.47059069576783763</v>
      </c>
      <c r="P35" s="5">
        <f t="shared" ref="P35:P71" si="27">N35/78.7924</f>
        <v>0.5348028490057416</v>
      </c>
      <c r="Q35" s="5">
        <v>5.48</v>
      </c>
      <c r="R35" s="5">
        <v>43.4</v>
      </c>
      <c r="S35" s="5">
        <f t="shared" ref="S35:S66" si="28">Q35/13.7001</f>
        <v>0.3999970803132824</v>
      </c>
      <c r="T35" s="5">
        <f t="shared" ref="T35:T66" si="29">R35/63.4</f>
        <v>0.68454258675078861</v>
      </c>
      <c r="U35" s="5">
        <v>5.48</v>
      </c>
      <c r="V35" s="5">
        <v>54.372500000000002</v>
      </c>
      <c r="W35" s="5">
        <f t="shared" ref="W35:W66" si="30">U35/17.4676</f>
        <v>0.31372369415374751</v>
      </c>
      <c r="X35" s="5">
        <f t="shared" ref="X35:X66" si="31">V35/75.8824</f>
        <v>0.71653637734178144</v>
      </c>
      <c r="Y35" s="5">
        <v>5.48</v>
      </c>
      <c r="Z35" s="5">
        <v>25.4527</v>
      </c>
      <c r="AA35" s="5">
        <f t="shared" ref="AA35:AA66" si="32">Y35/16.7826</f>
        <v>0.32652866659516411</v>
      </c>
      <c r="AB35" s="5">
        <f t="shared" ref="AB35:AB66" si="33">Z35/58.9963</f>
        <v>0.43142875061656411</v>
      </c>
      <c r="AC35" s="5">
        <v>5.48</v>
      </c>
      <c r="AD35" s="5">
        <v>22.241800000000001</v>
      </c>
      <c r="AE35" s="5">
        <f t="shared" ref="AE35:AE66" si="34">AC35/15.9263</f>
        <v>0.34408494126068206</v>
      </c>
      <c r="AF35" s="5">
        <f t="shared" ref="AF35:AF66" si="35">AD35/61.1294</f>
        <v>0.36384783753807504</v>
      </c>
      <c r="AG35" s="5">
        <v>5.6253000000000002</v>
      </c>
      <c r="AH35" s="5">
        <v>36.923299999999998</v>
      </c>
      <c r="AI35" s="5">
        <f t="shared" ref="AI35:AI66" si="36">AG35/16.7001</f>
        <v>0.33684229435751883</v>
      </c>
      <c r="AJ35" s="5">
        <f t="shared" ref="AJ35:AJ66" si="37">AH35/64</f>
        <v>0.57692656249999996</v>
      </c>
      <c r="AK35" s="5">
        <v>5.6253000000000002</v>
      </c>
      <c r="AL35" s="5">
        <v>24.226299999999998</v>
      </c>
      <c r="AM35" s="5">
        <f t="shared" ref="AM35:AM66" si="38">AK35/21.4464</f>
        <v>0.26229576991942705</v>
      </c>
      <c r="AN35" s="5">
        <f t="shared" ref="AN35:AN66" si="39">AL35/60.5087</f>
        <v>0.40037713584988605</v>
      </c>
    </row>
    <row r="36" spans="1:40" ht="20" customHeight="1" x14ac:dyDescent="0.15">
      <c r="A36" s="25">
        <v>5.3517000000000001</v>
      </c>
      <c r="B36" s="4">
        <v>28.2652</v>
      </c>
      <c r="C36" s="5">
        <f t="shared" si="20"/>
        <v>0.28448482077833709</v>
      </c>
      <c r="D36" s="5">
        <f t="shared" si="21"/>
        <v>0.27074076025268318</v>
      </c>
      <c r="E36" s="5">
        <v>5.3517000000000001</v>
      </c>
      <c r="F36" s="5">
        <v>40.332500000000003</v>
      </c>
      <c r="G36" s="5">
        <f t="shared" si="22"/>
        <v>0.22297449315456599</v>
      </c>
      <c r="H36" s="5">
        <f t="shared" si="23"/>
        <v>0.58614215064358288</v>
      </c>
      <c r="I36" s="5">
        <v>5.8010999999999999</v>
      </c>
      <c r="J36" s="5">
        <v>39.692500000000003</v>
      </c>
      <c r="K36" s="5">
        <f t="shared" si="24"/>
        <v>0.43421407185628746</v>
      </c>
      <c r="L36" s="5">
        <f t="shared" si="25"/>
        <v>0.61901627992932218</v>
      </c>
      <c r="M36" s="5">
        <v>5.8010999999999999</v>
      </c>
      <c r="N36" s="5">
        <v>44.3322</v>
      </c>
      <c r="O36" s="5">
        <f t="shared" si="26"/>
        <v>0.48529743928658076</v>
      </c>
      <c r="P36" s="5">
        <f t="shared" si="27"/>
        <v>0.56264563587351069</v>
      </c>
      <c r="Q36" s="5">
        <v>5.6513</v>
      </c>
      <c r="R36" s="5">
        <v>43</v>
      </c>
      <c r="S36" s="5">
        <f t="shared" si="28"/>
        <v>0.41250063868146947</v>
      </c>
      <c r="T36" s="5">
        <f t="shared" si="29"/>
        <v>0.67823343848580442</v>
      </c>
      <c r="U36" s="5">
        <v>5.6513</v>
      </c>
      <c r="V36" s="5">
        <v>49.764699999999998</v>
      </c>
      <c r="W36" s="5">
        <f t="shared" si="30"/>
        <v>0.32353042203851701</v>
      </c>
      <c r="X36" s="5">
        <f t="shared" si="31"/>
        <v>0.65581346926296469</v>
      </c>
      <c r="Y36" s="5">
        <v>5.6513</v>
      </c>
      <c r="Z36" s="5">
        <v>28.506</v>
      </c>
      <c r="AA36" s="5">
        <f t="shared" si="32"/>
        <v>0.336735666702418</v>
      </c>
      <c r="AB36" s="5">
        <f t="shared" si="33"/>
        <v>0.48318284366985731</v>
      </c>
      <c r="AC36" s="5">
        <v>5.6513</v>
      </c>
      <c r="AD36" s="5">
        <v>17.178999999999998</v>
      </c>
      <c r="AE36" s="5">
        <f t="shared" si="34"/>
        <v>0.35484073513622122</v>
      </c>
      <c r="AF36" s="5">
        <f t="shared" si="35"/>
        <v>0.2810268054324106</v>
      </c>
      <c r="AG36" s="5">
        <v>5.8010999999999999</v>
      </c>
      <c r="AH36" s="5">
        <v>43.423699999999997</v>
      </c>
      <c r="AI36" s="5">
        <f t="shared" si="36"/>
        <v>0.34736917743007528</v>
      </c>
      <c r="AJ36" s="5">
        <f t="shared" si="37"/>
        <v>0.67849531249999995</v>
      </c>
      <c r="AK36" s="5">
        <v>5.8010999999999999</v>
      </c>
      <c r="AL36" s="5">
        <v>25.617599999999999</v>
      </c>
      <c r="AM36" s="5">
        <f t="shared" si="38"/>
        <v>0.27049294986571171</v>
      </c>
      <c r="AN36" s="5">
        <f t="shared" si="39"/>
        <v>0.42337052357760124</v>
      </c>
    </row>
    <row r="37" spans="1:40" ht="20" customHeight="1" x14ac:dyDescent="0.15">
      <c r="A37" s="25">
        <v>5.5137999999999998</v>
      </c>
      <c r="B37" s="4">
        <v>27.013100000000001</v>
      </c>
      <c r="C37" s="5">
        <f t="shared" si="20"/>
        <v>0.29310170689829307</v>
      </c>
      <c r="D37" s="5">
        <f t="shared" si="21"/>
        <v>0.25874740779409866</v>
      </c>
      <c r="E37" s="5">
        <v>5.5137999999999998</v>
      </c>
      <c r="F37" s="5">
        <v>39.480600000000003</v>
      </c>
      <c r="G37" s="5">
        <f t="shared" si="22"/>
        <v>0.22972826585115866</v>
      </c>
      <c r="H37" s="5">
        <f t="shared" si="23"/>
        <v>0.57376170068056864</v>
      </c>
      <c r="I37" s="5">
        <v>5.9768999999999997</v>
      </c>
      <c r="J37" s="5">
        <v>40.523499999999999</v>
      </c>
      <c r="K37" s="5">
        <f t="shared" si="24"/>
        <v>0.44737275449101793</v>
      </c>
      <c r="L37" s="5">
        <f t="shared" si="25"/>
        <v>0.63197597076817746</v>
      </c>
      <c r="M37" s="5">
        <v>5.9768999999999997</v>
      </c>
      <c r="N37" s="5">
        <v>50</v>
      </c>
      <c r="O37" s="5">
        <f t="shared" si="26"/>
        <v>0.50000418280532388</v>
      </c>
      <c r="P37" s="5">
        <f t="shared" si="27"/>
        <v>0.63457896954528614</v>
      </c>
      <c r="Q37" s="5">
        <v>5.8224999999999998</v>
      </c>
      <c r="R37" s="5">
        <v>43</v>
      </c>
      <c r="S37" s="5">
        <f t="shared" si="28"/>
        <v>0.42499689783286249</v>
      </c>
      <c r="T37" s="5">
        <f t="shared" si="29"/>
        <v>0.67823343848580442</v>
      </c>
      <c r="U37" s="5">
        <v>5.8224999999999998</v>
      </c>
      <c r="V37" s="5">
        <v>55.666699999999999</v>
      </c>
      <c r="W37" s="5">
        <f t="shared" si="30"/>
        <v>0.33333142503835672</v>
      </c>
      <c r="X37" s="5">
        <f t="shared" si="31"/>
        <v>0.73359171560203673</v>
      </c>
      <c r="Y37" s="5">
        <v>5.8224999999999998</v>
      </c>
      <c r="Z37" s="5">
        <v>25.449000000000002</v>
      </c>
      <c r="AA37" s="5">
        <f t="shared" si="32"/>
        <v>0.34693670825736178</v>
      </c>
      <c r="AB37" s="5">
        <f t="shared" si="33"/>
        <v>0.43136603481913277</v>
      </c>
      <c r="AC37" s="5">
        <v>5.8224999999999998</v>
      </c>
      <c r="AD37" s="5">
        <v>22.030899999999999</v>
      </c>
      <c r="AE37" s="5">
        <f t="shared" si="34"/>
        <v>0.36559025008947466</v>
      </c>
      <c r="AF37" s="5">
        <f t="shared" si="35"/>
        <v>0.36039777913737087</v>
      </c>
      <c r="AG37" s="5">
        <v>5.9768999999999997</v>
      </c>
      <c r="AH37" s="5">
        <v>41.5608</v>
      </c>
      <c r="AI37" s="5">
        <f t="shared" si="36"/>
        <v>0.35789606050263173</v>
      </c>
      <c r="AJ37" s="5">
        <f t="shared" si="37"/>
        <v>0.64938750000000001</v>
      </c>
      <c r="AK37" s="5">
        <v>5.9768999999999997</v>
      </c>
      <c r="AL37" s="5">
        <v>22.2271</v>
      </c>
      <c r="AM37" s="5">
        <f t="shared" si="38"/>
        <v>0.27869012981199642</v>
      </c>
      <c r="AN37" s="5">
        <f t="shared" si="39"/>
        <v>0.3673372589396236</v>
      </c>
    </row>
    <row r="38" spans="1:40" ht="20" customHeight="1" x14ac:dyDescent="0.15">
      <c r="A38" s="25">
        <v>5.6760000000000002</v>
      </c>
      <c r="B38" s="4">
        <v>32.046399999999998</v>
      </c>
      <c r="C38" s="5">
        <f t="shared" si="20"/>
        <v>0.30172390880240696</v>
      </c>
      <c r="D38" s="5">
        <f t="shared" si="21"/>
        <v>0.3069593245178377</v>
      </c>
      <c r="E38" s="5">
        <v>5.6760000000000002</v>
      </c>
      <c r="F38" s="5">
        <v>42.2883</v>
      </c>
      <c r="G38" s="5">
        <f t="shared" si="22"/>
        <v>0.23648620497137668</v>
      </c>
      <c r="H38" s="5">
        <f t="shared" si="23"/>
        <v>0.61456530364001793</v>
      </c>
      <c r="I38" s="5">
        <v>6.1527000000000003</v>
      </c>
      <c r="J38" s="5">
        <v>43.786700000000003</v>
      </c>
      <c r="K38" s="5">
        <f t="shared" si="24"/>
        <v>0.46053143712574857</v>
      </c>
      <c r="L38" s="5">
        <f t="shared" si="25"/>
        <v>0.68286654013683323</v>
      </c>
      <c r="M38" s="5">
        <v>6.1527000000000003</v>
      </c>
      <c r="N38" s="5">
        <v>50.242199999999997</v>
      </c>
      <c r="O38" s="5">
        <f t="shared" si="26"/>
        <v>0.51471092632406712</v>
      </c>
      <c r="P38" s="5">
        <f t="shared" si="27"/>
        <v>0.63765287007376337</v>
      </c>
      <c r="Q38" s="5">
        <v>5.9938000000000002</v>
      </c>
      <c r="R38" s="5">
        <v>46.5</v>
      </c>
      <c r="S38" s="5">
        <f t="shared" si="28"/>
        <v>0.4375004562010496</v>
      </c>
      <c r="T38" s="5">
        <f t="shared" si="29"/>
        <v>0.7334384858044164</v>
      </c>
      <c r="U38" s="5">
        <v>5.9938000000000002</v>
      </c>
      <c r="V38" s="5">
        <v>49.137300000000003</v>
      </c>
      <c r="W38" s="5">
        <f t="shared" si="30"/>
        <v>0.34313815292312622</v>
      </c>
      <c r="X38" s="5">
        <f t="shared" si="31"/>
        <v>0.64754541237493812</v>
      </c>
      <c r="Y38" s="5">
        <v>5.9938000000000002</v>
      </c>
      <c r="Z38" s="5">
        <v>29.979600000000001</v>
      </c>
      <c r="AA38" s="5">
        <f t="shared" si="32"/>
        <v>0.35714370836461579</v>
      </c>
      <c r="AB38" s="5">
        <f t="shared" si="33"/>
        <v>0.50816068126306235</v>
      </c>
      <c r="AC38" s="5">
        <v>5.9938000000000002</v>
      </c>
      <c r="AD38" s="5">
        <v>23.418700000000001</v>
      </c>
      <c r="AE38" s="5">
        <f t="shared" si="34"/>
        <v>0.37634604396501387</v>
      </c>
      <c r="AF38" s="5">
        <f t="shared" si="35"/>
        <v>0.3831004393957736</v>
      </c>
      <c r="AG38" s="5">
        <v>6.1527000000000003</v>
      </c>
      <c r="AH38" s="5">
        <v>33.567900000000002</v>
      </c>
      <c r="AI38" s="5">
        <f t="shared" si="36"/>
        <v>0.36842294357518823</v>
      </c>
      <c r="AJ38" s="5">
        <f t="shared" si="37"/>
        <v>0.52449843750000003</v>
      </c>
      <c r="AK38" s="5">
        <v>6.1527000000000003</v>
      </c>
      <c r="AL38" s="5">
        <v>27.8431</v>
      </c>
      <c r="AM38" s="5">
        <f t="shared" si="38"/>
        <v>0.28688730975828114</v>
      </c>
      <c r="AN38" s="5">
        <f t="shared" si="39"/>
        <v>0.46015035854348219</v>
      </c>
    </row>
    <row r="39" spans="1:40" ht="20" customHeight="1" x14ac:dyDescent="0.15">
      <c r="A39" s="25">
        <v>5.8381999999999996</v>
      </c>
      <c r="B39" s="4">
        <v>32.293700000000001</v>
      </c>
      <c r="C39" s="5">
        <f t="shared" si="20"/>
        <v>0.31034611070652085</v>
      </c>
      <c r="D39" s="5">
        <f t="shared" si="21"/>
        <v>0.30932810980895503</v>
      </c>
      <c r="E39" s="5">
        <v>5.8381999999999996</v>
      </c>
      <c r="F39" s="5">
        <v>43.738500000000002</v>
      </c>
      <c r="G39" s="5">
        <f t="shared" si="22"/>
        <v>0.24324414409159464</v>
      </c>
      <c r="H39" s="5">
        <f t="shared" si="23"/>
        <v>0.63564069809519241</v>
      </c>
      <c r="I39" s="5">
        <v>6.3284000000000002</v>
      </c>
      <c r="J39" s="5">
        <v>44.6066</v>
      </c>
      <c r="K39" s="5">
        <f t="shared" si="24"/>
        <v>0.47368263473053895</v>
      </c>
      <c r="L39" s="5">
        <f t="shared" si="25"/>
        <v>0.69565312319192041</v>
      </c>
      <c r="M39" s="5">
        <v>6.3284000000000002</v>
      </c>
      <c r="N39" s="5">
        <v>50.436</v>
      </c>
      <c r="O39" s="5">
        <f t="shared" si="26"/>
        <v>0.52940930423216248</v>
      </c>
      <c r="P39" s="5">
        <f t="shared" si="27"/>
        <v>0.64011249815972093</v>
      </c>
      <c r="Q39" s="5">
        <v>6.165</v>
      </c>
      <c r="R39" s="5">
        <v>44</v>
      </c>
      <c r="S39" s="5">
        <f t="shared" si="28"/>
        <v>0.44999671535244268</v>
      </c>
      <c r="T39" s="5">
        <f t="shared" si="29"/>
        <v>0.694006309148265</v>
      </c>
      <c r="U39" s="5">
        <v>6.165</v>
      </c>
      <c r="V39" s="5">
        <v>46</v>
      </c>
      <c r="W39" s="5">
        <f t="shared" si="30"/>
        <v>0.35293915592296593</v>
      </c>
      <c r="X39" s="5">
        <f t="shared" si="31"/>
        <v>0.60620117444888399</v>
      </c>
      <c r="Y39" s="5">
        <v>6.165</v>
      </c>
      <c r="Z39" s="5">
        <v>30.485600000000002</v>
      </c>
      <c r="AA39" s="5">
        <f t="shared" si="32"/>
        <v>0.36734474991955957</v>
      </c>
      <c r="AB39" s="5">
        <f t="shared" si="33"/>
        <v>0.51673749031718941</v>
      </c>
      <c r="AC39" s="5">
        <v>6.165</v>
      </c>
      <c r="AD39" s="5">
        <v>21.764800000000001</v>
      </c>
      <c r="AE39" s="5">
        <f t="shared" si="34"/>
        <v>0.3870955589182673</v>
      </c>
      <c r="AF39" s="5">
        <f t="shared" si="35"/>
        <v>0.35604471825341</v>
      </c>
      <c r="AG39" s="5">
        <v>6.3284000000000002</v>
      </c>
      <c r="AH39" s="5">
        <v>31.263300000000001</v>
      </c>
      <c r="AI39" s="5">
        <f t="shared" si="36"/>
        <v>0.37894383865964876</v>
      </c>
      <c r="AJ39" s="5">
        <f t="shared" si="37"/>
        <v>0.48848906250000002</v>
      </c>
      <c r="AK39" s="5">
        <v>6.3284000000000002</v>
      </c>
      <c r="AL39" s="5">
        <v>25.398</v>
      </c>
      <c r="AM39" s="5">
        <f t="shared" si="38"/>
        <v>0.29507982691733814</v>
      </c>
      <c r="AN39" s="5">
        <f t="shared" si="39"/>
        <v>0.4197412934007837</v>
      </c>
    </row>
    <row r="40" spans="1:40" ht="20" customHeight="1" x14ac:dyDescent="0.15">
      <c r="A40" s="25">
        <v>6.0004</v>
      </c>
      <c r="B40" s="4">
        <v>33.850200000000001</v>
      </c>
      <c r="C40" s="5">
        <f t="shared" si="20"/>
        <v>0.31896831261063474</v>
      </c>
      <c r="D40" s="5">
        <f t="shared" si="21"/>
        <v>0.32423718504398968</v>
      </c>
      <c r="E40" s="5">
        <v>6.0004</v>
      </c>
      <c r="F40" s="5">
        <v>46.25</v>
      </c>
      <c r="G40" s="5">
        <f t="shared" si="22"/>
        <v>0.25000208321181266</v>
      </c>
      <c r="H40" s="5">
        <f t="shared" si="23"/>
        <v>0.67213970042188564</v>
      </c>
      <c r="I40" s="5">
        <v>6.5042</v>
      </c>
      <c r="J40" s="5">
        <v>52.069299999999998</v>
      </c>
      <c r="K40" s="5">
        <f t="shared" si="24"/>
        <v>0.48684131736526948</v>
      </c>
      <c r="L40" s="5">
        <f t="shared" si="25"/>
        <v>0.81203613741950875</v>
      </c>
      <c r="M40" s="5">
        <v>6.5042</v>
      </c>
      <c r="N40" s="5">
        <v>52.986199999999997</v>
      </c>
      <c r="O40" s="5">
        <f t="shared" si="26"/>
        <v>0.54411604775090561</v>
      </c>
      <c r="P40" s="5">
        <f t="shared" si="27"/>
        <v>0.67247856392240868</v>
      </c>
      <c r="Q40" s="5">
        <v>6.3362999999999996</v>
      </c>
      <c r="R40" s="5">
        <v>55</v>
      </c>
      <c r="S40" s="5">
        <f t="shared" si="28"/>
        <v>0.46250027372062974</v>
      </c>
      <c r="T40" s="5">
        <f t="shared" si="29"/>
        <v>0.86750788643533128</v>
      </c>
      <c r="U40" s="5">
        <v>6.3362999999999996</v>
      </c>
      <c r="V40" s="5">
        <v>41.803899999999999</v>
      </c>
      <c r="W40" s="5">
        <f t="shared" si="30"/>
        <v>0.36274588380773543</v>
      </c>
      <c r="X40" s="5">
        <f t="shared" si="31"/>
        <v>0.55090376688138487</v>
      </c>
      <c r="Y40" s="5">
        <v>6.3362999999999996</v>
      </c>
      <c r="Z40" s="5">
        <v>23.359400000000001</v>
      </c>
      <c r="AA40" s="5">
        <f t="shared" si="32"/>
        <v>0.37755175002681352</v>
      </c>
      <c r="AB40" s="5">
        <f t="shared" si="33"/>
        <v>0.39594686446438171</v>
      </c>
      <c r="AC40" s="5">
        <v>6.3362999999999996</v>
      </c>
      <c r="AD40" s="5">
        <v>23.244199999999999</v>
      </c>
      <c r="AE40" s="5">
        <f t="shared" si="34"/>
        <v>0.39785135279380646</v>
      </c>
      <c r="AF40" s="5">
        <f t="shared" si="35"/>
        <v>0.38024583915431853</v>
      </c>
      <c r="AG40" s="5">
        <v>6.5042</v>
      </c>
      <c r="AH40" s="5">
        <v>32.047499999999999</v>
      </c>
      <c r="AI40" s="5">
        <f t="shared" si="36"/>
        <v>0.38947072173220521</v>
      </c>
      <c r="AJ40" s="5">
        <f t="shared" si="37"/>
        <v>0.50074218749999999</v>
      </c>
      <c r="AK40" s="5">
        <v>6.5042</v>
      </c>
      <c r="AL40" s="5">
        <v>21.497399999999999</v>
      </c>
      <c r="AM40" s="5">
        <f t="shared" si="38"/>
        <v>0.3032770068636228</v>
      </c>
      <c r="AN40" s="5">
        <f t="shared" si="39"/>
        <v>0.35527783607977037</v>
      </c>
    </row>
    <row r="41" spans="1:40" ht="20" customHeight="1" x14ac:dyDescent="0.15">
      <c r="A41" s="25">
        <v>6.1624999999999996</v>
      </c>
      <c r="B41" s="4">
        <v>29.1296</v>
      </c>
      <c r="C41" s="5">
        <f t="shared" si="20"/>
        <v>0.32758519873059072</v>
      </c>
      <c r="D41" s="5">
        <f t="shared" si="21"/>
        <v>0.27902049339316759</v>
      </c>
      <c r="E41" s="5">
        <v>6.1624999999999996</v>
      </c>
      <c r="F41" s="5">
        <v>46.258600000000001</v>
      </c>
      <c r="G41" s="5">
        <f t="shared" si="22"/>
        <v>0.25675585590840533</v>
      </c>
      <c r="H41" s="5">
        <f t="shared" si="23"/>
        <v>0.67226468207428847</v>
      </c>
      <c r="I41" s="5">
        <v>6.68</v>
      </c>
      <c r="J41" s="5">
        <v>53</v>
      </c>
      <c r="K41" s="5">
        <f t="shared" si="24"/>
        <v>0.5</v>
      </c>
      <c r="L41" s="5">
        <f t="shared" si="25"/>
        <v>0.8265506792531101</v>
      </c>
      <c r="M41" s="5">
        <v>6.68</v>
      </c>
      <c r="N41" s="5">
        <v>47.380600000000001</v>
      </c>
      <c r="O41" s="5">
        <f t="shared" si="26"/>
        <v>0.55882279126964873</v>
      </c>
      <c r="P41" s="5">
        <f t="shared" si="27"/>
        <v>0.60133464648874768</v>
      </c>
      <c r="Q41" s="5">
        <v>6.5075000000000003</v>
      </c>
      <c r="R41" s="5">
        <v>49.8</v>
      </c>
      <c r="S41" s="5">
        <f t="shared" si="28"/>
        <v>0.47499653287202281</v>
      </c>
      <c r="T41" s="5">
        <f t="shared" si="29"/>
        <v>0.78548895899053628</v>
      </c>
      <c r="U41" s="5">
        <v>6.5075000000000003</v>
      </c>
      <c r="V41" s="5">
        <v>41.490200000000002</v>
      </c>
      <c r="W41" s="5">
        <f t="shared" si="30"/>
        <v>0.37254688680757514</v>
      </c>
      <c r="X41" s="5">
        <f t="shared" si="31"/>
        <v>0.54676973843737153</v>
      </c>
      <c r="Y41" s="5">
        <v>6.5075000000000003</v>
      </c>
      <c r="Z41" s="5">
        <v>25.824200000000001</v>
      </c>
      <c r="AA41" s="5">
        <f t="shared" si="32"/>
        <v>0.38775279158175735</v>
      </c>
      <c r="AB41" s="5">
        <f t="shared" si="33"/>
        <v>0.43772575568298355</v>
      </c>
      <c r="AC41" s="5">
        <v>6.5075000000000003</v>
      </c>
      <c r="AD41" s="5">
        <v>26.2882</v>
      </c>
      <c r="AE41" s="5">
        <f t="shared" si="34"/>
        <v>0.40860086774705995</v>
      </c>
      <c r="AF41" s="5">
        <f t="shared" si="35"/>
        <v>0.43004184565855386</v>
      </c>
      <c r="AG41" s="5">
        <v>6.68</v>
      </c>
      <c r="AH41" s="5">
        <v>33.96</v>
      </c>
      <c r="AI41" s="5">
        <f t="shared" si="36"/>
        <v>0.39999760480476165</v>
      </c>
      <c r="AJ41" s="5">
        <f t="shared" si="37"/>
        <v>0.53062500000000001</v>
      </c>
      <c r="AK41" s="5">
        <v>6.68</v>
      </c>
      <c r="AL41" s="5">
        <v>22.5899</v>
      </c>
      <c r="AM41" s="5">
        <f t="shared" si="38"/>
        <v>0.31147418680990746</v>
      </c>
      <c r="AN41" s="5">
        <f t="shared" si="39"/>
        <v>0.3733330909439469</v>
      </c>
    </row>
    <row r="42" spans="1:40" ht="20" customHeight="1" x14ac:dyDescent="0.15">
      <c r="A42" s="25">
        <v>6.3247</v>
      </c>
      <c r="B42" s="4">
        <v>30.6813</v>
      </c>
      <c r="C42" s="5">
        <f t="shared" si="20"/>
        <v>0.33620740063470461</v>
      </c>
      <c r="D42" s="5">
        <f t="shared" si="21"/>
        <v>0.29388359139651049</v>
      </c>
      <c r="E42" s="5">
        <v>6.3247</v>
      </c>
      <c r="F42" s="5">
        <v>45.846800000000002</v>
      </c>
      <c r="G42" s="5">
        <f t="shared" si="22"/>
        <v>0.26351379502862332</v>
      </c>
      <c r="H42" s="5">
        <f t="shared" si="23"/>
        <v>0.66628009550923484</v>
      </c>
      <c r="I42" s="5">
        <v>6.8558000000000003</v>
      </c>
      <c r="J42" s="5">
        <v>43.892000000000003</v>
      </c>
      <c r="K42" s="5">
        <f t="shared" si="24"/>
        <v>0.51315868263473063</v>
      </c>
      <c r="L42" s="5">
        <f t="shared" si="25"/>
        <v>0.68450872478825497</v>
      </c>
      <c r="M42" s="5">
        <v>6.8558000000000003</v>
      </c>
      <c r="N42" s="5">
        <v>44.605499999999999</v>
      </c>
      <c r="O42" s="5">
        <f t="shared" si="26"/>
        <v>0.57352953478839197</v>
      </c>
      <c r="P42" s="5">
        <f t="shared" si="27"/>
        <v>0.5661142445210452</v>
      </c>
      <c r="Q42" s="5">
        <v>6.6787999999999998</v>
      </c>
      <c r="R42" s="5">
        <v>47.7</v>
      </c>
      <c r="S42" s="5">
        <f t="shared" si="28"/>
        <v>0.48750009124020988</v>
      </c>
      <c r="T42" s="5">
        <f t="shared" si="29"/>
        <v>0.75236593059936918</v>
      </c>
      <c r="U42" s="5">
        <v>6.6787999999999998</v>
      </c>
      <c r="V42" s="5">
        <v>33.764699999999998</v>
      </c>
      <c r="W42" s="5">
        <f t="shared" si="30"/>
        <v>0.38235361469234463</v>
      </c>
      <c r="X42" s="5">
        <f t="shared" si="31"/>
        <v>0.44496088684596158</v>
      </c>
      <c r="Y42" s="5">
        <v>6.6787999999999998</v>
      </c>
      <c r="Z42" s="5">
        <v>26.3932</v>
      </c>
      <c r="AA42" s="5">
        <f t="shared" si="32"/>
        <v>0.39795979168901124</v>
      </c>
      <c r="AB42" s="5">
        <f t="shared" si="33"/>
        <v>0.44737042831499607</v>
      </c>
      <c r="AC42" s="5">
        <v>6.6787999999999998</v>
      </c>
      <c r="AD42" s="5">
        <v>22.272600000000001</v>
      </c>
      <c r="AE42" s="5">
        <f t="shared" si="34"/>
        <v>0.4193566616225991</v>
      </c>
      <c r="AF42" s="5">
        <f t="shared" si="35"/>
        <v>0.36435168674974727</v>
      </c>
      <c r="AG42" s="5">
        <v>6.8558000000000003</v>
      </c>
      <c r="AH42" s="5">
        <v>32.451700000000002</v>
      </c>
      <c r="AI42" s="5">
        <f t="shared" si="36"/>
        <v>0.41052448787731816</v>
      </c>
      <c r="AJ42" s="5">
        <f t="shared" si="37"/>
        <v>0.50705781250000004</v>
      </c>
      <c r="AK42" s="5">
        <v>6.8558000000000003</v>
      </c>
      <c r="AL42" s="5">
        <v>26.121200000000002</v>
      </c>
      <c r="AM42" s="5">
        <f t="shared" si="38"/>
        <v>0.31967136675619218</v>
      </c>
      <c r="AN42" s="5">
        <f t="shared" si="39"/>
        <v>0.43169329369165099</v>
      </c>
    </row>
    <row r="43" spans="1:40" ht="20" customHeight="1" x14ac:dyDescent="0.15">
      <c r="A43" s="25">
        <v>6.4869000000000003</v>
      </c>
      <c r="B43" s="4">
        <v>28.4495</v>
      </c>
      <c r="C43" s="5">
        <f t="shared" si="20"/>
        <v>0.3448296025388185</v>
      </c>
      <c r="D43" s="5">
        <f t="shared" si="21"/>
        <v>0.27250609437784662</v>
      </c>
      <c r="E43" s="5">
        <v>6.4869000000000003</v>
      </c>
      <c r="F43" s="5">
        <v>41.473300000000002</v>
      </c>
      <c r="G43" s="5">
        <f t="shared" si="22"/>
        <v>0.27027173414884131</v>
      </c>
      <c r="H43" s="5">
        <f t="shared" si="23"/>
        <v>0.60272111216231339</v>
      </c>
      <c r="I43" s="5">
        <v>7.0316000000000001</v>
      </c>
      <c r="J43" s="5">
        <v>40.354599999999998</v>
      </c>
      <c r="K43" s="5">
        <f t="shared" si="24"/>
        <v>0.52631736526946116</v>
      </c>
      <c r="L43" s="5">
        <f t="shared" si="25"/>
        <v>0.62934192530165201</v>
      </c>
      <c r="M43" s="5">
        <v>7.0316000000000001</v>
      </c>
      <c r="N43" s="5">
        <v>48.484400000000001</v>
      </c>
      <c r="O43" s="5">
        <f t="shared" si="26"/>
        <v>0.5882362783071351</v>
      </c>
      <c r="P43" s="5">
        <f t="shared" si="27"/>
        <v>0.6153436118204294</v>
      </c>
      <c r="Q43" s="5">
        <v>6.85</v>
      </c>
      <c r="R43" s="5">
        <v>40</v>
      </c>
      <c r="S43" s="5">
        <f t="shared" si="28"/>
        <v>0.49999635039160295</v>
      </c>
      <c r="T43" s="5">
        <f t="shared" si="29"/>
        <v>0.63091482649842268</v>
      </c>
      <c r="U43" s="5">
        <v>6.85</v>
      </c>
      <c r="V43" s="5">
        <v>45.274500000000003</v>
      </c>
      <c r="W43" s="5">
        <f t="shared" si="30"/>
        <v>0.39215461769218435</v>
      </c>
      <c r="X43" s="5">
        <f t="shared" si="31"/>
        <v>0.59664032766491304</v>
      </c>
      <c r="Y43" s="5">
        <v>6.85</v>
      </c>
      <c r="Z43" s="5">
        <v>23.6814</v>
      </c>
      <c r="AA43" s="5">
        <f t="shared" si="32"/>
        <v>0.40816083324395508</v>
      </c>
      <c r="AB43" s="5">
        <f t="shared" si="33"/>
        <v>0.40140483386246256</v>
      </c>
      <c r="AC43" s="5">
        <v>6.85</v>
      </c>
      <c r="AD43" s="5">
        <v>24.471699999999998</v>
      </c>
      <c r="AE43" s="5">
        <f t="shared" si="34"/>
        <v>0.43010617657585254</v>
      </c>
      <c r="AF43" s="5">
        <f t="shared" si="35"/>
        <v>0.40032619328833591</v>
      </c>
      <c r="AG43" s="5">
        <v>7.0316000000000001</v>
      </c>
      <c r="AH43" s="5">
        <v>29.601099999999999</v>
      </c>
      <c r="AI43" s="5">
        <f t="shared" si="36"/>
        <v>0.4210513709498746</v>
      </c>
      <c r="AJ43" s="5">
        <f t="shared" si="37"/>
        <v>0.46251718749999998</v>
      </c>
      <c r="AK43" s="5">
        <v>7.0316000000000001</v>
      </c>
      <c r="AL43" s="5">
        <v>25.098400000000002</v>
      </c>
      <c r="AM43" s="5">
        <f t="shared" si="38"/>
        <v>0.32786854670247689</v>
      </c>
      <c r="AN43" s="5">
        <f t="shared" si="39"/>
        <v>0.4147899392979853</v>
      </c>
    </row>
    <row r="44" spans="1:40" ht="20" customHeight="1" x14ac:dyDescent="0.15">
      <c r="A44" s="25">
        <v>6.649</v>
      </c>
      <c r="B44" s="4">
        <v>31.834099999999999</v>
      </c>
      <c r="C44" s="5">
        <f t="shared" si="20"/>
        <v>0.35344648865877448</v>
      </c>
      <c r="D44" s="5">
        <f t="shared" si="21"/>
        <v>0.30492578987447255</v>
      </c>
      <c r="E44" s="5">
        <v>6.649</v>
      </c>
      <c r="F44" s="5">
        <v>40.307200000000002</v>
      </c>
      <c r="G44" s="5">
        <f t="shared" si="22"/>
        <v>0.27702550684543403</v>
      </c>
      <c r="H44" s="5">
        <f t="shared" si="23"/>
        <v>0.58577447206151423</v>
      </c>
      <c r="I44" s="5">
        <v>7.2073999999999998</v>
      </c>
      <c r="J44" s="5">
        <v>30.116299999999999</v>
      </c>
      <c r="K44" s="5">
        <f t="shared" si="24"/>
        <v>0.53947604790419168</v>
      </c>
      <c r="L44" s="5">
        <f t="shared" si="25"/>
        <v>0.46967260795453658</v>
      </c>
      <c r="M44" s="5">
        <v>7.2073999999999998</v>
      </c>
      <c r="N44" s="5">
        <v>48.958500000000001</v>
      </c>
      <c r="O44" s="5">
        <f t="shared" si="26"/>
        <v>0.60294302182587822</v>
      </c>
      <c r="P44" s="5">
        <f t="shared" si="27"/>
        <v>0.62136068960965773</v>
      </c>
      <c r="Q44" s="5">
        <v>7.0213000000000001</v>
      </c>
      <c r="R44" s="5">
        <v>39.9</v>
      </c>
      <c r="S44" s="5">
        <f t="shared" si="28"/>
        <v>0.51249990875979001</v>
      </c>
      <c r="T44" s="5">
        <f t="shared" si="29"/>
        <v>0.62933753943217663</v>
      </c>
      <c r="U44" s="5">
        <v>7.0213000000000001</v>
      </c>
      <c r="V44" s="5">
        <v>43.823500000000003</v>
      </c>
      <c r="W44" s="5">
        <f t="shared" si="30"/>
        <v>0.4019613455769539</v>
      </c>
      <c r="X44" s="5">
        <f t="shared" si="31"/>
        <v>0.57751863409697113</v>
      </c>
      <c r="Y44" s="5">
        <v>7.0213000000000001</v>
      </c>
      <c r="Z44" s="5">
        <v>22.5931</v>
      </c>
      <c r="AA44" s="5">
        <f t="shared" si="32"/>
        <v>0.41836783335120903</v>
      </c>
      <c r="AB44" s="5">
        <f t="shared" si="33"/>
        <v>0.38295791430988046</v>
      </c>
      <c r="AC44" s="5">
        <v>7.0213000000000001</v>
      </c>
      <c r="AD44" s="5">
        <v>21.435300000000002</v>
      </c>
      <c r="AE44" s="5">
        <f t="shared" si="34"/>
        <v>0.44086197045139175</v>
      </c>
      <c r="AF44" s="5">
        <f t="shared" si="35"/>
        <v>0.35065451321295488</v>
      </c>
      <c r="AG44" s="5">
        <v>7.2073999999999998</v>
      </c>
      <c r="AH44" s="5">
        <v>34.972200000000001</v>
      </c>
      <c r="AI44" s="5">
        <f t="shared" si="36"/>
        <v>0.431578254022431</v>
      </c>
      <c r="AJ44" s="5">
        <f t="shared" si="37"/>
        <v>0.54644062500000001</v>
      </c>
      <c r="AK44" s="5">
        <v>7.2073999999999998</v>
      </c>
      <c r="AL44" s="5">
        <v>22.334299999999999</v>
      </c>
      <c r="AM44" s="5">
        <f t="shared" si="38"/>
        <v>0.33606572664876155</v>
      </c>
      <c r="AN44" s="5">
        <f t="shared" si="39"/>
        <v>0.36910890500043797</v>
      </c>
    </row>
    <row r="45" spans="1:40" ht="20" customHeight="1" x14ac:dyDescent="0.15">
      <c r="A45" s="25">
        <v>6.8112000000000004</v>
      </c>
      <c r="B45" s="4">
        <v>34.023800000000001</v>
      </c>
      <c r="C45" s="5">
        <f t="shared" si="20"/>
        <v>0.36206869056288837</v>
      </c>
      <c r="D45" s="5">
        <f t="shared" si="21"/>
        <v>0.32590002825684034</v>
      </c>
      <c r="E45" s="5">
        <v>6.8112000000000004</v>
      </c>
      <c r="F45" s="5">
        <v>41.2637</v>
      </c>
      <c r="G45" s="5">
        <f t="shared" si="22"/>
        <v>0.28378344596565203</v>
      </c>
      <c r="H45" s="5">
        <f t="shared" si="23"/>
        <v>0.59967504770375279</v>
      </c>
      <c r="I45" s="5">
        <v>7.3832000000000004</v>
      </c>
      <c r="J45" s="5">
        <v>31.130199999999999</v>
      </c>
      <c r="K45" s="5">
        <f t="shared" si="24"/>
        <v>0.5526347305389222</v>
      </c>
      <c r="L45" s="5">
        <f t="shared" si="25"/>
        <v>0.48548467840160692</v>
      </c>
      <c r="M45" s="5">
        <v>7.3832000000000004</v>
      </c>
      <c r="N45" s="5">
        <v>54.671300000000002</v>
      </c>
      <c r="O45" s="5">
        <f t="shared" si="26"/>
        <v>0.61764976534462135</v>
      </c>
      <c r="P45" s="5">
        <f t="shared" si="27"/>
        <v>0.69386514435402402</v>
      </c>
      <c r="Q45" s="5">
        <v>7.1924999999999999</v>
      </c>
      <c r="R45" s="5">
        <v>36.6</v>
      </c>
      <c r="S45" s="5">
        <f t="shared" si="28"/>
        <v>0.52499616791118309</v>
      </c>
      <c r="T45" s="5">
        <f t="shared" si="29"/>
        <v>0.57728706624605686</v>
      </c>
      <c r="U45" s="5">
        <v>7.1924999999999999</v>
      </c>
      <c r="V45" s="5">
        <v>38.470599999999997</v>
      </c>
      <c r="W45" s="5">
        <f t="shared" si="30"/>
        <v>0.41176234857679356</v>
      </c>
      <c r="X45" s="5">
        <f t="shared" si="31"/>
        <v>0.5069765848207225</v>
      </c>
      <c r="Y45" s="5">
        <v>7.1924999999999999</v>
      </c>
      <c r="Z45" s="5">
        <v>23.1633</v>
      </c>
      <c r="AA45" s="5">
        <f t="shared" si="32"/>
        <v>0.42856887490615281</v>
      </c>
      <c r="AB45" s="5">
        <f t="shared" si="33"/>
        <v>0.39262292720051933</v>
      </c>
      <c r="AC45" s="5">
        <v>7.1924999999999999</v>
      </c>
      <c r="AD45" s="5">
        <v>18.620200000000001</v>
      </c>
      <c r="AE45" s="5">
        <f t="shared" si="34"/>
        <v>0.45161148540464513</v>
      </c>
      <c r="AF45" s="5">
        <f t="shared" si="35"/>
        <v>0.30460302244092041</v>
      </c>
      <c r="AG45" s="5">
        <v>7.3832000000000004</v>
      </c>
      <c r="AH45" s="5">
        <v>33.235599999999998</v>
      </c>
      <c r="AI45" s="5">
        <f t="shared" si="36"/>
        <v>0.4421051370949875</v>
      </c>
      <c r="AJ45" s="5">
        <f t="shared" si="37"/>
        <v>0.51930624999999997</v>
      </c>
      <c r="AK45" s="5">
        <v>7.3832000000000004</v>
      </c>
      <c r="AL45" s="5">
        <v>26.1846</v>
      </c>
      <c r="AM45" s="5">
        <f t="shared" si="38"/>
        <v>0.34426290659504627</v>
      </c>
      <c r="AN45" s="5">
        <f t="shared" si="39"/>
        <v>0.4327410769029908</v>
      </c>
    </row>
    <row r="46" spans="1:40" ht="20" customHeight="1" x14ac:dyDescent="0.15">
      <c r="A46" s="25">
        <v>6.9733999999999998</v>
      </c>
      <c r="B46" s="4">
        <v>27.3995</v>
      </c>
      <c r="C46" s="5">
        <f t="shared" si="20"/>
        <v>0.37069089246700221</v>
      </c>
      <c r="D46" s="5">
        <f t="shared" si="21"/>
        <v>0.26244857494528229</v>
      </c>
      <c r="E46" s="5">
        <v>6.9733999999999998</v>
      </c>
      <c r="F46" s="5">
        <v>41.1907</v>
      </c>
      <c r="G46" s="5">
        <f t="shared" si="22"/>
        <v>0.29054138508586996</v>
      </c>
      <c r="H46" s="5">
        <f t="shared" si="23"/>
        <v>0.59861415693335707</v>
      </c>
      <c r="I46" s="5">
        <v>7.5590000000000002</v>
      </c>
      <c r="J46" s="5">
        <v>27.312999999999999</v>
      </c>
      <c r="K46" s="5">
        <f t="shared" si="24"/>
        <v>0.56579341317365273</v>
      </c>
      <c r="L46" s="5">
        <f t="shared" si="25"/>
        <v>0.42595431514038107</v>
      </c>
      <c r="M46" s="5">
        <v>7.5590000000000002</v>
      </c>
      <c r="N46" s="5">
        <v>63.193800000000003</v>
      </c>
      <c r="O46" s="5">
        <f t="shared" si="26"/>
        <v>0.63235650886336447</v>
      </c>
      <c r="P46" s="5">
        <f t="shared" si="27"/>
        <v>0.80202912971301799</v>
      </c>
      <c r="Q46" s="5">
        <v>7.3638000000000003</v>
      </c>
      <c r="R46" s="5">
        <v>38.5</v>
      </c>
      <c r="S46" s="5">
        <f t="shared" si="28"/>
        <v>0.53749972627937026</v>
      </c>
      <c r="T46" s="5">
        <f t="shared" si="29"/>
        <v>0.60725552050473186</v>
      </c>
      <c r="U46" s="5">
        <v>7.3638000000000003</v>
      </c>
      <c r="V46" s="5">
        <v>37.529400000000003</v>
      </c>
      <c r="W46" s="5">
        <f t="shared" si="30"/>
        <v>0.42156907646156311</v>
      </c>
      <c r="X46" s="5">
        <f t="shared" si="31"/>
        <v>0.49457318166004238</v>
      </c>
      <c r="Y46" s="5">
        <v>7.3638000000000003</v>
      </c>
      <c r="Z46" s="5">
        <v>22.081600000000002</v>
      </c>
      <c r="AA46" s="5">
        <f t="shared" si="32"/>
        <v>0.43877587501340681</v>
      </c>
      <c r="AB46" s="5">
        <f t="shared" si="33"/>
        <v>0.37428787907038241</v>
      </c>
      <c r="AC46" s="5">
        <v>7.3638000000000003</v>
      </c>
      <c r="AD46" s="5">
        <v>20.878900000000002</v>
      </c>
      <c r="AE46" s="5">
        <f t="shared" si="34"/>
        <v>0.4623672792801844</v>
      </c>
      <c r="AF46" s="5">
        <f t="shared" si="35"/>
        <v>0.34155250992157626</v>
      </c>
      <c r="AG46" s="5">
        <v>7.5590000000000002</v>
      </c>
      <c r="AH46" s="5">
        <v>30.379300000000001</v>
      </c>
      <c r="AI46" s="5">
        <f t="shared" si="36"/>
        <v>0.45263202016754395</v>
      </c>
      <c r="AJ46" s="5">
        <f t="shared" si="37"/>
        <v>0.47467656250000001</v>
      </c>
      <c r="AK46" s="5">
        <v>7.5590000000000002</v>
      </c>
      <c r="AL46" s="5">
        <v>24.8232</v>
      </c>
      <c r="AM46" s="5">
        <f t="shared" si="38"/>
        <v>0.35246008654133093</v>
      </c>
      <c r="AN46" s="5">
        <f t="shared" si="39"/>
        <v>0.41024183299261102</v>
      </c>
    </row>
    <row r="47" spans="1:40" ht="20" customHeight="1" x14ac:dyDescent="0.15">
      <c r="A47" s="25">
        <v>7.1356000000000002</v>
      </c>
      <c r="B47" s="4">
        <v>30.549299999999999</v>
      </c>
      <c r="C47" s="5">
        <f t="shared" si="20"/>
        <v>0.37931309437111616</v>
      </c>
      <c r="D47" s="5">
        <f t="shared" si="21"/>
        <v>0.29261921752498815</v>
      </c>
      <c r="E47" s="5">
        <v>7.1356000000000002</v>
      </c>
      <c r="F47" s="5">
        <v>37.416400000000003</v>
      </c>
      <c r="G47" s="5">
        <f t="shared" si="22"/>
        <v>0.29729932420608796</v>
      </c>
      <c r="H47" s="5">
        <f t="shared" si="23"/>
        <v>0.5437631975538475</v>
      </c>
      <c r="I47" s="5">
        <v>7.7347999999999999</v>
      </c>
      <c r="J47" s="5">
        <v>27.9391</v>
      </c>
      <c r="K47" s="5">
        <f t="shared" si="24"/>
        <v>0.57895209580838325</v>
      </c>
      <c r="L47" s="5">
        <f t="shared" si="25"/>
        <v>0.43571852986265225</v>
      </c>
      <c r="M47" s="5">
        <v>7.7347999999999999</v>
      </c>
      <c r="N47" s="5">
        <v>62.228400000000001</v>
      </c>
      <c r="O47" s="5">
        <f t="shared" si="26"/>
        <v>0.6470632523821076</v>
      </c>
      <c r="P47" s="5">
        <f t="shared" si="27"/>
        <v>0.78977667896903758</v>
      </c>
      <c r="Q47" s="5">
        <v>7.5350000000000001</v>
      </c>
      <c r="R47" s="5">
        <v>37</v>
      </c>
      <c r="S47" s="5">
        <f t="shared" si="28"/>
        <v>0.54999598543076322</v>
      </c>
      <c r="T47" s="5">
        <f t="shared" si="29"/>
        <v>0.58359621451104104</v>
      </c>
      <c r="U47" s="5">
        <v>7.5350000000000001</v>
      </c>
      <c r="V47" s="5">
        <v>39.686300000000003</v>
      </c>
      <c r="W47" s="5">
        <f t="shared" si="30"/>
        <v>0.43137007946140282</v>
      </c>
      <c r="X47" s="5">
        <f t="shared" si="31"/>
        <v>0.52299742759849455</v>
      </c>
      <c r="Y47" s="5">
        <v>7.5350000000000001</v>
      </c>
      <c r="Z47" s="5">
        <v>22.247</v>
      </c>
      <c r="AA47" s="5">
        <f t="shared" si="32"/>
        <v>0.44897691656835059</v>
      </c>
      <c r="AB47" s="5">
        <f t="shared" si="33"/>
        <v>0.3770914447177196</v>
      </c>
      <c r="AC47" s="5">
        <v>7.5350000000000001</v>
      </c>
      <c r="AD47" s="5">
        <v>21.988600000000002</v>
      </c>
      <c r="AE47" s="5">
        <f t="shared" si="34"/>
        <v>0.47311679423343778</v>
      </c>
      <c r="AF47" s="5">
        <f t="shared" si="35"/>
        <v>0.35970580440835348</v>
      </c>
      <c r="AG47" s="5">
        <v>7.7347999999999999</v>
      </c>
      <c r="AH47" s="5">
        <v>31.228899999999999</v>
      </c>
      <c r="AI47" s="5">
        <f t="shared" si="36"/>
        <v>0.46315890324010039</v>
      </c>
      <c r="AJ47" s="5">
        <f t="shared" si="37"/>
        <v>0.48795156249999999</v>
      </c>
      <c r="AK47" s="5">
        <v>7.7347999999999999</v>
      </c>
      <c r="AL47" s="5">
        <v>26.804600000000001</v>
      </c>
      <c r="AM47" s="5">
        <f t="shared" si="38"/>
        <v>0.36065726648761565</v>
      </c>
      <c r="AN47" s="5">
        <f t="shared" si="39"/>
        <v>0.44298753732934276</v>
      </c>
    </row>
    <row r="48" spans="1:40" ht="20" customHeight="1" x14ac:dyDescent="0.15">
      <c r="A48" s="25">
        <v>7.2976999999999999</v>
      </c>
      <c r="B48" s="4">
        <v>31.979800000000001</v>
      </c>
      <c r="C48" s="5">
        <f t="shared" si="20"/>
        <v>0.38792998049107208</v>
      </c>
      <c r="D48" s="5">
        <f t="shared" si="21"/>
        <v>0.30632139042811507</v>
      </c>
      <c r="E48" s="5">
        <v>7.2976999999999999</v>
      </c>
      <c r="F48" s="5">
        <v>40.894399999999997</v>
      </c>
      <c r="G48" s="5">
        <f t="shared" si="22"/>
        <v>0.30405309690268068</v>
      </c>
      <c r="H48" s="5">
        <f t="shared" si="23"/>
        <v>0.59430810302557324</v>
      </c>
      <c r="I48" s="5">
        <v>7.9105999999999996</v>
      </c>
      <c r="J48" s="5">
        <v>34.914099999999998</v>
      </c>
      <c r="K48" s="5">
        <f t="shared" si="24"/>
        <v>0.59211077844311377</v>
      </c>
      <c r="L48" s="5">
        <f t="shared" si="25"/>
        <v>0.54449571831152854</v>
      </c>
      <c r="M48" s="5">
        <v>7.9105999999999996</v>
      </c>
      <c r="N48" s="5">
        <v>65.529399999999995</v>
      </c>
      <c r="O48" s="5">
        <f t="shared" si="26"/>
        <v>0.66176999590085073</v>
      </c>
      <c r="P48" s="5">
        <f t="shared" si="27"/>
        <v>0.83167158253841733</v>
      </c>
      <c r="Q48" s="5">
        <v>7.7062999999999997</v>
      </c>
      <c r="R48" s="5">
        <v>41</v>
      </c>
      <c r="S48" s="5">
        <f t="shared" si="28"/>
        <v>0.56249954379895029</v>
      </c>
      <c r="T48" s="5">
        <f t="shared" si="29"/>
        <v>0.64668769716088326</v>
      </c>
      <c r="U48" s="5">
        <v>7.7062999999999997</v>
      </c>
      <c r="V48" s="5">
        <v>39.764699999999998</v>
      </c>
      <c r="W48" s="5">
        <f t="shared" si="30"/>
        <v>0.44117680734617232</v>
      </c>
      <c r="X48" s="5">
        <f t="shared" si="31"/>
        <v>0.5240306052523378</v>
      </c>
      <c r="Y48" s="5">
        <v>7.7062999999999997</v>
      </c>
      <c r="Z48" s="5">
        <v>25.701799999999999</v>
      </c>
      <c r="AA48" s="5">
        <f t="shared" si="32"/>
        <v>0.45918391667560454</v>
      </c>
      <c r="AB48" s="5">
        <f t="shared" si="33"/>
        <v>0.4356510493030919</v>
      </c>
      <c r="AC48" s="5">
        <v>7.7062999999999997</v>
      </c>
      <c r="AD48" s="5">
        <v>24.0687</v>
      </c>
      <c r="AE48" s="5">
        <f t="shared" si="34"/>
        <v>0.48387258810897699</v>
      </c>
      <c r="AF48" s="5">
        <f t="shared" si="35"/>
        <v>0.39373362081093549</v>
      </c>
      <c r="AG48" s="5">
        <v>7.9105999999999996</v>
      </c>
      <c r="AH48" s="5">
        <v>34.213299999999997</v>
      </c>
      <c r="AI48" s="5">
        <f t="shared" si="36"/>
        <v>0.47368578631265684</v>
      </c>
      <c r="AJ48" s="5">
        <f t="shared" si="37"/>
        <v>0.53458281249999995</v>
      </c>
      <c r="AK48" s="5">
        <v>7.9105999999999996</v>
      </c>
      <c r="AL48" s="5">
        <v>24.973099999999999</v>
      </c>
      <c r="AM48" s="5">
        <f t="shared" si="38"/>
        <v>0.36885444643390031</v>
      </c>
      <c r="AN48" s="5">
        <f t="shared" si="39"/>
        <v>0.41271916269891767</v>
      </c>
    </row>
    <row r="49" spans="1:40" ht="20" customHeight="1" x14ac:dyDescent="0.15">
      <c r="A49" s="25">
        <v>7.4599000000000002</v>
      </c>
      <c r="B49" s="4">
        <v>26.883500000000002</v>
      </c>
      <c r="C49" s="5">
        <f t="shared" si="20"/>
        <v>0.39655218239518603</v>
      </c>
      <c r="D49" s="5">
        <f t="shared" si="21"/>
        <v>0.25750602253842214</v>
      </c>
      <c r="E49" s="5">
        <v>7.4599000000000002</v>
      </c>
      <c r="F49" s="5">
        <v>45.468200000000003</v>
      </c>
      <c r="G49" s="5">
        <f t="shared" si="22"/>
        <v>0.31081103602289867</v>
      </c>
      <c r="H49" s="5">
        <f t="shared" si="23"/>
        <v>0.66077799625345701</v>
      </c>
      <c r="I49" s="5">
        <v>8.0862999999999996</v>
      </c>
      <c r="J49" s="5">
        <v>39.684199999999997</v>
      </c>
      <c r="K49" s="5">
        <f t="shared" si="24"/>
        <v>0.60526197604790422</v>
      </c>
      <c r="L49" s="5">
        <f t="shared" si="25"/>
        <v>0.61888683897389185</v>
      </c>
      <c r="M49" s="5">
        <v>8.0862999999999996</v>
      </c>
      <c r="N49" s="5">
        <v>61.290700000000001</v>
      </c>
      <c r="O49" s="5">
        <f t="shared" si="26"/>
        <v>0.6764683738089462</v>
      </c>
      <c r="P49" s="5">
        <f t="shared" si="27"/>
        <v>0.7778757849741853</v>
      </c>
      <c r="Q49" s="5">
        <v>7.8775000000000004</v>
      </c>
      <c r="R49" s="5">
        <v>41.4</v>
      </c>
      <c r="S49" s="5">
        <f t="shared" si="28"/>
        <v>0.57499580295034347</v>
      </c>
      <c r="T49" s="5">
        <f t="shared" si="29"/>
        <v>0.65299684542586744</v>
      </c>
      <c r="U49" s="5">
        <v>7.8775000000000004</v>
      </c>
      <c r="V49" s="5">
        <v>40.411799999999999</v>
      </c>
      <c r="W49" s="5">
        <f t="shared" si="30"/>
        <v>0.45097781034601203</v>
      </c>
      <c r="X49" s="5">
        <f t="shared" si="31"/>
        <v>0.5325582743824655</v>
      </c>
      <c r="Y49" s="5">
        <v>7.8775000000000004</v>
      </c>
      <c r="Z49" s="5">
        <v>27.957899999999999</v>
      </c>
      <c r="AA49" s="5">
        <f t="shared" si="32"/>
        <v>0.46938495823054838</v>
      </c>
      <c r="AB49" s="5">
        <f t="shared" si="33"/>
        <v>0.47389243054225433</v>
      </c>
      <c r="AC49" s="5">
        <v>7.8775000000000004</v>
      </c>
      <c r="AD49" s="5">
        <v>26.7773</v>
      </c>
      <c r="AE49" s="5">
        <f t="shared" si="34"/>
        <v>0.49462210306223042</v>
      </c>
      <c r="AF49" s="5">
        <f t="shared" si="35"/>
        <v>0.43804290570494725</v>
      </c>
      <c r="AG49" s="5">
        <v>8.0862999999999996</v>
      </c>
      <c r="AH49" s="5">
        <v>35.905200000000001</v>
      </c>
      <c r="AI49" s="5">
        <f t="shared" si="36"/>
        <v>0.48420668139711737</v>
      </c>
      <c r="AJ49" s="5">
        <f t="shared" si="37"/>
        <v>0.56101875000000001</v>
      </c>
      <c r="AK49" s="5">
        <v>8.0862999999999996</v>
      </c>
      <c r="AL49" s="5">
        <v>24.575900000000001</v>
      </c>
      <c r="AM49" s="5">
        <f t="shared" si="38"/>
        <v>0.37704696359295731</v>
      </c>
      <c r="AN49" s="5">
        <f t="shared" si="39"/>
        <v>0.40615481740642256</v>
      </c>
    </row>
    <row r="50" spans="1:40" ht="20" customHeight="1" x14ac:dyDescent="0.15">
      <c r="A50" s="25">
        <v>7.6220999999999997</v>
      </c>
      <c r="B50" s="4">
        <v>33.020800000000001</v>
      </c>
      <c r="C50" s="5">
        <f t="shared" si="20"/>
        <v>0.40517438429929986</v>
      </c>
      <c r="D50" s="5">
        <f t="shared" si="21"/>
        <v>0.31629270255125741</v>
      </c>
      <c r="E50" s="5">
        <v>7.6220999999999997</v>
      </c>
      <c r="F50" s="5">
        <v>34.831600000000002</v>
      </c>
      <c r="G50" s="5">
        <f t="shared" si="22"/>
        <v>0.31756897514311666</v>
      </c>
      <c r="H50" s="5">
        <f t="shared" si="23"/>
        <v>0.5061989446316747</v>
      </c>
      <c r="I50" s="5">
        <v>8.2621000000000002</v>
      </c>
      <c r="J50" s="5">
        <v>39.318600000000004</v>
      </c>
      <c r="K50" s="5">
        <f t="shared" si="24"/>
        <v>0.61842065868263474</v>
      </c>
      <c r="L50" s="5">
        <f t="shared" si="25"/>
        <v>0.61318519881662903</v>
      </c>
      <c r="M50" s="5">
        <v>8.2621000000000002</v>
      </c>
      <c r="N50" s="5">
        <v>59.411799999999999</v>
      </c>
      <c r="O50" s="5">
        <f t="shared" si="26"/>
        <v>0.69117511732768933</v>
      </c>
      <c r="P50" s="5">
        <f t="shared" si="27"/>
        <v>0.7540295764566125</v>
      </c>
      <c r="Q50" s="5">
        <v>8.0488</v>
      </c>
      <c r="R50" s="5">
        <v>44.1</v>
      </c>
      <c r="S50" s="5">
        <f t="shared" si="28"/>
        <v>0.58749936131853053</v>
      </c>
      <c r="T50" s="5">
        <f t="shared" si="29"/>
        <v>0.69558359621451105</v>
      </c>
      <c r="U50" s="5">
        <v>8.0488</v>
      </c>
      <c r="V50" s="5">
        <v>38.686300000000003</v>
      </c>
      <c r="W50" s="5">
        <f t="shared" si="30"/>
        <v>0.46078453823078153</v>
      </c>
      <c r="X50" s="5">
        <f t="shared" si="31"/>
        <v>0.50981914119743188</v>
      </c>
      <c r="Y50" s="5">
        <v>8.0488</v>
      </c>
      <c r="Z50" s="5">
        <v>28.4727</v>
      </c>
      <c r="AA50" s="5">
        <f t="shared" si="32"/>
        <v>0.47959195833780227</v>
      </c>
      <c r="AB50" s="5">
        <f t="shared" si="33"/>
        <v>0.48261840149297497</v>
      </c>
      <c r="AC50" s="5">
        <v>8.0488</v>
      </c>
      <c r="AD50" s="5">
        <v>27.519600000000001</v>
      </c>
      <c r="AE50" s="5">
        <f t="shared" si="34"/>
        <v>0.50537789693776958</v>
      </c>
      <c r="AF50" s="5">
        <f t="shared" si="35"/>
        <v>0.4501859988810622</v>
      </c>
      <c r="AG50" s="5">
        <v>8.2621000000000002</v>
      </c>
      <c r="AH50" s="5">
        <v>35.5045</v>
      </c>
      <c r="AI50" s="5">
        <f t="shared" si="36"/>
        <v>0.49473356446967387</v>
      </c>
      <c r="AJ50" s="5">
        <f t="shared" si="37"/>
        <v>0.5547578125</v>
      </c>
      <c r="AK50" s="5">
        <v>8.2621000000000002</v>
      </c>
      <c r="AL50" s="5">
        <v>25.017700000000001</v>
      </c>
      <c r="AM50" s="5">
        <f t="shared" si="38"/>
        <v>0.38524414353924202</v>
      </c>
      <c r="AN50" s="5">
        <f t="shared" si="39"/>
        <v>0.41345624678765208</v>
      </c>
    </row>
    <row r="51" spans="1:40" ht="20" customHeight="1" x14ac:dyDescent="0.15">
      <c r="A51" s="25">
        <v>7.7842000000000002</v>
      </c>
      <c r="B51" s="4">
        <v>31.2652</v>
      </c>
      <c r="C51" s="5">
        <f t="shared" si="20"/>
        <v>0.4137912704192559</v>
      </c>
      <c r="D51" s="5">
        <f t="shared" si="21"/>
        <v>0.29947653006000985</v>
      </c>
      <c r="E51" s="5">
        <v>7.7842000000000002</v>
      </c>
      <c r="F51" s="5">
        <v>35.984699999999997</v>
      </c>
      <c r="G51" s="5">
        <f t="shared" si="22"/>
        <v>0.32432274783970938</v>
      </c>
      <c r="H51" s="5">
        <f t="shared" si="23"/>
        <v>0.52295665897884169</v>
      </c>
      <c r="I51" s="5">
        <v>8.4379000000000008</v>
      </c>
      <c r="J51" s="5">
        <v>33.592799999999997</v>
      </c>
      <c r="K51" s="5">
        <f t="shared" si="24"/>
        <v>0.63157934131736537</v>
      </c>
      <c r="L51" s="5">
        <f t="shared" si="25"/>
        <v>0.52388965392479014</v>
      </c>
      <c r="M51" s="5">
        <v>8.4379000000000008</v>
      </c>
      <c r="N51" s="5">
        <v>59.529400000000003</v>
      </c>
      <c r="O51" s="5">
        <f t="shared" si="26"/>
        <v>0.70588186084643256</v>
      </c>
      <c r="P51" s="5">
        <f t="shared" si="27"/>
        <v>0.7555221061929831</v>
      </c>
      <c r="Q51" s="5">
        <v>8.2200000000000006</v>
      </c>
      <c r="R51" s="5">
        <v>45.2</v>
      </c>
      <c r="S51" s="5">
        <f t="shared" si="28"/>
        <v>0.59999562046992361</v>
      </c>
      <c r="T51" s="5">
        <f t="shared" si="29"/>
        <v>0.71293375394321767</v>
      </c>
      <c r="U51" s="5">
        <v>8.2200000000000006</v>
      </c>
      <c r="V51" s="5">
        <v>47.058799999999998</v>
      </c>
      <c r="W51" s="5">
        <f t="shared" si="30"/>
        <v>0.4705855412306213</v>
      </c>
      <c r="X51" s="5">
        <f t="shared" si="31"/>
        <v>0.62015434409032921</v>
      </c>
      <c r="Y51" s="5">
        <v>8.2200000000000006</v>
      </c>
      <c r="Z51" s="5">
        <v>25.012899999999998</v>
      </c>
      <c r="AA51" s="5">
        <f t="shared" si="32"/>
        <v>0.48979299989274616</v>
      </c>
      <c r="AB51" s="5">
        <f t="shared" si="33"/>
        <v>0.42397404582999271</v>
      </c>
      <c r="AC51" s="5">
        <v>8.2200000000000006</v>
      </c>
      <c r="AD51" s="5">
        <v>24.8751</v>
      </c>
      <c r="AE51" s="5">
        <f t="shared" si="34"/>
        <v>0.51612741189102307</v>
      </c>
      <c r="AF51" s="5">
        <f t="shared" si="35"/>
        <v>0.40692530926199177</v>
      </c>
      <c r="AG51" s="5">
        <v>8.4379000000000008</v>
      </c>
      <c r="AH51" s="5">
        <v>35.067300000000003</v>
      </c>
      <c r="AI51" s="5">
        <f t="shared" si="36"/>
        <v>0.50526044754223032</v>
      </c>
      <c r="AJ51" s="5">
        <f t="shared" si="37"/>
        <v>0.54792656250000005</v>
      </c>
      <c r="AK51" s="5">
        <v>8.4379000000000008</v>
      </c>
      <c r="AL51" s="5">
        <v>23.6568</v>
      </c>
      <c r="AM51" s="5">
        <f t="shared" si="38"/>
        <v>0.39344132348552674</v>
      </c>
      <c r="AN51" s="5">
        <f t="shared" si="39"/>
        <v>0.3909652661518096</v>
      </c>
    </row>
    <row r="52" spans="1:40" ht="20" customHeight="1" x14ac:dyDescent="0.15">
      <c r="A52" s="25">
        <v>7.9463999999999997</v>
      </c>
      <c r="B52" s="4">
        <v>31.872800000000002</v>
      </c>
      <c r="C52" s="5">
        <f t="shared" si="20"/>
        <v>0.42241347232336973</v>
      </c>
      <c r="D52" s="5">
        <f t="shared" si="21"/>
        <v>0.3052964813049871</v>
      </c>
      <c r="E52" s="5">
        <v>7.9463999999999997</v>
      </c>
      <c r="F52" s="5">
        <v>42.231000000000002</v>
      </c>
      <c r="G52" s="5">
        <f t="shared" si="22"/>
        <v>0.33108068695992732</v>
      </c>
      <c r="H52" s="5">
        <f t="shared" si="23"/>
        <v>0.61373257704900874</v>
      </c>
      <c r="I52" s="5">
        <v>8.6136999999999997</v>
      </c>
      <c r="J52" s="5">
        <v>33.842100000000002</v>
      </c>
      <c r="K52" s="5">
        <f t="shared" si="24"/>
        <v>0.64473802395209578</v>
      </c>
      <c r="L52" s="5">
        <f t="shared" si="25"/>
        <v>0.52777756117644681</v>
      </c>
      <c r="M52" s="5">
        <v>8.6136999999999997</v>
      </c>
      <c r="N52" s="5">
        <v>56.581299999999999</v>
      </c>
      <c r="O52" s="5">
        <f t="shared" si="26"/>
        <v>0.72058860436517569</v>
      </c>
      <c r="P52" s="5">
        <f t="shared" si="27"/>
        <v>0.71810606099065388</v>
      </c>
      <c r="Q52" s="5">
        <v>8.3912999999999993</v>
      </c>
      <c r="R52" s="5">
        <v>46.5</v>
      </c>
      <c r="S52" s="5">
        <f t="shared" si="28"/>
        <v>0.61249917883811056</v>
      </c>
      <c r="T52" s="5">
        <f t="shared" si="29"/>
        <v>0.7334384858044164</v>
      </c>
      <c r="U52" s="5">
        <v>8.3912999999999993</v>
      </c>
      <c r="V52" s="5">
        <v>46.078400000000002</v>
      </c>
      <c r="W52" s="5">
        <f t="shared" si="30"/>
        <v>0.48039226911539074</v>
      </c>
      <c r="X52" s="5">
        <f t="shared" si="31"/>
        <v>0.60723435210272736</v>
      </c>
      <c r="Y52" s="5">
        <v>8.3912999999999993</v>
      </c>
      <c r="Z52" s="5">
        <v>38</v>
      </c>
      <c r="AA52" s="5">
        <f t="shared" si="32"/>
        <v>0.5</v>
      </c>
      <c r="AB52" s="5">
        <f t="shared" si="33"/>
        <v>0.64410818983563378</v>
      </c>
      <c r="AC52" s="5">
        <v>8.3912999999999993</v>
      </c>
      <c r="AD52" s="5">
        <v>21.1221</v>
      </c>
      <c r="AE52" s="5">
        <f t="shared" si="34"/>
        <v>0.52688320576656222</v>
      </c>
      <c r="AF52" s="5">
        <f t="shared" si="35"/>
        <v>0.34553095564491065</v>
      </c>
      <c r="AG52" s="5">
        <v>8.6136999999999997</v>
      </c>
      <c r="AH52" s="5">
        <v>33.7316</v>
      </c>
      <c r="AI52" s="5">
        <f t="shared" si="36"/>
        <v>0.51578733061478677</v>
      </c>
      <c r="AJ52" s="5">
        <f t="shared" si="37"/>
        <v>0.52705625</v>
      </c>
      <c r="AK52" s="5">
        <v>8.6136999999999997</v>
      </c>
      <c r="AL52" s="5">
        <v>23.271999999999998</v>
      </c>
      <c r="AM52" s="5">
        <f t="shared" si="38"/>
        <v>0.4016385034318114</v>
      </c>
      <c r="AN52" s="5">
        <f t="shared" si="39"/>
        <v>0.38460585006784148</v>
      </c>
    </row>
    <row r="53" spans="1:40" ht="20" customHeight="1" x14ac:dyDescent="0.15">
      <c r="A53" s="25">
        <v>8.1085999999999991</v>
      </c>
      <c r="B53" s="4">
        <v>33.997599999999998</v>
      </c>
      <c r="C53" s="5">
        <f t="shared" si="20"/>
        <v>0.43103567422748357</v>
      </c>
      <c r="D53" s="5">
        <f t="shared" si="21"/>
        <v>0.32564906920052294</v>
      </c>
      <c r="E53" s="5">
        <v>8.1085999999999991</v>
      </c>
      <c r="F53" s="5">
        <v>41.796900000000001</v>
      </c>
      <c r="G53" s="5">
        <f t="shared" si="22"/>
        <v>0.33783862608014531</v>
      </c>
      <c r="H53" s="5">
        <f t="shared" si="23"/>
        <v>0.60742391015272468</v>
      </c>
      <c r="I53" s="5">
        <v>8.7895000000000003</v>
      </c>
      <c r="J53" s="5">
        <v>37.548499999999997</v>
      </c>
      <c r="K53" s="5">
        <f t="shared" si="24"/>
        <v>0.65789670658682642</v>
      </c>
      <c r="L53" s="5">
        <f t="shared" si="25"/>
        <v>0.5855799656591586</v>
      </c>
      <c r="M53" s="5">
        <v>8.7895000000000003</v>
      </c>
      <c r="N53" s="5">
        <v>55.4221</v>
      </c>
      <c r="O53" s="5">
        <f t="shared" si="26"/>
        <v>0.73529534788391882</v>
      </c>
      <c r="P53" s="5">
        <f t="shared" si="27"/>
        <v>0.70339398216071602</v>
      </c>
      <c r="Q53" s="5">
        <v>8.5625</v>
      </c>
      <c r="R53" s="5">
        <v>41</v>
      </c>
      <c r="S53" s="5">
        <f t="shared" si="28"/>
        <v>0.62499543798950374</v>
      </c>
      <c r="T53" s="5">
        <f t="shared" si="29"/>
        <v>0.64668769716088326</v>
      </c>
      <c r="U53" s="5">
        <v>8.5625</v>
      </c>
      <c r="V53" s="5">
        <v>43.039200000000001</v>
      </c>
      <c r="W53" s="5">
        <f t="shared" si="30"/>
        <v>0.49019327211523045</v>
      </c>
      <c r="X53" s="5">
        <f t="shared" si="31"/>
        <v>0.56718290407261762</v>
      </c>
      <c r="Y53" s="5">
        <v>8.5625</v>
      </c>
      <c r="Z53" s="5">
        <v>28.442299999999999</v>
      </c>
      <c r="AA53" s="5">
        <f t="shared" si="32"/>
        <v>0.51020104155494383</v>
      </c>
      <c r="AB53" s="5">
        <f t="shared" si="33"/>
        <v>0.48210311494110647</v>
      </c>
      <c r="AC53" s="5">
        <v>8.5625</v>
      </c>
      <c r="AD53" s="5">
        <v>21.824100000000001</v>
      </c>
      <c r="AE53" s="5">
        <f t="shared" si="34"/>
        <v>0.53763272071981572</v>
      </c>
      <c r="AF53" s="5">
        <f t="shared" si="35"/>
        <v>0.35701479157328558</v>
      </c>
      <c r="AG53" s="5">
        <v>8.7895000000000003</v>
      </c>
      <c r="AH53" s="5">
        <v>33.598300000000002</v>
      </c>
      <c r="AI53" s="5">
        <f t="shared" si="36"/>
        <v>0.52631421368734321</v>
      </c>
      <c r="AJ53" s="5">
        <f t="shared" si="37"/>
        <v>0.52497343750000003</v>
      </c>
      <c r="AK53" s="5">
        <v>8.7895000000000003</v>
      </c>
      <c r="AL53" s="5">
        <v>21.2303</v>
      </c>
      <c r="AM53" s="5">
        <f t="shared" si="38"/>
        <v>0.40983568337809612</v>
      </c>
      <c r="AN53" s="5">
        <f t="shared" si="39"/>
        <v>0.35086359482190166</v>
      </c>
    </row>
    <row r="54" spans="1:40" ht="20" customHeight="1" x14ac:dyDescent="0.15">
      <c r="A54" s="25">
        <v>8.2707999999999995</v>
      </c>
      <c r="B54" s="4">
        <v>36.5184</v>
      </c>
      <c r="C54" s="5">
        <f t="shared" si="20"/>
        <v>0.43965787613159751</v>
      </c>
      <c r="D54" s="5">
        <f t="shared" si="21"/>
        <v>0.34979477871062598</v>
      </c>
      <c r="E54" s="5">
        <v>8.2707999999999995</v>
      </c>
      <c r="F54" s="5">
        <v>38.238300000000002</v>
      </c>
      <c r="G54" s="5">
        <f t="shared" si="22"/>
        <v>0.3445965652003633</v>
      </c>
      <c r="H54" s="5">
        <f t="shared" si="23"/>
        <v>0.5557076650084799</v>
      </c>
      <c r="I54" s="5">
        <v>8.9652999999999992</v>
      </c>
      <c r="J54" s="5">
        <v>35.947400000000002</v>
      </c>
      <c r="K54" s="5">
        <f t="shared" si="24"/>
        <v>0.67105538922155683</v>
      </c>
      <c r="L54" s="5">
        <f t="shared" si="25"/>
        <v>0.56061033749779721</v>
      </c>
      <c r="M54" s="5">
        <v>8.9652999999999992</v>
      </c>
      <c r="N54" s="5">
        <v>55</v>
      </c>
      <c r="O54" s="5">
        <f t="shared" si="26"/>
        <v>0.75000209140266194</v>
      </c>
      <c r="P54" s="5">
        <f t="shared" si="27"/>
        <v>0.69803686649981467</v>
      </c>
      <c r="Q54" s="5">
        <v>8.7338000000000005</v>
      </c>
      <c r="R54" s="5">
        <v>42.9</v>
      </c>
      <c r="S54" s="5">
        <f t="shared" si="28"/>
        <v>0.63749899635769081</v>
      </c>
      <c r="T54" s="5">
        <f t="shared" si="29"/>
        <v>0.67665615141955837</v>
      </c>
      <c r="U54" s="5">
        <v>8.7338000000000005</v>
      </c>
      <c r="V54" s="5">
        <v>46</v>
      </c>
      <c r="W54" s="5">
        <f t="shared" si="30"/>
        <v>0.5</v>
      </c>
      <c r="X54" s="5">
        <f t="shared" si="31"/>
        <v>0.60620117444888399</v>
      </c>
      <c r="Y54" s="5">
        <v>8.7338000000000005</v>
      </c>
      <c r="Z54" s="5">
        <v>27.247800000000002</v>
      </c>
      <c r="AA54" s="5">
        <f t="shared" si="32"/>
        <v>0.52040804166219778</v>
      </c>
      <c r="AB54" s="5">
        <f t="shared" si="33"/>
        <v>0.46185608250008903</v>
      </c>
      <c r="AC54" s="5">
        <v>8.7338000000000005</v>
      </c>
      <c r="AD54" s="5">
        <v>23.164400000000001</v>
      </c>
      <c r="AE54" s="5">
        <f t="shared" si="34"/>
        <v>0.54838851459535487</v>
      </c>
      <c r="AF54" s="5">
        <f t="shared" si="35"/>
        <v>0.37894041165134945</v>
      </c>
      <c r="AG54" s="5">
        <v>8.9652999999999992</v>
      </c>
      <c r="AH54" s="5">
        <v>32.697899999999997</v>
      </c>
      <c r="AI54" s="5">
        <f t="shared" si="36"/>
        <v>0.53684109675989966</v>
      </c>
      <c r="AJ54" s="5">
        <f t="shared" si="37"/>
        <v>0.51090468749999995</v>
      </c>
      <c r="AK54" s="5">
        <v>8.9652999999999992</v>
      </c>
      <c r="AL54" s="5">
        <v>25.732099999999999</v>
      </c>
      <c r="AM54" s="5">
        <f t="shared" si="38"/>
        <v>0.41803286332438072</v>
      </c>
      <c r="AN54" s="5">
        <f t="shared" si="39"/>
        <v>0.42526281344666139</v>
      </c>
    </row>
    <row r="55" spans="1:40" ht="20" customHeight="1" x14ac:dyDescent="0.15">
      <c r="A55" s="25">
        <v>8.4329000000000001</v>
      </c>
      <c r="B55" s="4">
        <v>34.977400000000003</v>
      </c>
      <c r="C55" s="5">
        <f t="shared" si="20"/>
        <v>0.44827476225155349</v>
      </c>
      <c r="D55" s="5">
        <f t="shared" si="21"/>
        <v>0.33503417161959592</v>
      </c>
      <c r="E55" s="5">
        <v>8.4329000000000001</v>
      </c>
      <c r="F55" s="5">
        <v>39.2776</v>
      </c>
      <c r="G55" s="5">
        <f t="shared" si="22"/>
        <v>0.35135033789695602</v>
      </c>
      <c r="H55" s="5">
        <f t="shared" si="23"/>
        <v>0.57081155237385206</v>
      </c>
      <c r="I55" s="5">
        <v>9.1410999999999998</v>
      </c>
      <c r="J55" s="5">
        <v>38.0139</v>
      </c>
      <c r="K55" s="5">
        <f t="shared" si="24"/>
        <v>0.68421407185628746</v>
      </c>
      <c r="L55" s="5">
        <f t="shared" si="25"/>
        <v>0.59283801634075095</v>
      </c>
      <c r="M55" s="5">
        <v>9.1410999999999998</v>
      </c>
      <c r="N55" s="5">
        <v>67.193799999999996</v>
      </c>
      <c r="O55" s="5">
        <f t="shared" si="26"/>
        <v>0.76470883492140507</v>
      </c>
      <c r="P55" s="5">
        <f t="shared" si="27"/>
        <v>0.85279544727664081</v>
      </c>
      <c r="Q55" s="5">
        <v>8.9049999999999994</v>
      </c>
      <c r="R55" s="5">
        <v>44.4</v>
      </c>
      <c r="S55" s="5">
        <f t="shared" si="28"/>
        <v>0.64999525550908377</v>
      </c>
      <c r="T55" s="5">
        <f t="shared" si="29"/>
        <v>0.70031545741324919</v>
      </c>
      <c r="U55" s="5">
        <v>8.9049999999999994</v>
      </c>
      <c r="V55" s="5">
        <v>44.882399999999997</v>
      </c>
      <c r="W55" s="5">
        <f t="shared" si="30"/>
        <v>0.50980100299983966</v>
      </c>
      <c r="X55" s="5">
        <f t="shared" si="31"/>
        <v>0.59147312156705634</v>
      </c>
      <c r="Y55" s="5">
        <v>8.9049999999999994</v>
      </c>
      <c r="Z55" s="5">
        <v>29.193300000000001</v>
      </c>
      <c r="AA55" s="5">
        <f t="shared" si="32"/>
        <v>0.53060908321714162</v>
      </c>
      <c r="AB55" s="5">
        <f t="shared" si="33"/>
        <v>0.49483272679812129</v>
      </c>
      <c r="AC55" s="5">
        <v>8.9049999999999994</v>
      </c>
      <c r="AD55" s="5">
        <v>28.665600000000001</v>
      </c>
      <c r="AE55" s="5">
        <f t="shared" si="34"/>
        <v>0.55913802954860825</v>
      </c>
      <c r="AF55" s="5">
        <f t="shared" si="35"/>
        <v>0.46893311565302459</v>
      </c>
      <c r="AG55" s="5">
        <v>9.1410999999999998</v>
      </c>
      <c r="AH55" s="5">
        <v>34.326300000000003</v>
      </c>
      <c r="AI55" s="5">
        <f t="shared" si="36"/>
        <v>0.54736797983245611</v>
      </c>
      <c r="AJ55" s="5">
        <f t="shared" si="37"/>
        <v>0.53634843750000005</v>
      </c>
      <c r="AK55" s="5">
        <v>9.1410999999999998</v>
      </c>
      <c r="AL55" s="5">
        <v>23.281099999999999</v>
      </c>
      <c r="AM55" s="5">
        <f t="shared" si="38"/>
        <v>0.42623004327066544</v>
      </c>
      <c r="AN55" s="5">
        <f t="shared" si="39"/>
        <v>0.38475624166442179</v>
      </c>
    </row>
    <row r="56" spans="1:40" ht="20" customHeight="1" x14ac:dyDescent="0.15">
      <c r="A56" s="25">
        <v>8.5951000000000004</v>
      </c>
      <c r="B56" s="4">
        <v>31.393599999999999</v>
      </c>
      <c r="C56" s="5">
        <f t="shared" si="20"/>
        <v>0.45689696415566738</v>
      </c>
      <c r="D56" s="5">
        <f t="shared" si="21"/>
        <v>0.30070642100776346</v>
      </c>
      <c r="E56" s="5">
        <v>8.5951000000000004</v>
      </c>
      <c r="F56" s="5">
        <v>39.572099999999999</v>
      </c>
      <c r="G56" s="5">
        <f t="shared" si="22"/>
        <v>0.35810827701717401</v>
      </c>
      <c r="H56" s="5">
        <f t="shared" si="23"/>
        <v>0.57509144733113304</v>
      </c>
      <c r="I56" s="5">
        <v>9.3169000000000004</v>
      </c>
      <c r="J56" s="5">
        <v>35.520800000000001</v>
      </c>
      <c r="K56" s="5">
        <f t="shared" si="24"/>
        <v>0.69737275449101799</v>
      </c>
      <c r="L56" s="5">
        <f t="shared" si="25"/>
        <v>0.5539573842946014</v>
      </c>
      <c r="M56" s="5">
        <v>9.3169000000000004</v>
      </c>
      <c r="N56" s="5">
        <v>69.363299999999995</v>
      </c>
      <c r="O56" s="5">
        <f t="shared" si="26"/>
        <v>0.7794155784401483</v>
      </c>
      <c r="P56" s="5">
        <f t="shared" si="27"/>
        <v>0.88032982876521082</v>
      </c>
      <c r="Q56" s="5">
        <v>9.0762999999999998</v>
      </c>
      <c r="R56" s="5">
        <v>53.9</v>
      </c>
      <c r="S56" s="5">
        <f t="shared" si="28"/>
        <v>0.66249881387727094</v>
      </c>
      <c r="T56" s="5">
        <f t="shared" si="29"/>
        <v>0.85015772870662465</v>
      </c>
      <c r="U56" s="5">
        <v>9.0762999999999998</v>
      </c>
      <c r="V56" s="5">
        <v>42.235300000000002</v>
      </c>
      <c r="W56" s="5">
        <f t="shared" si="30"/>
        <v>0.51960773088460921</v>
      </c>
      <c r="X56" s="5">
        <f t="shared" si="31"/>
        <v>0.5565888796348033</v>
      </c>
      <c r="Y56" s="5">
        <v>9.0762999999999998</v>
      </c>
      <c r="Z56" s="5">
        <v>29.465599999999998</v>
      </c>
      <c r="AA56" s="5">
        <f t="shared" si="32"/>
        <v>0.54081608332439557</v>
      </c>
      <c r="AB56" s="5">
        <f t="shared" si="33"/>
        <v>0.4994482704847592</v>
      </c>
      <c r="AC56" s="5">
        <v>9.0762999999999998</v>
      </c>
      <c r="AD56" s="5">
        <v>23.2393</v>
      </c>
      <c r="AE56" s="5">
        <f t="shared" si="34"/>
        <v>0.56989382342414752</v>
      </c>
      <c r="AF56" s="5">
        <f t="shared" si="35"/>
        <v>0.38016568132518891</v>
      </c>
      <c r="AG56" s="5">
        <v>9.3169000000000004</v>
      </c>
      <c r="AH56" s="5">
        <v>35.863599999999998</v>
      </c>
      <c r="AI56" s="5">
        <f t="shared" si="36"/>
        <v>0.55789486290501256</v>
      </c>
      <c r="AJ56" s="5">
        <f t="shared" si="37"/>
        <v>0.56036874999999997</v>
      </c>
      <c r="AK56" s="5">
        <v>9.3169000000000004</v>
      </c>
      <c r="AL56" s="5">
        <v>22.273299999999999</v>
      </c>
      <c r="AM56" s="5">
        <f t="shared" si="38"/>
        <v>0.43442722321695015</v>
      </c>
      <c r="AN56" s="5">
        <f t="shared" si="39"/>
        <v>0.36810078550687753</v>
      </c>
    </row>
    <row r="57" spans="1:40" ht="20" customHeight="1" x14ac:dyDescent="0.15">
      <c r="A57" s="25">
        <v>8.7573000000000008</v>
      </c>
      <c r="B57" s="4">
        <v>34.637300000000003</v>
      </c>
      <c r="C57" s="5">
        <f t="shared" si="20"/>
        <v>0.46551916605978133</v>
      </c>
      <c r="D57" s="5">
        <f t="shared" si="21"/>
        <v>0.33177649318243863</v>
      </c>
      <c r="E57" s="5">
        <v>8.7573000000000008</v>
      </c>
      <c r="F57" s="5">
        <v>42.125599999999999</v>
      </c>
      <c r="G57" s="5">
        <f t="shared" si="22"/>
        <v>0.36486621613739201</v>
      </c>
      <c r="H57" s="5">
        <f t="shared" si="23"/>
        <v>0.61220082516956076</v>
      </c>
      <c r="I57" s="5">
        <v>9.4926999999999992</v>
      </c>
      <c r="J57" s="5">
        <v>33.055399999999999</v>
      </c>
      <c r="K57" s="5">
        <f t="shared" si="24"/>
        <v>0.71053143712574851</v>
      </c>
      <c r="L57" s="5">
        <f t="shared" si="25"/>
        <v>0.51550874194308027</v>
      </c>
      <c r="M57" s="5">
        <v>9.4926999999999992</v>
      </c>
      <c r="N57" s="5">
        <v>62.5779</v>
      </c>
      <c r="O57" s="5">
        <f t="shared" si="26"/>
        <v>0.79412232195889132</v>
      </c>
      <c r="P57" s="5">
        <f t="shared" si="27"/>
        <v>0.79421238596615917</v>
      </c>
      <c r="Q57" s="5">
        <v>9.2475000000000005</v>
      </c>
      <c r="R57" s="5">
        <v>42.6</v>
      </c>
      <c r="S57" s="5">
        <f t="shared" si="28"/>
        <v>0.67499507302866402</v>
      </c>
      <c r="T57" s="5">
        <f t="shared" si="29"/>
        <v>0.67192429022082023</v>
      </c>
      <c r="U57" s="5">
        <v>9.2475000000000005</v>
      </c>
      <c r="V57" s="5">
        <v>45</v>
      </c>
      <c r="W57" s="5">
        <f t="shared" si="30"/>
        <v>0.52940873388444898</v>
      </c>
      <c r="X57" s="5">
        <f t="shared" si="31"/>
        <v>0.59302288804782133</v>
      </c>
      <c r="Y57" s="5">
        <v>9.2475000000000005</v>
      </c>
      <c r="Z57" s="5">
        <v>26.9663</v>
      </c>
      <c r="AA57" s="5">
        <f t="shared" si="32"/>
        <v>0.5510171248793394</v>
      </c>
      <c r="AB57" s="5">
        <f t="shared" si="33"/>
        <v>0.45708459683064873</v>
      </c>
      <c r="AC57" s="5">
        <v>9.2475000000000005</v>
      </c>
      <c r="AD57" s="5">
        <v>20.320499999999999</v>
      </c>
      <c r="AE57" s="5">
        <f t="shared" si="34"/>
        <v>0.58064333837740101</v>
      </c>
      <c r="AF57" s="5">
        <f t="shared" si="35"/>
        <v>0.33241778914892017</v>
      </c>
      <c r="AG57" s="5">
        <v>9.4926999999999992</v>
      </c>
      <c r="AH57" s="5">
        <v>34.080300000000001</v>
      </c>
      <c r="AI57" s="5">
        <f t="shared" si="36"/>
        <v>0.568421745977569</v>
      </c>
      <c r="AJ57" s="5">
        <f t="shared" si="37"/>
        <v>0.53250468750000002</v>
      </c>
      <c r="AK57" s="5">
        <v>9.4926999999999992</v>
      </c>
      <c r="AL57" s="5">
        <v>19.334599999999998</v>
      </c>
      <c r="AM57" s="5">
        <f t="shared" si="38"/>
        <v>0.44262440316323481</v>
      </c>
      <c r="AN57" s="5">
        <f t="shared" si="39"/>
        <v>0.31953421574087693</v>
      </c>
    </row>
    <row r="58" spans="1:40" ht="20" customHeight="1" x14ac:dyDescent="0.15">
      <c r="A58" s="25">
        <v>8.9193999999999996</v>
      </c>
      <c r="B58" s="4">
        <v>36.6599</v>
      </c>
      <c r="C58" s="5">
        <f t="shared" si="20"/>
        <v>0.47413605217973726</v>
      </c>
      <c r="D58" s="5">
        <f t="shared" si="21"/>
        <v>0.35115014918653825</v>
      </c>
      <c r="E58" s="5">
        <v>8.9193999999999996</v>
      </c>
      <c r="F58" s="5">
        <v>38.0137</v>
      </c>
      <c r="G58" s="5">
        <f t="shared" si="22"/>
        <v>0.37161998883398467</v>
      </c>
      <c r="H58" s="5">
        <f t="shared" si="23"/>
        <v>0.55244360929572833</v>
      </c>
      <c r="I58" s="5">
        <v>9.6684999999999999</v>
      </c>
      <c r="J58" s="5">
        <v>32.030500000000004</v>
      </c>
      <c r="K58" s="5">
        <f t="shared" si="24"/>
        <v>0.72369011976047903</v>
      </c>
      <c r="L58" s="5">
        <f t="shared" si="25"/>
        <v>0.49952512324182541</v>
      </c>
      <c r="M58" s="5">
        <v>9.6684999999999999</v>
      </c>
      <c r="N58" s="5">
        <v>66.308000000000007</v>
      </c>
      <c r="O58" s="5">
        <f t="shared" si="26"/>
        <v>0.80882906547763456</v>
      </c>
      <c r="P58" s="5">
        <f t="shared" si="27"/>
        <v>0.84155324625217665</v>
      </c>
      <c r="Q58" s="5">
        <v>9.4187999999999992</v>
      </c>
      <c r="R58" s="5">
        <v>46</v>
      </c>
      <c r="S58" s="5">
        <f t="shared" si="28"/>
        <v>0.68749863139685097</v>
      </c>
      <c r="T58" s="5">
        <f t="shared" si="29"/>
        <v>0.72555205047318616</v>
      </c>
      <c r="U58" s="5">
        <v>9.4187999999999992</v>
      </c>
      <c r="V58" s="5">
        <v>41</v>
      </c>
      <c r="W58" s="5">
        <f t="shared" si="30"/>
        <v>0.53921546176921842</v>
      </c>
      <c r="X58" s="5">
        <f t="shared" si="31"/>
        <v>0.54030974244357055</v>
      </c>
      <c r="Y58" s="5">
        <v>9.4187999999999992</v>
      </c>
      <c r="Z58" s="5">
        <v>23.2699</v>
      </c>
      <c r="AA58" s="5">
        <f t="shared" si="32"/>
        <v>0.56122412498659324</v>
      </c>
      <c r="AB58" s="5">
        <f t="shared" si="33"/>
        <v>0.39442982017516354</v>
      </c>
      <c r="AC58" s="5">
        <v>9.4187999999999992</v>
      </c>
      <c r="AD58" s="5">
        <v>21.653500000000001</v>
      </c>
      <c r="AE58" s="5">
        <f t="shared" si="34"/>
        <v>0.59139913225294005</v>
      </c>
      <c r="AF58" s="5">
        <f t="shared" si="35"/>
        <v>0.35422399042032154</v>
      </c>
      <c r="AG58" s="5">
        <v>9.6684999999999999</v>
      </c>
      <c r="AH58" s="5">
        <v>28.429400000000001</v>
      </c>
      <c r="AI58" s="5">
        <f t="shared" si="36"/>
        <v>0.57894862905012545</v>
      </c>
      <c r="AJ58" s="5">
        <f t="shared" si="37"/>
        <v>0.44420937500000002</v>
      </c>
      <c r="AK58" s="5">
        <v>9.6684999999999999</v>
      </c>
      <c r="AL58" s="5">
        <v>20.122299999999999</v>
      </c>
      <c r="AM58" s="5">
        <f t="shared" si="38"/>
        <v>0.45082158310951953</v>
      </c>
      <c r="AN58" s="5">
        <f t="shared" si="39"/>
        <v>0.3325521784470663</v>
      </c>
    </row>
    <row r="59" spans="1:40" ht="20" customHeight="1" x14ac:dyDescent="0.15">
      <c r="A59" s="25">
        <v>9.0815999999999999</v>
      </c>
      <c r="B59" s="4">
        <v>31.3627</v>
      </c>
      <c r="C59" s="5">
        <f t="shared" si="20"/>
        <v>0.48275825408385115</v>
      </c>
      <c r="D59" s="5">
        <f t="shared" si="21"/>
        <v>0.30041044257874799</v>
      </c>
      <c r="E59" s="5">
        <v>9.0815999999999999</v>
      </c>
      <c r="F59" s="5">
        <v>36.369599999999998</v>
      </c>
      <c r="G59" s="5">
        <f t="shared" si="22"/>
        <v>0.37837792795420266</v>
      </c>
      <c r="H59" s="5">
        <f t="shared" si="23"/>
        <v>0.52855031456137969</v>
      </c>
      <c r="I59" s="5">
        <v>9.8442000000000007</v>
      </c>
      <c r="J59" s="5">
        <v>39.188400000000001</v>
      </c>
      <c r="K59" s="5">
        <f t="shared" si="24"/>
        <v>0.73684131736526959</v>
      </c>
      <c r="L59" s="5">
        <f t="shared" si="25"/>
        <v>0.61115469129891664</v>
      </c>
      <c r="M59" s="5">
        <v>9.8442000000000007</v>
      </c>
      <c r="N59" s="5">
        <v>66.629800000000003</v>
      </c>
      <c r="O59" s="5">
        <f t="shared" si="26"/>
        <v>0.82352744338573003</v>
      </c>
      <c r="P59" s="5">
        <f t="shared" si="27"/>
        <v>0.84563739650017011</v>
      </c>
      <c r="Q59" s="5">
        <v>9.59</v>
      </c>
      <c r="R59" s="5">
        <v>41.4</v>
      </c>
      <c r="S59" s="5">
        <f t="shared" si="28"/>
        <v>0.69999489054824415</v>
      </c>
      <c r="T59" s="5">
        <f t="shared" si="29"/>
        <v>0.65299684542586744</v>
      </c>
      <c r="U59" s="5">
        <v>9.59</v>
      </c>
      <c r="V59" s="5">
        <v>45.509799999999998</v>
      </c>
      <c r="W59" s="5">
        <f t="shared" si="30"/>
        <v>0.54901646476905808</v>
      </c>
      <c r="X59" s="5">
        <f t="shared" si="31"/>
        <v>0.59974117845508312</v>
      </c>
      <c r="Y59" s="5">
        <v>9.59</v>
      </c>
      <c r="Z59" s="5">
        <v>26.673500000000001</v>
      </c>
      <c r="AA59" s="5">
        <f t="shared" si="32"/>
        <v>0.57142516654153708</v>
      </c>
      <c r="AB59" s="5">
        <f t="shared" si="33"/>
        <v>0.45212157372580997</v>
      </c>
      <c r="AC59" s="5">
        <v>9.59</v>
      </c>
      <c r="AD59" s="5">
        <v>20.255600000000001</v>
      </c>
      <c r="AE59" s="5">
        <f t="shared" si="34"/>
        <v>0.60214864720619354</v>
      </c>
      <c r="AF59" s="5">
        <f t="shared" si="35"/>
        <v>0.33135610688146788</v>
      </c>
      <c r="AG59" s="5">
        <v>9.8442000000000007</v>
      </c>
      <c r="AH59" s="5">
        <v>27.909600000000001</v>
      </c>
      <c r="AI59" s="5">
        <f t="shared" si="36"/>
        <v>0.58946952413458609</v>
      </c>
      <c r="AJ59" s="5">
        <f t="shared" si="37"/>
        <v>0.43608750000000002</v>
      </c>
      <c r="AK59" s="5">
        <v>9.8442000000000007</v>
      </c>
      <c r="AL59" s="5">
        <v>21.537199999999999</v>
      </c>
      <c r="AM59" s="5">
        <f t="shared" si="38"/>
        <v>0.45901410026857659</v>
      </c>
      <c r="AN59" s="5">
        <f t="shared" si="39"/>
        <v>0.35593559273294584</v>
      </c>
    </row>
    <row r="60" spans="1:40" ht="20" customHeight="1" x14ac:dyDescent="0.15">
      <c r="A60" s="25">
        <v>9.2438000000000002</v>
      </c>
      <c r="B60" s="4">
        <v>35.965499999999999</v>
      </c>
      <c r="C60" s="5">
        <f t="shared" si="20"/>
        <v>0.49138045598796504</v>
      </c>
      <c r="D60" s="5">
        <f t="shared" si="21"/>
        <v>0.3444987763351357</v>
      </c>
      <c r="E60" s="5">
        <v>9.2438000000000002</v>
      </c>
      <c r="F60" s="5">
        <v>39.934100000000001</v>
      </c>
      <c r="G60" s="5">
        <f t="shared" si="22"/>
        <v>0.38513586707442066</v>
      </c>
      <c r="H60" s="5">
        <f t="shared" si="23"/>
        <v>0.58035230293227302</v>
      </c>
      <c r="I60" s="5">
        <v>10.02</v>
      </c>
      <c r="J60" s="5">
        <v>41</v>
      </c>
      <c r="K60" s="5">
        <f t="shared" si="24"/>
        <v>0.75</v>
      </c>
      <c r="L60" s="5">
        <f t="shared" si="25"/>
        <v>0.63940712923353804</v>
      </c>
      <c r="M60" s="5">
        <v>10.02</v>
      </c>
      <c r="N60" s="5">
        <v>63.006900000000002</v>
      </c>
      <c r="O60" s="5">
        <f t="shared" si="26"/>
        <v>0.83823418690447304</v>
      </c>
      <c r="P60" s="5">
        <f t="shared" si="27"/>
        <v>0.79965707352485771</v>
      </c>
      <c r="Q60" s="5">
        <v>9.7613000000000003</v>
      </c>
      <c r="R60" s="5">
        <v>39.9</v>
      </c>
      <c r="S60" s="5">
        <f t="shared" si="28"/>
        <v>0.71249844891643122</v>
      </c>
      <c r="T60" s="5">
        <f t="shared" si="29"/>
        <v>0.62933753943217663</v>
      </c>
      <c r="U60" s="5">
        <v>9.7613000000000003</v>
      </c>
      <c r="V60" s="5">
        <v>47.470599999999997</v>
      </c>
      <c r="W60" s="5">
        <f t="shared" si="30"/>
        <v>0.55882319265382763</v>
      </c>
      <c r="X60" s="5">
        <f t="shared" si="31"/>
        <v>0.62558116243028683</v>
      </c>
      <c r="Y60" s="5">
        <v>9.7613000000000003</v>
      </c>
      <c r="Z60" s="5">
        <v>30.1816</v>
      </c>
      <c r="AA60" s="5">
        <f t="shared" si="32"/>
        <v>0.58163216664879103</v>
      </c>
      <c r="AB60" s="5">
        <f t="shared" si="33"/>
        <v>0.51158462479850431</v>
      </c>
      <c r="AC60" s="5">
        <v>9.7613000000000003</v>
      </c>
      <c r="AD60" s="5">
        <v>22.6067</v>
      </c>
      <c r="AE60" s="5">
        <f t="shared" si="34"/>
        <v>0.61290444108173281</v>
      </c>
      <c r="AF60" s="5">
        <f t="shared" si="35"/>
        <v>0.3698171419971405</v>
      </c>
      <c r="AG60" s="5">
        <v>10.02</v>
      </c>
      <c r="AH60" s="5">
        <v>30.48</v>
      </c>
      <c r="AI60" s="5">
        <f t="shared" si="36"/>
        <v>0.59999640720714253</v>
      </c>
      <c r="AJ60" s="5">
        <f t="shared" si="37"/>
        <v>0.47625000000000001</v>
      </c>
      <c r="AK60" s="5">
        <v>10.02</v>
      </c>
      <c r="AL60" s="5">
        <v>19.278700000000001</v>
      </c>
      <c r="AM60" s="5">
        <f t="shared" si="38"/>
        <v>0.46721128021486119</v>
      </c>
      <c r="AN60" s="5">
        <f t="shared" si="39"/>
        <v>0.31861038164759781</v>
      </c>
    </row>
    <row r="61" spans="1:40" ht="20" customHeight="1" x14ac:dyDescent="0.15">
      <c r="A61" s="25">
        <v>9.4060000000000006</v>
      </c>
      <c r="B61" s="4">
        <v>47</v>
      </c>
      <c r="C61" s="5">
        <f t="shared" si="20"/>
        <v>0.50000265789207898</v>
      </c>
      <c r="D61" s="5">
        <f t="shared" si="21"/>
        <v>0.45019372698145105</v>
      </c>
      <c r="E61" s="5">
        <v>9.4060000000000006</v>
      </c>
      <c r="F61" s="5">
        <v>38.928400000000003</v>
      </c>
      <c r="G61" s="5">
        <f t="shared" si="22"/>
        <v>0.39189380619463865</v>
      </c>
      <c r="H61" s="5">
        <f t="shared" si="23"/>
        <v>0.56573671597628838</v>
      </c>
      <c r="I61" s="5">
        <v>10.1958</v>
      </c>
      <c r="J61" s="5">
        <v>42.595599999999997</v>
      </c>
      <c r="K61" s="5">
        <f t="shared" si="24"/>
        <v>0.76315868263473063</v>
      </c>
      <c r="L61" s="5">
        <f t="shared" si="25"/>
        <v>0.66429098326780711</v>
      </c>
      <c r="M61" s="5">
        <v>10.1958</v>
      </c>
      <c r="N61" s="5">
        <v>65.640100000000004</v>
      </c>
      <c r="O61" s="5">
        <f t="shared" si="26"/>
        <v>0.85294093042321628</v>
      </c>
      <c r="P61" s="5">
        <f t="shared" si="27"/>
        <v>0.83307654037699075</v>
      </c>
      <c r="Q61" s="5">
        <v>9.9324999999999992</v>
      </c>
      <c r="R61" s="5">
        <v>42</v>
      </c>
      <c r="S61" s="5">
        <f t="shared" si="28"/>
        <v>0.72499470806782418</v>
      </c>
      <c r="T61" s="5">
        <f t="shared" si="29"/>
        <v>0.66246056782334384</v>
      </c>
      <c r="U61" s="5">
        <v>9.9324999999999992</v>
      </c>
      <c r="V61" s="5">
        <v>41.451000000000001</v>
      </c>
      <c r="W61" s="5">
        <f t="shared" si="30"/>
        <v>0.56862419565366729</v>
      </c>
      <c r="X61" s="5">
        <f t="shared" si="31"/>
        <v>0.5462531496104498</v>
      </c>
      <c r="Y61" s="5">
        <v>9.9324999999999992</v>
      </c>
      <c r="Z61" s="5">
        <v>28.2545</v>
      </c>
      <c r="AA61" s="5">
        <f t="shared" si="32"/>
        <v>0.59183320820373486</v>
      </c>
      <c r="AB61" s="5">
        <f t="shared" si="33"/>
        <v>0.47891986446607671</v>
      </c>
      <c r="AC61" s="5">
        <v>9.9324999999999992</v>
      </c>
      <c r="AD61" s="5">
        <v>22.037800000000001</v>
      </c>
      <c r="AE61" s="5">
        <f t="shared" si="34"/>
        <v>0.62365395603498608</v>
      </c>
      <c r="AF61" s="5">
        <f t="shared" si="35"/>
        <v>0.36051065444777802</v>
      </c>
      <c r="AG61" s="5">
        <v>10.1958</v>
      </c>
      <c r="AH61" s="5">
        <v>31.5077</v>
      </c>
      <c r="AI61" s="5">
        <f t="shared" si="36"/>
        <v>0.61052329027969898</v>
      </c>
      <c r="AJ61" s="5">
        <f t="shared" si="37"/>
        <v>0.4923078125</v>
      </c>
      <c r="AK61" s="5">
        <v>10.1958</v>
      </c>
      <c r="AL61" s="5">
        <v>21.437200000000001</v>
      </c>
      <c r="AM61" s="5">
        <f t="shared" si="38"/>
        <v>0.47540846016114591</v>
      </c>
      <c r="AN61" s="5">
        <f t="shared" si="39"/>
        <v>0.35428293782546977</v>
      </c>
    </row>
    <row r="62" spans="1:40" ht="20" customHeight="1" x14ac:dyDescent="0.15">
      <c r="A62" s="25">
        <v>9.5680999999999994</v>
      </c>
      <c r="B62" s="4">
        <v>39.688499999999998</v>
      </c>
      <c r="C62" s="5">
        <f t="shared" si="20"/>
        <v>0.50861954401203491</v>
      </c>
      <c r="D62" s="5">
        <f t="shared" si="21"/>
        <v>0.38015986666602808</v>
      </c>
      <c r="E62" s="5">
        <v>9.5680999999999994</v>
      </c>
      <c r="F62" s="5">
        <v>38.846800000000002</v>
      </c>
      <c r="G62" s="5">
        <f t="shared" si="22"/>
        <v>0.39864757889123131</v>
      </c>
      <c r="H62" s="5">
        <f t="shared" si="23"/>
        <v>0.56455084355348994</v>
      </c>
      <c r="I62" s="5">
        <v>10.371600000000001</v>
      </c>
      <c r="J62" s="5">
        <v>53.246499999999997</v>
      </c>
      <c r="K62" s="5">
        <f t="shared" si="24"/>
        <v>0.77631736526946116</v>
      </c>
      <c r="L62" s="5">
        <f t="shared" si="25"/>
        <v>0.83039491967642876</v>
      </c>
      <c r="M62" s="5">
        <v>10.371600000000001</v>
      </c>
      <c r="N62" s="5">
        <v>72.079599999999999</v>
      </c>
      <c r="O62" s="5">
        <f t="shared" si="26"/>
        <v>0.86764767394195952</v>
      </c>
      <c r="P62" s="5">
        <f t="shared" si="27"/>
        <v>0.91480396586472801</v>
      </c>
      <c r="Q62" s="5">
        <v>10.1038</v>
      </c>
      <c r="R62" s="5">
        <v>35.9</v>
      </c>
      <c r="S62" s="5">
        <f t="shared" si="28"/>
        <v>0.73749826643601135</v>
      </c>
      <c r="T62" s="5">
        <f t="shared" si="29"/>
        <v>0.56624605678233442</v>
      </c>
      <c r="U62" s="5">
        <v>10.1038</v>
      </c>
      <c r="V62" s="5">
        <v>40.686300000000003</v>
      </c>
      <c r="W62" s="5">
        <f t="shared" si="30"/>
        <v>0.57843092353843684</v>
      </c>
      <c r="X62" s="5">
        <f t="shared" si="31"/>
        <v>0.53617571399955721</v>
      </c>
      <c r="Y62" s="5">
        <v>10.1038</v>
      </c>
      <c r="Z62" s="5">
        <v>30.6343</v>
      </c>
      <c r="AA62" s="5">
        <f t="shared" si="32"/>
        <v>0.60204020831098881</v>
      </c>
      <c r="AB62" s="5">
        <f t="shared" si="33"/>
        <v>0.51925798736530937</v>
      </c>
      <c r="AC62" s="5">
        <v>10.1038</v>
      </c>
      <c r="AD62" s="5">
        <v>23.232700000000001</v>
      </c>
      <c r="AE62" s="5">
        <f t="shared" si="34"/>
        <v>0.63440974991052534</v>
      </c>
      <c r="AF62" s="5">
        <f t="shared" si="35"/>
        <v>0.38005771363697344</v>
      </c>
      <c r="AG62" s="5">
        <v>10.371600000000001</v>
      </c>
      <c r="AH62" s="5">
        <v>29.896000000000001</v>
      </c>
      <c r="AI62" s="5">
        <f t="shared" si="36"/>
        <v>0.62105017335225543</v>
      </c>
      <c r="AJ62" s="5">
        <f t="shared" si="37"/>
        <v>0.46712500000000001</v>
      </c>
      <c r="AK62" s="5">
        <v>10.371600000000001</v>
      </c>
      <c r="AL62" s="5">
        <v>25.130600000000001</v>
      </c>
      <c r="AM62" s="5">
        <f t="shared" si="38"/>
        <v>0.48360564010743062</v>
      </c>
      <c r="AN62" s="5">
        <f t="shared" si="39"/>
        <v>0.4153220941781926</v>
      </c>
    </row>
    <row r="63" spans="1:40" ht="20" customHeight="1" x14ac:dyDescent="0.15">
      <c r="A63" s="25">
        <v>9.7302999999999997</v>
      </c>
      <c r="B63" s="4">
        <v>38.0214</v>
      </c>
      <c r="C63" s="5">
        <f t="shared" si="20"/>
        <v>0.5172417459161488</v>
      </c>
      <c r="D63" s="5">
        <f t="shared" si="21"/>
        <v>0.36419139938409667</v>
      </c>
      <c r="E63" s="5">
        <v>9.7302999999999997</v>
      </c>
      <c r="F63" s="5">
        <v>38.864899999999999</v>
      </c>
      <c r="G63" s="5">
        <f t="shared" si="22"/>
        <v>0.40540551801144931</v>
      </c>
      <c r="H63" s="5">
        <f t="shared" si="23"/>
        <v>0.5648138863335469</v>
      </c>
      <c r="I63" s="5">
        <v>10.5474</v>
      </c>
      <c r="J63" s="5">
        <v>50.41</v>
      </c>
      <c r="K63" s="5">
        <f t="shared" si="24"/>
        <v>0.78947604790419168</v>
      </c>
      <c r="L63" s="5">
        <f t="shared" si="25"/>
        <v>0.78615886304055249</v>
      </c>
      <c r="M63" s="5">
        <v>10.5474</v>
      </c>
      <c r="N63" s="5">
        <v>69.197199999999995</v>
      </c>
      <c r="O63" s="5">
        <f t="shared" si="26"/>
        <v>0.88235441746070253</v>
      </c>
      <c r="P63" s="5">
        <f t="shared" si="27"/>
        <v>0.87822175742838138</v>
      </c>
      <c r="Q63" s="5">
        <v>10.275</v>
      </c>
      <c r="R63" s="5">
        <v>37</v>
      </c>
      <c r="S63" s="5">
        <f t="shared" si="28"/>
        <v>0.74999452558740443</v>
      </c>
      <c r="T63" s="5">
        <f t="shared" si="29"/>
        <v>0.58359621451104104</v>
      </c>
      <c r="U63" s="5">
        <v>10.275</v>
      </c>
      <c r="V63" s="5">
        <v>43.352899999999998</v>
      </c>
      <c r="W63" s="5">
        <f t="shared" si="30"/>
        <v>0.58823192653827661</v>
      </c>
      <c r="X63" s="5">
        <f t="shared" si="31"/>
        <v>0.57131693251663096</v>
      </c>
      <c r="Y63" s="5">
        <v>10.275</v>
      </c>
      <c r="Z63" s="5">
        <v>32.609699999999997</v>
      </c>
      <c r="AA63" s="5">
        <f t="shared" si="32"/>
        <v>0.61224124986593265</v>
      </c>
      <c r="AB63" s="5">
        <f t="shared" si="33"/>
        <v>0.5527414431074491</v>
      </c>
      <c r="AC63" s="5">
        <v>10.275</v>
      </c>
      <c r="AD63" s="5">
        <v>24.139399999999998</v>
      </c>
      <c r="AE63" s="5">
        <f t="shared" si="34"/>
        <v>0.64515926486377884</v>
      </c>
      <c r="AF63" s="5">
        <f t="shared" si="35"/>
        <v>0.39489018377409235</v>
      </c>
      <c r="AG63" s="5">
        <v>10.5474</v>
      </c>
      <c r="AH63" s="5">
        <v>33.426600000000001</v>
      </c>
      <c r="AI63" s="5">
        <f t="shared" si="36"/>
        <v>0.63157705642481188</v>
      </c>
      <c r="AJ63" s="5">
        <f t="shared" si="37"/>
        <v>0.52229062500000001</v>
      </c>
      <c r="AK63" s="5">
        <v>10.5474</v>
      </c>
      <c r="AL63" s="5">
        <v>28.775300000000001</v>
      </c>
      <c r="AM63" s="5">
        <f t="shared" si="38"/>
        <v>0.49180282005371528</v>
      </c>
      <c r="AN63" s="5">
        <f t="shared" si="39"/>
        <v>0.47555640759097456</v>
      </c>
    </row>
    <row r="64" spans="1:40" ht="20" customHeight="1" x14ac:dyDescent="0.15">
      <c r="A64" s="25">
        <v>9.8925000000000001</v>
      </c>
      <c r="B64" s="4">
        <v>38.365000000000002</v>
      </c>
      <c r="C64" s="5">
        <f t="shared" si="20"/>
        <v>0.52586394782026269</v>
      </c>
      <c r="D64" s="5">
        <f t="shared" si="21"/>
        <v>0.36748260288602913</v>
      </c>
      <c r="E64" s="5">
        <v>9.8925000000000001</v>
      </c>
      <c r="F64" s="5">
        <v>38.863199999999999</v>
      </c>
      <c r="G64" s="5">
        <f t="shared" si="22"/>
        <v>0.4121634571316673</v>
      </c>
      <c r="H64" s="5">
        <f t="shared" si="23"/>
        <v>0.56478918065807193</v>
      </c>
      <c r="I64" s="5">
        <v>10.7232</v>
      </c>
      <c r="J64" s="5">
        <v>40.806100000000001</v>
      </c>
      <c r="K64" s="5">
        <f t="shared" si="24"/>
        <v>0.8026347305389222</v>
      </c>
      <c r="L64" s="5">
        <f t="shared" si="25"/>
        <v>0.63638320137113846</v>
      </c>
      <c r="M64" s="5">
        <v>10.7232</v>
      </c>
      <c r="N64" s="5">
        <v>69.228399999999993</v>
      </c>
      <c r="O64" s="5">
        <f t="shared" si="26"/>
        <v>0.89706116097944577</v>
      </c>
      <c r="P64" s="5">
        <f t="shared" si="27"/>
        <v>0.87861773470537763</v>
      </c>
      <c r="Q64" s="5">
        <v>10.446300000000001</v>
      </c>
      <c r="R64" s="5">
        <v>33.700000000000003</v>
      </c>
      <c r="S64" s="5">
        <f t="shared" si="28"/>
        <v>0.7624980839555916</v>
      </c>
      <c r="T64" s="5">
        <f t="shared" si="29"/>
        <v>0.53154574132492116</v>
      </c>
      <c r="U64" s="5">
        <v>10.446300000000001</v>
      </c>
      <c r="V64" s="5">
        <v>47.411799999999999</v>
      </c>
      <c r="W64" s="5">
        <f t="shared" si="30"/>
        <v>0.59803865442304616</v>
      </c>
      <c r="X64" s="5">
        <f t="shared" si="31"/>
        <v>0.62480627918990439</v>
      </c>
      <c r="Y64" s="5">
        <v>10.446300000000001</v>
      </c>
      <c r="Z64" s="5">
        <v>28.012899999999998</v>
      </c>
      <c r="AA64" s="5">
        <f t="shared" si="32"/>
        <v>0.6224482499731866</v>
      </c>
      <c r="AB64" s="5">
        <f t="shared" si="33"/>
        <v>0.47482469239596381</v>
      </c>
      <c r="AC64" s="5">
        <v>10.446300000000001</v>
      </c>
      <c r="AD64" s="5">
        <v>20.447800000000001</v>
      </c>
      <c r="AE64" s="5">
        <f t="shared" si="34"/>
        <v>0.6559150587393181</v>
      </c>
      <c r="AF64" s="5">
        <f t="shared" si="35"/>
        <v>0.33450025683222806</v>
      </c>
      <c r="AG64" s="5">
        <v>10.7232</v>
      </c>
      <c r="AH64" s="5">
        <v>33.945799999999998</v>
      </c>
      <c r="AI64" s="5">
        <f t="shared" si="36"/>
        <v>0.64210393949736833</v>
      </c>
      <c r="AJ64" s="5">
        <f t="shared" si="37"/>
        <v>0.53040312499999998</v>
      </c>
      <c r="AK64" s="5">
        <v>10.7232</v>
      </c>
      <c r="AL64" s="5">
        <v>28</v>
      </c>
      <c r="AM64" s="5">
        <f t="shared" si="38"/>
        <v>0.5</v>
      </c>
      <c r="AN64" s="5">
        <f t="shared" si="39"/>
        <v>0.46274337409331223</v>
      </c>
    </row>
    <row r="65" spans="1:40" ht="20" customHeight="1" x14ac:dyDescent="0.15">
      <c r="A65" s="25">
        <v>10.054600000000001</v>
      </c>
      <c r="B65" s="4">
        <v>39.494599999999998</v>
      </c>
      <c r="C65" s="5">
        <f t="shared" si="20"/>
        <v>0.53448083394021872</v>
      </c>
      <c r="D65" s="5">
        <f t="shared" si="21"/>
        <v>0.37830257807748119</v>
      </c>
      <c r="E65" s="5">
        <v>10.054600000000001</v>
      </c>
      <c r="F65" s="5">
        <v>36.591700000000003</v>
      </c>
      <c r="G65" s="5">
        <f t="shared" si="22"/>
        <v>0.41891722982826002</v>
      </c>
      <c r="H65" s="5">
        <f t="shared" si="23"/>
        <v>0.53177803839843274</v>
      </c>
      <c r="I65" s="5">
        <v>10.898999999999999</v>
      </c>
      <c r="J65" s="5">
        <v>39.232700000000001</v>
      </c>
      <c r="K65" s="5">
        <f t="shared" si="24"/>
        <v>0.81579341317365262</v>
      </c>
      <c r="L65" s="5">
        <f t="shared" si="25"/>
        <v>0.61184556290440562</v>
      </c>
      <c r="M65" s="5">
        <v>10.898999999999999</v>
      </c>
      <c r="N65" s="5">
        <v>74.809700000000007</v>
      </c>
      <c r="O65" s="5">
        <f t="shared" si="26"/>
        <v>0.91176790449818879</v>
      </c>
      <c r="P65" s="5">
        <f t="shared" si="27"/>
        <v>0.94945324675983989</v>
      </c>
      <c r="Q65" s="5">
        <v>10.6175</v>
      </c>
      <c r="R65" s="5">
        <v>38.6</v>
      </c>
      <c r="S65" s="5">
        <f t="shared" si="28"/>
        <v>0.77499434310698456</v>
      </c>
      <c r="T65" s="5">
        <f t="shared" si="29"/>
        <v>0.60883280757097791</v>
      </c>
      <c r="U65" s="5">
        <v>10.6175</v>
      </c>
      <c r="V65" s="5">
        <v>46.215699999999998</v>
      </c>
      <c r="W65" s="5">
        <f t="shared" si="30"/>
        <v>0.6078396574228857</v>
      </c>
      <c r="X65" s="5">
        <f t="shared" si="31"/>
        <v>0.60904373082559327</v>
      </c>
      <c r="Y65" s="5">
        <v>10.6175</v>
      </c>
      <c r="Z65" s="5">
        <v>24.961300000000001</v>
      </c>
      <c r="AA65" s="5">
        <f t="shared" si="32"/>
        <v>0.63264929152813032</v>
      </c>
      <c r="AB65" s="5">
        <f t="shared" si="33"/>
        <v>0.42309941470905804</v>
      </c>
      <c r="AC65" s="5">
        <v>10.6175</v>
      </c>
      <c r="AD65" s="5">
        <v>21</v>
      </c>
      <c r="AE65" s="5">
        <f t="shared" si="34"/>
        <v>0.66666457369257137</v>
      </c>
      <c r="AF65" s="5">
        <f t="shared" si="35"/>
        <v>0.34353355341292408</v>
      </c>
      <c r="AG65" s="5">
        <v>10.898999999999999</v>
      </c>
      <c r="AH65" s="5">
        <v>31.627500000000001</v>
      </c>
      <c r="AI65" s="5">
        <f t="shared" si="36"/>
        <v>0.65263082256992466</v>
      </c>
      <c r="AJ65" s="5">
        <f t="shared" si="37"/>
        <v>0.49417968750000002</v>
      </c>
      <c r="AK65" s="5">
        <v>10.898999999999999</v>
      </c>
      <c r="AL65" s="5">
        <v>25.180299999999999</v>
      </c>
      <c r="AM65" s="5">
        <f t="shared" si="38"/>
        <v>0.50819717994628466</v>
      </c>
      <c r="AN65" s="5">
        <f t="shared" si="39"/>
        <v>0.41614346366720817</v>
      </c>
    </row>
    <row r="66" spans="1:40" ht="20" customHeight="1" x14ac:dyDescent="0.15">
      <c r="A66" s="25">
        <v>10.216799999999999</v>
      </c>
      <c r="B66" s="4">
        <v>38.854900000000001</v>
      </c>
      <c r="C66" s="5">
        <f t="shared" si="20"/>
        <v>0.5431030358443325</v>
      </c>
      <c r="D66" s="5">
        <f t="shared" si="21"/>
        <v>0.37217515409556556</v>
      </c>
      <c r="E66" s="5">
        <v>10.216799999999999</v>
      </c>
      <c r="F66" s="5">
        <v>33.552999999999997</v>
      </c>
      <c r="G66" s="5">
        <f t="shared" si="22"/>
        <v>0.42567516894847796</v>
      </c>
      <c r="H66" s="5">
        <f t="shared" si="23"/>
        <v>0.48761737012444384</v>
      </c>
      <c r="I66" s="5">
        <v>11.0748</v>
      </c>
      <c r="J66" s="5">
        <v>35.321300000000001</v>
      </c>
      <c r="K66" s="5">
        <f t="shared" si="24"/>
        <v>0.82895209580838325</v>
      </c>
      <c r="L66" s="5">
        <f t="shared" si="25"/>
        <v>0.55084612277552603</v>
      </c>
      <c r="M66" s="5">
        <v>11.0748</v>
      </c>
      <c r="N66" s="5">
        <v>72.640100000000004</v>
      </c>
      <c r="O66" s="5">
        <f t="shared" si="26"/>
        <v>0.92647464801693202</v>
      </c>
      <c r="P66" s="5">
        <f t="shared" si="27"/>
        <v>0.9219175961133308</v>
      </c>
      <c r="Q66" s="5">
        <v>10.7888</v>
      </c>
      <c r="R66" s="5">
        <v>37.6</v>
      </c>
      <c r="S66" s="5">
        <f t="shared" si="28"/>
        <v>0.78749790147517162</v>
      </c>
      <c r="T66" s="5">
        <f t="shared" si="29"/>
        <v>0.59305993690851744</v>
      </c>
      <c r="U66" s="5">
        <v>10.7888</v>
      </c>
      <c r="V66" s="5">
        <v>43.941200000000002</v>
      </c>
      <c r="W66" s="5">
        <f t="shared" si="30"/>
        <v>0.61764638530765525</v>
      </c>
      <c r="X66" s="5">
        <f t="shared" si="31"/>
        <v>0.57906971840637622</v>
      </c>
      <c r="Y66" s="5">
        <v>10.7888</v>
      </c>
      <c r="Z66" s="5">
        <v>25.673500000000001</v>
      </c>
      <c r="AA66" s="5">
        <f t="shared" si="32"/>
        <v>0.64285629163538438</v>
      </c>
      <c r="AB66" s="5">
        <f t="shared" si="33"/>
        <v>0.43517135820381958</v>
      </c>
      <c r="AC66" s="5">
        <v>10.7888</v>
      </c>
      <c r="AD66" s="5">
        <v>27.553599999999999</v>
      </c>
      <c r="AE66" s="5">
        <f t="shared" si="34"/>
        <v>0.67742036756811064</v>
      </c>
      <c r="AF66" s="5">
        <f t="shared" si="35"/>
        <v>0.45074219606277832</v>
      </c>
      <c r="AG66" s="5">
        <v>11.0748</v>
      </c>
      <c r="AH66" s="5">
        <v>29.8642</v>
      </c>
      <c r="AI66" s="5">
        <f t="shared" si="36"/>
        <v>0.66315770564248122</v>
      </c>
      <c r="AJ66" s="5">
        <f t="shared" si="37"/>
        <v>0.466628125</v>
      </c>
      <c r="AK66" s="5">
        <v>11.0748</v>
      </c>
      <c r="AL66" s="5">
        <v>20.724</v>
      </c>
      <c r="AM66" s="5">
        <f t="shared" si="38"/>
        <v>0.51639435989256932</v>
      </c>
      <c r="AN66" s="5">
        <f t="shared" si="39"/>
        <v>0.34249620302535011</v>
      </c>
    </row>
    <row r="67" spans="1:40" ht="20" customHeight="1" x14ac:dyDescent="0.15">
      <c r="A67" s="25">
        <v>10.379</v>
      </c>
      <c r="B67" s="4">
        <v>36.699199999999998</v>
      </c>
      <c r="C67" s="5">
        <f t="shared" ref="C67:C98" si="40">$A67/18.8119</f>
        <v>0.5517252377484464</v>
      </c>
      <c r="D67" s="5">
        <f t="shared" ref="D67:D98" si="41">B67/104.3995</f>
        <v>0.3515265877710142</v>
      </c>
      <c r="E67" s="5">
        <v>10.379</v>
      </c>
      <c r="F67" s="5">
        <v>40.204500000000003</v>
      </c>
      <c r="G67" s="5">
        <f t="shared" ref="G67:G98" si="42">E67/24.0014</f>
        <v>0.43243310806869595</v>
      </c>
      <c r="H67" s="5">
        <f t="shared" ref="H67:H98" si="43">F67/68.8101</f>
        <v>0.58428195860782062</v>
      </c>
      <c r="I67" s="5">
        <v>11.2506</v>
      </c>
      <c r="J67" s="5">
        <v>35.947400000000002</v>
      </c>
      <c r="K67" s="5">
        <f t="shared" ref="K67:K79" si="44">I67/13.36</f>
        <v>0.84211077844311388</v>
      </c>
      <c r="L67" s="5">
        <f t="shared" ref="L67:L79" si="45">J67/64.1219</f>
        <v>0.56061033749779721</v>
      </c>
      <c r="M67" s="5">
        <v>11.2506</v>
      </c>
      <c r="N67" s="5">
        <v>69.394499999999994</v>
      </c>
      <c r="O67" s="5">
        <f t="shared" si="26"/>
        <v>0.94118139153567526</v>
      </c>
      <c r="P67" s="5">
        <f t="shared" si="27"/>
        <v>0.88072580604220707</v>
      </c>
      <c r="Q67" s="5">
        <v>10.96</v>
      </c>
      <c r="R67" s="5">
        <v>39.4</v>
      </c>
      <c r="S67" s="5">
        <f t="shared" ref="S67:S83" si="46">Q67/13.7001</f>
        <v>0.79999416062656481</v>
      </c>
      <c r="T67" s="5">
        <f t="shared" ref="T67:T83" si="47">R67/63.4</f>
        <v>0.62145110410094639</v>
      </c>
      <c r="U67" s="5">
        <v>10.96</v>
      </c>
      <c r="V67" s="5">
        <v>47.529400000000003</v>
      </c>
      <c r="W67" s="5">
        <f t="shared" ref="W67:W98" si="48">U67/17.4676</f>
        <v>0.62744738830749502</v>
      </c>
      <c r="X67" s="5">
        <f t="shared" ref="X67:X98" si="49">V67/75.8824</f>
        <v>0.62635604567066938</v>
      </c>
      <c r="Y67" s="5">
        <v>10.96</v>
      </c>
      <c r="Z67" s="5">
        <v>26.695499999999999</v>
      </c>
      <c r="AA67" s="5">
        <f t="shared" ref="AA67:AA101" si="50">Y67/16.7826</f>
        <v>0.65305733319032822</v>
      </c>
      <c r="AB67" s="5">
        <f t="shared" ref="AB67:AB101" si="51">Z67/58.9963</f>
        <v>0.45249447846729374</v>
      </c>
      <c r="AC67" s="5">
        <v>10.96</v>
      </c>
      <c r="AD67" s="5">
        <v>28.483499999999999</v>
      </c>
      <c r="AE67" s="5">
        <f t="shared" ref="AE67:AE96" si="52">AC67/15.9263</f>
        <v>0.68816988252136413</v>
      </c>
      <c r="AF67" s="5">
        <f t="shared" ref="AF67:AF96" si="53">AD67/61.1294</f>
        <v>0.46595418898271534</v>
      </c>
      <c r="AG67" s="5">
        <v>11.2506</v>
      </c>
      <c r="AH67" s="5">
        <v>31.861699999999999</v>
      </c>
      <c r="AI67" s="5">
        <f t="shared" ref="AI67:AI98" si="54">AG67/16.7001</f>
        <v>0.67368458871503767</v>
      </c>
      <c r="AJ67" s="5">
        <f t="shared" ref="AJ67:AJ98" si="55">AH67/64</f>
        <v>0.49783906249999998</v>
      </c>
      <c r="AK67" s="5">
        <v>11.2506</v>
      </c>
      <c r="AL67" s="5">
        <v>21.881799999999998</v>
      </c>
      <c r="AM67" s="5">
        <f t="shared" ref="AM67:AM98" si="56">AK67/21.4464</f>
        <v>0.52459153983885409</v>
      </c>
      <c r="AN67" s="5">
        <f t="shared" ref="AN67:AN98" si="57">AL67/60.5087</f>
        <v>0.36163064154410851</v>
      </c>
    </row>
    <row r="68" spans="1:40" ht="20" customHeight="1" x14ac:dyDescent="0.15">
      <c r="A68" s="25">
        <v>10.5412</v>
      </c>
      <c r="B68" s="4">
        <v>38.032699999999998</v>
      </c>
      <c r="C68" s="5">
        <f t="shared" si="40"/>
        <v>0.56034743965256029</v>
      </c>
      <c r="D68" s="5">
        <f t="shared" si="41"/>
        <v>0.36429963745037092</v>
      </c>
      <c r="E68" s="5">
        <v>10.5412</v>
      </c>
      <c r="F68" s="5">
        <v>47.058999999999997</v>
      </c>
      <c r="G68" s="5">
        <f t="shared" si="42"/>
        <v>0.439191047188914</v>
      </c>
      <c r="H68" s="5">
        <f t="shared" si="43"/>
        <v>0.68389669539791387</v>
      </c>
      <c r="I68" s="5">
        <v>11.426399999999999</v>
      </c>
      <c r="J68" s="5">
        <v>40.124699999999997</v>
      </c>
      <c r="K68" s="5">
        <f t="shared" si="44"/>
        <v>0.8552694610778443</v>
      </c>
      <c r="L68" s="5">
        <f t="shared" si="45"/>
        <v>0.62575656678919367</v>
      </c>
      <c r="M68" s="5">
        <v>11.426399999999999</v>
      </c>
      <c r="N68" s="5">
        <v>72.681700000000006</v>
      </c>
      <c r="O68" s="5">
        <f t="shared" si="26"/>
        <v>0.95588813505441828</v>
      </c>
      <c r="P68" s="5">
        <f t="shared" si="27"/>
        <v>0.92244556581599246</v>
      </c>
      <c r="Q68" s="5">
        <v>11.1313</v>
      </c>
      <c r="R68" s="5">
        <v>37</v>
      </c>
      <c r="S68" s="5">
        <f t="shared" si="46"/>
        <v>0.81249771899475176</v>
      </c>
      <c r="T68" s="5">
        <f t="shared" si="47"/>
        <v>0.58359621451104104</v>
      </c>
      <c r="U68" s="5">
        <v>11.1313</v>
      </c>
      <c r="V68" s="5">
        <v>47.274500000000003</v>
      </c>
      <c r="W68" s="5">
        <f t="shared" si="48"/>
        <v>0.63725411619226446</v>
      </c>
      <c r="X68" s="5">
        <f t="shared" si="49"/>
        <v>0.62299690046703848</v>
      </c>
      <c r="Y68" s="5">
        <v>11.1313</v>
      </c>
      <c r="Z68" s="5">
        <v>30.5185</v>
      </c>
      <c r="AA68" s="5">
        <f t="shared" si="50"/>
        <v>0.66326433329758205</v>
      </c>
      <c r="AB68" s="5">
        <f t="shared" si="51"/>
        <v>0.51729515240786283</v>
      </c>
      <c r="AC68" s="5">
        <v>11.1313</v>
      </c>
      <c r="AD68" s="5">
        <v>32.117899999999999</v>
      </c>
      <c r="AE68" s="5">
        <f t="shared" si="52"/>
        <v>0.69892567639690328</v>
      </c>
      <c r="AF68" s="5">
        <f t="shared" si="53"/>
        <v>0.5254083959600454</v>
      </c>
      <c r="AG68" s="5">
        <v>11.426399999999999</v>
      </c>
      <c r="AH68" s="5">
        <v>28.570599999999999</v>
      </c>
      <c r="AI68" s="5">
        <f t="shared" si="54"/>
        <v>0.68421147178759412</v>
      </c>
      <c r="AJ68" s="5">
        <f t="shared" si="55"/>
        <v>0.44641562499999998</v>
      </c>
      <c r="AK68" s="5">
        <v>11.426399999999999</v>
      </c>
      <c r="AL68" s="5">
        <v>22.420300000000001</v>
      </c>
      <c r="AM68" s="5">
        <f t="shared" si="56"/>
        <v>0.53278871978513875</v>
      </c>
      <c r="AN68" s="5">
        <f t="shared" si="57"/>
        <v>0.37053018822086742</v>
      </c>
    </row>
    <row r="69" spans="1:40" ht="20" customHeight="1" x14ac:dyDescent="0.15">
      <c r="A69" s="25">
        <v>10.7033</v>
      </c>
      <c r="B69" s="4">
        <v>42.007100000000001</v>
      </c>
      <c r="C69" s="5">
        <f t="shared" si="40"/>
        <v>0.56896432577251632</v>
      </c>
      <c r="D69" s="5">
        <f t="shared" si="41"/>
        <v>0.4023687852911173</v>
      </c>
      <c r="E69" s="5">
        <v>10.7033</v>
      </c>
      <c r="F69" s="5">
        <v>47.470399999999998</v>
      </c>
      <c r="G69" s="5">
        <f t="shared" si="42"/>
        <v>0.44594481988550672</v>
      </c>
      <c r="H69" s="5">
        <f t="shared" si="43"/>
        <v>0.68987546886285578</v>
      </c>
      <c r="I69" s="5">
        <v>11.6021</v>
      </c>
      <c r="J69" s="5">
        <v>42.961199999999998</v>
      </c>
      <c r="K69" s="5">
        <f t="shared" si="44"/>
        <v>0.86842065868263474</v>
      </c>
      <c r="L69" s="5">
        <f t="shared" si="45"/>
        <v>0.66999262342507004</v>
      </c>
      <c r="M69" s="5">
        <v>11.6021</v>
      </c>
      <c r="N69" s="5">
        <v>78.792400000000001</v>
      </c>
      <c r="O69" s="5">
        <f t="shared" si="26"/>
        <v>0.97058651296251375</v>
      </c>
      <c r="P69" s="5">
        <f t="shared" si="27"/>
        <v>1</v>
      </c>
      <c r="Q69" s="5">
        <v>11.3025</v>
      </c>
      <c r="R69" s="5">
        <v>40.4</v>
      </c>
      <c r="S69" s="5">
        <f t="shared" si="46"/>
        <v>0.82499397814614484</v>
      </c>
      <c r="T69" s="5">
        <f t="shared" si="47"/>
        <v>0.63722397476340698</v>
      </c>
      <c r="U69" s="5">
        <v>11.3025</v>
      </c>
      <c r="V69" s="5">
        <v>45.7059</v>
      </c>
      <c r="W69" s="5">
        <f t="shared" si="48"/>
        <v>0.64705511919210423</v>
      </c>
      <c r="X69" s="5">
        <f t="shared" si="49"/>
        <v>0.60232544041833147</v>
      </c>
      <c r="Y69" s="5">
        <v>11.3025</v>
      </c>
      <c r="Z69" s="5">
        <v>41.033299999999997</v>
      </c>
      <c r="AA69" s="5">
        <f t="shared" si="50"/>
        <v>0.67346537485252589</v>
      </c>
      <c r="AB69" s="5">
        <f t="shared" si="51"/>
        <v>0.69552327857848706</v>
      </c>
      <c r="AC69" s="5">
        <v>11.3025</v>
      </c>
      <c r="AD69" s="5">
        <v>33.683700000000002</v>
      </c>
      <c r="AE69" s="5">
        <f t="shared" si="52"/>
        <v>0.70967519135015666</v>
      </c>
      <c r="AF69" s="5">
        <f t="shared" si="53"/>
        <v>0.5510229120521386</v>
      </c>
      <c r="AG69" s="5">
        <v>11.6021</v>
      </c>
      <c r="AH69" s="5">
        <v>30.171900000000001</v>
      </c>
      <c r="AI69" s="5">
        <f t="shared" si="54"/>
        <v>0.69473236687205475</v>
      </c>
      <c r="AJ69" s="5">
        <f t="shared" si="55"/>
        <v>0.47143593750000001</v>
      </c>
      <c r="AK69" s="5">
        <v>11.6021</v>
      </c>
      <c r="AL69" s="5">
        <v>20.806999999999999</v>
      </c>
      <c r="AM69" s="5">
        <f t="shared" si="56"/>
        <v>0.54098123694419575</v>
      </c>
      <c r="AN69" s="5">
        <f t="shared" si="57"/>
        <v>0.34386790659855526</v>
      </c>
    </row>
    <row r="70" spans="1:40" ht="20" customHeight="1" x14ac:dyDescent="0.15">
      <c r="A70" s="25">
        <v>10.865500000000001</v>
      </c>
      <c r="B70" s="4">
        <v>44.906700000000001</v>
      </c>
      <c r="C70" s="5">
        <f t="shared" si="40"/>
        <v>0.57758652767663021</v>
      </c>
      <c r="D70" s="5">
        <f t="shared" si="41"/>
        <v>0.43014286466889207</v>
      </c>
      <c r="E70" s="5">
        <v>10.865500000000001</v>
      </c>
      <c r="F70" s="5">
        <v>42.052</v>
      </c>
      <c r="G70" s="5">
        <f t="shared" si="42"/>
        <v>0.45270275900572471</v>
      </c>
      <c r="H70" s="5">
        <f t="shared" si="43"/>
        <v>0.61113121474899756</v>
      </c>
      <c r="I70" s="5">
        <v>11.777900000000001</v>
      </c>
      <c r="J70" s="5">
        <v>41.315800000000003</v>
      </c>
      <c r="K70" s="5">
        <f t="shared" si="44"/>
        <v>0.88157934131736537</v>
      </c>
      <c r="L70" s="5">
        <f t="shared" si="45"/>
        <v>0.64433212365821979</v>
      </c>
      <c r="M70" s="5">
        <v>11.777900000000001</v>
      </c>
      <c r="N70" s="5">
        <v>77.010400000000004</v>
      </c>
      <c r="O70" s="5">
        <f t="shared" si="26"/>
        <v>0.98529325648125698</v>
      </c>
      <c r="P70" s="5">
        <f t="shared" si="27"/>
        <v>0.97738360552540604</v>
      </c>
      <c r="Q70" s="5">
        <v>11.473800000000001</v>
      </c>
      <c r="R70" s="5">
        <v>41.4</v>
      </c>
      <c r="S70" s="5">
        <f t="shared" si="46"/>
        <v>0.83749753651433201</v>
      </c>
      <c r="T70" s="5">
        <f t="shared" si="47"/>
        <v>0.65299684542586744</v>
      </c>
      <c r="U70" s="5">
        <v>11.473800000000001</v>
      </c>
      <c r="V70" s="5">
        <v>43.313699999999997</v>
      </c>
      <c r="W70" s="5">
        <f t="shared" si="48"/>
        <v>0.65686184707687378</v>
      </c>
      <c r="X70" s="5">
        <f t="shared" si="49"/>
        <v>0.57080034368970922</v>
      </c>
      <c r="Y70" s="5">
        <v>11.473800000000001</v>
      </c>
      <c r="Z70" s="5">
        <v>32.012900000000002</v>
      </c>
      <c r="AA70" s="5">
        <f t="shared" si="50"/>
        <v>0.68367237495977984</v>
      </c>
      <c r="AB70" s="5">
        <f t="shared" si="51"/>
        <v>0.54262555448392535</v>
      </c>
      <c r="AC70" s="5">
        <v>11.473800000000001</v>
      </c>
      <c r="AD70" s="5">
        <v>39.2806</v>
      </c>
      <c r="AE70" s="5">
        <f t="shared" si="52"/>
        <v>0.72043098522569593</v>
      </c>
      <c r="AF70" s="5">
        <f t="shared" si="53"/>
        <v>0.64258114753293838</v>
      </c>
      <c r="AG70" s="5">
        <v>11.777900000000001</v>
      </c>
      <c r="AH70" s="5">
        <v>37.956899999999997</v>
      </c>
      <c r="AI70" s="5">
        <f t="shared" si="54"/>
        <v>0.7052592499446112</v>
      </c>
      <c r="AJ70" s="5">
        <f t="shared" si="55"/>
        <v>0.59307656249999996</v>
      </c>
      <c r="AK70" s="5">
        <v>11.777900000000001</v>
      </c>
      <c r="AL70" s="5">
        <v>25.930700000000002</v>
      </c>
      <c r="AM70" s="5">
        <f t="shared" si="56"/>
        <v>0.54917841689048053</v>
      </c>
      <c r="AN70" s="5">
        <f t="shared" si="57"/>
        <v>0.42854498609290897</v>
      </c>
    </row>
    <row r="71" spans="1:40" ht="20" customHeight="1" x14ac:dyDescent="0.15">
      <c r="A71" s="25">
        <v>11.027699999999999</v>
      </c>
      <c r="B71" s="4">
        <v>44.030900000000003</v>
      </c>
      <c r="C71" s="5">
        <f t="shared" si="40"/>
        <v>0.58620872958074399</v>
      </c>
      <c r="D71" s="5">
        <f t="shared" si="41"/>
        <v>0.4217539356031399</v>
      </c>
      <c r="E71" s="5">
        <v>11.027699999999999</v>
      </c>
      <c r="F71" s="5">
        <v>37.875799999999998</v>
      </c>
      <c r="G71" s="5">
        <f t="shared" si="42"/>
        <v>0.45946069812594265</v>
      </c>
      <c r="H71" s="5">
        <f t="shared" si="43"/>
        <v>0.55043954303220011</v>
      </c>
      <c r="I71" s="5">
        <v>11.9537</v>
      </c>
      <c r="J71" s="5">
        <v>38.872599999999998</v>
      </c>
      <c r="K71" s="5">
        <f t="shared" si="44"/>
        <v>0.89473802395209578</v>
      </c>
      <c r="L71" s="5">
        <f t="shared" si="45"/>
        <v>0.60622969687423489</v>
      </c>
      <c r="M71" s="5">
        <v>11.9537</v>
      </c>
      <c r="N71" s="5">
        <v>69</v>
      </c>
      <c r="O71" s="5">
        <f t="shared" si="26"/>
        <v>1</v>
      </c>
      <c r="P71" s="5">
        <f t="shared" si="27"/>
        <v>0.87571897797249476</v>
      </c>
      <c r="Q71" s="5">
        <v>11.645</v>
      </c>
      <c r="R71" s="5">
        <v>32.6</v>
      </c>
      <c r="S71" s="5">
        <f t="shared" si="46"/>
        <v>0.84999379566572497</v>
      </c>
      <c r="T71" s="5">
        <f t="shared" si="47"/>
        <v>0.51419558359621453</v>
      </c>
      <c r="U71" s="5">
        <v>11.645</v>
      </c>
      <c r="V71" s="5">
        <v>46.333300000000001</v>
      </c>
      <c r="W71" s="5">
        <f t="shared" si="48"/>
        <v>0.66666285007671344</v>
      </c>
      <c r="X71" s="5">
        <f t="shared" si="49"/>
        <v>0.61059349730635826</v>
      </c>
      <c r="Y71" s="5">
        <v>11.645</v>
      </c>
      <c r="Z71" s="5">
        <v>32.966299999999997</v>
      </c>
      <c r="AA71" s="5">
        <f t="shared" si="50"/>
        <v>0.69387341651472356</v>
      </c>
      <c r="AB71" s="5">
        <f t="shared" si="51"/>
        <v>0.55878588996259082</v>
      </c>
      <c r="AC71" s="5">
        <v>11.645</v>
      </c>
      <c r="AD71" s="5">
        <v>36.114100000000001</v>
      </c>
      <c r="AE71" s="5">
        <f t="shared" si="52"/>
        <v>0.73118050017894931</v>
      </c>
      <c r="AF71" s="5">
        <f t="shared" si="53"/>
        <v>0.59078119530046103</v>
      </c>
      <c r="AG71" s="5">
        <v>11.9537</v>
      </c>
      <c r="AH71" s="5">
        <v>34.104999999999997</v>
      </c>
      <c r="AI71" s="5">
        <f t="shared" si="54"/>
        <v>0.71578613301716754</v>
      </c>
      <c r="AJ71" s="5">
        <f t="shared" si="55"/>
        <v>0.53289062499999995</v>
      </c>
      <c r="AK71" s="5">
        <v>11.9537</v>
      </c>
      <c r="AL71" s="5">
        <v>26.1403</v>
      </c>
      <c r="AM71" s="5">
        <f t="shared" si="56"/>
        <v>0.55737559683676507</v>
      </c>
      <c r="AN71" s="5">
        <f t="shared" si="57"/>
        <v>0.43200895077897888</v>
      </c>
    </row>
    <row r="72" spans="1:40" ht="20" customHeight="1" x14ac:dyDescent="0.15">
      <c r="A72" s="25">
        <v>11.1898</v>
      </c>
      <c r="B72" s="4">
        <v>41.3508</v>
      </c>
      <c r="C72" s="5">
        <f t="shared" si="40"/>
        <v>0.59482561570070003</v>
      </c>
      <c r="D72" s="5">
        <f t="shared" si="41"/>
        <v>0.39608235671626779</v>
      </c>
      <c r="E72" s="5">
        <v>11.1898</v>
      </c>
      <c r="F72" s="5">
        <v>36.167999999999999</v>
      </c>
      <c r="G72" s="5">
        <f t="shared" si="42"/>
        <v>0.46621447082253537</v>
      </c>
      <c r="H72" s="5">
        <f t="shared" si="43"/>
        <v>0.52562051210505434</v>
      </c>
      <c r="I72" s="5">
        <v>12.1295</v>
      </c>
      <c r="J72" s="5">
        <v>42.1524</v>
      </c>
      <c r="K72" s="5">
        <f t="shared" si="44"/>
        <v>0.90789670658682642</v>
      </c>
      <c r="L72" s="5">
        <f t="shared" si="45"/>
        <v>0.65737914815375098</v>
      </c>
      <c r="M72" s="7"/>
      <c r="N72" s="7"/>
      <c r="O72" s="7"/>
      <c r="P72" s="7"/>
      <c r="Q72" s="5">
        <v>11.8163</v>
      </c>
      <c r="R72" s="5">
        <v>34.700000000000003</v>
      </c>
      <c r="S72" s="5">
        <f t="shared" si="46"/>
        <v>0.86249735403391214</v>
      </c>
      <c r="T72" s="5">
        <f t="shared" si="47"/>
        <v>0.54731861198738174</v>
      </c>
      <c r="U72" s="5">
        <v>11.8163</v>
      </c>
      <c r="V72" s="5">
        <v>42.058799999999998</v>
      </c>
      <c r="W72" s="5">
        <f t="shared" si="48"/>
        <v>0.67646957796148299</v>
      </c>
      <c r="X72" s="5">
        <f t="shared" si="49"/>
        <v>0.55426291208501566</v>
      </c>
      <c r="Y72" s="5">
        <v>11.8163</v>
      </c>
      <c r="Z72" s="5">
        <v>33.388599999999997</v>
      </c>
      <c r="AA72" s="5">
        <f t="shared" si="50"/>
        <v>0.70408041662197762</v>
      </c>
      <c r="AB72" s="5">
        <f t="shared" si="51"/>
        <v>0.56594396597752739</v>
      </c>
      <c r="AC72" s="5">
        <v>11.8163</v>
      </c>
      <c r="AD72" s="5">
        <v>33.847000000000001</v>
      </c>
      <c r="AE72" s="5">
        <f t="shared" si="52"/>
        <v>0.74193629405448847</v>
      </c>
      <c r="AF72" s="5">
        <f t="shared" si="53"/>
        <v>0.55369429439844009</v>
      </c>
      <c r="AG72" s="5">
        <v>12.1295</v>
      </c>
      <c r="AH72" s="5">
        <v>34.2697</v>
      </c>
      <c r="AI72" s="5">
        <f t="shared" si="54"/>
        <v>0.7263130160897241</v>
      </c>
      <c r="AJ72" s="5">
        <f t="shared" si="55"/>
        <v>0.5354640625</v>
      </c>
      <c r="AK72" s="5">
        <v>12.1295</v>
      </c>
      <c r="AL72" s="5">
        <v>30.5501</v>
      </c>
      <c r="AM72" s="5">
        <f t="shared" si="56"/>
        <v>0.56557277678304985</v>
      </c>
      <c r="AN72" s="5">
        <f t="shared" si="57"/>
        <v>0.50488772688886063</v>
      </c>
    </row>
    <row r="73" spans="1:40" ht="20" customHeight="1" x14ac:dyDescent="0.15">
      <c r="A73" s="25">
        <v>11.352</v>
      </c>
      <c r="B73" s="4">
        <v>38.904899999999998</v>
      </c>
      <c r="C73" s="5">
        <f t="shared" si="40"/>
        <v>0.60344781760481392</v>
      </c>
      <c r="D73" s="5">
        <f t="shared" si="41"/>
        <v>0.37265408359235436</v>
      </c>
      <c r="E73" s="5">
        <v>11.352</v>
      </c>
      <c r="F73" s="5">
        <v>35.6267</v>
      </c>
      <c r="G73" s="5">
        <f t="shared" si="42"/>
        <v>0.47297240994275336</v>
      </c>
      <c r="H73" s="5">
        <f t="shared" si="43"/>
        <v>0.51775393437881934</v>
      </c>
      <c r="I73" s="5">
        <v>12.305300000000001</v>
      </c>
      <c r="J73" s="5">
        <v>44.700800000000001</v>
      </c>
      <c r="K73" s="5">
        <f t="shared" si="44"/>
        <v>0.92105538922155694</v>
      </c>
      <c r="L73" s="5">
        <f t="shared" si="45"/>
        <v>0.69712220005957404</v>
      </c>
      <c r="M73" s="7"/>
      <c r="N73" s="7"/>
      <c r="O73" s="7"/>
      <c r="P73" s="7"/>
      <c r="Q73" s="5">
        <v>11.987500000000001</v>
      </c>
      <c r="R73" s="5">
        <v>40</v>
      </c>
      <c r="S73" s="5">
        <f t="shared" si="46"/>
        <v>0.87499361318530522</v>
      </c>
      <c r="T73" s="5">
        <f t="shared" si="47"/>
        <v>0.63091482649842268</v>
      </c>
      <c r="U73" s="5">
        <v>11.987500000000001</v>
      </c>
      <c r="V73" s="5">
        <v>43.862699999999997</v>
      </c>
      <c r="W73" s="5">
        <f t="shared" si="48"/>
        <v>0.68627058096132265</v>
      </c>
      <c r="X73" s="5">
        <f t="shared" si="49"/>
        <v>0.57803522292389264</v>
      </c>
      <c r="Y73" s="5">
        <v>11.987500000000001</v>
      </c>
      <c r="Z73" s="5">
        <v>36.326500000000003</v>
      </c>
      <c r="AA73" s="5">
        <f t="shared" si="50"/>
        <v>0.71428145817692146</v>
      </c>
      <c r="AB73" s="5">
        <f t="shared" si="51"/>
        <v>0.61574200415958291</v>
      </c>
      <c r="AC73" s="5">
        <v>11.987500000000001</v>
      </c>
      <c r="AD73" s="5">
        <v>32.709000000000003</v>
      </c>
      <c r="AE73" s="5">
        <f t="shared" si="52"/>
        <v>0.75268580900774196</v>
      </c>
      <c r="AF73" s="5">
        <f t="shared" si="53"/>
        <v>0.53507804755158739</v>
      </c>
      <c r="AG73" s="5">
        <v>12.305300000000001</v>
      </c>
      <c r="AH73" s="5">
        <v>31.191099999999999</v>
      </c>
      <c r="AI73" s="5">
        <f t="shared" si="54"/>
        <v>0.73683989916228054</v>
      </c>
      <c r="AJ73" s="5">
        <f t="shared" si="55"/>
        <v>0.48736093749999998</v>
      </c>
      <c r="AK73" s="5">
        <v>12.305300000000001</v>
      </c>
      <c r="AL73" s="5">
        <v>21.4434</v>
      </c>
      <c r="AM73" s="5">
        <f t="shared" si="56"/>
        <v>0.57376995672933451</v>
      </c>
      <c r="AN73" s="5">
        <f t="shared" si="57"/>
        <v>0.35438540242973326</v>
      </c>
    </row>
    <row r="74" spans="1:40" ht="20" customHeight="1" x14ac:dyDescent="0.15">
      <c r="A74" s="25">
        <v>11.514200000000001</v>
      </c>
      <c r="B74" s="4">
        <v>47.077300000000001</v>
      </c>
      <c r="C74" s="5">
        <f t="shared" si="40"/>
        <v>0.61207001950892781</v>
      </c>
      <c r="D74" s="5">
        <f t="shared" si="41"/>
        <v>0.45093415198348652</v>
      </c>
      <c r="E74" s="5">
        <v>11.514200000000001</v>
      </c>
      <c r="F74" s="5">
        <v>36.712000000000003</v>
      </c>
      <c r="G74" s="5">
        <f t="shared" si="42"/>
        <v>0.47973034906297135</v>
      </c>
      <c r="H74" s="5">
        <f t="shared" si="43"/>
        <v>0.53352632825704371</v>
      </c>
      <c r="I74" s="5">
        <v>12.4811</v>
      </c>
      <c r="J74" s="5">
        <v>48.498600000000003</v>
      </c>
      <c r="K74" s="5">
        <f t="shared" si="44"/>
        <v>0.93421407185628746</v>
      </c>
      <c r="L74" s="5">
        <f t="shared" si="45"/>
        <v>0.75635001458160167</v>
      </c>
      <c r="M74" s="7"/>
      <c r="N74" s="7"/>
      <c r="O74" s="7"/>
      <c r="P74" s="7"/>
      <c r="Q74" s="5">
        <v>12.158799999999999</v>
      </c>
      <c r="R74" s="5">
        <v>40.799999999999997</v>
      </c>
      <c r="S74" s="5">
        <f t="shared" si="46"/>
        <v>0.88749717155349217</v>
      </c>
      <c r="T74" s="5">
        <f t="shared" si="47"/>
        <v>0.64353312302839116</v>
      </c>
      <c r="U74" s="5">
        <v>12.158799999999999</v>
      </c>
      <c r="V74" s="5">
        <v>42.137300000000003</v>
      </c>
      <c r="W74" s="5">
        <f t="shared" si="48"/>
        <v>0.69607730884609209</v>
      </c>
      <c r="X74" s="5">
        <f t="shared" si="49"/>
        <v>0.55529740756749923</v>
      </c>
      <c r="Y74" s="5">
        <v>12.158799999999999</v>
      </c>
      <c r="Z74" s="5">
        <v>36.234499999999997</v>
      </c>
      <c r="AA74" s="5">
        <f t="shared" si="50"/>
        <v>0.7244884582841753</v>
      </c>
      <c r="AB74" s="5">
        <f t="shared" si="51"/>
        <v>0.6141825843315597</v>
      </c>
      <c r="AC74" s="5">
        <v>12.158799999999999</v>
      </c>
      <c r="AD74" s="5">
        <v>34.755499999999998</v>
      </c>
      <c r="AE74" s="5">
        <f t="shared" si="52"/>
        <v>0.76344160288328111</v>
      </c>
      <c r="AF74" s="5">
        <f t="shared" si="53"/>
        <v>0.56855621026870862</v>
      </c>
      <c r="AG74" s="5">
        <v>12.4811</v>
      </c>
      <c r="AH74" s="5">
        <v>28.704000000000001</v>
      </c>
      <c r="AI74" s="5">
        <f t="shared" si="54"/>
        <v>0.74736678223483699</v>
      </c>
      <c r="AJ74" s="5">
        <f t="shared" si="55"/>
        <v>0.44850000000000001</v>
      </c>
      <c r="AK74" s="5">
        <v>12.4811</v>
      </c>
      <c r="AL74" s="5">
        <v>26.2196</v>
      </c>
      <c r="AM74" s="5">
        <f t="shared" si="56"/>
        <v>0.58196713667561917</v>
      </c>
      <c r="AN74" s="5">
        <f t="shared" si="57"/>
        <v>0.43331950612060749</v>
      </c>
    </row>
    <row r="75" spans="1:40" ht="20" customHeight="1" x14ac:dyDescent="0.15">
      <c r="A75" s="25">
        <v>11.676399999999999</v>
      </c>
      <c r="B75" s="4">
        <v>47.875100000000003</v>
      </c>
      <c r="C75" s="5">
        <f t="shared" si="40"/>
        <v>0.6206922214130417</v>
      </c>
      <c r="D75" s="5">
        <f t="shared" si="41"/>
        <v>0.45857595103424825</v>
      </c>
      <c r="E75" s="5">
        <v>11.676399999999999</v>
      </c>
      <c r="F75" s="5">
        <v>33.394399999999997</v>
      </c>
      <c r="G75" s="5">
        <f t="shared" si="42"/>
        <v>0.48648828818318929</v>
      </c>
      <c r="H75" s="5">
        <f t="shared" si="43"/>
        <v>0.48531247593013227</v>
      </c>
      <c r="I75" s="5">
        <v>12.6569</v>
      </c>
      <c r="J75" s="5">
        <v>54.703600000000002</v>
      </c>
      <c r="K75" s="5">
        <f t="shared" si="44"/>
        <v>0.94737275449101799</v>
      </c>
      <c r="L75" s="5">
        <f t="shared" si="45"/>
        <v>0.85311882523755544</v>
      </c>
      <c r="M75" s="7"/>
      <c r="N75" s="7"/>
      <c r="O75" s="7"/>
      <c r="P75" s="7"/>
      <c r="Q75" s="5">
        <v>12.33</v>
      </c>
      <c r="R75" s="5">
        <v>38.4</v>
      </c>
      <c r="S75" s="5">
        <f t="shared" si="46"/>
        <v>0.89999343070488536</v>
      </c>
      <c r="T75" s="5">
        <f t="shared" si="47"/>
        <v>0.60567823343848581</v>
      </c>
      <c r="U75" s="5">
        <v>12.33</v>
      </c>
      <c r="V75" s="5">
        <v>41.235300000000002</v>
      </c>
      <c r="W75" s="5">
        <f t="shared" si="48"/>
        <v>0.70587831184593186</v>
      </c>
      <c r="X75" s="5">
        <f t="shared" si="49"/>
        <v>0.54341059323374064</v>
      </c>
      <c r="Y75" s="5">
        <v>12.33</v>
      </c>
      <c r="Z75" s="5">
        <v>34.723399999999998</v>
      </c>
      <c r="AA75" s="5">
        <f t="shared" si="50"/>
        <v>0.73468949983911913</v>
      </c>
      <c r="AB75" s="5">
        <f t="shared" si="51"/>
        <v>0.58856911365628017</v>
      </c>
      <c r="AC75" s="5">
        <v>12.33</v>
      </c>
      <c r="AD75" s="5">
        <v>31.021899999999999</v>
      </c>
      <c r="AE75" s="5">
        <f t="shared" si="52"/>
        <v>0.7741911178365346</v>
      </c>
      <c r="AF75" s="5">
        <f t="shared" si="53"/>
        <v>0.50747921622001857</v>
      </c>
      <c r="AG75" s="5">
        <v>12.6569</v>
      </c>
      <c r="AH75" s="5">
        <v>28.001799999999999</v>
      </c>
      <c r="AI75" s="5">
        <f t="shared" si="54"/>
        <v>0.75789366530739344</v>
      </c>
      <c r="AJ75" s="5">
        <f t="shared" si="55"/>
        <v>0.43752812499999999</v>
      </c>
      <c r="AK75" s="5">
        <v>12.6569</v>
      </c>
      <c r="AL75" s="5">
        <v>23.563300000000002</v>
      </c>
      <c r="AM75" s="5">
        <f t="shared" si="56"/>
        <v>0.59016431662190394</v>
      </c>
      <c r="AN75" s="5">
        <f t="shared" si="57"/>
        <v>0.38942003381331947</v>
      </c>
    </row>
    <row r="76" spans="1:40" ht="20" customHeight="1" x14ac:dyDescent="0.15">
      <c r="A76" s="25">
        <v>11.8385</v>
      </c>
      <c r="B76" s="4">
        <v>43.367400000000004</v>
      </c>
      <c r="C76" s="5">
        <f t="shared" si="40"/>
        <v>0.62930910753299762</v>
      </c>
      <c r="D76" s="5">
        <f t="shared" si="41"/>
        <v>0.41539854118075281</v>
      </c>
      <c r="E76" s="5">
        <v>11.8385</v>
      </c>
      <c r="F76" s="5">
        <v>31.808800000000002</v>
      </c>
      <c r="G76" s="5">
        <f t="shared" si="42"/>
        <v>0.49324206087978201</v>
      </c>
      <c r="H76" s="5">
        <f t="shared" si="43"/>
        <v>0.46226934708712819</v>
      </c>
      <c r="I76" s="5">
        <v>12.832700000000001</v>
      </c>
      <c r="J76" s="5">
        <v>61.229900000000001</v>
      </c>
      <c r="K76" s="5">
        <f t="shared" si="44"/>
        <v>0.96053143712574862</v>
      </c>
      <c r="L76" s="5">
        <f t="shared" si="45"/>
        <v>0.95489840444528318</v>
      </c>
      <c r="M76" s="7"/>
      <c r="N76" s="7"/>
      <c r="O76" s="7"/>
      <c r="P76" s="7"/>
      <c r="Q76" s="5">
        <v>12.501300000000001</v>
      </c>
      <c r="R76" s="5">
        <v>40.6</v>
      </c>
      <c r="S76" s="5">
        <f t="shared" si="46"/>
        <v>0.91249698907307242</v>
      </c>
      <c r="T76" s="5">
        <f t="shared" si="47"/>
        <v>0.64037854889589907</v>
      </c>
      <c r="U76" s="5">
        <v>12.501300000000001</v>
      </c>
      <c r="V76" s="5">
        <v>44.2941</v>
      </c>
      <c r="W76" s="5">
        <f t="shared" si="48"/>
        <v>0.71568503973070141</v>
      </c>
      <c r="X76" s="5">
        <f t="shared" si="49"/>
        <v>0.58372033567731119</v>
      </c>
      <c r="Y76" s="5">
        <v>12.501300000000001</v>
      </c>
      <c r="Z76" s="5">
        <v>34.378999999999998</v>
      </c>
      <c r="AA76" s="5">
        <f t="shared" si="50"/>
        <v>0.74489649994637308</v>
      </c>
      <c r="AB76" s="5">
        <f t="shared" si="51"/>
        <v>0.58273145943050664</v>
      </c>
      <c r="AC76" s="5">
        <v>12.501300000000001</v>
      </c>
      <c r="AD76" s="5">
        <v>30.498100000000001</v>
      </c>
      <c r="AE76" s="5">
        <f t="shared" si="52"/>
        <v>0.78494691171207376</v>
      </c>
      <c r="AF76" s="5">
        <f t="shared" si="53"/>
        <v>0.49891050787346192</v>
      </c>
      <c r="AG76" s="5">
        <v>12.832700000000001</v>
      </c>
      <c r="AH76" s="5">
        <v>31.5867</v>
      </c>
      <c r="AI76" s="5">
        <f t="shared" si="54"/>
        <v>0.76842054837994989</v>
      </c>
      <c r="AJ76" s="5">
        <f t="shared" si="55"/>
        <v>0.49354218750000001</v>
      </c>
      <c r="AK76" s="5">
        <v>12.832700000000001</v>
      </c>
      <c r="AL76" s="5">
        <v>23.364999999999998</v>
      </c>
      <c r="AM76" s="5">
        <f t="shared" si="56"/>
        <v>0.5983614965681886</v>
      </c>
      <c r="AN76" s="5">
        <f t="shared" si="57"/>
        <v>0.38614281913179427</v>
      </c>
    </row>
    <row r="77" spans="1:40" ht="20" customHeight="1" x14ac:dyDescent="0.15">
      <c r="A77" s="25">
        <v>12.0007</v>
      </c>
      <c r="B77" s="4">
        <v>49.360300000000002</v>
      </c>
      <c r="C77" s="5">
        <f t="shared" si="40"/>
        <v>0.63793130943711163</v>
      </c>
      <c r="D77" s="5">
        <f t="shared" si="41"/>
        <v>0.47280207280686209</v>
      </c>
      <c r="E77" s="5">
        <v>12.0007</v>
      </c>
      <c r="F77" s="5">
        <v>34</v>
      </c>
      <c r="G77" s="5">
        <f t="shared" si="42"/>
        <v>0.5</v>
      </c>
      <c r="H77" s="5">
        <f t="shared" si="43"/>
        <v>0.49411350949933219</v>
      </c>
      <c r="I77" s="5">
        <v>13.0085</v>
      </c>
      <c r="J77" s="5">
        <v>56.880899999999997</v>
      </c>
      <c r="K77" s="5">
        <f t="shared" si="44"/>
        <v>0.97369011976047903</v>
      </c>
      <c r="L77" s="5">
        <f t="shared" si="45"/>
        <v>0.88707446285902325</v>
      </c>
      <c r="M77" s="7"/>
      <c r="N77" s="7"/>
      <c r="O77" s="7"/>
      <c r="P77" s="7"/>
      <c r="Q77" s="5">
        <v>12.672499999999999</v>
      </c>
      <c r="R77" s="5">
        <v>43</v>
      </c>
      <c r="S77" s="5">
        <f t="shared" si="46"/>
        <v>0.92499324822446538</v>
      </c>
      <c r="T77" s="5">
        <f t="shared" si="47"/>
        <v>0.67823343848580442</v>
      </c>
      <c r="U77" s="5">
        <v>12.672499999999999</v>
      </c>
      <c r="V77" s="5">
        <v>42.745100000000001</v>
      </c>
      <c r="W77" s="5">
        <f t="shared" si="48"/>
        <v>0.72548604273054107</v>
      </c>
      <c r="X77" s="5">
        <f t="shared" si="49"/>
        <v>0.5633071700420651</v>
      </c>
      <c r="Y77" s="5">
        <v>12.672499999999999</v>
      </c>
      <c r="Z77" s="5">
        <v>31.231999999999999</v>
      </c>
      <c r="AA77" s="5">
        <f t="shared" si="50"/>
        <v>0.75509754150131692</v>
      </c>
      <c r="AB77" s="5">
        <f t="shared" si="51"/>
        <v>0.52938913118280295</v>
      </c>
      <c r="AC77" s="5">
        <v>12.672499999999999</v>
      </c>
      <c r="AD77" s="5">
        <v>33.549100000000003</v>
      </c>
      <c r="AE77" s="5">
        <f t="shared" si="52"/>
        <v>0.79569642666532714</v>
      </c>
      <c r="AF77" s="5">
        <f t="shared" si="53"/>
        <v>0.54882102556216816</v>
      </c>
      <c r="AG77" s="5">
        <v>13.0085</v>
      </c>
      <c r="AH77" s="5">
        <v>35.599600000000002</v>
      </c>
      <c r="AI77" s="5">
        <f t="shared" si="54"/>
        <v>0.77894743145250633</v>
      </c>
      <c r="AJ77" s="5">
        <f t="shared" si="55"/>
        <v>0.55624375000000004</v>
      </c>
      <c r="AK77" s="5">
        <v>13.0085</v>
      </c>
      <c r="AL77" s="5">
        <v>20.017499999999998</v>
      </c>
      <c r="AM77" s="5">
        <f t="shared" si="56"/>
        <v>0.60655867651447326</v>
      </c>
      <c r="AN77" s="5">
        <f t="shared" si="57"/>
        <v>0.33082019610403129</v>
      </c>
    </row>
    <row r="78" spans="1:40" ht="20" customHeight="1" x14ac:dyDescent="0.15">
      <c r="A78" s="25">
        <v>12.1629</v>
      </c>
      <c r="B78" s="4">
        <v>49.959600000000002</v>
      </c>
      <c r="C78" s="5">
        <f t="shared" si="40"/>
        <v>0.64655351134122552</v>
      </c>
      <c r="D78" s="5">
        <f t="shared" si="41"/>
        <v>0.47854252175537237</v>
      </c>
      <c r="E78" s="5">
        <v>12.1629</v>
      </c>
      <c r="F78" s="5">
        <v>35.563000000000002</v>
      </c>
      <c r="G78" s="5">
        <f t="shared" si="42"/>
        <v>0.50675793912021805</v>
      </c>
      <c r="H78" s="5">
        <f t="shared" si="43"/>
        <v>0.5168281981860221</v>
      </c>
      <c r="I78" s="5">
        <v>13.1843</v>
      </c>
      <c r="J78" s="5">
        <v>64.121899999999997</v>
      </c>
      <c r="K78" s="5">
        <f t="shared" si="44"/>
        <v>0.98684880239520967</v>
      </c>
      <c r="L78" s="5">
        <f t="shared" si="45"/>
        <v>1</v>
      </c>
      <c r="M78" s="7"/>
      <c r="N78" s="7"/>
      <c r="O78" s="7"/>
      <c r="P78" s="7"/>
      <c r="Q78" s="5">
        <v>12.8438</v>
      </c>
      <c r="R78" s="5">
        <v>49.5</v>
      </c>
      <c r="S78" s="5">
        <f t="shared" si="46"/>
        <v>0.93749680659265255</v>
      </c>
      <c r="T78" s="5">
        <f t="shared" si="47"/>
        <v>0.78075709779179814</v>
      </c>
      <c r="U78" s="5">
        <v>12.8438</v>
      </c>
      <c r="V78" s="5">
        <v>42.470599999999997</v>
      </c>
      <c r="W78" s="5">
        <f t="shared" si="48"/>
        <v>0.73529277061531062</v>
      </c>
      <c r="X78" s="5">
        <f t="shared" si="49"/>
        <v>0.55968973042497328</v>
      </c>
      <c r="Y78" s="5">
        <v>12.8438</v>
      </c>
      <c r="Z78" s="5">
        <v>35.557699999999997</v>
      </c>
      <c r="AA78" s="5">
        <f t="shared" si="50"/>
        <v>0.76530454160857087</v>
      </c>
      <c r="AB78" s="5">
        <f t="shared" si="51"/>
        <v>0.60271067846627668</v>
      </c>
      <c r="AC78" s="5">
        <v>12.8438</v>
      </c>
      <c r="AD78" s="5">
        <v>30.9178</v>
      </c>
      <c r="AE78" s="5">
        <f t="shared" si="52"/>
        <v>0.8064522205408664</v>
      </c>
      <c r="AF78" s="5">
        <f t="shared" si="53"/>
        <v>0.50577627131952874</v>
      </c>
      <c r="AG78" s="5">
        <v>13.1843</v>
      </c>
      <c r="AH78" s="5">
        <v>34.168999999999997</v>
      </c>
      <c r="AI78" s="5">
        <f t="shared" si="54"/>
        <v>0.78947431452506278</v>
      </c>
      <c r="AJ78" s="5">
        <f t="shared" si="55"/>
        <v>0.53389062499999995</v>
      </c>
      <c r="AK78" s="5">
        <v>13.1843</v>
      </c>
      <c r="AL78" s="5">
        <v>24.3292</v>
      </c>
      <c r="AM78" s="5">
        <f t="shared" si="56"/>
        <v>0.61475585646075803</v>
      </c>
      <c r="AN78" s="5">
        <f t="shared" si="57"/>
        <v>0.40207771774967899</v>
      </c>
    </row>
    <row r="79" spans="1:40" ht="20" customHeight="1" x14ac:dyDescent="0.15">
      <c r="A79" s="25">
        <v>12.324999999999999</v>
      </c>
      <c r="B79" s="4">
        <v>44.090400000000002</v>
      </c>
      <c r="C79" s="5">
        <f t="shared" si="40"/>
        <v>0.65517039746118144</v>
      </c>
      <c r="D79" s="5">
        <f t="shared" si="41"/>
        <v>0.42232386170431852</v>
      </c>
      <c r="E79" s="5">
        <v>12.324999999999999</v>
      </c>
      <c r="F79" s="5">
        <v>35.453600000000002</v>
      </c>
      <c r="G79" s="5">
        <f t="shared" si="42"/>
        <v>0.51351171181681066</v>
      </c>
      <c r="H79" s="5">
        <f t="shared" si="43"/>
        <v>0.51523831530545661</v>
      </c>
      <c r="I79" s="5">
        <v>13.36</v>
      </c>
      <c r="J79" s="5">
        <v>54</v>
      </c>
      <c r="K79" s="5">
        <f t="shared" si="44"/>
        <v>1</v>
      </c>
      <c r="L79" s="5">
        <f t="shared" si="45"/>
        <v>0.84214597508807443</v>
      </c>
      <c r="M79" s="7"/>
      <c r="N79" s="7"/>
      <c r="O79" s="7"/>
      <c r="P79" s="7"/>
      <c r="Q79" s="5">
        <v>13.015000000000001</v>
      </c>
      <c r="R79" s="5">
        <v>62</v>
      </c>
      <c r="S79" s="5">
        <f t="shared" si="46"/>
        <v>0.94999306574404563</v>
      </c>
      <c r="T79" s="5">
        <f t="shared" si="47"/>
        <v>0.97791798107255523</v>
      </c>
      <c r="U79" s="5">
        <v>13.015000000000001</v>
      </c>
      <c r="V79" s="5">
        <v>49.960799999999999</v>
      </c>
      <c r="W79" s="5">
        <f t="shared" si="48"/>
        <v>0.74509377361515028</v>
      </c>
      <c r="X79" s="5">
        <f t="shared" si="49"/>
        <v>0.65839773122621315</v>
      </c>
      <c r="Y79" s="5">
        <v>13.015000000000001</v>
      </c>
      <c r="Z79" s="5">
        <v>36.173299999999998</v>
      </c>
      <c r="AA79" s="5">
        <f t="shared" si="50"/>
        <v>0.7755055831635147</v>
      </c>
      <c r="AB79" s="5">
        <f t="shared" si="51"/>
        <v>0.6131452311416139</v>
      </c>
      <c r="AC79" s="5">
        <v>13.015000000000001</v>
      </c>
      <c r="AD79" s="5">
        <v>38.605600000000003</v>
      </c>
      <c r="AE79" s="5">
        <f t="shared" si="52"/>
        <v>0.8172017354941199</v>
      </c>
      <c r="AF79" s="5">
        <f t="shared" si="53"/>
        <v>0.63153899760180865</v>
      </c>
      <c r="AG79" s="5">
        <v>13.36</v>
      </c>
      <c r="AH79" s="5">
        <v>32.04</v>
      </c>
      <c r="AI79" s="5">
        <f t="shared" si="54"/>
        <v>0.79999520960952331</v>
      </c>
      <c r="AJ79" s="5">
        <f t="shared" si="55"/>
        <v>0.50062499999999999</v>
      </c>
      <c r="AK79" s="5">
        <v>13.36</v>
      </c>
      <c r="AL79" s="5">
        <v>21.203199999999999</v>
      </c>
      <c r="AM79" s="5">
        <f t="shared" si="56"/>
        <v>0.62294837361981492</v>
      </c>
      <c r="AN79" s="5">
        <f t="shared" si="57"/>
        <v>0.35041572534197563</v>
      </c>
    </row>
    <row r="80" spans="1:40" ht="20" customHeight="1" x14ac:dyDescent="0.15">
      <c r="A80" s="25">
        <v>12.4872</v>
      </c>
      <c r="B80" s="4">
        <v>44.2224</v>
      </c>
      <c r="C80" s="5">
        <f t="shared" si="40"/>
        <v>0.66379259936529533</v>
      </c>
      <c r="D80" s="5">
        <f t="shared" si="41"/>
        <v>0.42358823557584085</v>
      </c>
      <c r="E80" s="5">
        <v>12.4872</v>
      </c>
      <c r="F80" s="5">
        <v>36.599200000000003</v>
      </c>
      <c r="G80" s="5">
        <f t="shared" si="42"/>
        <v>0.5202696509370287</v>
      </c>
      <c r="H80" s="5">
        <f t="shared" si="43"/>
        <v>0.53188703402552828</v>
      </c>
      <c r="I80" s="7"/>
      <c r="J80" s="7"/>
      <c r="K80" s="7"/>
      <c r="L80" s="7"/>
      <c r="M80" s="7"/>
      <c r="N80" s="7"/>
      <c r="O80" s="7"/>
      <c r="P80" s="7"/>
      <c r="Q80" s="5">
        <v>13.186299999999999</v>
      </c>
      <c r="R80" s="5">
        <v>63.4</v>
      </c>
      <c r="S80" s="5">
        <f t="shared" si="46"/>
        <v>0.96249662411223269</v>
      </c>
      <c r="T80" s="5">
        <f t="shared" si="47"/>
        <v>1</v>
      </c>
      <c r="U80" s="5">
        <v>13.186299999999999</v>
      </c>
      <c r="V80" s="5">
        <v>46.529400000000003</v>
      </c>
      <c r="W80" s="5">
        <f t="shared" si="48"/>
        <v>0.75490050149991972</v>
      </c>
      <c r="X80" s="5">
        <f t="shared" si="49"/>
        <v>0.6131777592696066</v>
      </c>
      <c r="Y80" s="5">
        <v>13.186299999999999</v>
      </c>
      <c r="Z80" s="5">
        <v>30.2653</v>
      </c>
      <c r="AA80" s="5">
        <f t="shared" si="50"/>
        <v>0.78571258327076854</v>
      </c>
      <c r="AB80" s="5">
        <f t="shared" si="51"/>
        <v>0.51300335783769491</v>
      </c>
      <c r="AC80" s="5">
        <v>13.186299999999999</v>
      </c>
      <c r="AD80" s="5">
        <v>37.002400000000002</v>
      </c>
      <c r="AE80" s="5">
        <f t="shared" si="52"/>
        <v>0.82795752936965894</v>
      </c>
      <c r="AF80" s="5">
        <f t="shared" si="53"/>
        <v>0.60531266460982769</v>
      </c>
      <c r="AG80" s="5">
        <v>13.5358</v>
      </c>
      <c r="AH80" s="5">
        <v>35.7896</v>
      </c>
      <c r="AI80" s="5">
        <f t="shared" si="54"/>
        <v>0.81052209268207975</v>
      </c>
      <c r="AJ80" s="5">
        <f t="shared" si="55"/>
        <v>0.5592125</v>
      </c>
      <c r="AK80" s="5">
        <v>13.5358</v>
      </c>
      <c r="AL80" s="5">
        <v>22.492599999999999</v>
      </c>
      <c r="AM80" s="5">
        <f t="shared" si="56"/>
        <v>0.63114555356609969</v>
      </c>
      <c r="AN80" s="5">
        <f t="shared" si="57"/>
        <v>0.37172505771897263</v>
      </c>
    </row>
    <row r="81" spans="1:40" ht="20" customHeight="1" x14ac:dyDescent="0.15">
      <c r="A81" s="25">
        <v>12.6494</v>
      </c>
      <c r="B81" s="4">
        <v>43.611199999999997</v>
      </c>
      <c r="C81" s="5">
        <f t="shared" si="40"/>
        <v>0.67241480126940922</v>
      </c>
      <c r="D81" s="5">
        <f t="shared" si="41"/>
        <v>0.41773380140709482</v>
      </c>
      <c r="E81" s="5">
        <v>12.6494</v>
      </c>
      <c r="F81" s="5">
        <v>31.7925</v>
      </c>
      <c r="G81" s="5">
        <f t="shared" si="42"/>
        <v>0.52702759005724664</v>
      </c>
      <c r="H81" s="5">
        <f t="shared" si="43"/>
        <v>0.46203246325757408</v>
      </c>
      <c r="I81" s="7"/>
      <c r="J81" s="7"/>
      <c r="K81" s="7"/>
      <c r="L81" s="7"/>
      <c r="M81" s="7"/>
      <c r="N81" s="7"/>
      <c r="O81" s="7"/>
      <c r="P81" s="7"/>
      <c r="Q81" s="5">
        <v>13.3575</v>
      </c>
      <c r="R81" s="5">
        <v>55.6</v>
      </c>
      <c r="S81" s="5">
        <f t="shared" si="46"/>
        <v>0.97499288326362576</v>
      </c>
      <c r="T81" s="5">
        <f t="shared" si="47"/>
        <v>0.87697160883280756</v>
      </c>
      <c r="U81" s="5">
        <v>13.3575</v>
      </c>
      <c r="V81" s="5">
        <v>41.470599999999997</v>
      </c>
      <c r="W81" s="5">
        <f t="shared" si="48"/>
        <v>0.76470150449975949</v>
      </c>
      <c r="X81" s="5">
        <f t="shared" si="49"/>
        <v>0.54651144402391061</v>
      </c>
      <c r="Y81" s="5">
        <v>13.3575</v>
      </c>
      <c r="Z81" s="5">
        <v>26.393999999999998</v>
      </c>
      <c r="AA81" s="5">
        <f t="shared" si="50"/>
        <v>0.79591362482571237</v>
      </c>
      <c r="AB81" s="5">
        <f t="shared" si="51"/>
        <v>0.44738398848741362</v>
      </c>
      <c r="AC81" s="5">
        <v>13.3575</v>
      </c>
      <c r="AD81" s="5">
        <v>38.237299999999998</v>
      </c>
      <c r="AE81" s="5">
        <f t="shared" si="52"/>
        <v>0.83870704432291243</v>
      </c>
      <c r="AF81" s="5">
        <f t="shared" si="53"/>
        <v>0.62551407342457144</v>
      </c>
      <c r="AG81" s="5">
        <v>13.711600000000001</v>
      </c>
      <c r="AH81" s="5">
        <v>39.409999999999997</v>
      </c>
      <c r="AI81" s="5">
        <f t="shared" si="54"/>
        <v>0.82104897575463631</v>
      </c>
      <c r="AJ81" s="5">
        <f t="shared" si="55"/>
        <v>0.61578124999999995</v>
      </c>
      <c r="AK81" s="5">
        <v>13.711600000000001</v>
      </c>
      <c r="AL81" s="5">
        <v>22.8535</v>
      </c>
      <c r="AM81" s="5">
        <f t="shared" si="56"/>
        <v>0.63934273351238435</v>
      </c>
      <c r="AN81" s="5">
        <f t="shared" si="57"/>
        <v>0.37768948928005397</v>
      </c>
    </row>
    <row r="82" spans="1:40" ht="20" customHeight="1" x14ac:dyDescent="0.15">
      <c r="A82" s="25">
        <v>12.8116</v>
      </c>
      <c r="B82" s="4">
        <v>44.662300000000002</v>
      </c>
      <c r="C82" s="5">
        <f t="shared" si="40"/>
        <v>0.68103700317352311</v>
      </c>
      <c r="D82" s="5">
        <f t="shared" si="41"/>
        <v>0.42780185728858855</v>
      </c>
      <c r="E82" s="5">
        <v>12.8116</v>
      </c>
      <c r="F82" s="5">
        <v>39.409100000000002</v>
      </c>
      <c r="G82" s="5">
        <f t="shared" si="42"/>
        <v>0.53378552917746469</v>
      </c>
      <c r="H82" s="5">
        <f t="shared" si="43"/>
        <v>0.57272260903559213</v>
      </c>
      <c r="I82" s="7"/>
      <c r="J82" s="7"/>
      <c r="K82" s="7"/>
      <c r="L82" s="7"/>
      <c r="M82" s="7"/>
      <c r="N82" s="7"/>
      <c r="O82" s="7"/>
      <c r="P82" s="7"/>
      <c r="Q82" s="5">
        <v>13.5288</v>
      </c>
      <c r="R82" s="5">
        <v>55.6</v>
      </c>
      <c r="S82" s="5">
        <f t="shared" si="46"/>
        <v>0.98749644163181283</v>
      </c>
      <c r="T82" s="5">
        <f t="shared" si="47"/>
        <v>0.87697160883280756</v>
      </c>
      <c r="U82" s="5">
        <v>13.5288</v>
      </c>
      <c r="V82" s="5">
        <v>43.803899999999999</v>
      </c>
      <c r="W82" s="5">
        <f t="shared" si="48"/>
        <v>0.77450823238452904</v>
      </c>
      <c r="X82" s="5">
        <f t="shared" si="49"/>
        <v>0.5772603396835102</v>
      </c>
      <c r="Y82" s="5">
        <v>13.5288</v>
      </c>
      <c r="Z82" s="5">
        <v>31.717199999999998</v>
      </c>
      <c r="AA82" s="5">
        <f t="shared" si="50"/>
        <v>0.80612062493296632</v>
      </c>
      <c r="AB82" s="5">
        <f t="shared" si="51"/>
        <v>0.53761337575407275</v>
      </c>
      <c r="AC82" s="5">
        <v>13.5288</v>
      </c>
      <c r="AD82" s="5">
        <v>41.935499999999998</v>
      </c>
      <c r="AE82" s="5">
        <f t="shared" si="52"/>
        <v>0.8494628381984517</v>
      </c>
      <c r="AF82" s="5">
        <f t="shared" si="53"/>
        <v>0.68601196805465126</v>
      </c>
      <c r="AG82" s="5">
        <v>13.8874</v>
      </c>
      <c r="AH82" s="5">
        <v>38.936799999999998</v>
      </c>
      <c r="AI82" s="5">
        <f t="shared" si="54"/>
        <v>0.83157585882719265</v>
      </c>
      <c r="AJ82" s="5">
        <f t="shared" si="55"/>
        <v>0.60838749999999997</v>
      </c>
      <c r="AK82" s="5">
        <v>13.8874</v>
      </c>
      <c r="AL82" s="5">
        <v>25.125499999999999</v>
      </c>
      <c r="AM82" s="5">
        <f t="shared" si="56"/>
        <v>0.64753991345866901</v>
      </c>
      <c r="AN82" s="5">
        <f t="shared" si="57"/>
        <v>0.41523780877791128</v>
      </c>
    </row>
    <row r="83" spans="1:40" ht="20" customHeight="1" x14ac:dyDescent="0.15">
      <c r="A83" s="25">
        <v>12.973699999999999</v>
      </c>
      <c r="B83" s="4">
        <v>44.058300000000003</v>
      </c>
      <c r="C83" s="5">
        <f t="shared" si="40"/>
        <v>0.68965388929347904</v>
      </c>
      <c r="D83" s="5">
        <f t="shared" si="41"/>
        <v>0.42201638896738014</v>
      </c>
      <c r="E83" s="5">
        <v>12.973699999999999</v>
      </c>
      <c r="F83" s="5">
        <v>36.647199999999998</v>
      </c>
      <c r="G83" s="5">
        <f t="shared" si="42"/>
        <v>0.5405393018740573</v>
      </c>
      <c r="H83" s="5">
        <f t="shared" si="43"/>
        <v>0.53258460603893898</v>
      </c>
      <c r="I83" s="7"/>
      <c r="J83" s="7"/>
      <c r="K83" s="7"/>
      <c r="L83" s="7"/>
      <c r="M83" s="7"/>
      <c r="N83" s="7"/>
      <c r="O83" s="7"/>
      <c r="P83" s="7"/>
      <c r="Q83" s="5">
        <v>13.700100000000001</v>
      </c>
      <c r="R83" s="5">
        <v>52</v>
      </c>
      <c r="S83" s="5">
        <f t="shared" si="46"/>
        <v>1</v>
      </c>
      <c r="T83" s="5">
        <f t="shared" si="47"/>
        <v>0.82018927444794953</v>
      </c>
      <c r="U83" s="5">
        <v>13.700100000000001</v>
      </c>
      <c r="V83" s="5">
        <v>42.411799999999999</v>
      </c>
      <c r="W83" s="5">
        <f t="shared" si="48"/>
        <v>0.78431496026929859</v>
      </c>
      <c r="X83" s="5">
        <f t="shared" si="49"/>
        <v>0.55891484718459084</v>
      </c>
      <c r="Y83" s="5">
        <v>13.700100000000001</v>
      </c>
      <c r="Z83" s="5">
        <v>34.458599999999997</v>
      </c>
      <c r="AA83" s="5">
        <f t="shared" si="50"/>
        <v>0.81632762504022038</v>
      </c>
      <c r="AB83" s="5">
        <f t="shared" si="51"/>
        <v>0.5840806965860571</v>
      </c>
      <c r="AC83" s="5">
        <v>13.700100000000001</v>
      </c>
      <c r="AD83" s="5">
        <v>38.775599999999997</v>
      </c>
      <c r="AE83" s="5">
        <f t="shared" si="52"/>
        <v>0.86021863207399085</v>
      </c>
      <c r="AF83" s="5">
        <f t="shared" si="53"/>
        <v>0.63431998351038943</v>
      </c>
      <c r="AG83" s="5">
        <v>14.0632</v>
      </c>
      <c r="AH83" s="5">
        <v>40.742400000000004</v>
      </c>
      <c r="AI83" s="5">
        <f t="shared" si="54"/>
        <v>0.84210274189974921</v>
      </c>
      <c r="AJ83" s="5">
        <f t="shared" si="55"/>
        <v>0.63660000000000005</v>
      </c>
      <c r="AK83" s="5">
        <v>14.0632</v>
      </c>
      <c r="AL83" s="5">
        <v>24.8933</v>
      </c>
      <c r="AM83" s="5">
        <f t="shared" si="56"/>
        <v>0.65573709340495379</v>
      </c>
      <c r="AN83" s="5">
        <f t="shared" si="57"/>
        <v>0.41140034408275178</v>
      </c>
    </row>
    <row r="84" spans="1:40" ht="20" customHeight="1" x14ac:dyDescent="0.15">
      <c r="A84" s="25">
        <v>13.135899999999999</v>
      </c>
      <c r="B84" s="4">
        <v>45.810299999999998</v>
      </c>
      <c r="C84" s="5">
        <f t="shared" si="40"/>
        <v>0.69827609119759293</v>
      </c>
      <c r="D84" s="5">
        <f t="shared" si="41"/>
        <v>0.43879807853485886</v>
      </c>
      <c r="E84" s="5">
        <v>13.135899999999999</v>
      </c>
      <c r="F84" s="5">
        <v>33.814599999999999</v>
      </c>
      <c r="G84" s="5">
        <f t="shared" si="42"/>
        <v>0.54729724099427535</v>
      </c>
      <c r="H84" s="5">
        <f t="shared" si="43"/>
        <v>0.49141913759753286</v>
      </c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5">
        <v>13.8713</v>
      </c>
      <c r="V84" s="5">
        <v>40.647100000000002</v>
      </c>
      <c r="W84" s="5">
        <f t="shared" si="48"/>
        <v>0.79411596326913825</v>
      </c>
      <c r="X84" s="5">
        <f t="shared" si="49"/>
        <v>0.53565912517263559</v>
      </c>
      <c r="Y84" s="5">
        <v>13.8713</v>
      </c>
      <c r="Z84" s="5">
        <v>31.506</v>
      </c>
      <c r="AA84" s="5">
        <f t="shared" si="50"/>
        <v>0.82652866659516411</v>
      </c>
      <c r="AB84" s="5">
        <f t="shared" si="51"/>
        <v>0.53403349023582836</v>
      </c>
      <c r="AC84" s="5">
        <v>13.8713</v>
      </c>
      <c r="AD84" s="5">
        <v>40.969799999999999</v>
      </c>
      <c r="AE84" s="5">
        <f t="shared" si="52"/>
        <v>0.87096814702724423</v>
      </c>
      <c r="AF84" s="5">
        <f t="shared" si="53"/>
        <v>0.67021433221984839</v>
      </c>
      <c r="AG84" s="5">
        <v>14.239000000000001</v>
      </c>
      <c r="AH84" s="5">
        <v>40.615400000000001</v>
      </c>
      <c r="AI84" s="5">
        <f t="shared" si="54"/>
        <v>0.85262962497230566</v>
      </c>
      <c r="AJ84" s="5">
        <f t="shared" si="55"/>
        <v>0.63461562500000002</v>
      </c>
      <c r="AK84" s="5">
        <v>14.239000000000001</v>
      </c>
      <c r="AL84" s="5">
        <v>26.0489</v>
      </c>
      <c r="AM84" s="5">
        <f t="shared" si="56"/>
        <v>0.66393427335123845</v>
      </c>
      <c r="AN84" s="5">
        <f t="shared" si="57"/>
        <v>0.43049842419354573</v>
      </c>
    </row>
    <row r="85" spans="1:40" ht="20" customHeight="1" x14ac:dyDescent="0.15">
      <c r="A85" s="25">
        <v>13.2981</v>
      </c>
      <c r="B85" s="4">
        <v>47.5244</v>
      </c>
      <c r="C85" s="5">
        <f t="shared" si="40"/>
        <v>0.70689829310170682</v>
      </c>
      <c r="D85" s="5">
        <f t="shared" si="41"/>
        <v>0.45521673954377173</v>
      </c>
      <c r="E85" s="5">
        <v>13.2981</v>
      </c>
      <c r="F85" s="5">
        <v>32.473300000000002</v>
      </c>
      <c r="G85" s="5">
        <f t="shared" si="42"/>
        <v>0.55405518011449328</v>
      </c>
      <c r="H85" s="5">
        <f t="shared" si="43"/>
        <v>0.47192635964778423</v>
      </c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5">
        <v>14.0426</v>
      </c>
      <c r="V85" s="5">
        <v>46</v>
      </c>
      <c r="W85" s="5">
        <f t="shared" si="48"/>
        <v>0.8039226911539078</v>
      </c>
      <c r="X85" s="5">
        <f t="shared" si="49"/>
        <v>0.60620117444888399</v>
      </c>
      <c r="Y85" s="5">
        <v>14.0426</v>
      </c>
      <c r="Z85" s="5">
        <v>40.805100000000003</v>
      </c>
      <c r="AA85" s="5">
        <f t="shared" si="50"/>
        <v>0.83673566670241806</v>
      </c>
      <c r="AB85" s="5">
        <f t="shared" si="51"/>
        <v>0.69165523939636897</v>
      </c>
      <c r="AC85" s="5">
        <v>14.0426</v>
      </c>
      <c r="AD85" s="5">
        <v>43.412100000000002</v>
      </c>
      <c r="AE85" s="5">
        <f t="shared" si="52"/>
        <v>0.8817239409027835</v>
      </c>
      <c r="AF85" s="5">
        <f t="shared" si="53"/>
        <v>0.71016728448177158</v>
      </c>
      <c r="AG85" s="5">
        <v>14.4148</v>
      </c>
      <c r="AH85" s="5">
        <v>45.658200000000001</v>
      </c>
      <c r="AI85" s="5">
        <f t="shared" si="54"/>
        <v>0.86315650804486199</v>
      </c>
      <c r="AJ85" s="5">
        <f t="shared" si="55"/>
        <v>0.71340937500000001</v>
      </c>
      <c r="AK85" s="5">
        <v>14.4148</v>
      </c>
      <c r="AL85" s="5">
        <v>27.397500000000001</v>
      </c>
      <c r="AM85" s="5">
        <f t="shared" si="56"/>
        <v>0.67213145329752311</v>
      </c>
      <c r="AN85" s="5">
        <f t="shared" si="57"/>
        <v>0.45278612827576864</v>
      </c>
    </row>
    <row r="86" spans="1:40" ht="20" customHeight="1" x14ac:dyDescent="0.15">
      <c r="A86" s="25">
        <v>13.4602</v>
      </c>
      <c r="B86" s="4">
        <v>48.998800000000003</v>
      </c>
      <c r="C86" s="5">
        <f t="shared" si="40"/>
        <v>0.71551517922166286</v>
      </c>
      <c r="D86" s="5">
        <f t="shared" si="41"/>
        <v>0.46933941254507927</v>
      </c>
      <c r="E86" s="5">
        <v>13.4602</v>
      </c>
      <c r="F86" s="5">
        <v>33.9741</v>
      </c>
      <c r="G86" s="5">
        <f t="shared" si="42"/>
        <v>0.560808952811086</v>
      </c>
      <c r="H86" s="5">
        <f t="shared" si="43"/>
        <v>0.49373711126709591</v>
      </c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5">
        <v>14.213800000000001</v>
      </c>
      <c r="V86" s="5">
        <v>42.392200000000003</v>
      </c>
      <c r="W86" s="5">
        <f t="shared" si="48"/>
        <v>0.81372369415374757</v>
      </c>
      <c r="X86" s="5">
        <f t="shared" si="49"/>
        <v>0.55865655277113002</v>
      </c>
      <c r="Y86" s="5">
        <v>14.213800000000001</v>
      </c>
      <c r="Z86" s="5">
        <v>36.052100000000003</v>
      </c>
      <c r="AA86" s="5">
        <f t="shared" si="50"/>
        <v>0.84693670825736189</v>
      </c>
      <c r="AB86" s="5">
        <f t="shared" si="51"/>
        <v>0.61109086502034882</v>
      </c>
      <c r="AC86" s="5">
        <v>14.213800000000001</v>
      </c>
      <c r="AD86" s="5">
        <v>46.683700000000002</v>
      </c>
      <c r="AE86" s="5">
        <f t="shared" si="52"/>
        <v>0.89247345585603699</v>
      </c>
      <c r="AF86" s="5">
        <f t="shared" si="53"/>
        <v>0.76368654035537731</v>
      </c>
      <c r="AG86" s="5">
        <v>14.5906</v>
      </c>
      <c r="AH86" s="5">
        <v>55.721800000000002</v>
      </c>
      <c r="AI86" s="5">
        <f t="shared" si="54"/>
        <v>0.87368339111741855</v>
      </c>
      <c r="AJ86" s="5">
        <f t="shared" si="55"/>
        <v>0.87065312500000003</v>
      </c>
      <c r="AK86" s="5">
        <v>14.5906</v>
      </c>
      <c r="AL86" s="5">
        <v>26.114999999999998</v>
      </c>
      <c r="AM86" s="5">
        <f t="shared" si="56"/>
        <v>0.68032863324380777</v>
      </c>
      <c r="AN86" s="5">
        <f t="shared" si="57"/>
        <v>0.43159082908738744</v>
      </c>
    </row>
    <row r="87" spans="1:40" ht="20" customHeight="1" x14ac:dyDescent="0.15">
      <c r="A87" s="25">
        <v>13.622400000000001</v>
      </c>
      <c r="B87" s="4">
        <v>53.9465</v>
      </c>
      <c r="C87" s="5">
        <f t="shared" si="40"/>
        <v>0.72413738112577675</v>
      </c>
      <c r="D87" s="5">
        <f t="shared" si="41"/>
        <v>0.51673140197031597</v>
      </c>
      <c r="E87" s="5">
        <v>13.622400000000001</v>
      </c>
      <c r="F87" s="5">
        <v>32.895499999999998</v>
      </c>
      <c r="G87" s="5">
        <f t="shared" si="42"/>
        <v>0.56756689193130405</v>
      </c>
      <c r="H87" s="5">
        <f t="shared" si="43"/>
        <v>0.47806208681574358</v>
      </c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5">
        <v>14.3851</v>
      </c>
      <c r="V87" s="5">
        <v>44.411799999999999</v>
      </c>
      <c r="W87" s="5">
        <f t="shared" si="48"/>
        <v>0.82353042203851701</v>
      </c>
      <c r="X87" s="5">
        <f t="shared" si="49"/>
        <v>0.58527141998671628</v>
      </c>
      <c r="Y87" s="5">
        <v>14.3851</v>
      </c>
      <c r="Z87" s="5">
        <v>35.183700000000002</v>
      </c>
      <c r="AA87" s="5">
        <f t="shared" si="50"/>
        <v>0.85714370836461573</v>
      </c>
      <c r="AB87" s="5">
        <f t="shared" si="51"/>
        <v>0.59637129786105236</v>
      </c>
      <c r="AC87" s="5">
        <v>14.3851</v>
      </c>
      <c r="AD87" s="5">
        <v>39.988599999999998</v>
      </c>
      <c r="AE87" s="5">
        <f t="shared" si="52"/>
        <v>0.90322924973157603</v>
      </c>
      <c r="AF87" s="5">
        <f t="shared" si="53"/>
        <v>0.65416313590514552</v>
      </c>
      <c r="AG87" s="5">
        <v>14.766400000000001</v>
      </c>
      <c r="AH87" s="5">
        <v>48.863399999999999</v>
      </c>
      <c r="AI87" s="5">
        <f t="shared" si="54"/>
        <v>0.884210274189975</v>
      </c>
      <c r="AJ87" s="5">
        <f t="shared" si="55"/>
        <v>0.76349062499999998</v>
      </c>
      <c r="AK87" s="5">
        <v>14.766400000000001</v>
      </c>
      <c r="AL87" s="5">
        <v>26.607600000000001</v>
      </c>
      <c r="AM87" s="5">
        <f t="shared" si="56"/>
        <v>0.68852581319009254</v>
      </c>
      <c r="AN87" s="5">
        <f t="shared" si="57"/>
        <v>0.43973180716161481</v>
      </c>
    </row>
    <row r="88" spans="1:40" ht="20" customHeight="1" x14ac:dyDescent="0.15">
      <c r="A88" s="25">
        <v>13.784599999999999</v>
      </c>
      <c r="B88" s="4">
        <v>47.114199999999997</v>
      </c>
      <c r="C88" s="5">
        <f t="shared" si="40"/>
        <v>0.73275958302989053</v>
      </c>
      <c r="D88" s="5">
        <f t="shared" si="41"/>
        <v>0.45128760195211659</v>
      </c>
      <c r="E88" s="5">
        <v>13.784599999999999</v>
      </c>
      <c r="F88" s="5">
        <v>30.7303</v>
      </c>
      <c r="G88" s="5">
        <f t="shared" si="42"/>
        <v>0.57432483105152199</v>
      </c>
      <c r="H88" s="5">
        <f t="shared" si="43"/>
        <v>0.44659577591080374</v>
      </c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5">
        <v>14.5563</v>
      </c>
      <c r="V88" s="5">
        <v>45.666699999999999</v>
      </c>
      <c r="W88" s="5">
        <f t="shared" si="48"/>
        <v>0.83333142503835667</v>
      </c>
      <c r="X88" s="5">
        <f t="shared" si="49"/>
        <v>0.60180885159140984</v>
      </c>
      <c r="Y88" s="5">
        <v>14.5563</v>
      </c>
      <c r="Z88" s="5">
        <v>41.302399999999999</v>
      </c>
      <c r="AA88" s="5">
        <f t="shared" si="50"/>
        <v>0.86734474991955968</v>
      </c>
      <c r="AB88" s="5">
        <f t="shared" si="51"/>
        <v>0.70008458157545472</v>
      </c>
      <c r="AC88" s="5">
        <v>14.5563</v>
      </c>
      <c r="AD88" s="5">
        <v>47.838700000000003</v>
      </c>
      <c r="AE88" s="5">
        <f t="shared" si="52"/>
        <v>0.91397876468482953</v>
      </c>
      <c r="AF88" s="5">
        <f t="shared" si="53"/>
        <v>0.78258088579308815</v>
      </c>
      <c r="AG88" s="5">
        <v>14.9422</v>
      </c>
      <c r="AH88" s="5">
        <v>58.426600000000001</v>
      </c>
      <c r="AI88" s="5">
        <f t="shared" si="54"/>
        <v>0.89473715726253145</v>
      </c>
      <c r="AJ88" s="5">
        <f t="shared" si="55"/>
        <v>0.91291562500000001</v>
      </c>
      <c r="AK88" s="5">
        <v>14.9422</v>
      </c>
      <c r="AL88" s="5">
        <v>27.3445</v>
      </c>
      <c r="AM88" s="5">
        <f t="shared" si="56"/>
        <v>0.6967229931363772</v>
      </c>
      <c r="AN88" s="5">
        <f t="shared" si="57"/>
        <v>0.45191022117480628</v>
      </c>
    </row>
    <row r="89" spans="1:40" ht="20" customHeight="1" x14ac:dyDescent="0.15">
      <c r="A89" s="25">
        <v>13.9468</v>
      </c>
      <c r="B89" s="4">
        <v>46.4756</v>
      </c>
      <c r="C89" s="5">
        <f t="shared" si="40"/>
        <v>0.74138178493400442</v>
      </c>
      <c r="D89" s="5">
        <f t="shared" si="41"/>
        <v>0.44517071441913036</v>
      </c>
      <c r="E89" s="5">
        <v>13.9468</v>
      </c>
      <c r="F89" s="5">
        <v>29.794699999999999</v>
      </c>
      <c r="G89" s="5">
        <f t="shared" si="42"/>
        <v>0.58108277017173993</v>
      </c>
      <c r="H89" s="5">
        <f t="shared" si="43"/>
        <v>0.43299893474940448</v>
      </c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5">
        <v>14.727600000000001</v>
      </c>
      <c r="V89" s="5">
        <v>44.509799999999998</v>
      </c>
      <c r="W89" s="5">
        <f t="shared" si="48"/>
        <v>0.84313815292312622</v>
      </c>
      <c r="X89" s="5">
        <f t="shared" si="49"/>
        <v>0.58656289205402035</v>
      </c>
      <c r="Y89" s="5">
        <v>14.727600000000001</v>
      </c>
      <c r="Z89" s="5">
        <v>39.546399999999998</v>
      </c>
      <c r="AA89" s="5">
        <f t="shared" si="50"/>
        <v>0.87755175002681363</v>
      </c>
      <c r="AB89" s="5">
        <f t="shared" si="51"/>
        <v>0.67032000311883966</v>
      </c>
      <c r="AC89" s="5">
        <v>14.727600000000001</v>
      </c>
      <c r="AD89" s="5">
        <v>47.793999999999997</v>
      </c>
      <c r="AE89" s="5">
        <f t="shared" si="52"/>
        <v>0.92473455856036879</v>
      </c>
      <c r="AF89" s="5">
        <f t="shared" si="53"/>
        <v>0.78184965008653773</v>
      </c>
      <c r="AG89" s="5">
        <v>15.117900000000001</v>
      </c>
      <c r="AH89" s="5">
        <v>49.980899999999998</v>
      </c>
      <c r="AI89" s="5">
        <f t="shared" si="54"/>
        <v>0.90525805234699197</v>
      </c>
      <c r="AJ89" s="5">
        <f t="shared" si="55"/>
        <v>0.78095156249999997</v>
      </c>
      <c r="AK89" s="5">
        <v>15.117900000000001</v>
      </c>
      <c r="AL89" s="5">
        <v>27.604099999999999</v>
      </c>
      <c r="AM89" s="5">
        <f t="shared" si="56"/>
        <v>0.7049155102954342</v>
      </c>
      <c r="AN89" s="5">
        <f t="shared" si="57"/>
        <v>0.45620051331461425</v>
      </c>
    </row>
    <row r="90" spans="1:40" ht="20" customHeight="1" x14ac:dyDescent="0.15">
      <c r="A90" s="25">
        <v>14.1089</v>
      </c>
      <c r="B90" s="4">
        <v>50.5</v>
      </c>
      <c r="C90" s="5">
        <f t="shared" si="40"/>
        <v>0.74999867105396045</v>
      </c>
      <c r="D90" s="5">
        <f t="shared" si="41"/>
        <v>0.48371879175666549</v>
      </c>
      <c r="E90" s="5">
        <v>14.1089</v>
      </c>
      <c r="F90" s="5">
        <v>30.476600000000001</v>
      </c>
      <c r="G90" s="5">
        <f t="shared" si="42"/>
        <v>0.58783654286833265</v>
      </c>
      <c r="H90" s="5">
        <f t="shared" si="43"/>
        <v>0.44290881716492198</v>
      </c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5">
        <v>14.8988</v>
      </c>
      <c r="V90" s="5">
        <v>44.823500000000003</v>
      </c>
      <c r="W90" s="5">
        <f t="shared" si="48"/>
        <v>0.85293915592296587</v>
      </c>
      <c r="X90" s="5">
        <f t="shared" si="49"/>
        <v>0.5906969204980338</v>
      </c>
      <c r="Y90" s="5">
        <v>14.8988</v>
      </c>
      <c r="Z90" s="5">
        <v>41.951700000000002</v>
      </c>
      <c r="AA90" s="5">
        <f t="shared" si="50"/>
        <v>0.88775279158175735</v>
      </c>
      <c r="AB90" s="5">
        <f t="shared" si="51"/>
        <v>0.71109035651388319</v>
      </c>
      <c r="AC90" s="5">
        <v>14.8988</v>
      </c>
      <c r="AD90" s="5">
        <v>41.276800000000001</v>
      </c>
      <c r="AE90" s="5">
        <f t="shared" si="52"/>
        <v>0.93548407351362217</v>
      </c>
      <c r="AF90" s="5">
        <f t="shared" si="53"/>
        <v>0.67523646559593264</v>
      </c>
      <c r="AG90" s="5">
        <v>15.293699999999999</v>
      </c>
      <c r="AH90" s="5">
        <v>51.088500000000003</v>
      </c>
      <c r="AI90" s="5">
        <f t="shared" si="54"/>
        <v>0.91578493541954842</v>
      </c>
      <c r="AJ90" s="5">
        <f t="shared" si="55"/>
        <v>0.79825781250000005</v>
      </c>
      <c r="AK90" s="5">
        <v>15.293699999999999</v>
      </c>
      <c r="AL90" s="5">
        <v>31.8476</v>
      </c>
      <c r="AM90" s="5">
        <f t="shared" si="56"/>
        <v>0.71311269024171886</v>
      </c>
      <c r="AN90" s="5">
        <f t="shared" si="57"/>
        <v>0.52633092431336326</v>
      </c>
    </row>
    <row r="91" spans="1:40" ht="20" customHeight="1" x14ac:dyDescent="0.15">
      <c r="A91" s="25">
        <v>14.271100000000001</v>
      </c>
      <c r="B91" s="4">
        <v>53.121299999999998</v>
      </c>
      <c r="C91" s="5">
        <f t="shared" si="40"/>
        <v>0.75862087295807434</v>
      </c>
      <c r="D91" s="5">
        <f t="shared" si="41"/>
        <v>0.50882714955531394</v>
      </c>
      <c r="E91" s="5">
        <v>14.271100000000001</v>
      </c>
      <c r="F91" s="5">
        <v>32.301699999999997</v>
      </c>
      <c r="G91" s="5">
        <f t="shared" si="42"/>
        <v>0.59459448198855069</v>
      </c>
      <c r="H91" s="5">
        <f t="shared" si="43"/>
        <v>0.4694325396998405</v>
      </c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5">
        <v>15.0701</v>
      </c>
      <c r="V91" s="5">
        <v>49</v>
      </c>
      <c r="W91" s="5">
        <f t="shared" si="48"/>
        <v>0.86274588380773543</v>
      </c>
      <c r="X91" s="5">
        <f t="shared" si="49"/>
        <v>0.64573603365207211</v>
      </c>
      <c r="Y91" s="5">
        <v>15.0701</v>
      </c>
      <c r="Z91" s="5">
        <v>43.867100000000001</v>
      </c>
      <c r="AA91" s="5">
        <f t="shared" si="50"/>
        <v>0.8979597916890113</v>
      </c>
      <c r="AB91" s="5">
        <f t="shared" si="51"/>
        <v>0.74355679932470342</v>
      </c>
      <c r="AC91" s="5">
        <v>15.0701</v>
      </c>
      <c r="AD91" s="5">
        <v>45.072499999999998</v>
      </c>
      <c r="AE91" s="5">
        <f t="shared" si="52"/>
        <v>0.94623986738916133</v>
      </c>
      <c r="AF91" s="5">
        <f t="shared" si="53"/>
        <v>0.73732933743828666</v>
      </c>
      <c r="AG91" s="5">
        <v>15.4695</v>
      </c>
      <c r="AH91" s="5">
        <v>63.097000000000001</v>
      </c>
      <c r="AI91" s="5">
        <f t="shared" si="54"/>
        <v>0.92631181849210487</v>
      </c>
      <c r="AJ91" s="5">
        <f t="shared" si="55"/>
        <v>0.98589062500000002</v>
      </c>
      <c r="AK91" s="5">
        <v>15.4695</v>
      </c>
      <c r="AL91" s="5">
        <v>32.078699999999998</v>
      </c>
      <c r="AM91" s="5">
        <f t="shared" si="56"/>
        <v>0.72130987018800352</v>
      </c>
      <c r="AN91" s="5">
        <f t="shared" si="57"/>
        <v>0.53015020980454053</v>
      </c>
    </row>
    <row r="92" spans="1:40" ht="20" customHeight="1" x14ac:dyDescent="0.15">
      <c r="A92" s="25">
        <v>14.433299999999999</v>
      </c>
      <c r="B92" s="4">
        <v>48.825800000000001</v>
      </c>
      <c r="C92" s="5">
        <f t="shared" si="40"/>
        <v>0.76724307486218823</v>
      </c>
      <c r="D92" s="5">
        <f t="shared" si="41"/>
        <v>0.46768231648619008</v>
      </c>
      <c r="E92" s="5">
        <v>14.433299999999999</v>
      </c>
      <c r="F92" s="5">
        <v>33.962600000000002</v>
      </c>
      <c r="G92" s="5">
        <f t="shared" si="42"/>
        <v>0.60135242110876863</v>
      </c>
      <c r="H92" s="5">
        <f t="shared" si="43"/>
        <v>0.49356998463888296</v>
      </c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5">
        <v>15.241300000000001</v>
      </c>
      <c r="V92" s="5">
        <v>48.725499999999997</v>
      </c>
      <c r="W92" s="5">
        <f t="shared" si="48"/>
        <v>0.87254688680757519</v>
      </c>
      <c r="X92" s="5">
        <f t="shared" si="49"/>
        <v>0.64211859403498039</v>
      </c>
      <c r="Y92" s="5">
        <v>15.241300000000001</v>
      </c>
      <c r="Z92" s="5">
        <v>44.998699999999999</v>
      </c>
      <c r="AA92" s="5">
        <f t="shared" si="50"/>
        <v>0.90816083324395513</v>
      </c>
      <c r="AB92" s="5">
        <f t="shared" si="51"/>
        <v>0.76273766320938774</v>
      </c>
      <c r="AC92" s="5">
        <v>15.241300000000001</v>
      </c>
      <c r="AD92" s="5">
        <v>47.055100000000003</v>
      </c>
      <c r="AE92" s="5">
        <f t="shared" si="52"/>
        <v>0.95698938234241482</v>
      </c>
      <c r="AF92" s="5">
        <f t="shared" si="53"/>
        <v>0.76976217662859447</v>
      </c>
      <c r="AG92" s="5">
        <v>15.645300000000001</v>
      </c>
      <c r="AH92" s="5">
        <v>54.5017</v>
      </c>
      <c r="AI92" s="5">
        <f t="shared" si="54"/>
        <v>0.93683870156466142</v>
      </c>
      <c r="AJ92" s="5">
        <f t="shared" si="55"/>
        <v>0.85158906249999999</v>
      </c>
      <c r="AK92" s="5">
        <v>15.645300000000001</v>
      </c>
      <c r="AL92" s="5">
        <v>38.8949</v>
      </c>
      <c r="AM92" s="5">
        <f t="shared" si="56"/>
        <v>0.72950705013428829</v>
      </c>
      <c r="AN92" s="5">
        <f t="shared" si="57"/>
        <v>0.64279847360792752</v>
      </c>
    </row>
    <row r="93" spans="1:40" ht="20" customHeight="1" x14ac:dyDescent="0.15">
      <c r="A93" s="25">
        <v>14.5954</v>
      </c>
      <c r="B93" s="4">
        <v>50.612400000000001</v>
      </c>
      <c r="C93" s="5">
        <f t="shared" si="40"/>
        <v>0.77585996098214416</v>
      </c>
      <c r="D93" s="5">
        <f t="shared" si="41"/>
        <v>0.48479542526544667</v>
      </c>
      <c r="E93" s="5">
        <v>14.5954</v>
      </c>
      <c r="F93" s="5">
        <v>36.671999999999997</v>
      </c>
      <c r="G93" s="5">
        <f t="shared" si="42"/>
        <v>0.60810619380536135</v>
      </c>
      <c r="H93" s="5">
        <f t="shared" si="43"/>
        <v>0.53294501824586793</v>
      </c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5">
        <v>15.412599999999999</v>
      </c>
      <c r="V93" s="5">
        <v>47.588200000000001</v>
      </c>
      <c r="W93" s="5">
        <f t="shared" si="48"/>
        <v>0.88235361469234463</v>
      </c>
      <c r="X93" s="5">
        <f t="shared" si="49"/>
        <v>0.62713092891105182</v>
      </c>
      <c r="Y93" s="5">
        <v>15.412599999999999</v>
      </c>
      <c r="Z93" s="5">
        <v>49.204099999999997</v>
      </c>
      <c r="AA93" s="5">
        <f t="shared" si="50"/>
        <v>0.91836783335120908</v>
      </c>
      <c r="AB93" s="5">
        <f t="shared" si="51"/>
        <v>0.834020099565566</v>
      </c>
      <c r="AC93" s="5">
        <v>15.412599999999999</v>
      </c>
      <c r="AD93" s="5">
        <v>51.683700000000002</v>
      </c>
      <c r="AE93" s="5">
        <f t="shared" si="52"/>
        <v>0.96774517621795397</v>
      </c>
      <c r="AF93" s="5">
        <f t="shared" si="53"/>
        <v>0.8454802435489307</v>
      </c>
      <c r="AG93" s="5">
        <v>15.821099999999999</v>
      </c>
      <c r="AH93" s="5">
        <v>62.994500000000002</v>
      </c>
      <c r="AI93" s="5">
        <f t="shared" si="54"/>
        <v>0.94736558463721776</v>
      </c>
      <c r="AJ93" s="5">
        <f t="shared" si="55"/>
        <v>0.98428906250000003</v>
      </c>
      <c r="AK93" s="5">
        <v>15.821099999999999</v>
      </c>
      <c r="AL93" s="5">
        <v>35.407400000000003</v>
      </c>
      <c r="AM93" s="5">
        <f t="shared" si="56"/>
        <v>0.73770423008057295</v>
      </c>
      <c r="AN93" s="5">
        <f t="shared" si="57"/>
        <v>0.58516213370969805</v>
      </c>
    </row>
    <row r="94" spans="1:40" ht="20" customHeight="1" x14ac:dyDescent="0.15">
      <c r="A94" s="25">
        <v>14.7576</v>
      </c>
      <c r="B94" s="4">
        <v>59.744399999999999</v>
      </c>
      <c r="C94" s="5">
        <f t="shared" si="40"/>
        <v>0.78448216288625816</v>
      </c>
      <c r="D94" s="5">
        <f t="shared" si="41"/>
        <v>0.57226710855894902</v>
      </c>
      <c r="E94" s="5">
        <v>14.7576</v>
      </c>
      <c r="F94" s="5">
        <v>37.831800000000001</v>
      </c>
      <c r="G94" s="5">
        <f t="shared" si="42"/>
        <v>0.61486413292557929</v>
      </c>
      <c r="H94" s="5">
        <f t="shared" si="43"/>
        <v>0.54980010201990692</v>
      </c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5">
        <v>15.5838</v>
      </c>
      <c r="V94" s="5">
        <v>52.137300000000003</v>
      </c>
      <c r="W94" s="5">
        <f t="shared" si="48"/>
        <v>0.89215461769218429</v>
      </c>
      <c r="X94" s="5">
        <f t="shared" si="49"/>
        <v>0.68708027157812612</v>
      </c>
      <c r="Y94" s="5">
        <v>15.5838</v>
      </c>
      <c r="Z94" s="5">
        <v>53.265300000000003</v>
      </c>
      <c r="AA94" s="5">
        <f t="shared" si="50"/>
        <v>0.92856887490615292</v>
      </c>
      <c r="AB94" s="5">
        <f t="shared" si="51"/>
        <v>0.90285831484347334</v>
      </c>
      <c r="AC94" s="5">
        <v>15.5838</v>
      </c>
      <c r="AD94" s="5">
        <v>61.129399999999997</v>
      </c>
      <c r="AE94" s="5">
        <f t="shared" si="52"/>
        <v>0.97849469117120746</v>
      </c>
      <c r="AF94" s="5">
        <f t="shared" si="53"/>
        <v>1</v>
      </c>
      <c r="AG94" s="5">
        <v>15.9969</v>
      </c>
      <c r="AH94" s="5">
        <v>56.880600000000001</v>
      </c>
      <c r="AI94" s="5">
        <f t="shared" si="54"/>
        <v>0.95789246770977421</v>
      </c>
      <c r="AJ94" s="5">
        <f t="shared" si="55"/>
        <v>0.88875937500000002</v>
      </c>
      <c r="AK94" s="5">
        <v>15.9969</v>
      </c>
      <c r="AL94" s="5">
        <v>32.641199999999998</v>
      </c>
      <c r="AM94" s="5">
        <f t="shared" si="56"/>
        <v>0.74590141002685761</v>
      </c>
      <c r="AN94" s="5">
        <f t="shared" si="57"/>
        <v>0.53944639365909364</v>
      </c>
    </row>
    <row r="95" spans="1:40" ht="20" customHeight="1" x14ac:dyDescent="0.15">
      <c r="A95" s="25">
        <v>14.9198</v>
      </c>
      <c r="B95" s="4">
        <v>64.328199999999995</v>
      </c>
      <c r="C95" s="5">
        <f t="shared" si="40"/>
        <v>0.79310436479037205</v>
      </c>
      <c r="D95" s="5">
        <f t="shared" si="41"/>
        <v>0.61617344910655691</v>
      </c>
      <c r="E95" s="5">
        <v>14.9198</v>
      </c>
      <c r="F95" s="5">
        <v>33.713700000000003</v>
      </c>
      <c r="G95" s="5">
        <f t="shared" si="42"/>
        <v>0.62162207204579734</v>
      </c>
      <c r="H95" s="5">
        <f t="shared" si="43"/>
        <v>0.48995278309434226</v>
      </c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5">
        <v>15.755100000000001</v>
      </c>
      <c r="V95" s="5">
        <v>51.411799999999999</v>
      </c>
      <c r="W95" s="5">
        <f t="shared" si="48"/>
        <v>0.90196134557695384</v>
      </c>
      <c r="X95" s="5">
        <f t="shared" si="49"/>
        <v>0.67751942479415517</v>
      </c>
      <c r="Y95" s="5">
        <v>15.755100000000001</v>
      </c>
      <c r="Z95" s="5">
        <v>58.996299999999998</v>
      </c>
      <c r="AA95" s="5">
        <f t="shared" si="50"/>
        <v>0.93877587501340687</v>
      </c>
      <c r="AB95" s="5">
        <f t="shared" si="51"/>
        <v>1</v>
      </c>
      <c r="AC95" s="5">
        <v>15.755100000000001</v>
      </c>
      <c r="AD95" s="5">
        <v>55.647199999999998</v>
      </c>
      <c r="AE95" s="5">
        <f t="shared" si="52"/>
        <v>0.98925048504674662</v>
      </c>
      <c r="AF95" s="5">
        <f t="shared" si="53"/>
        <v>0.91031811207046043</v>
      </c>
      <c r="AG95" s="5">
        <v>16.172699999999999</v>
      </c>
      <c r="AH95" s="5">
        <v>56.924399999999999</v>
      </c>
      <c r="AI95" s="5">
        <f t="shared" si="54"/>
        <v>0.96841935078233066</v>
      </c>
      <c r="AJ95" s="5">
        <f t="shared" si="55"/>
        <v>0.88944374999999998</v>
      </c>
      <c r="AK95" s="5">
        <v>16.172699999999999</v>
      </c>
      <c r="AL95" s="5">
        <v>31.1494</v>
      </c>
      <c r="AM95" s="5">
        <f t="shared" si="56"/>
        <v>0.75409858997314227</v>
      </c>
      <c r="AN95" s="5">
        <f t="shared" si="57"/>
        <v>0.51479208774936502</v>
      </c>
    </row>
    <row r="96" spans="1:40" ht="20" customHeight="1" x14ac:dyDescent="0.15">
      <c r="A96" s="25">
        <v>15.082000000000001</v>
      </c>
      <c r="B96" s="4">
        <v>60.721200000000003</v>
      </c>
      <c r="C96" s="5">
        <f t="shared" si="40"/>
        <v>0.80172656669448594</v>
      </c>
      <c r="D96" s="5">
        <f t="shared" si="41"/>
        <v>0.58162347520821456</v>
      </c>
      <c r="E96" s="5">
        <v>15.082000000000001</v>
      </c>
      <c r="F96" s="5">
        <v>30.158000000000001</v>
      </c>
      <c r="G96" s="5">
        <f t="shared" si="42"/>
        <v>0.62838001116601538</v>
      </c>
      <c r="H96" s="5">
        <f t="shared" si="43"/>
        <v>0.43827868292590766</v>
      </c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5">
        <v>15.926299999999999</v>
      </c>
      <c r="V96" s="5">
        <v>61.235300000000002</v>
      </c>
      <c r="W96" s="5">
        <f t="shared" si="48"/>
        <v>0.9117623485767935</v>
      </c>
      <c r="X96" s="5">
        <f t="shared" si="49"/>
        <v>0.80697632125499452</v>
      </c>
      <c r="Y96" s="5">
        <v>15.926299999999999</v>
      </c>
      <c r="Z96" s="5">
        <v>52.162399999999998</v>
      </c>
      <c r="AA96" s="5">
        <f t="shared" si="50"/>
        <v>0.94897691656835059</v>
      </c>
      <c r="AB96" s="5">
        <f t="shared" si="51"/>
        <v>0.88416392214427009</v>
      </c>
      <c r="AC96" s="5">
        <v>15.926299999999999</v>
      </c>
      <c r="AD96" s="5">
        <v>57</v>
      </c>
      <c r="AE96" s="5">
        <f t="shared" si="52"/>
        <v>1</v>
      </c>
      <c r="AF96" s="5">
        <f t="shared" si="53"/>
        <v>0.93244821640650821</v>
      </c>
      <c r="AG96" s="5">
        <v>16.348500000000001</v>
      </c>
      <c r="AH96" s="5">
        <v>53.385199999999998</v>
      </c>
      <c r="AI96" s="5">
        <f t="shared" si="54"/>
        <v>0.97894623385488722</v>
      </c>
      <c r="AJ96" s="5">
        <f t="shared" si="55"/>
        <v>0.83414374999999996</v>
      </c>
      <c r="AK96" s="5">
        <v>16.348500000000001</v>
      </c>
      <c r="AL96" s="5">
        <v>33.263599999999997</v>
      </c>
      <c r="AM96" s="5">
        <f t="shared" si="56"/>
        <v>0.76229576991942705</v>
      </c>
      <c r="AN96" s="5">
        <f t="shared" si="57"/>
        <v>0.54973251780322496</v>
      </c>
    </row>
    <row r="97" spans="1:40" ht="20" customHeight="1" x14ac:dyDescent="0.15">
      <c r="A97" s="25">
        <v>15.2441</v>
      </c>
      <c r="B97" s="4">
        <v>56.505400000000002</v>
      </c>
      <c r="C97" s="5">
        <f t="shared" si="40"/>
        <v>0.81034345281444187</v>
      </c>
      <c r="D97" s="5">
        <f t="shared" si="41"/>
        <v>0.54124205575697204</v>
      </c>
      <c r="E97" s="5">
        <v>15.2441</v>
      </c>
      <c r="F97" s="5">
        <v>34.150500000000001</v>
      </c>
      <c r="G97" s="5">
        <f t="shared" si="42"/>
        <v>0.63513378386260799</v>
      </c>
      <c r="H97" s="5">
        <f t="shared" si="43"/>
        <v>0.4963006884163807</v>
      </c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5">
        <v>16.0976</v>
      </c>
      <c r="V97" s="5">
        <v>68.019599999999997</v>
      </c>
      <c r="W97" s="5">
        <f t="shared" si="48"/>
        <v>0.92156907646156305</v>
      </c>
      <c r="X97" s="5">
        <f t="shared" si="49"/>
        <v>0.89638176968572414</v>
      </c>
      <c r="Y97" s="5">
        <v>16.0976</v>
      </c>
      <c r="Z97" s="5">
        <v>46.663499999999999</v>
      </c>
      <c r="AA97" s="5">
        <f t="shared" si="50"/>
        <v>0.95918391667560454</v>
      </c>
      <c r="AB97" s="5">
        <f t="shared" si="51"/>
        <v>0.79095638201039731</v>
      </c>
      <c r="AC97" s="7"/>
      <c r="AD97" s="7"/>
      <c r="AE97" s="7"/>
      <c r="AF97" s="7"/>
      <c r="AG97" s="5">
        <v>16.5243</v>
      </c>
      <c r="AH97" s="5">
        <v>61.281100000000002</v>
      </c>
      <c r="AI97" s="5">
        <f t="shared" si="54"/>
        <v>0.98947311692744366</v>
      </c>
      <c r="AJ97" s="5">
        <f t="shared" si="55"/>
        <v>0.95751718750000003</v>
      </c>
      <c r="AK97" s="5">
        <v>16.5243</v>
      </c>
      <c r="AL97" s="5">
        <v>34.808900000000001</v>
      </c>
      <c r="AM97" s="5">
        <f t="shared" si="56"/>
        <v>0.77049294986571171</v>
      </c>
      <c r="AN97" s="5">
        <f t="shared" si="57"/>
        <v>0.57527099408845339</v>
      </c>
    </row>
    <row r="98" spans="1:40" ht="20" customHeight="1" x14ac:dyDescent="0.15">
      <c r="A98" s="25">
        <v>15.4063</v>
      </c>
      <c r="B98" s="4">
        <v>64.065399999999997</v>
      </c>
      <c r="C98" s="5">
        <f t="shared" si="40"/>
        <v>0.81896565471855576</v>
      </c>
      <c r="D98" s="5">
        <f t="shared" si="41"/>
        <v>0.61365619567143515</v>
      </c>
      <c r="E98" s="5">
        <v>15.4063</v>
      </c>
      <c r="F98" s="5">
        <v>40.280999999999999</v>
      </c>
      <c r="G98" s="5">
        <f t="shared" si="42"/>
        <v>0.64189172298282604</v>
      </c>
      <c r="H98" s="5">
        <f t="shared" si="43"/>
        <v>0.58539371400419404</v>
      </c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5">
        <v>16.268799999999999</v>
      </c>
      <c r="V98" s="5">
        <v>63.902000000000001</v>
      </c>
      <c r="W98" s="5">
        <f t="shared" si="48"/>
        <v>0.93137007946140271</v>
      </c>
      <c r="X98" s="5">
        <f t="shared" si="49"/>
        <v>0.84211885760070848</v>
      </c>
      <c r="Y98" s="5">
        <v>16.268799999999999</v>
      </c>
      <c r="Z98" s="5">
        <v>51.763399999999997</v>
      </c>
      <c r="AA98" s="5">
        <f t="shared" si="50"/>
        <v>0.96938495823054827</v>
      </c>
      <c r="AB98" s="5">
        <f t="shared" si="51"/>
        <v>0.87740078615099593</v>
      </c>
      <c r="AC98" s="7"/>
      <c r="AD98" s="7"/>
      <c r="AE98" s="7"/>
      <c r="AF98" s="7"/>
      <c r="AG98" s="5">
        <v>16.700099999999999</v>
      </c>
      <c r="AH98" s="5">
        <v>64</v>
      </c>
      <c r="AI98" s="5">
        <f t="shared" si="54"/>
        <v>1</v>
      </c>
      <c r="AJ98" s="5">
        <f t="shared" si="55"/>
        <v>1</v>
      </c>
      <c r="AK98" s="5">
        <v>16.700099999999999</v>
      </c>
      <c r="AL98" s="5">
        <v>33.916200000000003</v>
      </c>
      <c r="AM98" s="5">
        <f t="shared" si="56"/>
        <v>0.77869012981199637</v>
      </c>
      <c r="AN98" s="5">
        <f t="shared" si="57"/>
        <v>0.56051774372941421</v>
      </c>
    </row>
    <row r="99" spans="1:40" ht="20" customHeight="1" x14ac:dyDescent="0.15">
      <c r="A99" s="25">
        <v>15.5685</v>
      </c>
      <c r="B99" s="4">
        <v>70.778800000000004</v>
      </c>
      <c r="C99" s="5">
        <f t="shared" ref="C99:C119" si="58">$A99/18.8119</f>
        <v>0.82758785662266965</v>
      </c>
      <c r="D99" s="5">
        <f t="shared" ref="D99:D119" si="59">B99/104.3995</f>
        <v>0.67796110134627086</v>
      </c>
      <c r="E99" s="5">
        <v>15.5685</v>
      </c>
      <c r="F99" s="5">
        <v>30.238099999999999</v>
      </c>
      <c r="G99" s="5">
        <f t="shared" ref="G99:G130" si="60">E99/24.0014</f>
        <v>0.64864966210304398</v>
      </c>
      <c r="H99" s="5">
        <f t="shared" ref="H99:H130" si="61">F99/68.8101</f>
        <v>0.43944275622328693</v>
      </c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5">
        <v>16.440100000000001</v>
      </c>
      <c r="V99" s="5">
        <v>64.529399999999995</v>
      </c>
      <c r="W99" s="5">
        <f t="shared" ref="W99:W105" si="62">U99/17.4676</f>
        <v>0.94117680734617237</v>
      </c>
      <c r="X99" s="5">
        <f t="shared" ref="X99:X105" si="63">V99/75.8824</f>
        <v>0.85038691448873505</v>
      </c>
      <c r="Y99" s="5">
        <v>16.440100000000001</v>
      </c>
      <c r="Z99" s="5">
        <v>51.537700000000001</v>
      </c>
      <c r="AA99" s="5">
        <f t="shared" si="50"/>
        <v>0.97959195833780244</v>
      </c>
      <c r="AB99" s="5">
        <f t="shared" si="51"/>
        <v>0.87357512250768277</v>
      </c>
      <c r="AC99" s="7"/>
      <c r="AD99" s="7"/>
      <c r="AE99" s="7"/>
      <c r="AF99" s="7"/>
      <c r="AG99" s="7"/>
      <c r="AH99" s="7"/>
      <c r="AI99" s="7"/>
      <c r="AJ99" s="7"/>
      <c r="AK99" s="5">
        <v>16.875900000000001</v>
      </c>
      <c r="AL99" s="5">
        <v>32.417900000000003</v>
      </c>
      <c r="AM99" s="5">
        <f t="shared" ref="AM99:AM125" si="64">AK99/21.4464</f>
        <v>0.78688730975828114</v>
      </c>
      <c r="AN99" s="5">
        <f t="shared" ref="AN99:AN125" si="65">AL99/60.5087</f>
        <v>0.5357560152506996</v>
      </c>
    </row>
    <row r="100" spans="1:40" ht="20" customHeight="1" x14ac:dyDescent="0.15">
      <c r="A100" s="25">
        <v>15.730700000000001</v>
      </c>
      <c r="B100" s="4">
        <v>64.860900000000001</v>
      </c>
      <c r="C100" s="5">
        <f t="shared" si="58"/>
        <v>0.83621005852678354</v>
      </c>
      <c r="D100" s="5">
        <f t="shared" si="59"/>
        <v>0.62127596396534468</v>
      </c>
      <c r="E100" s="5">
        <v>15.730700000000001</v>
      </c>
      <c r="F100" s="5">
        <v>31.378399999999999</v>
      </c>
      <c r="G100" s="5">
        <f t="shared" si="60"/>
        <v>0.65540760122326203</v>
      </c>
      <c r="H100" s="5">
        <f t="shared" si="61"/>
        <v>0.45601445136687779</v>
      </c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5">
        <v>16.6113</v>
      </c>
      <c r="V100" s="5">
        <v>69.392200000000003</v>
      </c>
      <c r="W100" s="5">
        <f t="shared" si="62"/>
        <v>0.95097781034601203</v>
      </c>
      <c r="X100" s="5">
        <f t="shared" si="63"/>
        <v>0.91447028559982291</v>
      </c>
      <c r="Y100" s="5">
        <v>16.6113</v>
      </c>
      <c r="Z100" s="5">
        <v>52.578899999999997</v>
      </c>
      <c r="AA100" s="5">
        <f t="shared" si="50"/>
        <v>0.98979299989274616</v>
      </c>
      <c r="AB100" s="5">
        <f t="shared" si="51"/>
        <v>0.89122368690917908</v>
      </c>
      <c r="AC100" s="7"/>
      <c r="AD100" s="7"/>
      <c r="AE100" s="7"/>
      <c r="AF100" s="7"/>
      <c r="AG100" s="7"/>
      <c r="AH100" s="7"/>
      <c r="AI100" s="7"/>
      <c r="AJ100" s="7"/>
      <c r="AK100" s="5">
        <v>17.051600000000001</v>
      </c>
      <c r="AL100" s="5">
        <v>32.3934</v>
      </c>
      <c r="AM100" s="5">
        <f t="shared" si="64"/>
        <v>0.79507982691733814</v>
      </c>
      <c r="AN100" s="5">
        <f t="shared" si="65"/>
        <v>0.53535111479836783</v>
      </c>
    </row>
    <row r="101" spans="1:40" ht="20" customHeight="1" x14ac:dyDescent="0.15">
      <c r="A101" s="25">
        <v>15.892799999999999</v>
      </c>
      <c r="B101" s="4">
        <v>63.029699999999998</v>
      </c>
      <c r="C101" s="5">
        <f t="shared" si="58"/>
        <v>0.84482694464673946</v>
      </c>
      <c r="D101" s="5">
        <f t="shared" si="59"/>
        <v>0.60373565007495245</v>
      </c>
      <c r="E101" s="5">
        <v>15.892799999999999</v>
      </c>
      <c r="F101" s="5">
        <v>36.325800000000001</v>
      </c>
      <c r="G101" s="5">
        <f t="shared" si="60"/>
        <v>0.66216137391985463</v>
      </c>
      <c r="H101" s="5">
        <f t="shared" si="61"/>
        <v>0.52791378009914236</v>
      </c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5">
        <v>16.782599999999999</v>
      </c>
      <c r="V101" s="5">
        <v>66.235299999999995</v>
      </c>
      <c r="W101" s="5">
        <f t="shared" si="62"/>
        <v>0.96078453823078147</v>
      </c>
      <c r="X101" s="5">
        <f t="shared" si="63"/>
        <v>0.87286775326030797</v>
      </c>
      <c r="Y101" s="5">
        <v>16.782599999999999</v>
      </c>
      <c r="Z101" s="5">
        <v>39</v>
      </c>
      <c r="AA101" s="5">
        <f t="shared" si="50"/>
        <v>1</v>
      </c>
      <c r="AB101" s="5">
        <f t="shared" si="51"/>
        <v>0.66105840535762417</v>
      </c>
      <c r="AC101" s="7"/>
      <c r="AD101" s="7"/>
      <c r="AE101" s="7"/>
      <c r="AF101" s="7"/>
      <c r="AG101" s="7"/>
      <c r="AH101" s="7"/>
      <c r="AI101" s="7"/>
      <c r="AJ101" s="7"/>
      <c r="AK101" s="5">
        <v>17.227399999999999</v>
      </c>
      <c r="AL101" s="5">
        <v>34.229999999999997</v>
      </c>
      <c r="AM101" s="5">
        <f t="shared" si="64"/>
        <v>0.8032770068636228</v>
      </c>
      <c r="AN101" s="5">
        <f t="shared" si="65"/>
        <v>0.56570377482907419</v>
      </c>
    </row>
    <row r="102" spans="1:40" ht="20" customHeight="1" x14ac:dyDescent="0.15">
      <c r="A102" s="25">
        <v>16.055</v>
      </c>
      <c r="B102" s="4">
        <v>65.828199999999995</v>
      </c>
      <c r="C102" s="5">
        <f t="shared" si="58"/>
        <v>0.85344914655085335</v>
      </c>
      <c r="D102" s="5">
        <f t="shared" si="59"/>
        <v>0.63054133401022028</v>
      </c>
      <c r="E102" s="5">
        <v>16.055</v>
      </c>
      <c r="F102" s="5">
        <v>40.006399999999999</v>
      </c>
      <c r="G102" s="5">
        <f t="shared" si="60"/>
        <v>0.66891931304007268</v>
      </c>
      <c r="H102" s="5">
        <f t="shared" si="61"/>
        <v>0.58140302077747297</v>
      </c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5">
        <v>16.953800000000001</v>
      </c>
      <c r="V102" s="5">
        <v>67.2941</v>
      </c>
      <c r="W102" s="5">
        <f t="shared" si="62"/>
        <v>0.97058554123062124</v>
      </c>
      <c r="X102" s="5">
        <f t="shared" si="63"/>
        <v>0.88682092290175318</v>
      </c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5">
        <v>17.403199999999998</v>
      </c>
      <c r="AL102" s="5">
        <v>32.688299999999998</v>
      </c>
      <c r="AM102" s="5">
        <f t="shared" si="64"/>
        <v>0.81147418680990735</v>
      </c>
      <c r="AN102" s="5">
        <f t="shared" si="65"/>
        <v>0.54022479412051494</v>
      </c>
    </row>
    <row r="103" spans="1:40" ht="20" customHeight="1" x14ac:dyDescent="0.15">
      <c r="A103" s="25">
        <v>16.217199999999998</v>
      </c>
      <c r="B103" s="4">
        <v>67.477999999999994</v>
      </c>
      <c r="C103" s="5">
        <f t="shared" si="58"/>
        <v>0.86207134845496713</v>
      </c>
      <c r="D103" s="5">
        <f t="shared" si="59"/>
        <v>0.64634409168626283</v>
      </c>
      <c r="E103" s="5">
        <v>16.217199999999998</v>
      </c>
      <c r="F103" s="5">
        <v>32.972200000000001</v>
      </c>
      <c r="G103" s="5">
        <f t="shared" si="60"/>
        <v>0.67567725216029062</v>
      </c>
      <c r="H103" s="5">
        <f t="shared" si="61"/>
        <v>0.47917674876217298</v>
      </c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5">
        <v>17.1251</v>
      </c>
      <c r="V103" s="5">
        <v>62.196100000000001</v>
      </c>
      <c r="W103" s="5">
        <f t="shared" si="62"/>
        <v>0.98039226911539068</v>
      </c>
      <c r="X103" s="5">
        <f t="shared" si="63"/>
        <v>0.81963801882913556</v>
      </c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5">
        <v>17.579000000000001</v>
      </c>
      <c r="AL103" s="5">
        <v>34.4069</v>
      </c>
      <c r="AM103" s="5">
        <f t="shared" si="64"/>
        <v>0.81967136675619223</v>
      </c>
      <c r="AN103" s="5">
        <f t="shared" si="65"/>
        <v>0.5686273213603994</v>
      </c>
    </row>
    <row r="104" spans="1:40" ht="20" customHeight="1" x14ac:dyDescent="0.15">
      <c r="A104" s="25">
        <v>16.379300000000001</v>
      </c>
      <c r="B104" s="4">
        <v>73.217600000000004</v>
      </c>
      <c r="C104" s="5">
        <f t="shared" si="58"/>
        <v>0.87068823457492328</v>
      </c>
      <c r="D104" s="5">
        <f t="shared" si="59"/>
        <v>0.70132136648164023</v>
      </c>
      <c r="E104" s="5">
        <v>16.379300000000001</v>
      </c>
      <c r="F104" s="5">
        <v>40.9375</v>
      </c>
      <c r="G104" s="5">
        <f t="shared" si="60"/>
        <v>0.68243102485688334</v>
      </c>
      <c r="H104" s="5">
        <f t="shared" si="61"/>
        <v>0.59493446456261501</v>
      </c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5">
        <v>17.296299999999999</v>
      </c>
      <c r="V104" s="5">
        <v>75.882400000000004</v>
      </c>
      <c r="W104" s="5">
        <f t="shared" si="62"/>
        <v>0.99019327211523034</v>
      </c>
      <c r="X104" s="5">
        <f t="shared" si="63"/>
        <v>1</v>
      </c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5">
        <v>17.754799999999999</v>
      </c>
      <c r="AL104" s="5">
        <v>35.9497</v>
      </c>
      <c r="AM104" s="5">
        <f t="shared" si="64"/>
        <v>0.82786854670247678</v>
      </c>
      <c r="AN104" s="5">
        <f t="shared" si="65"/>
        <v>0.59412448127294093</v>
      </c>
    </row>
    <row r="105" spans="1:40" ht="20" customHeight="1" x14ac:dyDescent="0.15">
      <c r="A105" s="25">
        <v>16.541499999999999</v>
      </c>
      <c r="B105" s="4">
        <v>70.511300000000006</v>
      </c>
      <c r="C105" s="5">
        <f t="shared" si="58"/>
        <v>0.87931043647903706</v>
      </c>
      <c r="D105" s="5">
        <f t="shared" si="59"/>
        <v>0.6753988285384509</v>
      </c>
      <c r="E105" s="5">
        <v>16.541499999999999</v>
      </c>
      <c r="F105" s="5">
        <v>33.811500000000002</v>
      </c>
      <c r="G105" s="5">
        <f t="shared" si="60"/>
        <v>0.68918896397710128</v>
      </c>
      <c r="H105" s="5">
        <f t="shared" si="61"/>
        <v>0.49137408607166677</v>
      </c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5">
        <v>17.467600000000001</v>
      </c>
      <c r="V105" s="5">
        <v>71</v>
      </c>
      <c r="W105" s="5">
        <f t="shared" si="62"/>
        <v>1</v>
      </c>
      <c r="X105" s="5">
        <f t="shared" si="63"/>
        <v>0.93565833447545144</v>
      </c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5">
        <v>17.930599999999998</v>
      </c>
      <c r="AL105" s="5">
        <v>34.453400000000002</v>
      </c>
      <c r="AM105" s="5">
        <f t="shared" si="64"/>
        <v>0.83606572664876144</v>
      </c>
      <c r="AN105" s="5">
        <f t="shared" si="65"/>
        <v>0.56939580589237582</v>
      </c>
    </row>
    <row r="106" spans="1:40" ht="20" customHeight="1" x14ac:dyDescent="0.15">
      <c r="A106" s="25">
        <v>16.703700000000001</v>
      </c>
      <c r="B106" s="4">
        <v>73.020799999999994</v>
      </c>
      <c r="C106" s="5">
        <f t="shared" si="58"/>
        <v>0.88793263838315106</v>
      </c>
      <c r="D106" s="5">
        <f t="shared" si="59"/>
        <v>0.69943629998227952</v>
      </c>
      <c r="E106" s="5">
        <v>16.703700000000001</v>
      </c>
      <c r="F106" s="5">
        <v>36.026800000000001</v>
      </c>
      <c r="G106" s="5">
        <f t="shared" si="60"/>
        <v>0.69594690309731932</v>
      </c>
      <c r="H106" s="5">
        <f t="shared" si="61"/>
        <v>0.52356848776560416</v>
      </c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5">
        <v>18.106400000000001</v>
      </c>
      <c r="AL106" s="5">
        <v>34.048900000000003</v>
      </c>
      <c r="AM106" s="5">
        <f t="shared" si="64"/>
        <v>0.84426290659504621</v>
      </c>
      <c r="AN106" s="5">
        <f t="shared" si="65"/>
        <v>0.56271081679163504</v>
      </c>
    </row>
    <row r="107" spans="1:40" ht="20" customHeight="1" x14ac:dyDescent="0.15">
      <c r="A107" s="25">
        <v>16.8659</v>
      </c>
      <c r="B107" s="4">
        <v>75.165300000000002</v>
      </c>
      <c r="C107" s="5">
        <f t="shared" si="58"/>
        <v>0.89655484028726495</v>
      </c>
      <c r="D107" s="5">
        <f t="shared" si="59"/>
        <v>0.71997758609955032</v>
      </c>
      <c r="E107" s="5">
        <v>16.8659</v>
      </c>
      <c r="F107" s="5">
        <v>36.735599999999998</v>
      </c>
      <c r="G107" s="5">
        <f t="shared" si="60"/>
        <v>0.70270484221753726</v>
      </c>
      <c r="H107" s="5">
        <f t="shared" si="61"/>
        <v>0.53386930116363729</v>
      </c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5">
        <v>18.2822</v>
      </c>
      <c r="AL107" s="5">
        <v>36.517899999999997</v>
      </c>
      <c r="AM107" s="5">
        <f t="shared" si="64"/>
        <v>0.85246008654133087</v>
      </c>
      <c r="AN107" s="5">
        <f t="shared" si="65"/>
        <v>0.60351486645722019</v>
      </c>
    </row>
    <row r="108" spans="1:40" ht="20" customHeight="1" x14ac:dyDescent="0.15">
      <c r="A108" s="25">
        <v>17.027999999999999</v>
      </c>
      <c r="B108" s="4">
        <v>79.0535</v>
      </c>
      <c r="C108" s="5">
        <f t="shared" si="58"/>
        <v>0.90517172640722088</v>
      </c>
      <c r="D108" s="5">
        <f t="shared" si="59"/>
        <v>0.7572210594878328</v>
      </c>
      <c r="E108" s="5">
        <v>17.027999999999999</v>
      </c>
      <c r="F108" s="5">
        <v>35.320900000000002</v>
      </c>
      <c r="G108" s="5">
        <f t="shared" si="60"/>
        <v>0.70945861491412998</v>
      </c>
      <c r="H108" s="5">
        <f t="shared" si="61"/>
        <v>0.51330981934338127</v>
      </c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5">
        <v>18.457999999999998</v>
      </c>
      <c r="AL108" s="5">
        <v>36.354700000000001</v>
      </c>
      <c r="AM108" s="5">
        <f t="shared" si="64"/>
        <v>0.86065726648761554</v>
      </c>
      <c r="AN108" s="5">
        <f t="shared" si="65"/>
        <v>0.60081773364821922</v>
      </c>
    </row>
    <row r="109" spans="1:40" ht="20" customHeight="1" x14ac:dyDescent="0.15">
      <c r="A109" s="25">
        <v>17.190200000000001</v>
      </c>
      <c r="B109" s="4">
        <v>76.736000000000004</v>
      </c>
      <c r="C109" s="5">
        <f t="shared" si="58"/>
        <v>0.91379392831133477</v>
      </c>
      <c r="D109" s="5">
        <f t="shared" si="59"/>
        <v>0.73502267731167292</v>
      </c>
      <c r="E109" s="5">
        <v>17.190200000000001</v>
      </c>
      <c r="F109" s="5">
        <v>36.6158</v>
      </c>
      <c r="G109" s="5">
        <f t="shared" si="60"/>
        <v>0.71621655403434803</v>
      </c>
      <c r="H109" s="5">
        <f t="shared" si="61"/>
        <v>0.53212827768016613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5">
        <v>18.633800000000001</v>
      </c>
      <c r="AL109" s="5">
        <v>38.8979</v>
      </c>
      <c r="AM109" s="5">
        <f t="shared" si="64"/>
        <v>0.86885444643390031</v>
      </c>
      <c r="AN109" s="5">
        <f t="shared" si="65"/>
        <v>0.64284805325515182</v>
      </c>
    </row>
    <row r="110" spans="1:40" ht="20" customHeight="1" x14ac:dyDescent="0.15">
      <c r="A110" s="25">
        <v>17.352399999999999</v>
      </c>
      <c r="B110" s="4">
        <v>81.077299999999994</v>
      </c>
      <c r="C110" s="5">
        <f t="shared" si="58"/>
        <v>0.92241613021544866</v>
      </c>
      <c r="D110" s="5">
        <f t="shared" si="59"/>
        <v>0.77660620979985528</v>
      </c>
      <c r="E110" s="5">
        <v>17.352399999999999</v>
      </c>
      <c r="F110" s="5">
        <v>37.263300000000001</v>
      </c>
      <c r="G110" s="5">
        <f t="shared" si="60"/>
        <v>0.72297449315456597</v>
      </c>
      <c r="H110" s="5">
        <f t="shared" si="61"/>
        <v>0.54153823348607255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5">
        <v>18.8095</v>
      </c>
      <c r="AL110" s="5">
        <v>39.208500000000001</v>
      </c>
      <c r="AM110" s="5">
        <f t="shared" si="64"/>
        <v>0.87704696359295731</v>
      </c>
      <c r="AN110" s="5">
        <f t="shared" si="65"/>
        <v>0.64798119939777254</v>
      </c>
    </row>
    <row r="111" spans="1:40" ht="20" customHeight="1" x14ac:dyDescent="0.15">
      <c r="A111" s="25">
        <v>17.514500000000002</v>
      </c>
      <c r="B111" s="4">
        <v>87.271100000000004</v>
      </c>
      <c r="C111" s="5">
        <f t="shared" si="58"/>
        <v>0.9310330163354047</v>
      </c>
      <c r="D111" s="5">
        <f t="shared" si="59"/>
        <v>0.83593408014406201</v>
      </c>
      <c r="E111" s="5">
        <v>17.514500000000002</v>
      </c>
      <c r="F111" s="5">
        <v>38.382800000000003</v>
      </c>
      <c r="G111" s="5">
        <f t="shared" si="60"/>
        <v>0.7297282658511588</v>
      </c>
      <c r="H111" s="5">
        <f t="shared" si="61"/>
        <v>0.55780764742385203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5">
        <v>18.985299999999999</v>
      </c>
      <c r="AL111" s="5">
        <v>43.790900000000001</v>
      </c>
      <c r="AM111" s="5">
        <f t="shared" si="64"/>
        <v>0.88524414353924197</v>
      </c>
      <c r="AN111" s="5">
        <f t="shared" si="65"/>
        <v>0.72371245787795813</v>
      </c>
    </row>
    <row r="112" spans="1:40" ht="20" customHeight="1" x14ac:dyDescent="0.15">
      <c r="A112" s="25">
        <v>17.6767</v>
      </c>
      <c r="B112" s="4">
        <v>85.787800000000004</v>
      </c>
      <c r="C112" s="5">
        <f t="shared" si="58"/>
        <v>0.93965521823951859</v>
      </c>
      <c r="D112" s="5">
        <f t="shared" si="59"/>
        <v>0.82172615769232615</v>
      </c>
      <c r="E112" s="5">
        <v>17.6767</v>
      </c>
      <c r="F112" s="5">
        <v>39.885300000000001</v>
      </c>
      <c r="G112" s="5">
        <f t="shared" si="60"/>
        <v>0.73648620497137662</v>
      </c>
      <c r="H112" s="5">
        <f t="shared" si="61"/>
        <v>0.57964310471863867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5">
        <v>19.161100000000001</v>
      </c>
      <c r="AL112" s="5">
        <v>43.298299999999998</v>
      </c>
      <c r="AM112" s="5">
        <f t="shared" si="64"/>
        <v>0.89344132348552674</v>
      </c>
      <c r="AN112" s="5">
        <f t="shared" si="65"/>
        <v>0.7155714798037307</v>
      </c>
    </row>
    <row r="113" spans="1:40" ht="20" customHeight="1" x14ac:dyDescent="0.15">
      <c r="A113" s="25">
        <v>17.838899999999999</v>
      </c>
      <c r="B113" s="4">
        <v>89.916799999999995</v>
      </c>
      <c r="C113" s="5">
        <f t="shared" si="58"/>
        <v>0.94827742014363237</v>
      </c>
      <c r="D113" s="5">
        <f t="shared" si="59"/>
        <v>0.86127615553714332</v>
      </c>
      <c r="E113" s="5">
        <v>17.838899999999999</v>
      </c>
      <c r="F113" s="5">
        <v>38.087699999999998</v>
      </c>
      <c r="G113" s="5">
        <f t="shared" si="60"/>
        <v>0.74324414409159456</v>
      </c>
      <c r="H113" s="5">
        <f t="shared" si="61"/>
        <v>0.55351903281640336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5">
        <v>19.3369</v>
      </c>
      <c r="AL113" s="5">
        <v>45.500100000000003</v>
      </c>
      <c r="AM113" s="5">
        <f t="shared" si="64"/>
        <v>0.9016385034318114</v>
      </c>
      <c r="AN113" s="5">
        <f t="shared" si="65"/>
        <v>0.75195963555653988</v>
      </c>
    </row>
    <row r="114" spans="1:40" ht="20" customHeight="1" x14ac:dyDescent="0.15">
      <c r="A114" s="25">
        <v>18.001100000000001</v>
      </c>
      <c r="B114" s="4">
        <v>85.997</v>
      </c>
      <c r="C114" s="5">
        <f t="shared" si="58"/>
        <v>0.95689962204774637</v>
      </c>
      <c r="D114" s="5">
        <f t="shared" si="59"/>
        <v>0.82372999870689034</v>
      </c>
      <c r="E114" s="5">
        <v>18.001100000000001</v>
      </c>
      <c r="F114" s="5">
        <v>38.5</v>
      </c>
      <c r="G114" s="5">
        <f t="shared" si="60"/>
        <v>0.75000208321181272</v>
      </c>
      <c r="H114" s="5">
        <f t="shared" si="61"/>
        <v>0.55951088575659669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5">
        <v>19.512699999999999</v>
      </c>
      <c r="AL114" s="5">
        <v>47.505000000000003</v>
      </c>
      <c r="AM114" s="5">
        <f t="shared" si="64"/>
        <v>0.90983568337809606</v>
      </c>
      <c r="AN114" s="5">
        <f t="shared" si="65"/>
        <v>0.78509371379652848</v>
      </c>
    </row>
    <row r="115" spans="1:40" ht="20" customHeight="1" x14ac:dyDescent="0.15">
      <c r="A115" s="25">
        <v>18.1632</v>
      </c>
      <c r="B115" s="4">
        <v>91.030900000000003</v>
      </c>
      <c r="C115" s="5">
        <f t="shared" si="58"/>
        <v>0.96551650816770229</v>
      </c>
      <c r="D115" s="5">
        <f t="shared" si="59"/>
        <v>0.87194766258459089</v>
      </c>
      <c r="E115" s="5">
        <v>18.1632</v>
      </c>
      <c r="F115" s="5">
        <v>39.758899999999997</v>
      </c>
      <c r="G115" s="5">
        <f t="shared" si="60"/>
        <v>0.75675585590840533</v>
      </c>
      <c r="H115" s="5">
        <f t="shared" si="61"/>
        <v>0.57780616508332339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5">
        <v>19.688500000000001</v>
      </c>
      <c r="AL115" s="5">
        <v>48.700899999999997</v>
      </c>
      <c r="AM115" s="5">
        <f t="shared" si="64"/>
        <v>0.91803286332438083</v>
      </c>
      <c r="AN115" s="5">
        <f t="shared" si="65"/>
        <v>0.8048578138350353</v>
      </c>
    </row>
    <row r="116" spans="1:40" ht="20" customHeight="1" x14ac:dyDescent="0.15">
      <c r="A116" s="25">
        <v>18.325399999999998</v>
      </c>
      <c r="B116" s="4">
        <v>97.479799999999997</v>
      </c>
      <c r="C116" s="5">
        <f t="shared" si="58"/>
        <v>0.97413871007181607</v>
      </c>
      <c r="D116" s="5">
        <f t="shared" si="59"/>
        <v>0.93371903122141386</v>
      </c>
      <c r="E116" s="5">
        <v>18.325399999999998</v>
      </c>
      <c r="F116" s="5">
        <v>36.498699999999999</v>
      </c>
      <c r="G116" s="5">
        <f t="shared" si="60"/>
        <v>0.76351379502862327</v>
      </c>
      <c r="H116" s="5">
        <f t="shared" si="61"/>
        <v>0.53042649262244923</v>
      </c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5">
        <v>19.8643</v>
      </c>
      <c r="AL116" s="5">
        <v>45.523800000000001</v>
      </c>
      <c r="AM116" s="5">
        <f t="shared" si="64"/>
        <v>0.92623004327066549</v>
      </c>
      <c r="AN116" s="5">
        <f t="shared" si="65"/>
        <v>0.7523513147696117</v>
      </c>
    </row>
    <row r="117" spans="1:40" ht="20" customHeight="1" x14ac:dyDescent="0.15">
      <c r="A117" s="25">
        <v>18.4876</v>
      </c>
      <c r="B117" s="4">
        <v>103.2033</v>
      </c>
      <c r="C117" s="5">
        <f t="shared" si="58"/>
        <v>0.98276091197593007</v>
      </c>
      <c r="D117" s="5">
        <f t="shared" si="59"/>
        <v>0.98854209071882526</v>
      </c>
      <c r="E117" s="5">
        <v>18.4876</v>
      </c>
      <c r="F117" s="5">
        <v>36.952500000000001</v>
      </c>
      <c r="G117" s="5">
        <f t="shared" si="60"/>
        <v>0.77027173414884131</v>
      </c>
      <c r="H117" s="5">
        <f t="shared" si="61"/>
        <v>0.53702145469923745</v>
      </c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5">
        <v>20.040099999999999</v>
      </c>
      <c r="AL117" s="5">
        <v>41.531799999999997</v>
      </c>
      <c r="AM117" s="5">
        <f t="shared" si="64"/>
        <v>0.93442722321695004</v>
      </c>
      <c r="AN117" s="5">
        <f t="shared" si="65"/>
        <v>0.6863773308631651</v>
      </c>
    </row>
    <row r="118" spans="1:40" ht="20" customHeight="1" x14ac:dyDescent="0.15">
      <c r="A118" s="25">
        <v>18.649699999999999</v>
      </c>
      <c r="B118" s="4">
        <v>104.3995</v>
      </c>
      <c r="C118" s="5">
        <f t="shared" si="58"/>
        <v>0.991377798095886</v>
      </c>
      <c r="D118" s="5">
        <f t="shared" si="59"/>
        <v>1</v>
      </c>
      <c r="E118" s="5">
        <v>18.649699999999999</v>
      </c>
      <c r="F118" s="5">
        <v>41.556399999999996</v>
      </c>
      <c r="G118" s="5">
        <f t="shared" si="60"/>
        <v>0.77702550684543392</v>
      </c>
      <c r="H118" s="5">
        <f t="shared" si="61"/>
        <v>0.60392878371053071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5">
        <v>20.215900000000001</v>
      </c>
      <c r="AL118" s="5">
        <v>44.7288</v>
      </c>
      <c r="AM118" s="5">
        <f t="shared" si="64"/>
        <v>0.94262440316323493</v>
      </c>
      <c r="AN118" s="5">
        <f t="shared" si="65"/>
        <v>0.7392127082551766</v>
      </c>
    </row>
    <row r="119" spans="1:40" ht="20" customHeight="1" x14ac:dyDescent="0.15">
      <c r="A119" s="25">
        <v>18.811900000000001</v>
      </c>
      <c r="B119" s="4">
        <v>88</v>
      </c>
      <c r="C119" s="5">
        <f t="shared" si="58"/>
        <v>1</v>
      </c>
      <c r="D119" s="5">
        <f t="shared" si="59"/>
        <v>0.84291591434824875</v>
      </c>
      <c r="E119" s="5">
        <v>18.811900000000001</v>
      </c>
      <c r="F119" s="5">
        <v>43.9679</v>
      </c>
      <c r="G119" s="5">
        <f t="shared" si="60"/>
        <v>0.78378344596565208</v>
      </c>
      <c r="H119" s="5">
        <f t="shared" si="61"/>
        <v>0.63897451100928493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5">
        <v>20.3917</v>
      </c>
      <c r="AL119" s="5">
        <v>48.102400000000003</v>
      </c>
      <c r="AM119" s="5">
        <f t="shared" si="64"/>
        <v>0.95082158310951947</v>
      </c>
      <c r="AN119" s="5">
        <f t="shared" si="65"/>
        <v>0.79496667421379086</v>
      </c>
    </row>
    <row r="120" spans="1:40" ht="20" customHeight="1" x14ac:dyDescent="0.15">
      <c r="A120" s="26"/>
      <c r="B120" s="6"/>
      <c r="C120" s="7"/>
      <c r="D120" s="7"/>
      <c r="E120" s="5">
        <v>18.9741</v>
      </c>
      <c r="F120" s="5">
        <v>38.139699999999998</v>
      </c>
      <c r="G120" s="5">
        <f t="shared" si="60"/>
        <v>0.79054138508587002</v>
      </c>
      <c r="H120" s="5">
        <f t="shared" si="61"/>
        <v>0.55427473583093168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5">
        <v>20.567399999999999</v>
      </c>
      <c r="AL120" s="5">
        <v>52.070900000000002</v>
      </c>
      <c r="AM120" s="5">
        <f t="shared" si="64"/>
        <v>0.95901410026857647</v>
      </c>
      <c r="AN120" s="5">
        <f t="shared" si="65"/>
        <v>0.86055228421698038</v>
      </c>
    </row>
    <row r="121" spans="1:40" ht="20" customHeight="1" x14ac:dyDescent="0.15">
      <c r="A121" s="26"/>
      <c r="B121" s="6"/>
      <c r="C121" s="7"/>
      <c r="D121" s="7"/>
      <c r="E121" s="5">
        <v>19.136299999999999</v>
      </c>
      <c r="F121" s="5">
        <v>40.450000000000003</v>
      </c>
      <c r="G121" s="5">
        <f t="shared" si="60"/>
        <v>0.79729932420608796</v>
      </c>
      <c r="H121" s="5">
        <f t="shared" si="61"/>
        <v>0.58784974880141139</v>
      </c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5">
        <v>20.743200000000002</v>
      </c>
      <c r="AL121" s="5">
        <v>52.455800000000004</v>
      </c>
      <c r="AM121" s="5">
        <f t="shared" si="64"/>
        <v>0.96721128021486125</v>
      </c>
      <c r="AN121" s="5">
        <f t="shared" si="65"/>
        <v>0.86691335295585603</v>
      </c>
    </row>
    <row r="122" spans="1:40" ht="20" customHeight="1" x14ac:dyDescent="0.15">
      <c r="A122" s="26"/>
      <c r="B122" s="6"/>
      <c r="C122" s="7"/>
      <c r="D122" s="7"/>
      <c r="E122" s="5">
        <v>19.298400000000001</v>
      </c>
      <c r="F122" s="5">
        <v>41.212600000000002</v>
      </c>
      <c r="G122" s="5">
        <f t="shared" si="60"/>
        <v>0.80405309690268068</v>
      </c>
      <c r="H122" s="5">
        <f t="shared" si="61"/>
        <v>0.59893242416447579</v>
      </c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5">
        <v>20.919</v>
      </c>
      <c r="AL122" s="5">
        <v>55.315199999999997</v>
      </c>
      <c r="AM122" s="5">
        <f t="shared" si="64"/>
        <v>0.97540846016114591</v>
      </c>
      <c r="AN122" s="5">
        <f t="shared" si="65"/>
        <v>0.91416936738022792</v>
      </c>
    </row>
    <row r="123" spans="1:40" ht="20" customHeight="1" x14ac:dyDescent="0.15">
      <c r="A123" s="26"/>
      <c r="B123" s="6"/>
      <c r="C123" s="7"/>
      <c r="D123" s="7"/>
      <c r="E123" s="5">
        <v>19.460599999999999</v>
      </c>
      <c r="F123" s="5">
        <v>40.776499999999999</v>
      </c>
      <c r="G123" s="5">
        <f t="shared" si="60"/>
        <v>0.81081103602289861</v>
      </c>
      <c r="H123" s="5">
        <f t="shared" si="61"/>
        <v>0.59259469176763291</v>
      </c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5">
        <v>21.094799999999999</v>
      </c>
      <c r="AL123" s="5">
        <v>60.508699999999997</v>
      </c>
      <c r="AM123" s="5">
        <f t="shared" si="64"/>
        <v>0.98360564010743057</v>
      </c>
      <c r="AN123" s="5">
        <f t="shared" si="65"/>
        <v>1</v>
      </c>
    </row>
    <row r="124" spans="1:40" ht="20" customHeight="1" x14ac:dyDescent="0.15">
      <c r="A124" s="26"/>
      <c r="B124" s="6"/>
      <c r="C124" s="7"/>
      <c r="D124" s="7"/>
      <c r="E124" s="5">
        <v>19.622800000000002</v>
      </c>
      <c r="F124" s="5">
        <v>39.918900000000001</v>
      </c>
      <c r="G124" s="5">
        <f t="shared" si="60"/>
        <v>0.81756897514311666</v>
      </c>
      <c r="H124" s="5">
        <f t="shared" si="61"/>
        <v>0.58013140512802619</v>
      </c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5">
        <v>21.270600000000002</v>
      </c>
      <c r="AL124" s="5">
        <v>60</v>
      </c>
      <c r="AM124" s="5">
        <f t="shared" si="64"/>
        <v>0.99180282005371534</v>
      </c>
      <c r="AN124" s="5">
        <f t="shared" si="65"/>
        <v>0.99159294448566904</v>
      </c>
    </row>
    <row r="125" spans="1:40" ht="20" customHeight="1" x14ac:dyDescent="0.15">
      <c r="A125" s="26"/>
      <c r="B125" s="6"/>
      <c r="C125" s="7"/>
      <c r="D125" s="7"/>
      <c r="E125" s="5">
        <v>19.7849</v>
      </c>
      <c r="F125" s="5">
        <v>53.1023</v>
      </c>
      <c r="G125" s="5">
        <f t="shared" si="60"/>
        <v>0.82432274783970938</v>
      </c>
      <c r="H125" s="5">
        <f t="shared" si="61"/>
        <v>0.77172246516136433</v>
      </c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5">
        <v>21.446400000000001</v>
      </c>
      <c r="AL125" s="5">
        <v>55</v>
      </c>
      <c r="AM125" s="5">
        <f t="shared" si="64"/>
        <v>1</v>
      </c>
      <c r="AN125" s="5">
        <f t="shared" si="65"/>
        <v>0.90896019911186332</v>
      </c>
    </row>
    <row r="126" spans="1:40" ht="20" customHeight="1" x14ac:dyDescent="0.15">
      <c r="A126" s="26"/>
      <c r="B126" s="6"/>
      <c r="C126" s="7"/>
      <c r="D126" s="7"/>
      <c r="E126" s="5">
        <v>19.947099999999999</v>
      </c>
      <c r="F126" s="5">
        <v>53.007100000000001</v>
      </c>
      <c r="G126" s="5">
        <f t="shared" si="60"/>
        <v>0.83108068695992732</v>
      </c>
      <c r="H126" s="5">
        <f t="shared" si="61"/>
        <v>0.77033894733476627</v>
      </c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</row>
    <row r="127" spans="1:40" ht="20" customHeight="1" x14ac:dyDescent="0.15">
      <c r="A127" s="26"/>
      <c r="B127" s="6"/>
      <c r="C127" s="7"/>
      <c r="D127" s="7"/>
      <c r="E127" s="5">
        <v>20.109300000000001</v>
      </c>
      <c r="F127" s="5">
        <v>53.042400000000001</v>
      </c>
      <c r="G127" s="5">
        <f t="shared" si="60"/>
        <v>0.83783862608014537</v>
      </c>
      <c r="H127" s="5">
        <f t="shared" si="61"/>
        <v>0.77085195341962875</v>
      </c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</row>
    <row r="128" spans="1:40" ht="20" customHeight="1" x14ac:dyDescent="0.15">
      <c r="A128" s="26"/>
      <c r="B128" s="6"/>
      <c r="C128" s="7"/>
      <c r="D128" s="7"/>
      <c r="E128" s="5">
        <v>20.2715</v>
      </c>
      <c r="F128" s="5">
        <v>53.058999999999997</v>
      </c>
      <c r="G128" s="5">
        <f t="shared" si="60"/>
        <v>0.8445965652003633</v>
      </c>
      <c r="H128" s="5">
        <f t="shared" si="61"/>
        <v>0.7710931970742666</v>
      </c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</row>
    <row r="129" spans="1:40" ht="20" customHeight="1" x14ac:dyDescent="0.15">
      <c r="A129" s="26"/>
      <c r="B129" s="6"/>
      <c r="C129" s="7"/>
      <c r="D129" s="7"/>
      <c r="E129" s="5">
        <v>20.433599999999998</v>
      </c>
      <c r="F129" s="5">
        <v>52.664700000000003</v>
      </c>
      <c r="G129" s="5">
        <f t="shared" si="60"/>
        <v>0.85135033789695591</v>
      </c>
      <c r="H129" s="5">
        <f t="shared" si="61"/>
        <v>0.76536293363910235</v>
      </c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</row>
    <row r="130" spans="1:40" ht="20" customHeight="1" x14ac:dyDescent="0.15">
      <c r="A130" s="26"/>
      <c r="B130" s="6"/>
      <c r="C130" s="7"/>
      <c r="D130" s="7"/>
      <c r="E130" s="5">
        <v>20.595800000000001</v>
      </c>
      <c r="F130" s="5">
        <v>50.567399999999999</v>
      </c>
      <c r="G130" s="5">
        <f t="shared" si="60"/>
        <v>0.85810827701717396</v>
      </c>
      <c r="H130" s="5">
        <f t="shared" si="61"/>
        <v>0.73488339647813328</v>
      </c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</row>
    <row r="131" spans="1:40" ht="20" customHeight="1" x14ac:dyDescent="0.15">
      <c r="A131" s="26"/>
      <c r="B131" s="6"/>
      <c r="C131" s="7"/>
      <c r="D131" s="7"/>
      <c r="E131" s="5">
        <v>20.757999999999999</v>
      </c>
      <c r="F131" s="5">
        <v>50.561</v>
      </c>
      <c r="G131" s="5">
        <f t="shared" ref="G131:G151" si="66">E131/24.0014</f>
        <v>0.8648662161373919</v>
      </c>
      <c r="H131" s="5">
        <f t="shared" ref="H131:H151" si="67">F131/68.8101</f>
        <v>0.73479038687634513</v>
      </c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</row>
    <row r="132" spans="1:40" ht="20" customHeight="1" x14ac:dyDescent="0.15">
      <c r="A132" s="26"/>
      <c r="B132" s="6"/>
      <c r="C132" s="7"/>
      <c r="D132" s="7"/>
      <c r="E132" s="5">
        <v>20.920100000000001</v>
      </c>
      <c r="F132" s="5">
        <v>54.045499999999997</v>
      </c>
      <c r="G132" s="5">
        <f t="shared" si="66"/>
        <v>0.87161998883398473</v>
      </c>
      <c r="H132" s="5">
        <f t="shared" si="67"/>
        <v>0.78542975522488689</v>
      </c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</row>
    <row r="133" spans="1:40" ht="20" customHeight="1" x14ac:dyDescent="0.15">
      <c r="A133" s="26"/>
      <c r="B133" s="6"/>
      <c r="C133" s="7"/>
      <c r="D133" s="7"/>
      <c r="E133" s="5">
        <v>21.0823</v>
      </c>
      <c r="F133" s="5">
        <v>59.734099999999998</v>
      </c>
      <c r="G133" s="5">
        <f t="shared" si="66"/>
        <v>0.87837792795420266</v>
      </c>
      <c r="H133" s="5">
        <f t="shared" si="67"/>
        <v>0.86810075846423695</v>
      </c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</row>
    <row r="134" spans="1:40" ht="20" customHeight="1" x14ac:dyDescent="0.15">
      <c r="A134" s="26"/>
      <c r="B134" s="6"/>
      <c r="C134" s="7"/>
      <c r="D134" s="7"/>
      <c r="E134" s="5">
        <v>21.244499999999999</v>
      </c>
      <c r="F134" s="5">
        <v>57.582500000000003</v>
      </c>
      <c r="G134" s="5">
        <f t="shared" si="66"/>
        <v>0.8851358670744206</v>
      </c>
      <c r="H134" s="5">
        <f t="shared" si="67"/>
        <v>0.83683209296309702</v>
      </c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</row>
    <row r="135" spans="1:40" ht="20" customHeight="1" x14ac:dyDescent="0.15">
      <c r="A135" s="26"/>
      <c r="B135" s="6"/>
      <c r="C135" s="7"/>
      <c r="D135" s="7"/>
      <c r="E135" s="5">
        <v>21.406700000000001</v>
      </c>
      <c r="F135" s="5">
        <v>63.808599999999998</v>
      </c>
      <c r="G135" s="5">
        <f t="shared" si="66"/>
        <v>0.89189380619463865</v>
      </c>
      <c r="H135" s="5">
        <f t="shared" si="67"/>
        <v>0.92731444947762021</v>
      </c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</row>
    <row r="136" spans="1:40" ht="20" customHeight="1" x14ac:dyDescent="0.15">
      <c r="A136" s="26"/>
      <c r="B136" s="6"/>
      <c r="C136" s="7"/>
      <c r="D136" s="7"/>
      <c r="E136" s="5">
        <v>21.5688</v>
      </c>
      <c r="F136" s="5">
        <v>57.8431</v>
      </c>
      <c r="G136" s="5">
        <f t="shared" si="66"/>
        <v>0.89864757889123137</v>
      </c>
      <c r="H136" s="5">
        <f t="shared" si="67"/>
        <v>0.84061932768590653</v>
      </c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</row>
    <row r="137" spans="1:40" ht="20" customHeight="1" x14ac:dyDescent="0.15">
      <c r="A137" s="26"/>
      <c r="B137" s="6"/>
      <c r="C137" s="7"/>
      <c r="D137" s="7"/>
      <c r="E137" s="5">
        <v>21.731000000000002</v>
      </c>
      <c r="F137" s="5">
        <v>48.484299999999998</v>
      </c>
      <c r="G137" s="5">
        <f t="shared" si="66"/>
        <v>0.90540551801144942</v>
      </c>
      <c r="H137" s="5">
        <f t="shared" si="67"/>
        <v>0.70461022437113152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</row>
    <row r="138" spans="1:40" ht="20" customHeight="1" x14ac:dyDescent="0.15">
      <c r="A138" s="26"/>
      <c r="B138" s="6"/>
      <c r="C138" s="7"/>
      <c r="D138" s="7"/>
      <c r="E138" s="5">
        <v>21.8932</v>
      </c>
      <c r="F138" s="5">
        <v>51.957500000000003</v>
      </c>
      <c r="G138" s="5">
        <f t="shared" si="66"/>
        <v>0.91216345713166735</v>
      </c>
      <c r="H138" s="5">
        <f t="shared" si="67"/>
        <v>0.75508537264151632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</row>
    <row r="139" spans="1:40" ht="20" customHeight="1" x14ac:dyDescent="0.15">
      <c r="A139" s="26"/>
      <c r="B139" s="6"/>
      <c r="C139" s="7"/>
      <c r="D139" s="7"/>
      <c r="E139" s="5">
        <v>22.055299999999999</v>
      </c>
      <c r="F139" s="5">
        <v>52.929900000000004</v>
      </c>
      <c r="G139" s="5">
        <f t="shared" si="66"/>
        <v>0.91891722982825996</v>
      </c>
      <c r="H139" s="5">
        <f t="shared" si="67"/>
        <v>0.76921701901319717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</row>
    <row r="140" spans="1:40" ht="20" customHeight="1" x14ac:dyDescent="0.15">
      <c r="A140" s="26"/>
      <c r="B140" s="6"/>
      <c r="C140" s="7"/>
      <c r="D140" s="7"/>
      <c r="E140" s="5">
        <v>22.217500000000001</v>
      </c>
      <c r="F140" s="5">
        <v>54.163600000000002</v>
      </c>
      <c r="G140" s="5">
        <f t="shared" si="66"/>
        <v>0.92567516894847801</v>
      </c>
      <c r="H140" s="5">
        <f t="shared" si="67"/>
        <v>0.7871460730328832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</row>
    <row r="141" spans="1:40" ht="20" customHeight="1" x14ac:dyDescent="0.15">
      <c r="A141" s="26"/>
      <c r="B141" s="6"/>
      <c r="C141" s="7"/>
      <c r="D141" s="7"/>
      <c r="E141" s="5">
        <v>22.3797</v>
      </c>
      <c r="F141" s="5">
        <v>62.021900000000002</v>
      </c>
      <c r="G141" s="5">
        <f t="shared" si="66"/>
        <v>0.93243310806869595</v>
      </c>
      <c r="H141" s="5">
        <f t="shared" si="67"/>
        <v>0.90134878455343037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</row>
    <row r="142" spans="1:40" ht="20" customHeight="1" x14ac:dyDescent="0.15">
      <c r="A142" s="26"/>
      <c r="B142" s="6"/>
      <c r="C142" s="7"/>
      <c r="D142" s="7"/>
      <c r="E142" s="5">
        <v>22.541899999999998</v>
      </c>
      <c r="F142" s="5">
        <v>67.241799999999998</v>
      </c>
      <c r="G142" s="5">
        <f t="shared" si="66"/>
        <v>0.93919104718891389</v>
      </c>
      <c r="H142" s="5">
        <f t="shared" si="67"/>
        <v>0.97720828773682922</v>
      </c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</row>
    <row r="143" spans="1:40" ht="20" customHeight="1" x14ac:dyDescent="0.15">
      <c r="A143" s="26"/>
      <c r="B143" s="6"/>
      <c r="C143" s="7"/>
      <c r="D143" s="7"/>
      <c r="E143" s="5">
        <v>22.704000000000001</v>
      </c>
      <c r="F143" s="5">
        <v>68.810100000000006</v>
      </c>
      <c r="G143" s="5">
        <f t="shared" si="66"/>
        <v>0.94594481988550672</v>
      </c>
      <c r="H143" s="5">
        <f t="shared" si="67"/>
        <v>1</v>
      </c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</row>
    <row r="144" spans="1:40" ht="20" customHeight="1" x14ac:dyDescent="0.15">
      <c r="A144" s="26"/>
      <c r="B144" s="6"/>
      <c r="C144" s="7"/>
      <c r="D144" s="7"/>
      <c r="E144" s="5">
        <v>22.866199999999999</v>
      </c>
      <c r="F144" s="5">
        <v>65.149000000000001</v>
      </c>
      <c r="G144" s="5">
        <f t="shared" si="66"/>
        <v>0.95270275900572465</v>
      </c>
      <c r="H144" s="5">
        <f t="shared" si="67"/>
        <v>0.94679414795211747</v>
      </c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</row>
    <row r="145" spans="1:40" ht="20" customHeight="1" x14ac:dyDescent="0.15">
      <c r="A145" s="26"/>
      <c r="B145" s="6"/>
      <c r="C145" s="7"/>
      <c r="D145" s="7"/>
      <c r="E145" s="5">
        <v>23.028400000000001</v>
      </c>
      <c r="F145" s="5">
        <v>53.677100000000003</v>
      </c>
      <c r="G145" s="5">
        <f t="shared" si="66"/>
        <v>0.9594606981259427</v>
      </c>
      <c r="H145" s="5">
        <f t="shared" si="67"/>
        <v>0.78007589002195898</v>
      </c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</row>
    <row r="146" spans="1:40" ht="20" customHeight="1" x14ac:dyDescent="0.15">
      <c r="A146" s="26"/>
      <c r="B146" s="6"/>
      <c r="C146" s="7"/>
      <c r="D146" s="7"/>
      <c r="E146" s="5">
        <v>23.1905</v>
      </c>
      <c r="F146" s="5">
        <v>53.932400000000001</v>
      </c>
      <c r="G146" s="5">
        <f t="shared" si="66"/>
        <v>0.96621447082253531</v>
      </c>
      <c r="H146" s="5">
        <f t="shared" si="67"/>
        <v>0.78378610116828773</v>
      </c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</row>
    <row r="147" spans="1:40" ht="20" customHeight="1" x14ac:dyDescent="0.15">
      <c r="A147" s="26"/>
      <c r="B147" s="6"/>
      <c r="C147" s="7"/>
      <c r="D147" s="7"/>
      <c r="E147" s="5">
        <v>23.352699999999999</v>
      </c>
      <c r="F147" s="5">
        <v>61.404699999999998</v>
      </c>
      <c r="G147" s="5">
        <f t="shared" si="66"/>
        <v>0.97297240994275325</v>
      </c>
      <c r="H147" s="5">
        <f t="shared" si="67"/>
        <v>0.89237917108098952</v>
      </c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</row>
    <row r="148" spans="1:40" ht="20" customHeight="1" x14ac:dyDescent="0.15">
      <c r="A148" s="26"/>
      <c r="B148" s="6"/>
      <c r="C148" s="7"/>
      <c r="D148" s="7"/>
      <c r="E148" s="5">
        <v>23.514900000000001</v>
      </c>
      <c r="F148" s="5">
        <v>47.166200000000003</v>
      </c>
      <c r="G148" s="5">
        <f t="shared" si="66"/>
        <v>0.9797303490629713</v>
      </c>
      <c r="H148" s="5">
        <f t="shared" si="67"/>
        <v>0.6854546062278648</v>
      </c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</row>
    <row r="149" spans="1:40" ht="20" customHeight="1" x14ac:dyDescent="0.15">
      <c r="A149" s="26"/>
      <c r="B149" s="6"/>
      <c r="C149" s="7"/>
      <c r="D149" s="7"/>
      <c r="E149" s="5">
        <v>23.677099999999999</v>
      </c>
      <c r="F149" s="5">
        <v>27.326499999999999</v>
      </c>
      <c r="G149" s="5">
        <f t="shared" si="66"/>
        <v>0.98648828818318923</v>
      </c>
      <c r="H149" s="5">
        <f t="shared" si="67"/>
        <v>0.39712920050980882</v>
      </c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</row>
    <row r="150" spans="1:40" ht="20" customHeight="1" x14ac:dyDescent="0.15">
      <c r="A150" s="26"/>
      <c r="B150" s="6"/>
      <c r="C150" s="7"/>
      <c r="D150" s="7"/>
      <c r="E150" s="5">
        <v>23.839200000000002</v>
      </c>
      <c r="F150" s="5">
        <v>13.5</v>
      </c>
      <c r="G150" s="5">
        <f t="shared" si="66"/>
        <v>0.99324206087978206</v>
      </c>
      <c r="H150" s="5">
        <f t="shared" si="67"/>
        <v>0.19619212877179365</v>
      </c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</row>
    <row r="151" spans="1:40" ht="20" customHeight="1" x14ac:dyDescent="0.15">
      <c r="A151" s="26"/>
      <c r="B151" s="6"/>
      <c r="C151" s="7"/>
      <c r="D151" s="7"/>
      <c r="E151" s="5">
        <v>24.0014</v>
      </c>
      <c r="F151" s="5">
        <v>7</v>
      </c>
      <c r="G151" s="5">
        <f t="shared" si="66"/>
        <v>1</v>
      </c>
      <c r="H151" s="5">
        <f t="shared" si="67"/>
        <v>0.10172925195574486</v>
      </c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</row>
  </sheetData>
  <mergeCells count="5">
    <mergeCell ref="A1:H1"/>
    <mergeCell ref="I1:P1"/>
    <mergeCell ref="Q1:X1"/>
    <mergeCell ref="Y1:AF1"/>
    <mergeCell ref="AG1:AN1"/>
  </mergeCells>
  <pageMargins left="1" right="1" top="1" bottom="1" header="0.25" footer="0.25"/>
  <pageSetup orientation="portrait"/>
  <headerFooter>
    <oddFooter>&amp;C&amp;"Helvetica Neue,Regular"&amp;12&amp;K000000&amp;P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BD105"/>
  <sheetViews>
    <sheetView showGridLines="0" workbookViewId="0">
      <pane xSplit="1" ySplit="2" topLeftCell="BA3" activePane="bottomRight" state="frozen"/>
      <selection pane="topRight"/>
      <selection pane="bottomLeft"/>
      <selection pane="bottomRight" activeCell="BH21" sqref="BH21"/>
    </sheetView>
  </sheetViews>
  <sheetFormatPr baseColWidth="10" defaultColWidth="16.33203125" defaultRowHeight="20" customHeight="1" x14ac:dyDescent="0.15"/>
  <cols>
    <col min="1" max="57" width="16.33203125" style="16" customWidth="1"/>
    <col min="58" max="16384" width="16.33203125" style="16"/>
  </cols>
  <sheetData>
    <row r="1" spans="1:56" ht="27.75" customHeight="1" thickBot="1" x14ac:dyDescent="0.2">
      <c r="A1" s="35">
        <v>1</v>
      </c>
      <c r="B1" s="36"/>
      <c r="C1" s="36"/>
      <c r="D1" s="36"/>
      <c r="E1" s="36"/>
      <c r="F1" s="36"/>
      <c r="G1" s="36"/>
      <c r="H1" s="37"/>
      <c r="I1" s="35">
        <v>2</v>
      </c>
      <c r="J1" s="36"/>
      <c r="K1" s="36"/>
      <c r="L1" s="36"/>
      <c r="M1" s="36"/>
      <c r="N1" s="36"/>
      <c r="O1" s="36"/>
      <c r="P1" s="37"/>
      <c r="Q1" s="35">
        <v>3</v>
      </c>
      <c r="R1" s="36"/>
      <c r="S1" s="36"/>
      <c r="T1" s="36"/>
      <c r="U1" s="36"/>
      <c r="V1" s="36"/>
      <c r="W1" s="36"/>
      <c r="X1" s="37"/>
      <c r="Y1" s="35">
        <v>4</v>
      </c>
      <c r="Z1" s="36"/>
      <c r="AA1" s="36"/>
      <c r="AB1" s="36"/>
      <c r="AC1" s="36"/>
      <c r="AD1" s="36"/>
      <c r="AE1" s="36"/>
      <c r="AF1" s="37"/>
      <c r="AG1" s="35">
        <v>5</v>
      </c>
      <c r="AH1" s="36"/>
      <c r="AI1" s="36"/>
      <c r="AJ1" s="36"/>
      <c r="AK1" s="36"/>
      <c r="AL1" s="36"/>
      <c r="AM1" s="36"/>
      <c r="AN1" s="37"/>
      <c r="AO1" s="35">
        <v>6</v>
      </c>
      <c r="AP1" s="36"/>
      <c r="AQ1" s="36"/>
      <c r="AR1" s="36"/>
      <c r="AS1" s="36"/>
      <c r="AT1" s="36"/>
      <c r="AU1" s="36"/>
      <c r="AV1" s="37"/>
      <c r="AW1" s="35">
        <v>7</v>
      </c>
      <c r="AX1" s="36"/>
      <c r="AY1" s="36"/>
      <c r="AZ1" s="36"/>
      <c r="BA1" s="36"/>
      <c r="BB1" s="36"/>
      <c r="BC1" s="36"/>
      <c r="BD1" s="37"/>
    </row>
    <row r="2" spans="1:56" ht="20.25" customHeight="1" x14ac:dyDescent="0.15">
      <c r="A2" s="30" t="s">
        <v>1</v>
      </c>
      <c r="B2" s="30" t="s">
        <v>0</v>
      </c>
      <c r="C2" s="31"/>
      <c r="D2" s="31"/>
      <c r="E2" s="30" t="s">
        <v>1</v>
      </c>
      <c r="F2" s="30" t="s">
        <v>0</v>
      </c>
      <c r="G2" s="31"/>
      <c r="H2" s="31"/>
      <c r="I2" s="30" t="s">
        <v>1</v>
      </c>
      <c r="J2" s="30" t="s">
        <v>0</v>
      </c>
      <c r="K2" s="31"/>
      <c r="L2" s="31"/>
      <c r="M2" s="30" t="s">
        <v>1</v>
      </c>
      <c r="N2" s="30" t="s">
        <v>0</v>
      </c>
      <c r="O2" s="31"/>
      <c r="P2" s="31"/>
      <c r="Q2" s="30" t="s">
        <v>1</v>
      </c>
      <c r="R2" s="30" t="s">
        <v>0</v>
      </c>
      <c r="S2" s="31"/>
      <c r="T2" s="31"/>
      <c r="U2" s="30" t="s">
        <v>1</v>
      </c>
      <c r="V2" s="30" t="s">
        <v>0</v>
      </c>
      <c r="W2" s="31"/>
      <c r="X2" s="31"/>
      <c r="Y2" s="30" t="s">
        <v>1</v>
      </c>
      <c r="Z2" s="30" t="s">
        <v>0</v>
      </c>
      <c r="AA2" s="31"/>
      <c r="AB2" s="31"/>
      <c r="AC2" s="30" t="s">
        <v>1</v>
      </c>
      <c r="AD2" s="30" t="s">
        <v>0</v>
      </c>
      <c r="AE2" s="31"/>
      <c r="AF2" s="31"/>
      <c r="AG2" s="30" t="s">
        <v>1</v>
      </c>
      <c r="AH2" s="30" t="s">
        <v>0</v>
      </c>
      <c r="AI2" s="31"/>
      <c r="AJ2" s="31"/>
      <c r="AK2" s="30" t="s">
        <v>1</v>
      </c>
      <c r="AL2" s="30" t="s">
        <v>0</v>
      </c>
      <c r="AM2" s="31"/>
      <c r="AN2" s="31"/>
      <c r="AO2" s="30" t="s">
        <v>1</v>
      </c>
      <c r="AP2" s="30" t="s">
        <v>0</v>
      </c>
      <c r="AQ2" s="31"/>
      <c r="AR2" s="31"/>
      <c r="AS2" s="30" t="s">
        <v>1</v>
      </c>
      <c r="AT2" s="30" t="s">
        <v>0</v>
      </c>
      <c r="AU2" s="31"/>
      <c r="AV2" s="31"/>
      <c r="AW2" s="30" t="s">
        <v>1</v>
      </c>
      <c r="AX2" s="30" t="s">
        <v>0</v>
      </c>
      <c r="AY2" s="31"/>
      <c r="AZ2" s="31"/>
      <c r="BA2" s="30" t="s">
        <v>1</v>
      </c>
      <c r="BB2" s="30" t="s">
        <v>0</v>
      </c>
      <c r="BC2" s="31"/>
      <c r="BD2" s="31"/>
    </row>
    <row r="3" spans="1:56" ht="20.25" customHeight="1" x14ac:dyDescent="0.15">
      <c r="A3" s="24">
        <v>0</v>
      </c>
      <c r="B3" s="2">
        <v>35</v>
      </c>
      <c r="C3" s="3">
        <f t="shared" ref="C3:C34" si="0">$A3/9.66846</f>
        <v>0</v>
      </c>
      <c r="D3" s="3">
        <f t="shared" ref="D3:D34" si="1">B3/69.7822</f>
        <v>0.50156056988744979</v>
      </c>
      <c r="E3" s="3">
        <v>0</v>
      </c>
      <c r="F3" s="3">
        <v>28</v>
      </c>
      <c r="G3" s="3">
        <f t="shared" ref="G3:G34" si="2">E3/14.239</f>
        <v>0</v>
      </c>
      <c r="H3" s="3">
        <f t="shared" ref="H3:H34" si="3">F3/72.3827</f>
        <v>0.38683276528783811</v>
      </c>
      <c r="I3" s="3">
        <v>0</v>
      </c>
      <c r="J3" s="3">
        <v>36</v>
      </c>
      <c r="K3" s="3">
        <f t="shared" ref="K3:K34" si="4">I3/11.6698</f>
        <v>0</v>
      </c>
      <c r="L3" s="3">
        <f t="shared" ref="L3:L34" si="5">J3/56.9429</f>
        <v>0.6322122687815338</v>
      </c>
      <c r="M3" s="3">
        <v>0</v>
      </c>
      <c r="N3" s="3">
        <v>34</v>
      </c>
      <c r="O3" s="3">
        <f t="shared" ref="O3:O34" si="6">M3/8.33556</f>
        <v>0</v>
      </c>
      <c r="P3" s="3">
        <f t="shared" ref="P3:P34" si="7">N3/83.56</f>
        <v>0.40689325035902346</v>
      </c>
      <c r="Q3" s="3">
        <v>0</v>
      </c>
      <c r="R3" s="3">
        <v>34</v>
      </c>
      <c r="S3" s="3">
        <f t="shared" ref="S3:S34" si="8">Q3/15.4126</f>
        <v>0</v>
      </c>
      <c r="T3" s="3">
        <f t="shared" ref="T3:T34" si="9">R3/51.4444</f>
        <v>0.66090769840837871</v>
      </c>
      <c r="U3" s="3">
        <v>0</v>
      </c>
      <c r="V3" s="3">
        <v>37</v>
      </c>
      <c r="W3" s="3">
        <f t="shared" ref="W3:W34" si="10">U3/8.22003</f>
        <v>0</v>
      </c>
      <c r="X3" s="3">
        <f t="shared" ref="X3:X34" si="11">V3/56.9444</f>
        <v>0.64975660468808172</v>
      </c>
      <c r="Y3" s="3">
        <v>0</v>
      </c>
      <c r="Z3" s="3">
        <v>35</v>
      </c>
      <c r="AA3" s="3">
        <f t="shared" ref="AA3:AA34" si="12">Y3/15.4126</f>
        <v>0</v>
      </c>
      <c r="AB3" s="3">
        <f t="shared" ref="AB3:AB34" si="13">Z3/63.7333</f>
        <v>0.54916346713570452</v>
      </c>
      <c r="AC3" s="3">
        <v>0</v>
      </c>
      <c r="AD3" s="3">
        <v>54</v>
      </c>
      <c r="AE3" s="3">
        <f t="shared" ref="AE3:AE34" si="14">AC3/12.8438</f>
        <v>0</v>
      </c>
      <c r="AF3" s="3">
        <f t="shared" ref="AF3:AF34" si="15">AD3/72.7915</f>
        <v>0.74184485825954949</v>
      </c>
      <c r="AG3" s="3">
        <v>0</v>
      </c>
      <c r="AH3" s="3">
        <v>32</v>
      </c>
      <c r="AI3" s="3">
        <f t="shared" ref="AI3:AI34" si="16">AG3/11.4738</f>
        <v>0</v>
      </c>
      <c r="AJ3" s="3">
        <f t="shared" ref="AJ3:AJ34" si="17">AH3/68.0174</f>
        <v>0.470467850873453</v>
      </c>
      <c r="AK3" s="3">
        <v>0</v>
      </c>
      <c r="AL3" s="3">
        <v>33</v>
      </c>
      <c r="AM3" s="3">
        <f t="shared" ref="AM3:AM34" si="18">AK3/17.2963</f>
        <v>0</v>
      </c>
      <c r="AN3" s="3">
        <f t="shared" ref="AN3:AN34" si="19">AL3/53.164</f>
        <v>0.62072078850349854</v>
      </c>
      <c r="AO3" s="3">
        <v>0</v>
      </c>
      <c r="AP3" s="3">
        <v>50</v>
      </c>
      <c r="AQ3" s="3">
        <f t="shared" ref="AQ3:AQ34" si="20">AO3/9.33865</f>
        <v>0</v>
      </c>
      <c r="AR3" s="3">
        <f t="shared" ref="AR3:AR34" si="21">AP3/98.2978</f>
        <v>0.50865838299534682</v>
      </c>
      <c r="AS3" s="3">
        <v>0</v>
      </c>
      <c r="AT3" s="3">
        <v>40</v>
      </c>
      <c r="AU3" s="3">
        <f t="shared" ref="AU3:AU34" si="22">AS3/14.5438</f>
        <v>0</v>
      </c>
      <c r="AV3" s="3">
        <f t="shared" ref="AV3:AV34" si="23">AT3/92.8288</f>
        <v>0.43090075493812263</v>
      </c>
      <c r="AW3" s="3">
        <v>0</v>
      </c>
      <c r="AX3" s="3">
        <v>19</v>
      </c>
      <c r="AY3" s="3">
        <f t="shared" ref="AY3:AY45" si="24">AW3/5.85792</f>
        <v>0</v>
      </c>
      <c r="AZ3" s="3">
        <f t="shared" ref="AZ3:AZ45" si="25">AX3/38.0952</f>
        <v>0.49875049875049876</v>
      </c>
      <c r="BA3" s="3">
        <v>0</v>
      </c>
      <c r="BB3" s="3">
        <v>16</v>
      </c>
      <c r="BC3" s="3">
        <f t="shared" ref="BC3:BC34" si="26">BA3/7.11319</f>
        <v>0</v>
      </c>
      <c r="BD3" s="3">
        <f t="shared" ref="BD3:BD34" si="27">BB3/42.549</f>
        <v>0.37603703964840535</v>
      </c>
    </row>
    <row r="4" spans="1:56" ht="20" customHeight="1" x14ac:dyDescent="0.15">
      <c r="A4" s="25">
        <v>0.17579</v>
      </c>
      <c r="B4" s="4">
        <v>32.901499999999999</v>
      </c>
      <c r="C4" s="5">
        <f t="shared" si="0"/>
        <v>1.8181799376529459E-2</v>
      </c>
      <c r="D4" s="5">
        <f t="shared" si="1"/>
        <v>0.47148843114719796</v>
      </c>
      <c r="E4" s="5">
        <v>0.17580000000000001</v>
      </c>
      <c r="F4" s="5">
        <v>28.090800000000002</v>
      </c>
      <c r="G4" s="5">
        <f t="shared" si="2"/>
        <v>1.2346372638527987E-2</v>
      </c>
      <c r="H4" s="5">
        <f t="shared" si="3"/>
        <v>0.388087208683843</v>
      </c>
      <c r="I4" s="5">
        <v>0.16669999999999999</v>
      </c>
      <c r="J4" s="5">
        <v>39.7714</v>
      </c>
      <c r="K4" s="5">
        <f t="shared" si="4"/>
        <v>1.4284734956897289E-2</v>
      </c>
      <c r="L4" s="5">
        <f t="shared" si="5"/>
        <v>0.69844352851716363</v>
      </c>
      <c r="M4" s="5">
        <v>0.16671</v>
      </c>
      <c r="N4" s="5">
        <v>34.5488</v>
      </c>
      <c r="O4" s="5">
        <f t="shared" si="6"/>
        <v>1.9999856038466525E-2</v>
      </c>
      <c r="P4" s="5">
        <f t="shared" si="7"/>
        <v>0.41346098611775967</v>
      </c>
      <c r="Q4" s="5">
        <v>0.17130000000000001</v>
      </c>
      <c r="R4" s="5">
        <v>30.2</v>
      </c>
      <c r="S4" s="5">
        <f t="shared" si="8"/>
        <v>1.1114283119006528E-2</v>
      </c>
      <c r="T4" s="5">
        <f t="shared" si="9"/>
        <v>0.58704154388038343</v>
      </c>
      <c r="U4" s="5">
        <v>0.17125000000000001</v>
      </c>
      <c r="V4" s="5">
        <v>36.555599999999998</v>
      </c>
      <c r="W4" s="5">
        <f t="shared" si="10"/>
        <v>2.0833257299547572E-2</v>
      </c>
      <c r="X4" s="5">
        <f t="shared" si="11"/>
        <v>0.64195250103609836</v>
      </c>
      <c r="Y4" s="5">
        <v>0.17130000000000001</v>
      </c>
      <c r="Z4" s="5">
        <v>45.933300000000003</v>
      </c>
      <c r="AA4" s="5">
        <f t="shared" si="12"/>
        <v>1.1114283119006528E-2</v>
      </c>
      <c r="AB4" s="5">
        <f t="shared" si="13"/>
        <v>0.72071115099955596</v>
      </c>
      <c r="AC4" s="5">
        <v>0.17130000000000001</v>
      </c>
      <c r="AD4" s="5">
        <v>51.073099999999997</v>
      </c>
      <c r="AE4" s="5">
        <f t="shared" si="14"/>
        <v>1.3337174356498857E-2</v>
      </c>
      <c r="AF4" s="5">
        <f t="shared" si="15"/>
        <v>0.70163549315510731</v>
      </c>
      <c r="AG4" s="5">
        <v>0.17130000000000001</v>
      </c>
      <c r="AH4" s="5">
        <v>27.8917</v>
      </c>
      <c r="AI4" s="5">
        <f t="shared" si="16"/>
        <v>1.4929665847408879E-2</v>
      </c>
      <c r="AJ4" s="5">
        <f t="shared" si="17"/>
        <v>0.41006712988147154</v>
      </c>
      <c r="AK4" s="5">
        <v>0.17130000000000001</v>
      </c>
      <c r="AL4" s="5">
        <v>39.031399999999998</v>
      </c>
      <c r="AM4" s="5">
        <f t="shared" si="18"/>
        <v>9.9038522689823844E-3</v>
      </c>
      <c r="AN4" s="5">
        <f t="shared" si="19"/>
        <v>0.7341697389210744</v>
      </c>
      <c r="AO4" s="5">
        <v>0.15309</v>
      </c>
      <c r="AP4" s="5">
        <v>43.209400000000002</v>
      </c>
      <c r="AQ4" s="5">
        <f t="shared" si="20"/>
        <v>1.63931617525017E-2</v>
      </c>
      <c r="AR4" s="5">
        <f t="shared" si="21"/>
        <v>0.43957647068398281</v>
      </c>
      <c r="AS4" s="5">
        <v>0.15310000000000001</v>
      </c>
      <c r="AT4" s="5">
        <v>37.580100000000002</v>
      </c>
      <c r="AU4" s="5">
        <f t="shared" si="22"/>
        <v>1.0526822426050965E-2</v>
      </c>
      <c r="AV4" s="5">
        <f t="shared" si="23"/>
        <v>0.40483233651625361</v>
      </c>
      <c r="AW4" s="5">
        <v>0.13947000000000001</v>
      </c>
      <c r="AX4" s="5">
        <v>14.857100000000001</v>
      </c>
      <c r="AY4" s="5">
        <f t="shared" si="24"/>
        <v>2.3808792199278925E-2</v>
      </c>
      <c r="AZ4" s="5">
        <f t="shared" si="25"/>
        <v>0.38999926499926502</v>
      </c>
      <c r="BA4" s="5">
        <v>0.13947000000000001</v>
      </c>
      <c r="BB4" s="5">
        <v>14.5306</v>
      </c>
      <c r="BC4" s="5">
        <f t="shared" si="26"/>
        <v>1.9607236696896891E-2</v>
      </c>
      <c r="BD4" s="5">
        <f t="shared" si="27"/>
        <v>0.34150273801969494</v>
      </c>
    </row>
    <row r="5" spans="1:56" ht="20" customHeight="1" x14ac:dyDescent="0.15">
      <c r="A5" s="25">
        <v>0.35158</v>
      </c>
      <c r="B5" s="4">
        <v>37.5623</v>
      </c>
      <c r="C5" s="5">
        <f t="shared" si="0"/>
        <v>3.6363598753058918E-2</v>
      </c>
      <c r="D5" s="5">
        <f t="shared" si="1"/>
        <v>0.53827910269381019</v>
      </c>
      <c r="E5" s="5">
        <v>0.35160000000000002</v>
      </c>
      <c r="F5" s="5">
        <v>34.812199999999997</v>
      </c>
      <c r="G5" s="5">
        <f t="shared" si="2"/>
        <v>2.4692745277055974E-2</v>
      </c>
      <c r="H5" s="5">
        <f t="shared" si="3"/>
        <v>0.48094641399118848</v>
      </c>
      <c r="I5" s="5">
        <v>0.33339999999999997</v>
      </c>
      <c r="J5" s="5">
        <v>38.828600000000002</v>
      </c>
      <c r="K5" s="5">
        <f t="shared" si="4"/>
        <v>2.8569469913794578E-2</v>
      </c>
      <c r="L5" s="5">
        <f t="shared" si="5"/>
        <v>0.68188659165585175</v>
      </c>
      <c r="M5" s="5">
        <v>0.33341999999999999</v>
      </c>
      <c r="N5" s="5">
        <v>42.811199999999999</v>
      </c>
      <c r="O5" s="5">
        <f t="shared" si="6"/>
        <v>3.999971207693305E-2</v>
      </c>
      <c r="P5" s="5">
        <f t="shared" si="7"/>
        <v>0.51234083293441834</v>
      </c>
      <c r="Q5" s="5">
        <v>0.34250000000000003</v>
      </c>
      <c r="R5" s="5">
        <v>31.222200000000001</v>
      </c>
      <c r="S5" s="5">
        <f t="shared" si="8"/>
        <v>2.2222078040045161E-2</v>
      </c>
      <c r="T5" s="5">
        <f t="shared" si="9"/>
        <v>0.60691153944841425</v>
      </c>
      <c r="U5" s="5">
        <v>0.34250000000000003</v>
      </c>
      <c r="V5" s="5">
        <v>36.944400000000002</v>
      </c>
      <c r="W5" s="5">
        <f t="shared" si="10"/>
        <v>4.1666514599095143E-2</v>
      </c>
      <c r="X5" s="5">
        <f t="shared" si="11"/>
        <v>0.64878021368211802</v>
      </c>
      <c r="Y5" s="5">
        <v>0.34250000000000003</v>
      </c>
      <c r="Z5" s="5">
        <v>35.799999999999997</v>
      </c>
      <c r="AA5" s="5">
        <f t="shared" si="12"/>
        <v>2.2222078040045161E-2</v>
      </c>
      <c r="AB5" s="5">
        <f t="shared" si="13"/>
        <v>0.56171577495594915</v>
      </c>
      <c r="AC5" s="5">
        <v>0.34250000000000003</v>
      </c>
      <c r="AD5" s="5">
        <v>54.839500000000001</v>
      </c>
      <c r="AE5" s="5">
        <f t="shared" si="14"/>
        <v>2.6666562855229763E-2</v>
      </c>
      <c r="AF5" s="5">
        <f t="shared" si="15"/>
        <v>0.7533777982319364</v>
      </c>
      <c r="AG5" s="5">
        <v>0.34250000000000003</v>
      </c>
      <c r="AH5" s="5">
        <v>29.395600000000002</v>
      </c>
      <c r="AI5" s="5">
        <f t="shared" si="16"/>
        <v>2.9850616186442157E-2</v>
      </c>
      <c r="AJ5" s="5">
        <f t="shared" si="17"/>
        <v>0.43217764866048985</v>
      </c>
      <c r="AK5" s="5">
        <v>0.34250000000000003</v>
      </c>
      <c r="AL5" s="5">
        <v>35.476399999999998</v>
      </c>
      <c r="AM5" s="5">
        <f t="shared" si="18"/>
        <v>1.9801922954620355E-2</v>
      </c>
      <c r="AN5" s="5">
        <f t="shared" si="19"/>
        <v>0.66730118125047022</v>
      </c>
      <c r="AO5" s="5">
        <v>0.30619000000000002</v>
      </c>
      <c r="AP5" s="5">
        <v>47.110999999999997</v>
      </c>
      <c r="AQ5" s="5">
        <f t="shared" si="20"/>
        <v>3.2787394323590673E-2</v>
      </c>
      <c r="AR5" s="5">
        <f t="shared" si="21"/>
        <v>0.47926810162587563</v>
      </c>
      <c r="AS5" s="5">
        <v>0.30620000000000003</v>
      </c>
      <c r="AT5" s="5">
        <v>39.919699999999999</v>
      </c>
      <c r="AU5" s="5">
        <f t="shared" si="22"/>
        <v>2.1053644852101931E-2</v>
      </c>
      <c r="AV5" s="5">
        <f t="shared" si="23"/>
        <v>0.43003572167258436</v>
      </c>
      <c r="AW5" s="5">
        <v>0.27894999999999998</v>
      </c>
      <c r="AX5" s="5">
        <v>18.619</v>
      </c>
      <c r="AY5" s="5">
        <f t="shared" si="24"/>
        <v>4.7619291489129245E-2</v>
      </c>
      <c r="AZ5" s="5">
        <f t="shared" si="25"/>
        <v>0.48874923874923876</v>
      </c>
      <c r="BA5" s="5">
        <v>0.27894999999999998</v>
      </c>
      <c r="BB5" s="5">
        <v>9.9895999999999994</v>
      </c>
      <c r="BC5" s="5">
        <f t="shared" si="26"/>
        <v>3.9215879232805527E-2</v>
      </c>
      <c r="BD5" s="5">
        <f t="shared" si="27"/>
        <v>0.23477872570448188</v>
      </c>
    </row>
    <row r="6" spans="1:56" ht="20" customHeight="1" x14ac:dyDescent="0.15">
      <c r="A6" s="25">
        <v>0.52737000000000001</v>
      </c>
      <c r="B6" s="4">
        <v>41.042000000000002</v>
      </c>
      <c r="C6" s="5">
        <f t="shared" si="0"/>
        <v>5.4545398129588377E-2</v>
      </c>
      <c r="D6" s="5">
        <f t="shared" si="1"/>
        <v>0.58814425455202046</v>
      </c>
      <c r="E6" s="5">
        <v>0.52739999999999998</v>
      </c>
      <c r="F6" s="5">
        <v>30.743500000000001</v>
      </c>
      <c r="G6" s="5">
        <f t="shared" si="2"/>
        <v>3.7039117915583959E-2</v>
      </c>
      <c r="H6" s="5">
        <f t="shared" si="3"/>
        <v>0.42473546855809469</v>
      </c>
      <c r="I6" s="5">
        <v>0.50009999999999999</v>
      </c>
      <c r="J6" s="5">
        <v>40.4</v>
      </c>
      <c r="K6" s="5">
        <f t="shared" si="4"/>
        <v>4.2854204870691866E-2</v>
      </c>
      <c r="L6" s="5">
        <f t="shared" si="5"/>
        <v>0.70948265718816561</v>
      </c>
      <c r="M6" s="5">
        <v>0.50012999999999996</v>
      </c>
      <c r="N6" s="5">
        <v>34.702399999999997</v>
      </c>
      <c r="O6" s="5">
        <f t="shared" si="6"/>
        <v>5.9999568115399568E-2</v>
      </c>
      <c r="P6" s="5">
        <f t="shared" si="7"/>
        <v>0.41529918621349926</v>
      </c>
      <c r="Q6" s="5">
        <v>0.51380000000000003</v>
      </c>
      <c r="R6" s="5">
        <v>35.066699999999997</v>
      </c>
      <c r="S6" s="5">
        <f t="shared" si="8"/>
        <v>3.333636115905169E-2</v>
      </c>
      <c r="T6" s="5">
        <f t="shared" si="9"/>
        <v>0.68164270552285566</v>
      </c>
      <c r="U6" s="5">
        <v>0.51375000000000004</v>
      </c>
      <c r="V6" s="5">
        <v>36.125</v>
      </c>
      <c r="W6" s="5">
        <f t="shared" si="10"/>
        <v>6.2499771898642711E-2</v>
      </c>
      <c r="X6" s="5">
        <f t="shared" si="11"/>
        <v>0.63439073903667431</v>
      </c>
      <c r="Y6" s="5">
        <v>0.51380000000000003</v>
      </c>
      <c r="Z6" s="5">
        <v>41.2</v>
      </c>
      <c r="AA6" s="5">
        <f t="shared" si="12"/>
        <v>3.333636115905169E-2</v>
      </c>
      <c r="AB6" s="5">
        <f t="shared" si="13"/>
        <v>0.64644385274260086</v>
      </c>
      <c r="AC6" s="5">
        <v>0.51380000000000003</v>
      </c>
      <c r="AD6" s="5">
        <v>55.126399999999997</v>
      </c>
      <c r="AE6" s="5">
        <f t="shared" si="14"/>
        <v>4.0003737211728618E-2</v>
      </c>
      <c r="AF6" s="5">
        <f t="shared" si="15"/>
        <v>0.75731919248813384</v>
      </c>
      <c r="AG6" s="5">
        <v>0.51380000000000003</v>
      </c>
      <c r="AH6" s="5">
        <v>37.268700000000003</v>
      </c>
      <c r="AI6" s="5">
        <f t="shared" si="16"/>
        <v>4.4780282033851038E-2</v>
      </c>
      <c r="AJ6" s="5">
        <f t="shared" si="17"/>
        <v>0.54792891230773311</v>
      </c>
      <c r="AK6" s="5">
        <v>0.51380000000000003</v>
      </c>
      <c r="AL6" s="5">
        <v>33.630000000000003</v>
      </c>
      <c r="AM6" s="5">
        <f t="shared" si="18"/>
        <v>2.9705775223602741E-2</v>
      </c>
      <c r="AN6" s="5">
        <f t="shared" si="19"/>
        <v>0.6325709126476563</v>
      </c>
      <c r="AO6" s="5">
        <v>0.45928000000000002</v>
      </c>
      <c r="AP6" s="5">
        <v>49.549900000000001</v>
      </c>
      <c r="AQ6" s="5">
        <f t="shared" si="20"/>
        <v>4.9180556076092376E-2</v>
      </c>
      <c r="AR6" s="5">
        <f t="shared" si="21"/>
        <v>0.50407944023162277</v>
      </c>
      <c r="AS6" s="5">
        <v>0.45929999999999999</v>
      </c>
      <c r="AT6" s="5">
        <v>41.885300000000001</v>
      </c>
      <c r="AU6" s="5">
        <f t="shared" si="22"/>
        <v>3.1580467278152891E-2</v>
      </c>
      <c r="AV6" s="5">
        <f t="shared" si="23"/>
        <v>0.45121018477024372</v>
      </c>
      <c r="AW6" s="5">
        <v>0.41842000000000001</v>
      </c>
      <c r="AX6" s="5">
        <v>20.285699999999999</v>
      </c>
      <c r="AY6" s="5">
        <f t="shared" si="24"/>
        <v>7.1428083688408181E-2</v>
      </c>
      <c r="AZ6" s="5">
        <f t="shared" si="25"/>
        <v>0.53250015750015744</v>
      </c>
      <c r="BA6" s="5">
        <v>0.41842000000000001</v>
      </c>
      <c r="BB6" s="5">
        <v>12.4533</v>
      </c>
      <c r="BC6" s="5">
        <f t="shared" si="26"/>
        <v>5.8823115929702428E-2</v>
      </c>
      <c r="BD6" s="5">
        <f t="shared" si="27"/>
        <v>0.29268137911584291</v>
      </c>
    </row>
    <row r="7" spans="1:56" ht="20" customHeight="1" x14ac:dyDescent="0.15">
      <c r="A7" s="25">
        <v>0.70316000000000001</v>
      </c>
      <c r="B7" s="4">
        <v>43.864800000000002</v>
      </c>
      <c r="C7" s="5">
        <f t="shared" si="0"/>
        <v>7.2727197506117836E-2</v>
      </c>
      <c r="D7" s="5">
        <f t="shared" si="1"/>
        <v>0.62859583102854311</v>
      </c>
      <c r="E7" s="5">
        <v>0.70320000000000005</v>
      </c>
      <c r="F7" s="5">
        <v>32.956400000000002</v>
      </c>
      <c r="G7" s="5">
        <f t="shared" si="2"/>
        <v>4.9385490554111948E-2</v>
      </c>
      <c r="H7" s="5">
        <f t="shared" si="3"/>
        <v>0.45530769092614676</v>
      </c>
      <c r="I7" s="5">
        <v>0.66679999999999995</v>
      </c>
      <c r="J7" s="5">
        <v>45.457099999999997</v>
      </c>
      <c r="K7" s="5">
        <f t="shared" si="4"/>
        <v>5.7138939827589157E-2</v>
      </c>
      <c r="L7" s="5">
        <f t="shared" si="5"/>
        <v>0.79829267564525153</v>
      </c>
      <c r="M7" s="5">
        <v>0.66683999999999999</v>
      </c>
      <c r="N7" s="5">
        <v>39.260800000000003</v>
      </c>
      <c r="O7" s="5">
        <f t="shared" si="6"/>
        <v>7.99994241538661E-2</v>
      </c>
      <c r="P7" s="5">
        <f t="shared" si="7"/>
        <v>0.46985160363810441</v>
      </c>
      <c r="Q7" s="5">
        <v>0.68500000000000005</v>
      </c>
      <c r="R7" s="5">
        <v>32.644399999999997</v>
      </c>
      <c r="S7" s="5">
        <f t="shared" si="8"/>
        <v>4.4444156080090322E-2</v>
      </c>
      <c r="T7" s="5">
        <f t="shared" si="9"/>
        <v>0.63455691970360228</v>
      </c>
      <c r="U7" s="5">
        <v>0.68500000000000005</v>
      </c>
      <c r="V7" s="5">
        <v>30.666699999999999</v>
      </c>
      <c r="W7" s="5">
        <f t="shared" si="10"/>
        <v>8.3333029198190287E-2</v>
      </c>
      <c r="X7" s="5">
        <f t="shared" si="11"/>
        <v>0.53853759105372956</v>
      </c>
      <c r="Y7" s="5">
        <v>0.68500000000000005</v>
      </c>
      <c r="Z7" s="5">
        <v>46.066699999999997</v>
      </c>
      <c r="AA7" s="5">
        <f t="shared" si="12"/>
        <v>4.4444156080090322E-2</v>
      </c>
      <c r="AB7" s="5">
        <f t="shared" si="13"/>
        <v>0.7228042483285817</v>
      </c>
      <c r="AC7" s="5">
        <v>0.68500000000000005</v>
      </c>
      <c r="AD7" s="5">
        <v>55.306699999999999</v>
      </c>
      <c r="AE7" s="5">
        <f t="shared" si="14"/>
        <v>5.3333125710459527E-2</v>
      </c>
      <c r="AF7" s="5">
        <f t="shared" si="15"/>
        <v>0.75979613004265611</v>
      </c>
      <c r="AG7" s="5">
        <v>0.68500000000000005</v>
      </c>
      <c r="AH7" s="5">
        <v>37.204300000000003</v>
      </c>
      <c r="AI7" s="5">
        <f t="shared" si="16"/>
        <v>5.9701232372884314E-2</v>
      </c>
      <c r="AJ7" s="5">
        <f t="shared" si="17"/>
        <v>0.54698209575785028</v>
      </c>
      <c r="AK7" s="5">
        <v>0.68500000000000005</v>
      </c>
      <c r="AL7" s="5">
        <v>37.895800000000001</v>
      </c>
      <c r="AM7" s="5">
        <f t="shared" si="18"/>
        <v>3.9603845909240709E-2</v>
      </c>
      <c r="AN7" s="5">
        <f t="shared" si="19"/>
        <v>0.71280941990820856</v>
      </c>
      <c r="AO7" s="5">
        <v>0.61236999999999997</v>
      </c>
      <c r="AP7" s="5">
        <v>41.919400000000003</v>
      </c>
      <c r="AQ7" s="5">
        <f t="shared" si="20"/>
        <v>6.5573717828594072E-2</v>
      </c>
      <c r="AR7" s="5">
        <f t="shared" si="21"/>
        <v>0.42645308440270285</v>
      </c>
      <c r="AS7" s="5">
        <v>0.61240000000000006</v>
      </c>
      <c r="AT7" s="5">
        <v>34.253700000000002</v>
      </c>
      <c r="AU7" s="5">
        <f t="shared" si="22"/>
        <v>4.2107289704203861E-2</v>
      </c>
      <c r="AV7" s="5">
        <f t="shared" si="23"/>
        <v>0.36899862973559933</v>
      </c>
      <c r="AW7" s="5">
        <v>0.55789999999999995</v>
      </c>
      <c r="AX7" s="5">
        <v>17.333300000000001</v>
      </c>
      <c r="AY7" s="5">
        <f t="shared" si="24"/>
        <v>9.523858297825849E-2</v>
      </c>
      <c r="AZ7" s="5">
        <f t="shared" si="25"/>
        <v>0.45499957999958007</v>
      </c>
      <c r="BA7" s="5">
        <v>0.55789999999999995</v>
      </c>
      <c r="BB7" s="5">
        <v>11.157999999999999</v>
      </c>
      <c r="BC7" s="5">
        <f t="shared" si="26"/>
        <v>7.8431758465611054E-2</v>
      </c>
      <c r="BD7" s="5">
        <f t="shared" si="27"/>
        <v>0.26223883052480668</v>
      </c>
    </row>
    <row r="8" spans="1:56" ht="20" customHeight="1" x14ac:dyDescent="0.15">
      <c r="A8" s="25">
        <v>0.87895000000000001</v>
      </c>
      <c r="B8" s="4">
        <v>39.628100000000003</v>
      </c>
      <c r="C8" s="5">
        <f t="shared" si="0"/>
        <v>9.0908996882647294E-2</v>
      </c>
      <c r="D8" s="5">
        <f t="shared" si="1"/>
        <v>0.56788264055876714</v>
      </c>
      <c r="E8" s="5">
        <v>0.879</v>
      </c>
      <c r="F8" s="5">
        <v>28.777200000000001</v>
      </c>
      <c r="G8" s="5">
        <f t="shared" si="2"/>
        <v>6.173186319263993E-2</v>
      </c>
      <c r="H8" s="5">
        <f t="shared" si="3"/>
        <v>0.39757013761575627</v>
      </c>
      <c r="I8" s="5">
        <v>0.83360000000000001</v>
      </c>
      <c r="J8" s="5">
        <v>34.857100000000003</v>
      </c>
      <c r="K8" s="5">
        <f t="shared" si="4"/>
        <v>7.1432243911635163E-2</v>
      </c>
      <c r="L8" s="5">
        <f t="shared" si="5"/>
        <v>0.61214128539291113</v>
      </c>
      <c r="M8" s="5">
        <v>0.83355999999999997</v>
      </c>
      <c r="N8" s="5">
        <v>41.92</v>
      </c>
      <c r="O8" s="5">
        <f t="shared" si="6"/>
        <v>0.10000047987177826</v>
      </c>
      <c r="P8" s="5">
        <f t="shared" si="7"/>
        <v>0.50167544279559595</v>
      </c>
      <c r="Q8" s="5">
        <v>0.85629999999999995</v>
      </c>
      <c r="R8" s="5">
        <v>27</v>
      </c>
      <c r="S8" s="5">
        <f t="shared" si="8"/>
        <v>5.5558439199096844E-2</v>
      </c>
      <c r="T8" s="5">
        <f t="shared" si="9"/>
        <v>0.52483846638312426</v>
      </c>
      <c r="U8" s="5">
        <v>0.85624999999999996</v>
      </c>
      <c r="V8" s="5">
        <v>25.284700000000001</v>
      </c>
      <c r="W8" s="5">
        <f t="shared" si="10"/>
        <v>0.10416628649773785</v>
      </c>
      <c r="X8" s="5">
        <f t="shared" si="11"/>
        <v>0.44402434655558753</v>
      </c>
      <c r="Y8" s="5">
        <v>0.85629999999999995</v>
      </c>
      <c r="Z8" s="5">
        <v>38.666699999999999</v>
      </c>
      <c r="AA8" s="5">
        <f t="shared" si="12"/>
        <v>5.5558439199096844E-2</v>
      </c>
      <c r="AB8" s="5">
        <f t="shared" si="13"/>
        <v>0.60669540099131847</v>
      </c>
      <c r="AC8" s="5">
        <v>0.85629999999999995</v>
      </c>
      <c r="AD8" s="5">
        <v>57.386699999999998</v>
      </c>
      <c r="AE8" s="5">
        <f t="shared" si="14"/>
        <v>6.6670300066958371E-2</v>
      </c>
      <c r="AF8" s="5">
        <f t="shared" si="15"/>
        <v>0.7883708949533943</v>
      </c>
      <c r="AG8" s="5">
        <v>0.85629999999999995</v>
      </c>
      <c r="AH8" s="5">
        <v>34.5306</v>
      </c>
      <c r="AI8" s="5">
        <f t="shared" si="16"/>
        <v>7.4630898220293188E-2</v>
      </c>
      <c r="AJ8" s="5">
        <f t="shared" si="17"/>
        <v>0.50767303660533925</v>
      </c>
      <c r="AK8" s="5">
        <v>0.85629999999999995</v>
      </c>
      <c r="AL8" s="5">
        <v>37.1008</v>
      </c>
      <c r="AM8" s="5">
        <f t="shared" si="18"/>
        <v>4.9507698178223092E-2</v>
      </c>
      <c r="AN8" s="5">
        <f t="shared" si="19"/>
        <v>0.69785569182153329</v>
      </c>
      <c r="AO8" s="5">
        <v>0.76546000000000003</v>
      </c>
      <c r="AP8" s="5">
        <v>38.9694</v>
      </c>
      <c r="AQ8" s="5">
        <f t="shared" si="20"/>
        <v>8.1966879581095775E-2</v>
      </c>
      <c r="AR8" s="5">
        <f t="shared" si="21"/>
        <v>0.39644223980597737</v>
      </c>
      <c r="AS8" s="5">
        <v>0.76549999999999996</v>
      </c>
      <c r="AT8" s="5">
        <v>44.168999999999997</v>
      </c>
      <c r="AU8" s="5">
        <f t="shared" si="22"/>
        <v>5.2634112130254818E-2</v>
      </c>
      <c r="AV8" s="5">
        <f t="shared" si="23"/>
        <v>0.47581138612154844</v>
      </c>
      <c r="AW8" s="5">
        <v>0.69737000000000005</v>
      </c>
      <c r="AX8" s="5">
        <v>23.095199999999998</v>
      </c>
      <c r="AY8" s="5">
        <f t="shared" si="24"/>
        <v>0.11904737517753743</v>
      </c>
      <c r="AZ8" s="5">
        <f t="shared" si="25"/>
        <v>0.60624960624960622</v>
      </c>
      <c r="BA8" s="5">
        <v>0.69737000000000005</v>
      </c>
      <c r="BB8" s="5">
        <v>8.0288000000000004</v>
      </c>
      <c r="BC8" s="5">
        <f t="shared" si="26"/>
        <v>9.8038995162507955E-2</v>
      </c>
      <c r="BD8" s="5">
        <f t="shared" si="27"/>
        <v>0.18869538649556983</v>
      </c>
    </row>
    <row r="9" spans="1:56" ht="20" customHeight="1" x14ac:dyDescent="0.15">
      <c r="A9" s="25">
        <v>1.05474</v>
      </c>
      <c r="B9" s="4">
        <v>38.960299999999997</v>
      </c>
      <c r="C9" s="5">
        <f t="shared" si="0"/>
        <v>0.10909079625917675</v>
      </c>
      <c r="D9" s="5">
        <f t="shared" si="1"/>
        <v>0.55831286488531451</v>
      </c>
      <c r="E9" s="5">
        <v>1.0547</v>
      </c>
      <c r="F9" s="5">
        <v>30.266100000000002</v>
      </c>
      <c r="G9" s="5">
        <f t="shared" si="2"/>
        <v>7.4071212866072045E-2</v>
      </c>
      <c r="H9" s="5">
        <f t="shared" si="3"/>
        <v>0.41813996990993707</v>
      </c>
      <c r="I9" s="5">
        <v>1.0003</v>
      </c>
      <c r="J9" s="5">
        <v>44.8857</v>
      </c>
      <c r="K9" s="5">
        <f t="shared" si="4"/>
        <v>8.571697886853244E-2</v>
      </c>
      <c r="L9" s="5">
        <f t="shared" si="5"/>
        <v>0.78825806202353588</v>
      </c>
      <c r="M9" s="5">
        <v>1.00027</v>
      </c>
      <c r="N9" s="5">
        <v>45.139200000000002</v>
      </c>
      <c r="O9" s="5">
        <f t="shared" si="6"/>
        <v>0.1200003359102448</v>
      </c>
      <c r="P9" s="5">
        <f t="shared" si="7"/>
        <v>0.54020105313547151</v>
      </c>
      <c r="Q9" s="5">
        <v>1.0275000000000001</v>
      </c>
      <c r="R9" s="5">
        <v>29.4</v>
      </c>
      <c r="S9" s="5">
        <f t="shared" si="8"/>
        <v>6.6666234120135476E-2</v>
      </c>
      <c r="T9" s="5">
        <f t="shared" si="9"/>
        <v>0.57149077450606867</v>
      </c>
      <c r="U9" s="5">
        <v>1.0275000000000001</v>
      </c>
      <c r="V9" s="5">
        <v>26.75</v>
      </c>
      <c r="W9" s="5">
        <f t="shared" si="10"/>
        <v>0.12499954379728542</v>
      </c>
      <c r="X9" s="5">
        <f t="shared" si="11"/>
        <v>0.46975646420016715</v>
      </c>
      <c r="Y9" s="5">
        <v>1.0275000000000001</v>
      </c>
      <c r="Z9" s="5">
        <v>48.4</v>
      </c>
      <c r="AA9" s="5">
        <f t="shared" si="12"/>
        <v>6.6666234120135476E-2</v>
      </c>
      <c r="AB9" s="5">
        <f t="shared" si="13"/>
        <v>0.7594146231248029</v>
      </c>
      <c r="AC9" s="5">
        <v>1.0275000000000001</v>
      </c>
      <c r="AD9" s="5">
        <v>54.129600000000003</v>
      </c>
      <c r="AE9" s="5">
        <f t="shared" si="14"/>
        <v>7.9999688565689286E-2</v>
      </c>
      <c r="AF9" s="5">
        <f t="shared" si="15"/>
        <v>0.74362528591937249</v>
      </c>
      <c r="AG9" s="5">
        <v>1.0275000000000001</v>
      </c>
      <c r="AH9" s="5">
        <v>39.825600000000001</v>
      </c>
      <c r="AI9" s="5">
        <f t="shared" si="16"/>
        <v>8.9551848559326463E-2</v>
      </c>
      <c r="AJ9" s="5">
        <f t="shared" si="17"/>
        <v>0.58552076380455598</v>
      </c>
      <c r="AK9" s="5">
        <v>1.0275000000000001</v>
      </c>
      <c r="AL9" s="5">
        <v>36.602699999999999</v>
      </c>
      <c r="AM9" s="5">
        <f t="shared" si="18"/>
        <v>5.9405768863861064E-2</v>
      </c>
      <c r="AN9" s="5">
        <f t="shared" si="19"/>
        <v>0.68848656985930323</v>
      </c>
      <c r="AO9" s="5">
        <v>0.91856000000000004</v>
      </c>
      <c r="AP9" s="5">
        <v>41.456899999999997</v>
      </c>
      <c r="AQ9" s="5">
        <f t="shared" si="20"/>
        <v>9.8361112152184751E-2</v>
      </c>
      <c r="AR9" s="5">
        <f t="shared" si="21"/>
        <v>0.42174799435999583</v>
      </c>
      <c r="AS9" s="5">
        <v>0.91859999999999997</v>
      </c>
      <c r="AT9" s="5">
        <v>38.273099999999999</v>
      </c>
      <c r="AU9" s="5">
        <f t="shared" si="22"/>
        <v>6.3160934556305781E-2</v>
      </c>
      <c r="AV9" s="5">
        <f t="shared" si="23"/>
        <v>0.41229769209555656</v>
      </c>
      <c r="AW9" s="5">
        <v>0.83684999999999998</v>
      </c>
      <c r="AX9" s="5">
        <v>21.142900000000001</v>
      </c>
      <c r="AY9" s="5">
        <f t="shared" si="24"/>
        <v>0.14285787446738774</v>
      </c>
      <c r="AZ9" s="5">
        <f t="shared" si="25"/>
        <v>0.55500168000168004</v>
      </c>
      <c r="BA9" s="5">
        <v>0.83684999999999998</v>
      </c>
      <c r="BB9" s="5">
        <v>9.8407999999999998</v>
      </c>
      <c r="BC9" s="5">
        <f t="shared" si="26"/>
        <v>0.1176476376984166</v>
      </c>
      <c r="BD9" s="5">
        <f t="shared" si="27"/>
        <v>0.23128158123575171</v>
      </c>
    </row>
    <row r="10" spans="1:56" ht="20" customHeight="1" x14ac:dyDescent="0.15">
      <c r="A10" s="25">
        <v>1.2305299999999999</v>
      </c>
      <c r="B10" s="4">
        <v>34.576900000000002</v>
      </c>
      <c r="C10" s="5">
        <f t="shared" si="0"/>
        <v>0.1272725956357062</v>
      </c>
      <c r="D10" s="5">
        <f t="shared" si="1"/>
        <v>0.49549741911261036</v>
      </c>
      <c r="E10" s="5">
        <v>1.2304999999999999</v>
      </c>
      <c r="F10" s="5">
        <v>33.283999999999999</v>
      </c>
      <c r="G10" s="5">
        <f t="shared" si="2"/>
        <v>8.6417585504600034E-2</v>
      </c>
      <c r="H10" s="5">
        <f t="shared" si="3"/>
        <v>0.45983363428001439</v>
      </c>
      <c r="I10" s="5">
        <v>1.167</v>
      </c>
      <c r="J10" s="5">
        <v>40.799999999999997</v>
      </c>
      <c r="K10" s="5">
        <f t="shared" si="4"/>
        <v>0.10000171382542974</v>
      </c>
      <c r="L10" s="5">
        <f t="shared" si="5"/>
        <v>0.7165072379524049</v>
      </c>
      <c r="M10" s="5">
        <v>1.1669799999999999</v>
      </c>
      <c r="N10" s="5">
        <v>52.112000000000002</v>
      </c>
      <c r="O10" s="5">
        <f t="shared" si="6"/>
        <v>0.1400001919487113</v>
      </c>
      <c r="P10" s="5">
        <f t="shared" si="7"/>
        <v>0.62364767831498324</v>
      </c>
      <c r="Q10" s="5">
        <v>1.1988000000000001</v>
      </c>
      <c r="R10" s="5">
        <v>38.222200000000001</v>
      </c>
      <c r="S10" s="5">
        <f t="shared" si="8"/>
        <v>7.7780517239142005E-2</v>
      </c>
      <c r="T10" s="5">
        <f t="shared" si="9"/>
        <v>0.7429807714736687</v>
      </c>
      <c r="U10" s="5">
        <v>1.19875</v>
      </c>
      <c r="V10" s="5">
        <v>23.666699999999999</v>
      </c>
      <c r="W10" s="5">
        <f t="shared" si="10"/>
        <v>0.145832801096833</v>
      </c>
      <c r="X10" s="5">
        <f t="shared" si="11"/>
        <v>0.41561066584247086</v>
      </c>
      <c r="Y10" s="5">
        <v>1.1988000000000001</v>
      </c>
      <c r="Z10" s="5">
        <v>39.466700000000003</v>
      </c>
      <c r="AA10" s="5">
        <f t="shared" si="12"/>
        <v>7.7780517239142005E-2</v>
      </c>
      <c r="AB10" s="5">
        <f t="shared" si="13"/>
        <v>0.61924770881156321</v>
      </c>
      <c r="AC10" s="5">
        <v>1.1988000000000001</v>
      </c>
      <c r="AD10" s="5">
        <v>50.9893</v>
      </c>
      <c r="AE10" s="5">
        <f t="shared" si="14"/>
        <v>9.3336862922188152E-2</v>
      </c>
      <c r="AF10" s="5">
        <f t="shared" si="15"/>
        <v>0.70048425983803053</v>
      </c>
      <c r="AG10" s="5">
        <v>1.1988000000000001</v>
      </c>
      <c r="AH10" s="5">
        <v>35.954300000000003</v>
      </c>
      <c r="AI10" s="5">
        <f t="shared" si="16"/>
        <v>0.10448151440673535</v>
      </c>
      <c r="AJ10" s="5">
        <f t="shared" si="17"/>
        <v>0.52860444533310602</v>
      </c>
      <c r="AK10" s="5">
        <v>1.1988000000000001</v>
      </c>
      <c r="AL10" s="5">
        <v>40.685600000000001</v>
      </c>
      <c r="AM10" s="5">
        <f t="shared" si="18"/>
        <v>6.9309621132843446E-2</v>
      </c>
      <c r="AN10" s="5">
        <f t="shared" si="19"/>
        <v>0.76528477917387705</v>
      </c>
      <c r="AO10" s="5">
        <v>1.07165</v>
      </c>
      <c r="AP10" s="5">
        <v>40.895499999999998</v>
      </c>
      <c r="AQ10" s="5">
        <f t="shared" si="20"/>
        <v>0.11475427390468644</v>
      </c>
      <c r="AR10" s="5">
        <f t="shared" si="21"/>
        <v>0.41603677803572409</v>
      </c>
      <c r="AS10" s="5">
        <v>1.0716000000000001</v>
      </c>
      <c r="AT10" s="5">
        <v>36.7712</v>
      </c>
      <c r="AU10" s="5">
        <f t="shared" si="22"/>
        <v>7.3680881200236539E-2</v>
      </c>
      <c r="AV10" s="5">
        <f t="shared" si="23"/>
        <v>0.3961184459995174</v>
      </c>
      <c r="AW10" s="5">
        <v>0.97631999999999997</v>
      </c>
      <c r="AX10" s="5">
        <v>20.333300000000001</v>
      </c>
      <c r="AY10" s="5">
        <f t="shared" si="24"/>
        <v>0.16666666666666666</v>
      </c>
      <c r="AZ10" s="5">
        <f t="shared" si="25"/>
        <v>0.53374965874965885</v>
      </c>
      <c r="BA10" s="5">
        <v>0.97631999999999997</v>
      </c>
      <c r="BB10" s="5">
        <v>9.7970000000000006</v>
      </c>
      <c r="BC10" s="5">
        <f t="shared" si="26"/>
        <v>0.13725487439531348</v>
      </c>
      <c r="BD10" s="5">
        <f t="shared" si="27"/>
        <v>0.23025217983971422</v>
      </c>
    </row>
    <row r="11" spans="1:56" ht="20" customHeight="1" x14ac:dyDescent="0.15">
      <c r="A11" s="25">
        <v>1.40632</v>
      </c>
      <c r="B11" s="4">
        <v>46.677399999999999</v>
      </c>
      <c r="C11" s="5">
        <f t="shared" si="0"/>
        <v>0.14545439501223567</v>
      </c>
      <c r="D11" s="5">
        <f t="shared" si="1"/>
        <v>0.66890123842469851</v>
      </c>
      <c r="E11" s="5">
        <v>1.4063000000000001</v>
      </c>
      <c r="F11" s="5">
        <v>41.027299999999997</v>
      </c>
      <c r="G11" s="5">
        <f t="shared" si="2"/>
        <v>9.8763958143128036E-2</v>
      </c>
      <c r="H11" s="5">
        <f t="shared" si="3"/>
        <v>0.56681085397477571</v>
      </c>
      <c r="I11" s="5">
        <v>1.3337000000000001</v>
      </c>
      <c r="J11" s="5">
        <v>37.171399999999998</v>
      </c>
      <c r="K11" s="5">
        <f t="shared" si="4"/>
        <v>0.11428644878232704</v>
      </c>
      <c r="L11" s="5">
        <f t="shared" si="5"/>
        <v>0.65278375354960838</v>
      </c>
      <c r="M11" s="5">
        <v>1.33369</v>
      </c>
      <c r="N11" s="5">
        <v>52.251199999999997</v>
      </c>
      <c r="O11" s="5">
        <f t="shared" si="6"/>
        <v>0.16000004798717785</v>
      </c>
      <c r="P11" s="5">
        <f t="shared" si="7"/>
        <v>0.62531354715174725</v>
      </c>
      <c r="Q11" s="5">
        <v>1.37</v>
      </c>
      <c r="R11" s="5">
        <v>40.8889</v>
      </c>
      <c r="S11" s="5">
        <f t="shared" si="8"/>
        <v>8.8888312160180644E-2</v>
      </c>
      <c r="T11" s="5">
        <f t="shared" si="9"/>
        <v>0.79481731733677519</v>
      </c>
      <c r="U11" s="5">
        <v>1.37001</v>
      </c>
      <c r="V11" s="5">
        <v>21</v>
      </c>
      <c r="W11" s="5">
        <f t="shared" si="10"/>
        <v>0.1666672749369528</v>
      </c>
      <c r="X11" s="5">
        <f t="shared" si="11"/>
        <v>0.36878077563377609</v>
      </c>
      <c r="Y11" s="5">
        <v>1.37</v>
      </c>
      <c r="Z11" s="5">
        <v>43.133299999999998</v>
      </c>
      <c r="AA11" s="5">
        <f t="shared" si="12"/>
        <v>8.8888312160180644E-2</v>
      </c>
      <c r="AB11" s="5">
        <f t="shared" si="13"/>
        <v>0.67677807362869957</v>
      </c>
      <c r="AC11" s="5">
        <v>1.37</v>
      </c>
      <c r="AD11" s="5">
        <v>53.097099999999998</v>
      </c>
      <c r="AE11" s="5">
        <f t="shared" si="14"/>
        <v>0.10666625142091905</v>
      </c>
      <c r="AF11" s="5">
        <f t="shared" si="15"/>
        <v>0.72944093747209493</v>
      </c>
      <c r="AG11" s="5">
        <v>1.37</v>
      </c>
      <c r="AH11" s="5">
        <v>38.544400000000003</v>
      </c>
      <c r="AI11" s="5">
        <f t="shared" si="16"/>
        <v>0.11940246474576863</v>
      </c>
      <c r="AJ11" s="5">
        <f t="shared" si="17"/>
        <v>0.56668440722521007</v>
      </c>
      <c r="AK11" s="5">
        <v>1.37</v>
      </c>
      <c r="AL11" s="5">
        <v>39.731699999999996</v>
      </c>
      <c r="AM11" s="5">
        <f t="shared" si="18"/>
        <v>7.9207691818481418E-2</v>
      </c>
      <c r="AN11" s="5">
        <f t="shared" si="19"/>
        <v>0.74734218644195316</v>
      </c>
      <c r="AO11" s="5">
        <v>1.2247399999999999</v>
      </c>
      <c r="AP11" s="5">
        <v>40.119599999999998</v>
      </c>
      <c r="AQ11" s="5">
        <f t="shared" si="20"/>
        <v>0.13114743565718814</v>
      </c>
      <c r="AR11" s="5">
        <f t="shared" si="21"/>
        <v>0.40814341724840231</v>
      </c>
      <c r="AS11" s="5">
        <v>1.2246999999999999</v>
      </c>
      <c r="AT11" s="5">
        <v>37.734099999999998</v>
      </c>
      <c r="AU11" s="5">
        <f t="shared" si="22"/>
        <v>8.4207703626287489E-2</v>
      </c>
      <c r="AV11" s="5">
        <f t="shared" si="23"/>
        <v>0.40649130442276532</v>
      </c>
      <c r="AW11" s="5">
        <v>1.1157900000000001</v>
      </c>
      <c r="AX11" s="5">
        <v>25.952400000000001</v>
      </c>
      <c r="AY11" s="5">
        <f t="shared" si="24"/>
        <v>0.19047545886594561</v>
      </c>
      <c r="AZ11" s="5">
        <f t="shared" si="25"/>
        <v>0.68125118125118134</v>
      </c>
      <c r="BA11" s="5">
        <v>1.1157900000000001</v>
      </c>
      <c r="BB11" s="5">
        <v>10.472899999999999</v>
      </c>
      <c r="BC11" s="5">
        <f t="shared" si="26"/>
        <v>0.15686211109221038</v>
      </c>
      <c r="BD11" s="5">
        <f t="shared" si="27"/>
        <v>0.24613739453336153</v>
      </c>
    </row>
    <row r="12" spans="1:56" ht="20" customHeight="1" x14ac:dyDescent="0.15">
      <c r="A12" s="25">
        <v>1.5821099999999999</v>
      </c>
      <c r="B12" s="4">
        <v>39.846899999999998</v>
      </c>
      <c r="C12" s="5">
        <f t="shared" si="0"/>
        <v>0.16363619438876512</v>
      </c>
      <c r="D12" s="5">
        <f t="shared" si="1"/>
        <v>0.57101811063566343</v>
      </c>
      <c r="E12" s="5">
        <v>1.5821000000000001</v>
      </c>
      <c r="F12" s="5">
        <v>43.086399999999998</v>
      </c>
      <c r="G12" s="5">
        <f t="shared" si="2"/>
        <v>0.11111033078165601</v>
      </c>
      <c r="H12" s="5">
        <f t="shared" si="3"/>
        <v>0.59525825922492526</v>
      </c>
      <c r="I12" s="5">
        <v>1.5004</v>
      </c>
      <c r="J12" s="5">
        <v>44.828600000000002</v>
      </c>
      <c r="K12" s="5">
        <f t="shared" si="4"/>
        <v>0.12857118373922433</v>
      </c>
      <c r="L12" s="5">
        <f t="shared" si="5"/>
        <v>0.7872553031194407</v>
      </c>
      <c r="M12" s="5">
        <v>1.5004</v>
      </c>
      <c r="N12" s="5">
        <v>50.963200000000001</v>
      </c>
      <c r="O12" s="5">
        <f t="shared" si="6"/>
        <v>0.17999990402564436</v>
      </c>
      <c r="P12" s="5">
        <f t="shared" si="7"/>
        <v>0.60989947343226425</v>
      </c>
      <c r="Q12" s="5">
        <v>1.5412999999999999</v>
      </c>
      <c r="R12" s="5">
        <v>34.799999999999997</v>
      </c>
      <c r="S12" s="5">
        <f t="shared" si="8"/>
        <v>0.10000259527918716</v>
      </c>
      <c r="T12" s="5">
        <f t="shared" si="9"/>
        <v>0.67645846778269347</v>
      </c>
      <c r="U12" s="5">
        <v>1.5412600000000001</v>
      </c>
      <c r="V12" s="5">
        <v>20.1875</v>
      </c>
      <c r="W12" s="5">
        <f t="shared" si="10"/>
        <v>0.18750053223650037</v>
      </c>
      <c r="X12" s="5">
        <f t="shared" si="11"/>
        <v>0.35451247181461215</v>
      </c>
      <c r="Y12" s="5">
        <v>1.5412999999999999</v>
      </c>
      <c r="Z12" s="5">
        <v>48.4</v>
      </c>
      <c r="AA12" s="5">
        <f t="shared" si="12"/>
        <v>0.10000259527918716</v>
      </c>
      <c r="AB12" s="5">
        <f t="shared" si="13"/>
        <v>0.7594146231248029</v>
      </c>
      <c r="AC12" s="5">
        <v>1.5412999999999999</v>
      </c>
      <c r="AD12" s="5">
        <v>54.465600000000002</v>
      </c>
      <c r="AE12" s="5">
        <f t="shared" si="14"/>
        <v>0.12000342577741789</v>
      </c>
      <c r="AF12" s="5">
        <f t="shared" si="15"/>
        <v>0.74824120948187633</v>
      </c>
      <c r="AG12" s="5">
        <v>1.5412999999999999</v>
      </c>
      <c r="AH12" s="5">
        <v>42.153700000000001</v>
      </c>
      <c r="AI12" s="5">
        <f t="shared" si="16"/>
        <v>0.13433213059317747</v>
      </c>
      <c r="AJ12" s="5">
        <f t="shared" si="17"/>
        <v>0.61974877016763363</v>
      </c>
      <c r="AK12" s="5">
        <v>1.5412999999999999</v>
      </c>
      <c r="AL12" s="5">
        <v>43.905000000000001</v>
      </c>
      <c r="AM12" s="5">
        <f t="shared" si="18"/>
        <v>8.9111544087463787E-2</v>
      </c>
      <c r="AN12" s="5">
        <f t="shared" si="19"/>
        <v>0.82584079452260928</v>
      </c>
      <c r="AO12" s="5">
        <v>1.3778300000000001</v>
      </c>
      <c r="AP12" s="5">
        <v>42.587499999999999</v>
      </c>
      <c r="AQ12" s="5">
        <f t="shared" si="20"/>
        <v>0.14754059740968986</v>
      </c>
      <c r="AR12" s="5">
        <f t="shared" si="21"/>
        <v>0.43324977771628664</v>
      </c>
      <c r="AS12" s="5">
        <v>1.3777999999999999</v>
      </c>
      <c r="AT12" s="5">
        <v>42.210500000000003</v>
      </c>
      <c r="AU12" s="5">
        <f t="shared" si="22"/>
        <v>9.4734526052338452E-2</v>
      </c>
      <c r="AV12" s="5">
        <f t="shared" si="23"/>
        <v>0.45471340790789067</v>
      </c>
      <c r="AW12" s="5">
        <v>1.2552700000000001</v>
      </c>
      <c r="AX12" s="5">
        <v>17.571400000000001</v>
      </c>
      <c r="AY12" s="5">
        <f t="shared" si="24"/>
        <v>0.21428595815579593</v>
      </c>
      <c r="AZ12" s="5">
        <f t="shared" si="25"/>
        <v>0.46124971124971126</v>
      </c>
      <c r="BA12" s="5">
        <v>1.2552700000000001</v>
      </c>
      <c r="BB12" s="5">
        <v>17.190300000000001</v>
      </c>
      <c r="BC12" s="5">
        <f t="shared" si="26"/>
        <v>0.17647075362811904</v>
      </c>
      <c r="BD12" s="5">
        <f t="shared" si="27"/>
        <v>0.40401184516674893</v>
      </c>
    </row>
    <row r="13" spans="1:56" ht="20" customHeight="1" x14ac:dyDescent="0.15">
      <c r="A13" s="25">
        <v>1.7579</v>
      </c>
      <c r="B13" s="4">
        <v>39.355400000000003</v>
      </c>
      <c r="C13" s="5">
        <f t="shared" si="0"/>
        <v>0.18181799376529459</v>
      </c>
      <c r="D13" s="5">
        <f t="shared" si="1"/>
        <v>0.56397476720424411</v>
      </c>
      <c r="E13" s="5">
        <v>1.7579</v>
      </c>
      <c r="F13" s="5">
        <v>37.956099999999999</v>
      </c>
      <c r="G13" s="5">
        <f t="shared" si="2"/>
        <v>0.123456703420184</v>
      </c>
      <c r="H13" s="5">
        <f t="shared" si="3"/>
        <v>0.52438082580506118</v>
      </c>
      <c r="I13" s="5">
        <v>1.6671</v>
      </c>
      <c r="J13" s="5">
        <v>37.571399999999997</v>
      </c>
      <c r="K13" s="5">
        <f t="shared" si="4"/>
        <v>0.1428559186961216</v>
      </c>
      <c r="L13" s="5">
        <f t="shared" si="5"/>
        <v>0.65980833431384767</v>
      </c>
      <c r="M13" s="5">
        <v>1.6671100000000001</v>
      </c>
      <c r="N13" s="5">
        <v>45.48</v>
      </c>
      <c r="O13" s="5">
        <f t="shared" si="6"/>
        <v>0.19999976006411091</v>
      </c>
      <c r="P13" s="5">
        <f t="shared" si="7"/>
        <v>0.54427955959789365</v>
      </c>
      <c r="Q13" s="5">
        <v>1.7124999999999999</v>
      </c>
      <c r="R13" s="5">
        <v>35.333300000000001</v>
      </c>
      <c r="S13" s="5">
        <f t="shared" si="8"/>
        <v>0.11111039020022578</v>
      </c>
      <c r="T13" s="5">
        <f t="shared" si="9"/>
        <v>0.68682499941684616</v>
      </c>
      <c r="U13" s="5">
        <v>1.71251</v>
      </c>
      <c r="V13" s="5">
        <v>16.944400000000002</v>
      </c>
      <c r="W13" s="5">
        <f t="shared" si="10"/>
        <v>0.20833378953604792</v>
      </c>
      <c r="X13" s="5">
        <f t="shared" si="11"/>
        <v>0.29756042736423599</v>
      </c>
      <c r="Y13" s="5">
        <v>1.7124999999999999</v>
      </c>
      <c r="Z13" s="5">
        <v>46.666699999999999</v>
      </c>
      <c r="AA13" s="5">
        <f t="shared" si="12"/>
        <v>0.11111039020022578</v>
      </c>
      <c r="AB13" s="5">
        <f t="shared" si="13"/>
        <v>0.73221847919376526</v>
      </c>
      <c r="AC13" s="5">
        <v>1.7124999999999999</v>
      </c>
      <c r="AD13" s="5">
        <v>55.973300000000002</v>
      </c>
      <c r="AE13" s="5">
        <f t="shared" si="14"/>
        <v>0.13333281427614879</v>
      </c>
      <c r="AF13" s="5">
        <f t="shared" si="15"/>
        <v>0.76895379268183783</v>
      </c>
      <c r="AG13" s="5">
        <v>1.7124999999999999</v>
      </c>
      <c r="AH13" s="5">
        <v>46.733800000000002</v>
      </c>
      <c r="AI13" s="5">
        <f t="shared" si="16"/>
        <v>0.14925308093221076</v>
      </c>
      <c r="AJ13" s="5">
        <f t="shared" si="17"/>
        <v>0.68708595153593055</v>
      </c>
      <c r="AK13" s="5">
        <v>1.7124999999999999</v>
      </c>
      <c r="AL13" s="5">
        <v>34.224899999999998</v>
      </c>
      <c r="AM13" s="5">
        <f t="shared" si="18"/>
        <v>9.9009614773101759E-2</v>
      </c>
      <c r="AN13" s="5">
        <f t="shared" si="19"/>
        <v>0.6437608155894966</v>
      </c>
      <c r="AO13" s="5">
        <v>1.5309299999999999</v>
      </c>
      <c r="AP13" s="5">
        <v>40.540199999999999</v>
      </c>
      <c r="AQ13" s="5">
        <f t="shared" si="20"/>
        <v>0.1639348299807788</v>
      </c>
      <c r="AR13" s="5">
        <f t="shared" si="21"/>
        <v>0.41242225156615919</v>
      </c>
      <c r="AS13" s="5">
        <v>1.5308999999999999</v>
      </c>
      <c r="AT13" s="5">
        <v>38.4709</v>
      </c>
      <c r="AU13" s="5">
        <f t="shared" si="22"/>
        <v>0.10526134847838942</v>
      </c>
      <c r="AV13" s="5">
        <f t="shared" si="23"/>
        <v>0.41442849632872558</v>
      </c>
      <c r="AW13" s="5">
        <v>1.3947400000000001</v>
      </c>
      <c r="AX13" s="5">
        <v>19.523800000000001</v>
      </c>
      <c r="AY13" s="5">
        <f t="shared" si="24"/>
        <v>0.23809475035507485</v>
      </c>
      <c r="AZ13" s="5">
        <f t="shared" si="25"/>
        <v>0.51250026250026259</v>
      </c>
      <c r="BA13" s="5">
        <v>1.3947400000000001</v>
      </c>
      <c r="BB13" s="5">
        <v>21.9389</v>
      </c>
      <c r="BC13" s="5">
        <f t="shared" si="26"/>
        <v>0.19607799032501591</v>
      </c>
      <c r="BD13" s="5">
        <f t="shared" si="27"/>
        <v>0.51561493807140002</v>
      </c>
    </row>
    <row r="14" spans="1:56" ht="20" customHeight="1" x14ac:dyDescent="0.15">
      <c r="A14" s="25">
        <v>1.9336899999999999</v>
      </c>
      <c r="B14" s="4">
        <v>34.96</v>
      </c>
      <c r="C14" s="5">
        <f t="shared" si="0"/>
        <v>0.19999979314182403</v>
      </c>
      <c r="D14" s="5">
        <f t="shared" si="1"/>
        <v>0.50098735780757842</v>
      </c>
      <c r="E14" s="5">
        <v>1.9337</v>
      </c>
      <c r="F14" s="5">
        <v>40.341099999999997</v>
      </c>
      <c r="G14" s="5">
        <f t="shared" si="2"/>
        <v>0.13580307605871197</v>
      </c>
      <c r="H14" s="5">
        <f t="shared" si="3"/>
        <v>0.55733068813404307</v>
      </c>
      <c r="I14" s="5">
        <v>1.8338000000000001</v>
      </c>
      <c r="J14" s="5">
        <v>40.457099999999997</v>
      </c>
      <c r="K14" s="5">
        <f t="shared" si="4"/>
        <v>0.15714065365301891</v>
      </c>
      <c r="L14" s="5">
        <f t="shared" si="5"/>
        <v>0.71048541609226079</v>
      </c>
      <c r="M14" s="5">
        <v>1.83382</v>
      </c>
      <c r="N14" s="5">
        <v>50.227200000000003</v>
      </c>
      <c r="O14" s="5">
        <f t="shared" si="6"/>
        <v>0.2199996161025774</v>
      </c>
      <c r="P14" s="5">
        <f t="shared" si="7"/>
        <v>0.60109143130684539</v>
      </c>
      <c r="Q14" s="5">
        <v>1.8837999999999999</v>
      </c>
      <c r="R14" s="5">
        <v>36.711100000000002</v>
      </c>
      <c r="S14" s="5">
        <f t="shared" si="8"/>
        <v>0.12222467331923231</v>
      </c>
      <c r="T14" s="5">
        <f t="shared" si="9"/>
        <v>0.71360731197175986</v>
      </c>
      <c r="U14" s="5">
        <v>1.8837600000000001</v>
      </c>
      <c r="V14" s="5">
        <v>19.5625</v>
      </c>
      <c r="W14" s="5">
        <f t="shared" si="10"/>
        <v>0.22916704683559552</v>
      </c>
      <c r="X14" s="5">
        <f t="shared" si="11"/>
        <v>0.34353685349217833</v>
      </c>
      <c r="Y14" s="5">
        <v>1.8837999999999999</v>
      </c>
      <c r="Z14" s="5">
        <v>42</v>
      </c>
      <c r="AA14" s="5">
        <f t="shared" si="12"/>
        <v>0.12222467331923231</v>
      </c>
      <c r="AB14" s="5">
        <f t="shared" si="13"/>
        <v>0.65899616056284549</v>
      </c>
      <c r="AC14" s="5">
        <v>1.8837999999999999</v>
      </c>
      <c r="AD14" s="5">
        <v>54.111499999999999</v>
      </c>
      <c r="AE14" s="5">
        <f t="shared" si="14"/>
        <v>0.14666998863264766</v>
      </c>
      <c r="AF14" s="5">
        <f t="shared" si="15"/>
        <v>0.74337663051317804</v>
      </c>
      <c r="AG14" s="5">
        <v>1.8837999999999999</v>
      </c>
      <c r="AH14" s="5">
        <v>41.219900000000003</v>
      </c>
      <c r="AI14" s="5">
        <f t="shared" si="16"/>
        <v>0.16418274677961964</v>
      </c>
      <c r="AJ14" s="5">
        <f t="shared" si="17"/>
        <v>0.60601993019433276</v>
      </c>
      <c r="AK14" s="5">
        <v>1.8837999999999999</v>
      </c>
      <c r="AL14" s="5">
        <v>31.7561</v>
      </c>
      <c r="AM14" s="5">
        <f t="shared" si="18"/>
        <v>0.10891346704208416</v>
      </c>
      <c r="AN14" s="5">
        <f t="shared" si="19"/>
        <v>0.59732337672108948</v>
      </c>
      <c r="AO14" s="5">
        <v>1.6840200000000001</v>
      </c>
      <c r="AP14" s="5">
        <v>41.717500000000001</v>
      </c>
      <c r="AQ14" s="5">
        <f t="shared" si="20"/>
        <v>0.18032799173328051</v>
      </c>
      <c r="AR14" s="5">
        <f t="shared" si="21"/>
        <v>0.4243991218521676</v>
      </c>
      <c r="AS14" s="5">
        <v>1.6839999999999999</v>
      </c>
      <c r="AT14" s="5">
        <v>30.167300000000001</v>
      </c>
      <c r="AU14" s="5">
        <f t="shared" si="22"/>
        <v>0.11578817090444038</v>
      </c>
      <c r="AV14" s="5">
        <f t="shared" si="23"/>
        <v>0.32497780861112069</v>
      </c>
      <c r="AW14" s="5">
        <v>1.5342199999999999</v>
      </c>
      <c r="AX14" s="5">
        <v>18.095199999999998</v>
      </c>
      <c r="AY14" s="5">
        <f t="shared" si="24"/>
        <v>0.26190524964492512</v>
      </c>
      <c r="AZ14" s="5">
        <f t="shared" si="25"/>
        <v>0.47499947499947498</v>
      </c>
      <c r="BA14" s="5">
        <v>1.5342199999999999</v>
      </c>
      <c r="BB14" s="5">
        <v>20.600899999999999</v>
      </c>
      <c r="BC14" s="5">
        <f t="shared" si="26"/>
        <v>0.21568663286092454</v>
      </c>
      <c r="BD14" s="5">
        <f t="shared" si="27"/>
        <v>0.48416884063080212</v>
      </c>
    </row>
    <row r="15" spans="1:56" ht="20" customHeight="1" x14ac:dyDescent="0.15">
      <c r="A15" s="25">
        <v>2.10948</v>
      </c>
      <c r="B15" s="4">
        <v>30.993099999999998</v>
      </c>
      <c r="C15" s="5">
        <f t="shared" si="0"/>
        <v>0.21818159251835351</v>
      </c>
      <c r="D15" s="5">
        <f t="shared" si="1"/>
        <v>0.44414048281653484</v>
      </c>
      <c r="E15" s="5">
        <v>2.1095000000000002</v>
      </c>
      <c r="F15" s="5">
        <v>36.146799999999999</v>
      </c>
      <c r="G15" s="5">
        <f t="shared" si="2"/>
        <v>0.14814944869723998</v>
      </c>
      <c r="H15" s="5">
        <f t="shared" si="3"/>
        <v>0.49938452143951523</v>
      </c>
      <c r="I15" s="5">
        <v>2.0005000000000002</v>
      </c>
      <c r="J15" s="5">
        <v>42.4</v>
      </c>
      <c r="K15" s="5">
        <f t="shared" si="4"/>
        <v>0.17142538860991621</v>
      </c>
      <c r="L15" s="5">
        <f t="shared" si="5"/>
        <v>0.74460556100936193</v>
      </c>
      <c r="M15" s="5">
        <v>2.0005299999999999</v>
      </c>
      <c r="N15" s="5">
        <v>56.5824</v>
      </c>
      <c r="O15" s="5">
        <f t="shared" si="6"/>
        <v>0.23999947214104392</v>
      </c>
      <c r="P15" s="5">
        <f t="shared" si="7"/>
        <v>0.67714696026807086</v>
      </c>
      <c r="Q15" s="5">
        <v>2.0550000000000002</v>
      </c>
      <c r="R15" s="5">
        <v>37.066699999999997</v>
      </c>
      <c r="S15" s="5">
        <f t="shared" si="8"/>
        <v>0.13333246824027095</v>
      </c>
      <c r="T15" s="5">
        <f t="shared" si="9"/>
        <v>0.72051962895864263</v>
      </c>
      <c r="U15" s="5">
        <v>2.0550099999999998</v>
      </c>
      <c r="V15" s="5">
        <v>21</v>
      </c>
      <c r="W15" s="5">
        <f t="shared" si="10"/>
        <v>0.25000030413514307</v>
      </c>
      <c r="X15" s="5">
        <f t="shared" si="11"/>
        <v>0.36878077563377609</v>
      </c>
      <c r="Y15" s="5">
        <v>2.0550000000000002</v>
      </c>
      <c r="Z15" s="5">
        <v>48.8</v>
      </c>
      <c r="AA15" s="5">
        <f t="shared" si="12"/>
        <v>0.13333246824027095</v>
      </c>
      <c r="AB15" s="5">
        <f t="shared" si="13"/>
        <v>0.76569077703492516</v>
      </c>
      <c r="AC15" s="5">
        <v>2.0550000000000002</v>
      </c>
      <c r="AD15" s="5">
        <v>51.776000000000003</v>
      </c>
      <c r="AE15" s="5">
        <f t="shared" si="14"/>
        <v>0.15999937713137857</v>
      </c>
      <c r="AF15" s="5">
        <f t="shared" si="15"/>
        <v>0.71129184039345261</v>
      </c>
      <c r="AG15" s="5">
        <v>2.0550000000000002</v>
      </c>
      <c r="AH15" s="5">
        <v>38.436799999999998</v>
      </c>
      <c r="AI15" s="5">
        <f t="shared" si="16"/>
        <v>0.17910369711865293</v>
      </c>
      <c r="AJ15" s="5">
        <f t="shared" si="17"/>
        <v>0.56510245907664802</v>
      </c>
      <c r="AK15" s="5">
        <v>2.0550000000000002</v>
      </c>
      <c r="AL15" s="5">
        <v>30.279599999999999</v>
      </c>
      <c r="AM15" s="5">
        <f t="shared" si="18"/>
        <v>0.11881153772772213</v>
      </c>
      <c r="AN15" s="5">
        <f t="shared" si="19"/>
        <v>0.56955082386577383</v>
      </c>
      <c r="AO15" s="5">
        <v>1.83711</v>
      </c>
      <c r="AP15" s="5">
        <v>44.876100000000001</v>
      </c>
      <c r="AQ15" s="5">
        <f t="shared" si="20"/>
        <v>0.19672115348578223</v>
      </c>
      <c r="AR15" s="5">
        <f t="shared" si="21"/>
        <v>0.45653208922274968</v>
      </c>
      <c r="AS15" s="5">
        <v>1.8371</v>
      </c>
      <c r="AT15" s="5">
        <v>24.8781</v>
      </c>
      <c r="AU15" s="5">
        <f t="shared" si="22"/>
        <v>0.12631499333049134</v>
      </c>
      <c r="AV15" s="5">
        <f t="shared" si="23"/>
        <v>0.26799980178565275</v>
      </c>
      <c r="AW15" s="5">
        <v>1.6736899999999999</v>
      </c>
      <c r="AX15" s="5">
        <v>18.428599999999999</v>
      </c>
      <c r="AY15" s="5">
        <f t="shared" si="24"/>
        <v>0.28571404184420407</v>
      </c>
      <c r="AZ15" s="5">
        <f t="shared" si="25"/>
        <v>0.48375123375123374</v>
      </c>
      <c r="BA15" s="5">
        <v>1.6736899999999999</v>
      </c>
      <c r="BB15" s="5">
        <v>16.079599999999999</v>
      </c>
      <c r="BC15" s="5">
        <f t="shared" si="26"/>
        <v>0.23529386955782142</v>
      </c>
      <c r="BD15" s="5">
        <f t="shared" si="27"/>
        <v>0.37790782392065619</v>
      </c>
    </row>
    <row r="16" spans="1:56" ht="20" customHeight="1" x14ac:dyDescent="0.15">
      <c r="A16" s="25">
        <v>2.2852700000000001</v>
      </c>
      <c r="B16" s="4">
        <v>25.844000000000001</v>
      </c>
      <c r="C16" s="5">
        <f t="shared" si="0"/>
        <v>0.23636339189488298</v>
      </c>
      <c r="D16" s="5">
        <f t="shared" si="1"/>
        <v>0.37035232480489294</v>
      </c>
      <c r="E16" s="5">
        <v>2.2852999999999999</v>
      </c>
      <c r="F16" s="5">
        <v>34.503700000000002</v>
      </c>
      <c r="G16" s="5">
        <f t="shared" si="2"/>
        <v>0.16049582133576795</v>
      </c>
      <c r="H16" s="5">
        <f t="shared" si="3"/>
        <v>0.47668434584507074</v>
      </c>
      <c r="I16" s="5">
        <v>2.1671999999999998</v>
      </c>
      <c r="J16" s="5">
        <v>36.628599999999999</v>
      </c>
      <c r="K16" s="5">
        <f t="shared" si="4"/>
        <v>0.18571012356681346</v>
      </c>
      <c r="L16" s="5">
        <f t="shared" si="5"/>
        <v>0.64325139745253579</v>
      </c>
      <c r="M16" s="5">
        <v>2.1672400000000001</v>
      </c>
      <c r="N16" s="5">
        <v>53.113599999999998</v>
      </c>
      <c r="O16" s="5">
        <f t="shared" si="6"/>
        <v>0.25999932817951049</v>
      </c>
      <c r="P16" s="5">
        <f t="shared" si="7"/>
        <v>0.63563427477261847</v>
      </c>
      <c r="Q16" s="5">
        <v>2.2263000000000002</v>
      </c>
      <c r="R16" s="5">
        <v>28.5778</v>
      </c>
      <c r="S16" s="5">
        <f t="shared" si="8"/>
        <v>0.14444675135927748</v>
      </c>
      <c r="T16" s="5">
        <f t="shared" si="9"/>
        <v>0.55550847128161662</v>
      </c>
      <c r="U16" s="5">
        <v>2.2262599999999999</v>
      </c>
      <c r="V16" s="5">
        <v>18.805599999999998</v>
      </c>
      <c r="W16" s="5">
        <f t="shared" si="10"/>
        <v>0.27083356143469062</v>
      </c>
      <c r="X16" s="5">
        <f t="shared" si="11"/>
        <v>0.33024494067897803</v>
      </c>
      <c r="Y16" s="5">
        <v>2.2263000000000002</v>
      </c>
      <c r="Z16" s="5">
        <v>40.6</v>
      </c>
      <c r="AA16" s="5">
        <f t="shared" si="12"/>
        <v>0.14444675135927748</v>
      </c>
      <c r="AB16" s="5">
        <f t="shared" si="13"/>
        <v>0.6370296218774173</v>
      </c>
      <c r="AC16" s="5">
        <v>2.2263000000000002</v>
      </c>
      <c r="AD16" s="5">
        <v>53.604300000000002</v>
      </c>
      <c r="AE16" s="5">
        <f t="shared" si="14"/>
        <v>0.17333655148787744</v>
      </c>
      <c r="AF16" s="5">
        <f t="shared" si="15"/>
        <v>0.73640878399263654</v>
      </c>
      <c r="AG16" s="5">
        <v>2.2263000000000002</v>
      </c>
      <c r="AH16" s="5">
        <v>34.451500000000003</v>
      </c>
      <c r="AI16" s="5">
        <f t="shared" si="16"/>
        <v>0.1940333629660618</v>
      </c>
      <c r="AJ16" s="5">
        <f t="shared" si="17"/>
        <v>0.50651009888646148</v>
      </c>
      <c r="AK16" s="5">
        <v>2.2263000000000002</v>
      </c>
      <c r="AL16" s="5">
        <v>37.038800000000002</v>
      </c>
      <c r="AM16" s="5">
        <f t="shared" si="18"/>
        <v>0.12871538999670451</v>
      </c>
      <c r="AN16" s="5">
        <f t="shared" si="19"/>
        <v>0.69668948912798134</v>
      </c>
      <c r="AO16" s="5">
        <v>1.99021</v>
      </c>
      <c r="AP16" s="5">
        <v>43.533499999999997</v>
      </c>
      <c r="AQ16" s="5">
        <f t="shared" si="20"/>
        <v>0.21311538605687119</v>
      </c>
      <c r="AR16" s="5">
        <f t="shared" si="21"/>
        <v>0.44287359432255857</v>
      </c>
      <c r="AS16" s="5">
        <v>1.9902</v>
      </c>
      <c r="AT16" s="5">
        <v>28.3584</v>
      </c>
      <c r="AU16" s="5">
        <f t="shared" si="22"/>
        <v>0.13684181575654231</v>
      </c>
      <c r="AV16" s="5">
        <f t="shared" si="23"/>
        <v>0.30549139922093144</v>
      </c>
      <c r="AW16" s="5">
        <v>1.8131699999999999</v>
      </c>
      <c r="AX16" s="5">
        <v>21</v>
      </c>
      <c r="AY16" s="5">
        <f t="shared" si="24"/>
        <v>0.30952454113405442</v>
      </c>
      <c r="AZ16" s="5">
        <f t="shared" si="25"/>
        <v>0.55125055125055122</v>
      </c>
      <c r="BA16" s="5">
        <v>1.8131699999999999</v>
      </c>
      <c r="BB16" s="5">
        <v>13.167199999999999</v>
      </c>
      <c r="BC16" s="5">
        <f t="shared" si="26"/>
        <v>0.2549025120937301</v>
      </c>
      <c r="BD16" s="5">
        <f t="shared" si="27"/>
        <v>0.30945968177865518</v>
      </c>
    </row>
    <row r="17" spans="1:56" ht="20" customHeight="1" x14ac:dyDescent="0.15">
      <c r="A17" s="25">
        <v>2.4610599999999998</v>
      </c>
      <c r="B17" s="4">
        <v>34.384799999999998</v>
      </c>
      <c r="C17" s="5">
        <f t="shared" si="0"/>
        <v>0.2545451912714124</v>
      </c>
      <c r="D17" s="5">
        <f t="shared" si="1"/>
        <v>0.49274456809902806</v>
      </c>
      <c r="E17" s="5">
        <v>2.4611000000000001</v>
      </c>
      <c r="F17" s="5">
        <v>37.779899999999998</v>
      </c>
      <c r="G17" s="5">
        <f t="shared" si="2"/>
        <v>0.17284219397429595</v>
      </c>
      <c r="H17" s="5">
        <f t="shared" si="3"/>
        <v>0.52194654247492833</v>
      </c>
      <c r="I17" s="5">
        <v>2.3340000000000001</v>
      </c>
      <c r="J17" s="5">
        <v>38.799999999999997</v>
      </c>
      <c r="K17" s="5">
        <f t="shared" si="4"/>
        <v>0.20000342765085949</v>
      </c>
      <c r="L17" s="5">
        <f t="shared" si="5"/>
        <v>0.68138433413120858</v>
      </c>
      <c r="M17" s="5">
        <v>2.3339599999999998</v>
      </c>
      <c r="N17" s="5">
        <v>49.572800000000001</v>
      </c>
      <c r="O17" s="5">
        <f t="shared" si="6"/>
        <v>0.2800003838974226</v>
      </c>
      <c r="P17" s="5">
        <f t="shared" si="7"/>
        <v>0.59325993298228819</v>
      </c>
      <c r="Q17" s="5">
        <v>2.3975</v>
      </c>
      <c r="R17" s="5">
        <v>35.311100000000003</v>
      </c>
      <c r="S17" s="5">
        <f t="shared" si="8"/>
        <v>0.15555454628031612</v>
      </c>
      <c r="T17" s="5">
        <f t="shared" si="9"/>
        <v>0.68639346556670899</v>
      </c>
      <c r="U17" s="5">
        <v>2.39751</v>
      </c>
      <c r="V17" s="5">
        <v>25.3611</v>
      </c>
      <c r="W17" s="5">
        <f t="shared" si="10"/>
        <v>0.29166681873423822</v>
      </c>
      <c r="X17" s="5">
        <f t="shared" si="11"/>
        <v>0.44536600613932187</v>
      </c>
      <c r="Y17" s="5">
        <v>2.3975</v>
      </c>
      <c r="Z17" s="5">
        <v>37.666699999999999</v>
      </c>
      <c r="AA17" s="5">
        <f t="shared" si="12"/>
        <v>0.15555454628031612</v>
      </c>
      <c r="AB17" s="5">
        <f t="shared" si="13"/>
        <v>0.59100501621601265</v>
      </c>
      <c r="AC17" s="5">
        <v>2.3975</v>
      </c>
      <c r="AD17" s="5">
        <v>53.718400000000003</v>
      </c>
      <c r="AE17" s="5">
        <f t="shared" si="14"/>
        <v>0.18666593998660833</v>
      </c>
      <c r="AF17" s="5">
        <f t="shared" si="15"/>
        <v>0.73797627470240346</v>
      </c>
      <c r="AG17" s="5">
        <v>2.3975</v>
      </c>
      <c r="AH17" s="5">
        <v>35.930700000000002</v>
      </c>
      <c r="AI17" s="5">
        <f t="shared" si="16"/>
        <v>0.20895431330509506</v>
      </c>
      <c r="AJ17" s="5">
        <f t="shared" si="17"/>
        <v>0.52825747529308686</v>
      </c>
      <c r="AK17" s="5">
        <v>2.3975</v>
      </c>
      <c r="AL17" s="5">
        <v>34.641800000000003</v>
      </c>
      <c r="AM17" s="5">
        <f t="shared" si="18"/>
        <v>0.13861346068234248</v>
      </c>
      <c r="AN17" s="5">
        <f t="shared" si="19"/>
        <v>0.65160258821759087</v>
      </c>
      <c r="AO17" s="5">
        <v>2.1433</v>
      </c>
      <c r="AP17" s="5">
        <v>50.741700000000002</v>
      </c>
      <c r="AQ17" s="5">
        <f t="shared" si="20"/>
        <v>0.22950854780937288</v>
      </c>
      <c r="AR17" s="5">
        <f t="shared" si="21"/>
        <v>0.51620382144869981</v>
      </c>
      <c r="AS17" s="5">
        <v>2.1433</v>
      </c>
      <c r="AT17" s="5">
        <v>36.545699999999997</v>
      </c>
      <c r="AU17" s="5">
        <f t="shared" si="22"/>
        <v>0.14736863818259327</v>
      </c>
      <c r="AV17" s="5">
        <f t="shared" si="23"/>
        <v>0.39368924299355368</v>
      </c>
      <c r="AW17" s="5">
        <v>1.9526399999999999</v>
      </c>
      <c r="AX17" s="5">
        <v>20.333300000000001</v>
      </c>
      <c r="AY17" s="5">
        <f t="shared" si="24"/>
        <v>0.33333333333333331</v>
      </c>
      <c r="AZ17" s="5">
        <f t="shared" si="25"/>
        <v>0.53374965874965885</v>
      </c>
      <c r="BA17" s="5">
        <v>1.9526399999999999</v>
      </c>
      <c r="BB17" s="5">
        <v>17.703600000000002</v>
      </c>
      <c r="BC17" s="5">
        <f t="shared" si="26"/>
        <v>0.27450974879062695</v>
      </c>
      <c r="BD17" s="5">
        <f t="shared" si="27"/>
        <v>0.41607558344496937</v>
      </c>
    </row>
    <row r="18" spans="1:56" ht="20" customHeight="1" x14ac:dyDescent="0.15">
      <c r="A18" s="25">
        <v>2.6368499999999999</v>
      </c>
      <c r="B18" s="4">
        <v>35.983499999999999</v>
      </c>
      <c r="C18" s="5">
        <f t="shared" si="0"/>
        <v>0.27272699064794187</v>
      </c>
      <c r="D18" s="5">
        <f t="shared" si="1"/>
        <v>0.51565442190128707</v>
      </c>
      <c r="E18" s="5">
        <v>2.6368999999999998</v>
      </c>
      <c r="F18" s="5">
        <v>36.148099999999999</v>
      </c>
      <c r="G18" s="5">
        <f t="shared" si="2"/>
        <v>0.1851885666128239</v>
      </c>
      <c r="H18" s="5">
        <f t="shared" si="3"/>
        <v>0.4994024815321893</v>
      </c>
      <c r="I18" s="5">
        <v>2.5007000000000001</v>
      </c>
      <c r="J18" s="5">
        <v>36</v>
      </c>
      <c r="K18" s="5">
        <f t="shared" si="4"/>
        <v>0.21428816260775677</v>
      </c>
      <c r="L18" s="5">
        <f t="shared" si="5"/>
        <v>0.6322122687815338</v>
      </c>
      <c r="M18" s="5">
        <v>2.5006699999999999</v>
      </c>
      <c r="N18" s="5">
        <v>45.44</v>
      </c>
      <c r="O18" s="5">
        <f t="shared" si="6"/>
        <v>0.30000023993588915</v>
      </c>
      <c r="P18" s="5">
        <f t="shared" si="7"/>
        <v>0.54380086165629482</v>
      </c>
      <c r="Q18" s="5">
        <v>2.5688</v>
      </c>
      <c r="R18" s="5">
        <v>36.333300000000001</v>
      </c>
      <c r="S18" s="5">
        <f t="shared" si="8"/>
        <v>0.16666882939932265</v>
      </c>
      <c r="T18" s="5">
        <f t="shared" si="9"/>
        <v>0.70626346113473959</v>
      </c>
      <c r="U18" s="5">
        <v>2.5687600000000002</v>
      </c>
      <c r="V18" s="5">
        <v>25.125</v>
      </c>
      <c r="W18" s="5">
        <f t="shared" si="10"/>
        <v>0.31250007603378582</v>
      </c>
      <c r="X18" s="5">
        <f t="shared" si="11"/>
        <v>0.44121985656183926</v>
      </c>
      <c r="Y18" s="5">
        <v>2.5688</v>
      </c>
      <c r="Z18" s="5">
        <v>35</v>
      </c>
      <c r="AA18" s="5">
        <f t="shared" si="12"/>
        <v>0.16666882939932265</v>
      </c>
      <c r="AB18" s="5">
        <f t="shared" si="13"/>
        <v>0.54916346713570452</v>
      </c>
      <c r="AC18" s="5">
        <v>2.5688</v>
      </c>
      <c r="AD18" s="5">
        <v>53.28</v>
      </c>
      <c r="AE18" s="5">
        <f t="shared" si="14"/>
        <v>0.20000311434310719</v>
      </c>
      <c r="AF18" s="5">
        <f t="shared" si="15"/>
        <v>0.73195359348275557</v>
      </c>
      <c r="AG18" s="5">
        <v>2.5688</v>
      </c>
      <c r="AH18" s="5">
        <v>33.596800000000002</v>
      </c>
      <c r="AI18" s="5">
        <f t="shared" si="16"/>
        <v>0.22388397915250394</v>
      </c>
      <c r="AJ18" s="5">
        <f t="shared" si="17"/>
        <v>0.49394419663203831</v>
      </c>
      <c r="AK18" s="5">
        <v>2.5688</v>
      </c>
      <c r="AL18" s="5">
        <v>32.7438</v>
      </c>
      <c r="AM18" s="5">
        <f t="shared" si="18"/>
        <v>0.14851731295132486</v>
      </c>
      <c r="AN18" s="5">
        <f t="shared" si="19"/>
        <v>0.6159017380182078</v>
      </c>
      <c r="AO18" s="5">
        <v>2.2963900000000002</v>
      </c>
      <c r="AP18" s="5">
        <v>45.1188</v>
      </c>
      <c r="AQ18" s="5">
        <f t="shared" si="20"/>
        <v>0.2459017095618746</v>
      </c>
      <c r="AR18" s="5">
        <f t="shared" si="21"/>
        <v>0.45900111701380908</v>
      </c>
      <c r="AS18" s="5">
        <v>2.2964000000000002</v>
      </c>
      <c r="AT18" s="5">
        <v>30.290900000000001</v>
      </c>
      <c r="AU18" s="5">
        <f t="shared" si="22"/>
        <v>0.15789546060864426</v>
      </c>
      <c r="AV18" s="5">
        <f t="shared" si="23"/>
        <v>0.32630929194387948</v>
      </c>
      <c r="AW18" s="5">
        <v>2.0921099999999999</v>
      </c>
      <c r="AX18" s="5">
        <v>16.857099999999999</v>
      </c>
      <c r="AY18" s="5">
        <f t="shared" si="24"/>
        <v>0.35714212553261226</v>
      </c>
      <c r="AZ18" s="5">
        <f t="shared" si="25"/>
        <v>0.44249931749931748</v>
      </c>
      <c r="BA18" s="5">
        <v>2.0921099999999999</v>
      </c>
      <c r="BB18" s="5">
        <v>19.8443</v>
      </c>
      <c r="BC18" s="5">
        <f t="shared" si="26"/>
        <v>0.29411698548752385</v>
      </c>
      <c r="BD18" s="5">
        <f t="shared" si="27"/>
        <v>0.46638698911842819</v>
      </c>
    </row>
    <row r="19" spans="1:56" ht="20" customHeight="1" x14ac:dyDescent="0.15">
      <c r="A19" s="25">
        <v>2.81264</v>
      </c>
      <c r="B19" s="4">
        <v>34.636400000000002</v>
      </c>
      <c r="C19" s="5">
        <f t="shared" si="0"/>
        <v>0.29090879002447134</v>
      </c>
      <c r="D19" s="5">
        <f t="shared" si="1"/>
        <v>0.49635007208141907</v>
      </c>
      <c r="E19" s="5">
        <v>2.8126000000000002</v>
      </c>
      <c r="F19" s="5">
        <v>37.965200000000003</v>
      </c>
      <c r="G19" s="5">
        <f t="shared" si="2"/>
        <v>0.19752791628625607</v>
      </c>
      <c r="H19" s="5">
        <f t="shared" si="3"/>
        <v>0.5245065464537797</v>
      </c>
      <c r="I19" s="5">
        <v>2.6674000000000002</v>
      </c>
      <c r="J19" s="5">
        <v>37.3429</v>
      </c>
      <c r="K19" s="5">
        <f t="shared" si="4"/>
        <v>0.22857289756465407</v>
      </c>
      <c r="L19" s="5">
        <f t="shared" si="5"/>
        <v>0.65579554255227601</v>
      </c>
      <c r="M19" s="5">
        <v>2.6673800000000001</v>
      </c>
      <c r="N19" s="5">
        <v>46.211199999999998</v>
      </c>
      <c r="O19" s="5">
        <f t="shared" si="6"/>
        <v>0.32000009597435569</v>
      </c>
      <c r="P19" s="5">
        <f t="shared" si="7"/>
        <v>0.55303015797032073</v>
      </c>
      <c r="Q19" s="5">
        <v>2.74</v>
      </c>
      <c r="R19" s="5">
        <v>32.222200000000001</v>
      </c>
      <c r="S19" s="5">
        <f t="shared" si="8"/>
        <v>0.17777662432036129</v>
      </c>
      <c r="T19" s="5">
        <f t="shared" si="9"/>
        <v>0.62635000116630768</v>
      </c>
      <c r="U19" s="5">
        <v>2.7400099999999998</v>
      </c>
      <c r="V19" s="5">
        <v>23</v>
      </c>
      <c r="W19" s="5">
        <f t="shared" si="10"/>
        <v>0.33333333333333331</v>
      </c>
      <c r="X19" s="5">
        <f t="shared" si="11"/>
        <v>0.40390275426556427</v>
      </c>
      <c r="Y19" s="5">
        <v>2.74</v>
      </c>
      <c r="Z19" s="5">
        <v>33.7333</v>
      </c>
      <c r="AA19" s="5">
        <f t="shared" si="12"/>
        <v>0.17777662432036129</v>
      </c>
      <c r="AB19" s="5">
        <f t="shared" si="13"/>
        <v>0.5292884567408247</v>
      </c>
      <c r="AC19" s="5">
        <v>2.74</v>
      </c>
      <c r="AD19" s="5">
        <v>51.006900000000002</v>
      </c>
      <c r="AE19" s="5">
        <f t="shared" si="14"/>
        <v>0.21333250284183811</v>
      </c>
      <c r="AF19" s="5">
        <f t="shared" si="15"/>
        <v>0.70072604631035218</v>
      </c>
      <c r="AG19" s="5">
        <v>2.74</v>
      </c>
      <c r="AH19" s="5">
        <v>35.642200000000003</v>
      </c>
      <c r="AI19" s="5">
        <f t="shared" si="16"/>
        <v>0.23880492949153725</v>
      </c>
      <c r="AJ19" s="5">
        <f t="shared" si="17"/>
        <v>0.52401591357505584</v>
      </c>
      <c r="AK19" s="5">
        <v>2.74</v>
      </c>
      <c r="AL19" s="5">
        <v>33.664299999999997</v>
      </c>
      <c r="AM19" s="5">
        <f t="shared" si="18"/>
        <v>0.15841538363696284</v>
      </c>
      <c r="AN19" s="5">
        <f t="shared" si="19"/>
        <v>0.63321608607328261</v>
      </c>
      <c r="AO19" s="5">
        <v>2.4494799999999999</v>
      </c>
      <c r="AP19" s="5">
        <v>45.4133</v>
      </c>
      <c r="AQ19" s="5">
        <f t="shared" si="20"/>
        <v>0.26229487131437629</v>
      </c>
      <c r="AR19" s="5">
        <f t="shared" si="21"/>
        <v>0.46199711488965167</v>
      </c>
      <c r="AS19" s="5">
        <v>2.4495</v>
      </c>
      <c r="AT19" s="5">
        <v>24.9878</v>
      </c>
      <c r="AU19" s="5">
        <f t="shared" si="22"/>
        <v>0.1684222830346952</v>
      </c>
      <c r="AV19" s="5">
        <f t="shared" si="23"/>
        <v>0.26918154710607051</v>
      </c>
      <c r="AW19" s="5">
        <v>2.2315900000000002</v>
      </c>
      <c r="AX19" s="5">
        <v>17.8095</v>
      </c>
      <c r="AY19" s="5">
        <f t="shared" si="24"/>
        <v>0.38095262482246262</v>
      </c>
      <c r="AZ19" s="5">
        <f t="shared" si="25"/>
        <v>0.4674998424998425</v>
      </c>
      <c r="BA19" s="5">
        <v>2.2315900000000002</v>
      </c>
      <c r="BB19" s="5">
        <v>21.291799999999999</v>
      </c>
      <c r="BC19" s="5">
        <f t="shared" si="26"/>
        <v>0.31372562802343251</v>
      </c>
      <c r="BD19" s="5">
        <f t="shared" si="27"/>
        <v>0.5004065900491198</v>
      </c>
    </row>
    <row r="20" spans="1:56" ht="20" customHeight="1" x14ac:dyDescent="0.15">
      <c r="A20" s="25">
        <v>2.9884300000000001</v>
      </c>
      <c r="B20" s="4">
        <v>40.498800000000003</v>
      </c>
      <c r="C20" s="5">
        <f t="shared" si="0"/>
        <v>0.30909058940100081</v>
      </c>
      <c r="D20" s="5">
        <f t="shared" si="1"/>
        <v>0.58036003450736717</v>
      </c>
      <c r="E20" s="5">
        <v>2.9883999999999999</v>
      </c>
      <c r="F20" s="5">
        <v>37.2958</v>
      </c>
      <c r="G20" s="5">
        <f t="shared" si="2"/>
        <v>0.20987428892478402</v>
      </c>
      <c r="H20" s="5">
        <f t="shared" si="3"/>
        <v>0.51525848027221977</v>
      </c>
      <c r="I20" s="5">
        <v>2.8340999999999998</v>
      </c>
      <c r="J20" s="5">
        <v>43.714300000000001</v>
      </c>
      <c r="K20" s="5">
        <f t="shared" si="4"/>
        <v>0.24285763252155132</v>
      </c>
      <c r="L20" s="5">
        <f t="shared" si="5"/>
        <v>0.76768657725546119</v>
      </c>
      <c r="M20" s="5">
        <v>2.8340900000000002</v>
      </c>
      <c r="N20" s="5">
        <v>47.371200000000002</v>
      </c>
      <c r="O20" s="5">
        <f t="shared" si="6"/>
        <v>0.33999995201282224</v>
      </c>
      <c r="P20" s="5">
        <f t="shared" si="7"/>
        <v>0.56691239827668738</v>
      </c>
      <c r="Q20" s="5">
        <v>2.9113000000000002</v>
      </c>
      <c r="R20" s="5">
        <v>37.4</v>
      </c>
      <c r="S20" s="5">
        <f t="shared" si="8"/>
        <v>0.18889090743936782</v>
      </c>
      <c r="T20" s="5">
        <f t="shared" si="9"/>
        <v>0.72699846824921655</v>
      </c>
      <c r="U20" s="5">
        <v>2.91126</v>
      </c>
      <c r="V20" s="5">
        <v>29.104199999999999</v>
      </c>
      <c r="W20" s="5">
        <f t="shared" si="10"/>
        <v>0.35416659063288092</v>
      </c>
      <c r="X20" s="5">
        <f t="shared" si="11"/>
        <v>0.51109854524764509</v>
      </c>
      <c r="Y20" s="5">
        <v>2.9113000000000002</v>
      </c>
      <c r="Z20" s="5">
        <v>39.799999999999997</v>
      </c>
      <c r="AA20" s="5">
        <f t="shared" si="12"/>
        <v>0.18889090743936782</v>
      </c>
      <c r="AB20" s="5">
        <f t="shared" si="13"/>
        <v>0.62447731405717255</v>
      </c>
      <c r="AC20" s="5">
        <v>2.9113000000000002</v>
      </c>
      <c r="AD20" s="5">
        <v>42.999499999999998</v>
      </c>
      <c r="AE20" s="5">
        <f t="shared" si="14"/>
        <v>0.22666967719833697</v>
      </c>
      <c r="AF20" s="5">
        <f t="shared" si="15"/>
        <v>0.59072144412465744</v>
      </c>
      <c r="AG20" s="5">
        <v>2.9113000000000002</v>
      </c>
      <c r="AH20" s="5">
        <v>36.202300000000001</v>
      </c>
      <c r="AI20" s="5">
        <f t="shared" si="16"/>
        <v>0.2537345953389461</v>
      </c>
      <c r="AJ20" s="5">
        <f t="shared" si="17"/>
        <v>0.53225057117737529</v>
      </c>
      <c r="AK20" s="5">
        <v>2.9113000000000002</v>
      </c>
      <c r="AL20" s="5">
        <v>34.008200000000002</v>
      </c>
      <c r="AM20" s="5">
        <f t="shared" si="18"/>
        <v>0.16831923590594522</v>
      </c>
      <c r="AN20" s="5">
        <f t="shared" si="19"/>
        <v>0.63968474907832373</v>
      </c>
      <c r="AO20" s="5">
        <v>2.6025800000000001</v>
      </c>
      <c r="AP20" s="5">
        <v>48.343499999999999</v>
      </c>
      <c r="AQ20" s="5">
        <f t="shared" si="20"/>
        <v>0.27868910388546525</v>
      </c>
      <c r="AR20" s="5">
        <f t="shared" si="21"/>
        <v>0.49180653076671099</v>
      </c>
      <c r="AS20" s="5">
        <v>2.6025999999999998</v>
      </c>
      <c r="AT20" s="5">
        <v>30.720800000000001</v>
      </c>
      <c r="AU20" s="5">
        <f t="shared" si="22"/>
        <v>0.17894910546074616</v>
      </c>
      <c r="AV20" s="5">
        <f t="shared" si="23"/>
        <v>0.33094039780757695</v>
      </c>
      <c r="AW20" s="5">
        <v>2.3710599999999999</v>
      </c>
      <c r="AX20" s="5">
        <v>19.523800000000001</v>
      </c>
      <c r="AY20" s="5">
        <f t="shared" si="24"/>
        <v>0.40476141702174151</v>
      </c>
      <c r="AZ20" s="5">
        <f t="shared" si="25"/>
        <v>0.51250026250026259</v>
      </c>
      <c r="BA20" s="5">
        <v>2.3710599999999999</v>
      </c>
      <c r="BB20" s="5">
        <v>24.666699999999999</v>
      </c>
      <c r="BC20" s="5">
        <f t="shared" si="26"/>
        <v>0.33333286472032941</v>
      </c>
      <c r="BD20" s="5">
        <f t="shared" si="27"/>
        <v>0.57972455286845748</v>
      </c>
    </row>
    <row r="21" spans="1:56" ht="20" customHeight="1" x14ac:dyDescent="0.15">
      <c r="A21" s="25">
        <v>3.1642199999999998</v>
      </c>
      <c r="B21" s="4">
        <v>37.272399999999998</v>
      </c>
      <c r="C21" s="5">
        <f t="shared" si="0"/>
        <v>0.32727238877753023</v>
      </c>
      <c r="D21" s="5">
        <f t="shared" si="1"/>
        <v>0.53412474814494237</v>
      </c>
      <c r="E21" s="5">
        <v>3.1642000000000001</v>
      </c>
      <c r="F21" s="5">
        <v>34.839500000000001</v>
      </c>
      <c r="G21" s="5">
        <f t="shared" si="2"/>
        <v>0.22222066156331202</v>
      </c>
      <c r="H21" s="5">
        <f t="shared" si="3"/>
        <v>0.48132357593734415</v>
      </c>
      <c r="I21" s="5">
        <v>3.0007999999999999</v>
      </c>
      <c r="J21" s="5">
        <v>39.914299999999997</v>
      </c>
      <c r="K21" s="5">
        <f t="shared" si="4"/>
        <v>0.25714236747844865</v>
      </c>
      <c r="L21" s="5">
        <f t="shared" si="5"/>
        <v>0.70095305999518809</v>
      </c>
      <c r="M21" s="5">
        <v>3.0007999999999999</v>
      </c>
      <c r="N21" s="5">
        <v>46.527999999999999</v>
      </c>
      <c r="O21" s="5">
        <f t="shared" si="6"/>
        <v>0.35999980805128873</v>
      </c>
      <c r="P21" s="5">
        <f t="shared" si="7"/>
        <v>0.55682144566778358</v>
      </c>
      <c r="Q21" s="5">
        <v>3.0825</v>
      </c>
      <c r="R21" s="5">
        <v>34.799999999999997</v>
      </c>
      <c r="S21" s="5">
        <f t="shared" si="8"/>
        <v>0.19999870236040643</v>
      </c>
      <c r="T21" s="5">
        <f t="shared" si="9"/>
        <v>0.67645846778269347</v>
      </c>
      <c r="U21" s="5">
        <v>3.0825100000000001</v>
      </c>
      <c r="V21" s="5">
        <v>34.5</v>
      </c>
      <c r="W21" s="5">
        <f t="shared" si="10"/>
        <v>0.37499984793242852</v>
      </c>
      <c r="X21" s="5">
        <f t="shared" si="11"/>
        <v>0.60585413139834643</v>
      </c>
      <c r="Y21" s="5">
        <v>3.0825</v>
      </c>
      <c r="Z21" s="5">
        <v>31.2</v>
      </c>
      <c r="AA21" s="5">
        <f t="shared" si="12"/>
        <v>0.19999870236040643</v>
      </c>
      <c r="AB21" s="5">
        <f t="shared" si="13"/>
        <v>0.48954000498954237</v>
      </c>
      <c r="AC21" s="5">
        <v>3.0825</v>
      </c>
      <c r="AD21" s="5">
        <v>45.891199999999998</v>
      </c>
      <c r="AE21" s="5">
        <f t="shared" si="14"/>
        <v>0.23999906569706786</v>
      </c>
      <c r="AF21" s="5">
        <f t="shared" si="15"/>
        <v>0.63044723628445631</v>
      </c>
      <c r="AG21" s="5">
        <v>3.0825</v>
      </c>
      <c r="AH21" s="5">
        <v>39.756500000000003</v>
      </c>
      <c r="AI21" s="5">
        <f t="shared" si="16"/>
        <v>0.26865554567797939</v>
      </c>
      <c r="AJ21" s="5">
        <f t="shared" si="17"/>
        <v>0.58450484728907615</v>
      </c>
      <c r="AK21" s="5">
        <v>3.0825</v>
      </c>
      <c r="AL21" s="5">
        <v>30.451699999999999</v>
      </c>
      <c r="AM21" s="5">
        <f t="shared" si="18"/>
        <v>0.17821730659158319</v>
      </c>
      <c r="AN21" s="5">
        <f t="shared" si="19"/>
        <v>0.57278797682642391</v>
      </c>
      <c r="AO21" s="5">
        <v>2.7556699999999998</v>
      </c>
      <c r="AP21" s="5">
        <v>44.889000000000003</v>
      </c>
      <c r="AQ21" s="5">
        <f t="shared" si="20"/>
        <v>0.29508226563796697</v>
      </c>
      <c r="AR21" s="5">
        <f t="shared" si="21"/>
        <v>0.45666332308556251</v>
      </c>
      <c r="AS21" s="5">
        <v>2.7557</v>
      </c>
      <c r="AT21" s="5">
        <v>38.765700000000002</v>
      </c>
      <c r="AU21" s="5">
        <f t="shared" si="22"/>
        <v>0.18947592788679712</v>
      </c>
      <c r="AV21" s="5">
        <f t="shared" si="23"/>
        <v>0.41760423489261955</v>
      </c>
      <c r="AW21" s="5">
        <v>2.5105400000000002</v>
      </c>
      <c r="AX21" s="5">
        <v>15.2857</v>
      </c>
      <c r="AY21" s="5">
        <f t="shared" si="24"/>
        <v>0.42857191631159186</v>
      </c>
      <c r="AZ21" s="5">
        <f t="shared" si="25"/>
        <v>0.40125002625002626</v>
      </c>
      <c r="BA21" s="5">
        <v>2.5105400000000002</v>
      </c>
      <c r="BB21" s="5">
        <v>22.4221</v>
      </c>
      <c r="BC21" s="5">
        <f t="shared" si="26"/>
        <v>0.35294150725623807</v>
      </c>
      <c r="BD21" s="5">
        <f t="shared" si="27"/>
        <v>0.52697125666878186</v>
      </c>
    </row>
    <row r="22" spans="1:56" ht="20" customHeight="1" x14ac:dyDescent="0.15">
      <c r="A22" s="25">
        <v>3.3400099999999999</v>
      </c>
      <c r="B22" s="4">
        <v>35.108400000000003</v>
      </c>
      <c r="C22" s="5">
        <f t="shared" si="0"/>
        <v>0.3454541881540597</v>
      </c>
      <c r="D22" s="5">
        <f t="shared" si="1"/>
        <v>0.50311397462390128</v>
      </c>
      <c r="E22" s="5">
        <v>3.34</v>
      </c>
      <c r="F22" s="5">
        <v>32.189500000000002</v>
      </c>
      <c r="G22" s="5">
        <f t="shared" si="2"/>
        <v>0.23456703420184</v>
      </c>
      <c r="H22" s="5">
        <f t="shared" si="3"/>
        <v>0.44471261779403093</v>
      </c>
      <c r="I22" s="5">
        <v>3.1675</v>
      </c>
      <c r="J22" s="5">
        <v>33.371400000000001</v>
      </c>
      <c r="K22" s="5">
        <f t="shared" si="4"/>
        <v>0.2714271024353459</v>
      </c>
      <c r="L22" s="5">
        <f t="shared" si="5"/>
        <v>0.5860502362893355</v>
      </c>
      <c r="M22" s="5">
        <v>3.16751</v>
      </c>
      <c r="N22" s="5">
        <v>50.070399999999999</v>
      </c>
      <c r="O22" s="5">
        <f t="shared" si="6"/>
        <v>0.37999966408975527</v>
      </c>
      <c r="P22" s="5">
        <f t="shared" si="7"/>
        <v>0.59921493537577786</v>
      </c>
      <c r="Q22" s="5">
        <v>3.2538</v>
      </c>
      <c r="R22" s="5">
        <v>39.8889</v>
      </c>
      <c r="S22" s="5">
        <f t="shared" si="8"/>
        <v>0.21111298547941296</v>
      </c>
      <c r="T22" s="5">
        <f t="shared" si="9"/>
        <v>0.77537885561888176</v>
      </c>
      <c r="U22" s="5">
        <v>3.2537600000000002</v>
      </c>
      <c r="V22" s="5">
        <v>39.166699999999999</v>
      </c>
      <c r="W22" s="5">
        <f t="shared" si="10"/>
        <v>0.39583310523197607</v>
      </c>
      <c r="X22" s="5">
        <f t="shared" si="11"/>
        <v>0.68780600023882943</v>
      </c>
      <c r="Y22" s="5">
        <v>3.2538</v>
      </c>
      <c r="Z22" s="5">
        <v>34.666699999999999</v>
      </c>
      <c r="AA22" s="5">
        <f t="shared" si="12"/>
        <v>0.21111298547941296</v>
      </c>
      <c r="AB22" s="5">
        <f t="shared" si="13"/>
        <v>0.54393386189009507</v>
      </c>
      <c r="AC22" s="5">
        <v>3.2538</v>
      </c>
      <c r="AD22" s="5">
        <v>40.599499999999999</v>
      </c>
      <c r="AE22" s="5">
        <f t="shared" si="14"/>
        <v>0.2533362400535667</v>
      </c>
      <c r="AF22" s="5">
        <f t="shared" si="15"/>
        <v>0.55775056153534408</v>
      </c>
      <c r="AG22" s="5">
        <v>3.2538</v>
      </c>
      <c r="AH22" s="5">
        <v>37.925800000000002</v>
      </c>
      <c r="AI22" s="5">
        <f t="shared" si="16"/>
        <v>0.28358521152538824</v>
      </c>
      <c r="AJ22" s="5">
        <f t="shared" si="17"/>
        <v>0.55758967558301264</v>
      </c>
      <c r="AK22" s="5">
        <v>3.2538</v>
      </c>
      <c r="AL22" s="5">
        <v>29.966200000000001</v>
      </c>
      <c r="AM22" s="5">
        <f t="shared" si="18"/>
        <v>0.18812115886056557</v>
      </c>
      <c r="AN22" s="5">
        <f t="shared" si="19"/>
        <v>0.56365585734707702</v>
      </c>
      <c r="AO22" s="5">
        <v>2.90876</v>
      </c>
      <c r="AP22" s="5">
        <v>50.1389</v>
      </c>
      <c r="AQ22" s="5">
        <f t="shared" si="20"/>
        <v>0.31147542739046868</v>
      </c>
      <c r="AR22" s="5">
        <f t="shared" si="21"/>
        <v>0.51007143598330784</v>
      </c>
      <c r="AS22" s="5">
        <v>2.9087999999999998</v>
      </c>
      <c r="AT22" s="5">
        <v>39.6</v>
      </c>
      <c r="AU22" s="5">
        <f t="shared" si="22"/>
        <v>0.20000275031284809</v>
      </c>
      <c r="AV22" s="5">
        <f t="shared" si="23"/>
        <v>0.42659174738874145</v>
      </c>
      <c r="AW22" s="5">
        <v>2.65001</v>
      </c>
      <c r="AX22" s="5">
        <v>17</v>
      </c>
      <c r="AY22" s="5">
        <f t="shared" si="24"/>
        <v>0.45238070851087075</v>
      </c>
      <c r="AZ22" s="5">
        <f t="shared" si="25"/>
        <v>0.44625044625044624</v>
      </c>
      <c r="BA22" s="5">
        <v>2.65001</v>
      </c>
      <c r="BB22" s="5">
        <v>21.058800000000002</v>
      </c>
      <c r="BC22" s="5">
        <f t="shared" si="26"/>
        <v>0.37254874395313492</v>
      </c>
      <c r="BD22" s="5">
        <f t="shared" si="27"/>
        <v>0.49493055065923997</v>
      </c>
    </row>
    <row r="23" spans="1:56" ht="20" customHeight="1" x14ac:dyDescent="0.15">
      <c r="A23" s="25">
        <v>3.5158</v>
      </c>
      <c r="B23" s="4">
        <v>29.8017</v>
      </c>
      <c r="C23" s="5">
        <f t="shared" si="0"/>
        <v>0.36363598753058918</v>
      </c>
      <c r="D23" s="5">
        <f t="shared" si="1"/>
        <v>0.42706736101756609</v>
      </c>
      <c r="E23" s="5">
        <v>3.5158</v>
      </c>
      <c r="F23" s="5">
        <v>33.501800000000003</v>
      </c>
      <c r="G23" s="5">
        <f t="shared" si="2"/>
        <v>0.246913406840368</v>
      </c>
      <c r="H23" s="5">
        <f t="shared" si="3"/>
        <v>0.46284264057571772</v>
      </c>
      <c r="I23" s="5">
        <v>3.3342000000000001</v>
      </c>
      <c r="J23" s="5">
        <v>34</v>
      </c>
      <c r="K23" s="5">
        <f t="shared" si="4"/>
        <v>0.28571183739224321</v>
      </c>
      <c r="L23" s="5">
        <f t="shared" si="5"/>
        <v>0.59708936496033749</v>
      </c>
      <c r="M23" s="5">
        <v>3.3342200000000002</v>
      </c>
      <c r="N23" s="5">
        <v>45.24</v>
      </c>
      <c r="O23" s="5">
        <f t="shared" si="6"/>
        <v>0.39999952012822182</v>
      </c>
      <c r="P23" s="5">
        <f t="shared" si="7"/>
        <v>0.54140737194830069</v>
      </c>
      <c r="Q23" s="5">
        <v>3.4249999999999998</v>
      </c>
      <c r="R23" s="5">
        <v>37.222200000000001</v>
      </c>
      <c r="S23" s="5">
        <f t="shared" si="8"/>
        <v>0.22222078040045157</v>
      </c>
      <c r="T23" s="5">
        <f t="shared" si="9"/>
        <v>0.72354230975577516</v>
      </c>
      <c r="U23" s="5">
        <v>3.4250099999999999</v>
      </c>
      <c r="V23" s="5">
        <v>33.777799999999999</v>
      </c>
      <c r="W23" s="5">
        <f t="shared" si="10"/>
        <v>0.41666636253152362</v>
      </c>
      <c r="X23" s="5">
        <f t="shared" si="11"/>
        <v>0.59317158491440769</v>
      </c>
      <c r="Y23" s="5">
        <v>3.4249999999999998</v>
      </c>
      <c r="Z23" s="5">
        <v>40</v>
      </c>
      <c r="AA23" s="5">
        <f t="shared" si="12"/>
        <v>0.22222078040045157</v>
      </c>
      <c r="AB23" s="5">
        <f t="shared" si="13"/>
        <v>0.62761539101223385</v>
      </c>
      <c r="AC23" s="5">
        <v>3.4249999999999998</v>
      </c>
      <c r="AD23" s="5">
        <v>42.8</v>
      </c>
      <c r="AE23" s="5">
        <f t="shared" si="14"/>
        <v>0.26666562855229758</v>
      </c>
      <c r="AF23" s="5">
        <f t="shared" si="15"/>
        <v>0.58798073950942076</v>
      </c>
      <c r="AG23" s="5">
        <v>3.4249999999999998</v>
      </c>
      <c r="AH23" s="5">
        <v>38.338200000000001</v>
      </c>
      <c r="AI23" s="5">
        <f t="shared" si="16"/>
        <v>0.29850616186442153</v>
      </c>
      <c r="AJ23" s="5">
        <f t="shared" si="17"/>
        <v>0.5636528300111443</v>
      </c>
      <c r="AK23" s="5">
        <v>3.4249999999999998</v>
      </c>
      <c r="AL23" s="5">
        <v>36.047699999999999</v>
      </c>
      <c r="AM23" s="5">
        <f t="shared" si="18"/>
        <v>0.19801922954620352</v>
      </c>
      <c r="AN23" s="5">
        <f t="shared" si="19"/>
        <v>0.67804717477992626</v>
      </c>
      <c r="AO23" s="5">
        <v>3.0618500000000002</v>
      </c>
      <c r="AP23" s="5">
        <v>63.819099999999999</v>
      </c>
      <c r="AQ23" s="5">
        <f t="shared" si="20"/>
        <v>0.3278685891429704</v>
      </c>
      <c r="AR23" s="5">
        <f t="shared" si="21"/>
        <v>0.64924240420436674</v>
      </c>
      <c r="AS23" s="5">
        <v>3.0619000000000001</v>
      </c>
      <c r="AT23" s="5">
        <v>39.022199999999998</v>
      </c>
      <c r="AU23" s="5">
        <f t="shared" si="22"/>
        <v>0.21052957273889908</v>
      </c>
      <c r="AV23" s="5">
        <f t="shared" si="23"/>
        <v>0.42036738598366019</v>
      </c>
      <c r="AW23" s="5">
        <v>2.7894800000000002</v>
      </c>
      <c r="AX23" s="5">
        <v>24.8095</v>
      </c>
      <c r="AY23" s="5">
        <f t="shared" si="24"/>
        <v>0.4761895007101497</v>
      </c>
      <c r="AZ23" s="5">
        <f t="shared" si="25"/>
        <v>0.65125002625002626</v>
      </c>
      <c r="BA23" s="5">
        <v>2.7894800000000002</v>
      </c>
      <c r="BB23" s="5">
        <v>23.699000000000002</v>
      </c>
      <c r="BC23" s="5">
        <f t="shared" si="26"/>
        <v>0.39215598065003182</v>
      </c>
      <c r="BD23" s="5">
        <f t="shared" si="27"/>
        <v>0.55698136266422249</v>
      </c>
    </row>
    <row r="24" spans="1:56" ht="20" customHeight="1" x14ac:dyDescent="0.15">
      <c r="A24" s="25">
        <v>3.6915900000000001</v>
      </c>
      <c r="B24" s="4">
        <v>30.702100000000002</v>
      </c>
      <c r="C24" s="5">
        <f t="shared" si="0"/>
        <v>0.38181778690711865</v>
      </c>
      <c r="D24" s="5">
        <f t="shared" si="1"/>
        <v>0.43997036493547065</v>
      </c>
      <c r="E24" s="5">
        <v>3.6916000000000002</v>
      </c>
      <c r="F24" s="5">
        <v>31.831299999999999</v>
      </c>
      <c r="G24" s="5">
        <f t="shared" si="2"/>
        <v>0.259259779478896</v>
      </c>
      <c r="H24" s="5">
        <f t="shared" si="3"/>
        <v>0.4397639214895272</v>
      </c>
      <c r="I24" s="5">
        <v>3.5009000000000001</v>
      </c>
      <c r="J24" s="5">
        <v>34.4</v>
      </c>
      <c r="K24" s="5">
        <f t="shared" si="4"/>
        <v>0.29999657234914051</v>
      </c>
      <c r="L24" s="5">
        <f t="shared" si="5"/>
        <v>0.60411394572457666</v>
      </c>
      <c r="M24" s="5">
        <v>3.5009299999999999</v>
      </c>
      <c r="N24" s="5">
        <v>45.1008</v>
      </c>
      <c r="O24" s="5">
        <f t="shared" si="6"/>
        <v>0.41999937616668831</v>
      </c>
      <c r="P24" s="5">
        <f t="shared" si="7"/>
        <v>0.53974150311153657</v>
      </c>
      <c r="Q24" s="5">
        <v>3.5962999999999998</v>
      </c>
      <c r="R24" s="5">
        <v>30.666699999999999</v>
      </c>
      <c r="S24" s="5">
        <f t="shared" si="8"/>
        <v>0.2333350635194581</v>
      </c>
      <c r="T24" s="5">
        <f t="shared" si="9"/>
        <v>0.59611347396412429</v>
      </c>
      <c r="U24" s="5">
        <v>3.59626</v>
      </c>
      <c r="V24" s="5">
        <v>32.9375</v>
      </c>
      <c r="W24" s="5">
        <f t="shared" si="10"/>
        <v>0.43749961983107122</v>
      </c>
      <c r="X24" s="5">
        <f t="shared" si="11"/>
        <v>0.57841508559226196</v>
      </c>
      <c r="Y24" s="5">
        <v>3.5962999999999998</v>
      </c>
      <c r="Z24" s="5">
        <v>46.6</v>
      </c>
      <c r="AA24" s="5">
        <f t="shared" si="12"/>
        <v>0.2333350635194581</v>
      </c>
      <c r="AB24" s="5">
        <f t="shared" si="13"/>
        <v>0.73117193052925245</v>
      </c>
      <c r="AC24" s="5">
        <v>3.5962999999999998</v>
      </c>
      <c r="AD24" s="5">
        <v>42.614400000000003</v>
      </c>
      <c r="AE24" s="5">
        <f t="shared" si="14"/>
        <v>0.28000280290879648</v>
      </c>
      <c r="AF24" s="5">
        <f t="shared" si="15"/>
        <v>0.58543099125584719</v>
      </c>
      <c r="AG24" s="5">
        <v>3.5962999999999998</v>
      </c>
      <c r="AH24" s="5">
        <v>36.911999999999999</v>
      </c>
      <c r="AI24" s="5">
        <f t="shared" si="16"/>
        <v>0.31343582771183037</v>
      </c>
      <c r="AJ24" s="5">
        <f t="shared" si="17"/>
        <v>0.54268466598252807</v>
      </c>
      <c r="AK24" s="5">
        <v>3.5962999999999998</v>
      </c>
      <c r="AL24" s="5">
        <v>40.835900000000002</v>
      </c>
      <c r="AM24" s="5">
        <f t="shared" si="18"/>
        <v>0.2079230818151859</v>
      </c>
      <c r="AN24" s="5">
        <f t="shared" si="19"/>
        <v>0.76811188021969756</v>
      </c>
      <c r="AO24" s="5">
        <v>3.21495</v>
      </c>
      <c r="AP24" s="5">
        <v>51.866700000000002</v>
      </c>
      <c r="AQ24" s="5">
        <f t="shared" si="20"/>
        <v>0.34426282171405931</v>
      </c>
      <c r="AR24" s="5">
        <f t="shared" si="21"/>
        <v>0.52764863506609516</v>
      </c>
      <c r="AS24" s="5">
        <v>3.2149000000000001</v>
      </c>
      <c r="AT24" s="5">
        <v>38.6188</v>
      </c>
      <c r="AU24" s="5">
        <f t="shared" si="22"/>
        <v>0.22104951938282982</v>
      </c>
      <c r="AV24" s="5">
        <f t="shared" si="23"/>
        <v>0.41602175187010926</v>
      </c>
      <c r="AW24" s="5">
        <v>2.92896</v>
      </c>
      <c r="AX24" s="5">
        <v>24</v>
      </c>
      <c r="AY24" s="5">
        <f t="shared" si="24"/>
        <v>0.5</v>
      </c>
      <c r="AZ24" s="5">
        <f t="shared" si="25"/>
        <v>0.63000063000063</v>
      </c>
      <c r="BA24" s="5">
        <v>2.92896</v>
      </c>
      <c r="BB24" s="5">
        <v>21.546700000000001</v>
      </c>
      <c r="BC24" s="5">
        <f t="shared" si="26"/>
        <v>0.41176462318594048</v>
      </c>
      <c r="BD24" s="5">
        <f t="shared" si="27"/>
        <v>0.50639733013701849</v>
      </c>
    </row>
    <row r="25" spans="1:56" ht="20" customHeight="1" x14ac:dyDescent="0.15">
      <c r="A25" s="25">
        <v>3.8673799999999998</v>
      </c>
      <c r="B25" s="4">
        <v>31.2</v>
      </c>
      <c r="C25" s="5">
        <f t="shared" si="0"/>
        <v>0.39999958628364807</v>
      </c>
      <c r="D25" s="5">
        <f t="shared" si="1"/>
        <v>0.44710542229966949</v>
      </c>
      <c r="E25" s="5">
        <v>3.8673999999999999</v>
      </c>
      <c r="F25" s="5">
        <v>32.342199999999998</v>
      </c>
      <c r="G25" s="5">
        <f t="shared" si="2"/>
        <v>0.27160615211742395</v>
      </c>
      <c r="H25" s="5">
        <f t="shared" si="3"/>
        <v>0.4468222379104399</v>
      </c>
      <c r="I25" s="5">
        <v>3.6676000000000002</v>
      </c>
      <c r="J25" s="5">
        <v>33.085700000000003</v>
      </c>
      <c r="K25" s="5">
        <f t="shared" si="4"/>
        <v>0.31428130730603782</v>
      </c>
      <c r="L25" s="5">
        <f t="shared" si="5"/>
        <v>0.58103292947847762</v>
      </c>
      <c r="M25" s="5">
        <v>3.6676500000000001</v>
      </c>
      <c r="N25" s="5">
        <v>44.7744</v>
      </c>
      <c r="O25" s="5">
        <f t="shared" si="6"/>
        <v>0.44000043188460047</v>
      </c>
      <c r="P25" s="5">
        <f t="shared" si="7"/>
        <v>0.53583532790808996</v>
      </c>
      <c r="Q25" s="5">
        <v>3.7675000000000001</v>
      </c>
      <c r="R25" s="5">
        <v>30.0444</v>
      </c>
      <c r="S25" s="5">
        <f t="shared" si="8"/>
        <v>0.24444285844049676</v>
      </c>
      <c r="T25" s="5">
        <f t="shared" si="9"/>
        <v>0.58401691923707921</v>
      </c>
      <c r="U25" s="5">
        <v>3.7675100000000001</v>
      </c>
      <c r="V25" s="5">
        <v>33.944400000000002</v>
      </c>
      <c r="W25" s="5">
        <f t="shared" si="10"/>
        <v>0.45833287713061877</v>
      </c>
      <c r="X25" s="5">
        <f t="shared" si="11"/>
        <v>0.59609724573443568</v>
      </c>
      <c r="Y25" s="5">
        <v>3.7675000000000001</v>
      </c>
      <c r="Z25" s="5">
        <v>35.333300000000001</v>
      </c>
      <c r="AA25" s="5">
        <f t="shared" si="12"/>
        <v>0.24444285844049676</v>
      </c>
      <c r="AB25" s="5">
        <f t="shared" si="13"/>
        <v>0.55439307238131408</v>
      </c>
      <c r="AC25" s="5">
        <v>3.7675000000000001</v>
      </c>
      <c r="AD25" s="5">
        <v>43.773299999999999</v>
      </c>
      <c r="AE25" s="5">
        <f t="shared" si="14"/>
        <v>0.29333219140752737</v>
      </c>
      <c r="AF25" s="5">
        <f t="shared" si="15"/>
        <v>0.6013518061861618</v>
      </c>
      <c r="AG25" s="5">
        <v>3.7675000000000001</v>
      </c>
      <c r="AH25" s="5">
        <v>38.471600000000002</v>
      </c>
      <c r="AI25" s="5">
        <f t="shared" si="16"/>
        <v>0.32835677805086372</v>
      </c>
      <c r="AJ25" s="5">
        <f t="shared" si="17"/>
        <v>0.56561409286447295</v>
      </c>
      <c r="AK25" s="5">
        <v>3.7675000000000001</v>
      </c>
      <c r="AL25" s="5">
        <v>40.304200000000002</v>
      </c>
      <c r="AM25" s="5">
        <f t="shared" si="18"/>
        <v>0.2178211525008239</v>
      </c>
      <c r="AN25" s="5">
        <f t="shared" si="19"/>
        <v>0.7581107516364457</v>
      </c>
      <c r="AO25" s="5">
        <v>3.3680400000000001</v>
      </c>
      <c r="AP25" s="5">
        <v>51.005099999999999</v>
      </c>
      <c r="AQ25" s="5">
        <f t="shared" si="20"/>
        <v>0.36065598346656103</v>
      </c>
      <c r="AR25" s="5">
        <f t="shared" si="21"/>
        <v>0.51888343381031932</v>
      </c>
      <c r="AS25" s="5">
        <v>3.3679999999999999</v>
      </c>
      <c r="AT25" s="5">
        <v>43.8476</v>
      </c>
      <c r="AU25" s="5">
        <f t="shared" si="22"/>
        <v>0.23157634180888076</v>
      </c>
      <c r="AV25" s="5">
        <f t="shared" si="23"/>
        <v>0.47234909855562068</v>
      </c>
      <c r="AW25" s="5">
        <v>3.0684300000000002</v>
      </c>
      <c r="AX25" s="5">
        <v>19.8095</v>
      </c>
      <c r="AY25" s="5">
        <f t="shared" si="24"/>
        <v>0.52380879219927901</v>
      </c>
      <c r="AZ25" s="5">
        <f t="shared" si="25"/>
        <v>0.51999989499989507</v>
      </c>
      <c r="BA25" s="5">
        <v>3.0684300000000002</v>
      </c>
      <c r="BB25" s="5">
        <v>20.8443</v>
      </c>
      <c r="BC25" s="5">
        <f t="shared" si="26"/>
        <v>0.43137185988283738</v>
      </c>
      <c r="BD25" s="5">
        <f t="shared" si="27"/>
        <v>0.48988930409645354</v>
      </c>
    </row>
    <row r="26" spans="1:56" ht="20" customHeight="1" x14ac:dyDescent="0.15">
      <c r="A26" s="25">
        <v>4.0431699999999999</v>
      </c>
      <c r="B26" s="4">
        <v>28.0959</v>
      </c>
      <c r="C26" s="5">
        <f t="shared" si="0"/>
        <v>0.41818138566017754</v>
      </c>
      <c r="D26" s="5">
        <f t="shared" si="1"/>
        <v>0.40262273187145142</v>
      </c>
      <c r="E26" s="5">
        <v>4.0431999999999997</v>
      </c>
      <c r="F26" s="5">
        <v>28.824100000000001</v>
      </c>
      <c r="G26" s="5">
        <f t="shared" si="2"/>
        <v>0.28395252475595195</v>
      </c>
      <c r="H26" s="5">
        <f t="shared" si="3"/>
        <v>0.39821808249761342</v>
      </c>
      <c r="I26" s="5">
        <v>3.8344</v>
      </c>
      <c r="J26" s="5">
        <v>42.542900000000003</v>
      </c>
      <c r="K26" s="5">
        <f t="shared" si="4"/>
        <v>0.32857461139008382</v>
      </c>
      <c r="L26" s="5">
        <f t="shared" si="5"/>
        <v>0.7471150924873865</v>
      </c>
      <c r="M26" s="5">
        <v>3.8343600000000002</v>
      </c>
      <c r="N26" s="5">
        <v>47.105600000000003</v>
      </c>
      <c r="O26" s="5">
        <f t="shared" si="6"/>
        <v>0.46000028792306702</v>
      </c>
      <c r="P26" s="5">
        <f t="shared" si="7"/>
        <v>0.56373384394447101</v>
      </c>
      <c r="Q26" s="5">
        <v>3.9388000000000001</v>
      </c>
      <c r="R26" s="5">
        <v>32.977800000000002</v>
      </c>
      <c r="S26" s="5">
        <f t="shared" si="8"/>
        <v>0.25555714155950326</v>
      </c>
      <c r="T26" s="5">
        <f t="shared" si="9"/>
        <v>0.641037702840348</v>
      </c>
      <c r="U26" s="5">
        <v>3.9387599999999998</v>
      </c>
      <c r="V26" s="5">
        <v>29.930599999999998</v>
      </c>
      <c r="W26" s="5">
        <f t="shared" si="10"/>
        <v>0.47916613443016631</v>
      </c>
      <c r="X26" s="5">
        <f t="shared" si="11"/>
        <v>0.5256109468182999</v>
      </c>
      <c r="Y26" s="5">
        <v>3.9388000000000001</v>
      </c>
      <c r="Z26" s="5">
        <v>38.466700000000003</v>
      </c>
      <c r="AA26" s="5">
        <f t="shared" si="12"/>
        <v>0.25555714155950326</v>
      </c>
      <c r="AB26" s="5">
        <f t="shared" si="13"/>
        <v>0.60355732403625739</v>
      </c>
      <c r="AC26" s="5">
        <v>3.9388000000000001</v>
      </c>
      <c r="AD26" s="5">
        <v>51.3904</v>
      </c>
      <c r="AE26" s="5">
        <f t="shared" si="14"/>
        <v>0.30666936576402626</v>
      </c>
      <c r="AF26" s="5">
        <f t="shared" si="15"/>
        <v>0.70599451859076956</v>
      </c>
      <c r="AG26" s="5">
        <v>3.9388000000000001</v>
      </c>
      <c r="AH26" s="5">
        <v>39.527999999999999</v>
      </c>
      <c r="AI26" s="5">
        <f t="shared" si="16"/>
        <v>0.34328644389827256</v>
      </c>
      <c r="AJ26" s="5">
        <f t="shared" si="17"/>
        <v>0.58114541279143284</v>
      </c>
      <c r="AK26" s="5">
        <v>3.9388000000000001</v>
      </c>
      <c r="AL26" s="5">
        <v>33.438800000000001</v>
      </c>
      <c r="AM26" s="5">
        <f t="shared" si="18"/>
        <v>0.22772500476980628</v>
      </c>
      <c r="AN26" s="5">
        <f t="shared" si="19"/>
        <v>0.6289744940185088</v>
      </c>
      <c r="AO26" s="5">
        <v>3.5211299999999999</v>
      </c>
      <c r="AP26" s="5">
        <v>56.754600000000003</v>
      </c>
      <c r="AQ26" s="5">
        <f t="shared" si="20"/>
        <v>0.37704914521906274</v>
      </c>
      <c r="AR26" s="5">
        <f t="shared" si="21"/>
        <v>0.57737406127095425</v>
      </c>
      <c r="AS26" s="5">
        <v>3.5211000000000001</v>
      </c>
      <c r="AT26" s="5">
        <v>37.648200000000003</v>
      </c>
      <c r="AU26" s="5">
        <f t="shared" si="22"/>
        <v>0.24210316423493175</v>
      </c>
      <c r="AV26" s="5">
        <f t="shared" si="23"/>
        <v>0.40556594505153576</v>
      </c>
      <c r="AW26" s="5">
        <v>3.20791</v>
      </c>
      <c r="AX26" s="5">
        <v>24.904800000000002</v>
      </c>
      <c r="AY26" s="5">
        <f t="shared" si="24"/>
        <v>0.54761929148912925</v>
      </c>
      <c r="AZ26" s="5">
        <f t="shared" si="25"/>
        <v>0.65375165375165378</v>
      </c>
      <c r="BA26" s="5">
        <v>3.20791</v>
      </c>
      <c r="BB26" s="5">
        <v>19.5871</v>
      </c>
      <c r="BC26" s="5">
        <f t="shared" si="26"/>
        <v>0.45098050241874599</v>
      </c>
      <c r="BD26" s="5">
        <f t="shared" si="27"/>
        <v>0.46034219370608004</v>
      </c>
    </row>
    <row r="27" spans="1:56" ht="20" customHeight="1" x14ac:dyDescent="0.15">
      <c r="A27" s="25">
        <v>4.21896</v>
      </c>
      <c r="B27" s="4">
        <v>29.145499999999998</v>
      </c>
      <c r="C27" s="5">
        <f t="shared" si="0"/>
        <v>0.43636318503670701</v>
      </c>
      <c r="D27" s="5">
        <f t="shared" si="1"/>
        <v>0.41766381684727621</v>
      </c>
      <c r="E27" s="5">
        <v>4.2190000000000003</v>
      </c>
      <c r="F27" s="5">
        <v>26.459499999999998</v>
      </c>
      <c r="G27" s="5">
        <f t="shared" si="2"/>
        <v>0.29629889739447995</v>
      </c>
      <c r="H27" s="5">
        <f t="shared" si="3"/>
        <v>0.36555005546905545</v>
      </c>
      <c r="I27" s="5">
        <v>4.0011000000000001</v>
      </c>
      <c r="J27" s="5">
        <v>35.971400000000003</v>
      </c>
      <c r="K27" s="5">
        <f t="shared" si="4"/>
        <v>0.34285934634698112</v>
      </c>
      <c r="L27" s="5">
        <f t="shared" si="5"/>
        <v>0.63171001125689075</v>
      </c>
      <c r="M27" s="5">
        <v>4.0010700000000003</v>
      </c>
      <c r="N27" s="5">
        <v>52.092799999999997</v>
      </c>
      <c r="O27" s="5">
        <f t="shared" si="6"/>
        <v>0.48000014396153357</v>
      </c>
      <c r="P27" s="5">
        <f t="shared" si="7"/>
        <v>0.62341790330301572</v>
      </c>
      <c r="Q27" s="5">
        <v>4.1100000000000003</v>
      </c>
      <c r="R27" s="5">
        <v>32</v>
      </c>
      <c r="S27" s="5">
        <f t="shared" si="8"/>
        <v>0.2666649364805419</v>
      </c>
      <c r="T27" s="5">
        <f t="shared" si="9"/>
        <v>0.62203077497259174</v>
      </c>
      <c r="U27" s="5">
        <v>4.1100099999999999</v>
      </c>
      <c r="V27" s="5">
        <v>28</v>
      </c>
      <c r="W27" s="5">
        <f t="shared" si="10"/>
        <v>0.49999939172971392</v>
      </c>
      <c r="X27" s="5">
        <f t="shared" si="11"/>
        <v>0.49170770084503479</v>
      </c>
      <c r="Y27" s="5">
        <v>4.1100000000000003</v>
      </c>
      <c r="Z27" s="5">
        <v>34.200000000000003</v>
      </c>
      <c r="AA27" s="5">
        <f t="shared" si="12"/>
        <v>0.2666649364805419</v>
      </c>
      <c r="AB27" s="5">
        <f t="shared" si="13"/>
        <v>0.53661115931545988</v>
      </c>
      <c r="AC27" s="5">
        <v>4.1100000000000003</v>
      </c>
      <c r="AD27" s="5">
        <v>42.433599999999998</v>
      </c>
      <c r="AE27" s="5">
        <f t="shared" si="14"/>
        <v>0.31999875426275715</v>
      </c>
      <c r="AF27" s="5">
        <f t="shared" si="15"/>
        <v>0.58294718476745222</v>
      </c>
      <c r="AG27" s="5">
        <v>4.1100000000000003</v>
      </c>
      <c r="AH27" s="5">
        <v>36.703499999999998</v>
      </c>
      <c r="AI27" s="5">
        <f t="shared" si="16"/>
        <v>0.35820739423730585</v>
      </c>
      <c r="AJ27" s="5">
        <f t="shared" si="17"/>
        <v>0.53961927389168063</v>
      </c>
      <c r="AK27" s="5">
        <v>4.1100000000000003</v>
      </c>
      <c r="AL27" s="5">
        <v>32.660699999999999</v>
      </c>
      <c r="AM27" s="5">
        <f t="shared" si="18"/>
        <v>0.23762307545544425</v>
      </c>
      <c r="AN27" s="5">
        <f t="shared" si="19"/>
        <v>0.61433865021443079</v>
      </c>
      <c r="AO27" s="5">
        <v>3.67422</v>
      </c>
      <c r="AP27" s="5">
        <v>61.249099999999999</v>
      </c>
      <c r="AQ27" s="5">
        <f t="shared" si="20"/>
        <v>0.39344230697156446</v>
      </c>
      <c r="AR27" s="5">
        <f t="shared" si="21"/>
        <v>0.62309736331840593</v>
      </c>
      <c r="AS27" s="5">
        <v>3.6741999999999999</v>
      </c>
      <c r="AT27" s="5">
        <v>38.293100000000003</v>
      </c>
      <c r="AU27" s="5">
        <f t="shared" si="22"/>
        <v>0.25262998666098269</v>
      </c>
      <c r="AV27" s="5">
        <f t="shared" si="23"/>
        <v>0.41251314247302562</v>
      </c>
      <c r="AW27" s="5">
        <v>3.3473799999999998</v>
      </c>
      <c r="AX27" s="5">
        <v>26.285699999999999</v>
      </c>
      <c r="AY27" s="5">
        <f t="shared" si="24"/>
        <v>0.57142808368840814</v>
      </c>
      <c r="AZ27" s="5">
        <f t="shared" si="25"/>
        <v>0.690000315000315</v>
      </c>
      <c r="BA27" s="5">
        <v>3.3473799999999998</v>
      </c>
      <c r="BB27" s="5">
        <v>19.1419</v>
      </c>
      <c r="BC27" s="5">
        <f t="shared" si="26"/>
        <v>0.47058773911564283</v>
      </c>
      <c r="BD27" s="5">
        <f t="shared" si="27"/>
        <v>0.44987896307786318</v>
      </c>
    </row>
    <row r="28" spans="1:56" ht="20" customHeight="1" x14ac:dyDescent="0.15">
      <c r="A28" s="25">
        <v>4.3947500000000002</v>
      </c>
      <c r="B28" s="4">
        <v>31.132200000000001</v>
      </c>
      <c r="C28" s="5">
        <f t="shared" si="0"/>
        <v>0.45454498441323649</v>
      </c>
      <c r="D28" s="5">
        <f t="shared" si="1"/>
        <v>0.44613382782428757</v>
      </c>
      <c r="E28" s="5">
        <v>4.3948</v>
      </c>
      <c r="F28" s="5">
        <v>25.691700000000001</v>
      </c>
      <c r="G28" s="5">
        <f t="shared" si="2"/>
        <v>0.3086452700330079</v>
      </c>
      <c r="H28" s="5">
        <f t="shared" si="3"/>
        <v>0.35494254842662681</v>
      </c>
      <c r="I28" s="5">
        <v>4.1677999999999997</v>
      </c>
      <c r="J28" s="5">
        <v>31.142900000000001</v>
      </c>
      <c r="K28" s="5">
        <f t="shared" si="4"/>
        <v>0.35714408130387837</v>
      </c>
      <c r="L28" s="5">
        <f t="shared" si="5"/>
        <v>0.54691454070656742</v>
      </c>
      <c r="M28" s="5">
        <v>4.1677799999999996</v>
      </c>
      <c r="N28" s="5">
        <v>56</v>
      </c>
      <c r="O28" s="5">
        <f t="shared" si="6"/>
        <v>0.5</v>
      </c>
      <c r="P28" s="5">
        <f t="shared" si="7"/>
        <v>0.67017711823839154</v>
      </c>
      <c r="Q28" s="5">
        <v>4.2812999999999999</v>
      </c>
      <c r="R28" s="5">
        <v>31.555599999999998</v>
      </c>
      <c r="S28" s="5">
        <f t="shared" si="8"/>
        <v>0.27777921959954843</v>
      </c>
      <c r="T28" s="5">
        <f t="shared" si="9"/>
        <v>0.61339232258515985</v>
      </c>
      <c r="U28" s="5">
        <v>4.2812700000000001</v>
      </c>
      <c r="V28" s="5">
        <v>30.875</v>
      </c>
      <c r="W28" s="5">
        <f t="shared" si="10"/>
        <v>0.52083386556983369</v>
      </c>
      <c r="X28" s="5">
        <f t="shared" si="11"/>
        <v>0.54219554512823032</v>
      </c>
      <c r="Y28" s="5">
        <v>4.2812999999999999</v>
      </c>
      <c r="Z28" s="5">
        <v>35.666699999999999</v>
      </c>
      <c r="AA28" s="5">
        <f t="shared" si="12"/>
        <v>0.27777921959954843</v>
      </c>
      <c r="AB28" s="5">
        <f t="shared" si="13"/>
        <v>0.559624246665401</v>
      </c>
      <c r="AC28" s="5">
        <v>4.2812999999999999</v>
      </c>
      <c r="AD28" s="5">
        <v>46.333300000000001</v>
      </c>
      <c r="AE28" s="5">
        <f t="shared" si="14"/>
        <v>0.33333592861925598</v>
      </c>
      <c r="AF28" s="5">
        <f t="shared" si="15"/>
        <v>0.63652074761476274</v>
      </c>
      <c r="AG28" s="5">
        <v>4.2812999999999999</v>
      </c>
      <c r="AH28" s="5">
        <v>36.382300000000001</v>
      </c>
      <c r="AI28" s="5">
        <f t="shared" si="16"/>
        <v>0.3731370600847147</v>
      </c>
      <c r="AJ28" s="5">
        <f t="shared" si="17"/>
        <v>0.53489695283853844</v>
      </c>
      <c r="AK28" s="5">
        <v>4.2812999999999999</v>
      </c>
      <c r="AL28" s="5">
        <v>43.126600000000003</v>
      </c>
      <c r="AM28" s="5">
        <f t="shared" si="18"/>
        <v>0.24752692772442664</v>
      </c>
      <c r="AN28" s="5">
        <f t="shared" si="19"/>
        <v>0.81119930780227223</v>
      </c>
      <c r="AO28" s="5">
        <v>3.8273199999999998</v>
      </c>
      <c r="AP28" s="5">
        <v>52.381300000000003</v>
      </c>
      <c r="AQ28" s="5">
        <f t="shared" si="20"/>
        <v>0.40983653954265337</v>
      </c>
      <c r="AR28" s="5">
        <f t="shared" si="21"/>
        <v>0.5328837471438832</v>
      </c>
      <c r="AS28" s="5">
        <v>3.8273000000000001</v>
      </c>
      <c r="AT28" s="5">
        <v>35.4238</v>
      </c>
      <c r="AU28" s="5">
        <f t="shared" si="22"/>
        <v>0.26315680908703365</v>
      </c>
      <c r="AV28" s="5">
        <f t="shared" si="23"/>
        <v>0.3816035540694267</v>
      </c>
      <c r="AW28" s="5">
        <v>3.4868600000000001</v>
      </c>
      <c r="AX28" s="5">
        <v>19.714300000000001</v>
      </c>
      <c r="AY28" s="5">
        <f t="shared" si="24"/>
        <v>0.59523858297825849</v>
      </c>
      <c r="AZ28" s="5">
        <f t="shared" si="25"/>
        <v>0.5175008925008926</v>
      </c>
      <c r="BA28" s="5">
        <v>3.4868600000000001</v>
      </c>
      <c r="BB28" s="5">
        <v>19.903099999999998</v>
      </c>
      <c r="BC28" s="5">
        <f t="shared" si="26"/>
        <v>0.49019638165155155</v>
      </c>
      <c r="BD28" s="5">
        <f t="shared" si="27"/>
        <v>0.46776892523913605</v>
      </c>
    </row>
    <row r="29" spans="1:56" ht="20" customHeight="1" x14ac:dyDescent="0.15">
      <c r="A29" s="25">
        <v>4.5705400000000003</v>
      </c>
      <c r="B29" s="4">
        <v>32.762599999999999</v>
      </c>
      <c r="C29" s="5">
        <f t="shared" si="0"/>
        <v>0.47272678378976596</v>
      </c>
      <c r="D29" s="5">
        <f t="shared" si="1"/>
        <v>0.46949795219984464</v>
      </c>
      <c r="E29" s="5">
        <v>4.5705</v>
      </c>
      <c r="F29" s="5">
        <v>32.861899999999999</v>
      </c>
      <c r="G29" s="5">
        <f t="shared" si="2"/>
        <v>0.32098461970644004</v>
      </c>
      <c r="H29" s="5">
        <f t="shared" si="3"/>
        <v>0.45400213034330023</v>
      </c>
      <c r="I29" s="5">
        <v>4.3345000000000002</v>
      </c>
      <c r="J29" s="5">
        <v>28.171399999999998</v>
      </c>
      <c r="K29" s="5">
        <f t="shared" si="4"/>
        <v>0.37142881626077567</v>
      </c>
      <c r="L29" s="5">
        <f t="shared" si="5"/>
        <v>0.49473068635422496</v>
      </c>
      <c r="M29" s="5">
        <v>4.3344899999999997</v>
      </c>
      <c r="N29" s="5">
        <v>59.7776</v>
      </c>
      <c r="O29" s="5">
        <f t="shared" si="6"/>
        <v>0.51999985603846655</v>
      </c>
      <c r="P29" s="5">
        <f t="shared" si="7"/>
        <v>0.71538535184298702</v>
      </c>
      <c r="Q29" s="5">
        <v>4.4524999999999997</v>
      </c>
      <c r="R29" s="5">
        <v>32.1111</v>
      </c>
      <c r="S29" s="5">
        <f t="shared" si="8"/>
        <v>0.28888701452058702</v>
      </c>
      <c r="T29" s="5">
        <f t="shared" si="9"/>
        <v>0.62419038806944971</v>
      </c>
      <c r="U29" s="5">
        <v>4.4525199999999998</v>
      </c>
      <c r="V29" s="5">
        <v>28.194400000000002</v>
      </c>
      <c r="W29" s="5">
        <f t="shared" si="10"/>
        <v>0.54166712286938123</v>
      </c>
      <c r="X29" s="5">
        <f t="shared" si="11"/>
        <v>0.49512155716804462</v>
      </c>
      <c r="Y29" s="5">
        <v>4.4524999999999997</v>
      </c>
      <c r="Z29" s="5">
        <v>37.333300000000001</v>
      </c>
      <c r="AA29" s="5">
        <f t="shared" si="12"/>
        <v>0.28888701452058702</v>
      </c>
      <c r="AB29" s="5">
        <f t="shared" si="13"/>
        <v>0.58577384193192572</v>
      </c>
      <c r="AC29" s="5">
        <v>4.4524999999999997</v>
      </c>
      <c r="AD29" s="5">
        <v>50.156300000000002</v>
      </c>
      <c r="AE29" s="5">
        <f t="shared" si="14"/>
        <v>0.34666531711798687</v>
      </c>
      <c r="AF29" s="5">
        <f t="shared" si="15"/>
        <v>0.68904061600598976</v>
      </c>
      <c r="AG29" s="5">
        <v>4.4524999999999997</v>
      </c>
      <c r="AH29" s="5">
        <v>35.213200000000001</v>
      </c>
      <c r="AI29" s="5">
        <f t="shared" si="16"/>
        <v>0.38805801042374799</v>
      </c>
      <c r="AJ29" s="5">
        <f t="shared" si="17"/>
        <v>0.51770870394928359</v>
      </c>
      <c r="AK29" s="5">
        <v>4.4524999999999997</v>
      </c>
      <c r="AL29" s="5">
        <v>41.949100000000001</v>
      </c>
      <c r="AM29" s="5">
        <f t="shared" si="18"/>
        <v>0.25742499841006455</v>
      </c>
      <c r="AN29" s="5">
        <f t="shared" si="19"/>
        <v>0.78905086148521553</v>
      </c>
      <c r="AO29" s="5">
        <v>3.98041</v>
      </c>
      <c r="AP29" s="5">
        <v>54.1599</v>
      </c>
      <c r="AQ29" s="5">
        <f t="shared" si="20"/>
        <v>0.42622970129515508</v>
      </c>
      <c r="AR29" s="5">
        <f t="shared" si="21"/>
        <v>0.55097774314379366</v>
      </c>
      <c r="AS29" s="5">
        <v>3.9803999999999999</v>
      </c>
      <c r="AT29" s="5">
        <v>34.277000000000001</v>
      </c>
      <c r="AU29" s="5">
        <f t="shared" si="22"/>
        <v>0.27368363151308461</v>
      </c>
      <c r="AV29" s="5">
        <f t="shared" si="23"/>
        <v>0.36924962942535078</v>
      </c>
      <c r="AW29" s="5">
        <v>3.6263299999999998</v>
      </c>
      <c r="AX29" s="5">
        <v>18.476199999999999</v>
      </c>
      <c r="AY29" s="5">
        <f t="shared" si="24"/>
        <v>0.61904737517753738</v>
      </c>
      <c r="AZ29" s="5">
        <f t="shared" si="25"/>
        <v>0.48500073500073498</v>
      </c>
      <c r="BA29" s="5">
        <v>3.6263299999999998</v>
      </c>
      <c r="BB29" s="5">
        <v>20.177600000000002</v>
      </c>
      <c r="BC29" s="5">
        <f t="shared" si="26"/>
        <v>0.50980361834844845</v>
      </c>
      <c r="BD29" s="5">
        <f t="shared" si="27"/>
        <v>0.47422031070060405</v>
      </c>
    </row>
    <row r="30" spans="1:56" ht="20" customHeight="1" x14ac:dyDescent="0.15">
      <c r="A30" s="25">
        <v>4.7463300000000004</v>
      </c>
      <c r="B30" s="4">
        <v>38.959699999999998</v>
      </c>
      <c r="C30" s="5">
        <f t="shared" si="0"/>
        <v>0.49090858316629543</v>
      </c>
      <c r="D30" s="5">
        <f t="shared" si="1"/>
        <v>0.55830426670411648</v>
      </c>
      <c r="E30" s="5">
        <v>4.7462999999999997</v>
      </c>
      <c r="F30" s="5">
        <v>34.555599999999998</v>
      </c>
      <c r="G30" s="5">
        <f t="shared" si="2"/>
        <v>0.33333099234496799</v>
      </c>
      <c r="H30" s="5">
        <f t="shared" si="3"/>
        <v>0.47740136800644351</v>
      </c>
      <c r="I30" s="5">
        <v>4.5011999999999999</v>
      </c>
      <c r="J30" s="5">
        <v>33.257100000000001</v>
      </c>
      <c r="K30" s="5">
        <f t="shared" si="4"/>
        <v>0.38571355121767292</v>
      </c>
      <c r="L30" s="5">
        <f t="shared" si="5"/>
        <v>0.5840429623359541</v>
      </c>
      <c r="M30" s="5">
        <v>4.5011999999999999</v>
      </c>
      <c r="N30" s="5">
        <v>48.806399999999996</v>
      </c>
      <c r="O30" s="5">
        <f t="shared" si="6"/>
        <v>0.53999971207693309</v>
      </c>
      <c r="P30" s="5">
        <f t="shared" si="7"/>
        <v>0.58408808042125415</v>
      </c>
      <c r="Q30" s="5">
        <v>4.6238000000000001</v>
      </c>
      <c r="R30" s="5">
        <v>29.6</v>
      </c>
      <c r="S30" s="5">
        <f t="shared" si="8"/>
        <v>0.3000012976395936</v>
      </c>
      <c r="T30" s="5">
        <f t="shared" si="9"/>
        <v>0.57537846684964744</v>
      </c>
      <c r="U30" s="5">
        <v>4.6237700000000004</v>
      </c>
      <c r="V30" s="5">
        <v>24.375</v>
      </c>
      <c r="W30" s="5">
        <f t="shared" si="10"/>
        <v>0.56250038016892889</v>
      </c>
      <c r="X30" s="5">
        <f t="shared" si="11"/>
        <v>0.42804911457491868</v>
      </c>
      <c r="Y30" s="5">
        <v>4.6238000000000001</v>
      </c>
      <c r="Z30" s="5">
        <v>32.799999999999997</v>
      </c>
      <c r="AA30" s="5">
        <f t="shared" si="12"/>
        <v>0.3000012976395936</v>
      </c>
      <c r="AB30" s="5">
        <f t="shared" si="13"/>
        <v>0.51464462063003169</v>
      </c>
      <c r="AC30" s="5">
        <v>4.6238000000000001</v>
      </c>
      <c r="AD30" s="5">
        <v>56.732799999999997</v>
      </c>
      <c r="AE30" s="5">
        <f t="shared" si="14"/>
        <v>0.36000249147448576</v>
      </c>
      <c r="AF30" s="5">
        <f t="shared" si="15"/>
        <v>0.77938770323458095</v>
      </c>
      <c r="AG30" s="5">
        <v>4.6238000000000001</v>
      </c>
      <c r="AH30" s="5">
        <v>35.115200000000002</v>
      </c>
      <c r="AI30" s="5">
        <f t="shared" si="16"/>
        <v>0.40298767627115689</v>
      </c>
      <c r="AJ30" s="5">
        <f t="shared" si="17"/>
        <v>0.51626789615598367</v>
      </c>
      <c r="AK30" s="5">
        <v>4.6238000000000001</v>
      </c>
      <c r="AL30" s="5">
        <v>35.059199999999997</v>
      </c>
      <c r="AM30" s="5">
        <f t="shared" si="18"/>
        <v>0.26732885067904699</v>
      </c>
      <c r="AN30" s="5">
        <f t="shared" si="19"/>
        <v>0.6594537657061168</v>
      </c>
      <c r="AO30" s="5">
        <v>4.1334999999999997</v>
      </c>
      <c r="AP30" s="5">
        <v>48.408999999999999</v>
      </c>
      <c r="AQ30" s="5">
        <f t="shared" si="20"/>
        <v>0.4426228630476568</v>
      </c>
      <c r="AR30" s="5">
        <f t="shared" si="21"/>
        <v>0.49247287324843486</v>
      </c>
      <c r="AS30" s="5">
        <v>4.1334999999999997</v>
      </c>
      <c r="AT30" s="5">
        <v>44.035499999999999</v>
      </c>
      <c r="AU30" s="5">
        <f t="shared" si="22"/>
        <v>0.28421045393913558</v>
      </c>
      <c r="AV30" s="5">
        <f t="shared" si="23"/>
        <v>0.47437325485194248</v>
      </c>
      <c r="AW30" s="5">
        <v>3.7658</v>
      </c>
      <c r="AX30" s="5">
        <v>17.857099999999999</v>
      </c>
      <c r="AY30" s="5">
        <f t="shared" si="24"/>
        <v>0.64285616737681639</v>
      </c>
      <c r="AZ30" s="5">
        <f t="shared" si="25"/>
        <v>0.46874934374934374</v>
      </c>
      <c r="BA30" s="5">
        <v>3.7658</v>
      </c>
      <c r="BB30" s="5">
        <v>22.152200000000001</v>
      </c>
      <c r="BC30" s="5">
        <f t="shared" si="26"/>
        <v>0.52941085504534535</v>
      </c>
      <c r="BD30" s="5">
        <f t="shared" si="27"/>
        <v>0.52062798185621284</v>
      </c>
    </row>
    <row r="31" spans="1:56" ht="20" customHeight="1" x14ac:dyDescent="0.15">
      <c r="A31" s="25">
        <v>4.9221199999999996</v>
      </c>
      <c r="B31" s="4">
        <v>40.544800000000002</v>
      </c>
      <c r="C31" s="5">
        <f t="shared" si="0"/>
        <v>0.50909038254282479</v>
      </c>
      <c r="D31" s="5">
        <f t="shared" si="1"/>
        <v>0.58101922839921927</v>
      </c>
      <c r="E31" s="5">
        <v>4.9221000000000004</v>
      </c>
      <c r="F31" s="5">
        <v>31.595600000000001</v>
      </c>
      <c r="G31" s="5">
        <f t="shared" si="2"/>
        <v>0.34567736498349605</v>
      </c>
      <c r="H31" s="5">
        <f t="shared" si="3"/>
        <v>0.43650761853315778</v>
      </c>
      <c r="I31" s="5">
        <v>4.6679000000000004</v>
      </c>
      <c r="J31" s="5">
        <v>28</v>
      </c>
      <c r="K31" s="5">
        <f t="shared" si="4"/>
        <v>0.39999828617457028</v>
      </c>
      <c r="L31" s="5">
        <f t="shared" si="5"/>
        <v>0.49172065349674848</v>
      </c>
      <c r="M31" s="5">
        <v>4.66791</v>
      </c>
      <c r="N31" s="5">
        <v>45.817599999999999</v>
      </c>
      <c r="O31" s="5">
        <f t="shared" si="6"/>
        <v>0.55999956811539964</v>
      </c>
      <c r="P31" s="5">
        <f t="shared" si="7"/>
        <v>0.54831977022498801</v>
      </c>
      <c r="Q31" s="5">
        <v>4.7949999999999999</v>
      </c>
      <c r="R31" s="5">
        <v>34.8889</v>
      </c>
      <c r="S31" s="5">
        <f t="shared" si="8"/>
        <v>0.31110909256063224</v>
      </c>
      <c r="T31" s="5">
        <f t="shared" si="9"/>
        <v>0.67818654702941428</v>
      </c>
      <c r="U31" s="5">
        <v>4.7950200000000001</v>
      </c>
      <c r="V31" s="5">
        <v>29.666699999999999</v>
      </c>
      <c r="W31" s="5">
        <f t="shared" si="10"/>
        <v>0.58333363746847644</v>
      </c>
      <c r="X31" s="5">
        <f t="shared" si="11"/>
        <v>0.52097660173783544</v>
      </c>
      <c r="Y31" s="5">
        <v>4.7949999999999999</v>
      </c>
      <c r="Z31" s="5">
        <v>31.533300000000001</v>
      </c>
      <c r="AA31" s="5">
        <f t="shared" si="12"/>
        <v>0.31110909256063224</v>
      </c>
      <c r="AB31" s="5">
        <f t="shared" si="13"/>
        <v>0.49476961023515181</v>
      </c>
      <c r="AC31" s="5">
        <v>4.7949999999999999</v>
      </c>
      <c r="AD31" s="5">
        <v>50.3947</v>
      </c>
      <c r="AE31" s="5">
        <f t="shared" si="14"/>
        <v>0.37333187997321665</v>
      </c>
      <c r="AF31" s="5">
        <f t="shared" si="15"/>
        <v>0.69231572367652816</v>
      </c>
      <c r="AG31" s="5">
        <v>4.7949999999999999</v>
      </c>
      <c r="AH31" s="5">
        <v>35.705100000000002</v>
      </c>
      <c r="AI31" s="5">
        <f t="shared" si="16"/>
        <v>0.41790862661019013</v>
      </c>
      <c r="AJ31" s="5">
        <f t="shared" si="17"/>
        <v>0.52494067694442903</v>
      </c>
      <c r="AK31" s="5">
        <v>4.7949999999999999</v>
      </c>
      <c r="AL31" s="5">
        <v>34.531399999999998</v>
      </c>
      <c r="AM31" s="5">
        <f t="shared" si="18"/>
        <v>0.27722692136468496</v>
      </c>
      <c r="AN31" s="5">
        <f t="shared" si="19"/>
        <v>0.64952599503423358</v>
      </c>
      <c r="AO31" s="5">
        <v>4.2866</v>
      </c>
      <c r="AP31" s="5">
        <v>53.2881</v>
      </c>
      <c r="AQ31" s="5">
        <f t="shared" si="20"/>
        <v>0.45901709561874576</v>
      </c>
      <c r="AR31" s="5">
        <f t="shared" si="21"/>
        <v>0.54210877557788684</v>
      </c>
      <c r="AS31" s="5">
        <v>4.2866</v>
      </c>
      <c r="AT31" s="5">
        <v>41.5291</v>
      </c>
      <c r="AU31" s="5">
        <f t="shared" si="22"/>
        <v>0.29473727636518654</v>
      </c>
      <c r="AV31" s="5">
        <f t="shared" si="23"/>
        <v>0.44737301354751974</v>
      </c>
      <c r="AW31" s="5">
        <v>3.9052799999999999</v>
      </c>
      <c r="AX31" s="5">
        <v>20.666699999999999</v>
      </c>
      <c r="AY31" s="5">
        <f t="shared" si="24"/>
        <v>0.66666666666666663</v>
      </c>
      <c r="AZ31" s="5">
        <f t="shared" si="25"/>
        <v>0.54250141750141745</v>
      </c>
      <c r="BA31" s="5">
        <v>3.9052799999999999</v>
      </c>
      <c r="BB31" s="5">
        <v>23.859300000000001</v>
      </c>
      <c r="BC31" s="5">
        <f t="shared" si="26"/>
        <v>0.5490194975812539</v>
      </c>
      <c r="BD31" s="5">
        <f t="shared" si="27"/>
        <v>0.56074878375519988</v>
      </c>
    </row>
    <row r="32" spans="1:56" ht="20" customHeight="1" x14ac:dyDescent="0.15">
      <c r="A32" s="25">
        <v>5.0979099999999997</v>
      </c>
      <c r="B32" s="4">
        <v>39.781799999999997</v>
      </c>
      <c r="C32" s="5">
        <f t="shared" si="0"/>
        <v>0.52727218191935421</v>
      </c>
      <c r="D32" s="5">
        <f t="shared" si="1"/>
        <v>0.57008520797567286</v>
      </c>
      <c r="E32" s="5">
        <v>5.0979000000000001</v>
      </c>
      <c r="F32" s="5">
        <v>33.643500000000003</v>
      </c>
      <c r="G32" s="5">
        <f t="shared" si="2"/>
        <v>0.358023737622024</v>
      </c>
      <c r="H32" s="5">
        <f t="shared" si="3"/>
        <v>0.46480029067719225</v>
      </c>
      <c r="I32" s="5">
        <v>4.8346</v>
      </c>
      <c r="J32" s="5">
        <v>27.314299999999999</v>
      </c>
      <c r="K32" s="5">
        <f t="shared" si="4"/>
        <v>0.41428302113146753</v>
      </c>
      <c r="L32" s="5">
        <f t="shared" si="5"/>
        <v>0.47967876592165132</v>
      </c>
      <c r="M32" s="5">
        <v>4.8346200000000001</v>
      </c>
      <c r="N32" s="5">
        <v>45.52</v>
      </c>
      <c r="O32" s="5">
        <f t="shared" si="6"/>
        <v>0.57999942415386618</v>
      </c>
      <c r="P32" s="5">
        <f t="shared" si="7"/>
        <v>0.54475825753949259</v>
      </c>
      <c r="Q32" s="5">
        <v>4.9663000000000004</v>
      </c>
      <c r="R32" s="5">
        <v>31.8</v>
      </c>
      <c r="S32" s="5">
        <f t="shared" si="8"/>
        <v>0.32222337567963877</v>
      </c>
      <c r="T32" s="5">
        <f t="shared" si="9"/>
        <v>0.61814308262901307</v>
      </c>
      <c r="U32" s="5">
        <v>4.9662699999999997</v>
      </c>
      <c r="V32" s="5">
        <v>31.0764</v>
      </c>
      <c r="W32" s="5">
        <f t="shared" si="10"/>
        <v>0.60416689476802399</v>
      </c>
      <c r="X32" s="5">
        <f t="shared" si="11"/>
        <v>0.54573232837645136</v>
      </c>
      <c r="Y32" s="5">
        <v>4.9663000000000004</v>
      </c>
      <c r="Z32" s="5">
        <v>36.2667</v>
      </c>
      <c r="AA32" s="5">
        <f t="shared" si="12"/>
        <v>0.32222337567963877</v>
      </c>
      <c r="AB32" s="5">
        <f t="shared" si="13"/>
        <v>0.56903847753058445</v>
      </c>
      <c r="AC32" s="5">
        <v>4.9663000000000004</v>
      </c>
      <c r="AD32" s="5">
        <v>46.587699999999998</v>
      </c>
      <c r="AE32" s="5">
        <f t="shared" si="14"/>
        <v>0.38666905432971554</v>
      </c>
      <c r="AF32" s="5">
        <f t="shared" si="15"/>
        <v>0.64001566116922992</v>
      </c>
      <c r="AG32" s="5">
        <v>4.9663000000000004</v>
      </c>
      <c r="AH32" s="5">
        <v>34.817599999999999</v>
      </c>
      <c r="AI32" s="5">
        <f t="shared" si="16"/>
        <v>0.43283829245759908</v>
      </c>
      <c r="AJ32" s="5">
        <f t="shared" si="17"/>
        <v>0.51189254514286053</v>
      </c>
      <c r="AK32" s="5">
        <v>4.9663000000000004</v>
      </c>
      <c r="AL32" s="5">
        <v>34.277900000000002</v>
      </c>
      <c r="AM32" s="5">
        <f t="shared" si="18"/>
        <v>0.28713077363366735</v>
      </c>
      <c r="AN32" s="5">
        <f t="shared" si="19"/>
        <v>0.64475773079527499</v>
      </c>
      <c r="AO32" s="5">
        <v>4.4396899999999997</v>
      </c>
      <c r="AP32" s="5">
        <v>56.688000000000002</v>
      </c>
      <c r="AQ32" s="5">
        <f t="shared" si="20"/>
        <v>0.47541025737124742</v>
      </c>
      <c r="AR32" s="5">
        <f t="shared" si="21"/>
        <v>0.57669652830480445</v>
      </c>
      <c r="AS32" s="5">
        <v>4.4397000000000002</v>
      </c>
      <c r="AT32" s="5">
        <v>38.417700000000004</v>
      </c>
      <c r="AU32" s="5">
        <f t="shared" si="22"/>
        <v>0.30526409879123756</v>
      </c>
      <c r="AV32" s="5">
        <f t="shared" si="23"/>
        <v>0.4138553983246579</v>
      </c>
      <c r="AW32" s="5">
        <v>4.0447499999999996</v>
      </c>
      <c r="AX32" s="5">
        <v>21.381</v>
      </c>
      <c r="AY32" s="5">
        <f t="shared" si="24"/>
        <v>0.69047545886594552</v>
      </c>
      <c r="AZ32" s="5">
        <f t="shared" si="25"/>
        <v>0.56125181125181123</v>
      </c>
      <c r="BA32" s="5">
        <v>4.0447499999999996</v>
      </c>
      <c r="BB32" s="5">
        <v>28.500599999999999</v>
      </c>
      <c r="BC32" s="5">
        <f t="shared" si="26"/>
        <v>0.5686267342781508</v>
      </c>
      <c r="BD32" s="5">
        <f t="shared" si="27"/>
        <v>0.66983007826270891</v>
      </c>
    </row>
    <row r="33" spans="1:56" ht="20" customHeight="1" x14ac:dyDescent="0.15">
      <c r="A33" s="25">
        <v>5.2736999999999998</v>
      </c>
      <c r="B33" s="4">
        <v>42.5124</v>
      </c>
      <c r="C33" s="5">
        <f t="shared" si="0"/>
        <v>0.54545398129588374</v>
      </c>
      <c r="D33" s="5">
        <f t="shared" si="1"/>
        <v>0.60921553060809197</v>
      </c>
      <c r="E33" s="5">
        <v>5.2736999999999998</v>
      </c>
      <c r="F33" s="5">
        <v>34.369</v>
      </c>
      <c r="G33" s="5">
        <f t="shared" si="2"/>
        <v>0.370370110260552</v>
      </c>
      <c r="H33" s="5">
        <f t="shared" si="3"/>
        <v>0.47482340393491818</v>
      </c>
      <c r="I33" s="5">
        <v>5.0012999999999996</v>
      </c>
      <c r="J33" s="5">
        <v>29.142900000000001</v>
      </c>
      <c r="K33" s="5">
        <f t="shared" si="4"/>
        <v>0.42856775608836478</v>
      </c>
      <c r="L33" s="5">
        <f t="shared" si="5"/>
        <v>0.5117916368853711</v>
      </c>
      <c r="M33" s="5">
        <v>5.0013300000000003</v>
      </c>
      <c r="N33" s="5">
        <v>53.08</v>
      </c>
      <c r="O33" s="5">
        <f t="shared" si="6"/>
        <v>0.59999928019233273</v>
      </c>
      <c r="P33" s="5">
        <f t="shared" si="7"/>
        <v>0.63523216850167541</v>
      </c>
      <c r="Q33" s="5">
        <v>5.1375000000000002</v>
      </c>
      <c r="R33" s="5">
        <v>33.666699999999999</v>
      </c>
      <c r="S33" s="5">
        <f t="shared" si="8"/>
        <v>0.33333117060067741</v>
      </c>
      <c r="T33" s="5">
        <f t="shared" si="9"/>
        <v>0.6544288591178048</v>
      </c>
      <c r="U33" s="5">
        <v>5.1375200000000003</v>
      </c>
      <c r="V33" s="5">
        <v>31.75</v>
      </c>
      <c r="W33" s="5">
        <f t="shared" si="10"/>
        <v>0.62500015206757165</v>
      </c>
      <c r="X33" s="5">
        <f t="shared" si="11"/>
        <v>0.55756141077963761</v>
      </c>
      <c r="Y33" s="5">
        <v>5.1375000000000002</v>
      </c>
      <c r="Z33" s="5">
        <v>36</v>
      </c>
      <c r="AA33" s="5">
        <f t="shared" si="12"/>
        <v>0.33333117060067741</v>
      </c>
      <c r="AB33" s="5">
        <f t="shared" si="13"/>
        <v>0.56485385191101045</v>
      </c>
      <c r="AC33" s="5">
        <v>5.1375000000000002</v>
      </c>
      <c r="AD33" s="5">
        <v>50.32</v>
      </c>
      <c r="AE33" s="5">
        <f t="shared" si="14"/>
        <v>0.39999844282844643</v>
      </c>
      <c r="AF33" s="5">
        <f t="shared" si="15"/>
        <v>0.69128950495593577</v>
      </c>
      <c r="AG33" s="5">
        <v>5.1375000000000002</v>
      </c>
      <c r="AH33" s="5">
        <v>40.0501</v>
      </c>
      <c r="AI33" s="5">
        <f t="shared" si="16"/>
        <v>0.44775924279663232</v>
      </c>
      <c r="AJ33" s="5">
        <f t="shared" si="17"/>
        <v>0.58882138982083998</v>
      </c>
      <c r="AK33" s="5">
        <v>5.1375000000000002</v>
      </c>
      <c r="AL33" s="5">
        <v>36.379899999999999</v>
      </c>
      <c r="AM33" s="5">
        <f t="shared" si="18"/>
        <v>0.29702884431930532</v>
      </c>
      <c r="AN33" s="5">
        <f t="shared" si="19"/>
        <v>0.68429576405086145</v>
      </c>
      <c r="AO33" s="5">
        <v>4.5927800000000003</v>
      </c>
      <c r="AP33" s="5">
        <v>58.436700000000002</v>
      </c>
      <c r="AQ33" s="5">
        <f t="shared" si="20"/>
        <v>0.4918034191237492</v>
      </c>
      <c r="AR33" s="5">
        <f t="shared" si="21"/>
        <v>0.59448634659168365</v>
      </c>
      <c r="AS33" s="5">
        <v>4.5928000000000004</v>
      </c>
      <c r="AT33" s="5">
        <v>36.570599999999999</v>
      </c>
      <c r="AU33" s="5">
        <f t="shared" si="22"/>
        <v>0.31579092121728852</v>
      </c>
      <c r="AV33" s="5">
        <f t="shared" si="23"/>
        <v>0.39395747871350267</v>
      </c>
      <c r="AW33" s="5">
        <v>4.1842300000000003</v>
      </c>
      <c r="AX33" s="5">
        <v>24.428599999999999</v>
      </c>
      <c r="AY33" s="5">
        <f t="shared" si="24"/>
        <v>0.71428595815579599</v>
      </c>
      <c r="AZ33" s="5">
        <f t="shared" si="25"/>
        <v>0.6412513912513913</v>
      </c>
      <c r="BA33" s="5">
        <v>4.1842300000000003</v>
      </c>
      <c r="BB33" s="5">
        <v>27.8339</v>
      </c>
      <c r="BC33" s="5">
        <f t="shared" si="26"/>
        <v>0.58823537681405957</v>
      </c>
      <c r="BD33" s="5">
        <f t="shared" si="27"/>
        <v>0.65416108486685942</v>
      </c>
    </row>
    <row r="34" spans="1:56" ht="20" customHeight="1" x14ac:dyDescent="0.15">
      <c r="A34" s="25">
        <v>5.4494899999999999</v>
      </c>
      <c r="B34" s="4">
        <v>41.002299999999998</v>
      </c>
      <c r="C34" s="5">
        <f t="shared" si="0"/>
        <v>0.56363578067241316</v>
      </c>
      <c r="D34" s="5">
        <f t="shared" si="1"/>
        <v>0.58757534156274804</v>
      </c>
      <c r="E34" s="5">
        <v>5.4494999999999996</v>
      </c>
      <c r="F34" s="5">
        <v>34.579599999999999</v>
      </c>
      <c r="G34" s="5">
        <f t="shared" si="2"/>
        <v>0.38271648289907995</v>
      </c>
      <c r="H34" s="5">
        <f t="shared" si="3"/>
        <v>0.4777329389481188</v>
      </c>
      <c r="I34" s="5">
        <v>5.1680000000000001</v>
      </c>
      <c r="J34" s="5">
        <v>34.714300000000001</v>
      </c>
      <c r="K34" s="5">
        <f t="shared" si="4"/>
        <v>0.44285249104526214</v>
      </c>
      <c r="L34" s="5">
        <f t="shared" si="5"/>
        <v>0.60963351006007771</v>
      </c>
      <c r="M34" s="5">
        <v>5.16805</v>
      </c>
      <c r="N34" s="5">
        <v>59.219200000000001</v>
      </c>
      <c r="O34" s="5">
        <f t="shared" si="6"/>
        <v>0.62000033591024484</v>
      </c>
      <c r="P34" s="5">
        <f t="shared" si="7"/>
        <v>0.7087027285782671</v>
      </c>
      <c r="Q34" s="5">
        <v>5.3087999999999997</v>
      </c>
      <c r="R34" s="5">
        <v>24.555599999999998</v>
      </c>
      <c r="S34" s="5">
        <f t="shared" si="8"/>
        <v>0.34444545371968388</v>
      </c>
      <c r="T34" s="5">
        <f t="shared" si="9"/>
        <v>0.47732309055990541</v>
      </c>
      <c r="U34" s="5">
        <v>5.30877</v>
      </c>
      <c r="V34" s="5">
        <v>31.3125</v>
      </c>
      <c r="W34" s="5">
        <f t="shared" si="10"/>
        <v>0.64583340936711908</v>
      </c>
      <c r="X34" s="5">
        <f t="shared" si="11"/>
        <v>0.54987847795393396</v>
      </c>
      <c r="Y34" s="5">
        <v>5.3087999999999997</v>
      </c>
      <c r="Z34" s="5">
        <v>40.6</v>
      </c>
      <c r="AA34" s="5">
        <f t="shared" si="12"/>
        <v>0.34444545371968388</v>
      </c>
      <c r="AB34" s="5">
        <f t="shared" si="13"/>
        <v>0.6370296218774173</v>
      </c>
      <c r="AC34" s="5">
        <v>5.3087999999999997</v>
      </c>
      <c r="AD34" s="5">
        <v>47.700800000000001</v>
      </c>
      <c r="AE34" s="5">
        <f t="shared" si="14"/>
        <v>0.41333561718494527</v>
      </c>
      <c r="AF34" s="5">
        <f t="shared" si="15"/>
        <v>0.65530728175679853</v>
      </c>
      <c r="AG34" s="5">
        <v>5.3087999999999997</v>
      </c>
      <c r="AH34" s="5">
        <v>39.566699999999997</v>
      </c>
      <c r="AI34" s="5">
        <f t="shared" si="16"/>
        <v>0.46268890864404116</v>
      </c>
      <c r="AJ34" s="5">
        <f t="shared" si="17"/>
        <v>0.58171438484858284</v>
      </c>
      <c r="AK34" s="5">
        <v>5.3087999999999997</v>
      </c>
      <c r="AL34" s="5">
        <v>36.823300000000003</v>
      </c>
      <c r="AM34" s="5">
        <f t="shared" si="18"/>
        <v>0.3069326965882877</v>
      </c>
      <c r="AN34" s="5">
        <f t="shared" si="19"/>
        <v>0.69263599428184486</v>
      </c>
      <c r="AO34" s="5">
        <v>4.74587</v>
      </c>
      <c r="AP34" s="5">
        <v>64.076099999999997</v>
      </c>
      <c r="AQ34" s="5">
        <f t="shared" si="20"/>
        <v>0.50819658087625086</v>
      </c>
      <c r="AR34" s="5">
        <f t="shared" si="21"/>
        <v>0.65185690829296283</v>
      </c>
      <c r="AS34" s="5">
        <v>4.7458999999999998</v>
      </c>
      <c r="AT34" s="5">
        <v>37.773400000000002</v>
      </c>
      <c r="AU34" s="5">
        <f t="shared" si="22"/>
        <v>0.32631774364333943</v>
      </c>
      <c r="AV34" s="5">
        <f t="shared" si="23"/>
        <v>0.40691466441449209</v>
      </c>
      <c r="AW34" s="5">
        <v>4.3236999999999997</v>
      </c>
      <c r="AX34" s="5">
        <v>22.381</v>
      </c>
      <c r="AY34" s="5">
        <f t="shared" si="24"/>
        <v>0.73809475035507477</v>
      </c>
      <c r="AZ34" s="5">
        <f t="shared" si="25"/>
        <v>0.58750183750183749</v>
      </c>
      <c r="BA34" s="5">
        <v>4.3236999999999997</v>
      </c>
      <c r="BB34" s="5">
        <v>20.403700000000001</v>
      </c>
      <c r="BC34" s="5">
        <f t="shared" si="26"/>
        <v>0.60784261351095636</v>
      </c>
      <c r="BD34" s="5">
        <f t="shared" si="27"/>
        <v>0.47953418411713555</v>
      </c>
    </row>
    <row r="35" spans="1:56" ht="20" customHeight="1" x14ac:dyDescent="0.15">
      <c r="A35" s="25">
        <v>5.6252800000000001</v>
      </c>
      <c r="B35" s="4">
        <v>38.729300000000002</v>
      </c>
      <c r="C35" s="5">
        <f t="shared" ref="C35:C58" si="28">$A35/9.66846</f>
        <v>0.58181758004894268</v>
      </c>
      <c r="D35" s="5">
        <f t="shared" ref="D35:D58" si="29">B35/69.7822</f>
        <v>0.55500256512405743</v>
      </c>
      <c r="E35" s="5">
        <v>5.6253000000000002</v>
      </c>
      <c r="F35" s="5">
        <v>29.677800000000001</v>
      </c>
      <c r="G35" s="5">
        <f t="shared" ref="G35:G66" si="30">E35/14.239</f>
        <v>0.39506285553760795</v>
      </c>
      <c r="H35" s="5">
        <f t="shared" ref="H35:H66" si="31">F35/72.3827</f>
        <v>0.41001233720212155</v>
      </c>
      <c r="I35" s="5">
        <v>5.3348000000000004</v>
      </c>
      <c r="J35" s="5">
        <v>33.371400000000001</v>
      </c>
      <c r="K35" s="5">
        <f t="shared" ref="K35:K66" si="32">I35/11.6698</f>
        <v>0.45714579512930814</v>
      </c>
      <c r="L35" s="5">
        <f t="shared" ref="L35:L66" si="33">J35/56.9429</f>
        <v>0.5860502362893355</v>
      </c>
      <c r="M35" s="5">
        <v>5.3347600000000002</v>
      </c>
      <c r="N35" s="5">
        <v>62.019199999999998</v>
      </c>
      <c r="O35" s="5">
        <f t="shared" ref="O35:O53" si="34">M35/8.33556</f>
        <v>0.64000019194871138</v>
      </c>
      <c r="P35" s="5">
        <f t="shared" ref="P35:P53" si="35">N35/83.56</f>
        <v>0.74221158449018665</v>
      </c>
      <c r="Q35" s="5">
        <v>5.48</v>
      </c>
      <c r="R35" s="5">
        <v>28.7333</v>
      </c>
      <c r="S35" s="5">
        <f t="shared" ref="S35:S66" si="36">Q35/15.4126</f>
        <v>0.35555324864072257</v>
      </c>
      <c r="T35" s="5">
        <f t="shared" ref="T35:T66" si="37">R35/51.4444</f>
        <v>0.55853115207874904</v>
      </c>
      <c r="U35" s="5">
        <v>5.4800199999999997</v>
      </c>
      <c r="V35" s="5">
        <v>31.666699999999999</v>
      </c>
      <c r="W35" s="5">
        <f t="shared" ref="W35:W51" si="38">U35/8.22003</f>
        <v>0.66666666666666663</v>
      </c>
      <c r="X35" s="5">
        <f t="shared" ref="X35:X51" si="39">V35/56.9444</f>
        <v>0.55609858036962367</v>
      </c>
      <c r="Y35" s="5">
        <v>5.48</v>
      </c>
      <c r="Z35" s="5">
        <v>33.333300000000001</v>
      </c>
      <c r="AA35" s="5">
        <f t="shared" ref="AA35:AA66" si="40">Y35/15.4126</f>
        <v>0.35555324864072257</v>
      </c>
      <c r="AB35" s="5">
        <f t="shared" ref="AB35:AB66" si="41">Z35/63.7333</f>
        <v>0.52301230283070232</v>
      </c>
      <c r="AC35" s="5">
        <v>5.48</v>
      </c>
      <c r="AD35" s="5">
        <v>48.020800000000001</v>
      </c>
      <c r="AE35" s="5">
        <f t="shared" ref="AE35:AE66" si="42">AC35/12.8438</f>
        <v>0.42666500568367621</v>
      </c>
      <c r="AF35" s="5">
        <f t="shared" ref="AF35:AF66" si="43">AD35/72.7915</f>
        <v>0.65970339943537371</v>
      </c>
      <c r="AG35" s="5">
        <v>5.48</v>
      </c>
      <c r="AH35" s="5">
        <v>38.254600000000003</v>
      </c>
      <c r="AI35" s="5">
        <f t="shared" ref="AI35:AI70" si="44">AG35/11.4738</f>
        <v>0.47760985898307451</v>
      </c>
      <c r="AJ35" s="5">
        <f t="shared" ref="AJ35:AJ70" si="45">AH35/68.0174</f>
        <v>0.56242373275073743</v>
      </c>
      <c r="AK35" s="5">
        <v>5.48</v>
      </c>
      <c r="AL35" s="5">
        <v>39.645800000000001</v>
      </c>
      <c r="AM35" s="5">
        <f t="shared" ref="AM35:AM66" si="46">AK35/17.2963</f>
        <v>0.31683076727392567</v>
      </c>
      <c r="AN35" s="5">
        <f t="shared" ref="AN35:AN66" si="47">AL35/53.164</f>
        <v>0.7457264314197577</v>
      </c>
      <c r="AO35" s="5">
        <v>4.8989700000000003</v>
      </c>
      <c r="AP35" s="5">
        <v>64.420599999999993</v>
      </c>
      <c r="AQ35" s="5">
        <f t="shared" ref="AQ35:AQ64" si="48">AO35/9.33865</f>
        <v>0.52459081344733993</v>
      </c>
      <c r="AR35" s="5">
        <f t="shared" ref="AR35:AR64" si="49">AP35/98.2978</f>
        <v>0.65536156455180072</v>
      </c>
      <c r="AS35" s="5">
        <v>4.899</v>
      </c>
      <c r="AT35" s="5">
        <v>36.350700000000003</v>
      </c>
      <c r="AU35" s="5">
        <f t="shared" ref="AU35:AU66" si="50">AS35/14.5438</f>
        <v>0.33684456606939039</v>
      </c>
      <c r="AV35" s="5">
        <f t="shared" ref="AV35:AV66" si="51">AT35/92.8288</f>
        <v>0.39158860181323041</v>
      </c>
      <c r="AW35" s="5">
        <v>4.4631800000000004</v>
      </c>
      <c r="AX35" s="5">
        <v>24.333300000000001</v>
      </c>
      <c r="AY35" s="5">
        <f t="shared" si="24"/>
        <v>0.76190524964492523</v>
      </c>
      <c r="AZ35" s="5">
        <f t="shared" si="25"/>
        <v>0.63874976374976378</v>
      </c>
      <c r="BA35" s="5">
        <v>4.4631800000000004</v>
      </c>
      <c r="BB35" s="5">
        <v>21.143000000000001</v>
      </c>
      <c r="BC35" s="5">
        <f t="shared" ref="BC35:BC54" si="52">BA35/7.11319</f>
        <v>0.62745125604686502</v>
      </c>
      <c r="BD35" s="5">
        <f t="shared" ref="BD35:BD54" si="53">BB35/42.549</f>
        <v>0.49690944558038969</v>
      </c>
    </row>
    <row r="36" spans="1:56" ht="20" customHeight="1" x14ac:dyDescent="0.15">
      <c r="A36" s="25">
        <v>5.8010700000000002</v>
      </c>
      <c r="B36" s="4">
        <v>37.04</v>
      </c>
      <c r="C36" s="5">
        <f t="shared" si="28"/>
        <v>0.5999993794254721</v>
      </c>
      <c r="D36" s="5">
        <f t="shared" si="29"/>
        <v>0.53079438596088968</v>
      </c>
      <c r="E36" s="5">
        <v>5.8010999999999999</v>
      </c>
      <c r="F36" s="5">
        <v>31.774999999999999</v>
      </c>
      <c r="G36" s="5">
        <f t="shared" si="30"/>
        <v>0.40740922817613595</v>
      </c>
      <c r="H36" s="5">
        <f t="shared" si="31"/>
        <v>0.43898611132218057</v>
      </c>
      <c r="I36" s="5">
        <v>5.5015000000000001</v>
      </c>
      <c r="J36" s="5">
        <v>33.2286</v>
      </c>
      <c r="K36" s="5">
        <f t="shared" si="32"/>
        <v>0.47143053008620539</v>
      </c>
      <c r="L36" s="5">
        <f t="shared" si="33"/>
        <v>0.58354246095650197</v>
      </c>
      <c r="M36" s="5">
        <v>5.5014700000000003</v>
      </c>
      <c r="N36" s="5">
        <v>55.385599999999997</v>
      </c>
      <c r="O36" s="5">
        <f t="shared" si="34"/>
        <v>0.66000004798717793</v>
      </c>
      <c r="P36" s="5">
        <f t="shared" si="35"/>
        <v>0.66282431785543316</v>
      </c>
      <c r="Q36" s="5">
        <v>5.6513</v>
      </c>
      <c r="R36" s="5">
        <v>31.7333</v>
      </c>
      <c r="S36" s="5">
        <f t="shared" si="36"/>
        <v>0.36666753175972905</v>
      </c>
      <c r="T36" s="5">
        <f t="shared" si="37"/>
        <v>0.61684653723242955</v>
      </c>
      <c r="U36" s="5">
        <v>5.6512700000000002</v>
      </c>
      <c r="V36" s="5">
        <v>37.8125</v>
      </c>
      <c r="W36" s="5">
        <f t="shared" si="38"/>
        <v>0.68749992396621429</v>
      </c>
      <c r="X36" s="5">
        <f t="shared" si="39"/>
        <v>0.6640249085072456</v>
      </c>
      <c r="Y36" s="5">
        <v>5.6513</v>
      </c>
      <c r="Z36" s="5">
        <v>34.799999999999997</v>
      </c>
      <c r="AA36" s="5">
        <f t="shared" si="40"/>
        <v>0.36666753175972905</v>
      </c>
      <c r="AB36" s="5">
        <f t="shared" si="41"/>
        <v>0.54602539018064333</v>
      </c>
      <c r="AC36" s="5">
        <v>5.6513</v>
      </c>
      <c r="AD36" s="5">
        <v>53.772799999999997</v>
      </c>
      <c r="AE36" s="5">
        <f t="shared" si="42"/>
        <v>0.44000218004017505</v>
      </c>
      <c r="AF36" s="5">
        <f t="shared" si="43"/>
        <v>0.73872361470776116</v>
      </c>
      <c r="AG36" s="5">
        <v>5.6513</v>
      </c>
      <c r="AH36" s="5">
        <v>41.159100000000002</v>
      </c>
      <c r="AI36" s="5">
        <f t="shared" si="44"/>
        <v>0.49253952483048336</v>
      </c>
      <c r="AJ36" s="5">
        <f t="shared" si="45"/>
        <v>0.60512604127767311</v>
      </c>
      <c r="AK36" s="5">
        <v>5.6513</v>
      </c>
      <c r="AL36" s="5">
        <v>37.950699999999998</v>
      </c>
      <c r="AM36" s="5">
        <f t="shared" si="46"/>
        <v>0.32673461954290806</v>
      </c>
      <c r="AN36" s="5">
        <f t="shared" si="47"/>
        <v>0.71384207358362795</v>
      </c>
      <c r="AO36" s="5">
        <v>5.05206</v>
      </c>
      <c r="AP36" s="5">
        <v>59.670200000000001</v>
      </c>
      <c r="AQ36" s="5">
        <f t="shared" si="48"/>
        <v>0.54098397519984154</v>
      </c>
      <c r="AR36" s="5">
        <f t="shared" si="49"/>
        <v>0.60703494890017884</v>
      </c>
      <c r="AS36" s="5">
        <v>5.0521000000000003</v>
      </c>
      <c r="AT36" s="5">
        <v>33.271999999999998</v>
      </c>
      <c r="AU36" s="5">
        <f t="shared" si="50"/>
        <v>0.34737138849544141</v>
      </c>
      <c r="AV36" s="5">
        <f t="shared" si="51"/>
        <v>0.35842324795753039</v>
      </c>
      <c r="AW36" s="5">
        <v>4.6026499999999997</v>
      </c>
      <c r="AX36" s="5">
        <v>17.428599999999999</v>
      </c>
      <c r="AY36" s="5">
        <f t="shared" si="24"/>
        <v>0.78571404184420401</v>
      </c>
      <c r="AZ36" s="5">
        <f t="shared" si="25"/>
        <v>0.45750120750120749</v>
      </c>
      <c r="BA36" s="5">
        <v>4.6026499999999997</v>
      </c>
      <c r="BB36" s="5">
        <v>25.567499999999999</v>
      </c>
      <c r="BC36" s="5">
        <f t="shared" si="52"/>
        <v>0.64705849274376182</v>
      </c>
      <c r="BD36" s="5">
        <f t="shared" si="53"/>
        <v>0.60089543820066271</v>
      </c>
    </row>
    <row r="37" spans="1:56" ht="20" customHeight="1" x14ac:dyDescent="0.15">
      <c r="A37" s="25">
        <v>5.9768600000000003</v>
      </c>
      <c r="B37" s="4">
        <v>39.062800000000003</v>
      </c>
      <c r="C37" s="5">
        <f t="shared" si="28"/>
        <v>0.61818117880200163</v>
      </c>
      <c r="D37" s="5">
        <f t="shared" si="29"/>
        <v>0.55978172083998501</v>
      </c>
      <c r="E37" s="5">
        <v>5.9768999999999997</v>
      </c>
      <c r="F37" s="5">
        <v>42.972299999999997</v>
      </c>
      <c r="G37" s="5">
        <f t="shared" si="30"/>
        <v>0.4197556008146639</v>
      </c>
      <c r="H37" s="5">
        <f t="shared" si="31"/>
        <v>0.59368191570637729</v>
      </c>
      <c r="I37" s="5">
        <v>5.6681999999999997</v>
      </c>
      <c r="J37" s="5">
        <v>41</v>
      </c>
      <c r="K37" s="5">
        <f t="shared" si="32"/>
        <v>0.48571526504310264</v>
      </c>
      <c r="L37" s="5">
        <f t="shared" si="33"/>
        <v>0.72001952833452454</v>
      </c>
      <c r="M37" s="5">
        <v>5.6681800000000004</v>
      </c>
      <c r="N37" s="5">
        <v>55.758400000000002</v>
      </c>
      <c r="O37" s="5">
        <f t="shared" si="34"/>
        <v>0.67999990402564447</v>
      </c>
      <c r="P37" s="5">
        <f t="shared" si="35"/>
        <v>0.66728578267113448</v>
      </c>
      <c r="Q37" s="5">
        <v>5.8224999999999998</v>
      </c>
      <c r="R37" s="5">
        <v>27.222200000000001</v>
      </c>
      <c r="S37" s="5">
        <f t="shared" si="36"/>
        <v>0.37777532668076769</v>
      </c>
      <c r="T37" s="5">
        <f t="shared" si="37"/>
        <v>0.5291576925768402</v>
      </c>
      <c r="U37" s="5">
        <v>5.8225199999999999</v>
      </c>
      <c r="V37" s="5">
        <v>38.472200000000001</v>
      </c>
      <c r="W37" s="5">
        <f t="shared" si="38"/>
        <v>0.70833318126576184</v>
      </c>
      <c r="X37" s="5">
        <f t="shared" si="39"/>
        <v>0.67560989315894104</v>
      </c>
      <c r="Y37" s="5">
        <v>5.8224999999999998</v>
      </c>
      <c r="Z37" s="5">
        <v>35.200000000000003</v>
      </c>
      <c r="AA37" s="5">
        <f t="shared" si="40"/>
        <v>0.37777532668076769</v>
      </c>
      <c r="AB37" s="5">
        <f t="shared" si="41"/>
        <v>0.55230154409076582</v>
      </c>
      <c r="AC37" s="5">
        <v>5.8224999999999998</v>
      </c>
      <c r="AD37" s="5">
        <v>48.3765</v>
      </c>
      <c r="AE37" s="5">
        <f t="shared" si="42"/>
        <v>0.45333156853890594</v>
      </c>
      <c r="AF37" s="5">
        <f t="shared" si="43"/>
        <v>0.66458995899246476</v>
      </c>
      <c r="AG37" s="5">
        <v>5.8224999999999998</v>
      </c>
      <c r="AH37" s="5">
        <v>39.987099999999998</v>
      </c>
      <c r="AI37" s="5">
        <f t="shared" si="44"/>
        <v>0.50746047516951664</v>
      </c>
      <c r="AJ37" s="5">
        <f t="shared" si="45"/>
        <v>0.58789515623943289</v>
      </c>
      <c r="AK37" s="5">
        <v>5.8224999999999998</v>
      </c>
      <c r="AL37" s="5">
        <v>35.618000000000002</v>
      </c>
      <c r="AM37" s="5">
        <f t="shared" si="46"/>
        <v>0.33663269022854603</v>
      </c>
      <c r="AN37" s="5">
        <f t="shared" si="47"/>
        <v>0.66996463772477621</v>
      </c>
      <c r="AO37" s="5">
        <v>5.2051499999999997</v>
      </c>
      <c r="AP37" s="5">
        <v>63.991399999999999</v>
      </c>
      <c r="AQ37" s="5">
        <f t="shared" si="48"/>
        <v>0.55737713695234326</v>
      </c>
      <c r="AR37" s="5">
        <f t="shared" si="49"/>
        <v>0.65099524099216877</v>
      </c>
      <c r="AS37" s="5">
        <v>5.2051999999999996</v>
      </c>
      <c r="AT37" s="5">
        <v>31.2881</v>
      </c>
      <c r="AU37" s="5">
        <f t="shared" si="50"/>
        <v>0.35789821092149232</v>
      </c>
      <c r="AV37" s="5">
        <f t="shared" si="51"/>
        <v>0.33705164776448687</v>
      </c>
      <c r="AW37" s="5">
        <v>4.7421199999999999</v>
      </c>
      <c r="AX37" s="5">
        <v>21.904800000000002</v>
      </c>
      <c r="AY37" s="5">
        <f t="shared" si="24"/>
        <v>0.80952283404348302</v>
      </c>
      <c r="AZ37" s="5">
        <f t="shared" si="25"/>
        <v>0.57500157500157512</v>
      </c>
      <c r="BA37" s="5">
        <v>4.7421199999999999</v>
      </c>
      <c r="BB37" s="5">
        <v>24</v>
      </c>
      <c r="BC37" s="5">
        <f t="shared" si="52"/>
        <v>0.66666572944065883</v>
      </c>
      <c r="BD37" s="5">
        <f t="shared" si="53"/>
        <v>0.5640555594726081</v>
      </c>
    </row>
    <row r="38" spans="1:56" ht="20" customHeight="1" x14ac:dyDescent="0.15">
      <c r="A38" s="25">
        <v>6.1526500000000004</v>
      </c>
      <c r="B38" s="4">
        <v>38.991700000000002</v>
      </c>
      <c r="C38" s="5">
        <f t="shared" si="28"/>
        <v>0.63636297817853105</v>
      </c>
      <c r="D38" s="5">
        <f t="shared" si="29"/>
        <v>0.5587628363680136</v>
      </c>
      <c r="E38" s="5">
        <v>6.1527000000000003</v>
      </c>
      <c r="F38" s="5">
        <v>36.025199999999998</v>
      </c>
      <c r="G38" s="5">
        <f t="shared" si="30"/>
        <v>0.43210197345319196</v>
      </c>
      <c r="H38" s="5">
        <f t="shared" si="31"/>
        <v>0.49770456200169377</v>
      </c>
      <c r="I38" s="5">
        <v>5.8349000000000002</v>
      </c>
      <c r="J38" s="5">
        <v>35</v>
      </c>
      <c r="K38" s="5">
        <f t="shared" si="32"/>
        <v>0.5</v>
      </c>
      <c r="L38" s="5">
        <f t="shared" si="33"/>
        <v>0.61465081687093559</v>
      </c>
      <c r="M38" s="5">
        <v>5.8348899999999997</v>
      </c>
      <c r="N38" s="5">
        <v>60.24</v>
      </c>
      <c r="O38" s="5">
        <f t="shared" si="34"/>
        <v>0.69999976006411091</v>
      </c>
      <c r="P38" s="5">
        <f t="shared" si="35"/>
        <v>0.72091910004786974</v>
      </c>
      <c r="Q38" s="5">
        <v>5.9938000000000002</v>
      </c>
      <c r="R38" s="5">
        <v>34.8889</v>
      </c>
      <c r="S38" s="5">
        <f t="shared" si="36"/>
        <v>0.38888960979977422</v>
      </c>
      <c r="T38" s="5">
        <f t="shared" si="37"/>
        <v>0.67818654702941428</v>
      </c>
      <c r="U38" s="5">
        <v>5.9937699999999996</v>
      </c>
      <c r="V38" s="5">
        <v>44.319400000000002</v>
      </c>
      <c r="W38" s="5">
        <f t="shared" si="38"/>
        <v>0.72916643856530938</v>
      </c>
      <c r="X38" s="5">
        <f t="shared" si="39"/>
        <v>0.77829250988683696</v>
      </c>
      <c r="Y38" s="5">
        <v>5.9938000000000002</v>
      </c>
      <c r="Z38" s="5">
        <v>33.333300000000001</v>
      </c>
      <c r="AA38" s="5">
        <f t="shared" si="40"/>
        <v>0.38888960979977422</v>
      </c>
      <c r="AB38" s="5">
        <f t="shared" si="41"/>
        <v>0.52301230283070232</v>
      </c>
      <c r="AC38" s="5">
        <v>5.9938000000000002</v>
      </c>
      <c r="AD38" s="5">
        <v>53.973300000000002</v>
      </c>
      <c r="AE38" s="5">
        <f t="shared" si="42"/>
        <v>0.46666874289540483</v>
      </c>
      <c r="AF38" s="5">
        <f t="shared" si="43"/>
        <v>0.74147805719074344</v>
      </c>
      <c r="AG38" s="5">
        <v>5.9938000000000002</v>
      </c>
      <c r="AH38" s="5">
        <v>37.256</v>
      </c>
      <c r="AI38" s="5">
        <f t="shared" si="44"/>
        <v>0.52239014101692549</v>
      </c>
      <c r="AJ38" s="5">
        <f t="shared" si="45"/>
        <v>0.54774219537941771</v>
      </c>
      <c r="AK38" s="5">
        <v>5.9938000000000002</v>
      </c>
      <c r="AL38" s="5">
        <v>36.482900000000001</v>
      </c>
      <c r="AM38" s="5">
        <f t="shared" si="46"/>
        <v>0.34653654249752841</v>
      </c>
      <c r="AN38" s="5">
        <f t="shared" si="47"/>
        <v>0.68623316529982692</v>
      </c>
      <c r="AO38" s="5">
        <v>5.3582400000000003</v>
      </c>
      <c r="AP38" s="5">
        <v>65.202100000000002</v>
      </c>
      <c r="AQ38" s="5">
        <f t="shared" si="48"/>
        <v>0.57377029870484497</v>
      </c>
      <c r="AR38" s="5">
        <f t="shared" si="49"/>
        <v>0.66331189507801802</v>
      </c>
      <c r="AS38" s="5">
        <v>5.3582000000000001</v>
      </c>
      <c r="AT38" s="5">
        <v>32.592799999999997</v>
      </c>
      <c r="AU38" s="5">
        <f t="shared" si="50"/>
        <v>0.36841815756542307</v>
      </c>
      <c r="AV38" s="5">
        <f t="shared" si="51"/>
        <v>0.35110655313868105</v>
      </c>
      <c r="AW38" s="5">
        <v>4.8815999999999997</v>
      </c>
      <c r="AX38" s="5">
        <v>20.666699999999999</v>
      </c>
      <c r="AY38" s="5">
        <f t="shared" si="24"/>
        <v>0.83333333333333326</v>
      </c>
      <c r="AZ38" s="5">
        <f t="shared" si="25"/>
        <v>0.54250141750141745</v>
      </c>
      <c r="BA38" s="5">
        <v>4.8815999999999997</v>
      </c>
      <c r="BB38" s="5">
        <v>20.9481</v>
      </c>
      <c r="BC38" s="5">
        <f t="shared" si="52"/>
        <v>0.68627437197656738</v>
      </c>
      <c r="BD38" s="5">
        <f t="shared" si="53"/>
        <v>0.49232884439117253</v>
      </c>
    </row>
    <row r="39" spans="1:56" ht="20" customHeight="1" x14ac:dyDescent="0.15">
      <c r="A39" s="25">
        <v>6.3284399999999996</v>
      </c>
      <c r="B39" s="4">
        <v>40.227800000000002</v>
      </c>
      <c r="C39" s="5">
        <f t="shared" si="28"/>
        <v>0.65454477755506046</v>
      </c>
      <c r="D39" s="5">
        <f t="shared" si="29"/>
        <v>0.57647652266623872</v>
      </c>
      <c r="E39" s="5">
        <v>6.3284000000000002</v>
      </c>
      <c r="F39" s="5">
        <v>36.666699999999999</v>
      </c>
      <c r="G39" s="5">
        <f t="shared" si="30"/>
        <v>0.44444132312662404</v>
      </c>
      <c r="H39" s="5">
        <f t="shared" si="31"/>
        <v>0.50656717696355624</v>
      </c>
      <c r="I39" s="5">
        <v>6.0015999999999998</v>
      </c>
      <c r="J39" s="5">
        <v>43.8</v>
      </c>
      <c r="K39" s="5">
        <f t="shared" si="32"/>
        <v>0.5142847349568973</v>
      </c>
      <c r="L39" s="5">
        <f t="shared" si="33"/>
        <v>0.76919159368419932</v>
      </c>
      <c r="M39" s="5">
        <v>6.0015999999999998</v>
      </c>
      <c r="N39" s="5">
        <v>57.910400000000003</v>
      </c>
      <c r="O39" s="5">
        <f t="shared" si="34"/>
        <v>0.71999961610257746</v>
      </c>
      <c r="P39" s="5">
        <f t="shared" si="35"/>
        <v>0.69303973192915269</v>
      </c>
      <c r="Q39" s="5">
        <v>6.165</v>
      </c>
      <c r="R39" s="5">
        <v>31.4</v>
      </c>
      <c r="S39" s="5">
        <f t="shared" si="36"/>
        <v>0.39999740472081285</v>
      </c>
      <c r="T39" s="5">
        <f t="shared" si="37"/>
        <v>0.61036769794185564</v>
      </c>
      <c r="U39" s="5">
        <v>6.1650200000000002</v>
      </c>
      <c r="V39" s="5">
        <v>41</v>
      </c>
      <c r="W39" s="5">
        <f t="shared" si="38"/>
        <v>0.74999969586485704</v>
      </c>
      <c r="X39" s="5">
        <f t="shared" si="39"/>
        <v>0.72000056195165807</v>
      </c>
      <c r="Y39" s="5">
        <v>6.165</v>
      </c>
      <c r="Z39" s="5">
        <v>31.6</v>
      </c>
      <c r="AA39" s="5">
        <f t="shared" si="40"/>
        <v>0.39999740472081285</v>
      </c>
      <c r="AB39" s="5">
        <f t="shared" si="41"/>
        <v>0.49581615889966474</v>
      </c>
      <c r="AC39" s="5">
        <v>6.165</v>
      </c>
      <c r="AD39" s="5">
        <v>53.1008</v>
      </c>
      <c r="AE39" s="5">
        <f t="shared" si="42"/>
        <v>0.47999813139413572</v>
      </c>
      <c r="AF39" s="5">
        <f t="shared" si="43"/>
        <v>0.72949176758275347</v>
      </c>
      <c r="AG39" s="5">
        <v>6.165</v>
      </c>
      <c r="AH39" s="5">
        <v>35.9831</v>
      </c>
      <c r="AI39" s="5">
        <f t="shared" si="44"/>
        <v>0.53731109135595878</v>
      </c>
      <c r="AJ39" s="5">
        <f t="shared" si="45"/>
        <v>0.5290278663988921</v>
      </c>
      <c r="AK39" s="5">
        <v>6.165</v>
      </c>
      <c r="AL39" s="5">
        <v>34.938099999999999</v>
      </c>
      <c r="AM39" s="5">
        <f t="shared" si="46"/>
        <v>0.35643461318316638</v>
      </c>
      <c r="AN39" s="5">
        <f t="shared" si="47"/>
        <v>0.65717590850951768</v>
      </c>
      <c r="AO39" s="5">
        <v>5.5113399999999997</v>
      </c>
      <c r="AP39" s="5">
        <v>63.491500000000002</v>
      </c>
      <c r="AQ39" s="5">
        <f t="shared" si="48"/>
        <v>0.59016453127593393</v>
      </c>
      <c r="AR39" s="5">
        <f t="shared" si="49"/>
        <v>0.64590967447898129</v>
      </c>
      <c r="AS39" s="5">
        <v>5.5113000000000003</v>
      </c>
      <c r="AT39" s="5">
        <v>34.900799999999997</v>
      </c>
      <c r="AU39" s="5">
        <f t="shared" si="50"/>
        <v>0.37894497999147408</v>
      </c>
      <c r="AV39" s="5">
        <f t="shared" si="51"/>
        <v>0.37596952669861072</v>
      </c>
      <c r="AW39" s="5">
        <v>5.0210699999999999</v>
      </c>
      <c r="AX39" s="5">
        <v>27.285699999999999</v>
      </c>
      <c r="AY39" s="5">
        <f t="shared" si="24"/>
        <v>0.85714212553261226</v>
      </c>
      <c r="AZ39" s="5">
        <f t="shared" si="25"/>
        <v>0.71625034125034126</v>
      </c>
      <c r="BA39" s="5">
        <v>5.0210699999999999</v>
      </c>
      <c r="BB39" s="5">
        <v>23.214500000000001</v>
      </c>
      <c r="BC39" s="5">
        <f t="shared" si="52"/>
        <v>0.70588160867346428</v>
      </c>
      <c r="BD39" s="5">
        <f t="shared" si="53"/>
        <v>0.54559449105736924</v>
      </c>
    </row>
    <row r="40" spans="1:56" ht="20" customHeight="1" x14ac:dyDescent="0.15">
      <c r="A40" s="25">
        <v>6.5042299999999997</v>
      </c>
      <c r="B40" s="4">
        <v>40.993400000000001</v>
      </c>
      <c r="C40" s="5">
        <f t="shared" si="28"/>
        <v>0.67272657693158988</v>
      </c>
      <c r="D40" s="5">
        <f t="shared" si="29"/>
        <v>0.58744780187497669</v>
      </c>
      <c r="E40" s="5">
        <v>6.5042</v>
      </c>
      <c r="F40" s="5">
        <v>37.4589</v>
      </c>
      <c r="G40" s="5">
        <f t="shared" si="30"/>
        <v>0.45678769576515205</v>
      </c>
      <c r="H40" s="5">
        <f t="shared" si="31"/>
        <v>0.51751178113002139</v>
      </c>
      <c r="I40" s="5">
        <v>6.1683000000000003</v>
      </c>
      <c r="J40" s="5">
        <v>40.085700000000003</v>
      </c>
      <c r="K40" s="5">
        <f t="shared" si="32"/>
        <v>0.52856946991379461</v>
      </c>
      <c r="L40" s="5">
        <f t="shared" si="33"/>
        <v>0.70396309285266467</v>
      </c>
      <c r="M40" s="5">
        <v>6.16831</v>
      </c>
      <c r="N40" s="5">
        <v>56.630400000000002</v>
      </c>
      <c r="O40" s="5">
        <f t="shared" si="34"/>
        <v>0.739999472141044</v>
      </c>
      <c r="P40" s="5">
        <f t="shared" si="35"/>
        <v>0.67772139779798946</v>
      </c>
      <c r="Q40" s="5">
        <v>6.3362999999999996</v>
      </c>
      <c r="R40" s="5">
        <v>27.822199999999999</v>
      </c>
      <c r="S40" s="5">
        <f t="shared" si="36"/>
        <v>0.41111168783981938</v>
      </c>
      <c r="T40" s="5">
        <f t="shared" si="37"/>
        <v>0.5408207696075763</v>
      </c>
      <c r="U40" s="5">
        <v>6.3362699999999998</v>
      </c>
      <c r="V40" s="5">
        <v>38.1736</v>
      </c>
      <c r="W40" s="5">
        <f t="shared" si="38"/>
        <v>0.77083295316440459</v>
      </c>
      <c r="X40" s="5">
        <f t="shared" si="39"/>
        <v>0.67036618174921503</v>
      </c>
      <c r="Y40" s="5">
        <v>6.3362999999999996</v>
      </c>
      <c r="Z40" s="5">
        <v>35.533299999999997</v>
      </c>
      <c r="AA40" s="5">
        <f t="shared" si="40"/>
        <v>0.41111168783981938</v>
      </c>
      <c r="AB40" s="5">
        <f t="shared" si="41"/>
        <v>0.55753114933637515</v>
      </c>
      <c r="AC40" s="5">
        <v>6.3362999999999996</v>
      </c>
      <c r="AD40" s="5">
        <v>48.304000000000002</v>
      </c>
      <c r="AE40" s="5">
        <f t="shared" si="42"/>
        <v>0.4933353057506345</v>
      </c>
      <c r="AF40" s="5">
        <f t="shared" si="43"/>
        <v>0.6635939635809126</v>
      </c>
      <c r="AG40" s="5">
        <v>6.3362999999999996</v>
      </c>
      <c r="AH40" s="5">
        <v>36.662100000000002</v>
      </c>
      <c r="AI40" s="5">
        <f t="shared" si="44"/>
        <v>0.55224075720336763</v>
      </c>
      <c r="AJ40" s="5">
        <f t="shared" si="45"/>
        <v>0.53901060610961316</v>
      </c>
      <c r="AK40" s="5">
        <v>6.3362999999999996</v>
      </c>
      <c r="AL40" s="5">
        <v>34.588299999999997</v>
      </c>
      <c r="AM40" s="5">
        <f t="shared" si="46"/>
        <v>0.36633846545214871</v>
      </c>
      <c r="AN40" s="5">
        <f t="shared" si="47"/>
        <v>0.65059626815138061</v>
      </c>
      <c r="AO40" s="5">
        <v>5.6644300000000003</v>
      </c>
      <c r="AP40" s="5">
        <v>66.253699999999995</v>
      </c>
      <c r="AQ40" s="5">
        <f t="shared" si="48"/>
        <v>0.60655769302843565</v>
      </c>
      <c r="AR40" s="5">
        <f t="shared" si="49"/>
        <v>0.67400999818917617</v>
      </c>
      <c r="AS40" s="5">
        <v>5.6643999999999997</v>
      </c>
      <c r="AT40" s="5">
        <v>37.335700000000003</v>
      </c>
      <c r="AU40" s="5">
        <f t="shared" si="50"/>
        <v>0.38947180241752499</v>
      </c>
      <c r="AV40" s="5">
        <f t="shared" si="51"/>
        <v>0.40219953290358168</v>
      </c>
      <c r="AW40" s="5">
        <v>5.1605499999999997</v>
      </c>
      <c r="AX40" s="5">
        <v>24.952400000000001</v>
      </c>
      <c r="AY40" s="5">
        <f t="shared" si="24"/>
        <v>0.8809526248224625</v>
      </c>
      <c r="AZ40" s="5">
        <f t="shared" si="25"/>
        <v>0.65500115500115508</v>
      </c>
      <c r="BA40" s="5">
        <v>5.1605499999999997</v>
      </c>
      <c r="BB40" s="5">
        <v>21.604399999999998</v>
      </c>
      <c r="BC40" s="5">
        <f t="shared" si="52"/>
        <v>0.72549025120937294</v>
      </c>
      <c r="BD40" s="5">
        <f t="shared" si="53"/>
        <v>0.50775341371125049</v>
      </c>
    </row>
    <row r="41" spans="1:56" ht="20" customHeight="1" x14ac:dyDescent="0.15">
      <c r="A41" s="25">
        <v>6.6800199999999998</v>
      </c>
      <c r="B41" s="4">
        <v>42.792099999999998</v>
      </c>
      <c r="C41" s="5">
        <f t="shared" si="28"/>
        <v>0.69090837630811941</v>
      </c>
      <c r="D41" s="5">
        <f t="shared" si="29"/>
        <v>0.61322371607659254</v>
      </c>
      <c r="E41" s="5">
        <v>6.68</v>
      </c>
      <c r="F41" s="5">
        <v>35.365499999999997</v>
      </c>
      <c r="G41" s="5">
        <f t="shared" si="30"/>
        <v>0.46913406840367999</v>
      </c>
      <c r="H41" s="5">
        <f t="shared" si="31"/>
        <v>0.48859050574239421</v>
      </c>
      <c r="I41" s="5">
        <v>6.335</v>
      </c>
      <c r="J41" s="5">
        <v>38.314300000000003</v>
      </c>
      <c r="K41" s="5">
        <f t="shared" si="32"/>
        <v>0.5428542048706918</v>
      </c>
      <c r="L41" s="5">
        <f t="shared" si="33"/>
        <v>0.67285473693823117</v>
      </c>
      <c r="M41" s="5">
        <v>6.3350200000000001</v>
      </c>
      <c r="N41" s="5">
        <v>60.176000000000002</v>
      </c>
      <c r="O41" s="5">
        <f t="shared" si="34"/>
        <v>0.75999932817951055</v>
      </c>
      <c r="P41" s="5">
        <f t="shared" si="35"/>
        <v>0.72015318334131162</v>
      </c>
      <c r="Q41" s="5">
        <v>6.5075000000000003</v>
      </c>
      <c r="R41" s="5">
        <v>32.377800000000001</v>
      </c>
      <c r="S41" s="5">
        <f t="shared" si="36"/>
        <v>0.42221948276085802</v>
      </c>
      <c r="T41" s="5">
        <f t="shared" si="37"/>
        <v>0.6293746258096119</v>
      </c>
      <c r="U41" s="5">
        <v>6.5075200000000004</v>
      </c>
      <c r="V41" s="5">
        <v>40.833300000000001</v>
      </c>
      <c r="W41" s="5">
        <f t="shared" si="38"/>
        <v>0.79166621046395214</v>
      </c>
      <c r="X41" s="5">
        <f t="shared" si="39"/>
        <v>0.71707314503269859</v>
      </c>
      <c r="Y41" s="5">
        <v>6.5075000000000003</v>
      </c>
      <c r="Z41" s="5">
        <v>37.2667</v>
      </c>
      <c r="AA41" s="5">
        <f t="shared" si="40"/>
        <v>0.42221948276085802</v>
      </c>
      <c r="AB41" s="5">
        <f t="shared" si="41"/>
        <v>0.58472886230589038</v>
      </c>
      <c r="AC41" s="5">
        <v>6.5075000000000003</v>
      </c>
      <c r="AD41" s="5">
        <v>48.258099999999999</v>
      </c>
      <c r="AE41" s="5">
        <f t="shared" si="42"/>
        <v>0.50666469424936544</v>
      </c>
      <c r="AF41" s="5">
        <f t="shared" si="43"/>
        <v>0.66296339545139193</v>
      </c>
      <c r="AG41" s="5">
        <v>6.5075000000000003</v>
      </c>
      <c r="AH41" s="5">
        <v>43.200299999999999</v>
      </c>
      <c r="AI41" s="5">
        <f t="shared" si="44"/>
        <v>0.56716170754240092</v>
      </c>
      <c r="AJ41" s="5">
        <f t="shared" si="45"/>
        <v>0.63513600931526348</v>
      </c>
      <c r="AK41" s="5">
        <v>6.5075000000000003</v>
      </c>
      <c r="AL41" s="5">
        <v>34.264600000000002</v>
      </c>
      <c r="AM41" s="5">
        <f t="shared" si="46"/>
        <v>0.37623653613778674</v>
      </c>
      <c r="AN41" s="5">
        <f t="shared" si="47"/>
        <v>0.64450756150778721</v>
      </c>
      <c r="AO41" s="5">
        <v>5.81752</v>
      </c>
      <c r="AP41" s="5">
        <v>69.339200000000005</v>
      </c>
      <c r="AQ41" s="5">
        <f t="shared" si="48"/>
        <v>0.62295085478093737</v>
      </c>
      <c r="AR41" s="5">
        <f t="shared" si="49"/>
        <v>0.70539930700381914</v>
      </c>
      <c r="AS41" s="5">
        <v>5.8174999999999999</v>
      </c>
      <c r="AT41" s="5">
        <v>30.2</v>
      </c>
      <c r="AU41" s="5">
        <f t="shared" si="50"/>
        <v>0.39999862484357596</v>
      </c>
      <c r="AV41" s="5">
        <f t="shared" si="51"/>
        <v>0.32533006997828257</v>
      </c>
      <c r="AW41" s="5">
        <v>5.30002</v>
      </c>
      <c r="AX41" s="5">
        <v>35.285699999999999</v>
      </c>
      <c r="AY41" s="5">
        <f t="shared" si="24"/>
        <v>0.90476141702174151</v>
      </c>
      <c r="AZ41" s="5">
        <f t="shared" si="25"/>
        <v>0.92625055125055122</v>
      </c>
      <c r="BA41" s="5">
        <v>5.30002</v>
      </c>
      <c r="BB41" s="5">
        <v>24.569800000000001</v>
      </c>
      <c r="BC41" s="5">
        <f t="shared" si="52"/>
        <v>0.74509748790626984</v>
      </c>
      <c r="BD41" s="5">
        <f t="shared" si="53"/>
        <v>0.57744717854708694</v>
      </c>
    </row>
    <row r="42" spans="1:56" ht="20" customHeight="1" x14ac:dyDescent="0.15">
      <c r="A42" s="25">
        <v>6.85581</v>
      </c>
      <c r="B42" s="4">
        <v>46.709400000000002</v>
      </c>
      <c r="C42" s="5">
        <f t="shared" si="28"/>
        <v>0.70909017568464883</v>
      </c>
      <c r="D42" s="5">
        <f t="shared" si="29"/>
        <v>0.66935980808859563</v>
      </c>
      <c r="E42" s="5">
        <v>6.8558000000000003</v>
      </c>
      <c r="F42" s="5">
        <v>34.596699999999998</v>
      </c>
      <c r="G42" s="5">
        <f t="shared" si="30"/>
        <v>0.481480441042208</v>
      </c>
      <c r="H42" s="5">
        <f t="shared" si="31"/>
        <v>0.47796918324406246</v>
      </c>
      <c r="I42" s="5">
        <v>6.5016999999999996</v>
      </c>
      <c r="J42" s="5">
        <v>45.428600000000003</v>
      </c>
      <c r="K42" s="5">
        <f t="shared" si="32"/>
        <v>0.55713893982758911</v>
      </c>
      <c r="L42" s="5">
        <f t="shared" si="33"/>
        <v>0.79779217426579963</v>
      </c>
      <c r="M42" s="5">
        <v>6.5017300000000002</v>
      </c>
      <c r="N42" s="5">
        <v>66.086399999999998</v>
      </c>
      <c r="O42" s="5">
        <f t="shared" si="34"/>
        <v>0.77999918421797709</v>
      </c>
      <c r="P42" s="5">
        <f t="shared" si="35"/>
        <v>0.79088559119195778</v>
      </c>
      <c r="Q42" s="5">
        <v>6.6787999999999998</v>
      </c>
      <c r="R42" s="5">
        <v>35.333300000000001</v>
      </c>
      <c r="S42" s="5">
        <f t="shared" si="36"/>
        <v>0.43333376587986455</v>
      </c>
      <c r="T42" s="5">
        <f t="shared" si="37"/>
        <v>0.68682499941684616</v>
      </c>
      <c r="U42" s="5">
        <v>6.6787700000000001</v>
      </c>
      <c r="V42" s="5">
        <v>43.9375</v>
      </c>
      <c r="W42" s="5">
        <f t="shared" si="38"/>
        <v>0.81249946776349968</v>
      </c>
      <c r="X42" s="5">
        <f t="shared" si="39"/>
        <v>0.77158596806709701</v>
      </c>
      <c r="Y42" s="5">
        <v>6.6787999999999998</v>
      </c>
      <c r="Z42" s="5">
        <v>36</v>
      </c>
      <c r="AA42" s="5">
        <f t="shared" si="40"/>
        <v>0.43333376587986455</v>
      </c>
      <c r="AB42" s="5">
        <f t="shared" si="41"/>
        <v>0.56485385191101045</v>
      </c>
      <c r="AC42" s="5">
        <v>6.6787999999999998</v>
      </c>
      <c r="AD42" s="5">
        <v>46.961599999999997</v>
      </c>
      <c r="AE42" s="5">
        <f t="shared" si="42"/>
        <v>0.52000186860586428</v>
      </c>
      <c r="AF42" s="5">
        <f t="shared" si="43"/>
        <v>0.64515224991928999</v>
      </c>
      <c r="AG42" s="5">
        <v>6.6787999999999998</v>
      </c>
      <c r="AH42" s="5">
        <v>45.329500000000003</v>
      </c>
      <c r="AI42" s="5">
        <f t="shared" si="44"/>
        <v>0.58209137338980976</v>
      </c>
      <c r="AJ42" s="5">
        <f t="shared" si="45"/>
        <v>0.66643976394275595</v>
      </c>
      <c r="AK42" s="5">
        <v>6.6787999999999998</v>
      </c>
      <c r="AL42" s="5">
        <v>32.772300000000001</v>
      </c>
      <c r="AM42" s="5">
        <f t="shared" si="46"/>
        <v>0.38614038840676912</v>
      </c>
      <c r="AN42" s="5">
        <f t="shared" si="47"/>
        <v>0.61643781506282447</v>
      </c>
      <c r="AO42" s="5">
        <v>5.9706200000000003</v>
      </c>
      <c r="AP42" s="5">
        <v>63.684199999999997</v>
      </c>
      <c r="AQ42" s="5">
        <f t="shared" si="48"/>
        <v>0.63934508735202633</v>
      </c>
      <c r="AR42" s="5">
        <f t="shared" si="49"/>
        <v>0.64787004388704528</v>
      </c>
      <c r="AS42" s="5">
        <v>5.9706000000000001</v>
      </c>
      <c r="AT42" s="5">
        <v>41.757899999999999</v>
      </c>
      <c r="AU42" s="5">
        <f t="shared" si="50"/>
        <v>0.41052544726962698</v>
      </c>
      <c r="AV42" s="5">
        <f t="shared" si="51"/>
        <v>0.44983776586576579</v>
      </c>
      <c r="AW42" s="5">
        <v>5.4394999999999998</v>
      </c>
      <c r="AX42" s="5">
        <v>35.571399999999997</v>
      </c>
      <c r="AY42" s="5">
        <f t="shared" si="24"/>
        <v>0.92857191631159175</v>
      </c>
      <c r="AZ42" s="5">
        <f t="shared" si="25"/>
        <v>0.9337501837501837</v>
      </c>
      <c r="BA42" s="5">
        <v>5.4394999999999998</v>
      </c>
      <c r="BB42" s="5">
        <v>27.2941</v>
      </c>
      <c r="BC42" s="5">
        <f t="shared" si="52"/>
        <v>0.7647061304421785</v>
      </c>
      <c r="BD42" s="5">
        <f t="shared" si="53"/>
        <v>0.64147453524172138</v>
      </c>
    </row>
    <row r="43" spans="1:56" ht="20" customHeight="1" x14ac:dyDescent="0.15">
      <c r="A43" s="25">
        <v>7.0316000000000001</v>
      </c>
      <c r="B43" s="4">
        <v>37.983499999999999</v>
      </c>
      <c r="C43" s="5">
        <f t="shared" si="28"/>
        <v>0.72727197506117836</v>
      </c>
      <c r="D43" s="5">
        <f t="shared" si="29"/>
        <v>0.5443150258948557</v>
      </c>
      <c r="E43" s="5">
        <v>7.0316000000000001</v>
      </c>
      <c r="F43" s="5">
        <v>34.797699999999999</v>
      </c>
      <c r="G43" s="5">
        <f t="shared" si="30"/>
        <v>0.493826813680736</v>
      </c>
      <c r="H43" s="5">
        <f t="shared" si="31"/>
        <v>0.48074608988059297</v>
      </c>
      <c r="I43" s="5">
        <v>6.6684000000000001</v>
      </c>
      <c r="J43" s="5">
        <v>35.428600000000003</v>
      </c>
      <c r="K43" s="5">
        <f t="shared" si="32"/>
        <v>0.57142367478448641</v>
      </c>
      <c r="L43" s="5">
        <f t="shared" si="33"/>
        <v>0.62217765515981804</v>
      </c>
      <c r="M43" s="5">
        <v>6.66845</v>
      </c>
      <c r="N43" s="5">
        <v>65.08</v>
      </c>
      <c r="O43" s="5">
        <f t="shared" si="34"/>
        <v>0.8000002399358892</v>
      </c>
      <c r="P43" s="5">
        <f t="shared" si="35"/>
        <v>0.77884155098133079</v>
      </c>
      <c r="Q43" s="5">
        <v>6.85</v>
      </c>
      <c r="R43" s="5">
        <v>27.666699999999999</v>
      </c>
      <c r="S43" s="5">
        <f t="shared" si="36"/>
        <v>0.44444156080090313</v>
      </c>
      <c r="T43" s="5">
        <f t="shared" si="37"/>
        <v>0.53779808881044389</v>
      </c>
      <c r="U43" s="5">
        <v>6.8500300000000003</v>
      </c>
      <c r="V43" s="5">
        <v>44.8889</v>
      </c>
      <c r="W43" s="5">
        <f t="shared" si="38"/>
        <v>0.83333394160361951</v>
      </c>
      <c r="X43" s="5">
        <f t="shared" si="39"/>
        <v>0.78829349330223863</v>
      </c>
      <c r="Y43" s="5">
        <v>6.85</v>
      </c>
      <c r="Z43" s="5">
        <v>41</v>
      </c>
      <c r="AA43" s="5">
        <f t="shared" si="40"/>
        <v>0.44444156080090313</v>
      </c>
      <c r="AB43" s="5">
        <f t="shared" si="41"/>
        <v>0.64330577578753967</v>
      </c>
      <c r="AC43" s="5">
        <v>6.85</v>
      </c>
      <c r="AD43" s="5">
        <v>45.693300000000001</v>
      </c>
      <c r="AE43" s="5">
        <f t="shared" si="42"/>
        <v>0.53333125710459517</v>
      </c>
      <c r="AF43" s="5">
        <f t="shared" si="43"/>
        <v>0.6277285122576125</v>
      </c>
      <c r="AG43" s="5">
        <v>6.85</v>
      </c>
      <c r="AH43" s="5">
        <v>40.667400000000001</v>
      </c>
      <c r="AI43" s="5">
        <f t="shared" si="44"/>
        <v>0.59701232372884305</v>
      </c>
      <c r="AJ43" s="5">
        <f t="shared" si="45"/>
        <v>0.59789700870659568</v>
      </c>
      <c r="AK43" s="5">
        <v>6.85</v>
      </c>
      <c r="AL43" s="5">
        <v>31.430399999999999</v>
      </c>
      <c r="AM43" s="5">
        <f t="shared" si="46"/>
        <v>0.39603845909240704</v>
      </c>
      <c r="AN43" s="5">
        <f t="shared" si="47"/>
        <v>0.59119705063576855</v>
      </c>
      <c r="AO43" s="5">
        <v>6.12371</v>
      </c>
      <c r="AP43" s="5">
        <v>67.233800000000002</v>
      </c>
      <c r="AQ43" s="5">
        <f t="shared" si="48"/>
        <v>0.65573824910452805</v>
      </c>
      <c r="AR43" s="5">
        <f t="shared" si="49"/>
        <v>0.68398071981265096</v>
      </c>
      <c r="AS43" s="5">
        <v>6.1237000000000004</v>
      </c>
      <c r="AT43" s="5">
        <v>50.241</v>
      </c>
      <c r="AU43" s="5">
        <f t="shared" si="50"/>
        <v>0.42105226969567794</v>
      </c>
      <c r="AV43" s="5">
        <f t="shared" si="51"/>
        <v>0.5412221207211555</v>
      </c>
      <c r="AW43" s="5">
        <v>5.57897</v>
      </c>
      <c r="AX43" s="5">
        <v>38.095199999999998</v>
      </c>
      <c r="AY43" s="5">
        <f t="shared" si="24"/>
        <v>0.95238070851087075</v>
      </c>
      <c r="AZ43" s="5">
        <f t="shared" si="25"/>
        <v>1</v>
      </c>
      <c r="BA43" s="5">
        <v>5.57897</v>
      </c>
      <c r="BB43" s="5">
        <v>29.095700000000001</v>
      </c>
      <c r="BC43" s="5">
        <f t="shared" si="52"/>
        <v>0.7843133671390754</v>
      </c>
      <c r="BD43" s="5">
        <f t="shared" si="53"/>
        <v>0.68381630590613174</v>
      </c>
    </row>
    <row r="44" spans="1:56" ht="20" customHeight="1" x14ac:dyDescent="0.15">
      <c r="A44" s="25">
        <v>7.2073900000000002</v>
      </c>
      <c r="B44" s="4">
        <v>35.825499999999998</v>
      </c>
      <c r="C44" s="5">
        <f t="shared" si="28"/>
        <v>0.74545377443770777</v>
      </c>
      <c r="D44" s="5">
        <f t="shared" si="29"/>
        <v>0.51339023418579521</v>
      </c>
      <c r="E44" s="5">
        <v>7.2073999999999998</v>
      </c>
      <c r="F44" s="5">
        <v>36.158799999999999</v>
      </c>
      <c r="G44" s="5">
        <f t="shared" si="30"/>
        <v>0.506173186319264</v>
      </c>
      <c r="H44" s="5">
        <f t="shared" si="31"/>
        <v>0.4995503069103529</v>
      </c>
      <c r="I44" s="5">
        <v>6.8352000000000004</v>
      </c>
      <c r="J44" s="5">
        <v>33.942900000000002</v>
      </c>
      <c r="K44" s="5">
        <f t="shared" si="32"/>
        <v>0.58571697886853247</v>
      </c>
      <c r="L44" s="5">
        <f t="shared" si="33"/>
        <v>0.59608660605624231</v>
      </c>
      <c r="M44" s="5">
        <v>6.8351600000000001</v>
      </c>
      <c r="N44" s="5">
        <v>63.843200000000003</v>
      </c>
      <c r="O44" s="5">
        <f t="shared" si="34"/>
        <v>0.82000009597435575</v>
      </c>
      <c r="P44" s="5">
        <f t="shared" si="35"/>
        <v>0.76404021062709437</v>
      </c>
      <c r="Q44" s="5">
        <v>7.0213000000000001</v>
      </c>
      <c r="R44" s="5">
        <v>33.7333</v>
      </c>
      <c r="S44" s="5">
        <f t="shared" si="36"/>
        <v>0.45555584391990972</v>
      </c>
      <c r="T44" s="5">
        <f t="shared" si="37"/>
        <v>0.65572346066821652</v>
      </c>
      <c r="U44" s="5">
        <v>7.02128</v>
      </c>
      <c r="V44" s="5">
        <v>41.791699999999999</v>
      </c>
      <c r="W44" s="5">
        <f t="shared" si="38"/>
        <v>0.85416719890316706</v>
      </c>
      <c r="X44" s="5">
        <f t="shared" si="39"/>
        <v>0.73390359719305143</v>
      </c>
      <c r="Y44" s="5">
        <v>7.0213000000000001</v>
      </c>
      <c r="Z44" s="5">
        <v>41.2667</v>
      </c>
      <c r="AA44" s="5">
        <f t="shared" si="40"/>
        <v>0.45555584391990972</v>
      </c>
      <c r="AB44" s="5">
        <f t="shared" si="41"/>
        <v>0.64749040140711367</v>
      </c>
      <c r="AC44" s="5">
        <v>7.0213000000000001</v>
      </c>
      <c r="AD44" s="5">
        <v>40.942900000000002</v>
      </c>
      <c r="AE44" s="5">
        <f t="shared" si="42"/>
        <v>0.54666843146109412</v>
      </c>
      <c r="AF44" s="5">
        <f t="shared" si="43"/>
        <v>0.562468145319165</v>
      </c>
      <c r="AG44" s="5">
        <v>7.0213000000000001</v>
      </c>
      <c r="AH44" s="5">
        <v>39.4328</v>
      </c>
      <c r="AI44" s="5">
        <f t="shared" si="44"/>
        <v>0.61194198957625201</v>
      </c>
      <c r="AJ44" s="5">
        <f t="shared" si="45"/>
        <v>0.57974577093508428</v>
      </c>
      <c r="AK44" s="5">
        <v>7.0213000000000001</v>
      </c>
      <c r="AL44" s="5">
        <v>32.5169</v>
      </c>
      <c r="AM44" s="5">
        <f t="shared" si="46"/>
        <v>0.40594231136138947</v>
      </c>
      <c r="AN44" s="5">
        <f t="shared" si="47"/>
        <v>0.61163381235422465</v>
      </c>
      <c r="AO44" s="5">
        <v>6.2767999999999997</v>
      </c>
      <c r="AP44" s="5">
        <v>74.378100000000003</v>
      </c>
      <c r="AQ44" s="5">
        <f t="shared" si="48"/>
        <v>0.67213141085702965</v>
      </c>
      <c r="AR44" s="5">
        <f t="shared" si="49"/>
        <v>0.75666088152532418</v>
      </c>
      <c r="AS44" s="5">
        <v>6.2767999999999997</v>
      </c>
      <c r="AT44" s="5">
        <v>43.4133</v>
      </c>
      <c r="AU44" s="5">
        <f t="shared" si="50"/>
        <v>0.43157909212172885</v>
      </c>
      <c r="AV44" s="5">
        <f t="shared" si="51"/>
        <v>0.46767059360887997</v>
      </c>
      <c r="AW44" s="5">
        <v>5.7184400000000002</v>
      </c>
      <c r="AX44" s="5">
        <v>37.095199999999998</v>
      </c>
      <c r="AY44" s="5">
        <f t="shared" si="24"/>
        <v>0.97618950071014976</v>
      </c>
      <c r="AZ44" s="5">
        <f t="shared" si="25"/>
        <v>0.97374997374997374</v>
      </c>
      <c r="BA44" s="5">
        <v>5.7184400000000002</v>
      </c>
      <c r="BB44" s="5">
        <v>30.041499999999999</v>
      </c>
      <c r="BC44" s="5">
        <f t="shared" si="52"/>
        <v>0.8039206038359723</v>
      </c>
      <c r="BD44" s="5">
        <f t="shared" si="53"/>
        <v>0.7060447954123481</v>
      </c>
    </row>
    <row r="45" spans="1:56" ht="20" customHeight="1" x14ac:dyDescent="0.15">
      <c r="A45" s="25">
        <v>7.3831800000000003</v>
      </c>
      <c r="B45" s="4">
        <v>41.4711</v>
      </c>
      <c r="C45" s="5">
        <f t="shared" si="28"/>
        <v>0.7636355738142373</v>
      </c>
      <c r="D45" s="5">
        <f t="shared" si="29"/>
        <v>0.5942933871388405</v>
      </c>
      <c r="E45" s="5">
        <v>7.3832000000000004</v>
      </c>
      <c r="F45" s="5">
        <v>36.984900000000003</v>
      </c>
      <c r="G45" s="5">
        <f t="shared" si="30"/>
        <v>0.518519558957792</v>
      </c>
      <c r="H45" s="5">
        <f t="shared" si="31"/>
        <v>0.51096325503193452</v>
      </c>
      <c r="I45" s="5">
        <v>7.0019</v>
      </c>
      <c r="J45" s="5">
        <v>34.200000000000003</v>
      </c>
      <c r="K45" s="5">
        <f t="shared" si="32"/>
        <v>0.60000171382542977</v>
      </c>
      <c r="L45" s="5">
        <f t="shared" si="33"/>
        <v>0.60060165534245713</v>
      </c>
      <c r="M45" s="5">
        <v>7.0018700000000003</v>
      </c>
      <c r="N45" s="5">
        <v>66.836799999999997</v>
      </c>
      <c r="O45" s="5">
        <f t="shared" si="34"/>
        <v>0.83999995201282229</v>
      </c>
      <c r="P45" s="5">
        <f t="shared" si="35"/>
        <v>0.79986596457635228</v>
      </c>
      <c r="Q45" s="5">
        <v>7.1924999999999999</v>
      </c>
      <c r="R45" s="5">
        <v>26.466699999999999</v>
      </c>
      <c r="S45" s="5">
        <f t="shared" si="36"/>
        <v>0.4666636388409483</v>
      </c>
      <c r="T45" s="5">
        <f t="shared" si="37"/>
        <v>0.51447193474897168</v>
      </c>
      <c r="U45" s="5">
        <v>7.1925299999999996</v>
      </c>
      <c r="V45" s="5">
        <v>41.25</v>
      </c>
      <c r="W45" s="5">
        <f t="shared" si="38"/>
        <v>0.8750004562027146</v>
      </c>
      <c r="X45" s="5">
        <f t="shared" si="39"/>
        <v>0.7243908092806316</v>
      </c>
      <c r="Y45" s="5">
        <v>7.1924999999999999</v>
      </c>
      <c r="Z45" s="5">
        <v>34.4</v>
      </c>
      <c r="AA45" s="5">
        <f t="shared" si="40"/>
        <v>0.4666636388409483</v>
      </c>
      <c r="AB45" s="5">
        <f t="shared" si="41"/>
        <v>0.53974923627052107</v>
      </c>
      <c r="AC45" s="5">
        <v>7.1924999999999999</v>
      </c>
      <c r="AD45" s="5">
        <v>45.2928</v>
      </c>
      <c r="AE45" s="5">
        <f t="shared" si="42"/>
        <v>0.55999781995982501</v>
      </c>
      <c r="AF45" s="5">
        <f t="shared" si="43"/>
        <v>0.62222649622552084</v>
      </c>
      <c r="AG45" s="5">
        <v>7.1924999999999999</v>
      </c>
      <c r="AH45" s="5">
        <v>45.462699999999998</v>
      </c>
      <c r="AI45" s="5">
        <f t="shared" si="44"/>
        <v>0.62686293991528519</v>
      </c>
      <c r="AJ45" s="5">
        <f t="shared" si="45"/>
        <v>0.66839808637201659</v>
      </c>
      <c r="AK45" s="5">
        <v>7.1924999999999999</v>
      </c>
      <c r="AL45" s="5">
        <v>33.537599999999998</v>
      </c>
      <c r="AM45" s="5">
        <f t="shared" si="46"/>
        <v>0.41584038204702745</v>
      </c>
      <c r="AN45" s="5">
        <f t="shared" si="47"/>
        <v>0.63083289443984647</v>
      </c>
      <c r="AO45" s="5">
        <v>6.4298900000000003</v>
      </c>
      <c r="AP45" s="5">
        <v>69.895700000000005</v>
      </c>
      <c r="AQ45" s="5">
        <f t="shared" si="48"/>
        <v>0.68852457260953148</v>
      </c>
      <c r="AR45" s="5">
        <f t="shared" si="49"/>
        <v>0.71106067480655732</v>
      </c>
      <c r="AS45" s="5">
        <v>6.4298999999999999</v>
      </c>
      <c r="AT45" s="5">
        <v>48.947899999999997</v>
      </c>
      <c r="AU45" s="5">
        <f t="shared" si="50"/>
        <v>0.44210591454777981</v>
      </c>
      <c r="AV45" s="5">
        <f t="shared" si="51"/>
        <v>0.52729217656589333</v>
      </c>
      <c r="AW45" s="5">
        <v>5.85792</v>
      </c>
      <c r="AX45" s="5">
        <v>29</v>
      </c>
      <c r="AY45" s="5">
        <f t="shared" si="24"/>
        <v>1</v>
      </c>
      <c r="AZ45" s="5">
        <f t="shared" si="25"/>
        <v>0.7612507612507613</v>
      </c>
      <c r="BA45" s="5">
        <v>5.85792</v>
      </c>
      <c r="BB45" s="5">
        <v>32.986199999999997</v>
      </c>
      <c r="BC45" s="5">
        <f t="shared" si="52"/>
        <v>0.82352924637188096</v>
      </c>
      <c r="BD45" s="5">
        <f t="shared" si="53"/>
        <v>0.77525206232813926</v>
      </c>
    </row>
    <row r="46" spans="1:56" ht="20" customHeight="1" x14ac:dyDescent="0.15">
      <c r="A46" s="25">
        <v>7.5589700000000004</v>
      </c>
      <c r="B46" s="4">
        <v>44.909100000000002</v>
      </c>
      <c r="C46" s="5">
        <f t="shared" si="28"/>
        <v>0.78181737319076672</v>
      </c>
      <c r="D46" s="5">
        <f t="shared" si="29"/>
        <v>0.64356096540378493</v>
      </c>
      <c r="E46" s="5">
        <v>7.5590000000000002</v>
      </c>
      <c r="F46" s="5">
        <v>32.355699999999999</v>
      </c>
      <c r="G46" s="5">
        <f t="shared" si="30"/>
        <v>0.5308659315963199</v>
      </c>
      <c r="H46" s="5">
        <f t="shared" si="31"/>
        <v>0.44700874656513229</v>
      </c>
      <c r="I46" s="5">
        <v>7.1685999999999996</v>
      </c>
      <c r="J46" s="5">
        <v>44.4</v>
      </c>
      <c r="K46" s="5">
        <f t="shared" si="32"/>
        <v>0.61428644878232697</v>
      </c>
      <c r="L46" s="5">
        <f t="shared" si="33"/>
        <v>0.77972846483055824</v>
      </c>
      <c r="M46" s="5">
        <v>7.1685800000000004</v>
      </c>
      <c r="N46" s="5">
        <v>66.284800000000004</v>
      </c>
      <c r="O46" s="5">
        <f t="shared" si="34"/>
        <v>0.85999980805128884</v>
      </c>
      <c r="P46" s="5">
        <f t="shared" si="35"/>
        <v>0.79325993298228825</v>
      </c>
      <c r="Q46" s="5">
        <v>7.3638000000000003</v>
      </c>
      <c r="R46" s="5">
        <v>33</v>
      </c>
      <c r="S46" s="5">
        <f t="shared" si="36"/>
        <v>0.47777792195995489</v>
      </c>
      <c r="T46" s="5">
        <f t="shared" si="37"/>
        <v>0.64146923669048528</v>
      </c>
      <c r="U46" s="5">
        <v>7.3637800000000002</v>
      </c>
      <c r="V46" s="5">
        <v>42.895800000000001</v>
      </c>
      <c r="W46" s="5">
        <f t="shared" si="38"/>
        <v>0.89583371350226226</v>
      </c>
      <c r="X46" s="5">
        <f t="shared" si="39"/>
        <v>0.75329268549673012</v>
      </c>
      <c r="Y46" s="5">
        <v>7.3638000000000003</v>
      </c>
      <c r="Z46" s="5">
        <v>31.4</v>
      </c>
      <c r="AA46" s="5">
        <f t="shared" si="40"/>
        <v>0.47777792195995489</v>
      </c>
      <c r="AB46" s="5">
        <f t="shared" si="41"/>
        <v>0.4926780819446035</v>
      </c>
      <c r="AC46" s="5">
        <v>7.3638000000000003</v>
      </c>
      <c r="AD46" s="5">
        <v>45.706099999999999</v>
      </c>
      <c r="AE46" s="5">
        <f t="shared" si="42"/>
        <v>0.57333499431632384</v>
      </c>
      <c r="AF46" s="5">
        <f t="shared" si="43"/>
        <v>0.62790435696475555</v>
      </c>
      <c r="AG46" s="5">
        <v>7.3638000000000003</v>
      </c>
      <c r="AH46" s="5">
        <v>48.7485</v>
      </c>
      <c r="AI46" s="5">
        <f t="shared" si="44"/>
        <v>0.64179260576269415</v>
      </c>
      <c r="AJ46" s="5">
        <f t="shared" si="45"/>
        <v>0.7167063133845164</v>
      </c>
      <c r="AK46" s="5">
        <v>7.3638000000000003</v>
      </c>
      <c r="AL46" s="5">
        <v>31.3263</v>
      </c>
      <c r="AM46" s="5">
        <f t="shared" si="46"/>
        <v>0.42574423431600983</v>
      </c>
      <c r="AN46" s="5">
        <f t="shared" si="47"/>
        <v>0.58923895869385301</v>
      </c>
      <c r="AO46" s="5">
        <v>6.5829899999999997</v>
      </c>
      <c r="AP46" s="5">
        <v>65.196700000000007</v>
      </c>
      <c r="AQ46" s="5">
        <f t="shared" si="48"/>
        <v>0.70491880518062033</v>
      </c>
      <c r="AR46" s="5">
        <f t="shared" si="49"/>
        <v>0.66325695997265466</v>
      </c>
      <c r="AS46" s="5">
        <v>6.5830000000000002</v>
      </c>
      <c r="AT46" s="5">
        <v>53.6554</v>
      </c>
      <c r="AU46" s="5">
        <f t="shared" si="50"/>
        <v>0.45263273697383083</v>
      </c>
      <c r="AV46" s="5">
        <f t="shared" si="51"/>
        <v>0.57800380916267369</v>
      </c>
      <c r="AW46" s="7"/>
      <c r="AX46" s="7"/>
      <c r="AY46" s="7"/>
      <c r="AZ46" s="7"/>
      <c r="BA46" s="5">
        <v>5.9973900000000002</v>
      </c>
      <c r="BB46" s="5">
        <v>33.528300000000002</v>
      </c>
      <c r="BC46" s="5">
        <f t="shared" si="52"/>
        <v>0.84313648306877786</v>
      </c>
      <c r="BD46" s="5">
        <f t="shared" si="53"/>
        <v>0.78799266727772688</v>
      </c>
    </row>
    <row r="47" spans="1:56" ht="20" customHeight="1" x14ac:dyDescent="0.15">
      <c r="A47" s="25">
        <v>7.7347599999999996</v>
      </c>
      <c r="B47" s="4">
        <v>47.56</v>
      </c>
      <c r="C47" s="5">
        <f t="shared" si="28"/>
        <v>0.79999917256729614</v>
      </c>
      <c r="D47" s="5">
        <f t="shared" si="29"/>
        <v>0.68154916296706036</v>
      </c>
      <c r="E47" s="5">
        <v>7.7347999999999999</v>
      </c>
      <c r="F47" s="5">
        <v>32.851900000000001</v>
      </c>
      <c r="G47" s="5">
        <f t="shared" si="30"/>
        <v>0.5432123042348479</v>
      </c>
      <c r="H47" s="5">
        <f t="shared" si="31"/>
        <v>0.4538639757842689</v>
      </c>
      <c r="I47" s="5">
        <v>7.3353000000000002</v>
      </c>
      <c r="J47" s="5">
        <v>35.1143</v>
      </c>
      <c r="K47" s="5">
        <f t="shared" si="32"/>
        <v>0.62857118373922427</v>
      </c>
      <c r="L47" s="5">
        <f t="shared" si="33"/>
        <v>0.616658090824317</v>
      </c>
      <c r="M47" s="5">
        <v>7.3352899999999996</v>
      </c>
      <c r="N47" s="5">
        <v>67.657600000000002</v>
      </c>
      <c r="O47" s="5">
        <f t="shared" si="34"/>
        <v>0.87999966408975527</v>
      </c>
      <c r="P47" s="5">
        <f t="shared" si="35"/>
        <v>0.80968884633796079</v>
      </c>
      <c r="Q47" s="5">
        <v>7.5350000000000001</v>
      </c>
      <c r="R47" s="5">
        <v>25.977799999999998</v>
      </c>
      <c r="S47" s="5">
        <f t="shared" si="36"/>
        <v>0.48888571688099353</v>
      </c>
      <c r="T47" s="5">
        <f t="shared" si="37"/>
        <v>0.50496847081509355</v>
      </c>
      <c r="U47" s="5">
        <v>7.5350299999999999</v>
      </c>
      <c r="V47" s="5">
        <v>44.777799999999999</v>
      </c>
      <c r="W47" s="5">
        <f t="shared" si="38"/>
        <v>0.91666697080180981</v>
      </c>
      <c r="X47" s="5">
        <f t="shared" si="39"/>
        <v>0.78634246738924285</v>
      </c>
      <c r="Y47" s="5">
        <v>7.5350000000000001</v>
      </c>
      <c r="Z47" s="5">
        <v>36.333300000000001</v>
      </c>
      <c r="AA47" s="5">
        <f t="shared" si="40"/>
        <v>0.48888571688099353</v>
      </c>
      <c r="AB47" s="5">
        <f t="shared" si="41"/>
        <v>0.5700834571566199</v>
      </c>
      <c r="AC47" s="5">
        <v>7.5350000000000001</v>
      </c>
      <c r="AD47" s="5">
        <v>45.746699999999997</v>
      </c>
      <c r="AE47" s="5">
        <f t="shared" si="42"/>
        <v>0.58666438281505473</v>
      </c>
      <c r="AF47" s="5">
        <f t="shared" si="43"/>
        <v>0.6284621143952247</v>
      </c>
      <c r="AG47" s="5">
        <v>7.5350000000000001</v>
      </c>
      <c r="AH47" s="5">
        <v>43.502800000000001</v>
      </c>
      <c r="AI47" s="5">
        <f t="shared" si="44"/>
        <v>0.65671355610172744</v>
      </c>
      <c r="AJ47" s="5">
        <f t="shared" si="45"/>
        <v>0.63958340071805164</v>
      </c>
      <c r="AK47" s="5">
        <v>7.5350000000000001</v>
      </c>
      <c r="AL47" s="5">
        <v>35.320500000000003</v>
      </c>
      <c r="AM47" s="5">
        <f t="shared" si="46"/>
        <v>0.4356423050016478</v>
      </c>
      <c r="AN47" s="5">
        <f t="shared" si="47"/>
        <v>0.6643687457678128</v>
      </c>
      <c r="AO47" s="5">
        <v>6.7360800000000003</v>
      </c>
      <c r="AP47" s="5">
        <v>71.493700000000004</v>
      </c>
      <c r="AQ47" s="5">
        <f t="shared" si="48"/>
        <v>0.72131196693312205</v>
      </c>
      <c r="AR47" s="5">
        <f t="shared" si="49"/>
        <v>0.72731739672708862</v>
      </c>
      <c r="AS47" s="5">
        <v>6.7361000000000004</v>
      </c>
      <c r="AT47" s="5">
        <v>47.469299999999997</v>
      </c>
      <c r="AU47" s="5">
        <f t="shared" si="50"/>
        <v>0.46315955939988179</v>
      </c>
      <c r="AV47" s="5">
        <f t="shared" si="51"/>
        <v>0.51136393015960557</v>
      </c>
      <c r="AW47" s="7"/>
      <c r="AX47" s="7"/>
      <c r="AY47" s="7"/>
      <c r="AZ47" s="7"/>
      <c r="BA47" s="5">
        <v>6.13687</v>
      </c>
      <c r="BB47" s="5">
        <v>36.911200000000001</v>
      </c>
      <c r="BC47" s="5">
        <f t="shared" si="52"/>
        <v>0.86274512560468652</v>
      </c>
      <c r="BD47" s="5">
        <f t="shared" si="53"/>
        <v>0.86749864861688875</v>
      </c>
    </row>
    <row r="48" spans="1:56" ht="20" customHeight="1" x14ac:dyDescent="0.15">
      <c r="A48" s="25">
        <v>7.9105499999999997</v>
      </c>
      <c r="B48" s="4">
        <v>47.413200000000003</v>
      </c>
      <c r="C48" s="5">
        <f t="shared" si="28"/>
        <v>0.81818097194382555</v>
      </c>
      <c r="D48" s="5">
        <f t="shared" si="29"/>
        <v>0.67944547463393246</v>
      </c>
      <c r="E48" s="5">
        <v>7.9105999999999996</v>
      </c>
      <c r="F48" s="5">
        <v>34.555599999999998</v>
      </c>
      <c r="G48" s="5">
        <f t="shared" si="30"/>
        <v>0.5555586768733759</v>
      </c>
      <c r="H48" s="5">
        <f t="shared" si="31"/>
        <v>0.47740136800644351</v>
      </c>
      <c r="I48" s="5">
        <v>7.5019999999999998</v>
      </c>
      <c r="J48" s="5">
        <v>43.285699999999999</v>
      </c>
      <c r="K48" s="5">
        <f t="shared" si="32"/>
        <v>0.64285591869612158</v>
      </c>
      <c r="L48" s="5">
        <f t="shared" si="33"/>
        <v>0.76015973896657874</v>
      </c>
      <c r="M48" s="5">
        <v>7.5019999999999998</v>
      </c>
      <c r="N48" s="5">
        <v>72.2</v>
      </c>
      <c r="O48" s="5">
        <f t="shared" si="34"/>
        <v>0.89999952012822182</v>
      </c>
      <c r="P48" s="5">
        <f t="shared" si="35"/>
        <v>0.86404978458592629</v>
      </c>
      <c r="Q48" s="5">
        <v>7.7062999999999997</v>
      </c>
      <c r="R48" s="5">
        <v>27</v>
      </c>
      <c r="S48" s="5">
        <f t="shared" si="36"/>
        <v>0.5</v>
      </c>
      <c r="T48" s="5">
        <f t="shared" si="37"/>
        <v>0.52483846638312426</v>
      </c>
      <c r="U48" s="5">
        <v>7.7062799999999996</v>
      </c>
      <c r="V48" s="5">
        <v>45.375</v>
      </c>
      <c r="W48" s="5">
        <f t="shared" si="38"/>
        <v>0.93750022810135725</v>
      </c>
      <c r="X48" s="5">
        <f t="shared" si="39"/>
        <v>0.79682989020869477</v>
      </c>
      <c r="Y48" s="5">
        <v>7.7062999999999997</v>
      </c>
      <c r="Z48" s="5">
        <v>30</v>
      </c>
      <c r="AA48" s="5">
        <f t="shared" si="40"/>
        <v>0.5</v>
      </c>
      <c r="AB48" s="5">
        <f t="shared" si="41"/>
        <v>0.47071154325917536</v>
      </c>
      <c r="AC48" s="5">
        <v>7.7062999999999997</v>
      </c>
      <c r="AD48" s="5">
        <v>44.72</v>
      </c>
      <c r="AE48" s="5">
        <f t="shared" si="42"/>
        <v>0.60000155717155357</v>
      </c>
      <c r="AF48" s="5">
        <f t="shared" si="43"/>
        <v>0.61435744558087135</v>
      </c>
      <c r="AG48" s="5">
        <v>7.7062999999999997</v>
      </c>
      <c r="AH48" s="5">
        <v>43.587000000000003</v>
      </c>
      <c r="AI48" s="5">
        <f t="shared" si="44"/>
        <v>0.67164322194913628</v>
      </c>
      <c r="AJ48" s="5">
        <f t="shared" si="45"/>
        <v>0.64082131925066244</v>
      </c>
      <c r="AK48" s="5">
        <v>7.7062999999999997</v>
      </c>
      <c r="AL48" s="5">
        <v>30.623699999999999</v>
      </c>
      <c r="AM48" s="5">
        <f t="shared" si="46"/>
        <v>0.44554615727063013</v>
      </c>
      <c r="AN48" s="5">
        <f t="shared" si="47"/>
        <v>0.57602324881498757</v>
      </c>
      <c r="AO48" s="5">
        <v>6.88917</v>
      </c>
      <c r="AP48" s="5">
        <v>72.6614</v>
      </c>
      <c r="AQ48" s="5">
        <f t="shared" si="48"/>
        <v>0.73770512868562377</v>
      </c>
      <c r="AR48" s="5">
        <f t="shared" si="49"/>
        <v>0.73919660460356185</v>
      </c>
      <c r="AS48" s="5">
        <v>6.8891999999999998</v>
      </c>
      <c r="AT48" s="5">
        <v>41.019399999999997</v>
      </c>
      <c r="AU48" s="5">
        <f t="shared" si="50"/>
        <v>0.4736863818259327</v>
      </c>
      <c r="AV48" s="5">
        <f t="shared" si="51"/>
        <v>0.44188226067772068</v>
      </c>
      <c r="AW48" s="7"/>
      <c r="AX48" s="7"/>
      <c r="AY48" s="7"/>
      <c r="AZ48" s="7"/>
      <c r="BA48" s="5">
        <v>6.2763400000000003</v>
      </c>
      <c r="BB48" s="5">
        <v>36.3322</v>
      </c>
      <c r="BC48" s="5">
        <f t="shared" si="52"/>
        <v>0.88235236230158343</v>
      </c>
      <c r="BD48" s="5">
        <f t="shared" si="53"/>
        <v>0.85389080824461217</v>
      </c>
    </row>
    <row r="49" spans="1:56" ht="20" customHeight="1" x14ac:dyDescent="0.15">
      <c r="A49" s="25">
        <v>8.0863399999999999</v>
      </c>
      <c r="B49" s="4">
        <v>50.551699999999997</v>
      </c>
      <c r="C49" s="5">
        <f t="shared" si="28"/>
        <v>0.83636277132035508</v>
      </c>
      <c r="D49" s="5">
        <f t="shared" si="29"/>
        <v>0.72442112745083986</v>
      </c>
      <c r="E49" s="5">
        <v>8.0862999999999996</v>
      </c>
      <c r="F49" s="5">
        <v>45.3384</v>
      </c>
      <c r="G49" s="5">
        <f t="shared" si="30"/>
        <v>0.56789802654680799</v>
      </c>
      <c r="H49" s="5">
        <f t="shared" si="31"/>
        <v>0.62637066591878998</v>
      </c>
      <c r="I49" s="5">
        <v>7.6687000000000003</v>
      </c>
      <c r="J49" s="5">
        <v>43.7714</v>
      </c>
      <c r="K49" s="5">
        <f t="shared" si="32"/>
        <v>0.65714065365301888</v>
      </c>
      <c r="L49" s="5">
        <f t="shared" si="33"/>
        <v>0.76868933615955626</v>
      </c>
      <c r="M49" s="5">
        <v>7.6687099999999999</v>
      </c>
      <c r="N49" s="5">
        <v>83.56</v>
      </c>
      <c r="O49" s="5">
        <f t="shared" si="34"/>
        <v>0.91999937616668837</v>
      </c>
      <c r="P49" s="5">
        <f t="shared" si="35"/>
        <v>1</v>
      </c>
      <c r="Q49" s="5">
        <v>7.8775000000000004</v>
      </c>
      <c r="R49" s="5">
        <v>26.1556</v>
      </c>
      <c r="S49" s="5">
        <f t="shared" si="36"/>
        <v>0.51110779492103864</v>
      </c>
      <c r="T49" s="5">
        <f t="shared" si="37"/>
        <v>0.50842462930853505</v>
      </c>
      <c r="U49" s="5">
        <v>7.8775300000000001</v>
      </c>
      <c r="V49" s="5">
        <v>56.944400000000002</v>
      </c>
      <c r="W49" s="5">
        <f t="shared" si="38"/>
        <v>0.95833348540090491</v>
      </c>
      <c r="X49" s="5">
        <f t="shared" si="39"/>
        <v>1</v>
      </c>
      <c r="Y49" s="5">
        <v>7.8775000000000004</v>
      </c>
      <c r="Z49" s="5">
        <v>38.7333</v>
      </c>
      <c r="AA49" s="5">
        <f t="shared" si="40"/>
        <v>0.51110779492103864</v>
      </c>
      <c r="AB49" s="5">
        <f t="shared" si="41"/>
        <v>0.60774038061735391</v>
      </c>
      <c r="AC49" s="5">
        <v>7.8775000000000004</v>
      </c>
      <c r="AD49" s="5">
        <v>49.3611</v>
      </c>
      <c r="AE49" s="5">
        <f t="shared" si="42"/>
        <v>0.61333094567028457</v>
      </c>
      <c r="AF49" s="5">
        <f t="shared" si="43"/>
        <v>0.67811626357473054</v>
      </c>
      <c r="AG49" s="5">
        <v>7.8775000000000004</v>
      </c>
      <c r="AH49" s="5">
        <v>42.550699999999999</v>
      </c>
      <c r="AI49" s="5">
        <f t="shared" si="44"/>
        <v>0.68656417228816957</v>
      </c>
      <c r="AJ49" s="5">
        <f t="shared" si="45"/>
        <v>0.62558551194253242</v>
      </c>
      <c r="AK49" s="5">
        <v>7.8775000000000004</v>
      </c>
      <c r="AL49" s="5">
        <v>35.761000000000003</v>
      </c>
      <c r="AM49" s="5">
        <f t="shared" si="46"/>
        <v>0.45544422795626816</v>
      </c>
      <c r="AN49" s="5">
        <f t="shared" si="47"/>
        <v>0.67265442780829132</v>
      </c>
      <c r="AO49" s="5">
        <v>7.0422599999999997</v>
      </c>
      <c r="AP49" s="5">
        <v>73.241100000000003</v>
      </c>
      <c r="AQ49" s="5">
        <f t="shared" si="48"/>
        <v>0.75409829043812548</v>
      </c>
      <c r="AR49" s="5">
        <f t="shared" si="49"/>
        <v>0.74509398989600995</v>
      </c>
      <c r="AS49" s="5">
        <v>7.0423</v>
      </c>
      <c r="AT49" s="5">
        <v>43.525199999999998</v>
      </c>
      <c r="AU49" s="5">
        <f t="shared" si="50"/>
        <v>0.48421320425198366</v>
      </c>
      <c r="AV49" s="5">
        <f t="shared" si="51"/>
        <v>0.46887603847081938</v>
      </c>
      <c r="AW49" s="7"/>
      <c r="AX49" s="7"/>
      <c r="AY49" s="7"/>
      <c r="AZ49" s="7"/>
      <c r="BA49" s="5">
        <v>6.4158099999999996</v>
      </c>
      <c r="BB49" s="5">
        <v>31.399100000000001</v>
      </c>
      <c r="BC49" s="5">
        <f t="shared" si="52"/>
        <v>0.90195959899848022</v>
      </c>
      <c r="BD49" s="5">
        <f t="shared" si="53"/>
        <v>0.73795153822651538</v>
      </c>
    </row>
    <row r="50" spans="1:56" ht="20" customHeight="1" x14ac:dyDescent="0.15">
      <c r="A50" s="25">
        <v>8.2621400000000005</v>
      </c>
      <c r="B50" s="4">
        <v>55</v>
      </c>
      <c r="C50" s="5">
        <f t="shared" si="28"/>
        <v>0.85454560498776444</v>
      </c>
      <c r="D50" s="5">
        <f t="shared" si="29"/>
        <v>0.78816660982313536</v>
      </c>
      <c r="E50" s="5">
        <v>8.2621000000000002</v>
      </c>
      <c r="F50" s="5">
        <v>37.295099999999998</v>
      </c>
      <c r="G50" s="5">
        <f t="shared" si="30"/>
        <v>0.58024439918533599</v>
      </c>
      <c r="H50" s="5">
        <f t="shared" si="31"/>
        <v>0.51524880945308749</v>
      </c>
      <c r="I50" s="5">
        <v>7.8353999999999999</v>
      </c>
      <c r="J50" s="5">
        <v>31.742899999999999</v>
      </c>
      <c r="K50" s="5">
        <f t="shared" si="32"/>
        <v>0.67142538860991618</v>
      </c>
      <c r="L50" s="5">
        <f t="shared" si="33"/>
        <v>0.55745141185292635</v>
      </c>
      <c r="M50" s="5">
        <v>7.8354200000000001</v>
      </c>
      <c r="N50" s="5">
        <v>79.912000000000006</v>
      </c>
      <c r="O50" s="5">
        <f t="shared" si="34"/>
        <v>0.93999923220515491</v>
      </c>
      <c r="P50" s="5">
        <f t="shared" si="35"/>
        <v>0.95634274772618477</v>
      </c>
      <c r="Q50" s="5">
        <v>8.0488</v>
      </c>
      <c r="R50" s="5">
        <v>25.133299999999998</v>
      </c>
      <c r="S50" s="5">
        <f t="shared" si="36"/>
        <v>0.52222207804004517</v>
      </c>
      <c r="T50" s="5">
        <f t="shared" si="37"/>
        <v>0.48855268989433248</v>
      </c>
      <c r="U50" s="5">
        <v>8.0487800000000007</v>
      </c>
      <c r="V50" s="5">
        <v>46.1875</v>
      </c>
      <c r="W50" s="5">
        <f t="shared" si="38"/>
        <v>0.97916674270045256</v>
      </c>
      <c r="X50" s="5">
        <f t="shared" si="39"/>
        <v>0.81109819402785877</v>
      </c>
      <c r="Y50" s="5">
        <v>8.0488</v>
      </c>
      <c r="Z50" s="5">
        <v>36.866700000000002</v>
      </c>
      <c r="AA50" s="5">
        <f t="shared" si="40"/>
        <v>0.52222207804004517</v>
      </c>
      <c r="AB50" s="5">
        <f t="shared" si="41"/>
        <v>0.57845270839576801</v>
      </c>
      <c r="AC50" s="5">
        <v>8.0488</v>
      </c>
      <c r="AD50" s="5">
        <v>37.496499999999997</v>
      </c>
      <c r="AE50" s="5">
        <f t="shared" si="42"/>
        <v>0.6266681200267834</v>
      </c>
      <c r="AF50" s="5">
        <f t="shared" si="43"/>
        <v>0.51512195792091109</v>
      </c>
      <c r="AG50" s="5">
        <v>8.0488</v>
      </c>
      <c r="AH50" s="5">
        <v>38.901800000000001</v>
      </c>
      <c r="AI50" s="5">
        <f t="shared" si="44"/>
        <v>0.70149383813557842</v>
      </c>
      <c r="AJ50" s="5">
        <f t="shared" si="45"/>
        <v>0.57193894503465292</v>
      </c>
      <c r="AK50" s="5">
        <v>8.0488</v>
      </c>
      <c r="AL50" s="5">
        <v>30.27</v>
      </c>
      <c r="AM50" s="5">
        <f t="shared" si="46"/>
        <v>0.46534808022525054</v>
      </c>
      <c r="AN50" s="5">
        <f t="shared" si="47"/>
        <v>0.56937025054548185</v>
      </c>
      <c r="AO50" s="5">
        <v>7.19536</v>
      </c>
      <c r="AP50" s="5">
        <v>75.391300000000001</v>
      </c>
      <c r="AQ50" s="5">
        <f t="shared" si="48"/>
        <v>0.77049252300921445</v>
      </c>
      <c r="AR50" s="5">
        <f t="shared" si="49"/>
        <v>0.76696833499834183</v>
      </c>
      <c r="AS50" s="5">
        <v>7.1954000000000002</v>
      </c>
      <c r="AT50" s="5">
        <v>56.930199999999999</v>
      </c>
      <c r="AU50" s="5">
        <f t="shared" si="50"/>
        <v>0.49474002667803468</v>
      </c>
      <c r="AV50" s="5">
        <f t="shared" si="51"/>
        <v>0.61328165396945777</v>
      </c>
      <c r="AW50" s="7"/>
      <c r="AX50" s="7"/>
      <c r="AY50" s="7"/>
      <c r="AZ50" s="7"/>
      <c r="BA50" s="5">
        <v>6.5552900000000003</v>
      </c>
      <c r="BB50" s="5">
        <v>42.190300000000001</v>
      </c>
      <c r="BC50" s="5">
        <f t="shared" si="52"/>
        <v>0.92156824153438888</v>
      </c>
      <c r="BD50" s="5">
        <f t="shared" si="53"/>
        <v>0.99156971961738238</v>
      </c>
    </row>
    <row r="51" spans="1:56" ht="20" customHeight="1" x14ac:dyDescent="0.15">
      <c r="A51" s="25">
        <v>8.4379299999999997</v>
      </c>
      <c r="B51" s="4">
        <v>56.750100000000003</v>
      </c>
      <c r="C51" s="5">
        <f t="shared" si="28"/>
        <v>0.87272740436429375</v>
      </c>
      <c r="D51" s="5">
        <f t="shared" si="29"/>
        <v>0.81324607134770754</v>
      </c>
      <c r="E51" s="5">
        <v>8.4379000000000008</v>
      </c>
      <c r="F51" s="5">
        <v>37.491100000000003</v>
      </c>
      <c r="G51" s="5">
        <f t="shared" si="30"/>
        <v>0.5925907718238641</v>
      </c>
      <c r="H51" s="5">
        <f t="shared" si="31"/>
        <v>0.51795663881010245</v>
      </c>
      <c r="I51" s="5">
        <v>8.0021000000000004</v>
      </c>
      <c r="J51" s="5">
        <v>38.4</v>
      </c>
      <c r="K51" s="5">
        <f t="shared" si="32"/>
        <v>0.68571012356681349</v>
      </c>
      <c r="L51" s="5">
        <f t="shared" si="33"/>
        <v>0.67435975336696929</v>
      </c>
      <c r="M51" s="5">
        <v>8.0021400000000007</v>
      </c>
      <c r="N51" s="5">
        <v>73.028800000000004</v>
      </c>
      <c r="O51" s="5">
        <f t="shared" si="34"/>
        <v>0.96000028792306713</v>
      </c>
      <c r="P51" s="5">
        <f t="shared" si="35"/>
        <v>0.87396840593585445</v>
      </c>
      <c r="Q51" s="5">
        <v>8.2200000000000006</v>
      </c>
      <c r="R51" s="5">
        <v>27.333300000000001</v>
      </c>
      <c r="S51" s="5">
        <f t="shared" si="36"/>
        <v>0.53332987296108381</v>
      </c>
      <c r="T51" s="5">
        <f t="shared" si="37"/>
        <v>0.53131730567369817</v>
      </c>
      <c r="U51" s="5">
        <v>8.2200299999999995</v>
      </c>
      <c r="V51" s="5">
        <v>33</v>
      </c>
      <c r="W51" s="5">
        <f t="shared" si="38"/>
        <v>1</v>
      </c>
      <c r="X51" s="5">
        <f t="shared" si="39"/>
        <v>0.57951264742450526</v>
      </c>
      <c r="Y51" s="5">
        <v>8.2200000000000006</v>
      </c>
      <c r="Z51" s="5">
        <v>41</v>
      </c>
      <c r="AA51" s="5">
        <f t="shared" si="40"/>
        <v>0.53332987296108381</v>
      </c>
      <c r="AB51" s="5">
        <f t="shared" si="41"/>
        <v>0.64330577578753967</v>
      </c>
      <c r="AC51" s="5">
        <v>8.2200000000000006</v>
      </c>
      <c r="AD51" s="5">
        <v>41.712000000000003</v>
      </c>
      <c r="AE51" s="5">
        <f t="shared" si="42"/>
        <v>0.63999750852551429</v>
      </c>
      <c r="AF51" s="5">
        <f t="shared" si="43"/>
        <v>0.57303393940226544</v>
      </c>
      <c r="AG51" s="5">
        <v>8.2200000000000006</v>
      </c>
      <c r="AH51" s="5">
        <v>38.8855</v>
      </c>
      <c r="AI51" s="5">
        <f t="shared" si="44"/>
        <v>0.71641478847461171</v>
      </c>
      <c r="AJ51" s="5">
        <f t="shared" si="45"/>
        <v>0.57169930047311424</v>
      </c>
      <c r="AK51" s="5">
        <v>8.2200000000000006</v>
      </c>
      <c r="AL51" s="5">
        <v>37.585000000000001</v>
      </c>
      <c r="AM51" s="5">
        <f t="shared" si="46"/>
        <v>0.47524615091088851</v>
      </c>
      <c r="AN51" s="5">
        <f t="shared" si="47"/>
        <v>0.70696335866375748</v>
      </c>
      <c r="AO51" s="5">
        <v>7.3484499999999997</v>
      </c>
      <c r="AP51" s="5">
        <v>93.856800000000007</v>
      </c>
      <c r="AQ51" s="5">
        <f t="shared" si="48"/>
        <v>0.78688568476171605</v>
      </c>
      <c r="AR51" s="5">
        <f t="shared" si="49"/>
        <v>0.95482096242235337</v>
      </c>
      <c r="AS51" s="5">
        <v>7.3483999999999998</v>
      </c>
      <c r="AT51" s="5">
        <v>56.487499999999997</v>
      </c>
      <c r="AU51" s="5">
        <f t="shared" si="50"/>
        <v>0.50525997332196537</v>
      </c>
      <c r="AV51" s="5">
        <f t="shared" si="51"/>
        <v>0.60851265986418002</v>
      </c>
      <c r="AW51" s="7"/>
      <c r="AX51" s="7"/>
      <c r="AY51" s="7"/>
      <c r="AZ51" s="7"/>
      <c r="BA51" s="5">
        <v>6.6947599999999996</v>
      </c>
      <c r="BB51" s="5">
        <v>38.311399999999999</v>
      </c>
      <c r="BC51" s="5">
        <f t="shared" si="52"/>
        <v>0.94117547823128567</v>
      </c>
      <c r="BD51" s="5">
        <f t="shared" si="53"/>
        <v>0.90040659004911983</v>
      </c>
    </row>
    <row r="52" spans="1:56" ht="20" customHeight="1" x14ac:dyDescent="0.15">
      <c r="A52" s="25">
        <v>8.6137200000000007</v>
      </c>
      <c r="B52" s="4">
        <v>58.284599999999998</v>
      </c>
      <c r="C52" s="5">
        <f t="shared" si="28"/>
        <v>0.89090920374082339</v>
      </c>
      <c r="D52" s="5">
        <f t="shared" si="29"/>
        <v>0.83523591976177303</v>
      </c>
      <c r="E52" s="5">
        <v>8.6136999999999997</v>
      </c>
      <c r="F52" s="5">
        <v>35.234699999999997</v>
      </c>
      <c r="G52" s="5">
        <f t="shared" si="30"/>
        <v>0.604937144462392</v>
      </c>
      <c r="H52" s="5">
        <f t="shared" si="31"/>
        <v>0.48678344411026386</v>
      </c>
      <c r="I52" s="5">
        <v>8.1687999999999992</v>
      </c>
      <c r="J52" s="5">
        <v>37.6</v>
      </c>
      <c r="K52" s="5">
        <f t="shared" si="32"/>
        <v>0.69999485852371068</v>
      </c>
      <c r="L52" s="5">
        <f t="shared" si="33"/>
        <v>0.66031059183849083</v>
      </c>
      <c r="M52" s="5">
        <v>8.1688500000000008</v>
      </c>
      <c r="N52" s="5">
        <v>75.608000000000004</v>
      </c>
      <c r="O52" s="5">
        <f t="shared" si="34"/>
        <v>0.98000014396153368</v>
      </c>
      <c r="P52" s="5">
        <f t="shared" si="35"/>
        <v>0.90483484921014845</v>
      </c>
      <c r="Q52" s="5">
        <v>8.3912999999999993</v>
      </c>
      <c r="R52" s="5">
        <v>25.533300000000001</v>
      </c>
      <c r="S52" s="5">
        <f t="shared" si="36"/>
        <v>0.54444415608009034</v>
      </c>
      <c r="T52" s="5">
        <f t="shared" si="37"/>
        <v>0.49632807458148992</v>
      </c>
      <c r="U52" s="7"/>
      <c r="V52" s="7"/>
      <c r="W52" s="7"/>
      <c r="X52" s="7"/>
      <c r="Y52" s="5">
        <v>8.3912999999999993</v>
      </c>
      <c r="Z52" s="5">
        <v>42.4</v>
      </c>
      <c r="AA52" s="5">
        <f t="shared" si="40"/>
        <v>0.54444415608009034</v>
      </c>
      <c r="AB52" s="5">
        <f t="shared" si="41"/>
        <v>0.66527231447296775</v>
      </c>
      <c r="AC52" s="5">
        <v>8.3912999999999993</v>
      </c>
      <c r="AD52" s="5">
        <v>42.838900000000002</v>
      </c>
      <c r="AE52" s="5">
        <f t="shared" si="42"/>
        <v>0.65333468288201302</v>
      </c>
      <c r="AF52" s="5">
        <f t="shared" si="43"/>
        <v>0.58851514256472259</v>
      </c>
      <c r="AG52" s="5">
        <v>8.3912999999999993</v>
      </c>
      <c r="AH52" s="5">
        <v>43.591200000000001</v>
      </c>
      <c r="AI52" s="5">
        <f t="shared" si="44"/>
        <v>0.73134445432202055</v>
      </c>
      <c r="AJ52" s="5">
        <f t="shared" si="45"/>
        <v>0.64088306815608953</v>
      </c>
      <c r="AK52" s="5">
        <v>8.3912999999999993</v>
      </c>
      <c r="AL52" s="5">
        <v>34.609499999999997</v>
      </c>
      <c r="AM52" s="5">
        <f t="shared" si="46"/>
        <v>0.48515000317987084</v>
      </c>
      <c r="AN52" s="5">
        <f t="shared" si="47"/>
        <v>0.65099503423369187</v>
      </c>
      <c r="AO52" s="5">
        <v>7.5015400000000003</v>
      </c>
      <c r="AP52" s="5">
        <v>97.422700000000006</v>
      </c>
      <c r="AQ52" s="5">
        <f t="shared" si="48"/>
        <v>0.80327884651421788</v>
      </c>
      <c r="AR52" s="5">
        <f t="shared" si="49"/>
        <v>0.99109746098081553</v>
      </c>
      <c r="AS52" s="5">
        <v>7.5015000000000001</v>
      </c>
      <c r="AT52" s="5">
        <v>51.026000000000003</v>
      </c>
      <c r="AU52" s="5">
        <f t="shared" si="50"/>
        <v>0.51578679574801634</v>
      </c>
      <c r="AV52" s="5">
        <f t="shared" si="51"/>
        <v>0.54967854803681615</v>
      </c>
      <c r="AW52" s="7"/>
      <c r="AX52" s="7"/>
      <c r="AY52" s="7"/>
      <c r="AZ52" s="7"/>
      <c r="BA52" s="5">
        <v>6.8342400000000003</v>
      </c>
      <c r="BB52" s="5">
        <v>42.548999999999999</v>
      </c>
      <c r="BC52" s="5">
        <f t="shared" si="52"/>
        <v>0.96078412076719444</v>
      </c>
      <c r="BD52" s="5">
        <f t="shared" si="53"/>
        <v>1</v>
      </c>
    </row>
    <row r="53" spans="1:56" ht="20" customHeight="1" x14ac:dyDescent="0.15">
      <c r="A53" s="25">
        <v>8.7895099999999999</v>
      </c>
      <c r="B53" s="4">
        <v>55.264499999999998</v>
      </c>
      <c r="C53" s="5">
        <f t="shared" si="28"/>
        <v>0.90909100311735269</v>
      </c>
      <c r="D53" s="5">
        <f t="shared" si="29"/>
        <v>0.79195697470128479</v>
      </c>
      <c r="E53" s="5">
        <v>8.7895000000000003</v>
      </c>
      <c r="F53" s="5">
        <v>36.0854</v>
      </c>
      <c r="G53" s="5">
        <f t="shared" si="30"/>
        <v>0.61728351710092</v>
      </c>
      <c r="H53" s="5">
        <f t="shared" si="31"/>
        <v>0.49853625244706262</v>
      </c>
      <c r="I53" s="5">
        <v>8.3355999999999995</v>
      </c>
      <c r="J53" s="5">
        <v>37.857100000000003</v>
      </c>
      <c r="K53" s="5">
        <f t="shared" si="32"/>
        <v>0.71428816260775674</v>
      </c>
      <c r="L53" s="5">
        <f t="shared" si="33"/>
        <v>0.66482564112470566</v>
      </c>
      <c r="M53" s="5">
        <v>8.3355599999999992</v>
      </c>
      <c r="N53" s="5">
        <v>79</v>
      </c>
      <c r="O53" s="5">
        <f t="shared" si="34"/>
        <v>1</v>
      </c>
      <c r="P53" s="5">
        <f t="shared" si="35"/>
        <v>0.94542843465773097</v>
      </c>
      <c r="Q53" s="5">
        <v>8.5625</v>
      </c>
      <c r="R53" s="5">
        <v>29.777799999999999</v>
      </c>
      <c r="S53" s="5">
        <f t="shared" si="36"/>
        <v>0.55555195100112897</v>
      </c>
      <c r="T53" s="5">
        <f t="shared" si="37"/>
        <v>0.57883462534308883</v>
      </c>
      <c r="U53" s="7"/>
      <c r="V53" s="7"/>
      <c r="W53" s="7"/>
      <c r="X53" s="7"/>
      <c r="Y53" s="5">
        <v>8.5625</v>
      </c>
      <c r="Z53" s="5">
        <v>47.666699999999999</v>
      </c>
      <c r="AA53" s="5">
        <f t="shared" si="40"/>
        <v>0.55555195100112897</v>
      </c>
      <c r="AB53" s="5">
        <f t="shared" si="41"/>
        <v>0.74790886396907108</v>
      </c>
      <c r="AC53" s="5">
        <v>8.5625</v>
      </c>
      <c r="AD53" s="5">
        <v>43.666699999999999</v>
      </c>
      <c r="AE53" s="5">
        <f t="shared" si="42"/>
        <v>0.66666407138074402</v>
      </c>
      <c r="AF53" s="5">
        <f t="shared" si="43"/>
        <v>0.59988734948448652</v>
      </c>
      <c r="AG53" s="5">
        <v>8.5625</v>
      </c>
      <c r="AH53" s="5">
        <v>43.0764</v>
      </c>
      <c r="AI53" s="5">
        <f t="shared" si="44"/>
        <v>0.74626540466105384</v>
      </c>
      <c r="AJ53" s="5">
        <f t="shared" si="45"/>
        <v>0.63331441660516286</v>
      </c>
      <c r="AK53" s="5">
        <v>8.5625</v>
      </c>
      <c r="AL53" s="5">
        <v>31.862200000000001</v>
      </c>
      <c r="AM53" s="5">
        <f t="shared" si="46"/>
        <v>0.49504807386550886</v>
      </c>
      <c r="AN53" s="5">
        <f t="shared" si="47"/>
        <v>0.59931908810473256</v>
      </c>
      <c r="AO53" s="5">
        <v>7.65463</v>
      </c>
      <c r="AP53" s="5">
        <v>86.997299999999996</v>
      </c>
      <c r="AQ53" s="5">
        <f t="shared" si="48"/>
        <v>0.8196720082667196</v>
      </c>
      <c r="AR53" s="5">
        <f t="shared" si="49"/>
        <v>0.88503811885922168</v>
      </c>
      <c r="AS53" s="5">
        <v>7.6546000000000003</v>
      </c>
      <c r="AT53" s="5">
        <v>45.260399999999997</v>
      </c>
      <c r="AU53" s="5">
        <f t="shared" si="50"/>
        <v>0.5263136181740673</v>
      </c>
      <c r="AV53" s="5">
        <f t="shared" si="51"/>
        <v>0.48756851322003514</v>
      </c>
      <c r="AW53" s="7"/>
      <c r="AX53" s="7"/>
      <c r="AY53" s="7"/>
      <c r="AZ53" s="7"/>
      <c r="BA53" s="5">
        <v>6.9737099999999996</v>
      </c>
      <c r="BB53" s="5">
        <v>34.339100000000002</v>
      </c>
      <c r="BC53" s="5">
        <f t="shared" si="52"/>
        <v>0.98039135746409123</v>
      </c>
      <c r="BD53" s="5">
        <f t="shared" si="53"/>
        <v>0.80704834426190986</v>
      </c>
    </row>
    <row r="54" spans="1:56" ht="20" customHeight="1" x14ac:dyDescent="0.15">
      <c r="A54" s="25">
        <v>8.9652999999999992</v>
      </c>
      <c r="B54" s="4">
        <v>55.383499999999998</v>
      </c>
      <c r="C54" s="5">
        <f t="shared" si="28"/>
        <v>0.92727280249388211</v>
      </c>
      <c r="D54" s="5">
        <f t="shared" si="29"/>
        <v>0.7936622806389021</v>
      </c>
      <c r="E54" s="5">
        <v>8.9652999999999992</v>
      </c>
      <c r="F54" s="5">
        <v>41.552799999999998</v>
      </c>
      <c r="G54" s="5">
        <f t="shared" si="30"/>
        <v>0.62962988973944789</v>
      </c>
      <c r="H54" s="5">
        <f t="shared" si="31"/>
        <v>0.57407087605187423</v>
      </c>
      <c r="I54" s="5">
        <v>8.5023</v>
      </c>
      <c r="J54" s="5">
        <v>32.171399999999998</v>
      </c>
      <c r="K54" s="5">
        <f t="shared" si="32"/>
        <v>0.72857289756465404</v>
      </c>
      <c r="L54" s="5">
        <f t="shared" si="33"/>
        <v>0.56497649399661765</v>
      </c>
      <c r="M54" s="7"/>
      <c r="N54" s="7"/>
      <c r="O54" s="7"/>
      <c r="P54" s="7"/>
      <c r="Q54" s="5">
        <v>8.7338000000000005</v>
      </c>
      <c r="R54" s="5">
        <v>31.866700000000002</v>
      </c>
      <c r="S54" s="5">
        <f t="shared" si="36"/>
        <v>0.5666662341201355</v>
      </c>
      <c r="T54" s="5">
        <f t="shared" si="37"/>
        <v>0.6194396280255966</v>
      </c>
      <c r="U54" s="7"/>
      <c r="V54" s="7"/>
      <c r="W54" s="7"/>
      <c r="X54" s="7"/>
      <c r="Y54" s="5">
        <v>8.7338000000000005</v>
      </c>
      <c r="Z54" s="5">
        <v>41.6</v>
      </c>
      <c r="AA54" s="5">
        <f t="shared" si="40"/>
        <v>0.5666662341201355</v>
      </c>
      <c r="AB54" s="5">
        <f t="shared" si="41"/>
        <v>0.65272000665272312</v>
      </c>
      <c r="AC54" s="5">
        <v>8.7338000000000005</v>
      </c>
      <c r="AD54" s="5">
        <v>42.369599999999998</v>
      </c>
      <c r="AE54" s="5">
        <f t="shared" si="42"/>
        <v>0.68000124573724297</v>
      </c>
      <c r="AF54" s="5">
        <f t="shared" si="43"/>
        <v>0.58206796123173721</v>
      </c>
      <c r="AG54" s="5">
        <v>8.7338000000000005</v>
      </c>
      <c r="AH54" s="5">
        <v>42.171500000000002</v>
      </c>
      <c r="AI54" s="5">
        <f t="shared" si="44"/>
        <v>0.7611950705084628</v>
      </c>
      <c r="AJ54" s="5">
        <f t="shared" si="45"/>
        <v>0.62001046790968206</v>
      </c>
      <c r="AK54" s="5">
        <v>8.7338000000000005</v>
      </c>
      <c r="AL54" s="5">
        <v>32.202300000000001</v>
      </c>
      <c r="AM54" s="5">
        <f t="shared" si="46"/>
        <v>0.50495192613449125</v>
      </c>
      <c r="AN54" s="5">
        <f t="shared" si="47"/>
        <v>0.60571627417049134</v>
      </c>
      <c r="AO54" s="5">
        <v>7.8077300000000003</v>
      </c>
      <c r="AP54" s="5">
        <v>84.744200000000006</v>
      </c>
      <c r="AQ54" s="5">
        <f t="shared" si="48"/>
        <v>0.83606624083780856</v>
      </c>
      <c r="AR54" s="5">
        <f t="shared" si="49"/>
        <v>0.86211695480468542</v>
      </c>
      <c r="AS54" s="5">
        <v>7.8076999999999996</v>
      </c>
      <c r="AT54" s="5">
        <v>48.700299999999999</v>
      </c>
      <c r="AU54" s="5">
        <f t="shared" si="50"/>
        <v>0.53684044060011826</v>
      </c>
      <c r="AV54" s="5">
        <f t="shared" si="51"/>
        <v>0.52462490089282632</v>
      </c>
      <c r="AW54" s="7"/>
      <c r="AX54" s="7"/>
      <c r="AY54" s="7"/>
      <c r="AZ54" s="7"/>
      <c r="BA54" s="5">
        <v>7.1131900000000003</v>
      </c>
      <c r="BB54" s="5">
        <v>30</v>
      </c>
      <c r="BC54" s="5">
        <f t="shared" si="52"/>
        <v>1</v>
      </c>
      <c r="BD54" s="5">
        <f t="shared" si="53"/>
        <v>0.7050694493407601</v>
      </c>
    </row>
    <row r="55" spans="1:56" ht="20" customHeight="1" x14ac:dyDescent="0.15">
      <c r="A55" s="25">
        <v>9.1410900000000002</v>
      </c>
      <c r="B55" s="4">
        <v>69.782200000000003</v>
      </c>
      <c r="C55" s="5">
        <f t="shared" si="28"/>
        <v>0.94545460187041164</v>
      </c>
      <c r="D55" s="5">
        <f t="shared" si="29"/>
        <v>1</v>
      </c>
      <c r="E55" s="5">
        <v>9.1410999999999998</v>
      </c>
      <c r="F55" s="5">
        <v>42.399000000000001</v>
      </c>
      <c r="G55" s="5">
        <f t="shared" si="30"/>
        <v>0.64197626237797589</v>
      </c>
      <c r="H55" s="5">
        <f t="shared" si="31"/>
        <v>0.58576151483710892</v>
      </c>
      <c r="I55" s="5">
        <v>8.6690000000000005</v>
      </c>
      <c r="J55" s="5">
        <v>40.8857</v>
      </c>
      <c r="K55" s="5">
        <f t="shared" si="32"/>
        <v>0.74285763252155135</v>
      </c>
      <c r="L55" s="5">
        <f t="shared" si="33"/>
        <v>0.71801225438114324</v>
      </c>
      <c r="M55" s="7"/>
      <c r="N55" s="7"/>
      <c r="O55" s="7"/>
      <c r="P55" s="7"/>
      <c r="Q55" s="5">
        <v>8.9049999999999994</v>
      </c>
      <c r="R55" s="5">
        <v>27.466699999999999</v>
      </c>
      <c r="S55" s="5">
        <f t="shared" si="36"/>
        <v>0.57777402904117403</v>
      </c>
      <c r="T55" s="5">
        <f t="shared" si="37"/>
        <v>0.53391039646686522</v>
      </c>
      <c r="U55" s="7"/>
      <c r="V55" s="7"/>
      <c r="W55" s="7"/>
      <c r="X55" s="7"/>
      <c r="Y55" s="5">
        <v>8.9049999999999994</v>
      </c>
      <c r="Z55" s="5">
        <v>42.933300000000003</v>
      </c>
      <c r="AA55" s="5">
        <f t="shared" si="40"/>
        <v>0.57777402904117403</v>
      </c>
      <c r="AB55" s="5">
        <f t="shared" si="41"/>
        <v>0.6736399966736385</v>
      </c>
      <c r="AC55" s="5">
        <v>8.9049999999999994</v>
      </c>
      <c r="AD55" s="5">
        <v>41.671999999999997</v>
      </c>
      <c r="AE55" s="5">
        <f t="shared" si="42"/>
        <v>0.69333063423597374</v>
      </c>
      <c r="AF55" s="5">
        <f t="shared" si="43"/>
        <v>0.57248442469244343</v>
      </c>
      <c r="AG55" s="5">
        <v>8.9049999999999994</v>
      </c>
      <c r="AH55" s="5">
        <v>45.015099999999997</v>
      </c>
      <c r="AI55" s="5">
        <f t="shared" si="44"/>
        <v>0.77611602084749598</v>
      </c>
      <c r="AJ55" s="5">
        <f t="shared" si="45"/>
        <v>0.66181741730792421</v>
      </c>
      <c r="AK55" s="5">
        <v>8.9049999999999994</v>
      </c>
      <c r="AL55" s="5">
        <v>32.051900000000003</v>
      </c>
      <c r="AM55" s="5">
        <f t="shared" si="46"/>
        <v>0.51484999682012911</v>
      </c>
      <c r="AN55" s="5">
        <f t="shared" si="47"/>
        <v>0.60288729215258452</v>
      </c>
      <c r="AO55" s="5">
        <v>7.96082</v>
      </c>
      <c r="AP55" s="5">
        <v>96.315200000000004</v>
      </c>
      <c r="AQ55" s="5">
        <f t="shared" si="48"/>
        <v>0.85245940259031017</v>
      </c>
      <c r="AR55" s="5">
        <f t="shared" si="49"/>
        <v>0.97983067779746857</v>
      </c>
      <c r="AS55" s="5">
        <v>7.9607999999999999</v>
      </c>
      <c r="AT55" s="5">
        <v>49.751800000000003</v>
      </c>
      <c r="AU55" s="5">
        <f t="shared" si="50"/>
        <v>0.54736726302616923</v>
      </c>
      <c r="AV55" s="5">
        <f t="shared" si="51"/>
        <v>0.53595220448826231</v>
      </c>
      <c r="AW55" s="7"/>
      <c r="AX55" s="7"/>
      <c r="AY55" s="7"/>
      <c r="AZ55" s="7"/>
      <c r="BA55" s="7"/>
      <c r="BB55" s="7"/>
      <c r="BC55" s="7"/>
      <c r="BD55" s="7"/>
    </row>
    <row r="56" spans="1:56" ht="20" customHeight="1" x14ac:dyDescent="0.15">
      <c r="A56" s="25">
        <v>9.3168799999999994</v>
      </c>
      <c r="B56" s="4">
        <v>65.548100000000005</v>
      </c>
      <c r="C56" s="5">
        <f t="shared" si="28"/>
        <v>0.96363640124694105</v>
      </c>
      <c r="D56" s="5">
        <f t="shared" si="29"/>
        <v>0.93932406831541571</v>
      </c>
      <c r="E56" s="5">
        <v>9.3169000000000004</v>
      </c>
      <c r="F56" s="5">
        <v>45.500100000000003</v>
      </c>
      <c r="G56" s="5">
        <f t="shared" si="30"/>
        <v>0.65432263501650401</v>
      </c>
      <c r="H56" s="5">
        <f t="shared" si="31"/>
        <v>0.62860462513832727</v>
      </c>
      <c r="I56" s="5">
        <v>8.8356999999999992</v>
      </c>
      <c r="J56" s="5">
        <v>46.7714</v>
      </c>
      <c r="K56" s="5">
        <f t="shared" si="32"/>
        <v>0.75714236747844854</v>
      </c>
      <c r="L56" s="5">
        <f t="shared" si="33"/>
        <v>0.82137369189135079</v>
      </c>
      <c r="M56" s="7"/>
      <c r="N56" s="7"/>
      <c r="O56" s="7"/>
      <c r="P56" s="7"/>
      <c r="Q56" s="5">
        <v>9.0762999999999998</v>
      </c>
      <c r="R56" s="5">
        <v>34.866700000000002</v>
      </c>
      <c r="S56" s="5">
        <f t="shared" si="36"/>
        <v>0.58888831216018067</v>
      </c>
      <c r="T56" s="5">
        <f t="shared" si="37"/>
        <v>0.677755013179277</v>
      </c>
      <c r="U56" s="7"/>
      <c r="V56" s="7"/>
      <c r="W56" s="7"/>
      <c r="X56" s="7"/>
      <c r="Y56" s="5">
        <v>9.0762999999999998</v>
      </c>
      <c r="Z56" s="5">
        <v>40.799999999999997</v>
      </c>
      <c r="AA56" s="5">
        <f t="shared" si="40"/>
        <v>0.58888831216018067</v>
      </c>
      <c r="AB56" s="5">
        <f t="shared" si="41"/>
        <v>0.64016769883247837</v>
      </c>
      <c r="AC56" s="5">
        <v>9.0762999999999998</v>
      </c>
      <c r="AD56" s="5">
        <v>43.093899999999998</v>
      </c>
      <c r="AE56" s="5">
        <f t="shared" si="42"/>
        <v>0.70666780859247258</v>
      </c>
      <c r="AF56" s="5">
        <f t="shared" si="43"/>
        <v>0.59201829883983703</v>
      </c>
      <c r="AG56" s="5">
        <v>9.0762999999999998</v>
      </c>
      <c r="AH56" s="5">
        <v>38.160200000000003</v>
      </c>
      <c r="AI56" s="5">
        <f t="shared" si="44"/>
        <v>0.79104568669490483</v>
      </c>
      <c r="AJ56" s="5">
        <f t="shared" si="45"/>
        <v>0.56103585259066069</v>
      </c>
      <c r="AK56" s="5">
        <v>9.0762999999999998</v>
      </c>
      <c r="AL56" s="5">
        <v>33.994199999999999</v>
      </c>
      <c r="AM56" s="5">
        <f t="shared" si="46"/>
        <v>0.5247538490891116</v>
      </c>
      <c r="AN56" s="5">
        <f t="shared" si="47"/>
        <v>0.63942141298623123</v>
      </c>
      <c r="AO56" s="5">
        <v>8.1139100000000006</v>
      </c>
      <c r="AP56" s="5">
        <v>97.143500000000003</v>
      </c>
      <c r="AQ56" s="5">
        <f t="shared" si="48"/>
        <v>0.86885256434281199</v>
      </c>
      <c r="AR56" s="5">
        <f t="shared" si="49"/>
        <v>0.98825711257016946</v>
      </c>
      <c r="AS56" s="5">
        <v>8.1138999999999992</v>
      </c>
      <c r="AT56" s="5">
        <v>48.546799999999998</v>
      </c>
      <c r="AU56" s="5">
        <f t="shared" si="50"/>
        <v>0.55789408545222019</v>
      </c>
      <c r="AV56" s="5">
        <f t="shared" si="51"/>
        <v>0.52297131924575124</v>
      </c>
      <c r="AW56" s="7"/>
      <c r="AX56" s="7"/>
      <c r="AY56" s="7"/>
      <c r="AZ56" s="7"/>
      <c r="BA56" s="7"/>
      <c r="BB56" s="7"/>
      <c r="BC56" s="7"/>
      <c r="BD56" s="7"/>
    </row>
    <row r="57" spans="1:56" ht="20" customHeight="1" x14ac:dyDescent="0.15">
      <c r="A57" s="25">
        <v>9.4926700000000004</v>
      </c>
      <c r="B57" s="4">
        <v>48.276000000000003</v>
      </c>
      <c r="C57" s="5">
        <f t="shared" si="28"/>
        <v>0.98181820062347058</v>
      </c>
      <c r="D57" s="5">
        <f t="shared" si="29"/>
        <v>0.69180965919675796</v>
      </c>
      <c r="E57" s="5">
        <v>9.4926999999999992</v>
      </c>
      <c r="F57" s="5">
        <v>60</v>
      </c>
      <c r="G57" s="5">
        <f t="shared" si="30"/>
        <v>0.6666690076550319</v>
      </c>
      <c r="H57" s="5">
        <f t="shared" si="31"/>
        <v>0.8289273541882245</v>
      </c>
      <c r="I57" s="5">
        <v>9.0023999999999997</v>
      </c>
      <c r="J57" s="5">
        <v>51.685699999999997</v>
      </c>
      <c r="K57" s="5">
        <f t="shared" si="32"/>
        <v>0.77142710243534585</v>
      </c>
      <c r="L57" s="5">
        <f t="shared" si="33"/>
        <v>0.90767593501560329</v>
      </c>
      <c r="M57" s="7"/>
      <c r="N57" s="7"/>
      <c r="O57" s="7"/>
      <c r="P57" s="7"/>
      <c r="Q57" s="5">
        <v>9.2475000000000005</v>
      </c>
      <c r="R57" s="5">
        <v>34.799999999999997</v>
      </c>
      <c r="S57" s="5">
        <f t="shared" si="36"/>
        <v>0.59999610708121931</v>
      </c>
      <c r="T57" s="5">
        <f t="shared" si="37"/>
        <v>0.67645846778269347</v>
      </c>
      <c r="U57" s="7"/>
      <c r="V57" s="7"/>
      <c r="W57" s="7"/>
      <c r="X57" s="7"/>
      <c r="Y57" s="5">
        <v>9.2475000000000005</v>
      </c>
      <c r="Z57" s="5">
        <v>38.4</v>
      </c>
      <c r="AA57" s="5">
        <f t="shared" si="40"/>
        <v>0.59999610708121931</v>
      </c>
      <c r="AB57" s="5">
        <f t="shared" si="41"/>
        <v>0.60251077537174447</v>
      </c>
      <c r="AC57" s="5">
        <v>9.2475000000000005</v>
      </c>
      <c r="AD57" s="5">
        <v>48.603200000000001</v>
      </c>
      <c r="AE57" s="5">
        <f t="shared" si="42"/>
        <v>0.71999719709120358</v>
      </c>
      <c r="AF57" s="5">
        <f t="shared" si="43"/>
        <v>0.6677043336103804</v>
      </c>
      <c r="AG57" s="5">
        <v>9.2475000000000005</v>
      </c>
      <c r="AH57" s="5">
        <v>37.515700000000002</v>
      </c>
      <c r="AI57" s="5">
        <f t="shared" si="44"/>
        <v>0.80596663703393823</v>
      </c>
      <c r="AJ57" s="5">
        <f t="shared" si="45"/>
        <v>0.55156033603166255</v>
      </c>
      <c r="AK57" s="5">
        <v>9.2475000000000005</v>
      </c>
      <c r="AL57" s="5">
        <v>36.394599999999997</v>
      </c>
      <c r="AM57" s="5">
        <f t="shared" si="46"/>
        <v>0.53465191977474957</v>
      </c>
      <c r="AN57" s="5">
        <f t="shared" si="47"/>
        <v>0.68457226694755846</v>
      </c>
      <c r="AO57" s="5">
        <v>8.2670100000000009</v>
      </c>
      <c r="AP57" s="5">
        <v>91.429199999999994</v>
      </c>
      <c r="AQ57" s="5">
        <f t="shared" si="48"/>
        <v>0.88524679691390096</v>
      </c>
      <c r="AR57" s="5">
        <f t="shared" si="49"/>
        <v>0.93012458061116321</v>
      </c>
      <c r="AS57" s="5">
        <v>8.2669999999999995</v>
      </c>
      <c r="AT57" s="5">
        <v>49.305799999999998</v>
      </c>
      <c r="AU57" s="5">
        <f t="shared" si="50"/>
        <v>0.56842090787827115</v>
      </c>
      <c r="AV57" s="5">
        <f t="shared" si="51"/>
        <v>0.53114766107070222</v>
      </c>
      <c r="AW57" s="7"/>
      <c r="AX57" s="7"/>
      <c r="AY57" s="7"/>
      <c r="AZ57" s="7"/>
      <c r="BA57" s="7"/>
      <c r="BB57" s="7"/>
      <c r="BC57" s="7"/>
      <c r="BD57" s="7"/>
    </row>
    <row r="58" spans="1:56" ht="20" customHeight="1" x14ac:dyDescent="0.15">
      <c r="A58" s="25">
        <v>9.6684599999999996</v>
      </c>
      <c r="B58" s="4">
        <v>27</v>
      </c>
      <c r="C58" s="5">
        <f t="shared" si="28"/>
        <v>1</v>
      </c>
      <c r="D58" s="5">
        <f t="shared" si="29"/>
        <v>0.38691815391317552</v>
      </c>
      <c r="E58" s="5">
        <v>9.6684999999999999</v>
      </c>
      <c r="F58" s="5">
        <v>58.7196</v>
      </c>
      <c r="G58" s="5">
        <f t="shared" si="30"/>
        <v>0.6790153802935599</v>
      </c>
      <c r="H58" s="5">
        <f t="shared" si="31"/>
        <v>0.81123804444984782</v>
      </c>
      <c r="I58" s="5">
        <v>9.1691000000000003</v>
      </c>
      <c r="J58" s="5">
        <v>50.142899999999997</v>
      </c>
      <c r="K58" s="5">
        <f t="shared" si="32"/>
        <v>0.78571183739224326</v>
      </c>
      <c r="L58" s="5">
        <f t="shared" si="33"/>
        <v>0.88058212700793248</v>
      </c>
      <c r="M58" s="7"/>
      <c r="N58" s="7"/>
      <c r="O58" s="7"/>
      <c r="P58" s="7"/>
      <c r="Q58" s="5">
        <v>9.4187999999999992</v>
      </c>
      <c r="R58" s="5">
        <v>25.777799999999999</v>
      </c>
      <c r="S58" s="5">
        <f t="shared" si="36"/>
        <v>0.61111039020022573</v>
      </c>
      <c r="T58" s="5">
        <f t="shared" si="37"/>
        <v>0.50108077847151489</v>
      </c>
      <c r="U58" s="7"/>
      <c r="V58" s="7"/>
      <c r="W58" s="7"/>
      <c r="X58" s="7"/>
      <c r="Y58" s="5">
        <v>9.4187999999999992</v>
      </c>
      <c r="Z58" s="5">
        <v>39.333300000000001</v>
      </c>
      <c r="AA58" s="5">
        <f t="shared" si="40"/>
        <v>0.61111039020022573</v>
      </c>
      <c r="AB58" s="5">
        <f t="shared" si="41"/>
        <v>0.61715461148253736</v>
      </c>
      <c r="AC58" s="5">
        <v>9.4187999999999992</v>
      </c>
      <c r="AD58" s="5">
        <v>47.213299999999997</v>
      </c>
      <c r="AE58" s="5">
        <f t="shared" si="42"/>
        <v>0.7333343714477023</v>
      </c>
      <c r="AF58" s="5">
        <f t="shared" si="43"/>
        <v>0.64861007123084424</v>
      </c>
      <c r="AG58" s="5">
        <v>9.4187999999999992</v>
      </c>
      <c r="AH58" s="5">
        <v>35.994700000000002</v>
      </c>
      <c r="AI58" s="5">
        <f t="shared" si="44"/>
        <v>0.82089630288134696</v>
      </c>
      <c r="AJ58" s="5">
        <f t="shared" si="45"/>
        <v>0.52919841099483378</v>
      </c>
      <c r="AK58" s="5">
        <v>9.4187999999999992</v>
      </c>
      <c r="AL58" s="5">
        <v>36.145600000000002</v>
      </c>
      <c r="AM58" s="5">
        <f t="shared" si="46"/>
        <v>0.54455577204373184</v>
      </c>
      <c r="AN58" s="5">
        <f t="shared" si="47"/>
        <v>0.6798886464524867</v>
      </c>
      <c r="AO58" s="5">
        <v>8.4200999999999997</v>
      </c>
      <c r="AP58" s="5">
        <v>94.373599999999996</v>
      </c>
      <c r="AQ58" s="5">
        <f t="shared" si="48"/>
        <v>0.90163995866640256</v>
      </c>
      <c r="AR58" s="5">
        <f t="shared" si="49"/>
        <v>0.96007845546899317</v>
      </c>
      <c r="AS58" s="5">
        <v>8.4200999999999997</v>
      </c>
      <c r="AT58" s="5">
        <v>49.2271</v>
      </c>
      <c r="AU58" s="5">
        <f t="shared" si="50"/>
        <v>0.57894773030432212</v>
      </c>
      <c r="AV58" s="5">
        <f t="shared" si="51"/>
        <v>0.53029986383536143</v>
      </c>
      <c r="AW58" s="7"/>
      <c r="AX58" s="7"/>
      <c r="AY58" s="7"/>
      <c r="AZ58" s="7"/>
      <c r="BA58" s="7"/>
      <c r="BB58" s="7"/>
      <c r="BC58" s="7"/>
      <c r="BD58" s="7"/>
    </row>
    <row r="59" spans="1:56" ht="20" customHeight="1" x14ac:dyDescent="0.15">
      <c r="A59" s="26"/>
      <c r="B59" s="6"/>
      <c r="C59" s="7"/>
      <c r="D59" s="7"/>
      <c r="E59" s="5">
        <v>9.8442000000000007</v>
      </c>
      <c r="F59" s="5">
        <v>49.6203</v>
      </c>
      <c r="G59" s="5">
        <f t="shared" si="30"/>
        <v>0.6913547299669921</v>
      </c>
      <c r="H59" s="5">
        <f t="shared" si="31"/>
        <v>0.68552706655043261</v>
      </c>
      <c r="I59" s="5">
        <v>9.3358000000000008</v>
      </c>
      <c r="J59" s="5">
        <v>46.6</v>
      </c>
      <c r="K59" s="5">
        <f t="shared" si="32"/>
        <v>0.79999657234914057</v>
      </c>
      <c r="L59" s="5">
        <f t="shared" si="33"/>
        <v>0.81836365903387431</v>
      </c>
      <c r="M59" s="7"/>
      <c r="N59" s="7"/>
      <c r="O59" s="7"/>
      <c r="P59" s="7"/>
      <c r="Q59" s="5">
        <v>9.59</v>
      </c>
      <c r="R59" s="5">
        <v>28.466699999999999</v>
      </c>
      <c r="S59" s="5">
        <f t="shared" si="36"/>
        <v>0.62221818512126448</v>
      </c>
      <c r="T59" s="5">
        <f t="shared" si="37"/>
        <v>0.55334885818475865</v>
      </c>
      <c r="U59" s="7"/>
      <c r="V59" s="7"/>
      <c r="W59" s="7"/>
      <c r="X59" s="7"/>
      <c r="Y59" s="5">
        <v>9.59</v>
      </c>
      <c r="Z59" s="5">
        <v>37.066699999999997</v>
      </c>
      <c r="AA59" s="5">
        <f t="shared" si="40"/>
        <v>0.62221818512126448</v>
      </c>
      <c r="AB59" s="5">
        <f t="shared" si="41"/>
        <v>0.58159078535082909</v>
      </c>
      <c r="AC59" s="5">
        <v>9.59</v>
      </c>
      <c r="AD59" s="5">
        <v>47.6267</v>
      </c>
      <c r="AE59" s="5">
        <f t="shared" si="42"/>
        <v>0.7466637599464333</v>
      </c>
      <c r="AF59" s="5">
        <f t="shared" si="43"/>
        <v>0.65428930575685351</v>
      </c>
      <c r="AG59" s="5">
        <v>9.59</v>
      </c>
      <c r="AH59" s="5">
        <v>37.754300000000001</v>
      </c>
      <c r="AI59" s="5">
        <f t="shared" si="44"/>
        <v>0.83581725322038025</v>
      </c>
      <c r="AJ59" s="5">
        <f t="shared" si="45"/>
        <v>0.55506826194473768</v>
      </c>
      <c r="AK59" s="5">
        <v>9.59</v>
      </c>
      <c r="AL59" s="5">
        <v>41.181199999999997</v>
      </c>
      <c r="AM59" s="5">
        <f t="shared" si="46"/>
        <v>0.55445384272936993</v>
      </c>
      <c r="AN59" s="5">
        <f t="shared" si="47"/>
        <v>0.77460687683394769</v>
      </c>
      <c r="AO59" s="5">
        <v>8.5731900000000003</v>
      </c>
      <c r="AP59" s="5">
        <v>96.446100000000001</v>
      </c>
      <c r="AQ59" s="5">
        <f t="shared" si="48"/>
        <v>0.91803312041890428</v>
      </c>
      <c r="AR59" s="5">
        <f t="shared" si="49"/>
        <v>0.98116234544415037</v>
      </c>
      <c r="AS59" s="5">
        <v>8.5731999999999999</v>
      </c>
      <c r="AT59" s="5">
        <v>47.919699999999999</v>
      </c>
      <c r="AU59" s="5">
        <f t="shared" si="50"/>
        <v>0.58947455273037308</v>
      </c>
      <c r="AV59" s="5">
        <f t="shared" si="51"/>
        <v>0.51621587266020885</v>
      </c>
      <c r="AW59" s="7"/>
      <c r="AX59" s="7"/>
      <c r="AY59" s="7"/>
      <c r="AZ59" s="7"/>
      <c r="BA59" s="7"/>
      <c r="BB59" s="7"/>
      <c r="BC59" s="7"/>
      <c r="BD59" s="7"/>
    </row>
    <row r="60" spans="1:56" ht="20" customHeight="1" x14ac:dyDescent="0.15">
      <c r="A60" s="26"/>
      <c r="B60" s="6"/>
      <c r="C60" s="7"/>
      <c r="D60" s="7"/>
      <c r="E60" s="5">
        <v>10.02</v>
      </c>
      <c r="F60" s="5">
        <v>48.543199999999999</v>
      </c>
      <c r="G60" s="5">
        <f t="shared" si="30"/>
        <v>0.70370110260551999</v>
      </c>
      <c r="H60" s="5">
        <f t="shared" si="31"/>
        <v>0.6706464389971637</v>
      </c>
      <c r="I60" s="5">
        <v>9.5024999999999995</v>
      </c>
      <c r="J60" s="5">
        <v>48.4</v>
      </c>
      <c r="K60" s="5">
        <f t="shared" si="32"/>
        <v>0.81428130730603776</v>
      </c>
      <c r="L60" s="5">
        <f t="shared" si="33"/>
        <v>0.84997427247295088</v>
      </c>
      <c r="M60" s="7"/>
      <c r="N60" s="7"/>
      <c r="O60" s="7"/>
      <c r="P60" s="7"/>
      <c r="Q60" s="5">
        <v>9.7613000000000003</v>
      </c>
      <c r="R60" s="5">
        <v>37.333300000000001</v>
      </c>
      <c r="S60" s="5">
        <f t="shared" si="36"/>
        <v>0.63333246824027101</v>
      </c>
      <c r="T60" s="5">
        <f t="shared" si="37"/>
        <v>0.72570192285263313</v>
      </c>
      <c r="U60" s="7"/>
      <c r="V60" s="7"/>
      <c r="W60" s="7"/>
      <c r="X60" s="7"/>
      <c r="Y60" s="5">
        <v>9.7613000000000003</v>
      </c>
      <c r="Z60" s="5">
        <v>39.6</v>
      </c>
      <c r="AA60" s="5">
        <f t="shared" si="40"/>
        <v>0.63333246824027101</v>
      </c>
      <c r="AB60" s="5">
        <f t="shared" si="41"/>
        <v>0.62133923710211147</v>
      </c>
      <c r="AC60" s="5">
        <v>9.7613000000000003</v>
      </c>
      <c r="AD60" s="5">
        <v>48.4</v>
      </c>
      <c r="AE60" s="5">
        <f t="shared" si="42"/>
        <v>0.76000093430293214</v>
      </c>
      <c r="AF60" s="5">
        <f t="shared" si="43"/>
        <v>0.66491279888448518</v>
      </c>
      <c r="AG60" s="5">
        <v>9.7613000000000003</v>
      </c>
      <c r="AH60" s="5">
        <v>40.292900000000003</v>
      </c>
      <c r="AI60" s="5">
        <f t="shared" si="44"/>
        <v>0.85074691906778921</v>
      </c>
      <c r="AJ60" s="5">
        <f t="shared" si="45"/>
        <v>0.59239106463934232</v>
      </c>
      <c r="AK60" s="5">
        <v>9.7613000000000003</v>
      </c>
      <c r="AL60" s="5">
        <v>30.911000000000001</v>
      </c>
      <c r="AM60" s="5">
        <f t="shared" si="46"/>
        <v>0.56435769499835231</v>
      </c>
      <c r="AN60" s="5">
        <f t="shared" si="47"/>
        <v>0.58142728161914081</v>
      </c>
      <c r="AO60" s="5">
        <v>8.7262799999999991</v>
      </c>
      <c r="AP60" s="5">
        <v>98.297799999999995</v>
      </c>
      <c r="AQ60" s="5">
        <f t="shared" si="48"/>
        <v>0.93442628217140589</v>
      </c>
      <c r="AR60" s="5">
        <f t="shared" si="49"/>
        <v>1</v>
      </c>
      <c r="AS60" s="5">
        <v>8.7263000000000002</v>
      </c>
      <c r="AT60" s="5">
        <v>47</v>
      </c>
      <c r="AU60" s="5">
        <f t="shared" si="50"/>
        <v>0.60000137515642404</v>
      </c>
      <c r="AV60" s="5">
        <f t="shared" si="51"/>
        <v>0.50630838705229408</v>
      </c>
      <c r="AW60" s="7"/>
      <c r="AX60" s="7"/>
      <c r="AY60" s="7"/>
      <c r="AZ60" s="7"/>
      <c r="BA60" s="7"/>
      <c r="BB60" s="7"/>
      <c r="BC60" s="7"/>
      <c r="BD60" s="7"/>
    </row>
    <row r="61" spans="1:56" ht="20" customHeight="1" x14ac:dyDescent="0.15">
      <c r="A61" s="26"/>
      <c r="B61" s="6"/>
      <c r="C61" s="7"/>
      <c r="D61" s="7"/>
      <c r="E61" s="5">
        <v>10.1958</v>
      </c>
      <c r="F61" s="5">
        <v>53.244599999999998</v>
      </c>
      <c r="G61" s="5">
        <f t="shared" si="30"/>
        <v>0.71604747524404799</v>
      </c>
      <c r="H61" s="5">
        <f t="shared" si="31"/>
        <v>0.73559842338017234</v>
      </c>
      <c r="I61" s="5">
        <v>9.6692</v>
      </c>
      <c r="J61" s="5">
        <v>44.371400000000001</v>
      </c>
      <c r="K61" s="5">
        <f t="shared" si="32"/>
        <v>0.82856604226293507</v>
      </c>
      <c r="L61" s="5">
        <f t="shared" si="33"/>
        <v>0.77922620730591519</v>
      </c>
      <c r="M61" s="7"/>
      <c r="N61" s="7"/>
      <c r="O61" s="7"/>
      <c r="P61" s="7"/>
      <c r="Q61" s="5">
        <v>9.9324999999999992</v>
      </c>
      <c r="R61" s="5">
        <v>32</v>
      </c>
      <c r="S61" s="5">
        <f t="shared" si="36"/>
        <v>0.64444026316130953</v>
      </c>
      <c r="T61" s="5">
        <f t="shared" si="37"/>
        <v>0.62203077497259174</v>
      </c>
      <c r="U61" s="7"/>
      <c r="V61" s="7"/>
      <c r="W61" s="7"/>
      <c r="X61" s="7"/>
      <c r="Y61" s="5">
        <v>9.9324999999999992</v>
      </c>
      <c r="Z61" s="5">
        <v>40.2667</v>
      </c>
      <c r="AA61" s="5">
        <f t="shared" si="40"/>
        <v>0.64444026316130953</v>
      </c>
      <c r="AB61" s="5">
        <f t="shared" si="41"/>
        <v>0.63180001663180785</v>
      </c>
      <c r="AC61" s="5">
        <v>9.9324999999999992</v>
      </c>
      <c r="AD61" s="5">
        <v>47.098100000000002</v>
      </c>
      <c r="AE61" s="5">
        <f t="shared" si="42"/>
        <v>0.77333032280166303</v>
      </c>
      <c r="AF61" s="5">
        <f t="shared" si="43"/>
        <v>0.64702746886655726</v>
      </c>
      <c r="AG61" s="5">
        <v>9.9324999999999992</v>
      </c>
      <c r="AH61" s="5">
        <v>42.499699999999997</v>
      </c>
      <c r="AI61" s="5">
        <f t="shared" si="44"/>
        <v>0.86566786940682239</v>
      </c>
      <c r="AJ61" s="5">
        <f t="shared" si="45"/>
        <v>0.62483570380520281</v>
      </c>
      <c r="AK61" s="5">
        <v>9.9324999999999992</v>
      </c>
      <c r="AL61" s="5">
        <v>29.7529</v>
      </c>
      <c r="AM61" s="5">
        <f t="shared" si="46"/>
        <v>0.57425576568399017</v>
      </c>
      <c r="AN61" s="5">
        <f t="shared" si="47"/>
        <v>0.55964374388684068</v>
      </c>
      <c r="AO61" s="5">
        <v>8.8793799999999994</v>
      </c>
      <c r="AP61" s="5">
        <v>97.573999999999998</v>
      </c>
      <c r="AQ61" s="5">
        <f t="shared" si="48"/>
        <v>0.95082051474249485</v>
      </c>
      <c r="AR61" s="5">
        <f t="shared" si="49"/>
        <v>0.9926366612477594</v>
      </c>
      <c r="AS61" s="5">
        <v>8.8794000000000004</v>
      </c>
      <c r="AT61" s="5">
        <v>50.614400000000003</v>
      </c>
      <c r="AU61" s="5">
        <f t="shared" si="50"/>
        <v>0.61052819758247512</v>
      </c>
      <c r="AV61" s="5">
        <f t="shared" si="51"/>
        <v>0.54524457926850289</v>
      </c>
      <c r="AW61" s="7"/>
      <c r="AX61" s="7"/>
      <c r="AY61" s="7"/>
      <c r="AZ61" s="7"/>
      <c r="BA61" s="7"/>
      <c r="BB61" s="7"/>
      <c r="BC61" s="7"/>
      <c r="BD61" s="7"/>
    </row>
    <row r="62" spans="1:56" ht="20" customHeight="1" x14ac:dyDescent="0.15">
      <c r="A62" s="26"/>
      <c r="B62" s="6"/>
      <c r="C62" s="7"/>
      <c r="D62" s="7"/>
      <c r="E62" s="5">
        <v>10.371600000000001</v>
      </c>
      <c r="F62" s="5">
        <v>51.422199999999997</v>
      </c>
      <c r="G62" s="5">
        <f t="shared" si="30"/>
        <v>0.728393847882576</v>
      </c>
      <c r="H62" s="5">
        <f t="shared" si="31"/>
        <v>0.71042113654229533</v>
      </c>
      <c r="I62" s="5">
        <v>9.8360000000000003</v>
      </c>
      <c r="J62" s="5">
        <v>51.742899999999999</v>
      </c>
      <c r="K62" s="5">
        <f t="shared" si="32"/>
        <v>0.84285934634698112</v>
      </c>
      <c r="L62" s="5">
        <f t="shared" si="33"/>
        <v>0.90868045006488951</v>
      </c>
      <c r="M62" s="7"/>
      <c r="N62" s="7"/>
      <c r="O62" s="7"/>
      <c r="P62" s="7"/>
      <c r="Q62" s="5">
        <v>10.1038</v>
      </c>
      <c r="R62" s="5">
        <v>29.3111</v>
      </c>
      <c r="S62" s="5">
        <f t="shared" si="36"/>
        <v>0.65555454628031606</v>
      </c>
      <c r="T62" s="5">
        <f t="shared" si="37"/>
        <v>0.56976269525934797</v>
      </c>
      <c r="U62" s="7"/>
      <c r="V62" s="7"/>
      <c r="W62" s="7"/>
      <c r="X62" s="7"/>
      <c r="Y62" s="5">
        <v>10.1038</v>
      </c>
      <c r="Z62" s="5">
        <v>40.466700000000003</v>
      </c>
      <c r="AA62" s="5">
        <f t="shared" si="40"/>
        <v>0.65555454628031606</v>
      </c>
      <c r="AB62" s="5">
        <f t="shared" si="41"/>
        <v>0.63493809358686903</v>
      </c>
      <c r="AC62" s="5">
        <v>10.1038</v>
      </c>
      <c r="AD62" s="5">
        <v>50.400500000000001</v>
      </c>
      <c r="AE62" s="5">
        <f t="shared" si="42"/>
        <v>0.78666749715816187</v>
      </c>
      <c r="AF62" s="5">
        <f t="shared" si="43"/>
        <v>0.69239540330945237</v>
      </c>
      <c r="AG62" s="5">
        <v>10.1038</v>
      </c>
      <c r="AH62" s="5">
        <v>45.380499999999998</v>
      </c>
      <c r="AI62" s="5">
        <f t="shared" si="44"/>
        <v>0.88059753525423135</v>
      </c>
      <c r="AJ62" s="5">
        <f t="shared" si="45"/>
        <v>0.66718957208008545</v>
      </c>
      <c r="AK62" s="5">
        <v>10.1038</v>
      </c>
      <c r="AL62" s="5">
        <v>31.656500000000001</v>
      </c>
      <c r="AM62" s="5">
        <f t="shared" si="46"/>
        <v>0.58415961795297267</v>
      </c>
      <c r="AN62" s="5">
        <f t="shared" si="47"/>
        <v>0.59544992852306078</v>
      </c>
      <c r="AO62" s="5">
        <v>9.03247</v>
      </c>
      <c r="AP62" s="5">
        <v>91.0411</v>
      </c>
      <c r="AQ62" s="5">
        <f t="shared" si="48"/>
        <v>0.96721367649499668</v>
      </c>
      <c r="AR62" s="5">
        <f t="shared" si="49"/>
        <v>0.92617637424235344</v>
      </c>
      <c r="AS62" s="5">
        <v>9.0325000000000006</v>
      </c>
      <c r="AT62" s="5">
        <v>54.940199999999997</v>
      </c>
      <c r="AU62" s="5">
        <f t="shared" si="50"/>
        <v>0.62105502000852608</v>
      </c>
      <c r="AV62" s="5">
        <f t="shared" si="51"/>
        <v>0.59184434141128617</v>
      </c>
      <c r="AW62" s="7"/>
      <c r="AX62" s="7"/>
      <c r="AY62" s="7"/>
      <c r="AZ62" s="7"/>
      <c r="BA62" s="7"/>
      <c r="BB62" s="7"/>
      <c r="BC62" s="7"/>
      <c r="BD62" s="7"/>
    </row>
    <row r="63" spans="1:56" ht="20" customHeight="1" x14ac:dyDescent="0.15">
      <c r="A63" s="26"/>
      <c r="B63" s="6"/>
      <c r="C63" s="7"/>
      <c r="D63" s="7"/>
      <c r="E63" s="5">
        <v>10.5474</v>
      </c>
      <c r="F63" s="5">
        <v>45.696800000000003</v>
      </c>
      <c r="G63" s="5">
        <f t="shared" si="30"/>
        <v>0.740740220521104</v>
      </c>
      <c r="H63" s="5">
        <f t="shared" si="31"/>
        <v>0.6313221253144744</v>
      </c>
      <c r="I63" s="5">
        <v>10.002700000000001</v>
      </c>
      <c r="J63" s="5">
        <v>47.285699999999999</v>
      </c>
      <c r="K63" s="5">
        <f t="shared" si="32"/>
        <v>0.85714408130387842</v>
      </c>
      <c r="L63" s="5">
        <f t="shared" si="33"/>
        <v>0.83040554660897137</v>
      </c>
      <c r="M63" s="7"/>
      <c r="N63" s="7"/>
      <c r="O63" s="7"/>
      <c r="P63" s="7"/>
      <c r="Q63" s="5">
        <v>10.275</v>
      </c>
      <c r="R63" s="5">
        <v>31.666699999999999</v>
      </c>
      <c r="S63" s="5">
        <f t="shared" si="36"/>
        <v>0.66666234120135481</v>
      </c>
      <c r="T63" s="5">
        <f t="shared" si="37"/>
        <v>0.61555193568201783</v>
      </c>
      <c r="U63" s="7"/>
      <c r="V63" s="7"/>
      <c r="W63" s="7"/>
      <c r="X63" s="7"/>
      <c r="Y63" s="5">
        <v>10.275</v>
      </c>
      <c r="Z63" s="5">
        <v>41</v>
      </c>
      <c r="AA63" s="5">
        <f t="shared" si="40"/>
        <v>0.66666234120135481</v>
      </c>
      <c r="AB63" s="5">
        <f t="shared" si="41"/>
        <v>0.64330577578753967</v>
      </c>
      <c r="AC63" s="5">
        <v>10.275</v>
      </c>
      <c r="AD63" s="5">
        <v>47.64</v>
      </c>
      <c r="AE63" s="5">
        <f t="shared" si="42"/>
        <v>0.79999688565689286</v>
      </c>
      <c r="AF63" s="5">
        <f t="shared" si="43"/>
        <v>0.65447201939786925</v>
      </c>
      <c r="AG63" s="5">
        <v>10.275</v>
      </c>
      <c r="AH63" s="5">
        <v>43.335500000000003</v>
      </c>
      <c r="AI63" s="5">
        <f t="shared" si="44"/>
        <v>0.89551848559326463</v>
      </c>
      <c r="AJ63" s="5">
        <f t="shared" si="45"/>
        <v>0.63712373598520389</v>
      </c>
      <c r="AK63" s="5">
        <v>10.275</v>
      </c>
      <c r="AL63" s="5">
        <v>28.532699999999998</v>
      </c>
      <c r="AM63" s="5">
        <f t="shared" si="46"/>
        <v>0.59405768863861064</v>
      </c>
      <c r="AN63" s="5">
        <f t="shared" si="47"/>
        <v>0.53669212248890219</v>
      </c>
      <c r="AO63" s="5">
        <v>9.1855600000000006</v>
      </c>
      <c r="AP63" s="5">
        <v>96.76</v>
      </c>
      <c r="AQ63" s="5">
        <f t="shared" si="48"/>
        <v>0.98360683824749839</v>
      </c>
      <c r="AR63" s="5">
        <f t="shared" si="49"/>
        <v>0.98435570277259521</v>
      </c>
      <c r="AS63" s="5">
        <v>9.1856000000000009</v>
      </c>
      <c r="AT63" s="5">
        <v>47.8476</v>
      </c>
      <c r="AU63" s="5">
        <f t="shared" si="50"/>
        <v>0.63158184243457705</v>
      </c>
      <c r="AV63" s="5">
        <f t="shared" si="51"/>
        <v>0.51543917404943296</v>
      </c>
      <c r="AW63" s="7"/>
      <c r="AX63" s="7"/>
      <c r="AY63" s="7"/>
      <c r="AZ63" s="7"/>
      <c r="BA63" s="7"/>
      <c r="BB63" s="7"/>
      <c r="BC63" s="7"/>
      <c r="BD63" s="7"/>
    </row>
    <row r="64" spans="1:56" ht="20" customHeight="1" x14ac:dyDescent="0.15">
      <c r="A64" s="26"/>
      <c r="B64" s="6"/>
      <c r="C64" s="7"/>
      <c r="D64" s="7"/>
      <c r="E64" s="5">
        <v>10.7232</v>
      </c>
      <c r="F64" s="5">
        <v>43.532699999999998</v>
      </c>
      <c r="G64" s="5">
        <f t="shared" si="30"/>
        <v>0.753086593159632</v>
      </c>
      <c r="H64" s="5">
        <f t="shared" si="31"/>
        <v>0.6014240971944953</v>
      </c>
      <c r="I64" s="5">
        <v>10.1694</v>
      </c>
      <c r="J64" s="5">
        <v>39.200000000000003</v>
      </c>
      <c r="K64" s="5">
        <f t="shared" si="32"/>
        <v>0.87142881626077562</v>
      </c>
      <c r="L64" s="5">
        <f t="shared" si="33"/>
        <v>0.68840891489544798</v>
      </c>
      <c r="M64" s="7"/>
      <c r="N64" s="7"/>
      <c r="O64" s="7"/>
      <c r="P64" s="7"/>
      <c r="Q64" s="5">
        <v>10.446300000000001</v>
      </c>
      <c r="R64" s="5">
        <v>30.355599999999999</v>
      </c>
      <c r="S64" s="5">
        <f t="shared" si="36"/>
        <v>0.67777662432036134</v>
      </c>
      <c r="T64" s="5">
        <f t="shared" si="37"/>
        <v>0.59006616852368765</v>
      </c>
      <c r="U64" s="7"/>
      <c r="V64" s="7"/>
      <c r="W64" s="7"/>
      <c r="X64" s="7"/>
      <c r="Y64" s="5">
        <v>10.446300000000001</v>
      </c>
      <c r="Z64" s="5">
        <v>41.333300000000001</v>
      </c>
      <c r="AA64" s="5">
        <f t="shared" si="40"/>
        <v>0.67777662432036134</v>
      </c>
      <c r="AB64" s="5">
        <f t="shared" si="41"/>
        <v>0.64853538103314912</v>
      </c>
      <c r="AC64" s="5">
        <v>10.446300000000001</v>
      </c>
      <c r="AD64" s="5">
        <v>45.631500000000003</v>
      </c>
      <c r="AE64" s="5">
        <f t="shared" si="42"/>
        <v>0.8133340600133917</v>
      </c>
      <c r="AF64" s="5">
        <f t="shared" si="43"/>
        <v>0.62687951203093772</v>
      </c>
      <c r="AG64" s="5">
        <v>10.446300000000001</v>
      </c>
      <c r="AH64" s="5">
        <v>45.925400000000003</v>
      </c>
      <c r="AI64" s="5">
        <f t="shared" si="44"/>
        <v>0.91044815144067359</v>
      </c>
      <c r="AJ64" s="5">
        <f t="shared" si="45"/>
        <v>0.67520075745324004</v>
      </c>
      <c r="AK64" s="5">
        <v>10.446300000000001</v>
      </c>
      <c r="AL64" s="5">
        <v>33.317500000000003</v>
      </c>
      <c r="AM64" s="5">
        <f t="shared" si="46"/>
        <v>0.60396154090759302</v>
      </c>
      <c r="AN64" s="5">
        <f t="shared" si="47"/>
        <v>0.62669287487773684</v>
      </c>
      <c r="AO64" s="5">
        <v>9.3386499999999995</v>
      </c>
      <c r="AP64" s="5">
        <v>86</v>
      </c>
      <c r="AQ64" s="5">
        <f t="shared" si="48"/>
        <v>1</v>
      </c>
      <c r="AR64" s="5">
        <f t="shared" si="49"/>
        <v>0.87489241875199653</v>
      </c>
      <c r="AS64" s="5">
        <v>9.3386999999999993</v>
      </c>
      <c r="AT64" s="5">
        <v>48.2637</v>
      </c>
      <c r="AU64" s="5">
        <f t="shared" si="50"/>
        <v>0.6421086648606279</v>
      </c>
      <c r="AV64" s="5">
        <f t="shared" si="51"/>
        <v>0.51992161915267676</v>
      </c>
      <c r="AW64" s="7"/>
      <c r="AX64" s="7"/>
      <c r="AY64" s="7"/>
      <c r="AZ64" s="7"/>
      <c r="BA64" s="7"/>
      <c r="BB64" s="7"/>
      <c r="BC64" s="7"/>
      <c r="BD64" s="7"/>
    </row>
    <row r="65" spans="1:56" ht="20" customHeight="1" x14ac:dyDescent="0.15">
      <c r="A65" s="26"/>
      <c r="B65" s="6"/>
      <c r="C65" s="7"/>
      <c r="D65" s="7"/>
      <c r="E65" s="5">
        <v>10.898999999999999</v>
      </c>
      <c r="F65" s="5">
        <v>49.8247</v>
      </c>
      <c r="G65" s="5">
        <f t="shared" si="30"/>
        <v>0.76543296579815989</v>
      </c>
      <c r="H65" s="5">
        <f t="shared" si="31"/>
        <v>0.68835094573703381</v>
      </c>
      <c r="I65" s="5">
        <v>10.3361</v>
      </c>
      <c r="J65" s="5">
        <v>44.571399999999997</v>
      </c>
      <c r="K65" s="5">
        <f t="shared" si="32"/>
        <v>0.88571355121767292</v>
      </c>
      <c r="L65" s="5">
        <f t="shared" si="33"/>
        <v>0.78273849768803483</v>
      </c>
      <c r="M65" s="7"/>
      <c r="N65" s="7"/>
      <c r="O65" s="7"/>
      <c r="P65" s="7"/>
      <c r="Q65" s="5">
        <v>10.6175</v>
      </c>
      <c r="R65" s="5">
        <v>35.244399999999999</v>
      </c>
      <c r="S65" s="5">
        <f t="shared" si="36"/>
        <v>0.68888441924139987</v>
      </c>
      <c r="T65" s="5">
        <f t="shared" si="37"/>
        <v>0.68509692017012536</v>
      </c>
      <c r="U65" s="7"/>
      <c r="V65" s="7"/>
      <c r="W65" s="7"/>
      <c r="X65" s="7"/>
      <c r="Y65" s="5">
        <v>10.6175</v>
      </c>
      <c r="Z65" s="5">
        <v>38.4</v>
      </c>
      <c r="AA65" s="5">
        <f t="shared" si="40"/>
        <v>0.68888441924139987</v>
      </c>
      <c r="AB65" s="5">
        <f t="shared" si="41"/>
        <v>0.60251077537174447</v>
      </c>
      <c r="AC65" s="5">
        <v>10.6175</v>
      </c>
      <c r="AD65" s="5">
        <v>45.6325</v>
      </c>
      <c r="AE65" s="5">
        <f t="shared" si="42"/>
        <v>0.82666344851212259</v>
      </c>
      <c r="AF65" s="5">
        <f t="shared" si="43"/>
        <v>0.62689324989868322</v>
      </c>
      <c r="AG65" s="5">
        <v>10.6175</v>
      </c>
      <c r="AH65" s="5">
        <v>44.257100000000001</v>
      </c>
      <c r="AI65" s="5">
        <f t="shared" si="44"/>
        <v>0.92536910177970677</v>
      </c>
      <c r="AJ65" s="5">
        <f t="shared" si="45"/>
        <v>0.65067321009035928</v>
      </c>
      <c r="AK65" s="5">
        <v>10.6175</v>
      </c>
      <c r="AL65" s="5">
        <v>35.410400000000003</v>
      </c>
      <c r="AM65" s="5">
        <f t="shared" si="46"/>
        <v>0.61385961159323099</v>
      </c>
      <c r="AN65" s="5">
        <f t="shared" si="47"/>
        <v>0.66605973967346332</v>
      </c>
      <c r="AO65" s="7"/>
      <c r="AP65" s="7"/>
      <c r="AQ65" s="7"/>
      <c r="AR65" s="7"/>
      <c r="AS65" s="5">
        <v>9.4916999999999998</v>
      </c>
      <c r="AT65" s="5">
        <v>49.1252</v>
      </c>
      <c r="AU65" s="5">
        <f t="shared" si="50"/>
        <v>0.65262861150455864</v>
      </c>
      <c r="AV65" s="5">
        <f t="shared" si="51"/>
        <v>0.52920214416215661</v>
      </c>
      <c r="AW65" s="7"/>
      <c r="AX65" s="7"/>
      <c r="AY65" s="7"/>
      <c r="AZ65" s="7"/>
      <c r="BA65" s="7"/>
      <c r="BB65" s="7"/>
      <c r="BC65" s="7"/>
      <c r="BD65" s="7"/>
    </row>
    <row r="66" spans="1:56" ht="20" customHeight="1" x14ac:dyDescent="0.15">
      <c r="A66" s="26"/>
      <c r="B66" s="6"/>
      <c r="C66" s="7"/>
      <c r="D66" s="7"/>
      <c r="E66" s="5">
        <v>11.0748</v>
      </c>
      <c r="F66" s="5">
        <v>49.160499999999999</v>
      </c>
      <c r="G66" s="5">
        <f t="shared" si="30"/>
        <v>0.77777933843668789</v>
      </c>
      <c r="H66" s="5">
        <f t="shared" si="31"/>
        <v>0.67917471992617018</v>
      </c>
      <c r="I66" s="5">
        <v>10.502800000000001</v>
      </c>
      <c r="J66" s="5">
        <v>48.6</v>
      </c>
      <c r="K66" s="5">
        <f t="shared" si="32"/>
        <v>0.89999828617457023</v>
      </c>
      <c r="L66" s="5">
        <f t="shared" si="33"/>
        <v>0.85348656285507063</v>
      </c>
      <c r="M66" s="7"/>
      <c r="N66" s="7"/>
      <c r="O66" s="7"/>
      <c r="P66" s="7"/>
      <c r="Q66" s="5">
        <v>10.7888</v>
      </c>
      <c r="R66" s="5">
        <v>29</v>
      </c>
      <c r="S66" s="5">
        <f t="shared" si="36"/>
        <v>0.69999870236040651</v>
      </c>
      <c r="T66" s="5">
        <f t="shared" si="37"/>
        <v>0.56371538981891123</v>
      </c>
      <c r="U66" s="7"/>
      <c r="V66" s="7"/>
      <c r="W66" s="7"/>
      <c r="X66" s="7"/>
      <c r="Y66" s="5">
        <v>10.7888</v>
      </c>
      <c r="Z66" s="5">
        <v>40.6</v>
      </c>
      <c r="AA66" s="5">
        <f t="shared" si="40"/>
        <v>0.69999870236040651</v>
      </c>
      <c r="AB66" s="5">
        <f t="shared" si="41"/>
        <v>0.6370296218774173</v>
      </c>
      <c r="AC66" s="5">
        <v>10.7888</v>
      </c>
      <c r="AD66" s="5">
        <v>46.942399999999999</v>
      </c>
      <c r="AE66" s="5">
        <f t="shared" si="42"/>
        <v>0.84000062286862143</v>
      </c>
      <c r="AF66" s="5">
        <f t="shared" si="43"/>
        <v>0.64488848285857547</v>
      </c>
      <c r="AG66" s="5">
        <v>10.7888</v>
      </c>
      <c r="AH66" s="5">
        <v>46.0717</v>
      </c>
      <c r="AI66" s="5">
        <f t="shared" si="44"/>
        <v>0.94029876762711562</v>
      </c>
      <c r="AJ66" s="5">
        <f t="shared" si="45"/>
        <v>0.67735167765895199</v>
      </c>
      <c r="AK66" s="5">
        <v>10.7888</v>
      </c>
      <c r="AL66" s="5">
        <v>36.107199999999999</v>
      </c>
      <c r="AM66" s="5">
        <f t="shared" si="46"/>
        <v>0.62376346386221337</v>
      </c>
      <c r="AN66" s="5">
        <f t="shared" si="47"/>
        <v>0.6791663531713189</v>
      </c>
      <c r="AO66" s="7"/>
      <c r="AP66" s="7"/>
      <c r="AQ66" s="7"/>
      <c r="AR66" s="7"/>
      <c r="AS66" s="5">
        <v>9.6448</v>
      </c>
      <c r="AT66" s="5">
        <v>49.386200000000002</v>
      </c>
      <c r="AU66" s="5">
        <f t="shared" si="50"/>
        <v>0.66315543393060961</v>
      </c>
      <c r="AV66" s="5">
        <f t="shared" si="51"/>
        <v>0.53201377158812779</v>
      </c>
      <c r="AW66" s="7"/>
      <c r="AX66" s="7"/>
      <c r="AY66" s="7"/>
      <c r="AZ66" s="7"/>
      <c r="BA66" s="7"/>
      <c r="BB66" s="7"/>
      <c r="BC66" s="7"/>
      <c r="BD66" s="7"/>
    </row>
    <row r="67" spans="1:56" ht="20" customHeight="1" x14ac:dyDescent="0.15">
      <c r="A67" s="26"/>
      <c r="B67" s="6"/>
      <c r="C67" s="7"/>
      <c r="D67" s="7"/>
      <c r="E67" s="5">
        <v>11.2506</v>
      </c>
      <c r="F67" s="5">
        <v>64.147199999999998</v>
      </c>
      <c r="G67" s="5">
        <f t="shared" ref="G67:G84" si="54">E67/14.239</f>
        <v>0.7901257110752159</v>
      </c>
      <c r="H67" s="5">
        <f t="shared" ref="H67:H84" si="55">F67/72.3827</f>
        <v>0.88622281290971461</v>
      </c>
      <c r="I67" s="5">
        <v>10.669499999999999</v>
      </c>
      <c r="J67" s="5">
        <v>43.4</v>
      </c>
      <c r="K67" s="5">
        <f t="shared" ref="K67:K73" si="56">I67/11.6698</f>
        <v>0.91428302113146742</v>
      </c>
      <c r="L67" s="5">
        <f t="shared" ref="L67:L73" si="57">J67/56.9429</f>
        <v>0.76216701291996014</v>
      </c>
      <c r="M67" s="7"/>
      <c r="N67" s="7"/>
      <c r="O67" s="7"/>
      <c r="P67" s="7"/>
      <c r="Q67" s="5">
        <v>10.96</v>
      </c>
      <c r="R67" s="5">
        <v>30.8444</v>
      </c>
      <c r="S67" s="5">
        <f t="shared" ref="S67:S93" si="58">Q67/15.4126</f>
        <v>0.71110649728144515</v>
      </c>
      <c r="T67" s="5">
        <f t="shared" ref="T67:T93" si="59">R67/51.4444</f>
        <v>0.59956768861139409</v>
      </c>
      <c r="U67" s="7"/>
      <c r="V67" s="7"/>
      <c r="W67" s="7"/>
      <c r="X67" s="7"/>
      <c r="Y67" s="5">
        <v>10.96</v>
      </c>
      <c r="Z67" s="5">
        <v>52.533299999999997</v>
      </c>
      <c r="AA67" s="5">
        <f t="shared" ref="AA67:AA93" si="60">Y67/15.4126</f>
        <v>0.71110649728144515</v>
      </c>
      <c r="AB67" s="5">
        <f t="shared" ref="AB67:AB93" si="61">Z67/63.7333</f>
        <v>0.82426769051657445</v>
      </c>
      <c r="AC67" s="5">
        <v>10.96</v>
      </c>
      <c r="AD67" s="5">
        <v>44.995199999999997</v>
      </c>
      <c r="AE67" s="5">
        <f t="shared" ref="AE67:AE78" si="62">AC67/12.8438</f>
        <v>0.85333001136735243</v>
      </c>
      <c r="AF67" s="5">
        <f t="shared" ref="AF67:AF78" si="63">AD67/72.7915</f>
        <v>0.61813810678444592</v>
      </c>
      <c r="AG67" s="5">
        <v>10.96</v>
      </c>
      <c r="AH67" s="5">
        <v>52.945</v>
      </c>
      <c r="AI67" s="5">
        <f t="shared" si="44"/>
        <v>0.95521971796614902</v>
      </c>
      <c r="AJ67" s="5">
        <f t="shared" si="45"/>
        <v>0.77840376139046774</v>
      </c>
      <c r="AK67" s="5">
        <v>10.96</v>
      </c>
      <c r="AL67" s="5">
        <v>34.049399999999999</v>
      </c>
      <c r="AM67" s="5">
        <f t="shared" ref="AM67:AM98" si="64">AK67/17.2963</f>
        <v>0.63366153454785135</v>
      </c>
      <c r="AN67" s="5">
        <f t="shared" ref="AN67:AN98" si="65">AL67/53.164</f>
        <v>0.64045970957790976</v>
      </c>
      <c r="AO67" s="7"/>
      <c r="AP67" s="7"/>
      <c r="AQ67" s="7"/>
      <c r="AR67" s="7"/>
      <c r="AS67" s="5">
        <v>9.7979000000000003</v>
      </c>
      <c r="AT67" s="5">
        <v>52.503</v>
      </c>
      <c r="AU67" s="5">
        <f t="shared" ref="AU67:AU98" si="66">AS67/14.5438</f>
        <v>0.67368225635666068</v>
      </c>
      <c r="AV67" s="5">
        <f t="shared" ref="AV67:AV98" si="67">AT67/92.8288</f>
        <v>0.56558955841290637</v>
      </c>
      <c r="AW67" s="7"/>
      <c r="AX67" s="7"/>
      <c r="AY67" s="7"/>
      <c r="AZ67" s="7"/>
      <c r="BA67" s="7"/>
      <c r="BB67" s="7"/>
      <c r="BC67" s="7"/>
      <c r="BD67" s="7"/>
    </row>
    <row r="68" spans="1:56" ht="20" customHeight="1" x14ac:dyDescent="0.15">
      <c r="A68" s="26"/>
      <c r="B68" s="6"/>
      <c r="C68" s="7"/>
      <c r="D68" s="7"/>
      <c r="E68" s="5">
        <v>11.426399999999999</v>
      </c>
      <c r="F68" s="5">
        <v>61.041600000000003</v>
      </c>
      <c r="G68" s="5">
        <f t="shared" si="54"/>
        <v>0.8024720837137439</v>
      </c>
      <c r="H68" s="5">
        <f t="shared" si="55"/>
        <v>0.84331753305693213</v>
      </c>
      <c r="I68" s="5">
        <v>10.8362</v>
      </c>
      <c r="J68" s="5">
        <v>47.428600000000003</v>
      </c>
      <c r="K68" s="5">
        <f t="shared" si="56"/>
        <v>0.92856775608836484</v>
      </c>
      <c r="L68" s="5">
        <f t="shared" si="57"/>
        <v>0.83291507808699594</v>
      </c>
      <c r="M68" s="7"/>
      <c r="N68" s="7"/>
      <c r="O68" s="7"/>
      <c r="P68" s="7"/>
      <c r="Q68" s="5">
        <v>11.1313</v>
      </c>
      <c r="R68" s="5">
        <v>24.8889</v>
      </c>
      <c r="S68" s="5">
        <f t="shared" si="58"/>
        <v>0.72222078040045157</v>
      </c>
      <c r="T68" s="5">
        <f t="shared" si="59"/>
        <v>0.48380192985047932</v>
      </c>
      <c r="U68" s="7"/>
      <c r="V68" s="7"/>
      <c r="W68" s="7"/>
      <c r="X68" s="7"/>
      <c r="Y68" s="5">
        <v>11.1313</v>
      </c>
      <c r="Z68" s="5">
        <v>46.333300000000001</v>
      </c>
      <c r="AA68" s="5">
        <f t="shared" si="60"/>
        <v>0.72222078040045157</v>
      </c>
      <c r="AB68" s="5">
        <f t="shared" si="61"/>
        <v>0.72698730490967833</v>
      </c>
      <c r="AC68" s="5">
        <v>11.1313</v>
      </c>
      <c r="AD68" s="5">
        <v>51.106699999999996</v>
      </c>
      <c r="AE68" s="5">
        <f t="shared" si="62"/>
        <v>0.86666718572385115</v>
      </c>
      <c r="AF68" s="5">
        <f t="shared" si="63"/>
        <v>0.70209708551135774</v>
      </c>
      <c r="AG68" s="5">
        <v>11.1313</v>
      </c>
      <c r="AH68" s="5">
        <v>54.3979</v>
      </c>
      <c r="AI68" s="5">
        <f t="shared" si="44"/>
        <v>0.97014938381355775</v>
      </c>
      <c r="AJ68" s="5">
        <f t="shared" si="45"/>
        <v>0.7997644720321565</v>
      </c>
      <c r="AK68" s="5">
        <v>11.1313</v>
      </c>
      <c r="AL68" s="5">
        <v>32.412199999999999</v>
      </c>
      <c r="AM68" s="5">
        <f t="shared" si="64"/>
        <v>0.64356538681683373</v>
      </c>
      <c r="AN68" s="5">
        <f t="shared" si="65"/>
        <v>0.6096644345797908</v>
      </c>
      <c r="AO68" s="7"/>
      <c r="AP68" s="7"/>
      <c r="AQ68" s="7"/>
      <c r="AR68" s="7"/>
      <c r="AS68" s="5">
        <v>9.9510000000000005</v>
      </c>
      <c r="AT68" s="5">
        <v>54.994500000000002</v>
      </c>
      <c r="AU68" s="5">
        <f t="shared" si="66"/>
        <v>0.68420907878271164</v>
      </c>
      <c r="AV68" s="5">
        <f t="shared" si="67"/>
        <v>0.5924292891861147</v>
      </c>
      <c r="AW68" s="7"/>
      <c r="AX68" s="7"/>
      <c r="AY68" s="7"/>
      <c r="AZ68" s="7"/>
      <c r="BA68" s="7"/>
      <c r="BB68" s="7"/>
      <c r="BC68" s="7"/>
      <c r="BD68" s="7"/>
    </row>
    <row r="69" spans="1:56" ht="20" customHeight="1" x14ac:dyDescent="0.15">
      <c r="A69" s="26"/>
      <c r="B69" s="6"/>
      <c r="C69" s="7"/>
      <c r="D69" s="7"/>
      <c r="E69" s="5">
        <v>11.6021</v>
      </c>
      <c r="F69" s="5">
        <v>59.856000000000002</v>
      </c>
      <c r="G69" s="5">
        <f t="shared" si="54"/>
        <v>0.81481143338717599</v>
      </c>
      <c r="H69" s="5">
        <f t="shared" si="55"/>
        <v>0.82693792853817283</v>
      </c>
      <c r="I69" s="5">
        <v>11.0029</v>
      </c>
      <c r="J69" s="5">
        <v>50.828600000000002</v>
      </c>
      <c r="K69" s="5">
        <f t="shared" si="56"/>
        <v>0.94285249104526214</v>
      </c>
      <c r="L69" s="5">
        <f t="shared" si="57"/>
        <v>0.89262401458302965</v>
      </c>
      <c r="M69" s="7"/>
      <c r="N69" s="7"/>
      <c r="O69" s="7"/>
      <c r="P69" s="7"/>
      <c r="Q69" s="5">
        <v>11.3025</v>
      </c>
      <c r="R69" s="5">
        <v>32</v>
      </c>
      <c r="S69" s="5">
        <f t="shared" si="58"/>
        <v>0.73332857532149021</v>
      </c>
      <c r="T69" s="5">
        <f t="shared" si="59"/>
        <v>0.62203077497259174</v>
      </c>
      <c r="U69" s="7"/>
      <c r="V69" s="7"/>
      <c r="W69" s="7"/>
      <c r="X69" s="7"/>
      <c r="Y69" s="5">
        <v>11.3025</v>
      </c>
      <c r="Z69" s="5">
        <v>49.8</v>
      </c>
      <c r="AA69" s="5">
        <f t="shared" si="60"/>
        <v>0.73332857532149021</v>
      </c>
      <c r="AB69" s="5">
        <f t="shared" si="61"/>
        <v>0.78138116181023098</v>
      </c>
      <c r="AC69" s="5">
        <v>11.3025</v>
      </c>
      <c r="AD69" s="5">
        <v>57.275199999999998</v>
      </c>
      <c r="AE69" s="5">
        <f t="shared" si="62"/>
        <v>0.87999657422258215</v>
      </c>
      <c r="AF69" s="5">
        <f t="shared" si="63"/>
        <v>0.78683912269976575</v>
      </c>
      <c r="AG69" s="5">
        <v>11.3025</v>
      </c>
      <c r="AH69" s="5">
        <v>68.017399999999995</v>
      </c>
      <c r="AI69" s="5">
        <f t="shared" si="44"/>
        <v>0.98507033415259104</v>
      </c>
      <c r="AJ69" s="5">
        <f t="shared" si="45"/>
        <v>1</v>
      </c>
      <c r="AK69" s="5">
        <v>11.3025</v>
      </c>
      <c r="AL69" s="5">
        <v>36.194200000000002</v>
      </c>
      <c r="AM69" s="5">
        <f t="shared" si="64"/>
        <v>0.6534634575024717</v>
      </c>
      <c r="AN69" s="5">
        <f t="shared" si="65"/>
        <v>0.68080279888646456</v>
      </c>
      <c r="AO69" s="7"/>
      <c r="AP69" s="7"/>
      <c r="AQ69" s="7"/>
      <c r="AR69" s="7"/>
      <c r="AS69" s="5">
        <v>10.104100000000001</v>
      </c>
      <c r="AT69" s="5">
        <v>51.866999999999997</v>
      </c>
      <c r="AU69" s="5">
        <f t="shared" si="66"/>
        <v>0.69473590120876261</v>
      </c>
      <c r="AV69" s="5">
        <f t="shared" si="67"/>
        <v>0.55873823640939013</v>
      </c>
      <c r="AW69" s="7"/>
      <c r="AX69" s="7"/>
      <c r="AY69" s="7"/>
      <c r="AZ69" s="7"/>
      <c r="BA69" s="7"/>
      <c r="BB69" s="7"/>
      <c r="BC69" s="7"/>
      <c r="BD69" s="7"/>
    </row>
    <row r="70" spans="1:56" ht="20" customHeight="1" x14ac:dyDescent="0.15">
      <c r="A70" s="26"/>
      <c r="B70" s="6"/>
      <c r="C70" s="7"/>
      <c r="D70" s="7"/>
      <c r="E70" s="5">
        <v>11.777900000000001</v>
      </c>
      <c r="F70" s="5">
        <v>58.556899999999999</v>
      </c>
      <c r="G70" s="5">
        <f t="shared" si="54"/>
        <v>0.8271578060257041</v>
      </c>
      <c r="H70" s="5">
        <f t="shared" si="55"/>
        <v>0.80899026977440736</v>
      </c>
      <c r="I70" s="5">
        <v>11.169600000000001</v>
      </c>
      <c r="J70" s="5">
        <v>48.028599999999997</v>
      </c>
      <c r="K70" s="5">
        <f t="shared" si="56"/>
        <v>0.95713722600215945</v>
      </c>
      <c r="L70" s="5">
        <f t="shared" si="57"/>
        <v>0.84345194923335476</v>
      </c>
      <c r="M70" s="7"/>
      <c r="N70" s="7"/>
      <c r="O70" s="7"/>
      <c r="P70" s="7"/>
      <c r="Q70" s="5">
        <v>11.473800000000001</v>
      </c>
      <c r="R70" s="5">
        <v>30.555599999999998</v>
      </c>
      <c r="S70" s="5">
        <f t="shared" si="58"/>
        <v>0.74444285844049685</v>
      </c>
      <c r="T70" s="5">
        <f t="shared" si="59"/>
        <v>0.59395386086726631</v>
      </c>
      <c r="U70" s="7"/>
      <c r="V70" s="7"/>
      <c r="W70" s="7"/>
      <c r="X70" s="7"/>
      <c r="Y70" s="5">
        <v>11.473800000000001</v>
      </c>
      <c r="Z70" s="5">
        <v>46.8</v>
      </c>
      <c r="AA70" s="5">
        <f t="shared" si="60"/>
        <v>0.74444285844049685</v>
      </c>
      <c r="AB70" s="5">
        <f t="shared" si="61"/>
        <v>0.73431000748431352</v>
      </c>
      <c r="AC70" s="5">
        <v>11.473800000000001</v>
      </c>
      <c r="AD70" s="5">
        <v>57.705100000000002</v>
      </c>
      <c r="AE70" s="5">
        <f t="shared" si="62"/>
        <v>0.89333374857908099</v>
      </c>
      <c r="AF70" s="5">
        <f t="shared" si="63"/>
        <v>0.79274503204357649</v>
      </c>
      <c r="AG70" s="5">
        <v>11.473800000000001</v>
      </c>
      <c r="AH70" s="5">
        <v>60</v>
      </c>
      <c r="AI70" s="5">
        <f t="shared" si="44"/>
        <v>1</v>
      </c>
      <c r="AJ70" s="5">
        <f t="shared" si="45"/>
        <v>0.8821272203877244</v>
      </c>
      <c r="AK70" s="5">
        <v>11.473800000000001</v>
      </c>
      <c r="AL70" s="5">
        <v>28.707999999999998</v>
      </c>
      <c r="AM70" s="5">
        <f t="shared" si="64"/>
        <v>0.66336730977145408</v>
      </c>
      <c r="AN70" s="5">
        <f t="shared" si="65"/>
        <v>0.5399894665563163</v>
      </c>
      <c r="AO70" s="7"/>
      <c r="AP70" s="7"/>
      <c r="AQ70" s="7"/>
      <c r="AR70" s="7"/>
      <c r="AS70" s="5">
        <v>10.257199999999999</v>
      </c>
      <c r="AT70" s="5">
        <v>49.912500000000001</v>
      </c>
      <c r="AU70" s="5">
        <f t="shared" si="66"/>
        <v>0.70526272363481346</v>
      </c>
      <c r="AV70" s="5">
        <f t="shared" si="67"/>
        <v>0.53768334827122621</v>
      </c>
      <c r="AW70" s="7"/>
      <c r="AX70" s="7"/>
      <c r="AY70" s="7"/>
      <c r="AZ70" s="7"/>
      <c r="BA70" s="7"/>
      <c r="BB70" s="7"/>
      <c r="BC70" s="7"/>
      <c r="BD70" s="7"/>
    </row>
    <row r="71" spans="1:56" ht="20" customHeight="1" x14ac:dyDescent="0.15">
      <c r="A71" s="26"/>
      <c r="B71" s="6"/>
      <c r="C71" s="7"/>
      <c r="D71" s="7"/>
      <c r="E71" s="5">
        <v>11.9537</v>
      </c>
      <c r="F71" s="5">
        <v>54.277700000000003</v>
      </c>
      <c r="G71" s="5">
        <f t="shared" si="54"/>
        <v>0.83950417866423199</v>
      </c>
      <c r="H71" s="5">
        <f t="shared" si="55"/>
        <v>0.74987117087370325</v>
      </c>
      <c r="I71" s="5">
        <v>11.336399999999999</v>
      </c>
      <c r="J71" s="5">
        <v>56.942900000000002</v>
      </c>
      <c r="K71" s="5">
        <f t="shared" si="56"/>
        <v>0.97143053008620528</v>
      </c>
      <c r="L71" s="5">
        <f t="shared" si="57"/>
        <v>1</v>
      </c>
      <c r="M71" s="7"/>
      <c r="N71" s="7"/>
      <c r="O71" s="7"/>
      <c r="P71" s="7"/>
      <c r="Q71" s="5">
        <v>11.645</v>
      </c>
      <c r="R71" s="5">
        <v>31.555599999999998</v>
      </c>
      <c r="S71" s="5">
        <f t="shared" si="58"/>
        <v>0.75555065336153537</v>
      </c>
      <c r="T71" s="5">
        <f t="shared" si="59"/>
        <v>0.61339232258515985</v>
      </c>
      <c r="U71" s="7"/>
      <c r="V71" s="7"/>
      <c r="W71" s="7"/>
      <c r="X71" s="7"/>
      <c r="Y71" s="5">
        <v>11.645</v>
      </c>
      <c r="Z71" s="5">
        <v>48.333300000000001</v>
      </c>
      <c r="AA71" s="5">
        <f t="shared" si="60"/>
        <v>0.75555065336153537</v>
      </c>
      <c r="AB71" s="5">
        <f t="shared" si="61"/>
        <v>0.75836807446028998</v>
      </c>
      <c r="AC71" s="5">
        <v>11.645</v>
      </c>
      <c r="AD71" s="5">
        <v>58.111499999999999</v>
      </c>
      <c r="AE71" s="5">
        <f t="shared" si="62"/>
        <v>0.90666313707781188</v>
      </c>
      <c r="AF71" s="5">
        <f t="shared" si="63"/>
        <v>0.79832810149536693</v>
      </c>
      <c r="AG71" s="7"/>
      <c r="AH71" s="7"/>
      <c r="AI71" s="7"/>
      <c r="AJ71" s="7"/>
      <c r="AK71" s="5">
        <v>11.645</v>
      </c>
      <c r="AL71" s="5">
        <v>35.518300000000004</v>
      </c>
      <c r="AM71" s="5">
        <f t="shared" si="64"/>
        <v>0.67326538045709206</v>
      </c>
      <c r="AN71" s="5">
        <f t="shared" si="65"/>
        <v>0.66808930855466109</v>
      </c>
      <c r="AO71" s="7"/>
      <c r="AP71" s="7"/>
      <c r="AQ71" s="7"/>
      <c r="AR71" s="7"/>
      <c r="AS71" s="5">
        <v>10.410299999999999</v>
      </c>
      <c r="AT71" s="5">
        <v>56.8964</v>
      </c>
      <c r="AU71" s="5">
        <f t="shared" si="66"/>
        <v>0.71578954606086442</v>
      </c>
      <c r="AV71" s="5">
        <f t="shared" si="67"/>
        <v>0.61291754283153499</v>
      </c>
      <c r="AW71" s="7"/>
      <c r="AX71" s="7"/>
      <c r="AY71" s="7"/>
      <c r="AZ71" s="7"/>
      <c r="BA71" s="7"/>
      <c r="BB71" s="7"/>
      <c r="BC71" s="7"/>
      <c r="BD71" s="7"/>
    </row>
    <row r="72" spans="1:56" ht="20" customHeight="1" x14ac:dyDescent="0.15">
      <c r="A72" s="26"/>
      <c r="B72" s="6"/>
      <c r="C72" s="7"/>
      <c r="D72" s="7"/>
      <c r="E72" s="5">
        <v>12.1295</v>
      </c>
      <c r="F72" s="5">
        <v>49.470500000000001</v>
      </c>
      <c r="G72" s="5">
        <f t="shared" si="54"/>
        <v>0.85185055130276</v>
      </c>
      <c r="H72" s="5">
        <f t="shared" si="55"/>
        <v>0.68345751125614274</v>
      </c>
      <c r="I72" s="5">
        <v>11.5031</v>
      </c>
      <c r="J72" s="5">
        <v>52.457099999999997</v>
      </c>
      <c r="K72" s="5">
        <f t="shared" si="56"/>
        <v>0.9857152650431027</v>
      </c>
      <c r="L72" s="5">
        <f t="shared" si="57"/>
        <v>0.92122283901943869</v>
      </c>
      <c r="M72" s="7"/>
      <c r="N72" s="7"/>
      <c r="O72" s="7"/>
      <c r="P72" s="7"/>
      <c r="Q72" s="5">
        <v>11.8163</v>
      </c>
      <c r="R72" s="5">
        <v>28.933299999999999</v>
      </c>
      <c r="S72" s="5">
        <f t="shared" si="58"/>
        <v>0.7666649364805419</v>
      </c>
      <c r="T72" s="5">
        <f t="shared" si="59"/>
        <v>0.56241884442232781</v>
      </c>
      <c r="U72" s="7"/>
      <c r="V72" s="7"/>
      <c r="W72" s="7"/>
      <c r="X72" s="7"/>
      <c r="Y72" s="5">
        <v>11.8163</v>
      </c>
      <c r="Z72" s="5">
        <v>46.6</v>
      </c>
      <c r="AA72" s="5">
        <f t="shared" si="60"/>
        <v>0.7666649364805419</v>
      </c>
      <c r="AB72" s="5">
        <f t="shared" si="61"/>
        <v>0.73117193052925245</v>
      </c>
      <c r="AC72" s="5">
        <v>11.8163</v>
      </c>
      <c r="AD72" s="5">
        <v>59.540799999999997</v>
      </c>
      <c r="AE72" s="5">
        <f t="shared" si="62"/>
        <v>0.92000031143431071</v>
      </c>
      <c r="AF72" s="5">
        <f t="shared" si="63"/>
        <v>0.8179636358640775</v>
      </c>
      <c r="AG72" s="7"/>
      <c r="AH72" s="7"/>
      <c r="AI72" s="7"/>
      <c r="AJ72" s="7"/>
      <c r="AK72" s="5">
        <v>11.8163</v>
      </c>
      <c r="AL72" s="5">
        <v>33.337899999999998</v>
      </c>
      <c r="AM72" s="5">
        <f t="shared" si="64"/>
        <v>0.68316923272607444</v>
      </c>
      <c r="AN72" s="5">
        <f t="shared" si="65"/>
        <v>0.62707659318335707</v>
      </c>
      <c r="AO72" s="7"/>
      <c r="AP72" s="7"/>
      <c r="AQ72" s="7"/>
      <c r="AR72" s="7"/>
      <c r="AS72" s="5">
        <v>10.5634</v>
      </c>
      <c r="AT72" s="5">
        <v>56.318600000000004</v>
      </c>
      <c r="AU72" s="5">
        <f t="shared" si="66"/>
        <v>0.72631636848691539</v>
      </c>
      <c r="AV72" s="5">
        <f t="shared" si="67"/>
        <v>0.6066931814264539</v>
      </c>
      <c r="AW72" s="7"/>
      <c r="AX72" s="7"/>
      <c r="AY72" s="7"/>
      <c r="AZ72" s="7"/>
      <c r="BA72" s="7"/>
      <c r="BB72" s="7"/>
      <c r="BC72" s="7"/>
      <c r="BD72" s="7"/>
    </row>
    <row r="73" spans="1:56" ht="20" customHeight="1" x14ac:dyDescent="0.15">
      <c r="A73" s="26"/>
      <c r="B73" s="6"/>
      <c r="C73" s="7"/>
      <c r="D73" s="7"/>
      <c r="E73" s="5">
        <v>12.305300000000001</v>
      </c>
      <c r="F73" s="5">
        <v>45.436100000000003</v>
      </c>
      <c r="G73" s="5">
        <f t="shared" si="54"/>
        <v>0.864196923941288</v>
      </c>
      <c r="H73" s="5">
        <f t="shared" si="55"/>
        <v>0.62772043596052651</v>
      </c>
      <c r="I73" s="5">
        <v>11.6698</v>
      </c>
      <c r="J73" s="5">
        <v>49</v>
      </c>
      <c r="K73" s="5">
        <f t="shared" si="56"/>
        <v>1</v>
      </c>
      <c r="L73" s="5">
        <f t="shared" si="57"/>
        <v>0.8605111436193098</v>
      </c>
      <c r="M73" s="7"/>
      <c r="N73" s="7"/>
      <c r="O73" s="7"/>
      <c r="P73" s="7"/>
      <c r="Q73" s="5">
        <v>11.987500000000001</v>
      </c>
      <c r="R73" s="5">
        <v>30.444400000000002</v>
      </c>
      <c r="S73" s="5">
        <f t="shared" si="58"/>
        <v>0.77777273140158065</v>
      </c>
      <c r="T73" s="5">
        <f t="shared" si="59"/>
        <v>0.59179230392423665</v>
      </c>
      <c r="U73" s="7"/>
      <c r="V73" s="7"/>
      <c r="W73" s="7"/>
      <c r="X73" s="7"/>
      <c r="Y73" s="5">
        <v>11.987500000000001</v>
      </c>
      <c r="Z73" s="5">
        <v>54</v>
      </c>
      <c r="AA73" s="5">
        <f t="shared" si="60"/>
        <v>0.77777273140158065</v>
      </c>
      <c r="AB73" s="5">
        <f t="shared" si="61"/>
        <v>0.84728077786651568</v>
      </c>
      <c r="AC73" s="5">
        <v>11.987500000000001</v>
      </c>
      <c r="AD73" s="5">
        <v>62.36</v>
      </c>
      <c r="AE73" s="5">
        <f t="shared" si="62"/>
        <v>0.93332969993304171</v>
      </c>
      <c r="AF73" s="5">
        <f t="shared" si="63"/>
        <v>0.85669343261232422</v>
      </c>
      <c r="AG73" s="7"/>
      <c r="AH73" s="7"/>
      <c r="AI73" s="7"/>
      <c r="AJ73" s="7"/>
      <c r="AK73" s="5">
        <v>11.987500000000001</v>
      </c>
      <c r="AL73" s="5">
        <v>34.154400000000003</v>
      </c>
      <c r="AM73" s="5">
        <f t="shared" si="64"/>
        <v>0.69306730341171241</v>
      </c>
      <c r="AN73" s="5">
        <f t="shared" si="65"/>
        <v>0.64243473026860287</v>
      </c>
      <c r="AO73" s="7"/>
      <c r="AP73" s="7"/>
      <c r="AQ73" s="7"/>
      <c r="AR73" s="7"/>
      <c r="AS73" s="5">
        <v>10.7165</v>
      </c>
      <c r="AT73" s="5">
        <v>52.180100000000003</v>
      </c>
      <c r="AU73" s="5">
        <f t="shared" si="66"/>
        <v>0.73684319091296635</v>
      </c>
      <c r="AV73" s="5">
        <f t="shared" si="67"/>
        <v>0.56211111206866837</v>
      </c>
      <c r="AW73" s="7"/>
      <c r="AX73" s="7"/>
      <c r="AY73" s="7"/>
      <c r="AZ73" s="7"/>
      <c r="BA73" s="7"/>
      <c r="BB73" s="7"/>
      <c r="BC73" s="7"/>
      <c r="BD73" s="7"/>
    </row>
    <row r="74" spans="1:56" ht="20" customHeight="1" x14ac:dyDescent="0.15">
      <c r="A74" s="26"/>
      <c r="B74" s="6"/>
      <c r="C74" s="7"/>
      <c r="D74" s="7"/>
      <c r="E74" s="5">
        <v>12.4811</v>
      </c>
      <c r="F74" s="5">
        <v>50.8977</v>
      </c>
      <c r="G74" s="5">
        <f t="shared" si="54"/>
        <v>0.87654329657981589</v>
      </c>
      <c r="H74" s="5">
        <f t="shared" si="55"/>
        <v>0.70317492992109998</v>
      </c>
      <c r="I74" s="7"/>
      <c r="J74" s="7"/>
      <c r="K74" s="7"/>
      <c r="L74" s="7"/>
      <c r="M74" s="7"/>
      <c r="N74" s="7"/>
      <c r="O74" s="7"/>
      <c r="P74" s="7"/>
      <c r="Q74" s="5">
        <v>12.158799999999999</v>
      </c>
      <c r="R74" s="5">
        <v>36.644399999999997</v>
      </c>
      <c r="S74" s="5">
        <f t="shared" si="58"/>
        <v>0.78888701452058707</v>
      </c>
      <c r="T74" s="5">
        <f t="shared" si="59"/>
        <v>0.71231076657517622</v>
      </c>
      <c r="U74" s="7"/>
      <c r="V74" s="7"/>
      <c r="W74" s="7"/>
      <c r="X74" s="7"/>
      <c r="Y74" s="5">
        <v>12.158799999999999</v>
      </c>
      <c r="Z74" s="5">
        <v>45.2</v>
      </c>
      <c r="AA74" s="5">
        <f t="shared" si="60"/>
        <v>0.78888701452058707</v>
      </c>
      <c r="AB74" s="5">
        <f t="shared" si="61"/>
        <v>0.70920539184382425</v>
      </c>
      <c r="AC74" s="5">
        <v>12.158799999999999</v>
      </c>
      <c r="AD74" s="5">
        <v>70.681100000000001</v>
      </c>
      <c r="AE74" s="5">
        <f t="shared" si="62"/>
        <v>0.94666687428954044</v>
      </c>
      <c r="AF74" s="5">
        <f t="shared" si="63"/>
        <v>0.97100760390979723</v>
      </c>
      <c r="AG74" s="7"/>
      <c r="AH74" s="7"/>
      <c r="AI74" s="7"/>
      <c r="AJ74" s="7"/>
      <c r="AK74" s="5">
        <v>12.158799999999999</v>
      </c>
      <c r="AL74" s="5">
        <v>32.096400000000003</v>
      </c>
      <c r="AM74" s="5">
        <f t="shared" si="64"/>
        <v>0.70297115568069468</v>
      </c>
      <c r="AN74" s="5">
        <f t="shared" si="65"/>
        <v>0.603724324731021</v>
      </c>
      <c r="AO74" s="7"/>
      <c r="AP74" s="7"/>
      <c r="AQ74" s="7"/>
      <c r="AR74" s="7"/>
      <c r="AS74" s="5">
        <v>10.8696</v>
      </c>
      <c r="AT74" s="5">
        <v>58.813299999999998</v>
      </c>
      <c r="AU74" s="5">
        <f t="shared" si="66"/>
        <v>0.74737001333901731</v>
      </c>
      <c r="AV74" s="5">
        <f t="shared" si="67"/>
        <v>0.63356738426005721</v>
      </c>
      <c r="AW74" s="7"/>
      <c r="AX74" s="7"/>
      <c r="AY74" s="7"/>
      <c r="AZ74" s="7"/>
      <c r="BA74" s="7"/>
      <c r="BB74" s="7"/>
      <c r="BC74" s="7"/>
      <c r="BD74" s="7"/>
    </row>
    <row r="75" spans="1:56" ht="20" customHeight="1" x14ac:dyDescent="0.15">
      <c r="A75" s="26"/>
      <c r="B75" s="6"/>
      <c r="C75" s="7"/>
      <c r="D75" s="7"/>
      <c r="E75" s="5">
        <v>12.6569</v>
      </c>
      <c r="F75" s="5">
        <v>58.555599999999998</v>
      </c>
      <c r="G75" s="5">
        <f t="shared" si="54"/>
        <v>0.888889669218344</v>
      </c>
      <c r="H75" s="5">
        <f t="shared" si="55"/>
        <v>0.80897230968173328</v>
      </c>
      <c r="I75" s="7"/>
      <c r="J75" s="7"/>
      <c r="K75" s="7"/>
      <c r="L75" s="7"/>
      <c r="M75" s="7"/>
      <c r="N75" s="7"/>
      <c r="O75" s="7"/>
      <c r="P75" s="7"/>
      <c r="Q75" s="5">
        <v>12.33</v>
      </c>
      <c r="R75" s="5">
        <v>33</v>
      </c>
      <c r="S75" s="5">
        <f t="shared" si="58"/>
        <v>0.79999480944162571</v>
      </c>
      <c r="T75" s="5">
        <f t="shared" si="59"/>
        <v>0.64146923669048528</v>
      </c>
      <c r="U75" s="7"/>
      <c r="V75" s="7"/>
      <c r="W75" s="7"/>
      <c r="X75" s="7"/>
      <c r="Y75" s="5">
        <v>12.33</v>
      </c>
      <c r="Z75" s="5">
        <v>46.4</v>
      </c>
      <c r="AA75" s="5">
        <f t="shared" si="60"/>
        <v>0.79999480944162571</v>
      </c>
      <c r="AB75" s="5">
        <f t="shared" si="61"/>
        <v>0.72803385357419115</v>
      </c>
      <c r="AC75" s="5">
        <v>12.33</v>
      </c>
      <c r="AD75" s="5">
        <v>70.684799999999996</v>
      </c>
      <c r="AE75" s="5">
        <f t="shared" si="62"/>
        <v>0.95999626278827144</v>
      </c>
      <c r="AF75" s="5">
        <f t="shared" si="63"/>
        <v>0.97105843402045566</v>
      </c>
      <c r="AG75" s="7"/>
      <c r="AH75" s="7"/>
      <c r="AI75" s="7"/>
      <c r="AJ75" s="7"/>
      <c r="AK75" s="5">
        <v>12.33</v>
      </c>
      <c r="AL75" s="5">
        <v>33.465400000000002</v>
      </c>
      <c r="AM75" s="5">
        <f t="shared" si="64"/>
        <v>0.71286922636633276</v>
      </c>
      <c r="AN75" s="5">
        <f t="shared" si="65"/>
        <v>0.62947483259348436</v>
      </c>
      <c r="AO75" s="7"/>
      <c r="AP75" s="7"/>
      <c r="AQ75" s="7"/>
      <c r="AR75" s="7"/>
      <c r="AS75" s="5">
        <v>11.0227</v>
      </c>
      <c r="AT75" s="5">
        <v>57.008299999999998</v>
      </c>
      <c r="AU75" s="5">
        <f t="shared" si="66"/>
        <v>0.75789683576506839</v>
      </c>
      <c r="AV75" s="5">
        <f t="shared" si="67"/>
        <v>0.6141229876934744</v>
      </c>
      <c r="AW75" s="7"/>
      <c r="AX75" s="7"/>
      <c r="AY75" s="7"/>
      <c r="AZ75" s="7"/>
      <c r="BA75" s="7"/>
      <c r="BB75" s="7"/>
      <c r="BC75" s="7"/>
      <c r="BD75" s="7"/>
    </row>
    <row r="76" spans="1:56" ht="20" customHeight="1" x14ac:dyDescent="0.15">
      <c r="A76" s="26"/>
      <c r="B76" s="6"/>
      <c r="C76" s="7"/>
      <c r="D76" s="7"/>
      <c r="E76" s="5">
        <v>12.832700000000001</v>
      </c>
      <c r="F76" s="5">
        <v>63.924900000000001</v>
      </c>
      <c r="G76" s="5">
        <f t="shared" si="54"/>
        <v>0.90123604185687201</v>
      </c>
      <c r="H76" s="5">
        <f t="shared" si="55"/>
        <v>0.88315163706244726</v>
      </c>
      <c r="I76" s="7"/>
      <c r="J76" s="7"/>
      <c r="K76" s="7"/>
      <c r="L76" s="7"/>
      <c r="M76" s="7"/>
      <c r="N76" s="7"/>
      <c r="O76" s="7"/>
      <c r="P76" s="7"/>
      <c r="Q76" s="5">
        <v>12.501300000000001</v>
      </c>
      <c r="R76" s="5">
        <v>32</v>
      </c>
      <c r="S76" s="5">
        <f t="shared" si="58"/>
        <v>0.81110909256063224</v>
      </c>
      <c r="T76" s="5">
        <f t="shared" si="59"/>
        <v>0.62203077497259174</v>
      </c>
      <c r="U76" s="7"/>
      <c r="V76" s="7"/>
      <c r="W76" s="7"/>
      <c r="X76" s="7"/>
      <c r="Y76" s="5">
        <v>12.501300000000001</v>
      </c>
      <c r="Z76" s="5">
        <v>56.6</v>
      </c>
      <c r="AA76" s="5">
        <f t="shared" si="60"/>
        <v>0.81110909256063224</v>
      </c>
      <c r="AB76" s="5">
        <f t="shared" si="61"/>
        <v>0.88807577828231088</v>
      </c>
      <c r="AC76" s="5">
        <v>12.501300000000001</v>
      </c>
      <c r="AD76" s="5">
        <v>72.791499999999999</v>
      </c>
      <c r="AE76" s="5">
        <f t="shared" si="62"/>
        <v>0.97333343714477027</v>
      </c>
      <c r="AF76" s="5">
        <f t="shared" si="63"/>
        <v>1</v>
      </c>
      <c r="AG76" s="7"/>
      <c r="AH76" s="7"/>
      <c r="AI76" s="7"/>
      <c r="AJ76" s="7"/>
      <c r="AK76" s="5">
        <v>12.501300000000001</v>
      </c>
      <c r="AL76" s="5">
        <v>33.480499999999999</v>
      </c>
      <c r="AM76" s="5">
        <f t="shared" si="64"/>
        <v>0.72277307863531515</v>
      </c>
      <c r="AN76" s="5">
        <f t="shared" si="65"/>
        <v>0.62975885937852683</v>
      </c>
      <c r="AO76" s="7"/>
      <c r="AP76" s="7"/>
      <c r="AQ76" s="7"/>
      <c r="AR76" s="7"/>
      <c r="AS76" s="5">
        <v>11.175800000000001</v>
      </c>
      <c r="AT76" s="5">
        <v>52.521900000000002</v>
      </c>
      <c r="AU76" s="5">
        <f t="shared" si="66"/>
        <v>0.76842365819111935</v>
      </c>
      <c r="AV76" s="5">
        <f t="shared" si="67"/>
        <v>0.56579315901961458</v>
      </c>
      <c r="AW76" s="7"/>
      <c r="AX76" s="7"/>
      <c r="AY76" s="7"/>
      <c r="AZ76" s="7"/>
      <c r="BA76" s="7"/>
      <c r="BB76" s="7"/>
      <c r="BC76" s="7"/>
      <c r="BD76" s="7"/>
    </row>
    <row r="77" spans="1:56" ht="20" customHeight="1" x14ac:dyDescent="0.15">
      <c r="A77" s="26"/>
      <c r="B77" s="6"/>
      <c r="C77" s="7"/>
      <c r="D77" s="7"/>
      <c r="E77" s="5">
        <v>13.0085</v>
      </c>
      <c r="F77" s="5">
        <v>63.655200000000001</v>
      </c>
      <c r="G77" s="5">
        <f t="shared" si="54"/>
        <v>0.9135824144953999</v>
      </c>
      <c r="H77" s="5">
        <f t="shared" si="55"/>
        <v>0.87942560860537122</v>
      </c>
      <c r="I77" s="7"/>
      <c r="J77" s="7"/>
      <c r="K77" s="7"/>
      <c r="L77" s="7"/>
      <c r="M77" s="7"/>
      <c r="N77" s="7"/>
      <c r="O77" s="7"/>
      <c r="P77" s="7"/>
      <c r="Q77" s="5">
        <v>12.672499999999999</v>
      </c>
      <c r="R77" s="5">
        <v>29.488900000000001</v>
      </c>
      <c r="S77" s="5">
        <f t="shared" si="58"/>
        <v>0.82221688748167088</v>
      </c>
      <c r="T77" s="5">
        <f t="shared" si="59"/>
        <v>0.57321885375278947</v>
      </c>
      <c r="U77" s="7"/>
      <c r="V77" s="7"/>
      <c r="W77" s="7"/>
      <c r="X77" s="7"/>
      <c r="Y77" s="5">
        <v>12.672499999999999</v>
      </c>
      <c r="Z77" s="5">
        <v>57.2667</v>
      </c>
      <c r="AA77" s="5">
        <f t="shared" si="60"/>
        <v>0.82221688748167088</v>
      </c>
      <c r="AB77" s="5">
        <f t="shared" si="61"/>
        <v>0.89853655781200725</v>
      </c>
      <c r="AC77" s="5">
        <v>12.672499999999999</v>
      </c>
      <c r="AD77" s="5">
        <v>65.714699999999993</v>
      </c>
      <c r="AE77" s="5">
        <f t="shared" si="62"/>
        <v>0.98666282564350116</v>
      </c>
      <c r="AF77" s="5">
        <f t="shared" si="63"/>
        <v>0.90277985753831136</v>
      </c>
      <c r="AG77" s="7"/>
      <c r="AH77" s="7"/>
      <c r="AI77" s="7"/>
      <c r="AJ77" s="7"/>
      <c r="AK77" s="5">
        <v>12.672499999999999</v>
      </c>
      <c r="AL77" s="5">
        <v>32.250700000000002</v>
      </c>
      <c r="AM77" s="5">
        <f t="shared" si="64"/>
        <v>0.73267114932095301</v>
      </c>
      <c r="AN77" s="5">
        <f t="shared" si="65"/>
        <v>0.60662666466029647</v>
      </c>
      <c r="AO77" s="7"/>
      <c r="AP77" s="7"/>
      <c r="AQ77" s="7"/>
      <c r="AR77" s="7"/>
      <c r="AS77" s="5">
        <v>11.328900000000001</v>
      </c>
      <c r="AT77" s="5">
        <v>51.742899999999999</v>
      </c>
      <c r="AU77" s="5">
        <f t="shared" si="66"/>
        <v>0.77895048061717032</v>
      </c>
      <c r="AV77" s="5">
        <f t="shared" si="67"/>
        <v>0.55740136681719465</v>
      </c>
      <c r="AW77" s="7"/>
      <c r="AX77" s="7"/>
      <c r="AY77" s="7"/>
      <c r="AZ77" s="7"/>
      <c r="BA77" s="7"/>
      <c r="BB77" s="7"/>
      <c r="BC77" s="7"/>
      <c r="BD77" s="7"/>
    </row>
    <row r="78" spans="1:56" ht="20" customHeight="1" x14ac:dyDescent="0.15">
      <c r="A78" s="26"/>
      <c r="B78" s="6"/>
      <c r="C78" s="7"/>
      <c r="D78" s="7"/>
      <c r="E78" s="5">
        <v>13.1843</v>
      </c>
      <c r="F78" s="5">
        <v>60.9191</v>
      </c>
      <c r="G78" s="5">
        <f t="shared" si="54"/>
        <v>0.9259287871339279</v>
      </c>
      <c r="H78" s="5">
        <f t="shared" si="55"/>
        <v>0.84162513970879782</v>
      </c>
      <c r="I78" s="7"/>
      <c r="J78" s="7"/>
      <c r="K78" s="7"/>
      <c r="L78" s="7"/>
      <c r="M78" s="7"/>
      <c r="N78" s="7"/>
      <c r="O78" s="7"/>
      <c r="P78" s="7"/>
      <c r="Q78" s="5">
        <v>12.8438</v>
      </c>
      <c r="R78" s="5">
        <v>24</v>
      </c>
      <c r="S78" s="5">
        <f t="shared" si="58"/>
        <v>0.83333117060067741</v>
      </c>
      <c r="T78" s="5">
        <f t="shared" si="59"/>
        <v>0.4665230812294438</v>
      </c>
      <c r="U78" s="7"/>
      <c r="V78" s="7"/>
      <c r="W78" s="7"/>
      <c r="X78" s="7"/>
      <c r="Y78" s="5">
        <v>12.8438</v>
      </c>
      <c r="Z78" s="5">
        <v>43</v>
      </c>
      <c r="AA78" s="5">
        <f t="shared" si="60"/>
        <v>0.83333117060067741</v>
      </c>
      <c r="AB78" s="5">
        <f t="shared" si="61"/>
        <v>0.67468654533815131</v>
      </c>
      <c r="AC78" s="5">
        <v>12.8438</v>
      </c>
      <c r="AD78" s="5">
        <v>61</v>
      </c>
      <c r="AE78" s="5">
        <f t="shared" si="62"/>
        <v>1</v>
      </c>
      <c r="AF78" s="5">
        <f t="shared" si="63"/>
        <v>0.83800993247838007</v>
      </c>
      <c r="AG78" s="7"/>
      <c r="AH78" s="7"/>
      <c r="AI78" s="7"/>
      <c r="AJ78" s="7"/>
      <c r="AK78" s="5">
        <v>12.8438</v>
      </c>
      <c r="AL78" s="5">
        <v>34.426099999999998</v>
      </c>
      <c r="AM78" s="5">
        <f t="shared" si="64"/>
        <v>0.7425750015899355</v>
      </c>
      <c r="AN78" s="5">
        <f t="shared" si="65"/>
        <v>0.64754533142728155</v>
      </c>
      <c r="AO78" s="7"/>
      <c r="AP78" s="7"/>
      <c r="AQ78" s="7"/>
      <c r="AR78" s="7"/>
      <c r="AS78" s="5">
        <v>11.481999999999999</v>
      </c>
      <c r="AT78" s="5">
        <v>57.374000000000002</v>
      </c>
      <c r="AU78" s="5">
        <f t="shared" si="66"/>
        <v>0.78947730304322117</v>
      </c>
      <c r="AV78" s="5">
        <f t="shared" si="67"/>
        <v>0.61806249784549627</v>
      </c>
      <c r="AW78" s="7"/>
      <c r="AX78" s="7"/>
      <c r="AY78" s="7"/>
      <c r="AZ78" s="7"/>
      <c r="BA78" s="7"/>
      <c r="BB78" s="7"/>
      <c r="BC78" s="7"/>
      <c r="BD78" s="7"/>
    </row>
    <row r="79" spans="1:56" ht="20" customHeight="1" x14ac:dyDescent="0.15">
      <c r="A79" s="26"/>
      <c r="B79" s="6"/>
      <c r="C79" s="7"/>
      <c r="D79" s="7"/>
      <c r="E79" s="5">
        <v>13.36</v>
      </c>
      <c r="F79" s="5">
        <v>65.155900000000003</v>
      </c>
      <c r="G79" s="5">
        <f t="shared" si="54"/>
        <v>0.93826813680735999</v>
      </c>
      <c r="H79" s="5">
        <f t="shared" si="55"/>
        <v>0.90015846327920901</v>
      </c>
      <c r="I79" s="7"/>
      <c r="J79" s="7"/>
      <c r="K79" s="7"/>
      <c r="L79" s="7"/>
      <c r="M79" s="7"/>
      <c r="N79" s="7"/>
      <c r="O79" s="7"/>
      <c r="P79" s="7"/>
      <c r="Q79" s="5">
        <v>13.015000000000001</v>
      </c>
      <c r="R79" s="5">
        <v>30.133299999999998</v>
      </c>
      <c r="S79" s="5">
        <f t="shared" si="58"/>
        <v>0.84443896552171605</v>
      </c>
      <c r="T79" s="5">
        <f t="shared" si="59"/>
        <v>0.58574499848379991</v>
      </c>
      <c r="U79" s="7"/>
      <c r="V79" s="7"/>
      <c r="W79" s="7"/>
      <c r="X79" s="7"/>
      <c r="Y79" s="5">
        <v>13.015000000000001</v>
      </c>
      <c r="Z79" s="5">
        <v>43.066699999999997</v>
      </c>
      <c r="AA79" s="5">
        <f t="shared" si="60"/>
        <v>0.84443896552171605</v>
      </c>
      <c r="AB79" s="5">
        <f t="shared" si="61"/>
        <v>0.67573309400266424</v>
      </c>
      <c r="AC79" s="7"/>
      <c r="AD79" s="7"/>
      <c r="AE79" s="7"/>
      <c r="AF79" s="7"/>
      <c r="AG79" s="7"/>
      <c r="AH79" s="7"/>
      <c r="AI79" s="7"/>
      <c r="AJ79" s="7"/>
      <c r="AK79" s="5">
        <v>13.015000000000001</v>
      </c>
      <c r="AL79" s="5">
        <v>33.544600000000003</v>
      </c>
      <c r="AM79" s="5">
        <f t="shared" si="64"/>
        <v>0.75247307227557347</v>
      </c>
      <c r="AN79" s="5">
        <f t="shared" si="65"/>
        <v>0.63096456248589272</v>
      </c>
      <c r="AO79" s="7"/>
      <c r="AP79" s="7"/>
      <c r="AQ79" s="7"/>
      <c r="AR79" s="7"/>
      <c r="AS79" s="5">
        <v>11.635</v>
      </c>
      <c r="AT79" s="5">
        <v>62.8</v>
      </c>
      <c r="AU79" s="5">
        <f t="shared" si="66"/>
        <v>0.79999724968715191</v>
      </c>
      <c r="AV79" s="5">
        <f t="shared" si="67"/>
        <v>0.67651418525285256</v>
      </c>
      <c r="AW79" s="7"/>
      <c r="AX79" s="7"/>
      <c r="AY79" s="7"/>
      <c r="AZ79" s="7"/>
      <c r="BA79" s="7"/>
      <c r="BB79" s="7"/>
      <c r="BC79" s="7"/>
      <c r="BD79" s="7"/>
    </row>
    <row r="80" spans="1:56" ht="20" customHeight="1" x14ac:dyDescent="0.15">
      <c r="A80" s="26"/>
      <c r="B80" s="6"/>
      <c r="C80" s="7"/>
      <c r="D80" s="7"/>
      <c r="E80" s="5">
        <v>13.5358</v>
      </c>
      <c r="F80" s="5">
        <v>69.327200000000005</v>
      </c>
      <c r="G80" s="5">
        <f t="shared" si="54"/>
        <v>0.95061450944588799</v>
      </c>
      <c r="H80" s="5">
        <f t="shared" si="55"/>
        <v>0.95778687448796473</v>
      </c>
      <c r="I80" s="7"/>
      <c r="J80" s="7"/>
      <c r="K80" s="7"/>
      <c r="L80" s="7"/>
      <c r="M80" s="7"/>
      <c r="N80" s="7"/>
      <c r="O80" s="7"/>
      <c r="P80" s="7"/>
      <c r="Q80" s="5">
        <v>13.186299999999999</v>
      </c>
      <c r="R80" s="5">
        <v>34.977800000000002</v>
      </c>
      <c r="S80" s="5">
        <f t="shared" si="58"/>
        <v>0.85555324864072246</v>
      </c>
      <c r="T80" s="5">
        <f t="shared" si="59"/>
        <v>0.67991462627613508</v>
      </c>
      <c r="U80" s="7"/>
      <c r="V80" s="7"/>
      <c r="W80" s="7"/>
      <c r="X80" s="7"/>
      <c r="Y80" s="5">
        <v>13.186299999999999</v>
      </c>
      <c r="Z80" s="5">
        <v>43.666699999999999</v>
      </c>
      <c r="AA80" s="5">
        <f t="shared" si="60"/>
        <v>0.85555324864072246</v>
      </c>
      <c r="AB80" s="5">
        <f t="shared" si="61"/>
        <v>0.68514732486784768</v>
      </c>
      <c r="AC80" s="7"/>
      <c r="AD80" s="7"/>
      <c r="AE80" s="7"/>
      <c r="AF80" s="7"/>
      <c r="AG80" s="7"/>
      <c r="AH80" s="7"/>
      <c r="AI80" s="7"/>
      <c r="AJ80" s="7"/>
      <c r="AK80" s="5">
        <v>13.186299999999999</v>
      </c>
      <c r="AL80" s="5">
        <v>32.153500000000001</v>
      </c>
      <c r="AM80" s="5">
        <f t="shared" si="64"/>
        <v>0.76237692454455575</v>
      </c>
      <c r="AN80" s="5">
        <f t="shared" si="65"/>
        <v>0.60479835979234065</v>
      </c>
      <c r="AO80" s="7"/>
      <c r="AP80" s="7"/>
      <c r="AQ80" s="7"/>
      <c r="AR80" s="7"/>
      <c r="AS80" s="5">
        <v>11.7881</v>
      </c>
      <c r="AT80" s="5">
        <v>66.202799999999996</v>
      </c>
      <c r="AU80" s="5">
        <f t="shared" si="66"/>
        <v>0.81052407211320288</v>
      </c>
      <c r="AV80" s="5">
        <f t="shared" si="67"/>
        <v>0.71317091247543862</v>
      </c>
      <c r="AW80" s="7"/>
      <c r="AX80" s="7"/>
      <c r="AY80" s="7"/>
      <c r="AZ80" s="7"/>
      <c r="BA80" s="7"/>
      <c r="BB80" s="7"/>
      <c r="BC80" s="7"/>
      <c r="BD80" s="7"/>
    </row>
    <row r="81" spans="1:56" ht="20" customHeight="1" x14ac:dyDescent="0.15">
      <c r="A81" s="26"/>
      <c r="B81" s="6"/>
      <c r="C81" s="7"/>
      <c r="D81" s="7"/>
      <c r="E81" s="5">
        <v>13.711600000000001</v>
      </c>
      <c r="F81" s="5">
        <v>69.161900000000003</v>
      </c>
      <c r="G81" s="5">
        <f t="shared" si="54"/>
        <v>0.96296088208441599</v>
      </c>
      <c r="H81" s="5">
        <f t="shared" si="55"/>
        <v>0.95550317962717612</v>
      </c>
      <c r="I81" s="7"/>
      <c r="J81" s="7"/>
      <c r="K81" s="7"/>
      <c r="L81" s="7"/>
      <c r="M81" s="7"/>
      <c r="N81" s="7"/>
      <c r="O81" s="7"/>
      <c r="P81" s="7"/>
      <c r="Q81" s="5">
        <v>13.3575</v>
      </c>
      <c r="R81" s="5">
        <v>41.2667</v>
      </c>
      <c r="S81" s="5">
        <f t="shared" si="58"/>
        <v>0.86666104356176121</v>
      </c>
      <c r="T81" s="5">
        <f t="shared" si="59"/>
        <v>0.80216116817379535</v>
      </c>
      <c r="U81" s="7"/>
      <c r="V81" s="7"/>
      <c r="W81" s="7"/>
      <c r="X81" s="7"/>
      <c r="Y81" s="5">
        <v>13.3575</v>
      </c>
      <c r="Z81" s="5">
        <v>42</v>
      </c>
      <c r="AA81" s="5">
        <f t="shared" si="60"/>
        <v>0.86666104356176121</v>
      </c>
      <c r="AB81" s="5">
        <f t="shared" si="61"/>
        <v>0.65899616056284549</v>
      </c>
      <c r="AC81" s="7"/>
      <c r="AD81" s="7"/>
      <c r="AE81" s="7"/>
      <c r="AF81" s="7"/>
      <c r="AG81" s="7"/>
      <c r="AH81" s="7"/>
      <c r="AI81" s="7"/>
      <c r="AJ81" s="7"/>
      <c r="AK81" s="5">
        <v>13.3575</v>
      </c>
      <c r="AL81" s="5">
        <v>30.2804</v>
      </c>
      <c r="AM81" s="5">
        <f t="shared" si="64"/>
        <v>0.77227499523019383</v>
      </c>
      <c r="AN81" s="5">
        <f t="shared" si="65"/>
        <v>0.56956587164246486</v>
      </c>
      <c r="AO81" s="7"/>
      <c r="AP81" s="7"/>
      <c r="AQ81" s="7"/>
      <c r="AR81" s="7"/>
      <c r="AS81" s="5">
        <v>11.9412</v>
      </c>
      <c r="AT81" s="5">
        <v>61.892000000000003</v>
      </c>
      <c r="AU81" s="5">
        <f t="shared" si="66"/>
        <v>0.82105089453925395</v>
      </c>
      <c r="AV81" s="5">
        <f t="shared" si="67"/>
        <v>0.66673273811575717</v>
      </c>
      <c r="AW81" s="7"/>
      <c r="AX81" s="7"/>
      <c r="AY81" s="7"/>
      <c r="AZ81" s="7"/>
      <c r="BA81" s="7"/>
      <c r="BB81" s="7"/>
      <c r="BC81" s="7"/>
      <c r="BD81" s="7"/>
    </row>
    <row r="82" spans="1:56" ht="20" customHeight="1" x14ac:dyDescent="0.15">
      <c r="A82" s="26"/>
      <c r="B82" s="6"/>
      <c r="C82" s="7"/>
      <c r="D82" s="7"/>
      <c r="E82" s="5">
        <v>13.8874</v>
      </c>
      <c r="F82" s="5">
        <v>72.3827</v>
      </c>
      <c r="G82" s="5">
        <f t="shared" si="54"/>
        <v>0.97530725472294399</v>
      </c>
      <c r="H82" s="5">
        <f t="shared" si="55"/>
        <v>1</v>
      </c>
      <c r="I82" s="7"/>
      <c r="J82" s="7"/>
      <c r="K82" s="7"/>
      <c r="L82" s="7"/>
      <c r="M82" s="7"/>
      <c r="N82" s="7"/>
      <c r="O82" s="7"/>
      <c r="P82" s="7"/>
      <c r="Q82" s="5">
        <v>13.5288</v>
      </c>
      <c r="R82" s="5">
        <v>41.2667</v>
      </c>
      <c r="S82" s="5">
        <f t="shared" si="58"/>
        <v>0.87777532668076774</v>
      </c>
      <c r="T82" s="5">
        <f t="shared" si="59"/>
        <v>0.80216116817379535</v>
      </c>
      <c r="U82" s="7"/>
      <c r="V82" s="7"/>
      <c r="W82" s="7"/>
      <c r="X82" s="7"/>
      <c r="Y82" s="5">
        <v>13.5288</v>
      </c>
      <c r="Z82" s="5">
        <v>43.866700000000002</v>
      </c>
      <c r="AA82" s="5">
        <f t="shared" si="60"/>
        <v>0.87777532668076774</v>
      </c>
      <c r="AB82" s="5">
        <f t="shared" si="61"/>
        <v>0.68828540182290898</v>
      </c>
      <c r="AC82" s="7"/>
      <c r="AD82" s="7"/>
      <c r="AE82" s="7"/>
      <c r="AF82" s="7"/>
      <c r="AG82" s="7"/>
      <c r="AH82" s="7"/>
      <c r="AI82" s="7"/>
      <c r="AJ82" s="7"/>
      <c r="AK82" s="5">
        <v>13.5288</v>
      </c>
      <c r="AL82" s="5">
        <v>38.630899999999997</v>
      </c>
      <c r="AM82" s="5">
        <f t="shared" si="64"/>
        <v>0.78217884749917621</v>
      </c>
      <c r="AN82" s="5">
        <f t="shared" si="65"/>
        <v>0.72663644571514552</v>
      </c>
      <c r="AO82" s="7"/>
      <c r="AP82" s="7"/>
      <c r="AQ82" s="7"/>
      <c r="AR82" s="7"/>
      <c r="AS82" s="5">
        <v>12.0943</v>
      </c>
      <c r="AT82" s="5">
        <v>57.736800000000002</v>
      </c>
      <c r="AU82" s="5">
        <f t="shared" si="66"/>
        <v>0.83157771696530491</v>
      </c>
      <c r="AV82" s="5">
        <f t="shared" si="67"/>
        <v>0.62197076769278503</v>
      </c>
      <c r="AW82" s="7"/>
      <c r="AX82" s="7"/>
      <c r="AY82" s="7"/>
      <c r="AZ82" s="7"/>
      <c r="BA82" s="7"/>
      <c r="BB82" s="7"/>
      <c r="BC82" s="7"/>
      <c r="BD82" s="7"/>
    </row>
    <row r="83" spans="1:56" ht="20" customHeight="1" x14ac:dyDescent="0.15">
      <c r="A83" s="26"/>
      <c r="B83" s="6"/>
      <c r="C83" s="7"/>
      <c r="D83" s="7"/>
      <c r="E83" s="5">
        <v>14.0632</v>
      </c>
      <c r="F83" s="5">
        <v>44.1021</v>
      </c>
      <c r="G83" s="5">
        <f t="shared" si="54"/>
        <v>0.987653627361472</v>
      </c>
      <c r="H83" s="5">
        <f t="shared" si="55"/>
        <v>0.60929061778574167</v>
      </c>
      <c r="I83" s="7"/>
      <c r="J83" s="7"/>
      <c r="K83" s="7"/>
      <c r="L83" s="7"/>
      <c r="M83" s="7"/>
      <c r="N83" s="7"/>
      <c r="O83" s="7"/>
      <c r="P83" s="7"/>
      <c r="Q83" s="5">
        <v>13.700100000000001</v>
      </c>
      <c r="R83" s="5">
        <v>33.555599999999998</v>
      </c>
      <c r="S83" s="5">
        <f t="shared" si="58"/>
        <v>0.88888960979977427</v>
      </c>
      <c r="T83" s="5">
        <f t="shared" si="59"/>
        <v>0.65226924602094682</v>
      </c>
      <c r="U83" s="7"/>
      <c r="V83" s="7"/>
      <c r="W83" s="7"/>
      <c r="X83" s="7"/>
      <c r="Y83" s="5">
        <v>13.700100000000001</v>
      </c>
      <c r="Z83" s="5">
        <v>47.333300000000001</v>
      </c>
      <c r="AA83" s="5">
        <f t="shared" si="60"/>
        <v>0.88888960979977427</v>
      </c>
      <c r="AB83" s="5">
        <f t="shared" si="61"/>
        <v>0.74267768968498415</v>
      </c>
      <c r="AC83" s="7"/>
      <c r="AD83" s="7"/>
      <c r="AE83" s="7"/>
      <c r="AF83" s="7"/>
      <c r="AG83" s="7"/>
      <c r="AH83" s="7"/>
      <c r="AI83" s="7"/>
      <c r="AJ83" s="7"/>
      <c r="AK83" s="5">
        <v>13.700100000000001</v>
      </c>
      <c r="AL83" s="5">
        <v>35.902999999999999</v>
      </c>
      <c r="AM83" s="5">
        <f t="shared" si="64"/>
        <v>0.79208269976815859</v>
      </c>
      <c r="AN83" s="5">
        <f t="shared" si="65"/>
        <v>0.67532540817094266</v>
      </c>
      <c r="AO83" s="7"/>
      <c r="AP83" s="7"/>
      <c r="AQ83" s="7"/>
      <c r="AR83" s="7"/>
      <c r="AS83" s="5">
        <v>12.247400000000001</v>
      </c>
      <c r="AT83" s="5">
        <v>57.559600000000003</v>
      </c>
      <c r="AU83" s="5">
        <f t="shared" si="66"/>
        <v>0.84210453939135588</v>
      </c>
      <c r="AV83" s="5">
        <f t="shared" si="67"/>
        <v>0.62006187734840912</v>
      </c>
      <c r="AW83" s="7"/>
      <c r="AX83" s="7"/>
      <c r="AY83" s="7"/>
      <c r="AZ83" s="7"/>
      <c r="BA83" s="7"/>
      <c r="BB83" s="7"/>
      <c r="BC83" s="7"/>
      <c r="BD83" s="7"/>
    </row>
    <row r="84" spans="1:56" ht="20" customHeight="1" x14ac:dyDescent="0.15">
      <c r="A84" s="26"/>
      <c r="B84" s="6"/>
      <c r="C84" s="7"/>
      <c r="D84" s="7"/>
      <c r="E84" s="5">
        <v>14.239000000000001</v>
      </c>
      <c r="F84" s="5">
        <v>22</v>
      </c>
      <c r="G84" s="5">
        <f t="shared" si="54"/>
        <v>1</v>
      </c>
      <c r="H84" s="5">
        <f t="shared" si="55"/>
        <v>0.30394002986901564</v>
      </c>
      <c r="I84" s="7"/>
      <c r="J84" s="7"/>
      <c r="K84" s="7"/>
      <c r="L84" s="7"/>
      <c r="M84" s="7"/>
      <c r="N84" s="7"/>
      <c r="O84" s="7"/>
      <c r="P84" s="7"/>
      <c r="Q84" s="5">
        <v>13.8713</v>
      </c>
      <c r="R84" s="5">
        <v>29.8</v>
      </c>
      <c r="S84" s="5">
        <f t="shared" si="58"/>
        <v>0.89999740472081291</v>
      </c>
      <c r="T84" s="5">
        <f t="shared" si="59"/>
        <v>0.5792661591932261</v>
      </c>
      <c r="U84" s="7"/>
      <c r="V84" s="7"/>
      <c r="W84" s="7"/>
      <c r="X84" s="7"/>
      <c r="Y84" s="5">
        <v>13.8713</v>
      </c>
      <c r="Z84" s="5">
        <v>63</v>
      </c>
      <c r="AA84" s="5">
        <f t="shared" si="60"/>
        <v>0.89999740472081291</v>
      </c>
      <c r="AB84" s="5">
        <f t="shared" si="61"/>
        <v>0.98849424084426818</v>
      </c>
      <c r="AC84" s="7"/>
      <c r="AD84" s="7"/>
      <c r="AE84" s="7"/>
      <c r="AF84" s="7"/>
      <c r="AG84" s="7"/>
      <c r="AH84" s="7"/>
      <c r="AI84" s="7"/>
      <c r="AJ84" s="7"/>
      <c r="AK84" s="5">
        <v>13.8713</v>
      </c>
      <c r="AL84" s="5">
        <v>33.4467</v>
      </c>
      <c r="AM84" s="5">
        <f t="shared" si="64"/>
        <v>0.80198077045379657</v>
      </c>
      <c r="AN84" s="5">
        <f t="shared" si="65"/>
        <v>0.62912309081333229</v>
      </c>
      <c r="AO84" s="7"/>
      <c r="AP84" s="7"/>
      <c r="AQ84" s="7"/>
      <c r="AR84" s="7"/>
      <c r="AS84" s="5">
        <v>12.400499999999999</v>
      </c>
      <c r="AT84" s="5">
        <v>62.799399999999999</v>
      </c>
      <c r="AU84" s="5">
        <f t="shared" si="66"/>
        <v>0.85263136181740673</v>
      </c>
      <c r="AV84" s="5">
        <f t="shared" si="67"/>
        <v>0.67650772174152851</v>
      </c>
      <c r="AW84" s="7"/>
      <c r="AX84" s="7"/>
      <c r="AY84" s="7"/>
      <c r="AZ84" s="7"/>
      <c r="BA84" s="7"/>
      <c r="BB84" s="7"/>
      <c r="BC84" s="7"/>
      <c r="BD84" s="7"/>
    </row>
    <row r="85" spans="1:56" ht="20" customHeight="1" x14ac:dyDescent="0.15">
      <c r="A85" s="26"/>
      <c r="B85" s="6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5">
        <v>14.0426</v>
      </c>
      <c r="R85" s="5">
        <v>32.288899999999998</v>
      </c>
      <c r="S85" s="5">
        <f t="shared" si="58"/>
        <v>0.91111168783981944</v>
      </c>
      <c r="T85" s="5">
        <f t="shared" si="59"/>
        <v>0.62764654656289109</v>
      </c>
      <c r="U85" s="7"/>
      <c r="V85" s="7"/>
      <c r="W85" s="7"/>
      <c r="X85" s="7"/>
      <c r="Y85" s="5">
        <v>14.0426</v>
      </c>
      <c r="Z85" s="5">
        <v>49.933300000000003</v>
      </c>
      <c r="AA85" s="5">
        <f t="shared" si="60"/>
        <v>0.91111168783981944</v>
      </c>
      <c r="AB85" s="5">
        <f t="shared" si="61"/>
        <v>0.78347269010077936</v>
      </c>
      <c r="AC85" s="7"/>
      <c r="AD85" s="7"/>
      <c r="AE85" s="7"/>
      <c r="AF85" s="7"/>
      <c r="AG85" s="7"/>
      <c r="AH85" s="7"/>
      <c r="AI85" s="7"/>
      <c r="AJ85" s="7"/>
      <c r="AK85" s="5">
        <v>14.0426</v>
      </c>
      <c r="AL85" s="5">
        <v>36.607399999999998</v>
      </c>
      <c r="AM85" s="5">
        <f t="shared" si="64"/>
        <v>0.81188462272277895</v>
      </c>
      <c r="AN85" s="5">
        <f t="shared" si="65"/>
        <v>0.6885749755473628</v>
      </c>
      <c r="AO85" s="7"/>
      <c r="AP85" s="7"/>
      <c r="AQ85" s="7"/>
      <c r="AR85" s="7"/>
      <c r="AS85" s="5">
        <v>12.553599999999999</v>
      </c>
      <c r="AT85" s="5">
        <v>53.901899999999998</v>
      </c>
      <c r="AU85" s="5">
        <f t="shared" si="66"/>
        <v>0.86315818424345769</v>
      </c>
      <c r="AV85" s="5">
        <f t="shared" si="67"/>
        <v>0.58065923506497985</v>
      </c>
      <c r="AW85" s="7"/>
      <c r="AX85" s="7"/>
      <c r="AY85" s="7"/>
      <c r="AZ85" s="7"/>
      <c r="BA85" s="7"/>
      <c r="BB85" s="7"/>
      <c r="BC85" s="7"/>
      <c r="BD85" s="7"/>
    </row>
    <row r="86" spans="1:56" ht="20" customHeight="1" x14ac:dyDescent="0.15">
      <c r="A86" s="26"/>
      <c r="B86" s="6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5">
        <v>14.213800000000001</v>
      </c>
      <c r="R86" s="5">
        <v>26.555599999999998</v>
      </c>
      <c r="S86" s="5">
        <f t="shared" si="58"/>
        <v>0.92221948276085808</v>
      </c>
      <c r="T86" s="5">
        <f t="shared" si="59"/>
        <v>0.51620001399569237</v>
      </c>
      <c r="U86" s="7"/>
      <c r="V86" s="7"/>
      <c r="W86" s="7"/>
      <c r="X86" s="7"/>
      <c r="Y86" s="5">
        <v>14.213800000000001</v>
      </c>
      <c r="Z86" s="5">
        <v>48.466700000000003</v>
      </c>
      <c r="AA86" s="5">
        <f t="shared" si="60"/>
        <v>0.92221948276085808</v>
      </c>
      <c r="AB86" s="5">
        <f t="shared" si="61"/>
        <v>0.76046117178931583</v>
      </c>
      <c r="AC86" s="7"/>
      <c r="AD86" s="7"/>
      <c r="AE86" s="7"/>
      <c r="AF86" s="7"/>
      <c r="AG86" s="7"/>
      <c r="AH86" s="7"/>
      <c r="AI86" s="7"/>
      <c r="AJ86" s="7"/>
      <c r="AK86" s="5">
        <v>14.213800000000001</v>
      </c>
      <c r="AL86" s="5">
        <v>36.567100000000003</v>
      </c>
      <c r="AM86" s="5">
        <f t="shared" si="64"/>
        <v>0.82178269340841692</v>
      </c>
      <c r="AN86" s="5">
        <f t="shared" si="65"/>
        <v>0.68781694379655411</v>
      </c>
      <c r="AO86" s="7"/>
      <c r="AP86" s="7"/>
      <c r="AQ86" s="7"/>
      <c r="AR86" s="7"/>
      <c r="AS86" s="5">
        <v>12.7067</v>
      </c>
      <c r="AT86" s="5">
        <v>57.81</v>
      </c>
      <c r="AU86" s="5">
        <f t="shared" si="66"/>
        <v>0.87368500666950866</v>
      </c>
      <c r="AV86" s="5">
        <f t="shared" si="67"/>
        <v>0.62275931607432178</v>
      </c>
      <c r="AW86" s="7"/>
      <c r="AX86" s="7"/>
      <c r="AY86" s="7"/>
      <c r="AZ86" s="7"/>
      <c r="BA86" s="7"/>
      <c r="BB86" s="7"/>
      <c r="BC86" s="7"/>
      <c r="BD86" s="7"/>
    </row>
    <row r="87" spans="1:56" ht="20" customHeight="1" x14ac:dyDescent="0.15">
      <c r="A87" s="26"/>
      <c r="B87" s="6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5">
        <v>14.3851</v>
      </c>
      <c r="R87" s="5">
        <v>35.133299999999998</v>
      </c>
      <c r="S87" s="5">
        <f t="shared" si="58"/>
        <v>0.9333337658798645</v>
      </c>
      <c r="T87" s="5">
        <f t="shared" si="59"/>
        <v>0.68293730707326739</v>
      </c>
      <c r="U87" s="7"/>
      <c r="V87" s="7"/>
      <c r="W87" s="7"/>
      <c r="X87" s="7"/>
      <c r="Y87" s="5">
        <v>14.3851</v>
      </c>
      <c r="Z87" s="5">
        <v>45</v>
      </c>
      <c r="AA87" s="5">
        <f t="shared" si="60"/>
        <v>0.9333337658798645</v>
      </c>
      <c r="AB87" s="5">
        <f t="shared" si="61"/>
        <v>0.70606731488876306</v>
      </c>
      <c r="AC87" s="7"/>
      <c r="AD87" s="7"/>
      <c r="AE87" s="7"/>
      <c r="AF87" s="7"/>
      <c r="AG87" s="7"/>
      <c r="AH87" s="7"/>
      <c r="AI87" s="7"/>
      <c r="AJ87" s="7"/>
      <c r="AK87" s="5">
        <v>14.3851</v>
      </c>
      <c r="AL87" s="5">
        <v>33.784199999999998</v>
      </c>
      <c r="AM87" s="5">
        <f t="shared" si="64"/>
        <v>0.8316865456773993</v>
      </c>
      <c r="AN87" s="5">
        <f t="shared" si="65"/>
        <v>0.63547137160484535</v>
      </c>
      <c r="AO87" s="7"/>
      <c r="AP87" s="7"/>
      <c r="AQ87" s="7"/>
      <c r="AR87" s="7"/>
      <c r="AS87" s="5">
        <v>12.8598</v>
      </c>
      <c r="AT87" s="5">
        <v>58.058700000000002</v>
      </c>
      <c r="AU87" s="5">
        <f t="shared" si="66"/>
        <v>0.88421182909555962</v>
      </c>
      <c r="AV87" s="5">
        <f t="shared" si="67"/>
        <v>0.62543844151814953</v>
      </c>
      <c r="AW87" s="7"/>
      <c r="AX87" s="7"/>
      <c r="AY87" s="7"/>
      <c r="AZ87" s="7"/>
      <c r="BA87" s="7"/>
      <c r="BB87" s="7"/>
      <c r="BC87" s="7"/>
      <c r="BD87" s="7"/>
    </row>
    <row r="88" spans="1:56" ht="20" customHeight="1" x14ac:dyDescent="0.15">
      <c r="A88" s="26"/>
      <c r="B88" s="6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5">
        <v>14.5563</v>
      </c>
      <c r="R88" s="5">
        <v>48.555599999999998</v>
      </c>
      <c r="S88" s="5">
        <f t="shared" si="58"/>
        <v>0.94444156080090325</v>
      </c>
      <c r="T88" s="5">
        <f t="shared" si="59"/>
        <v>0.94384617178934926</v>
      </c>
      <c r="U88" s="7"/>
      <c r="V88" s="7"/>
      <c r="W88" s="7"/>
      <c r="X88" s="7"/>
      <c r="Y88" s="5">
        <v>14.5563</v>
      </c>
      <c r="Z88" s="5">
        <v>56</v>
      </c>
      <c r="AA88" s="5">
        <f t="shared" si="60"/>
        <v>0.94444156080090325</v>
      </c>
      <c r="AB88" s="5">
        <f t="shared" si="61"/>
        <v>0.87866154741712732</v>
      </c>
      <c r="AC88" s="7"/>
      <c r="AD88" s="7"/>
      <c r="AE88" s="7"/>
      <c r="AF88" s="7"/>
      <c r="AG88" s="7"/>
      <c r="AH88" s="7"/>
      <c r="AI88" s="7"/>
      <c r="AJ88" s="7"/>
      <c r="AK88" s="5">
        <v>14.5563</v>
      </c>
      <c r="AL88" s="5">
        <v>30.242599999999999</v>
      </c>
      <c r="AM88" s="5">
        <f t="shared" si="64"/>
        <v>0.84158461636303727</v>
      </c>
      <c r="AN88" s="5">
        <f t="shared" si="65"/>
        <v>0.56885486419381537</v>
      </c>
      <c r="AO88" s="7"/>
      <c r="AP88" s="7"/>
      <c r="AQ88" s="7"/>
      <c r="AR88" s="7"/>
      <c r="AS88" s="5">
        <v>13.0129</v>
      </c>
      <c r="AT88" s="5">
        <v>70.936300000000003</v>
      </c>
      <c r="AU88" s="5">
        <f t="shared" si="66"/>
        <v>0.8947386515216107</v>
      </c>
      <c r="AV88" s="5">
        <f t="shared" si="67"/>
        <v>0.76416263056292877</v>
      </c>
      <c r="AW88" s="7"/>
      <c r="AX88" s="7"/>
      <c r="AY88" s="7"/>
      <c r="AZ88" s="7"/>
      <c r="BA88" s="7"/>
      <c r="BB88" s="7"/>
      <c r="BC88" s="7"/>
      <c r="BD88" s="7"/>
    </row>
    <row r="89" spans="1:56" ht="20" customHeight="1" x14ac:dyDescent="0.15">
      <c r="A89" s="26"/>
      <c r="B89" s="6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5">
        <v>14.727600000000001</v>
      </c>
      <c r="R89" s="5">
        <v>44.2667</v>
      </c>
      <c r="S89" s="5">
        <f t="shared" si="58"/>
        <v>0.95555584391990978</v>
      </c>
      <c r="T89" s="5">
        <f t="shared" si="59"/>
        <v>0.86047655332747586</v>
      </c>
      <c r="U89" s="7"/>
      <c r="V89" s="7"/>
      <c r="W89" s="7"/>
      <c r="X89" s="7"/>
      <c r="Y89" s="5">
        <v>14.727600000000001</v>
      </c>
      <c r="Z89" s="5">
        <v>57.066699999999997</v>
      </c>
      <c r="AA89" s="5">
        <f t="shared" si="60"/>
        <v>0.95555584391990978</v>
      </c>
      <c r="AB89" s="5">
        <f t="shared" si="61"/>
        <v>0.89539848085694607</v>
      </c>
      <c r="AC89" s="7"/>
      <c r="AD89" s="7"/>
      <c r="AE89" s="7"/>
      <c r="AF89" s="7"/>
      <c r="AG89" s="7"/>
      <c r="AH89" s="7"/>
      <c r="AI89" s="7"/>
      <c r="AJ89" s="7"/>
      <c r="AK89" s="5">
        <v>14.727600000000001</v>
      </c>
      <c r="AL89" s="5">
        <v>34.209499999999998</v>
      </c>
      <c r="AM89" s="5">
        <f t="shared" si="64"/>
        <v>0.85148846863201966</v>
      </c>
      <c r="AN89" s="5">
        <f t="shared" si="65"/>
        <v>0.64347114588819498</v>
      </c>
      <c r="AO89" s="7"/>
      <c r="AP89" s="7"/>
      <c r="AQ89" s="7"/>
      <c r="AR89" s="7"/>
      <c r="AS89" s="5">
        <v>13.166</v>
      </c>
      <c r="AT89" s="5">
        <v>81.393900000000002</v>
      </c>
      <c r="AU89" s="5">
        <f t="shared" si="66"/>
        <v>0.90526547394766166</v>
      </c>
      <c r="AV89" s="5">
        <f t="shared" si="67"/>
        <v>0.87681732393395151</v>
      </c>
      <c r="AW89" s="7"/>
      <c r="AX89" s="7"/>
      <c r="AY89" s="7"/>
      <c r="AZ89" s="7"/>
      <c r="BA89" s="7"/>
      <c r="BB89" s="7"/>
      <c r="BC89" s="7"/>
      <c r="BD89" s="7"/>
    </row>
    <row r="90" spans="1:56" ht="20" customHeight="1" x14ac:dyDescent="0.15">
      <c r="A90" s="26"/>
      <c r="B90" s="6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5">
        <v>14.8988</v>
      </c>
      <c r="R90" s="5">
        <v>43.133299999999998</v>
      </c>
      <c r="S90" s="5">
        <f t="shared" si="58"/>
        <v>0.9666636388409483</v>
      </c>
      <c r="T90" s="5">
        <f t="shared" si="59"/>
        <v>0.83844500081641538</v>
      </c>
      <c r="U90" s="7"/>
      <c r="V90" s="7"/>
      <c r="W90" s="7"/>
      <c r="X90" s="7"/>
      <c r="Y90" s="5">
        <v>14.8988</v>
      </c>
      <c r="Z90" s="5">
        <v>54</v>
      </c>
      <c r="AA90" s="5">
        <f t="shared" si="60"/>
        <v>0.9666636388409483</v>
      </c>
      <c r="AB90" s="5">
        <f t="shared" si="61"/>
        <v>0.84728077786651568</v>
      </c>
      <c r="AC90" s="7"/>
      <c r="AD90" s="7"/>
      <c r="AE90" s="7"/>
      <c r="AF90" s="7"/>
      <c r="AG90" s="7"/>
      <c r="AH90" s="7"/>
      <c r="AI90" s="7"/>
      <c r="AJ90" s="7"/>
      <c r="AK90" s="5">
        <v>14.8988</v>
      </c>
      <c r="AL90" s="5">
        <v>32.754300000000001</v>
      </c>
      <c r="AM90" s="5">
        <f t="shared" si="64"/>
        <v>0.86138653931765763</v>
      </c>
      <c r="AN90" s="5">
        <f t="shared" si="65"/>
        <v>0.61609924008727712</v>
      </c>
      <c r="AO90" s="7"/>
      <c r="AP90" s="7"/>
      <c r="AQ90" s="7"/>
      <c r="AR90" s="7"/>
      <c r="AS90" s="5">
        <v>13.319100000000001</v>
      </c>
      <c r="AT90" s="5">
        <v>89.524699999999996</v>
      </c>
      <c r="AU90" s="5">
        <f t="shared" si="66"/>
        <v>0.91579229637371262</v>
      </c>
      <c r="AV90" s="5">
        <f t="shared" si="67"/>
        <v>0.96440652039022368</v>
      </c>
      <c r="AW90" s="7"/>
      <c r="AX90" s="7"/>
      <c r="AY90" s="7"/>
      <c r="AZ90" s="7"/>
      <c r="BA90" s="7"/>
      <c r="BB90" s="7"/>
      <c r="BC90" s="7"/>
      <c r="BD90" s="7"/>
    </row>
    <row r="91" spans="1:56" ht="20" customHeight="1" x14ac:dyDescent="0.15">
      <c r="A91" s="26"/>
      <c r="B91" s="6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5">
        <v>15.0701</v>
      </c>
      <c r="R91" s="5">
        <v>51.444400000000002</v>
      </c>
      <c r="S91" s="5">
        <f t="shared" si="58"/>
        <v>0.97777792195995483</v>
      </c>
      <c r="T91" s="5">
        <f t="shared" si="59"/>
        <v>1</v>
      </c>
      <c r="U91" s="7"/>
      <c r="V91" s="7"/>
      <c r="W91" s="7"/>
      <c r="X91" s="7"/>
      <c r="Y91" s="5">
        <v>15.0701</v>
      </c>
      <c r="Z91" s="5">
        <v>63.7333</v>
      </c>
      <c r="AA91" s="5">
        <f t="shared" si="60"/>
        <v>0.97777792195995483</v>
      </c>
      <c r="AB91" s="5">
        <f t="shared" si="61"/>
        <v>1</v>
      </c>
      <c r="AC91" s="7"/>
      <c r="AD91" s="7"/>
      <c r="AE91" s="7"/>
      <c r="AF91" s="7"/>
      <c r="AG91" s="7"/>
      <c r="AH91" s="7"/>
      <c r="AI91" s="7"/>
      <c r="AJ91" s="7"/>
      <c r="AK91" s="5">
        <v>15.0701</v>
      </c>
      <c r="AL91" s="5">
        <v>30.4802</v>
      </c>
      <c r="AM91" s="5">
        <f t="shared" si="64"/>
        <v>0.87129039158664001</v>
      </c>
      <c r="AN91" s="5">
        <f t="shared" si="65"/>
        <v>0.57332405387104057</v>
      </c>
      <c r="AO91" s="7"/>
      <c r="AP91" s="7"/>
      <c r="AQ91" s="7"/>
      <c r="AR91" s="7"/>
      <c r="AS91" s="5">
        <v>13.472200000000001</v>
      </c>
      <c r="AT91" s="5">
        <v>87.807199999999995</v>
      </c>
      <c r="AU91" s="5">
        <f t="shared" si="66"/>
        <v>0.92631911879976359</v>
      </c>
      <c r="AV91" s="5">
        <f t="shared" si="67"/>
        <v>0.94590471922506802</v>
      </c>
      <c r="AW91" s="7"/>
      <c r="AX91" s="7"/>
      <c r="AY91" s="7"/>
      <c r="AZ91" s="7"/>
      <c r="BA91" s="7"/>
      <c r="BB91" s="7"/>
      <c r="BC91" s="7"/>
      <c r="BD91" s="7"/>
    </row>
    <row r="92" spans="1:56" ht="20" customHeight="1" x14ac:dyDescent="0.15">
      <c r="A92" s="26"/>
      <c r="B92" s="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5">
        <v>15.241300000000001</v>
      </c>
      <c r="R92" s="5">
        <v>44.911099999999998</v>
      </c>
      <c r="S92" s="5">
        <f t="shared" si="58"/>
        <v>0.98888571688099358</v>
      </c>
      <c r="T92" s="5">
        <f t="shared" si="59"/>
        <v>0.8730026980584864</v>
      </c>
      <c r="U92" s="7"/>
      <c r="V92" s="7"/>
      <c r="W92" s="7"/>
      <c r="X92" s="7"/>
      <c r="Y92" s="5">
        <v>15.241300000000001</v>
      </c>
      <c r="Z92" s="5">
        <v>53.133299999999998</v>
      </c>
      <c r="AA92" s="5">
        <f t="shared" si="60"/>
        <v>0.98888571688099358</v>
      </c>
      <c r="AB92" s="5">
        <f t="shared" si="61"/>
        <v>0.83368192138175801</v>
      </c>
      <c r="AC92" s="7"/>
      <c r="AD92" s="7"/>
      <c r="AE92" s="7"/>
      <c r="AF92" s="7"/>
      <c r="AG92" s="7"/>
      <c r="AH92" s="7"/>
      <c r="AI92" s="7"/>
      <c r="AJ92" s="7"/>
      <c r="AK92" s="5">
        <v>15.241300000000001</v>
      </c>
      <c r="AL92" s="5">
        <v>36.381999999999998</v>
      </c>
      <c r="AM92" s="5">
        <f t="shared" si="64"/>
        <v>0.88118846227227798</v>
      </c>
      <c r="AN92" s="5">
        <f t="shared" si="65"/>
        <v>0.6843352644646753</v>
      </c>
      <c r="AO92" s="7"/>
      <c r="AP92" s="7"/>
      <c r="AQ92" s="7"/>
      <c r="AR92" s="7"/>
      <c r="AS92" s="5">
        <v>13.625299999999999</v>
      </c>
      <c r="AT92" s="5">
        <v>92.828800000000001</v>
      </c>
      <c r="AU92" s="5">
        <f t="shared" si="66"/>
        <v>0.93684594122581444</v>
      </c>
      <c r="AV92" s="5">
        <f t="shared" si="67"/>
        <v>1</v>
      </c>
      <c r="AW92" s="7"/>
      <c r="AX92" s="7"/>
      <c r="AY92" s="7"/>
      <c r="AZ92" s="7"/>
      <c r="BA92" s="7"/>
      <c r="BB92" s="7"/>
      <c r="BC92" s="7"/>
      <c r="BD92" s="7"/>
    </row>
    <row r="93" spans="1:56" ht="20" customHeight="1" x14ac:dyDescent="0.15">
      <c r="A93" s="26"/>
      <c r="B93" s="6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5">
        <v>15.412599999999999</v>
      </c>
      <c r="R93" s="5">
        <v>27</v>
      </c>
      <c r="S93" s="5">
        <f t="shared" si="58"/>
        <v>1</v>
      </c>
      <c r="T93" s="5">
        <f t="shared" si="59"/>
        <v>0.52483846638312426</v>
      </c>
      <c r="U93" s="7"/>
      <c r="V93" s="7"/>
      <c r="W93" s="7"/>
      <c r="X93" s="7"/>
      <c r="Y93" s="5">
        <v>15.412599999999999</v>
      </c>
      <c r="Z93" s="5">
        <v>48</v>
      </c>
      <c r="AA93" s="5">
        <f t="shared" si="60"/>
        <v>1</v>
      </c>
      <c r="AB93" s="5">
        <f t="shared" si="61"/>
        <v>0.75313846921468053</v>
      </c>
      <c r="AC93" s="7"/>
      <c r="AD93" s="7"/>
      <c r="AE93" s="7"/>
      <c r="AF93" s="7"/>
      <c r="AG93" s="7"/>
      <c r="AH93" s="7"/>
      <c r="AI93" s="7"/>
      <c r="AJ93" s="7"/>
      <c r="AK93" s="5">
        <v>15.412599999999999</v>
      </c>
      <c r="AL93" s="5">
        <v>40.100099999999998</v>
      </c>
      <c r="AM93" s="5">
        <f t="shared" si="64"/>
        <v>0.89109231454126026</v>
      </c>
      <c r="AN93" s="5">
        <f t="shared" si="65"/>
        <v>0.75427168760815588</v>
      </c>
      <c r="AO93" s="7"/>
      <c r="AP93" s="7"/>
      <c r="AQ93" s="7"/>
      <c r="AR93" s="7"/>
      <c r="AS93" s="5">
        <v>13.7783</v>
      </c>
      <c r="AT93" s="5">
        <v>72.686999999999998</v>
      </c>
      <c r="AU93" s="5">
        <f t="shared" si="66"/>
        <v>0.94736588786974518</v>
      </c>
      <c r="AV93" s="5">
        <f t="shared" si="67"/>
        <v>0.78302207935468304</v>
      </c>
      <c r="AW93" s="7"/>
      <c r="AX93" s="7"/>
      <c r="AY93" s="7"/>
      <c r="AZ93" s="7"/>
      <c r="BA93" s="7"/>
      <c r="BB93" s="7"/>
      <c r="BC93" s="7"/>
      <c r="BD93" s="7"/>
    </row>
    <row r="94" spans="1:56" ht="20" customHeight="1" x14ac:dyDescent="0.15">
      <c r="A94" s="26"/>
      <c r="B94" s="6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5">
        <v>15.5838</v>
      </c>
      <c r="AL94" s="5">
        <v>34.208500000000001</v>
      </c>
      <c r="AM94" s="5">
        <f t="shared" si="64"/>
        <v>0.90099038522689834</v>
      </c>
      <c r="AN94" s="5">
        <f t="shared" si="65"/>
        <v>0.64345233616733133</v>
      </c>
      <c r="AO94" s="7"/>
      <c r="AP94" s="7"/>
      <c r="AQ94" s="7"/>
      <c r="AR94" s="7"/>
      <c r="AS94" s="5">
        <v>13.9314</v>
      </c>
      <c r="AT94" s="5">
        <v>71.933000000000007</v>
      </c>
      <c r="AU94" s="5">
        <f t="shared" si="66"/>
        <v>0.95789271029579626</v>
      </c>
      <c r="AV94" s="5">
        <f t="shared" si="67"/>
        <v>0.77489960012409953</v>
      </c>
      <c r="AW94" s="7"/>
      <c r="AX94" s="7"/>
      <c r="AY94" s="7"/>
      <c r="AZ94" s="7"/>
      <c r="BA94" s="7"/>
      <c r="BB94" s="7"/>
      <c r="BC94" s="7"/>
      <c r="BD94" s="7"/>
    </row>
    <row r="95" spans="1:56" ht="20" customHeight="1" x14ac:dyDescent="0.15">
      <c r="A95" s="26"/>
      <c r="B95" s="6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5">
        <v>15.755100000000001</v>
      </c>
      <c r="AL95" s="5">
        <v>36.3583</v>
      </c>
      <c r="AM95" s="5">
        <f t="shared" si="64"/>
        <v>0.91089423749588072</v>
      </c>
      <c r="AN95" s="5">
        <f t="shared" si="65"/>
        <v>0.68388947408020462</v>
      </c>
      <c r="AO95" s="7"/>
      <c r="AP95" s="7"/>
      <c r="AQ95" s="7"/>
      <c r="AR95" s="7"/>
      <c r="AS95" s="5">
        <v>14.0845</v>
      </c>
      <c r="AT95" s="5">
        <v>78.292000000000002</v>
      </c>
      <c r="AU95" s="5">
        <f t="shared" si="66"/>
        <v>0.96841953272184722</v>
      </c>
      <c r="AV95" s="5">
        <f t="shared" si="67"/>
        <v>0.84340204764038751</v>
      </c>
      <c r="AW95" s="7"/>
      <c r="AX95" s="7"/>
      <c r="AY95" s="7"/>
      <c r="AZ95" s="7"/>
      <c r="BA95" s="7"/>
      <c r="BB95" s="7"/>
      <c r="BC95" s="7"/>
      <c r="BD95" s="7"/>
    </row>
    <row r="96" spans="1:56" ht="20" customHeight="1" x14ac:dyDescent="0.15">
      <c r="A96" s="26"/>
      <c r="B96" s="6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5">
        <v>15.926299999999999</v>
      </c>
      <c r="AL96" s="5">
        <v>43.535600000000002</v>
      </c>
      <c r="AM96" s="5">
        <f t="shared" si="64"/>
        <v>0.92079230818151858</v>
      </c>
      <c r="AN96" s="5">
        <f t="shared" si="65"/>
        <v>0.8188924836355429</v>
      </c>
      <c r="AO96" s="7"/>
      <c r="AP96" s="7"/>
      <c r="AQ96" s="7"/>
      <c r="AR96" s="7"/>
      <c r="AS96" s="5">
        <v>14.2376</v>
      </c>
      <c r="AT96" s="5">
        <v>67.776700000000005</v>
      </c>
      <c r="AU96" s="5">
        <f t="shared" si="66"/>
        <v>0.97894635514789818</v>
      </c>
      <c r="AV96" s="5">
        <f t="shared" si="67"/>
        <v>0.73012577993036654</v>
      </c>
      <c r="AW96" s="7"/>
      <c r="AX96" s="7"/>
      <c r="AY96" s="7"/>
      <c r="AZ96" s="7"/>
      <c r="BA96" s="7"/>
      <c r="BB96" s="7"/>
      <c r="BC96" s="7"/>
      <c r="BD96" s="7"/>
    </row>
    <row r="97" spans="1:56" ht="20" customHeight="1" x14ac:dyDescent="0.15">
      <c r="A97" s="26"/>
      <c r="B97" s="6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5">
        <v>16.0976</v>
      </c>
      <c r="AL97" s="5">
        <v>43.8279</v>
      </c>
      <c r="AM97" s="5">
        <f t="shared" si="64"/>
        <v>0.93069616045050108</v>
      </c>
      <c r="AN97" s="5">
        <f t="shared" si="65"/>
        <v>0.82439056504401476</v>
      </c>
      <c r="AO97" s="7"/>
      <c r="AP97" s="7"/>
      <c r="AQ97" s="7"/>
      <c r="AR97" s="7"/>
      <c r="AS97" s="5">
        <v>14.390700000000001</v>
      </c>
      <c r="AT97" s="5">
        <v>68.145700000000005</v>
      </c>
      <c r="AU97" s="5">
        <f t="shared" si="66"/>
        <v>0.98947317757394915</v>
      </c>
      <c r="AV97" s="5">
        <f t="shared" si="67"/>
        <v>0.73410083939467063</v>
      </c>
      <c r="AW97" s="7"/>
      <c r="AX97" s="7"/>
      <c r="AY97" s="7"/>
      <c r="AZ97" s="7"/>
      <c r="BA97" s="7"/>
      <c r="BB97" s="7"/>
      <c r="BC97" s="7"/>
      <c r="BD97" s="7"/>
    </row>
    <row r="98" spans="1:56" ht="20" customHeight="1" x14ac:dyDescent="0.15">
      <c r="A98" s="26"/>
      <c r="B98" s="6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5">
        <v>16.268799999999999</v>
      </c>
      <c r="AL98" s="5">
        <v>46.163699999999999</v>
      </c>
      <c r="AM98" s="5">
        <f t="shared" si="64"/>
        <v>0.94059423113613894</v>
      </c>
      <c r="AN98" s="5">
        <f t="shared" si="65"/>
        <v>0.86832631103754421</v>
      </c>
      <c r="AO98" s="7"/>
      <c r="AP98" s="7"/>
      <c r="AQ98" s="7"/>
      <c r="AR98" s="7"/>
      <c r="AS98" s="5">
        <v>14.543799999999999</v>
      </c>
      <c r="AT98" s="5">
        <v>59</v>
      </c>
      <c r="AU98" s="5">
        <f t="shared" si="66"/>
        <v>1</v>
      </c>
      <c r="AV98" s="5">
        <f t="shared" si="67"/>
        <v>0.63557861353373091</v>
      </c>
      <c r="AW98" s="7"/>
      <c r="AX98" s="7"/>
      <c r="AY98" s="7"/>
      <c r="AZ98" s="7"/>
      <c r="BA98" s="7"/>
      <c r="BB98" s="7"/>
      <c r="BC98" s="7"/>
      <c r="BD98" s="7"/>
    </row>
    <row r="99" spans="1:56" ht="20" customHeight="1" x14ac:dyDescent="0.15">
      <c r="A99" s="26"/>
      <c r="B99" s="6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5">
        <v>16.440100000000001</v>
      </c>
      <c r="AL99" s="5">
        <v>52.037799999999997</v>
      </c>
      <c r="AM99" s="5">
        <f t="shared" ref="AM99:AM104" si="68">AK99/17.2963</f>
        <v>0.95049808340512143</v>
      </c>
      <c r="AN99" s="5">
        <f t="shared" ref="AN99:AN104" si="69">AL99/53.164</f>
        <v>0.9788164923632533</v>
      </c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</row>
    <row r="100" spans="1:56" ht="20" customHeight="1" x14ac:dyDescent="0.15">
      <c r="A100" s="26"/>
      <c r="B100" s="6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5">
        <v>16.6113</v>
      </c>
      <c r="AL100" s="5">
        <v>52.732700000000001</v>
      </c>
      <c r="AM100" s="5">
        <f t="shared" si="68"/>
        <v>0.9603961540907594</v>
      </c>
      <c r="AN100" s="5">
        <f t="shared" si="69"/>
        <v>0.99188736739146788</v>
      </c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</row>
    <row r="101" spans="1:56" ht="20" customHeight="1" x14ac:dyDescent="0.15">
      <c r="A101" s="26"/>
      <c r="B101" s="6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5">
        <v>16.782599999999999</v>
      </c>
      <c r="AL101" s="5">
        <v>52.850999999999999</v>
      </c>
      <c r="AM101" s="5">
        <f t="shared" si="68"/>
        <v>0.97030000635974167</v>
      </c>
      <c r="AN101" s="5">
        <f t="shared" si="69"/>
        <v>0.99411255736964854</v>
      </c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</row>
    <row r="102" spans="1:56" ht="20" customHeight="1" x14ac:dyDescent="0.15">
      <c r="A102" s="26"/>
      <c r="B102" s="6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5">
        <v>16.953800000000001</v>
      </c>
      <c r="AL102" s="5">
        <v>52.597299999999997</v>
      </c>
      <c r="AM102" s="5">
        <f t="shared" si="68"/>
        <v>0.98019807704537976</v>
      </c>
      <c r="AN102" s="5">
        <f t="shared" si="69"/>
        <v>0.9893405311865171</v>
      </c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</row>
    <row r="103" spans="1:56" ht="20" customHeight="1" x14ac:dyDescent="0.15">
      <c r="A103" s="26"/>
      <c r="B103" s="6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5">
        <v>17.1251</v>
      </c>
      <c r="AL103" s="5">
        <v>53.164000000000001</v>
      </c>
      <c r="AM103" s="5">
        <f t="shared" si="68"/>
        <v>0.99010192931436214</v>
      </c>
      <c r="AN103" s="5">
        <f t="shared" si="69"/>
        <v>1</v>
      </c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</row>
    <row r="104" spans="1:56" ht="20" customHeight="1" x14ac:dyDescent="0.15">
      <c r="A104" s="26"/>
      <c r="B104" s="6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5">
        <v>17.296299999999999</v>
      </c>
      <c r="AL104" s="5">
        <v>52</v>
      </c>
      <c r="AM104" s="5">
        <f t="shared" si="68"/>
        <v>1</v>
      </c>
      <c r="AN104" s="5">
        <f t="shared" si="69"/>
        <v>0.97810548491460381</v>
      </c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</row>
    <row r="105" spans="1:56" ht="20" customHeight="1" x14ac:dyDescent="0.15">
      <c r="A105" s="38"/>
    </row>
  </sheetData>
  <mergeCells count="7">
    <mergeCell ref="A1:H1"/>
    <mergeCell ref="I1:P1"/>
    <mergeCell ref="Q1:X1"/>
    <mergeCell ref="Y1:AF1"/>
    <mergeCell ref="AG1:AN1"/>
    <mergeCell ref="AO1:AV1"/>
    <mergeCell ref="AW1:BD1"/>
  </mergeCells>
  <pageMargins left="1" right="1" top="1" bottom="1" header="0.25" footer="0.25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1 cell</vt:lpstr>
      <vt:lpstr>2-cells</vt:lpstr>
      <vt:lpstr>4-cells</vt:lpstr>
      <vt:lpstr>8-cells</vt:lpstr>
      <vt:lpstr>16-cells</vt:lpstr>
      <vt:lpstr>32-cells</vt:lpstr>
      <vt:lpstr>60-cells</vt:lpstr>
      <vt:lpstr>3hpf</vt:lpstr>
      <vt:lpstr>4hpf</vt:lpstr>
      <vt:lpstr>5hpf</vt:lpstr>
      <vt:lpstr>6hpf</vt:lpstr>
      <vt:lpstr>7hpf</vt:lpstr>
      <vt:lpstr>8hpf</vt:lpstr>
      <vt:lpstr>9hpf</vt:lpstr>
      <vt:lpstr>10 hpf</vt:lpstr>
      <vt:lpstr>11hpf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Salinas Saavedra,Miguel A</cp:lastModifiedBy>
  <dcterms:modified xsi:type="dcterms:W3CDTF">2020-04-06T14:38:41Z</dcterms:modified>
</cp:coreProperties>
</file>